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ml.chartshapes+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ml.chartshape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ml.chartshapes+xml"/>
  <Override PartName="/xl/pivotTables/pivotTable13.xml" ContentType="application/vnd.openxmlformats-officedocument.spreadsheetml.pivotTable+xml"/>
  <Override PartName="/xl/drawings/drawing12.xml" ContentType="application/vnd.openxmlformats-officedocument.drawing+xml"/>
  <Override PartName="/xl/charts/chartEx1.xml" ContentType="application/vnd.ms-office.chartex+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drawings/drawing1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6.xml" ContentType="application/vnd.openxmlformats-officedocument.spreadsheetml.pivotTab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7.xml" ContentType="application/vnd.openxmlformats-officedocument.spreadsheetml.pivotTable+xml"/>
  <Override PartName="/xl/drawings/drawing16.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tables/table3.xml" ContentType="application/vnd.openxmlformats-officedocument.spreadsheetml.table+xml"/>
  <Override PartName="/xl/pivotTables/pivotTable21.xml" ContentType="application/vnd.openxmlformats-officedocument.spreadsheetml.pivotTab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2.xml" ContentType="application/vnd.openxmlformats-officedocument.spreadsheetml.pivotTable+xml"/>
  <Override PartName="/xl/drawings/drawing18.xml" ContentType="application/vnd.openxmlformats-officedocument.drawing+xml"/>
  <Override PartName="/xl/slicers/slicer4.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ishika\Downloads\"/>
    </mc:Choice>
  </mc:AlternateContent>
  <xr:revisionPtr revIDLastSave="0" documentId="13_ncr:1_{1B50DA95-AE0D-4059-B2F2-8EBA1A5AC8A2}" xr6:coauthVersionLast="47" xr6:coauthVersionMax="47" xr10:uidLastSave="{00000000-0000-0000-0000-000000000000}"/>
  <bookViews>
    <workbookView xWindow="-120" yWindow="-120" windowWidth="20730" windowHeight="11040" tabRatio="972" xr2:uid="{20FBA7F3-CCF5-4485-998D-BF805FDD6AF2}"/>
  </bookViews>
  <sheets>
    <sheet name="Introduction" sheetId="2" r:id="rId1"/>
    <sheet name="Actual Data" sheetId="31" r:id="rId2"/>
    <sheet name="Rough Data" sheetId="26" r:id="rId3"/>
    <sheet name="Univariate Analysis" sheetId="25" r:id="rId4"/>
    <sheet name="Linear Regression" sheetId="34" r:id="rId5"/>
    <sheet name="Cleaned Data" sheetId="1" r:id="rId6"/>
    <sheet name="Working" sheetId="32" r:id="rId7"/>
    <sheet name="Dashboard I" sheetId="6" r:id="rId8"/>
    <sheet name="Dashboard II" sheetId="7" r:id="rId9"/>
    <sheet name="Regional Sales" sheetId="9" r:id="rId10"/>
    <sheet name="Top 10 State" sheetId="11" r:id="rId11"/>
    <sheet name="Region Profit" sheetId="12" r:id="rId12"/>
    <sheet name="Unit sales" sheetId="30" r:id="rId13"/>
    <sheet name="Prediction vs Sales" sheetId="35" r:id="rId14"/>
    <sheet name="Sub Category Sales" sheetId="24" r:id="rId15"/>
    <sheet name="Growth" sheetId="13" r:id="rId16"/>
    <sheet name="Description" sheetId="14" r:id="rId17"/>
    <sheet name="Access" sheetId="3" r:id="rId18"/>
    <sheet name="Income by Education Level" sheetId="16" r:id="rId19"/>
    <sheet name="Multiple Table" sheetId="15" r:id="rId20"/>
  </sheets>
  <definedNames>
    <definedName name="_xlnm._FilterDatabase" localSheetId="17" hidden="1">Access!$A$1:$F$1125</definedName>
    <definedName name="_xlchart.v5.0" hidden="1">'Regional Sales'!$F$2</definedName>
    <definedName name="_xlchart.v5.1" hidden="1">'Regional Sales'!$F$3:$F$52</definedName>
    <definedName name="_xlchart.v5.2" hidden="1">'Regional Sales'!$G$2</definedName>
    <definedName name="_xlchart.v5.3" hidden="1">'Regional Sales'!$G$3:$G$52</definedName>
    <definedName name="_xlcn.WorksheetConnection_EXCELPROJECT.xlsxTable1" hidden="1">Table1[]</definedName>
    <definedName name="_xlcn.WorksheetConnection_EXCELPROJECT.xlsxTable4" hidden="1">Table4[]</definedName>
    <definedName name="Slicer_Customer_Segment">#N/A</definedName>
    <definedName name="Slicer_Manager">#N/A</definedName>
    <definedName name="Slicer_Manager1">#N/A</definedName>
    <definedName name="Slicer_Months">#N/A</definedName>
    <definedName name="Slicer_Months1">#N/A</definedName>
    <definedName name="Slicer_Order_Date__Month">#N/A</definedName>
    <definedName name="Slicer_Order_Priority">#N/A</definedName>
    <definedName name="Slicer_Order_Priority1">#N/A</definedName>
    <definedName name="Slicer_Order_Priority2">#N/A</definedName>
    <definedName name="Slicer_Product_Category">#N/A</definedName>
    <definedName name="Slicer_Product_Category1">#N/A</definedName>
    <definedName name="Slicer_Product_Container">#N/A</definedName>
    <definedName name="Slicer_Region">#N/A</definedName>
    <definedName name="Slicer_Region1">#N/A</definedName>
    <definedName name="Slicer_Region2">#N/A</definedName>
    <definedName name="Slicer_Ship_Mode">#N/A</definedName>
  </definedNames>
  <calcPr calcId="191029"/>
  <pivotCaches>
    <pivotCache cacheId="8" r:id="rId21"/>
    <pivotCache cacheId="9" r:id="rId22"/>
    <pivotCache cacheId="10" r:id="rId23"/>
  </pivotCaches>
  <extLst>
    <ext xmlns:x14="http://schemas.microsoft.com/office/spreadsheetml/2009/9/main" uri="{876F7934-8845-4945-9796-88D515C7AA90}">
      <x14:pivotCaches>
        <pivotCache cacheId="11" r:id="rId24"/>
      </x14:pivotCaches>
    </ext>
    <ext xmlns:x14="http://schemas.microsoft.com/office/spreadsheetml/2009/9/main" uri="{BBE1A952-AA13-448e-AADC-164F8A28A991}">
      <x14:slicerCaches>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EXCEL PROJECT.xlsx!Table4"/>
          <x15:modelTable id="Table1" name="Table1" connection="WorksheetConnection_EXCEL PROJECT.xlsx!Table1"/>
        </x15:modelTables>
        <x15:modelRelationships>
          <x15:modelRelationship fromTable="Table1" fromColumn="Customer ID" toTable="Table4" toColumn="Customer ID"/>
        </x15:modelRelationships>
        <x15:extLst>
          <ext xmlns:x16="http://schemas.microsoft.com/office/spreadsheetml/2014/11/main" uri="{9835A34E-60A6-4A7C-AAB8-D5F71C897F49}">
            <x16:modelTimeGroupings>
              <x16:modelTimeGrouping tableName="Table1"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36" i="35" l="1" a="1"/>
  <c r="C36" i="35" s="1"/>
  <c r="D23" i="35"/>
  <c r="D24" i="35"/>
  <c r="D25" i="35"/>
  <c r="D26" i="35"/>
  <c r="D27" i="35"/>
  <c r="D22" i="35"/>
  <c r="C23" i="35"/>
  <c r="C24" i="35"/>
  <c r="C25" i="35"/>
  <c r="C26" i="35"/>
  <c r="C27" i="35"/>
  <c r="C22" i="35"/>
  <c r="I6" i="24" a="1"/>
  <c r="I6" i="24" s="1"/>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3" i="9"/>
  <c r="B64" i="2" a="1"/>
  <c r="B64" i="2" s="1"/>
  <c r="Q5" i="26" l="1"/>
  <c r="Q6" i="26"/>
  <c r="Q7" i="26"/>
  <c r="Q8" i="26"/>
  <c r="Q9" i="26"/>
  <c r="Q10" i="26"/>
  <c r="Q11" i="26"/>
  <c r="Q12" i="26"/>
  <c r="Q13" i="26"/>
  <c r="Q14" i="26"/>
  <c r="Q15" i="26"/>
  <c r="Q16" i="26"/>
  <c r="Q17" i="26"/>
  <c r="Q18" i="26"/>
  <c r="Q19" i="26"/>
  <c r="Q20" i="26"/>
  <c r="Q21" i="26"/>
  <c r="Q22" i="26"/>
  <c r="Q23" i="26"/>
  <c r="Q24" i="26"/>
  <c r="Q25" i="26"/>
  <c r="Q26" i="26"/>
  <c r="Q27" i="26"/>
  <c r="Q28" i="26"/>
  <c r="Q29" i="26"/>
  <c r="Q30" i="26"/>
  <c r="Q31" i="26"/>
  <c r="Q32" i="26"/>
  <c r="Q33" i="26"/>
  <c r="Q34" i="26"/>
  <c r="Q35" i="26"/>
  <c r="Q36" i="26"/>
  <c r="Q37" i="26"/>
  <c r="Q38" i="26"/>
  <c r="Q39" i="26"/>
  <c r="Q40" i="26"/>
  <c r="Q41" i="26"/>
  <c r="Q42" i="26"/>
  <c r="Q43" i="26"/>
  <c r="Q44" i="26"/>
  <c r="Q45" i="26"/>
  <c r="Q46" i="26"/>
  <c r="Q47" i="26"/>
  <c r="Q48" i="26"/>
  <c r="Q49" i="26"/>
  <c r="Q50" i="26"/>
  <c r="Q51" i="26"/>
  <c r="Q52" i="26"/>
  <c r="Q53" i="26"/>
  <c r="Q54" i="26"/>
  <c r="Q55" i="26"/>
  <c r="Q56" i="26"/>
  <c r="Q57" i="26"/>
  <c r="Q58" i="26"/>
  <c r="Q59" i="26"/>
  <c r="Q60" i="26"/>
  <c r="Q61" i="26"/>
  <c r="Q62" i="26"/>
  <c r="Q63" i="26"/>
  <c r="Q64" i="26"/>
  <c r="Q65" i="26"/>
  <c r="Q66" i="26"/>
  <c r="Q67" i="26"/>
  <c r="Q68" i="26"/>
  <c r="Q69" i="26"/>
  <c r="Q70" i="26"/>
  <c r="Q71" i="26"/>
  <c r="Q72" i="26"/>
  <c r="Q73" i="26"/>
  <c r="Q74" i="26"/>
  <c r="Q75" i="26"/>
  <c r="Q76" i="26"/>
  <c r="Q77" i="26"/>
  <c r="Q78" i="26"/>
  <c r="Q79" i="26"/>
  <c r="Q80" i="26"/>
  <c r="Q81" i="26"/>
  <c r="Q82" i="26"/>
  <c r="Q83" i="26"/>
  <c r="Q84" i="26"/>
  <c r="Q85" i="26"/>
  <c r="Q86" i="26"/>
  <c r="Q87" i="26"/>
  <c r="Q88" i="26"/>
  <c r="Q89" i="26"/>
  <c r="Q90" i="26"/>
  <c r="Q91" i="26"/>
  <c r="Q92" i="26"/>
  <c r="Q93" i="26"/>
  <c r="Q94" i="26"/>
  <c r="Q95" i="26"/>
  <c r="Q96" i="26"/>
  <c r="Q97" i="26"/>
  <c r="Q98" i="26"/>
  <c r="Q99" i="26"/>
  <c r="Q100" i="26"/>
  <c r="Q101" i="26"/>
  <c r="Q102" i="26"/>
  <c r="Q103" i="26"/>
  <c r="Q104" i="26"/>
  <c r="Q105" i="26"/>
  <c r="Q106" i="26"/>
  <c r="Q107" i="26"/>
  <c r="Q108" i="26"/>
  <c r="Q109" i="26"/>
  <c r="Q110" i="26"/>
  <c r="Q111" i="26"/>
  <c r="Q112" i="26"/>
  <c r="Q113" i="26"/>
  <c r="Q114" i="26"/>
  <c r="Q115" i="26"/>
  <c r="Q116" i="26"/>
  <c r="Q117" i="26"/>
  <c r="Q118" i="26"/>
  <c r="Q119" i="26"/>
  <c r="Q120" i="26"/>
  <c r="Q121" i="26"/>
  <c r="Q122" i="26"/>
  <c r="Q123" i="26"/>
  <c r="Q124" i="26"/>
  <c r="Q125" i="26"/>
  <c r="Q126" i="26"/>
  <c r="Q127" i="26"/>
  <c r="Q128" i="26"/>
  <c r="Q129" i="26"/>
  <c r="Q130" i="26"/>
  <c r="Q131" i="26"/>
  <c r="Q132" i="26"/>
  <c r="Q133" i="26"/>
  <c r="Q134" i="26"/>
  <c r="Q135" i="26"/>
  <c r="Q136" i="26"/>
  <c r="Q137" i="26"/>
  <c r="Q138" i="26"/>
  <c r="Q139" i="26"/>
  <c r="Q140" i="26"/>
  <c r="Q141" i="26"/>
  <c r="Q142" i="26"/>
  <c r="Q143" i="26"/>
  <c r="Q144" i="26"/>
  <c r="Q145" i="26"/>
  <c r="Q146" i="26"/>
  <c r="Q147" i="26"/>
  <c r="Q148" i="26"/>
  <c r="Q149" i="26"/>
  <c r="Q150" i="26"/>
  <c r="Q151" i="26"/>
  <c r="Q152" i="26"/>
  <c r="Q153" i="26"/>
  <c r="Q154" i="26"/>
  <c r="Q155" i="26"/>
  <c r="Q156" i="26"/>
  <c r="Q157" i="26"/>
  <c r="Q158" i="26"/>
  <c r="Q159" i="26"/>
  <c r="Q160" i="26"/>
  <c r="Q161" i="26"/>
  <c r="Q162" i="26"/>
  <c r="Q163" i="26"/>
  <c r="Q164" i="26"/>
  <c r="Q165" i="26"/>
  <c r="Q166" i="26"/>
  <c r="Q167" i="26"/>
  <c r="Q168" i="26"/>
  <c r="Q169" i="26"/>
  <c r="Q170" i="26"/>
  <c r="Q171" i="26"/>
  <c r="Q172" i="26"/>
  <c r="Q173" i="26"/>
  <c r="Q174" i="26"/>
  <c r="Q175" i="26"/>
  <c r="Q176" i="26"/>
  <c r="Q177" i="26"/>
  <c r="Q178" i="26"/>
  <c r="Q179" i="26"/>
  <c r="Q180" i="26"/>
  <c r="Q181" i="26"/>
  <c r="Q182" i="26"/>
  <c r="Q183" i="26"/>
  <c r="Q184" i="26"/>
  <c r="Q185" i="26"/>
  <c r="Q186" i="26"/>
  <c r="Q187" i="26"/>
  <c r="Q188" i="26"/>
  <c r="Q189" i="26"/>
  <c r="Q190" i="26"/>
  <c r="Q191" i="26"/>
  <c r="Q192" i="26"/>
  <c r="Q193" i="26"/>
  <c r="Q194" i="26"/>
  <c r="Q195" i="26"/>
  <c r="Q196" i="26"/>
  <c r="Q197" i="26"/>
  <c r="Q198" i="26"/>
  <c r="Q199" i="26"/>
  <c r="Q200" i="26"/>
  <c r="Q201" i="26"/>
  <c r="Q202" i="26"/>
  <c r="Q203" i="26"/>
  <c r="Q204" i="26"/>
  <c r="Q205" i="26"/>
  <c r="Q206" i="26"/>
  <c r="Q207" i="26"/>
  <c r="Q208" i="26"/>
  <c r="Q209" i="26"/>
  <c r="Q210" i="26"/>
  <c r="Q211" i="26"/>
  <c r="Q212" i="26"/>
  <c r="Q213" i="26"/>
  <c r="Q214" i="26"/>
  <c r="Q215" i="26"/>
  <c r="Q216" i="26"/>
  <c r="Q217" i="26"/>
  <c r="Q218" i="26"/>
  <c r="Q219" i="26"/>
  <c r="Q220" i="26"/>
  <c r="Q221" i="26"/>
  <c r="Q222" i="26"/>
  <c r="Q223" i="26"/>
  <c r="Q224" i="26"/>
  <c r="Q225" i="26"/>
  <c r="Q226" i="26"/>
  <c r="Q227" i="26"/>
  <c r="Q228" i="26"/>
  <c r="Q229" i="26"/>
  <c r="Q230" i="26"/>
  <c r="Q231" i="26"/>
  <c r="Q232" i="26"/>
  <c r="Q233" i="26"/>
  <c r="Q234" i="26"/>
  <c r="Q235" i="26"/>
  <c r="Q236" i="26"/>
  <c r="Q237" i="26"/>
  <c r="Q238" i="26"/>
  <c r="Q239" i="26"/>
  <c r="Q240" i="26"/>
  <c r="Q241" i="26"/>
  <c r="Q242" i="26"/>
  <c r="Q243" i="26"/>
  <c r="Q244" i="26"/>
  <c r="Q245" i="26"/>
  <c r="Q246" i="26"/>
  <c r="Q247" i="26"/>
  <c r="Q248" i="26"/>
  <c r="Q249" i="26"/>
  <c r="Q250" i="26"/>
  <c r="Q251" i="26"/>
  <c r="Q252" i="26"/>
  <c r="Q253" i="26"/>
  <c r="Q254" i="26"/>
  <c r="Q255" i="26"/>
  <c r="Q256" i="26"/>
  <c r="Q257" i="26"/>
  <c r="Q258" i="26"/>
  <c r="Q259" i="26"/>
  <c r="Q260" i="26"/>
  <c r="Q261" i="26"/>
  <c r="Q262" i="26"/>
  <c r="Q263" i="26"/>
  <c r="Q264" i="26"/>
  <c r="Q265" i="26"/>
  <c r="Q266" i="26"/>
  <c r="Q267" i="26"/>
  <c r="Q268" i="26"/>
  <c r="Q269" i="26"/>
  <c r="Q270" i="26"/>
  <c r="Q271" i="26"/>
  <c r="Q272" i="26"/>
  <c r="Q273" i="26"/>
  <c r="Q274" i="26"/>
  <c r="Q275" i="26"/>
  <c r="Q276" i="26"/>
  <c r="Q277" i="26"/>
  <c r="Q278" i="26"/>
  <c r="Q279" i="26"/>
  <c r="Q280" i="26"/>
  <c r="Q281" i="26"/>
  <c r="Q282" i="26"/>
  <c r="Q283" i="26"/>
  <c r="Q284" i="26"/>
  <c r="Q285" i="26"/>
  <c r="Q286" i="26"/>
  <c r="Q287" i="26"/>
  <c r="Q288" i="26"/>
  <c r="Q289" i="26"/>
  <c r="Q290" i="26"/>
  <c r="Q291" i="26"/>
  <c r="Q292" i="26"/>
  <c r="Q293" i="26"/>
  <c r="Q294" i="26"/>
  <c r="Q295" i="26"/>
  <c r="Q296" i="26"/>
  <c r="Q297" i="26"/>
  <c r="Q298" i="26"/>
  <c r="Q299" i="26"/>
  <c r="Q300" i="26"/>
  <c r="Q301" i="26"/>
  <c r="Q302" i="26"/>
  <c r="Q303" i="26"/>
  <c r="Q304" i="26"/>
  <c r="Q305" i="26"/>
  <c r="Q306" i="26"/>
  <c r="Q307" i="26"/>
  <c r="Q308" i="26"/>
  <c r="Q309" i="26"/>
  <c r="Q310" i="26"/>
  <c r="Q311" i="26"/>
  <c r="Q312" i="26"/>
  <c r="Q313" i="26"/>
  <c r="Q314" i="26"/>
  <c r="Q315" i="26"/>
  <c r="Q316" i="26"/>
  <c r="Q317" i="26"/>
  <c r="Q318" i="26"/>
  <c r="Q319" i="26"/>
  <c r="Q320" i="26"/>
  <c r="Q321" i="26"/>
  <c r="Q322" i="26"/>
  <c r="Q323" i="26"/>
  <c r="Q324" i="26"/>
  <c r="Q325" i="26"/>
  <c r="Q326" i="26"/>
  <c r="Q327" i="26"/>
  <c r="Q328" i="26"/>
  <c r="Q329" i="26"/>
  <c r="Q330" i="26"/>
  <c r="Q331" i="26"/>
  <c r="Q332" i="26"/>
  <c r="Q333" i="26"/>
  <c r="Q334" i="26"/>
  <c r="Q335" i="26"/>
  <c r="Q336" i="26"/>
  <c r="Q337" i="26"/>
  <c r="Q338" i="26"/>
  <c r="Q339" i="26"/>
  <c r="Q340" i="26"/>
  <c r="Q341" i="26"/>
  <c r="Q342" i="26"/>
  <c r="Q343" i="26"/>
  <c r="Q344" i="26"/>
  <c r="Q345" i="26"/>
  <c r="Q346" i="26"/>
  <c r="Q347" i="26"/>
  <c r="Q348" i="26"/>
  <c r="Q349" i="26"/>
  <c r="Q350" i="26"/>
  <c r="Q351" i="26"/>
  <c r="Q352" i="26"/>
  <c r="Q353" i="26"/>
  <c r="Q354" i="26"/>
  <c r="Q355" i="26"/>
  <c r="Q356" i="26"/>
  <c r="Q357" i="26"/>
  <c r="Q358" i="26"/>
  <c r="Q359" i="26"/>
  <c r="Q360" i="26"/>
  <c r="Q361" i="26"/>
  <c r="Q362" i="26"/>
  <c r="Q363" i="26"/>
  <c r="Q364" i="26"/>
  <c r="Q365" i="26"/>
  <c r="Q366" i="26"/>
  <c r="Q367" i="26"/>
  <c r="Q368" i="26"/>
  <c r="Q369" i="26"/>
  <c r="Q370" i="26"/>
  <c r="Q371" i="26"/>
  <c r="Q372" i="26"/>
  <c r="Q373" i="26"/>
  <c r="Q374" i="26"/>
  <c r="Q375" i="26"/>
  <c r="Q376" i="26"/>
  <c r="Q377" i="26"/>
  <c r="Q378" i="26"/>
  <c r="Q379" i="26"/>
  <c r="Q380" i="26"/>
  <c r="Q381" i="26"/>
  <c r="Q382" i="26"/>
  <c r="Q383" i="26"/>
  <c r="Q384" i="26"/>
  <c r="Q385" i="26"/>
  <c r="Q386" i="26"/>
  <c r="Q387" i="26"/>
  <c r="Q388" i="26"/>
  <c r="Q389" i="26"/>
  <c r="Q390" i="26"/>
  <c r="Q391" i="26"/>
  <c r="Q392" i="26"/>
  <c r="Q393" i="26"/>
  <c r="Q394" i="26"/>
  <c r="Q395" i="26"/>
  <c r="Q396" i="26"/>
  <c r="Q397" i="26"/>
  <c r="Q398" i="26"/>
  <c r="Q399" i="26"/>
  <c r="Q400" i="26"/>
  <c r="Q401" i="26"/>
  <c r="Q402" i="26"/>
  <c r="Q403" i="26"/>
  <c r="Q404" i="26"/>
  <c r="Q405" i="26"/>
  <c r="Q406" i="26"/>
  <c r="Q407" i="26"/>
  <c r="Q408" i="26"/>
  <c r="Q409" i="26"/>
  <c r="Q410" i="26"/>
  <c r="Q411" i="26"/>
  <c r="Q412" i="26"/>
  <c r="Q413" i="26"/>
  <c r="Q414" i="26"/>
  <c r="Q415" i="26"/>
  <c r="Q416" i="26"/>
  <c r="Q417" i="26"/>
  <c r="Q418" i="26"/>
  <c r="Q419" i="26"/>
  <c r="Q420" i="26"/>
  <c r="Q421" i="26"/>
  <c r="Q422" i="26"/>
  <c r="Q423" i="26"/>
  <c r="Q424" i="26"/>
  <c r="Q425" i="26"/>
  <c r="Q426" i="26"/>
  <c r="Q427" i="26"/>
  <c r="Q428" i="26"/>
  <c r="Q429" i="26"/>
  <c r="Q430" i="26"/>
  <c r="Q431" i="26"/>
  <c r="Q432" i="26"/>
  <c r="Q433" i="26"/>
  <c r="Q434" i="26"/>
  <c r="Q435" i="26"/>
  <c r="Q436" i="26"/>
  <c r="Q437" i="26"/>
  <c r="Q438" i="26"/>
  <c r="Q439" i="26"/>
  <c r="Q440" i="26"/>
  <c r="Q441" i="26"/>
  <c r="Q442" i="26"/>
  <c r="Q443" i="26"/>
  <c r="Q444" i="26"/>
  <c r="Q445" i="26"/>
  <c r="Q446" i="26"/>
  <c r="Q447" i="26"/>
  <c r="Q448" i="26"/>
  <c r="Q449" i="26"/>
  <c r="Q450" i="26"/>
  <c r="Q451" i="26"/>
  <c r="Q452" i="26"/>
  <c r="Q453" i="26"/>
  <c r="Q454" i="26"/>
  <c r="Q455" i="26"/>
  <c r="Q456" i="26"/>
  <c r="Q457" i="26"/>
  <c r="Q458" i="26"/>
  <c r="Q459" i="26"/>
  <c r="Q460" i="26"/>
  <c r="Q461" i="26"/>
  <c r="Q462" i="26"/>
  <c r="Q463" i="26"/>
  <c r="Q464" i="26"/>
  <c r="Q465" i="26"/>
  <c r="Q466" i="26"/>
  <c r="Q467" i="26"/>
  <c r="Q468" i="26"/>
  <c r="Q469" i="26"/>
  <c r="Q470" i="26"/>
  <c r="Q471" i="26"/>
  <c r="Q472" i="26"/>
  <c r="Q473" i="26"/>
  <c r="Q474" i="26"/>
  <c r="Q475" i="26"/>
  <c r="Q476" i="26"/>
  <c r="Q477" i="26"/>
  <c r="Q478" i="26"/>
  <c r="Q479" i="26"/>
  <c r="Q480" i="26"/>
  <c r="Q481" i="26"/>
  <c r="Q482" i="26"/>
  <c r="Q483" i="26"/>
  <c r="Q484" i="26"/>
  <c r="Q485" i="26"/>
  <c r="Q486" i="26"/>
  <c r="Q487" i="26"/>
  <c r="Q488" i="26"/>
  <c r="Q489" i="26"/>
  <c r="Q490" i="26"/>
  <c r="Q491" i="26"/>
  <c r="Q492" i="26"/>
  <c r="Q493" i="26"/>
  <c r="Q494" i="26"/>
  <c r="Q495" i="26"/>
  <c r="Q496" i="26"/>
  <c r="Q497" i="26"/>
  <c r="Q498" i="26"/>
  <c r="Q499" i="26"/>
  <c r="Q500" i="26"/>
  <c r="Q501" i="26"/>
  <c r="Q502" i="26"/>
  <c r="Q503" i="26"/>
  <c r="Q504" i="26"/>
  <c r="Q505" i="26"/>
  <c r="Q506" i="26"/>
  <c r="Q507" i="26"/>
  <c r="Q508" i="26"/>
  <c r="Q509" i="26"/>
  <c r="Q510" i="26"/>
  <c r="Q511" i="26"/>
  <c r="Q512" i="26"/>
  <c r="Q513" i="26"/>
  <c r="Q514" i="26"/>
  <c r="Q515" i="26"/>
  <c r="Q516" i="26"/>
  <c r="Q517" i="26"/>
  <c r="Q518" i="26"/>
  <c r="Q519" i="26"/>
  <c r="Q520" i="26"/>
  <c r="Q521" i="26"/>
  <c r="Q522" i="26"/>
  <c r="Q523" i="26"/>
  <c r="Q524" i="26"/>
  <c r="Q525" i="26"/>
  <c r="Q526" i="26"/>
  <c r="Q527" i="26"/>
  <c r="Q528" i="26"/>
  <c r="Q529" i="26"/>
  <c r="Q530" i="26"/>
  <c r="Q531" i="26"/>
  <c r="Q532" i="26"/>
  <c r="Q533" i="26"/>
  <c r="Q534" i="26"/>
  <c r="Q535" i="26"/>
  <c r="Q536" i="26"/>
  <c r="Q537" i="26"/>
  <c r="Q538" i="26"/>
  <c r="Q539" i="26"/>
  <c r="Q540" i="26"/>
  <c r="Q541" i="26"/>
  <c r="Q542" i="26"/>
  <c r="Q543" i="26"/>
  <c r="Q544" i="26"/>
  <c r="Q545" i="26"/>
  <c r="Q546" i="26"/>
  <c r="Q547" i="26"/>
  <c r="Q548" i="26"/>
  <c r="Q549" i="26"/>
  <c r="Q550" i="26"/>
  <c r="Q551" i="26"/>
  <c r="Q552" i="26"/>
  <c r="Q553" i="26"/>
  <c r="Q554" i="26"/>
  <c r="Q555" i="26"/>
  <c r="Q556" i="26"/>
  <c r="Q557" i="26"/>
  <c r="Q558" i="26"/>
  <c r="Q559" i="26"/>
  <c r="Q560" i="26"/>
  <c r="Q561" i="26"/>
  <c r="Q562" i="26"/>
  <c r="Q563" i="26"/>
  <c r="Q564" i="26"/>
  <c r="Q565" i="26"/>
  <c r="Q566" i="26"/>
  <c r="Q567" i="26"/>
  <c r="Q568" i="26"/>
  <c r="Q569" i="26"/>
  <c r="Q570" i="26"/>
  <c r="Q571" i="26"/>
  <c r="Q572" i="26"/>
  <c r="Q573" i="26"/>
  <c r="Q574" i="26"/>
  <c r="Q575" i="26"/>
  <c r="Q576" i="26"/>
  <c r="Q577" i="26"/>
  <c r="Q578" i="26"/>
  <c r="Q579" i="26"/>
  <c r="Q580" i="26"/>
  <c r="Q581" i="26"/>
  <c r="Q582" i="26"/>
  <c r="Q583" i="26"/>
  <c r="Q584" i="26"/>
  <c r="Q585" i="26"/>
  <c r="Q586" i="26"/>
  <c r="Q587" i="26"/>
  <c r="Q588" i="26"/>
  <c r="Q589" i="26"/>
  <c r="Q590" i="26"/>
  <c r="Q591" i="26"/>
  <c r="Q592" i="26"/>
  <c r="Q593" i="26"/>
  <c r="Q594" i="26"/>
  <c r="Q595" i="26"/>
  <c r="Q596" i="26"/>
  <c r="Q597" i="26"/>
  <c r="Q598" i="26"/>
  <c r="Q599" i="26"/>
  <c r="Q600" i="26"/>
  <c r="Q601" i="26"/>
  <c r="Q602" i="26"/>
  <c r="Q603" i="26"/>
  <c r="Q604" i="26"/>
  <c r="Q605" i="26"/>
  <c r="Q606" i="26"/>
  <c r="Q607" i="26"/>
  <c r="Q608" i="26"/>
  <c r="Q609" i="26"/>
  <c r="Q610" i="26"/>
  <c r="Q611" i="26"/>
  <c r="Q612" i="26"/>
  <c r="Q613" i="26"/>
  <c r="Q614" i="26"/>
  <c r="Q615" i="26"/>
  <c r="Q616" i="26"/>
  <c r="Q617" i="26"/>
  <c r="Q618" i="26"/>
  <c r="Q619" i="26"/>
  <c r="Q620" i="26"/>
  <c r="Q621" i="26"/>
  <c r="Q622" i="26"/>
  <c r="Q623" i="26"/>
  <c r="Q624" i="26"/>
  <c r="Q625" i="26"/>
  <c r="Q626" i="26"/>
  <c r="Q627" i="26"/>
  <c r="Q628" i="26"/>
  <c r="Q629" i="26"/>
  <c r="Q630" i="26"/>
  <c r="Q631" i="26"/>
  <c r="Q632" i="26"/>
  <c r="Q633" i="26"/>
  <c r="Q634" i="26"/>
  <c r="Q635" i="26"/>
  <c r="Q636" i="26"/>
  <c r="Q637" i="26"/>
  <c r="Q638" i="26"/>
  <c r="Q639" i="26"/>
  <c r="Q640" i="26"/>
  <c r="Q641" i="26"/>
  <c r="Q642" i="26"/>
  <c r="Q643" i="26"/>
  <c r="Q644" i="26"/>
  <c r="Q645" i="26"/>
  <c r="Q646" i="26"/>
  <c r="Q647" i="26"/>
  <c r="Q648" i="26"/>
  <c r="Q649" i="26"/>
  <c r="Q650" i="26"/>
  <c r="Q651" i="26"/>
  <c r="Q652" i="26"/>
  <c r="Q653" i="26"/>
  <c r="Q654" i="26"/>
  <c r="Q655" i="26"/>
  <c r="Q656" i="26"/>
  <c r="Q657" i="26"/>
  <c r="Q658" i="26"/>
  <c r="Q659" i="26"/>
  <c r="Q660" i="26"/>
  <c r="Q661" i="26"/>
  <c r="Q662" i="26"/>
  <c r="Q663" i="26"/>
  <c r="Q664" i="26"/>
  <c r="Q665" i="26"/>
  <c r="Q666" i="26"/>
  <c r="Q667" i="26"/>
  <c r="Q668" i="26"/>
  <c r="Q669" i="26"/>
  <c r="Q670" i="26"/>
  <c r="Q671" i="26"/>
  <c r="Q672" i="26"/>
  <c r="Q673" i="26"/>
  <c r="Q674" i="26"/>
  <c r="Q675" i="26"/>
  <c r="Q676" i="26"/>
  <c r="Q677" i="26"/>
  <c r="Q678" i="26"/>
  <c r="Q679" i="26"/>
  <c r="Q680" i="26"/>
  <c r="Q681" i="26"/>
  <c r="Q682" i="26"/>
  <c r="Q683" i="26"/>
  <c r="Q684" i="26"/>
  <c r="Q685" i="26"/>
  <c r="Q686" i="26"/>
  <c r="Q687" i="26"/>
  <c r="Q688" i="26"/>
  <c r="Q689" i="26"/>
  <c r="Q690" i="26"/>
  <c r="Q691" i="26"/>
  <c r="Q692" i="26"/>
  <c r="Q693" i="26"/>
  <c r="Q694" i="26"/>
  <c r="Q695" i="26"/>
  <c r="Q696" i="26"/>
  <c r="Q697" i="26"/>
  <c r="Q698" i="26"/>
  <c r="Q699" i="26"/>
  <c r="Q700" i="26"/>
  <c r="Q701" i="26"/>
  <c r="Q702" i="26"/>
  <c r="Q703" i="26"/>
  <c r="Q704" i="26"/>
  <c r="Q705" i="26"/>
  <c r="Q706" i="26"/>
  <c r="Q707" i="26"/>
  <c r="Q708" i="26"/>
  <c r="Q709" i="26"/>
  <c r="Q710" i="26"/>
  <c r="Q711" i="26"/>
  <c r="Q712" i="26"/>
  <c r="Q713" i="26"/>
  <c r="Q714" i="26"/>
  <c r="Q715" i="26"/>
  <c r="Q716" i="26"/>
  <c r="Q717" i="26"/>
  <c r="Q718" i="26"/>
  <c r="Q719" i="26"/>
  <c r="Q720" i="26"/>
  <c r="Q721" i="26"/>
  <c r="Q722" i="26"/>
  <c r="Q723" i="26"/>
  <c r="Q724" i="26"/>
  <c r="Q725" i="26"/>
  <c r="Q726" i="26"/>
  <c r="Q727" i="26"/>
  <c r="Q728" i="26"/>
  <c r="Q729" i="26"/>
  <c r="Q730" i="26"/>
  <c r="Q731" i="26"/>
  <c r="Q732" i="26"/>
  <c r="Q733" i="26"/>
  <c r="Q734" i="26"/>
  <c r="Q735" i="26"/>
  <c r="Q736" i="26"/>
  <c r="Q737" i="26"/>
  <c r="Q738" i="26"/>
  <c r="Q739" i="26"/>
  <c r="Q740" i="26"/>
  <c r="Q741" i="26"/>
  <c r="Q742" i="26"/>
  <c r="Q743" i="26"/>
  <c r="Q744" i="26"/>
  <c r="Q745" i="26"/>
  <c r="Q746" i="26"/>
  <c r="Q747" i="26"/>
  <c r="Q748" i="26"/>
  <c r="Q749" i="26"/>
  <c r="Q750" i="26"/>
  <c r="Q751" i="26"/>
  <c r="Q752" i="26"/>
  <c r="Q753" i="26"/>
  <c r="Q754" i="26"/>
  <c r="Q755" i="26"/>
  <c r="Q756" i="26"/>
  <c r="Q757" i="26"/>
  <c r="Q758" i="26"/>
  <c r="Q759" i="26"/>
  <c r="Q760" i="26"/>
  <c r="Q761" i="26"/>
  <c r="Q762" i="26"/>
  <c r="Q763" i="26"/>
  <c r="Q764" i="26"/>
  <c r="Q765" i="26"/>
  <c r="Q766" i="26"/>
  <c r="Q767" i="26"/>
  <c r="Q768" i="26"/>
  <c r="Q769" i="26"/>
  <c r="Q770" i="26"/>
  <c r="Q771" i="26"/>
  <c r="Q772" i="26"/>
  <c r="Q773" i="26"/>
  <c r="Q774" i="26"/>
  <c r="Q775" i="26"/>
  <c r="Q776" i="26"/>
  <c r="Q777" i="26"/>
  <c r="Q778" i="26"/>
  <c r="Q779" i="26"/>
  <c r="Q780" i="26"/>
  <c r="Q781" i="26"/>
  <c r="Q782" i="26"/>
  <c r="Q783" i="26"/>
  <c r="Q784" i="26"/>
  <c r="Q785" i="26"/>
  <c r="Q786" i="26"/>
  <c r="Q787" i="26"/>
  <c r="Q788" i="26"/>
  <c r="Q789" i="26"/>
  <c r="Q790" i="26"/>
  <c r="Q791" i="26"/>
  <c r="Q792" i="26"/>
  <c r="Q793" i="26"/>
  <c r="Q794" i="26"/>
  <c r="Q795" i="26"/>
  <c r="Q796" i="26"/>
  <c r="Q797" i="26"/>
  <c r="Q798" i="26"/>
  <c r="Q799" i="26"/>
  <c r="Q800" i="26"/>
  <c r="Q801" i="26"/>
  <c r="Q802" i="26"/>
  <c r="Q803" i="26"/>
  <c r="Q804" i="26"/>
  <c r="Q805" i="26"/>
  <c r="Q806" i="26"/>
  <c r="Q807" i="26"/>
  <c r="Q808" i="26"/>
  <c r="Q809" i="26"/>
  <c r="Q810" i="26"/>
  <c r="Q811" i="26"/>
  <c r="Q812" i="26"/>
  <c r="Q813" i="26"/>
  <c r="Q814" i="26"/>
  <c r="Q815" i="26"/>
  <c r="Q816" i="26"/>
  <c r="Q817" i="26"/>
  <c r="Q818" i="26"/>
  <c r="Q819" i="26"/>
  <c r="Q820" i="26"/>
  <c r="Q821" i="26"/>
  <c r="Q822" i="26"/>
  <c r="Q823" i="26"/>
  <c r="Q824" i="26"/>
  <c r="Q825" i="26"/>
  <c r="Q826" i="26"/>
  <c r="Q827" i="26"/>
  <c r="Q828" i="26"/>
  <c r="Q829" i="26"/>
  <c r="Q830" i="26"/>
  <c r="Q831" i="26"/>
  <c r="Q832" i="26"/>
  <c r="Q833" i="26"/>
  <c r="Q834" i="26"/>
  <c r="Q835" i="26"/>
  <c r="Q836" i="26"/>
  <c r="Q837" i="26"/>
  <c r="Q838" i="26"/>
  <c r="Q839" i="26"/>
  <c r="Q840" i="26"/>
  <c r="Q841" i="26"/>
  <c r="Q842" i="26"/>
  <c r="Q843" i="26"/>
  <c r="Q844" i="26"/>
  <c r="Q845" i="26"/>
  <c r="Q846" i="26"/>
  <c r="Q847" i="26"/>
  <c r="Q848" i="26"/>
  <c r="Q849" i="26"/>
  <c r="Q850" i="26"/>
  <c r="Q851" i="26"/>
  <c r="Q852" i="26"/>
  <c r="Q853" i="26"/>
  <c r="Q854" i="26"/>
  <c r="Q855" i="26"/>
  <c r="Q856" i="26"/>
  <c r="Q857" i="26"/>
  <c r="Q858" i="26"/>
  <c r="Q859" i="26"/>
  <c r="Q860" i="26"/>
  <c r="Q861" i="26"/>
  <c r="Q862" i="26"/>
  <c r="Q863" i="26"/>
  <c r="Q864" i="26"/>
  <c r="Q865" i="26"/>
  <c r="Q866" i="26"/>
  <c r="Q867" i="26"/>
  <c r="Q868" i="26"/>
  <c r="Q869" i="26"/>
  <c r="Q870" i="26"/>
  <c r="Q871" i="26"/>
  <c r="Q872" i="26"/>
  <c r="Q873" i="26"/>
  <c r="Q874" i="26"/>
  <c r="Q875" i="26"/>
  <c r="Q876" i="26"/>
  <c r="Q877" i="26"/>
  <c r="Q878" i="26"/>
  <c r="Q879" i="26"/>
  <c r="Q880" i="26"/>
  <c r="Q881" i="26"/>
  <c r="Q882" i="26"/>
  <c r="Q883" i="26"/>
  <c r="Q884" i="26"/>
  <c r="Q885" i="26"/>
  <c r="Q886" i="26"/>
  <c r="Q887" i="26"/>
  <c r="Q888" i="26"/>
  <c r="Q889" i="26"/>
  <c r="Q890" i="26"/>
  <c r="Q891" i="26"/>
  <c r="Q892" i="26"/>
  <c r="Q893" i="26"/>
  <c r="Q894" i="26"/>
  <c r="Q895" i="26"/>
  <c r="Q896" i="26"/>
  <c r="Q897" i="26"/>
  <c r="Q898" i="26"/>
  <c r="Q899" i="26"/>
  <c r="Q900" i="26"/>
  <c r="Q901" i="26"/>
  <c r="Q902" i="26"/>
  <c r="Q903" i="26"/>
  <c r="Q904" i="26"/>
  <c r="Q905" i="26"/>
  <c r="Q906" i="26"/>
  <c r="Q907" i="26"/>
  <c r="Q908" i="26"/>
  <c r="Q909" i="26"/>
  <c r="Q910" i="26"/>
  <c r="Q911" i="26"/>
  <c r="Q912" i="26"/>
  <c r="Q913" i="26"/>
  <c r="Q914" i="26"/>
  <c r="Q915" i="26"/>
  <c r="Q916" i="26"/>
  <c r="Q917" i="26"/>
  <c r="Q918" i="26"/>
  <c r="Q919" i="26"/>
  <c r="Q920" i="26"/>
  <c r="Q921" i="26"/>
  <c r="Q922" i="26"/>
  <c r="Q923" i="26"/>
  <c r="Q924" i="26"/>
  <c r="Q925" i="26"/>
  <c r="Q926" i="26"/>
  <c r="Q927" i="26"/>
  <c r="Q928" i="26"/>
  <c r="Q929" i="26"/>
  <c r="Q930" i="26"/>
  <c r="Q931" i="26"/>
  <c r="Q932" i="26"/>
  <c r="Q933" i="26"/>
  <c r="Q934" i="26"/>
  <c r="Q935" i="26"/>
  <c r="Q936" i="26"/>
  <c r="Q937" i="26"/>
  <c r="Q938" i="26"/>
  <c r="Q939" i="26"/>
  <c r="Q940" i="26"/>
  <c r="Q941" i="26"/>
  <c r="Q942" i="26"/>
  <c r="Q943" i="26"/>
  <c r="Q944" i="26"/>
  <c r="Q945" i="26"/>
  <c r="Q946" i="26"/>
  <c r="Q947" i="26"/>
  <c r="Q948" i="26"/>
  <c r="Q949" i="26"/>
  <c r="Q950" i="26"/>
  <c r="Q951" i="26"/>
  <c r="Q952" i="26"/>
  <c r="Q953" i="26"/>
  <c r="Q954" i="26"/>
  <c r="Q955" i="26"/>
  <c r="Q956" i="26"/>
  <c r="Q957" i="26"/>
  <c r="Q958" i="26"/>
  <c r="Q959" i="26"/>
  <c r="Q960" i="26"/>
  <c r="Q961" i="26"/>
  <c r="Q962" i="26"/>
  <c r="Q963" i="26"/>
  <c r="Q964" i="26"/>
  <c r="Q965" i="26"/>
  <c r="Q966" i="26"/>
  <c r="Q967" i="26"/>
  <c r="Q968" i="26"/>
  <c r="Q969" i="26"/>
  <c r="Q970" i="26"/>
  <c r="Q971" i="26"/>
  <c r="Q972" i="26"/>
  <c r="Q973" i="26"/>
  <c r="Q974" i="26"/>
  <c r="Q975" i="26"/>
  <c r="Q976" i="26"/>
  <c r="Q977" i="26"/>
  <c r="Q978" i="26"/>
  <c r="Q979" i="26"/>
  <c r="Q980" i="26"/>
  <c r="Q981" i="26"/>
  <c r="Q982" i="26"/>
  <c r="Q983" i="26"/>
  <c r="Q984" i="26"/>
  <c r="Q985" i="26"/>
  <c r="Q986" i="26"/>
  <c r="Q987" i="26"/>
  <c r="Q988" i="26"/>
  <c r="Q989" i="26"/>
  <c r="Q990" i="26"/>
  <c r="Q991" i="26"/>
  <c r="Q992" i="26"/>
  <c r="Q993" i="26"/>
  <c r="Q994" i="26"/>
  <c r="Q995" i="26"/>
  <c r="Q996" i="26"/>
  <c r="Q997" i="26"/>
  <c r="Q998" i="26"/>
  <c r="Q999" i="26"/>
  <c r="Q1000" i="26"/>
  <c r="Q1001" i="26"/>
  <c r="Q1002" i="26"/>
  <c r="Q1003" i="26"/>
  <c r="Q1004" i="26"/>
  <c r="Q1005" i="26"/>
  <c r="Q1006" i="26"/>
  <c r="Q1007" i="26"/>
  <c r="Q1008" i="26"/>
  <c r="Q1009" i="26"/>
  <c r="Q1010" i="26"/>
  <c r="Q1011" i="26"/>
  <c r="Q1012" i="26"/>
  <c r="Q1013" i="26"/>
  <c r="Q1014" i="26"/>
  <c r="Q1015" i="26"/>
  <c r="Q1016" i="26"/>
  <c r="Q1017" i="26"/>
  <c r="Q1018" i="26"/>
  <c r="Q1019" i="26"/>
  <c r="Q1020" i="26"/>
  <c r="Q1021" i="26"/>
  <c r="Q1022" i="26"/>
  <c r="Q1023" i="26"/>
  <c r="Q1024" i="26"/>
  <c r="Q1025" i="26"/>
  <c r="Q1026" i="26"/>
  <c r="Q1027" i="26"/>
  <c r="Q1028" i="26"/>
  <c r="Q1029" i="26"/>
  <c r="Q1030" i="26"/>
  <c r="Q1031" i="26"/>
  <c r="Q1032" i="26"/>
  <c r="Q1033" i="26"/>
  <c r="Q1034" i="26"/>
  <c r="Q1035" i="26"/>
  <c r="Q1036" i="26"/>
  <c r="Q1037" i="26"/>
  <c r="Q1038" i="26"/>
  <c r="Q1039" i="26"/>
  <c r="Q1040" i="26"/>
  <c r="Q1041" i="26"/>
  <c r="Q1042" i="26"/>
  <c r="Q1043" i="26"/>
  <c r="Q1044" i="26"/>
  <c r="Q1045" i="26"/>
  <c r="Q1046" i="26"/>
  <c r="Q1047" i="26"/>
  <c r="Q1048" i="26"/>
  <c r="Q1049" i="26"/>
  <c r="Q1050" i="26"/>
  <c r="Q1051" i="26"/>
  <c r="Q1052" i="26"/>
  <c r="Q1053" i="26"/>
  <c r="Q1054" i="26"/>
  <c r="Q1055" i="26"/>
  <c r="Q1056" i="26"/>
  <c r="Q1057" i="26"/>
  <c r="Q1058" i="26"/>
  <c r="Q1059" i="26"/>
  <c r="Q1060" i="26"/>
  <c r="Q1061" i="26"/>
  <c r="Q1062" i="26"/>
  <c r="Q1063" i="26"/>
  <c r="Q1064" i="26"/>
  <c r="Q1065" i="26"/>
  <c r="Q1066" i="26"/>
  <c r="Q1067" i="26"/>
  <c r="Q1068" i="26"/>
  <c r="Q1069" i="26"/>
  <c r="Q1070" i="26"/>
  <c r="Q1071" i="26"/>
  <c r="Q1072" i="26"/>
  <c r="Q1073" i="26"/>
  <c r="Q1074" i="26"/>
  <c r="Q1075" i="26"/>
  <c r="Q1076" i="26"/>
  <c r="Q1077" i="26"/>
  <c r="Q1078" i="26"/>
  <c r="Q1079" i="26"/>
  <c r="Q1080" i="26"/>
  <c r="Q1081" i="26"/>
  <c r="Q1082" i="26"/>
  <c r="Q1083" i="26"/>
  <c r="Q1084" i="26"/>
  <c r="Q1085" i="26"/>
  <c r="Q1086" i="26"/>
  <c r="Q1087" i="26"/>
  <c r="Q1088" i="26"/>
  <c r="Q1089" i="26"/>
  <c r="Q1090" i="26"/>
  <c r="Q1091" i="26"/>
  <c r="Q1092" i="26"/>
  <c r="Q1093" i="26"/>
  <c r="Q1094" i="26"/>
  <c r="Q1095" i="26"/>
  <c r="Q1096" i="26"/>
  <c r="Q1097" i="26"/>
  <c r="Q1098" i="26"/>
  <c r="Q1099" i="26"/>
  <c r="Q1100" i="26"/>
  <c r="Q1101" i="26"/>
  <c r="Q1102" i="26"/>
  <c r="Q1103" i="26"/>
  <c r="Q1104" i="26"/>
  <c r="Q1105" i="26"/>
  <c r="Q1106" i="26"/>
  <c r="Q1107" i="26"/>
  <c r="Q1108" i="26"/>
  <c r="Q1109" i="26"/>
  <c r="Q1110" i="26"/>
  <c r="Q1111" i="26"/>
  <c r="Q1112" i="26"/>
  <c r="Q1113" i="26"/>
  <c r="Q1114" i="26"/>
  <c r="Q1115" i="26"/>
  <c r="Q1116" i="26"/>
  <c r="Q1117" i="26"/>
  <c r="Q1118" i="26"/>
  <c r="Q1119" i="26"/>
  <c r="Q1120" i="26"/>
  <c r="Q1121" i="26"/>
  <c r="Q1122" i="26"/>
  <c r="Q1123" i="26"/>
  <c r="Q1124" i="26"/>
  <c r="Q1125" i="26"/>
  <c r="Q1126" i="26"/>
  <c r="Q1127" i="26"/>
  <c r="Q1128" i="26"/>
  <c r="Q1129" i="26"/>
  <c r="Q1130" i="26"/>
  <c r="Q1131" i="26"/>
  <c r="Q1132" i="26"/>
  <c r="Q1133" i="26"/>
  <c r="Q1134" i="26"/>
  <c r="Q1135" i="26"/>
  <c r="Q1136" i="26"/>
  <c r="Q1137" i="26"/>
  <c r="Q1138" i="26"/>
  <c r="Q1139" i="26"/>
  <c r="Q1140" i="26"/>
  <c r="Q1141" i="26"/>
  <c r="Q1142" i="26"/>
  <c r="Q1143" i="26"/>
  <c r="Q1144" i="26"/>
  <c r="Q1145" i="26"/>
  <c r="Q1146" i="26"/>
  <c r="Q1147" i="26"/>
  <c r="Q1148" i="26"/>
  <c r="Q1149" i="26"/>
  <c r="Q1150" i="26"/>
  <c r="Q1151" i="26"/>
  <c r="Q1152" i="26"/>
  <c r="Q1153" i="26"/>
  <c r="Q1154" i="26"/>
  <c r="Q1155" i="26"/>
  <c r="Q1156" i="26"/>
  <c r="Q1157" i="26"/>
  <c r="Q1158" i="26"/>
  <c r="Q1159" i="26"/>
  <c r="Q1160" i="26"/>
  <c r="Q1161" i="26"/>
  <c r="Q1162" i="26"/>
  <c r="Q1163" i="26"/>
  <c r="Q1164" i="26"/>
  <c r="Q1165" i="26"/>
  <c r="Q1166" i="26"/>
  <c r="Q1167" i="26"/>
  <c r="Q1168" i="26"/>
  <c r="Q1169" i="26"/>
  <c r="Q1170" i="26"/>
  <c r="Q1171" i="26"/>
  <c r="Q1172" i="26"/>
  <c r="Q1173" i="26"/>
  <c r="Q1174" i="26"/>
  <c r="Q1175" i="26"/>
  <c r="Q1176" i="26"/>
  <c r="Q1177" i="26"/>
  <c r="Q1178" i="26"/>
  <c r="Q1179" i="26"/>
  <c r="Q1180" i="26"/>
  <c r="Q1181" i="26"/>
  <c r="Q1182" i="26"/>
  <c r="Q1183" i="26"/>
  <c r="Q1184" i="26"/>
  <c r="Q1185" i="26"/>
  <c r="Q1186" i="26"/>
  <c r="Q1187" i="26"/>
  <c r="Q1188" i="26"/>
  <c r="Q1189" i="26"/>
  <c r="Q1190" i="26"/>
  <c r="Q1191" i="26"/>
  <c r="Q1192" i="26"/>
  <c r="Q1193" i="26"/>
  <c r="Q1194" i="26"/>
  <c r="Q1195" i="26"/>
  <c r="Q1196" i="26"/>
  <c r="Q1197" i="26"/>
  <c r="Q1198" i="26"/>
  <c r="Q1199" i="26"/>
  <c r="Q1200" i="26"/>
  <c r="Q1201" i="26"/>
  <c r="Q1202" i="26"/>
  <c r="Q1203" i="26"/>
  <c r="Q1204" i="26"/>
  <c r="Q1205" i="26"/>
  <c r="Q1206" i="26"/>
  <c r="Q1207" i="26"/>
  <c r="Q1208" i="26"/>
  <c r="Q1209" i="26"/>
  <c r="Q1210" i="26"/>
  <c r="Q1211" i="26"/>
  <c r="Q1212" i="26"/>
  <c r="Q1213" i="26"/>
  <c r="Q1214" i="26"/>
  <c r="Q1215" i="26"/>
  <c r="Q1216" i="26"/>
  <c r="Q1217" i="26"/>
  <c r="Q1218" i="26"/>
  <c r="Q1219" i="26"/>
  <c r="Q1220" i="26"/>
  <c r="Q1221" i="26"/>
  <c r="Q1222" i="26"/>
  <c r="Q1223" i="26"/>
  <c r="Q1224" i="26"/>
  <c r="Q1225" i="26"/>
  <c r="Q1226" i="26"/>
  <c r="Q1227" i="26"/>
  <c r="Q1228" i="26"/>
  <c r="Q1229" i="26"/>
  <c r="Q1230" i="26"/>
  <c r="Q1231" i="26"/>
  <c r="Q1232" i="26"/>
  <c r="Q1233" i="26"/>
  <c r="Q1234" i="26"/>
  <c r="Q1235" i="26"/>
  <c r="Q1236" i="26"/>
  <c r="Q1237" i="26"/>
  <c r="Q1238" i="26"/>
  <c r="Q1239" i="26"/>
  <c r="Q1240" i="26"/>
  <c r="Q1241" i="26"/>
  <c r="Q1242" i="26"/>
  <c r="Q1243" i="26"/>
  <c r="Q1244" i="26"/>
  <c r="Q1245" i="26"/>
  <c r="Q1246" i="26"/>
  <c r="Q1247" i="26"/>
  <c r="Q1248" i="26"/>
  <c r="Q1249" i="26"/>
  <c r="Q1250" i="26"/>
  <c r="Q1251" i="26"/>
  <c r="Q1252" i="26"/>
  <c r="Q1253" i="26"/>
  <c r="Q1254" i="26"/>
  <c r="Q1255" i="26"/>
  <c r="Q1256" i="26"/>
  <c r="Q1257" i="26"/>
  <c r="Q1258" i="26"/>
  <c r="Q1259" i="26"/>
  <c r="Q1260" i="26"/>
  <c r="Q1261" i="26"/>
  <c r="Q1262" i="26"/>
  <c r="Q1263" i="26"/>
  <c r="Q1264" i="26"/>
  <c r="Q1265" i="26"/>
  <c r="Q1266" i="26"/>
  <c r="Q1267" i="26"/>
  <c r="Q1268" i="26"/>
  <c r="Q1269" i="26"/>
  <c r="Q1270" i="26"/>
  <c r="Q1271" i="26"/>
  <c r="Q1272" i="26"/>
  <c r="Q1273" i="26"/>
  <c r="Q1274" i="26"/>
  <c r="Q1275" i="26"/>
  <c r="Q1276" i="26"/>
  <c r="Q1277" i="26"/>
  <c r="Q1278" i="26"/>
  <c r="Q1279" i="26"/>
  <c r="Q1280" i="26"/>
  <c r="Q1281" i="26"/>
  <c r="Q1282" i="26"/>
  <c r="Q1283" i="26"/>
  <c r="Q1284" i="26"/>
  <c r="Q1285" i="26"/>
  <c r="Q1286" i="26"/>
  <c r="Q1287" i="26"/>
  <c r="Q1288" i="26"/>
  <c r="Q1289" i="26"/>
  <c r="Q1290" i="26"/>
  <c r="Q1291" i="26"/>
  <c r="Q1292" i="26"/>
  <c r="Q1293" i="26"/>
  <c r="Q1294" i="26"/>
  <c r="Q1295" i="26"/>
  <c r="Q1296" i="26"/>
  <c r="Q1297" i="26"/>
  <c r="Q1298" i="26"/>
  <c r="Q1299" i="26"/>
  <c r="Q1300" i="26"/>
  <c r="Q1301" i="26"/>
  <c r="Q1302" i="26"/>
  <c r="Q1303" i="26"/>
  <c r="Q1304" i="26"/>
  <c r="Q1305" i="26"/>
  <c r="Q1306" i="26"/>
  <c r="Q1307" i="26"/>
  <c r="Q1308" i="26"/>
  <c r="Q1309" i="26"/>
  <c r="Q1310" i="26"/>
  <c r="Q1311" i="26"/>
  <c r="Q1312" i="26"/>
  <c r="Q1313" i="26"/>
  <c r="Q1314" i="26"/>
  <c r="Q1315" i="26"/>
  <c r="Q1316" i="26"/>
  <c r="Q1317" i="26"/>
  <c r="Q1318" i="26"/>
  <c r="Q1319" i="26"/>
  <c r="Q1320" i="26"/>
  <c r="Q1321" i="26"/>
  <c r="Q1322" i="26"/>
  <c r="Q1323" i="26"/>
  <c r="Q1324" i="26"/>
  <c r="Q1325" i="26"/>
  <c r="Q1326" i="26"/>
  <c r="Q1327" i="26"/>
  <c r="Q1328" i="26"/>
  <c r="Q1329" i="26"/>
  <c r="Q1330" i="26"/>
  <c r="Q1331" i="26"/>
  <c r="Q1332" i="26"/>
  <c r="Q1333" i="26"/>
  <c r="Q1334" i="26"/>
  <c r="Q1335" i="26"/>
  <c r="Q1336" i="26"/>
  <c r="Q1337" i="26"/>
  <c r="Q1338" i="26"/>
  <c r="Q1339" i="26"/>
  <c r="Q1340" i="26"/>
  <c r="Q1341" i="26"/>
  <c r="Q1342" i="26"/>
  <c r="Q1343" i="26"/>
  <c r="Q1344" i="26"/>
  <c r="Q1345" i="26"/>
  <c r="Q1346" i="26"/>
  <c r="Q1347" i="26"/>
  <c r="Q1348" i="26"/>
  <c r="Q1349" i="26"/>
  <c r="Q1350" i="26"/>
  <c r="Q1351" i="26"/>
  <c r="Q1352" i="26"/>
  <c r="Q1353" i="26"/>
  <c r="Q1354" i="26"/>
  <c r="Q1355" i="26"/>
  <c r="Q1356" i="26"/>
  <c r="Q1357" i="26"/>
  <c r="Q1358" i="26"/>
  <c r="Q1359" i="26"/>
  <c r="Q1360" i="26"/>
  <c r="Q1361" i="26"/>
  <c r="Q1362" i="26"/>
  <c r="Q1363" i="26"/>
  <c r="Q1364" i="26"/>
  <c r="Q1365" i="26"/>
  <c r="Q1366" i="26"/>
  <c r="Q1367" i="26"/>
  <c r="Q1368" i="26"/>
  <c r="Q1369" i="26"/>
  <c r="Q1370" i="26"/>
  <c r="Q1371" i="26"/>
  <c r="Q1372" i="26"/>
  <c r="Q1373" i="26"/>
  <c r="Q1374" i="26"/>
  <c r="Q1375" i="26"/>
  <c r="Q1376" i="26"/>
  <c r="Q1377" i="26"/>
  <c r="Q1378" i="26"/>
  <c r="Q1379" i="26"/>
  <c r="Q1380" i="26"/>
  <c r="Q1381" i="26"/>
  <c r="Q1382" i="26"/>
  <c r="Q1383" i="26"/>
  <c r="Q1384" i="26"/>
  <c r="Q1385" i="26"/>
  <c r="Q1386" i="26"/>
  <c r="Q1387" i="26"/>
  <c r="Q1388" i="26"/>
  <c r="Q1389" i="26"/>
  <c r="Q1390" i="26"/>
  <c r="Q1391" i="26"/>
  <c r="Q1392" i="26"/>
  <c r="Q1393" i="26"/>
  <c r="Q1394" i="26"/>
  <c r="Q1395" i="26"/>
  <c r="Q1396" i="26"/>
  <c r="Q1397" i="26"/>
  <c r="Q1398" i="26"/>
  <c r="Q1399" i="26"/>
  <c r="Q1400" i="26"/>
  <c r="Q1401" i="26"/>
  <c r="Q1402" i="26"/>
  <c r="Q1403" i="26"/>
  <c r="Q1404" i="26"/>
  <c r="Q1405" i="26"/>
  <c r="Q1406" i="26"/>
  <c r="Q1407" i="26"/>
  <c r="Q1408" i="26"/>
  <c r="Q1409" i="26"/>
  <c r="Q1410" i="26"/>
  <c r="Q1411" i="26"/>
  <c r="Q1412" i="26"/>
  <c r="Q1413" i="26"/>
  <c r="Q1414" i="26"/>
  <c r="Q1415" i="26"/>
  <c r="Q1416" i="26"/>
  <c r="Q1417" i="26"/>
  <c r="Q1418" i="26"/>
  <c r="Q1419" i="26"/>
  <c r="Q1420" i="26"/>
  <c r="Q1421" i="26"/>
  <c r="Q1422" i="26"/>
  <c r="Q1423" i="26"/>
  <c r="Q1424" i="26"/>
  <c r="Q1425" i="26"/>
  <c r="Q1426" i="26"/>
  <c r="Q1427" i="26"/>
  <c r="Q1428" i="26"/>
  <c r="Q1429" i="26"/>
  <c r="Q1430" i="26"/>
  <c r="Q1431" i="26"/>
  <c r="Q1432" i="26"/>
  <c r="Q1433" i="26"/>
  <c r="Q1434" i="26"/>
  <c r="Q1435" i="26"/>
  <c r="Q1436" i="26"/>
  <c r="Q1437" i="26"/>
  <c r="Q1438" i="26"/>
  <c r="Q1439" i="26"/>
  <c r="Q1440" i="26"/>
  <c r="Q1441" i="26"/>
  <c r="Q1442" i="26"/>
  <c r="Q1443" i="26"/>
  <c r="Q1444" i="26"/>
  <c r="Q1445" i="26"/>
  <c r="Q1446" i="26"/>
  <c r="Q1447" i="26"/>
  <c r="Q1448" i="26"/>
  <c r="Q1449" i="26"/>
  <c r="Q1450" i="26"/>
  <c r="Q1451" i="26"/>
  <c r="Q1452" i="26"/>
  <c r="Q1453" i="26"/>
  <c r="Q1454" i="26"/>
  <c r="Q1455" i="26"/>
  <c r="Q1456" i="26"/>
  <c r="Q1457" i="26"/>
  <c r="Q1458" i="26"/>
  <c r="Q1459" i="26"/>
  <c r="Q1460" i="26"/>
  <c r="Q1461" i="26"/>
  <c r="Q1462" i="26"/>
  <c r="Q1463" i="26"/>
  <c r="Q1464" i="26"/>
  <c r="Q1465" i="26"/>
  <c r="Q1466" i="26"/>
  <c r="Q1467" i="26"/>
  <c r="Q1468" i="26"/>
  <c r="Q1469" i="26"/>
  <c r="Q1470" i="26"/>
  <c r="Q1471" i="26"/>
  <c r="Q1472" i="26"/>
  <c r="Q1473" i="26"/>
  <c r="Q1474" i="26"/>
  <c r="Q1475" i="26"/>
  <c r="Q1476" i="26"/>
  <c r="Q1477" i="26"/>
  <c r="Q1478" i="26"/>
  <c r="Q1479" i="26"/>
  <c r="Q1480" i="26"/>
  <c r="Q1481" i="26"/>
  <c r="Q1482" i="26"/>
  <c r="Q1483" i="26"/>
  <c r="Q1484" i="26"/>
  <c r="Q1485" i="26"/>
  <c r="Q1486" i="26"/>
  <c r="Q1487" i="26"/>
  <c r="Q1488" i="26"/>
  <c r="Q1489" i="26"/>
  <c r="Q1490" i="26"/>
  <c r="Q1491" i="26"/>
  <c r="Q1492" i="26"/>
  <c r="Q1493" i="26"/>
  <c r="Q1494" i="26"/>
  <c r="Q1495" i="26"/>
  <c r="Q1496" i="26"/>
  <c r="Q1497" i="26"/>
  <c r="Q1498" i="26"/>
  <c r="Q1499" i="26"/>
  <c r="Q1500" i="26"/>
  <c r="Q1501" i="26"/>
  <c r="Q1502" i="26"/>
  <c r="Q1503" i="26"/>
  <c r="Q1504" i="26"/>
  <c r="Q1505" i="26"/>
  <c r="Q1506" i="26"/>
  <c r="Q1507" i="26"/>
  <c r="Q1508" i="26"/>
  <c r="Q1509" i="26"/>
  <c r="Q1510" i="26"/>
  <c r="Q1511" i="26"/>
  <c r="Q1512" i="26"/>
  <c r="Q1513" i="26"/>
  <c r="Q1514" i="26"/>
  <c r="Q1515" i="26"/>
  <c r="Q1516" i="26"/>
  <c r="Q1517" i="26"/>
  <c r="Q1518" i="26"/>
  <c r="Q1519" i="26"/>
  <c r="Q1520" i="26"/>
  <c r="Q1521" i="26"/>
  <c r="Q1522" i="26"/>
  <c r="Q1523" i="26"/>
  <c r="Q1524" i="26"/>
  <c r="Q1525" i="26"/>
  <c r="Q1526" i="26"/>
  <c r="Q1527" i="26"/>
  <c r="Q1528" i="26"/>
  <c r="Q1529" i="26"/>
  <c r="Q1530" i="26"/>
  <c r="Q1531" i="26"/>
  <c r="Q1532" i="26"/>
  <c r="Q1533" i="26"/>
  <c r="Q1534" i="26"/>
  <c r="Q1535" i="26"/>
  <c r="Q1536" i="26"/>
  <c r="Q1537" i="26"/>
  <c r="Q1538" i="26"/>
  <c r="Q1539" i="26"/>
  <c r="Q1540" i="26"/>
  <c r="Q1541" i="26"/>
  <c r="Q1542" i="26"/>
  <c r="Q1543" i="26"/>
  <c r="Q1544" i="26"/>
  <c r="Q1545" i="26"/>
  <c r="Q1546" i="26"/>
  <c r="Q1547" i="26"/>
  <c r="Q1548" i="26"/>
  <c r="Q1549" i="26"/>
  <c r="Q1550" i="26"/>
  <c r="Q1551" i="26"/>
  <c r="Q1552" i="26"/>
  <c r="Q1553" i="26"/>
  <c r="Q1554" i="26"/>
  <c r="Q1555" i="26"/>
  <c r="Q1556" i="26"/>
  <c r="Q1557" i="26"/>
  <c r="Q1558" i="26"/>
  <c r="Q1559" i="26"/>
  <c r="Q1560" i="26"/>
  <c r="Q1561" i="26"/>
  <c r="Q1562" i="26"/>
  <c r="Q1563" i="26"/>
  <c r="Q1564" i="26"/>
  <c r="Q1565" i="26"/>
  <c r="Q1566" i="26"/>
  <c r="Q1567" i="26"/>
  <c r="Q1568" i="26"/>
  <c r="Q1569" i="26"/>
  <c r="Q1570" i="26"/>
  <c r="Q1571" i="26"/>
  <c r="Q1572" i="26"/>
  <c r="Q1573" i="26"/>
  <c r="Q1574" i="26"/>
  <c r="Q1575" i="26"/>
  <c r="Q1576" i="26"/>
  <c r="Q1577" i="26"/>
  <c r="Q1578" i="26"/>
  <c r="Q1579" i="26"/>
  <c r="Q1580" i="26"/>
  <c r="Q1581" i="26"/>
  <c r="Q1582" i="26"/>
  <c r="Q1583" i="26"/>
  <c r="Q1584" i="26"/>
  <c r="Q1585" i="26"/>
  <c r="Q1586" i="26"/>
  <c r="Q1587" i="26"/>
  <c r="Q1588" i="26"/>
  <c r="Q1589" i="26"/>
  <c r="Q1590" i="26"/>
  <c r="Q1591" i="26"/>
  <c r="Q1592" i="26"/>
  <c r="Q1593" i="26"/>
  <c r="Q1594" i="26"/>
  <c r="Q1595" i="26"/>
  <c r="Q1596" i="26"/>
  <c r="Q1597" i="26"/>
  <c r="Q1598" i="26"/>
  <c r="Q1599" i="26"/>
  <c r="Q1600" i="26"/>
  <c r="Q1601" i="26"/>
  <c r="Q1602" i="26"/>
  <c r="Q1603" i="26"/>
  <c r="Q1604" i="26"/>
  <c r="Q1605" i="26"/>
  <c r="Q1606" i="26"/>
  <c r="Q1607" i="26"/>
  <c r="Q1608" i="26"/>
  <c r="Q1609" i="26"/>
  <c r="Q1610" i="26"/>
  <c r="Q1611" i="26"/>
  <c r="Q1612" i="26"/>
  <c r="Q1613" i="26"/>
  <c r="Q1614" i="26"/>
  <c r="Q1615" i="26"/>
  <c r="Q1616" i="26"/>
  <c r="Q1617" i="26"/>
  <c r="Q1618" i="26"/>
  <c r="Q1619" i="26"/>
  <c r="Q1620" i="26"/>
  <c r="Q1621" i="26"/>
  <c r="Q1622" i="26"/>
  <c r="Q1623" i="26"/>
  <c r="Q1624" i="26"/>
  <c r="Q1625" i="26"/>
  <c r="Q1626" i="26"/>
  <c r="Q1627" i="26"/>
  <c r="Q1628" i="26"/>
  <c r="Q1629" i="26"/>
  <c r="Q1630" i="26"/>
  <c r="Q1631" i="26"/>
  <c r="Q1632" i="26"/>
  <c r="Q1633" i="26"/>
  <c r="Q1634" i="26"/>
  <c r="Q1635" i="26"/>
  <c r="Q1636" i="26"/>
  <c r="Q1637" i="26"/>
  <c r="Q1638" i="26"/>
  <c r="Q1639" i="26"/>
  <c r="Q1640" i="26"/>
  <c r="Q1641" i="26"/>
  <c r="Q1642" i="26"/>
  <c r="Q1643" i="26"/>
  <c r="Q1644" i="26"/>
  <c r="Q1645" i="26"/>
  <c r="Q1646" i="26"/>
  <c r="Q1647" i="26"/>
  <c r="Q1648" i="26"/>
  <c r="Q1649" i="26"/>
  <c r="Q1650" i="26"/>
  <c r="Q1651" i="26"/>
  <c r="Q1652" i="26"/>
  <c r="Q1653" i="26"/>
  <c r="Q1654" i="26"/>
  <c r="Q1655" i="26"/>
  <c r="Q1656" i="26"/>
  <c r="Q1657" i="26"/>
  <c r="Q1658" i="26"/>
  <c r="Q1659" i="26"/>
  <c r="Q1660" i="26"/>
  <c r="Q1661" i="26"/>
  <c r="Q1662" i="26"/>
  <c r="Q1663" i="26"/>
  <c r="Q1664" i="26"/>
  <c r="Q1665" i="26"/>
  <c r="Q1666" i="26"/>
  <c r="Q1667" i="26"/>
  <c r="Q1668" i="26"/>
  <c r="Q1669" i="26"/>
  <c r="Q1670" i="26"/>
  <c r="Q1671" i="26"/>
  <c r="Q1672" i="26"/>
  <c r="Q1673" i="26"/>
  <c r="Q1674" i="26"/>
  <c r="Q1675" i="26"/>
  <c r="Q1676" i="26"/>
  <c r="Q1677" i="26"/>
  <c r="Q1678" i="26"/>
  <c r="Q1679" i="26"/>
  <c r="Q1680" i="26"/>
  <c r="Q1681" i="26"/>
  <c r="Q1682" i="26"/>
  <c r="Q1683" i="26"/>
  <c r="Q1684" i="26"/>
  <c r="Q1685" i="26"/>
  <c r="Q1686" i="26"/>
  <c r="Q1687" i="26"/>
  <c r="Q1688" i="26"/>
  <c r="Q1689" i="26"/>
  <c r="Q1690" i="26"/>
  <c r="Q1691" i="26"/>
  <c r="Q1692" i="26"/>
  <c r="Q1693" i="26"/>
  <c r="Q1694" i="26"/>
  <c r="Q1695" i="26"/>
  <c r="Q1696" i="26"/>
  <c r="Q1697" i="26"/>
  <c r="Q1698" i="26"/>
  <c r="Q1699" i="26"/>
  <c r="Q1700" i="26"/>
  <c r="Q1701" i="26"/>
  <c r="Q1702" i="26"/>
  <c r="Q1703" i="26"/>
  <c r="Q1704" i="26"/>
  <c r="Q1705" i="26"/>
  <c r="Q1706" i="26"/>
  <c r="Q1707" i="26"/>
  <c r="Q1708" i="26"/>
  <c r="Q1709" i="26"/>
  <c r="Q1710" i="26"/>
  <c r="Q1711" i="26"/>
  <c r="Q1712" i="26"/>
  <c r="Q1713" i="26"/>
  <c r="Q1714" i="26"/>
  <c r="Q1715" i="26"/>
  <c r="Q1716" i="26"/>
  <c r="Q1717" i="26"/>
  <c r="Q1718" i="26"/>
  <c r="Q1719" i="26"/>
  <c r="Q1720" i="26"/>
  <c r="Q1721" i="26"/>
  <c r="Q1722" i="26"/>
  <c r="Q1723" i="26"/>
  <c r="Q1724" i="26"/>
  <c r="Q1725" i="26"/>
  <c r="Q1726" i="26"/>
  <c r="Q1727" i="26"/>
  <c r="Q1728" i="26"/>
  <c r="Q1729" i="26"/>
  <c r="Q1730" i="26"/>
  <c r="Q1731" i="26"/>
  <c r="Q1732" i="26"/>
  <c r="Q1733" i="26"/>
  <c r="Q1734" i="26"/>
  <c r="Q1735" i="26"/>
  <c r="Q1736" i="26"/>
  <c r="Q1737" i="26"/>
  <c r="Q1738" i="26"/>
  <c r="Q1739" i="26"/>
  <c r="Q1740" i="26"/>
  <c r="Q1741" i="26"/>
  <c r="Q1742" i="26"/>
  <c r="Q1743" i="26"/>
  <c r="Q1744" i="26"/>
  <c r="Q1745" i="26"/>
  <c r="Q1746" i="26"/>
  <c r="Q1747" i="26"/>
  <c r="Q1748" i="26"/>
  <c r="Q1749" i="26"/>
  <c r="Q1750" i="26"/>
  <c r="Q1751" i="26"/>
  <c r="Q1752" i="26"/>
  <c r="Q1753" i="26"/>
  <c r="Q1754" i="26"/>
  <c r="Q1755" i="26"/>
  <c r="Q1756" i="26"/>
  <c r="Q1757" i="26"/>
  <c r="Q1758" i="26"/>
  <c r="Q1759" i="26"/>
  <c r="Q1760" i="26"/>
  <c r="Q1761" i="26"/>
  <c r="Q1762" i="26"/>
  <c r="Q1763" i="26"/>
  <c r="Q1764" i="26"/>
  <c r="Q1765" i="26"/>
  <c r="Q1766" i="26"/>
  <c r="Q1767" i="26"/>
  <c r="Q1768" i="26"/>
  <c r="Q1769" i="26"/>
  <c r="Q1770" i="26"/>
  <c r="Q1771" i="26"/>
  <c r="Q1772" i="26"/>
  <c r="Q1773" i="26"/>
  <c r="Q1774" i="26"/>
  <c r="Q1775" i="26"/>
  <c r="Q1776" i="26"/>
  <c r="Q1777" i="26"/>
  <c r="Q1778" i="26"/>
  <c r="Q1779" i="26"/>
  <c r="Q1780" i="26"/>
  <c r="Q1781" i="26"/>
  <c r="Q1782" i="26"/>
  <c r="Q1783" i="26"/>
  <c r="Q1784" i="26"/>
  <c r="Q1785" i="26"/>
  <c r="Q1786" i="26"/>
  <c r="Q1787" i="26"/>
  <c r="Q1788" i="26"/>
  <c r="Q1789" i="26"/>
  <c r="Q1790" i="26"/>
  <c r="Q1791" i="26"/>
  <c r="Q1792" i="26"/>
  <c r="Q1793" i="26"/>
  <c r="Q1794" i="26"/>
  <c r="Q1795" i="26"/>
  <c r="Q1796" i="26"/>
  <c r="Q1797" i="26"/>
  <c r="Q1798" i="26"/>
  <c r="Q1799" i="26"/>
  <c r="Q1800" i="26"/>
  <c r="Q1801" i="26"/>
  <c r="Q1802" i="26"/>
  <c r="Q1803" i="26"/>
  <c r="Q1804" i="26"/>
  <c r="Q1805" i="26"/>
  <c r="Q1806" i="26"/>
  <c r="Q1807" i="26"/>
  <c r="Q1808" i="26"/>
  <c r="Q1809" i="26"/>
  <c r="Q1810" i="26"/>
  <c r="Q1811" i="26"/>
  <c r="Q1812" i="26"/>
  <c r="Q1813" i="26"/>
  <c r="Q1814" i="26"/>
  <c r="Q1815" i="26"/>
  <c r="Q1816" i="26"/>
  <c r="Q1817" i="26"/>
  <c r="Q1818" i="26"/>
  <c r="Q1819" i="26"/>
  <c r="Q1820" i="26"/>
  <c r="Q1821" i="26"/>
  <c r="Q1822" i="26"/>
  <c r="Q1823" i="26"/>
  <c r="Q1824" i="26"/>
  <c r="Q1825" i="26"/>
  <c r="Q1826" i="26"/>
  <c r="Q1827" i="26"/>
  <c r="Q1828" i="26"/>
  <c r="Q1829" i="26"/>
  <c r="Q1830" i="26"/>
  <c r="Q1831" i="26"/>
  <c r="Q1832" i="26"/>
  <c r="Q1833" i="26"/>
  <c r="Q1834" i="26"/>
  <c r="Q1835" i="26"/>
  <c r="Q1836" i="26"/>
  <c r="Q1837" i="26"/>
  <c r="Q1838" i="26"/>
  <c r="Q1839" i="26"/>
  <c r="Q1840" i="26"/>
  <c r="Q1841" i="26"/>
  <c r="Q1842" i="26"/>
  <c r="Q1843" i="26"/>
  <c r="Q1844" i="26"/>
  <c r="Q1845" i="26"/>
  <c r="Q1846" i="26"/>
  <c r="Q1847" i="26"/>
  <c r="Q1848" i="26"/>
  <c r="Q1849" i="26"/>
  <c r="Q1850" i="26"/>
  <c r="Q1851" i="26"/>
  <c r="Q1852" i="26"/>
  <c r="Q1853" i="26"/>
  <c r="Q1854" i="26"/>
  <c r="Q1855" i="26"/>
  <c r="Q1856" i="26"/>
  <c r="Q1857" i="26"/>
  <c r="Q1858" i="26"/>
  <c r="Q1859" i="26"/>
  <c r="Q1860" i="26"/>
  <c r="Q1861" i="26"/>
  <c r="Q1862" i="26"/>
  <c r="Q1863" i="26"/>
  <c r="Q1864" i="26"/>
  <c r="Q1865" i="26"/>
  <c r="Q1866" i="26"/>
  <c r="Q1867" i="26"/>
  <c r="Q1868" i="26"/>
  <c r="Q1869" i="26"/>
  <c r="Q1870" i="26"/>
  <c r="Q1871" i="26"/>
  <c r="Q1872" i="26"/>
  <c r="Q1873" i="26"/>
  <c r="Q1874" i="26"/>
  <c r="Q1875" i="26"/>
  <c r="Q1876" i="26"/>
  <c r="Q1877" i="26"/>
  <c r="Q1878" i="26"/>
  <c r="Q1879" i="26"/>
  <c r="Q1880" i="26"/>
  <c r="Q1881" i="26"/>
  <c r="Q1882" i="26"/>
  <c r="Q1883" i="26"/>
  <c r="Q1884" i="26"/>
  <c r="Q1885" i="26"/>
  <c r="Q1886" i="26"/>
  <c r="Q1887" i="26"/>
  <c r="Q1888" i="26"/>
  <c r="Q1889" i="26"/>
  <c r="Q1890" i="26"/>
  <c r="Q1891" i="26"/>
  <c r="Q1892" i="26"/>
  <c r="Q1893" i="26"/>
  <c r="Q1894" i="26"/>
  <c r="Q1895" i="26"/>
  <c r="Q1896" i="26"/>
  <c r="Q1897" i="26"/>
  <c r="Q1898" i="26"/>
  <c r="Q1899" i="26"/>
  <c r="Q1900" i="26"/>
  <c r="Q1901" i="26"/>
  <c r="Q1902" i="26"/>
  <c r="Q1903" i="26"/>
  <c r="Q1904" i="26"/>
  <c r="Q1905" i="26"/>
  <c r="Q1906" i="26"/>
  <c r="Q1907" i="26"/>
  <c r="Q1908" i="26"/>
  <c r="Q1909" i="26"/>
  <c r="Q1910" i="26"/>
  <c r="Q1911" i="26"/>
  <c r="Q1912" i="26"/>
  <c r="Q1913" i="26"/>
  <c r="Q1914" i="26"/>
  <c r="Q1915" i="26"/>
  <c r="Q1916" i="26"/>
  <c r="Q1917" i="26"/>
  <c r="Q1918" i="26"/>
  <c r="Q1919" i="26"/>
  <c r="Q1920" i="26"/>
  <c r="Q1921" i="26"/>
  <c r="Q1922" i="26"/>
  <c r="Q1923" i="26"/>
  <c r="Q1924" i="26"/>
  <c r="Q1925" i="26"/>
  <c r="Q1926" i="26"/>
  <c r="Q1927" i="26"/>
  <c r="Q1928" i="26"/>
  <c r="Q1929" i="26"/>
  <c r="Q1930" i="26"/>
  <c r="Q1931" i="26"/>
  <c r="Q1932" i="26"/>
  <c r="Q1933" i="26"/>
  <c r="Q1934" i="26"/>
  <c r="Q1935" i="26"/>
  <c r="Q1936" i="26"/>
  <c r="Q1937" i="26"/>
  <c r="Q1938" i="26"/>
  <c r="Q1939" i="26"/>
  <c r="Q4" i="26"/>
  <c r="P5" i="26"/>
  <c r="P6" i="26"/>
  <c r="P7" i="26"/>
  <c r="P8" i="26"/>
  <c r="P9" i="26"/>
  <c r="P10" i="26"/>
  <c r="P11" i="26"/>
  <c r="P12" i="26"/>
  <c r="P13" i="26"/>
  <c r="P14" i="26"/>
  <c r="P15" i="26"/>
  <c r="P16" i="26"/>
  <c r="P17" i="26"/>
  <c r="P18" i="26"/>
  <c r="P19" i="26"/>
  <c r="P20" i="26"/>
  <c r="P21"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P53" i="26"/>
  <c r="P54" i="26"/>
  <c r="P55" i="26"/>
  <c r="P56" i="26"/>
  <c r="P57" i="26"/>
  <c r="P58" i="26"/>
  <c r="P59" i="26"/>
  <c r="P60" i="26"/>
  <c r="P61" i="26"/>
  <c r="P62" i="26"/>
  <c r="P63" i="26"/>
  <c r="P64" i="26"/>
  <c r="P65" i="26"/>
  <c r="P66" i="26"/>
  <c r="P67" i="26"/>
  <c r="P68" i="26"/>
  <c r="P69" i="26"/>
  <c r="P70" i="26"/>
  <c r="P71" i="26"/>
  <c r="P72" i="26"/>
  <c r="P73" i="26"/>
  <c r="P74" i="26"/>
  <c r="P75" i="26"/>
  <c r="P76" i="26"/>
  <c r="P77" i="26"/>
  <c r="P78" i="26"/>
  <c r="P79" i="26"/>
  <c r="P80" i="26"/>
  <c r="P81" i="26"/>
  <c r="P82" i="26"/>
  <c r="P83" i="26"/>
  <c r="P84" i="26"/>
  <c r="P85" i="26"/>
  <c r="P86" i="26"/>
  <c r="P87" i="26"/>
  <c r="P88" i="26"/>
  <c r="P89" i="26"/>
  <c r="P90" i="26"/>
  <c r="P91" i="26"/>
  <c r="P92" i="26"/>
  <c r="P93" i="26"/>
  <c r="P94" i="26"/>
  <c r="P95" i="26"/>
  <c r="P96" i="26"/>
  <c r="P97" i="26"/>
  <c r="P98" i="26"/>
  <c r="P99" i="26"/>
  <c r="P100" i="26"/>
  <c r="P101" i="26"/>
  <c r="P102" i="26"/>
  <c r="P103" i="26"/>
  <c r="P104" i="26"/>
  <c r="P105" i="26"/>
  <c r="P106" i="26"/>
  <c r="P107" i="26"/>
  <c r="P108" i="26"/>
  <c r="P109" i="26"/>
  <c r="P110" i="26"/>
  <c r="P111" i="26"/>
  <c r="P112" i="26"/>
  <c r="P113" i="26"/>
  <c r="P114" i="26"/>
  <c r="P115" i="26"/>
  <c r="P116" i="26"/>
  <c r="P117" i="26"/>
  <c r="P118" i="26"/>
  <c r="P119" i="26"/>
  <c r="P120" i="26"/>
  <c r="P121" i="26"/>
  <c r="P122" i="26"/>
  <c r="P123" i="26"/>
  <c r="P124" i="26"/>
  <c r="P125" i="26"/>
  <c r="P126" i="26"/>
  <c r="P127" i="26"/>
  <c r="P128" i="26"/>
  <c r="P129" i="26"/>
  <c r="P130" i="26"/>
  <c r="P131" i="26"/>
  <c r="P132" i="26"/>
  <c r="P133" i="26"/>
  <c r="P134" i="26"/>
  <c r="P135" i="26"/>
  <c r="P136" i="26"/>
  <c r="P137" i="26"/>
  <c r="P138" i="26"/>
  <c r="P139" i="26"/>
  <c r="P140" i="26"/>
  <c r="P141" i="26"/>
  <c r="P142" i="26"/>
  <c r="P143" i="26"/>
  <c r="P144" i="26"/>
  <c r="P145" i="26"/>
  <c r="P146" i="26"/>
  <c r="P147" i="26"/>
  <c r="P148" i="26"/>
  <c r="P149" i="26"/>
  <c r="P150" i="26"/>
  <c r="P151" i="26"/>
  <c r="P152" i="26"/>
  <c r="P153" i="26"/>
  <c r="P154" i="26"/>
  <c r="P155" i="26"/>
  <c r="P156" i="26"/>
  <c r="P157" i="26"/>
  <c r="P158" i="26"/>
  <c r="P159" i="26"/>
  <c r="P160" i="26"/>
  <c r="P161" i="26"/>
  <c r="P162" i="26"/>
  <c r="P163" i="26"/>
  <c r="P164" i="26"/>
  <c r="P165" i="26"/>
  <c r="P166" i="26"/>
  <c r="P167" i="26"/>
  <c r="P168" i="26"/>
  <c r="P169" i="26"/>
  <c r="P170" i="26"/>
  <c r="P171" i="26"/>
  <c r="P172" i="26"/>
  <c r="P173" i="26"/>
  <c r="P174" i="26"/>
  <c r="P175" i="26"/>
  <c r="P176" i="26"/>
  <c r="P177" i="26"/>
  <c r="P178" i="26"/>
  <c r="P179" i="26"/>
  <c r="P180" i="26"/>
  <c r="P181" i="26"/>
  <c r="P182" i="26"/>
  <c r="P183" i="26"/>
  <c r="P184" i="26"/>
  <c r="P185" i="26"/>
  <c r="P186" i="26"/>
  <c r="P187" i="26"/>
  <c r="P188" i="26"/>
  <c r="P189" i="26"/>
  <c r="P190" i="26"/>
  <c r="P191" i="26"/>
  <c r="P192" i="26"/>
  <c r="P193" i="26"/>
  <c r="P194" i="26"/>
  <c r="P195" i="26"/>
  <c r="P196" i="26"/>
  <c r="P197" i="26"/>
  <c r="P198" i="26"/>
  <c r="P199" i="26"/>
  <c r="P200" i="26"/>
  <c r="P201" i="26"/>
  <c r="P202" i="26"/>
  <c r="P203" i="26"/>
  <c r="P204" i="26"/>
  <c r="P205" i="26"/>
  <c r="P206" i="26"/>
  <c r="P207" i="26"/>
  <c r="P208" i="26"/>
  <c r="P209" i="26"/>
  <c r="P210" i="26"/>
  <c r="P211" i="26"/>
  <c r="P212" i="26"/>
  <c r="P213" i="26"/>
  <c r="P214" i="26"/>
  <c r="P215" i="26"/>
  <c r="P216" i="26"/>
  <c r="P217" i="26"/>
  <c r="P218" i="26"/>
  <c r="P219" i="26"/>
  <c r="P220" i="26"/>
  <c r="P221" i="26"/>
  <c r="P222" i="26"/>
  <c r="P223" i="26"/>
  <c r="P224" i="26"/>
  <c r="P225" i="26"/>
  <c r="P226" i="26"/>
  <c r="P227" i="26"/>
  <c r="P228" i="26"/>
  <c r="P229" i="26"/>
  <c r="P230" i="26"/>
  <c r="P231" i="26"/>
  <c r="P232" i="26"/>
  <c r="P233" i="26"/>
  <c r="P234" i="26"/>
  <c r="P235" i="26"/>
  <c r="P236" i="26"/>
  <c r="P237" i="26"/>
  <c r="P238" i="26"/>
  <c r="P239" i="26"/>
  <c r="P240" i="26"/>
  <c r="P241" i="26"/>
  <c r="P242" i="26"/>
  <c r="P243" i="26"/>
  <c r="P244" i="26"/>
  <c r="P245" i="26"/>
  <c r="P246" i="26"/>
  <c r="P247" i="26"/>
  <c r="P248" i="26"/>
  <c r="P249" i="26"/>
  <c r="P250" i="26"/>
  <c r="P251" i="26"/>
  <c r="P252" i="26"/>
  <c r="P253" i="26"/>
  <c r="P254" i="26"/>
  <c r="P255" i="26"/>
  <c r="P256" i="26"/>
  <c r="P257" i="26"/>
  <c r="P258" i="26"/>
  <c r="P259" i="26"/>
  <c r="P260" i="26"/>
  <c r="P261" i="26"/>
  <c r="P262" i="26"/>
  <c r="P263" i="26"/>
  <c r="P264" i="26"/>
  <c r="P265" i="26"/>
  <c r="P266" i="26"/>
  <c r="P267" i="26"/>
  <c r="P268" i="26"/>
  <c r="P269" i="26"/>
  <c r="P270" i="26"/>
  <c r="P271" i="26"/>
  <c r="P272" i="26"/>
  <c r="P273" i="26"/>
  <c r="P274" i="26"/>
  <c r="P275" i="26"/>
  <c r="P276" i="26"/>
  <c r="P277" i="26"/>
  <c r="P278" i="26"/>
  <c r="P279" i="26"/>
  <c r="P280" i="26"/>
  <c r="P281" i="26"/>
  <c r="P282" i="26"/>
  <c r="P283" i="26"/>
  <c r="P284" i="26"/>
  <c r="P285" i="26"/>
  <c r="P286" i="26"/>
  <c r="P287" i="26"/>
  <c r="P288" i="26"/>
  <c r="P289" i="26"/>
  <c r="P290" i="26"/>
  <c r="P291" i="26"/>
  <c r="P292" i="26"/>
  <c r="P293" i="26"/>
  <c r="P294" i="26"/>
  <c r="P295" i="26"/>
  <c r="P296" i="26"/>
  <c r="P297" i="26"/>
  <c r="P298" i="26"/>
  <c r="P299" i="26"/>
  <c r="P300" i="26"/>
  <c r="P301" i="26"/>
  <c r="P302" i="26"/>
  <c r="P303" i="26"/>
  <c r="P304" i="26"/>
  <c r="P305" i="26"/>
  <c r="P306" i="26"/>
  <c r="P307" i="26"/>
  <c r="P308" i="26"/>
  <c r="P309" i="26"/>
  <c r="P310" i="26"/>
  <c r="P311" i="26"/>
  <c r="P312" i="26"/>
  <c r="P313" i="26"/>
  <c r="P314" i="26"/>
  <c r="P315" i="26"/>
  <c r="P316" i="26"/>
  <c r="P317" i="26"/>
  <c r="P318" i="26"/>
  <c r="P319" i="26"/>
  <c r="P320" i="26"/>
  <c r="P321" i="26"/>
  <c r="P322" i="26"/>
  <c r="P323" i="26"/>
  <c r="P324" i="26"/>
  <c r="P325" i="26"/>
  <c r="P326" i="26"/>
  <c r="P327" i="26"/>
  <c r="P328" i="26"/>
  <c r="P329" i="26"/>
  <c r="P330" i="26"/>
  <c r="P331" i="26"/>
  <c r="P332" i="26"/>
  <c r="P333" i="26"/>
  <c r="P334" i="26"/>
  <c r="P335" i="26"/>
  <c r="P336" i="26"/>
  <c r="P337" i="26"/>
  <c r="P338" i="26"/>
  <c r="P339" i="26"/>
  <c r="P340" i="26"/>
  <c r="P341" i="26"/>
  <c r="P342" i="26"/>
  <c r="P343" i="26"/>
  <c r="P344" i="26"/>
  <c r="P345" i="26"/>
  <c r="P346" i="26"/>
  <c r="P347" i="26"/>
  <c r="P348" i="26"/>
  <c r="P349" i="26"/>
  <c r="P350" i="26"/>
  <c r="P351" i="26"/>
  <c r="P352" i="26"/>
  <c r="P353" i="26"/>
  <c r="P354" i="26"/>
  <c r="P355" i="26"/>
  <c r="P356" i="26"/>
  <c r="P357" i="26"/>
  <c r="P358" i="26"/>
  <c r="P359" i="26"/>
  <c r="P360" i="26"/>
  <c r="P361" i="26"/>
  <c r="P362" i="26"/>
  <c r="P363" i="26"/>
  <c r="P364" i="26"/>
  <c r="P365" i="26"/>
  <c r="P366" i="26"/>
  <c r="P367" i="26"/>
  <c r="P368" i="26"/>
  <c r="P369" i="26"/>
  <c r="P370" i="26"/>
  <c r="P371" i="26"/>
  <c r="P372" i="26"/>
  <c r="P373" i="26"/>
  <c r="P374" i="26"/>
  <c r="P375" i="26"/>
  <c r="P376" i="26"/>
  <c r="P377" i="26"/>
  <c r="P378" i="26"/>
  <c r="P379" i="26"/>
  <c r="P380" i="26"/>
  <c r="P381" i="26"/>
  <c r="P382" i="26"/>
  <c r="P383" i="26"/>
  <c r="P384" i="26"/>
  <c r="P385" i="26"/>
  <c r="P386" i="26"/>
  <c r="P387" i="26"/>
  <c r="P388" i="26"/>
  <c r="P389" i="26"/>
  <c r="P390" i="26"/>
  <c r="P391" i="26"/>
  <c r="P392" i="26"/>
  <c r="P393" i="26"/>
  <c r="P394" i="26"/>
  <c r="P395" i="26"/>
  <c r="P396" i="26"/>
  <c r="P397" i="26"/>
  <c r="P398" i="26"/>
  <c r="P399" i="26"/>
  <c r="P400" i="26"/>
  <c r="P401" i="26"/>
  <c r="P402" i="26"/>
  <c r="P403" i="26"/>
  <c r="P404" i="26"/>
  <c r="P405" i="26"/>
  <c r="P406" i="26"/>
  <c r="P407" i="26"/>
  <c r="P408" i="26"/>
  <c r="P409" i="26"/>
  <c r="P410" i="26"/>
  <c r="P411" i="26"/>
  <c r="P412" i="26"/>
  <c r="P413" i="26"/>
  <c r="P414" i="26"/>
  <c r="P415" i="26"/>
  <c r="P416" i="26"/>
  <c r="P417" i="26"/>
  <c r="P418" i="26"/>
  <c r="P419" i="26"/>
  <c r="P420" i="26"/>
  <c r="P421" i="26"/>
  <c r="P422" i="26"/>
  <c r="P423" i="26"/>
  <c r="P424" i="26"/>
  <c r="P425" i="26"/>
  <c r="P426" i="26"/>
  <c r="P427" i="26"/>
  <c r="P428" i="26"/>
  <c r="P429" i="26"/>
  <c r="P430" i="26"/>
  <c r="P431" i="26"/>
  <c r="P432" i="26"/>
  <c r="P433" i="26"/>
  <c r="P434" i="26"/>
  <c r="P435" i="26"/>
  <c r="P436" i="26"/>
  <c r="P437" i="26"/>
  <c r="P438" i="26"/>
  <c r="P439" i="26"/>
  <c r="P440" i="26"/>
  <c r="P441" i="26"/>
  <c r="P442" i="26"/>
  <c r="P443" i="26"/>
  <c r="P444" i="26"/>
  <c r="P445" i="26"/>
  <c r="P446" i="26"/>
  <c r="P447" i="26"/>
  <c r="P448" i="26"/>
  <c r="P449" i="26"/>
  <c r="P450" i="26"/>
  <c r="P451" i="26"/>
  <c r="P452" i="26"/>
  <c r="P453" i="26"/>
  <c r="P454" i="26"/>
  <c r="P455" i="26"/>
  <c r="P456" i="26"/>
  <c r="P457" i="26"/>
  <c r="P458" i="26"/>
  <c r="P459" i="26"/>
  <c r="P460" i="26"/>
  <c r="P461" i="26"/>
  <c r="P462" i="26"/>
  <c r="P463" i="26"/>
  <c r="P464" i="26"/>
  <c r="P465" i="26"/>
  <c r="P466" i="26"/>
  <c r="P467" i="26"/>
  <c r="P468" i="26"/>
  <c r="P469" i="26"/>
  <c r="P470" i="26"/>
  <c r="P471" i="26"/>
  <c r="P472" i="26"/>
  <c r="P473" i="26"/>
  <c r="P474" i="26"/>
  <c r="P475" i="26"/>
  <c r="P476" i="26"/>
  <c r="P477" i="26"/>
  <c r="P478" i="26"/>
  <c r="P479" i="26"/>
  <c r="P480" i="26"/>
  <c r="P481" i="26"/>
  <c r="P482" i="26"/>
  <c r="P483" i="26"/>
  <c r="P484" i="26"/>
  <c r="P485" i="26"/>
  <c r="P486" i="26"/>
  <c r="P487" i="26"/>
  <c r="P488" i="26"/>
  <c r="P489" i="26"/>
  <c r="P490" i="26"/>
  <c r="P491" i="26"/>
  <c r="P492" i="26"/>
  <c r="P493" i="26"/>
  <c r="P494" i="26"/>
  <c r="P495" i="26"/>
  <c r="P496" i="26"/>
  <c r="P497" i="26"/>
  <c r="P498" i="26"/>
  <c r="P499" i="26"/>
  <c r="P500" i="26"/>
  <c r="P501" i="26"/>
  <c r="P502" i="26"/>
  <c r="P503" i="26"/>
  <c r="P504" i="26"/>
  <c r="P505" i="26"/>
  <c r="P506" i="26"/>
  <c r="P507" i="26"/>
  <c r="P508" i="26"/>
  <c r="P509" i="26"/>
  <c r="P510" i="26"/>
  <c r="P511" i="26"/>
  <c r="P512" i="26"/>
  <c r="P513" i="26"/>
  <c r="P514" i="26"/>
  <c r="P515" i="26"/>
  <c r="P516" i="26"/>
  <c r="P517" i="26"/>
  <c r="P518" i="26"/>
  <c r="P519" i="26"/>
  <c r="P520" i="26"/>
  <c r="P521" i="26"/>
  <c r="P522" i="26"/>
  <c r="P523" i="26"/>
  <c r="P524" i="26"/>
  <c r="P525" i="26"/>
  <c r="P526" i="26"/>
  <c r="P527" i="26"/>
  <c r="P528" i="26"/>
  <c r="P529" i="26"/>
  <c r="P530" i="26"/>
  <c r="P531" i="26"/>
  <c r="P532" i="26"/>
  <c r="P533" i="26"/>
  <c r="P534" i="26"/>
  <c r="P535" i="26"/>
  <c r="P536" i="26"/>
  <c r="P537" i="26"/>
  <c r="P538" i="26"/>
  <c r="P539" i="26"/>
  <c r="P540" i="26"/>
  <c r="P541" i="26"/>
  <c r="P542" i="26"/>
  <c r="P543" i="26"/>
  <c r="P544" i="26"/>
  <c r="P545" i="26"/>
  <c r="P546" i="26"/>
  <c r="P547" i="26"/>
  <c r="P548" i="26"/>
  <c r="P549" i="26"/>
  <c r="P550" i="26"/>
  <c r="P551" i="26"/>
  <c r="P552" i="26"/>
  <c r="P553" i="26"/>
  <c r="P554" i="26"/>
  <c r="P555" i="26"/>
  <c r="P556" i="26"/>
  <c r="P557" i="26"/>
  <c r="P558" i="26"/>
  <c r="P559" i="26"/>
  <c r="P560" i="26"/>
  <c r="P561" i="26"/>
  <c r="P562" i="26"/>
  <c r="P563" i="26"/>
  <c r="P564" i="26"/>
  <c r="P565" i="26"/>
  <c r="P566" i="26"/>
  <c r="P567" i="26"/>
  <c r="P568" i="26"/>
  <c r="P569" i="26"/>
  <c r="P570" i="26"/>
  <c r="P571" i="26"/>
  <c r="P572" i="26"/>
  <c r="P573" i="26"/>
  <c r="P574" i="26"/>
  <c r="P575" i="26"/>
  <c r="P576" i="26"/>
  <c r="P577" i="26"/>
  <c r="P578" i="26"/>
  <c r="P579" i="26"/>
  <c r="P580" i="26"/>
  <c r="P581" i="26"/>
  <c r="P582" i="26"/>
  <c r="P583" i="26"/>
  <c r="P584" i="26"/>
  <c r="P585" i="26"/>
  <c r="P586" i="26"/>
  <c r="P587" i="26"/>
  <c r="P588" i="26"/>
  <c r="P589" i="26"/>
  <c r="P590" i="26"/>
  <c r="P591" i="26"/>
  <c r="P592" i="26"/>
  <c r="P593" i="26"/>
  <c r="P594" i="26"/>
  <c r="P595" i="26"/>
  <c r="P596" i="26"/>
  <c r="P597" i="26"/>
  <c r="P598" i="26"/>
  <c r="P599" i="26"/>
  <c r="P600" i="26"/>
  <c r="P601" i="26"/>
  <c r="P602" i="26"/>
  <c r="P603" i="26"/>
  <c r="P604" i="26"/>
  <c r="P605" i="26"/>
  <c r="P606" i="26"/>
  <c r="P607" i="26"/>
  <c r="P608" i="26"/>
  <c r="P609" i="26"/>
  <c r="P610" i="26"/>
  <c r="P611" i="26"/>
  <c r="P612" i="26"/>
  <c r="P613" i="26"/>
  <c r="P614" i="26"/>
  <c r="P615" i="26"/>
  <c r="P616" i="26"/>
  <c r="P617" i="26"/>
  <c r="P618" i="26"/>
  <c r="P619" i="26"/>
  <c r="P620" i="26"/>
  <c r="P621" i="26"/>
  <c r="P622" i="26"/>
  <c r="P623" i="26"/>
  <c r="P624" i="26"/>
  <c r="P625" i="26"/>
  <c r="P626" i="26"/>
  <c r="P627" i="26"/>
  <c r="P628" i="26"/>
  <c r="P629" i="26"/>
  <c r="P630" i="26"/>
  <c r="P631" i="26"/>
  <c r="P632" i="26"/>
  <c r="P633" i="26"/>
  <c r="P634" i="26"/>
  <c r="P635" i="26"/>
  <c r="P636" i="26"/>
  <c r="P637" i="26"/>
  <c r="P638" i="26"/>
  <c r="P639" i="26"/>
  <c r="P640" i="26"/>
  <c r="P641" i="26"/>
  <c r="P642" i="26"/>
  <c r="P643" i="26"/>
  <c r="P644" i="26"/>
  <c r="P645" i="26"/>
  <c r="P646" i="26"/>
  <c r="P647" i="26"/>
  <c r="P648" i="26"/>
  <c r="P649" i="26"/>
  <c r="P650" i="26"/>
  <c r="P651" i="26"/>
  <c r="P652" i="26"/>
  <c r="P653" i="26"/>
  <c r="P654" i="26"/>
  <c r="P655" i="26"/>
  <c r="P656" i="26"/>
  <c r="P657" i="26"/>
  <c r="P658" i="26"/>
  <c r="P659" i="26"/>
  <c r="P660" i="26"/>
  <c r="P661" i="26"/>
  <c r="P662" i="26"/>
  <c r="P663" i="26"/>
  <c r="P664" i="26"/>
  <c r="P665" i="26"/>
  <c r="P666" i="26"/>
  <c r="P667" i="26"/>
  <c r="P668" i="26"/>
  <c r="P669" i="26"/>
  <c r="P670" i="26"/>
  <c r="P671" i="26"/>
  <c r="P672" i="26"/>
  <c r="P673" i="26"/>
  <c r="P674" i="26"/>
  <c r="P675" i="26"/>
  <c r="P676" i="26"/>
  <c r="P677" i="26"/>
  <c r="P678" i="26"/>
  <c r="P679" i="26"/>
  <c r="P680" i="26"/>
  <c r="P681" i="26"/>
  <c r="P682" i="26"/>
  <c r="P683" i="26"/>
  <c r="P684" i="26"/>
  <c r="P685" i="26"/>
  <c r="P686" i="26"/>
  <c r="P687" i="26"/>
  <c r="P688" i="26"/>
  <c r="P689" i="26"/>
  <c r="P690" i="26"/>
  <c r="P691" i="26"/>
  <c r="P692" i="26"/>
  <c r="P693" i="26"/>
  <c r="P694" i="26"/>
  <c r="P695" i="26"/>
  <c r="P696" i="26"/>
  <c r="P697" i="26"/>
  <c r="P698" i="26"/>
  <c r="P699" i="26"/>
  <c r="P700" i="26"/>
  <c r="P701" i="26"/>
  <c r="P702" i="26"/>
  <c r="P703" i="26"/>
  <c r="P704" i="26"/>
  <c r="P705" i="26"/>
  <c r="P706" i="26"/>
  <c r="P707" i="26"/>
  <c r="P708" i="26"/>
  <c r="P709" i="26"/>
  <c r="P710" i="26"/>
  <c r="P711" i="26"/>
  <c r="P712" i="26"/>
  <c r="P713" i="26"/>
  <c r="P714" i="26"/>
  <c r="P715" i="26"/>
  <c r="P716" i="26"/>
  <c r="P717" i="26"/>
  <c r="P718" i="26"/>
  <c r="P719" i="26"/>
  <c r="P720" i="26"/>
  <c r="P721" i="26"/>
  <c r="P722" i="26"/>
  <c r="P723" i="26"/>
  <c r="P724" i="26"/>
  <c r="P725" i="26"/>
  <c r="P726" i="26"/>
  <c r="P727" i="26"/>
  <c r="P728" i="26"/>
  <c r="P729" i="26"/>
  <c r="P730" i="26"/>
  <c r="P731" i="26"/>
  <c r="P732" i="26"/>
  <c r="P733" i="26"/>
  <c r="P734" i="26"/>
  <c r="P735" i="26"/>
  <c r="P736" i="26"/>
  <c r="P737" i="26"/>
  <c r="P738" i="26"/>
  <c r="P739" i="26"/>
  <c r="P740" i="26"/>
  <c r="P741" i="26"/>
  <c r="P742" i="26"/>
  <c r="P743" i="26"/>
  <c r="P744" i="26"/>
  <c r="P745" i="26"/>
  <c r="P746" i="26"/>
  <c r="P747" i="26"/>
  <c r="P748" i="26"/>
  <c r="P749" i="26"/>
  <c r="P750" i="26"/>
  <c r="P751" i="26"/>
  <c r="P752" i="26"/>
  <c r="P753" i="26"/>
  <c r="P754" i="26"/>
  <c r="P755" i="26"/>
  <c r="P756" i="26"/>
  <c r="P757" i="26"/>
  <c r="P758" i="26"/>
  <c r="P759" i="26"/>
  <c r="P760" i="26"/>
  <c r="P761" i="26"/>
  <c r="P762" i="26"/>
  <c r="P763" i="26"/>
  <c r="P764" i="26"/>
  <c r="P765" i="26"/>
  <c r="P766" i="26"/>
  <c r="P767" i="26"/>
  <c r="P768" i="26"/>
  <c r="P769" i="26"/>
  <c r="P770" i="26"/>
  <c r="P771" i="26"/>
  <c r="P772" i="26"/>
  <c r="P773" i="26"/>
  <c r="P774" i="26"/>
  <c r="P775" i="26"/>
  <c r="P776" i="26"/>
  <c r="P777" i="26"/>
  <c r="P778" i="26"/>
  <c r="P779" i="26"/>
  <c r="P780" i="26"/>
  <c r="P781" i="26"/>
  <c r="P782" i="26"/>
  <c r="P783" i="26"/>
  <c r="P784" i="26"/>
  <c r="P785" i="26"/>
  <c r="P786" i="26"/>
  <c r="P787" i="26"/>
  <c r="P788" i="26"/>
  <c r="P789" i="26"/>
  <c r="P790" i="26"/>
  <c r="P791" i="26"/>
  <c r="P792" i="26"/>
  <c r="P793" i="26"/>
  <c r="P794" i="26"/>
  <c r="P795" i="26"/>
  <c r="P796" i="26"/>
  <c r="P797" i="26"/>
  <c r="P798" i="26"/>
  <c r="P799" i="26"/>
  <c r="P800" i="26"/>
  <c r="P801" i="26"/>
  <c r="P802" i="26"/>
  <c r="P803" i="26"/>
  <c r="P804" i="26"/>
  <c r="P805" i="26"/>
  <c r="P806" i="26"/>
  <c r="P807" i="26"/>
  <c r="P808" i="26"/>
  <c r="P809" i="26"/>
  <c r="P810" i="26"/>
  <c r="P811" i="26"/>
  <c r="P812" i="26"/>
  <c r="P813" i="26"/>
  <c r="P814" i="26"/>
  <c r="P815" i="26"/>
  <c r="P816" i="26"/>
  <c r="P817" i="26"/>
  <c r="P818" i="26"/>
  <c r="P819" i="26"/>
  <c r="P820" i="26"/>
  <c r="P821" i="26"/>
  <c r="P822" i="26"/>
  <c r="P823" i="26"/>
  <c r="P824" i="26"/>
  <c r="P825" i="26"/>
  <c r="P826" i="26"/>
  <c r="P827" i="26"/>
  <c r="P828" i="26"/>
  <c r="P829" i="26"/>
  <c r="P830" i="26"/>
  <c r="P831" i="26"/>
  <c r="P832" i="26"/>
  <c r="P833" i="26"/>
  <c r="P834" i="26"/>
  <c r="P835" i="26"/>
  <c r="P836" i="26"/>
  <c r="P837" i="26"/>
  <c r="P838" i="26"/>
  <c r="P839" i="26"/>
  <c r="P840" i="26"/>
  <c r="P841" i="26"/>
  <c r="P842" i="26"/>
  <c r="P843" i="26"/>
  <c r="P844" i="26"/>
  <c r="P845" i="26"/>
  <c r="P846" i="26"/>
  <c r="P847" i="26"/>
  <c r="P848" i="26"/>
  <c r="P849" i="26"/>
  <c r="P850" i="26"/>
  <c r="P851" i="26"/>
  <c r="P852" i="26"/>
  <c r="P853" i="26"/>
  <c r="P854" i="26"/>
  <c r="P855" i="26"/>
  <c r="P856" i="26"/>
  <c r="P857" i="26"/>
  <c r="P858" i="26"/>
  <c r="P859" i="26"/>
  <c r="P860" i="26"/>
  <c r="P861" i="26"/>
  <c r="P862" i="26"/>
  <c r="P863" i="26"/>
  <c r="P864" i="26"/>
  <c r="P865" i="26"/>
  <c r="P866" i="26"/>
  <c r="P867" i="26"/>
  <c r="P868" i="26"/>
  <c r="P869" i="26"/>
  <c r="P870" i="26"/>
  <c r="P871" i="26"/>
  <c r="P872" i="26"/>
  <c r="P873" i="26"/>
  <c r="P874" i="26"/>
  <c r="P875" i="26"/>
  <c r="P876" i="26"/>
  <c r="P877" i="26"/>
  <c r="P878" i="26"/>
  <c r="P879" i="26"/>
  <c r="P880" i="26"/>
  <c r="P881" i="26"/>
  <c r="P882" i="26"/>
  <c r="P883" i="26"/>
  <c r="P884" i="26"/>
  <c r="P885" i="26"/>
  <c r="P886" i="26"/>
  <c r="P887" i="26"/>
  <c r="P888" i="26"/>
  <c r="P889" i="26"/>
  <c r="P890" i="26"/>
  <c r="P891" i="26"/>
  <c r="P892" i="26"/>
  <c r="P893" i="26"/>
  <c r="P894" i="26"/>
  <c r="P895" i="26"/>
  <c r="P896" i="26"/>
  <c r="P897" i="26"/>
  <c r="P898" i="26"/>
  <c r="P899" i="26"/>
  <c r="P900" i="26"/>
  <c r="P901" i="26"/>
  <c r="P902" i="26"/>
  <c r="P903" i="26"/>
  <c r="P904" i="26"/>
  <c r="P905" i="26"/>
  <c r="P906" i="26"/>
  <c r="P907" i="26"/>
  <c r="P908" i="26"/>
  <c r="P909" i="26"/>
  <c r="P910" i="26"/>
  <c r="P911" i="26"/>
  <c r="P912" i="26"/>
  <c r="P913" i="26"/>
  <c r="P914" i="26"/>
  <c r="P915" i="26"/>
  <c r="P916" i="26"/>
  <c r="P917" i="26"/>
  <c r="P918" i="26"/>
  <c r="P919" i="26"/>
  <c r="P920" i="26"/>
  <c r="P921" i="26"/>
  <c r="P922" i="26"/>
  <c r="P923" i="26"/>
  <c r="P924" i="26"/>
  <c r="P925" i="26"/>
  <c r="P926" i="26"/>
  <c r="P927" i="26"/>
  <c r="P928" i="26"/>
  <c r="P929" i="26"/>
  <c r="P930" i="26"/>
  <c r="P931" i="26"/>
  <c r="P932" i="26"/>
  <c r="P933" i="26"/>
  <c r="P934" i="26"/>
  <c r="P935" i="26"/>
  <c r="P936" i="26"/>
  <c r="P937" i="26"/>
  <c r="P938" i="26"/>
  <c r="P939" i="26"/>
  <c r="P940" i="26"/>
  <c r="P941" i="26"/>
  <c r="P942" i="26"/>
  <c r="P943" i="26"/>
  <c r="P944" i="26"/>
  <c r="P945" i="26"/>
  <c r="P946" i="26"/>
  <c r="P947" i="26"/>
  <c r="P948" i="26"/>
  <c r="P949" i="26"/>
  <c r="P950" i="26"/>
  <c r="P951" i="26"/>
  <c r="P952" i="26"/>
  <c r="P953" i="26"/>
  <c r="P954" i="26"/>
  <c r="P955" i="26"/>
  <c r="P956" i="26"/>
  <c r="P957" i="26"/>
  <c r="P958" i="26"/>
  <c r="P959" i="26"/>
  <c r="P960" i="26"/>
  <c r="P961" i="26"/>
  <c r="P962" i="26"/>
  <c r="P963" i="26"/>
  <c r="P964" i="26"/>
  <c r="P965" i="26"/>
  <c r="P966" i="26"/>
  <c r="P967" i="26"/>
  <c r="P968" i="26"/>
  <c r="P969" i="26"/>
  <c r="P970" i="26"/>
  <c r="P971" i="26"/>
  <c r="P972" i="26"/>
  <c r="P973" i="26"/>
  <c r="P974" i="26"/>
  <c r="P975" i="26"/>
  <c r="P976" i="26"/>
  <c r="P977" i="26"/>
  <c r="P978" i="26"/>
  <c r="P979" i="26"/>
  <c r="P980" i="26"/>
  <c r="P981" i="26"/>
  <c r="P982" i="26"/>
  <c r="P983" i="26"/>
  <c r="P984" i="26"/>
  <c r="P985" i="26"/>
  <c r="P986" i="26"/>
  <c r="P987" i="26"/>
  <c r="P988" i="26"/>
  <c r="P989" i="26"/>
  <c r="P990" i="26"/>
  <c r="P991" i="26"/>
  <c r="P992" i="26"/>
  <c r="P993" i="26"/>
  <c r="P994" i="26"/>
  <c r="P995" i="26"/>
  <c r="P996" i="26"/>
  <c r="P997" i="26"/>
  <c r="P998" i="26"/>
  <c r="P999" i="26"/>
  <c r="P1000" i="26"/>
  <c r="P1001" i="26"/>
  <c r="P1002" i="26"/>
  <c r="P1003" i="26"/>
  <c r="P1004" i="26"/>
  <c r="P1005" i="26"/>
  <c r="P1006" i="26"/>
  <c r="P1007" i="26"/>
  <c r="P1008" i="26"/>
  <c r="P1009" i="26"/>
  <c r="P1010" i="26"/>
  <c r="P1011" i="26"/>
  <c r="P1012" i="26"/>
  <c r="P1013" i="26"/>
  <c r="P1014" i="26"/>
  <c r="P1015" i="26"/>
  <c r="P1016" i="26"/>
  <c r="P1017" i="26"/>
  <c r="P1018" i="26"/>
  <c r="P1019" i="26"/>
  <c r="P1020" i="26"/>
  <c r="P1021" i="26"/>
  <c r="P1022" i="26"/>
  <c r="P1023" i="26"/>
  <c r="P1024" i="26"/>
  <c r="P1025" i="26"/>
  <c r="P1026" i="26"/>
  <c r="P1027" i="26"/>
  <c r="P1028" i="26"/>
  <c r="P1029" i="26"/>
  <c r="P1030" i="26"/>
  <c r="P1031" i="26"/>
  <c r="P1032" i="26"/>
  <c r="P1033" i="26"/>
  <c r="P1034" i="26"/>
  <c r="P1035" i="26"/>
  <c r="P1036" i="26"/>
  <c r="P1037" i="26"/>
  <c r="P1038" i="26"/>
  <c r="P1039" i="26"/>
  <c r="P1040" i="26"/>
  <c r="P1041" i="26"/>
  <c r="P1042" i="26"/>
  <c r="P1043" i="26"/>
  <c r="P1044" i="26"/>
  <c r="P1045" i="26"/>
  <c r="P1046" i="26"/>
  <c r="P1047" i="26"/>
  <c r="P1048" i="26"/>
  <c r="P1049" i="26"/>
  <c r="P1050" i="26"/>
  <c r="P1051" i="26"/>
  <c r="P1052" i="26"/>
  <c r="P1053" i="26"/>
  <c r="P1054" i="26"/>
  <c r="P1055" i="26"/>
  <c r="P1056" i="26"/>
  <c r="P1057" i="26"/>
  <c r="P1058" i="26"/>
  <c r="P1059" i="26"/>
  <c r="P1060" i="26"/>
  <c r="P1061" i="26"/>
  <c r="P1062" i="26"/>
  <c r="P1063" i="26"/>
  <c r="P1064" i="26"/>
  <c r="P1065" i="26"/>
  <c r="P1066" i="26"/>
  <c r="P1067" i="26"/>
  <c r="P1068" i="26"/>
  <c r="P1069" i="26"/>
  <c r="P1070" i="26"/>
  <c r="P1071" i="26"/>
  <c r="P1072" i="26"/>
  <c r="P1073" i="26"/>
  <c r="P1074" i="26"/>
  <c r="P1075" i="26"/>
  <c r="P1076" i="26"/>
  <c r="P1077" i="26"/>
  <c r="P1078" i="26"/>
  <c r="P1079" i="26"/>
  <c r="P1080" i="26"/>
  <c r="P1081" i="26"/>
  <c r="P1082" i="26"/>
  <c r="P1083" i="26"/>
  <c r="P1084" i="26"/>
  <c r="P1085" i="26"/>
  <c r="P1086" i="26"/>
  <c r="P1087" i="26"/>
  <c r="P1088" i="26"/>
  <c r="P1089" i="26"/>
  <c r="P1090" i="26"/>
  <c r="P1091" i="26"/>
  <c r="P1092" i="26"/>
  <c r="P1093" i="26"/>
  <c r="P1094" i="26"/>
  <c r="P1095" i="26"/>
  <c r="P1096" i="26"/>
  <c r="P1097" i="26"/>
  <c r="P1098" i="26"/>
  <c r="P1099" i="26"/>
  <c r="P1100" i="26"/>
  <c r="P1101" i="26"/>
  <c r="P1102" i="26"/>
  <c r="P1103" i="26"/>
  <c r="P1104" i="26"/>
  <c r="P1105" i="26"/>
  <c r="P1106" i="26"/>
  <c r="P1107" i="26"/>
  <c r="P1108" i="26"/>
  <c r="P1109" i="26"/>
  <c r="P1110" i="26"/>
  <c r="P1111" i="26"/>
  <c r="P1112" i="26"/>
  <c r="P1113" i="26"/>
  <c r="P1114" i="26"/>
  <c r="P1115" i="26"/>
  <c r="P1116" i="26"/>
  <c r="P1117" i="26"/>
  <c r="P1118" i="26"/>
  <c r="P1119" i="26"/>
  <c r="P1120" i="26"/>
  <c r="P1121" i="26"/>
  <c r="P1122" i="26"/>
  <c r="P1123" i="26"/>
  <c r="P1124" i="26"/>
  <c r="P1125" i="26"/>
  <c r="P1126" i="26"/>
  <c r="P1127" i="26"/>
  <c r="P1128" i="26"/>
  <c r="P1129" i="26"/>
  <c r="P1130" i="26"/>
  <c r="P1131" i="26"/>
  <c r="P1132" i="26"/>
  <c r="P1133" i="26"/>
  <c r="P1134" i="26"/>
  <c r="P1135" i="26"/>
  <c r="P1136" i="26"/>
  <c r="P1137" i="26"/>
  <c r="P1138" i="26"/>
  <c r="P1139" i="26"/>
  <c r="P1140" i="26"/>
  <c r="P1141" i="26"/>
  <c r="P1142" i="26"/>
  <c r="P1143" i="26"/>
  <c r="P1144" i="26"/>
  <c r="P1145" i="26"/>
  <c r="P1146" i="26"/>
  <c r="P1147" i="26"/>
  <c r="P1148" i="26"/>
  <c r="P1149" i="26"/>
  <c r="P1150" i="26"/>
  <c r="P1151" i="26"/>
  <c r="P1152" i="26"/>
  <c r="P1153" i="26"/>
  <c r="P1154" i="26"/>
  <c r="P1155" i="26"/>
  <c r="P1156" i="26"/>
  <c r="P1157" i="26"/>
  <c r="P1158" i="26"/>
  <c r="P1159" i="26"/>
  <c r="P1160" i="26"/>
  <c r="P1161" i="26"/>
  <c r="P1162" i="26"/>
  <c r="P1163" i="26"/>
  <c r="P1164" i="26"/>
  <c r="P1165" i="26"/>
  <c r="P1166" i="26"/>
  <c r="P1167" i="26"/>
  <c r="P1168" i="26"/>
  <c r="P1169" i="26"/>
  <c r="P1170" i="26"/>
  <c r="P1171" i="26"/>
  <c r="P1172" i="26"/>
  <c r="P1173" i="26"/>
  <c r="P1174" i="26"/>
  <c r="P1175" i="26"/>
  <c r="P1176" i="26"/>
  <c r="P1177" i="26"/>
  <c r="P1178" i="26"/>
  <c r="P1179" i="26"/>
  <c r="P1180" i="26"/>
  <c r="P1181" i="26"/>
  <c r="P1182" i="26"/>
  <c r="P1183" i="26"/>
  <c r="P1184" i="26"/>
  <c r="P1185" i="26"/>
  <c r="P1186" i="26"/>
  <c r="P1187" i="26"/>
  <c r="P1188" i="26"/>
  <c r="P1189" i="26"/>
  <c r="P1190" i="26"/>
  <c r="P1191" i="26"/>
  <c r="P1192" i="26"/>
  <c r="P1193" i="26"/>
  <c r="P1194" i="26"/>
  <c r="P1195" i="26"/>
  <c r="P1196" i="26"/>
  <c r="P1197" i="26"/>
  <c r="P1198" i="26"/>
  <c r="P1199" i="26"/>
  <c r="P1200" i="26"/>
  <c r="P1201" i="26"/>
  <c r="P1202" i="26"/>
  <c r="P1203" i="26"/>
  <c r="P1204" i="26"/>
  <c r="P1205" i="26"/>
  <c r="P1206" i="26"/>
  <c r="P1207" i="26"/>
  <c r="P1208" i="26"/>
  <c r="P1209" i="26"/>
  <c r="P1210" i="26"/>
  <c r="P1211" i="26"/>
  <c r="P1212" i="26"/>
  <c r="P1213" i="26"/>
  <c r="P1214" i="26"/>
  <c r="P1215" i="26"/>
  <c r="P1216" i="26"/>
  <c r="P1217" i="26"/>
  <c r="P1218" i="26"/>
  <c r="P1219" i="26"/>
  <c r="P1220" i="26"/>
  <c r="P1221" i="26"/>
  <c r="P1222" i="26"/>
  <c r="P1223" i="26"/>
  <c r="P1224" i="26"/>
  <c r="P1225" i="26"/>
  <c r="P1226" i="26"/>
  <c r="P1227" i="26"/>
  <c r="P1228" i="26"/>
  <c r="P1229" i="26"/>
  <c r="P1230" i="26"/>
  <c r="P1231" i="26"/>
  <c r="P1232" i="26"/>
  <c r="P1233" i="26"/>
  <c r="P1234" i="26"/>
  <c r="P1235" i="26"/>
  <c r="P1236" i="26"/>
  <c r="P1237" i="26"/>
  <c r="P1238" i="26"/>
  <c r="P1239" i="26"/>
  <c r="P1240" i="26"/>
  <c r="P1241" i="26"/>
  <c r="P1242" i="26"/>
  <c r="P1243" i="26"/>
  <c r="P1244" i="26"/>
  <c r="P1245" i="26"/>
  <c r="P1246" i="26"/>
  <c r="P1247" i="26"/>
  <c r="P1248" i="26"/>
  <c r="P1249" i="26"/>
  <c r="P1250" i="26"/>
  <c r="P1251" i="26"/>
  <c r="P1252" i="26"/>
  <c r="P1253" i="26"/>
  <c r="P1254" i="26"/>
  <c r="P1255" i="26"/>
  <c r="P1256" i="26"/>
  <c r="P1257" i="26"/>
  <c r="P1258" i="26"/>
  <c r="P1259" i="26"/>
  <c r="P1260" i="26"/>
  <c r="P1261" i="26"/>
  <c r="P1262" i="26"/>
  <c r="P1263" i="26"/>
  <c r="P1264" i="26"/>
  <c r="P1265" i="26"/>
  <c r="P1266" i="26"/>
  <c r="P1267" i="26"/>
  <c r="P1268" i="26"/>
  <c r="P1269" i="26"/>
  <c r="P1270" i="26"/>
  <c r="P1271" i="26"/>
  <c r="P1272" i="26"/>
  <c r="P1273" i="26"/>
  <c r="P1274" i="26"/>
  <c r="P1275" i="26"/>
  <c r="P1276" i="26"/>
  <c r="P1277" i="26"/>
  <c r="P1278" i="26"/>
  <c r="P1279" i="26"/>
  <c r="P1280" i="26"/>
  <c r="P1281" i="26"/>
  <c r="P1282" i="26"/>
  <c r="P1283" i="26"/>
  <c r="P1284" i="26"/>
  <c r="P1285" i="26"/>
  <c r="P1286" i="26"/>
  <c r="P1287" i="26"/>
  <c r="P1288" i="26"/>
  <c r="P1289" i="26"/>
  <c r="P1290" i="26"/>
  <c r="P1291" i="26"/>
  <c r="P1292" i="26"/>
  <c r="P1293" i="26"/>
  <c r="P1294" i="26"/>
  <c r="P1295" i="26"/>
  <c r="P1296" i="26"/>
  <c r="P1297" i="26"/>
  <c r="P1298" i="26"/>
  <c r="P1299" i="26"/>
  <c r="P1300" i="26"/>
  <c r="P1301" i="26"/>
  <c r="P1302" i="26"/>
  <c r="P1303" i="26"/>
  <c r="P1304" i="26"/>
  <c r="P1305" i="26"/>
  <c r="P1306" i="26"/>
  <c r="P1307" i="26"/>
  <c r="P1308" i="26"/>
  <c r="P1309" i="26"/>
  <c r="P1310" i="26"/>
  <c r="P1311" i="26"/>
  <c r="P1312" i="26"/>
  <c r="P1313" i="26"/>
  <c r="P1314" i="26"/>
  <c r="P1315" i="26"/>
  <c r="P1316" i="26"/>
  <c r="P1317" i="26"/>
  <c r="P1318" i="26"/>
  <c r="P1319" i="26"/>
  <c r="P1320" i="26"/>
  <c r="P1321" i="26"/>
  <c r="P1322" i="26"/>
  <c r="P1323" i="26"/>
  <c r="P1324" i="26"/>
  <c r="P1325" i="26"/>
  <c r="P1326" i="26"/>
  <c r="P1327" i="26"/>
  <c r="P1328" i="26"/>
  <c r="P1329" i="26"/>
  <c r="P1330" i="26"/>
  <c r="P1331" i="26"/>
  <c r="P1332" i="26"/>
  <c r="P1333" i="26"/>
  <c r="P1334" i="26"/>
  <c r="P1335" i="26"/>
  <c r="P1336" i="26"/>
  <c r="P1337" i="26"/>
  <c r="P1338" i="26"/>
  <c r="P1339" i="26"/>
  <c r="P1340" i="26"/>
  <c r="P1341" i="26"/>
  <c r="P1342" i="26"/>
  <c r="P1343" i="26"/>
  <c r="P1344" i="26"/>
  <c r="P1345" i="26"/>
  <c r="P1346" i="26"/>
  <c r="P1347" i="26"/>
  <c r="P1348" i="26"/>
  <c r="P1349" i="26"/>
  <c r="P1350" i="26"/>
  <c r="P1351" i="26"/>
  <c r="P1352" i="26"/>
  <c r="P1353" i="26"/>
  <c r="P1354" i="26"/>
  <c r="P1355" i="26"/>
  <c r="P1356" i="26"/>
  <c r="P1357" i="26"/>
  <c r="P1358" i="26"/>
  <c r="P1359" i="26"/>
  <c r="P1360" i="26"/>
  <c r="P1361" i="26"/>
  <c r="P1362" i="26"/>
  <c r="P1363" i="26"/>
  <c r="P1364" i="26"/>
  <c r="P1365" i="26"/>
  <c r="P1366" i="26"/>
  <c r="P1367" i="26"/>
  <c r="P1368" i="26"/>
  <c r="P1369" i="26"/>
  <c r="P1370" i="26"/>
  <c r="P1371" i="26"/>
  <c r="P1372" i="26"/>
  <c r="P1373" i="26"/>
  <c r="P1374" i="26"/>
  <c r="P1375" i="26"/>
  <c r="P1376" i="26"/>
  <c r="P1377" i="26"/>
  <c r="P1378" i="26"/>
  <c r="P1379" i="26"/>
  <c r="P1380" i="26"/>
  <c r="P1381" i="26"/>
  <c r="P1382" i="26"/>
  <c r="P1383" i="26"/>
  <c r="P1384" i="26"/>
  <c r="P1385" i="26"/>
  <c r="P1386" i="26"/>
  <c r="P1387" i="26"/>
  <c r="P1388" i="26"/>
  <c r="P1389" i="26"/>
  <c r="P1390" i="26"/>
  <c r="P1391" i="26"/>
  <c r="P1392" i="26"/>
  <c r="P1393" i="26"/>
  <c r="P1394" i="26"/>
  <c r="P1395" i="26"/>
  <c r="P1396" i="26"/>
  <c r="P1397" i="26"/>
  <c r="P1398" i="26"/>
  <c r="P1399" i="26"/>
  <c r="P1400" i="26"/>
  <c r="P1401" i="26"/>
  <c r="P1402" i="26"/>
  <c r="P1403" i="26"/>
  <c r="P1404" i="26"/>
  <c r="P1405" i="26"/>
  <c r="P1406" i="26"/>
  <c r="P1407" i="26"/>
  <c r="P1408" i="26"/>
  <c r="P1409" i="26"/>
  <c r="P1410" i="26"/>
  <c r="P1411" i="26"/>
  <c r="P1412" i="26"/>
  <c r="P1413" i="26"/>
  <c r="P1414" i="26"/>
  <c r="P1415" i="26"/>
  <c r="P1416" i="26"/>
  <c r="P1417" i="26"/>
  <c r="P1418" i="26"/>
  <c r="P1419" i="26"/>
  <c r="P1420" i="26"/>
  <c r="P1421" i="26"/>
  <c r="P1422" i="26"/>
  <c r="P1423" i="26"/>
  <c r="P1424" i="26"/>
  <c r="P1425" i="26"/>
  <c r="P1426" i="26"/>
  <c r="P1427" i="26"/>
  <c r="P1428" i="26"/>
  <c r="P1429" i="26"/>
  <c r="P1430" i="26"/>
  <c r="P1431" i="26"/>
  <c r="P1432" i="26"/>
  <c r="P1433" i="26"/>
  <c r="P1434" i="26"/>
  <c r="P1435" i="26"/>
  <c r="P1436" i="26"/>
  <c r="P1437" i="26"/>
  <c r="P1438" i="26"/>
  <c r="P1439" i="26"/>
  <c r="P1440" i="26"/>
  <c r="P1441" i="26"/>
  <c r="P1442" i="26"/>
  <c r="P1443" i="26"/>
  <c r="P1444" i="26"/>
  <c r="P1445" i="26"/>
  <c r="P1446" i="26"/>
  <c r="P1447" i="26"/>
  <c r="P1448" i="26"/>
  <c r="P1449" i="26"/>
  <c r="P1450" i="26"/>
  <c r="P1451" i="26"/>
  <c r="P1452" i="26"/>
  <c r="P1453" i="26"/>
  <c r="P1454" i="26"/>
  <c r="P1455" i="26"/>
  <c r="P1456" i="26"/>
  <c r="P1457" i="26"/>
  <c r="P1458" i="26"/>
  <c r="P1459" i="26"/>
  <c r="P1460" i="26"/>
  <c r="P1461" i="26"/>
  <c r="P1462" i="26"/>
  <c r="P1463" i="26"/>
  <c r="P1464" i="26"/>
  <c r="P1465" i="26"/>
  <c r="P1466" i="26"/>
  <c r="P1467" i="26"/>
  <c r="P1468" i="26"/>
  <c r="P1469" i="26"/>
  <c r="P1470" i="26"/>
  <c r="P1471" i="26"/>
  <c r="P1472" i="26"/>
  <c r="P1473" i="26"/>
  <c r="P1474" i="26"/>
  <c r="P1475" i="26"/>
  <c r="P1476" i="26"/>
  <c r="P1477" i="26"/>
  <c r="P1478" i="26"/>
  <c r="P1479" i="26"/>
  <c r="P1480" i="26"/>
  <c r="P1481" i="26"/>
  <c r="P1482" i="26"/>
  <c r="P1483" i="26"/>
  <c r="P1484" i="26"/>
  <c r="P1485" i="26"/>
  <c r="P1486" i="26"/>
  <c r="P1487" i="26"/>
  <c r="P1488" i="26"/>
  <c r="P1489" i="26"/>
  <c r="P1490" i="26"/>
  <c r="P1491" i="26"/>
  <c r="P1492" i="26"/>
  <c r="P1493" i="26"/>
  <c r="P1494" i="26"/>
  <c r="P1495" i="26"/>
  <c r="P1496" i="26"/>
  <c r="P1497" i="26"/>
  <c r="P1498" i="26"/>
  <c r="P1499" i="26"/>
  <c r="P1500" i="26"/>
  <c r="P1501" i="26"/>
  <c r="P1502" i="26"/>
  <c r="P1503" i="26"/>
  <c r="P1504" i="26"/>
  <c r="P1505" i="26"/>
  <c r="P1506" i="26"/>
  <c r="P1507" i="26"/>
  <c r="P1508" i="26"/>
  <c r="P1509" i="26"/>
  <c r="P1510" i="26"/>
  <c r="P1511" i="26"/>
  <c r="P1512" i="26"/>
  <c r="P1513" i="26"/>
  <c r="P1514" i="26"/>
  <c r="P1515" i="26"/>
  <c r="P1516" i="26"/>
  <c r="P1517" i="26"/>
  <c r="P1518" i="26"/>
  <c r="P1519" i="26"/>
  <c r="P1520" i="26"/>
  <c r="P1521" i="26"/>
  <c r="P1522" i="26"/>
  <c r="P1523" i="26"/>
  <c r="P1524" i="26"/>
  <c r="P1525" i="26"/>
  <c r="P1526" i="26"/>
  <c r="P1527" i="26"/>
  <c r="P1528" i="26"/>
  <c r="P1529" i="26"/>
  <c r="P1530" i="26"/>
  <c r="P1531" i="26"/>
  <c r="P1532" i="26"/>
  <c r="P1533" i="26"/>
  <c r="P1534" i="26"/>
  <c r="P1535" i="26"/>
  <c r="P1536" i="26"/>
  <c r="P1537" i="26"/>
  <c r="P1538" i="26"/>
  <c r="P1539" i="26"/>
  <c r="P1540" i="26"/>
  <c r="P1541" i="26"/>
  <c r="P1542" i="26"/>
  <c r="P1543" i="26"/>
  <c r="P1544" i="26"/>
  <c r="P1545" i="26"/>
  <c r="P1546" i="26"/>
  <c r="P1547" i="26"/>
  <c r="P1548" i="26"/>
  <c r="P1549" i="26"/>
  <c r="P1550" i="26"/>
  <c r="P1551" i="26"/>
  <c r="P1552" i="26"/>
  <c r="P1553" i="26"/>
  <c r="P1554" i="26"/>
  <c r="P1555" i="26"/>
  <c r="P1556" i="26"/>
  <c r="P1557" i="26"/>
  <c r="P1558" i="26"/>
  <c r="P1559" i="26"/>
  <c r="P1560" i="26"/>
  <c r="P1561" i="26"/>
  <c r="P1562" i="26"/>
  <c r="P1563" i="26"/>
  <c r="P1564" i="26"/>
  <c r="P1565" i="26"/>
  <c r="P1566" i="26"/>
  <c r="P1567" i="26"/>
  <c r="P1568" i="26"/>
  <c r="P1569" i="26"/>
  <c r="P1570" i="26"/>
  <c r="P1571" i="26"/>
  <c r="P1572" i="26"/>
  <c r="P1573" i="26"/>
  <c r="P1574" i="26"/>
  <c r="P1575" i="26"/>
  <c r="P1576" i="26"/>
  <c r="P1577" i="26"/>
  <c r="P1578" i="26"/>
  <c r="P1579" i="26"/>
  <c r="P1580" i="26"/>
  <c r="P1581" i="26"/>
  <c r="P1582" i="26"/>
  <c r="P1583" i="26"/>
  <c r="P1584" i="26"/>
  <c r="P1585" i="26"/>
  <c r="P1586" i="26"/>
  <c r="P1587" i="26"/>
  <c r="P1588" i="26"/>
  <c r="P1589" i="26"/>
  <c r="P1590" i="26"/>
  <c r="P1591" i="26"/>
  <c r="P1592" i="26"/>
  <c r="P1593" i="26"/>
  <c r="P1594" i="26"/>
  <c r="P1595" i="26"/>
  <c r="P1596" i="26"/>
  <c r="P1597" i="26"/>
  <c r="P1598" i="26"/>
  <c r="P1599" i="26"/>
  <c r="P1600" i="26"/>
  <c r="P1601" i="26"/>
  <c r="P1602" i="26"/>
  <c r="P1603" i="26"/>
  <c r="P1604" i="26"/>
  <c r="P1605" i="26"/>
  <c r="P1606" i="26"/>
  <c r="P1607" i="26"/>
  <c r="P1608" i="26"/>
  <c r="P1609" i="26"/>
  <c r="P1610" i="26"/>
  <c r="P1611" i="26"/>
  <c r="P1612" i="26"/>
  <c r="P1613" i="26"/>
  <c r="P1614" i="26"/>
  <c r="P1615" i="26"/>
  <c r="P1616" i="26"/>
  <c r="P1617" i="26"/>
  <c r="P1618" i="26"/>
  <c r="P1619" i="26"/>
  <c r="P1620" i="26"/>
  <c r="P1621" i="26"/>
  <c r="P1622" i="26"/>
  <c r="P1623" i="26"/>
  <c r="P1624" i="26"/>
  <c r="P1625" i="26"/>
  <c r="P1626" i="26"/>
  <c r="P1627" i="26"/>
  <c r="P1628" i="26"/>
  <c r="P1629" i="26"/>
  <c r="P1630" i="26"/>
  <c r="P1631" i="26"/>
  <c r="P1632" i="26"/>
  <c r="P1633" i="26"/>
  <c r="P1634" i="26"/>
  <c r="P1635" i="26"/>
  <c r="P1636" i="26"/>
  <c r="P1637" i="26"/>
  <c r="P1638" i="26"/>
  <c r="P1639" i="26"/>
  <c r="P1640" i="26"/>
  <c r="P1641" i="26"/>
  <c r="P1642" i="26"/>
  <c r="P1643" i="26"/>
  <c r="P1644" i="26"/>
  <c r="P1645" i="26"/>
  <c r="P1646" i="26"/>
  <c r="P1647" i="26"/>
  <c r="P1648" i="26"/>
  <c r="P1649" i="26"/>
  <c r="P1650" i="26"/>
  <c r="P1651" i="26"/>
  <c r="P1652" i="26"/>
  <c r="P1653" i="26"/>
  <c r="P1654" i="26"/>
  <c r="P1655" i="26"/>
  <c r="P1656" i="26"/>
  <c r="P1657" i="26"/>
  <c r="P1658" i="26"/>
  <c r="P1659" i="26"/>
  <c r="P1660" i="26"/>
  <c r="P1661" i="26"/>
  <c r="P1662" i="26"/>
  <c r="P1663" i="26"/>
  <c r="P1664" i="26"/>
  <c r="P1665" i="26"/>
  <c r="P1666" i="26"/>
  <c r="P1667" i="26"/>
  <c r="P1668" i="26"/>
  <c r="P1669" i="26"/>
  <c r="P1670" i="26"/>
  <c r="P1671" i="26"/>
  <c r="P1672" i="26"/>
  <c r="P1673" i="26"/>
  <c r="P1674" i="26"/>
  <c r="P1675" i="26"/>
  <c r="P1676" i="26"/>
  <c r="P1677" i="26"/>
  <c r="P1678" i="26"/>
  <c r="P1679" i="26"/>
  <c r="P1680" i="26"/>
  <c r="P1681" i="26"/>
  <c r="P1682" i="26"/>
  <c r="P1683" i="26"/>
  <c r="P1684" i="26"/>
  <c r="P1685" i="26"/>
  <c r="P1686" i="26"/>
  <c r="P1687" i="26"/>
  <c r="P1688" i="26"/>
  <c r="P1689" i="26"/>
  <c r="P1690" i="26"/>
  <c r="P1691" i="26"/>
  <c r="P1692" i="26"/>
  <c r="P1693" i="26"/>
  <c r="P1694" i="26"/>
  <c r="P1695" i="26"/>
  <c r="P1696" i="26"/>
  <c r="P1697" i="26"/>
  <c r="P1698" i="26"/>
  <c r="P1699" i="26"/>
  <c r="P1700" i="26"/>
  <c r="P1701" i="26"/>
  <c r="P1702" i="26"/>
  <c r="P1703" i="26"/>
  <c r="P1704" i="26"/>
  <c r="P1705" i="26"/>
  <c r="P1706" i="26"/>
  <c r="P1707" i="26"/>
  <c r="P1708" i="26"/>
  <c r="P1709" i="26"/>
  <c r="P1710" i="26"/>
  <c r="P1711" i="26"/>
  <c r="P1712" i="26"/>
  <c r="P1713" i="26"/>
  <c r="P1714" i="26"/>
  <c r="P1715" i="26"/>
  <c r="P1716" i="26"/>
  <c r="P1717" i="26"/>
  <c r="P1718" i="26"/>
  <c r="P1719" i="26"/>
  <c r="P1720" i="26"/>
  <c r="P1721" i="26"/>
  <c r="P1722" i="26"/>
  <c r="P1723" i="26"/>
  <c r="P1724" i="26"/>
  <c r="P1725" i="26"/>
  <c r="P1726" i="26"/>
  <c r="P1727" i="26"/>
  <c r="P1728" i="26"/>
  <c r="P1729" i="26"/>
  <c r="P1730" i="26"/>
  <c r="P1731" i="26"/>
  <c r="P1732" i="26"/>
  <c r="P1733" i="26"/>
  <c r="P1734" i="26"/>
  <c r="P1735" i="26"/>
  <c r="P1736" i="26"/>
  <c r="P1737" i="26"/>
  <c r="P1738" i="26"/>
  <c r="P1739" i="26"/>
  <c r="P1740" i="26"/>
  <c r="P1741" i="26"/>
  <c r="P1742" i="26"/>
  <c r="P1743" i="26"/>
  <c r="P1744" i="26"/>
  <c r="P1745" i="26"/>
  <c r="P1746" i="26"/>
  <c r="P1747" i="26"/>
  <c r="P1748" i="26"/>
  <c r="P1749" i="26"/>
  <c r="P1750" i="26"/>
  <c r="P1751" i="26"/>
  <c r="P1752" i="26"/>
  <c r="P1753" i="26"/>
  <c r="P1754" i="26"/>
  <c r="P1755" i="26"/>
  <c r="P1756" i="26"/>
  <c r="P1757" i="26"/>
  <c r="P1758" i="26"/>
  <c r="P1759" i="26"/>
  <c r="P1760" i="26"/>
  <c r="P1761" i="26"/>
  <c r="P1762" i="26"/>
  <c r="P1763" i="26"/>
  <c r="P1764" i="26"/>
  <c r="P1765" i="26"/>
  <c r="P1766" i="26"/>
  <c r="P1767" i="26"/>
  <c r="P1768" i="26"/>
  <c r="P1769" i="26"/>
  <c r="P1770" i="26"/>
  <c r="P1771" i="26"/>
  <c r="P1772" i="26"/>
  <c r="P1773" i="26"/>
  <c r="P1774" i="26"/>
  <c r="P1775" i="26"/>
  <c r="P1776" i="26"/>
  <c r="P1777" i="26"/>
  <c r="P1778" i="26"/>
  <c r="P1779" i="26"/>
  <c r="P1780" i="26"/>
  <c r="P1781" i="26"/>
  <c r="P1782" i="26"/>
  <c r="P1783" i="26"/>
  <c r="P1784" i="26"/>
  <c r="P1785" i="26"/>
  <c r="P1786" i="26"/>
  <c r="P1787" i="26"/>
  <c r="P1788" i="26"/>
  <c r="P1789" i="26"/>
  <c r="P1790" i="26"/>
  <c r="P1791" i="26"/>
  <c r="P1792" i="26"/>
  <c r="P1793" i="26"/>
  <c r="P1794" i="26"/>
  <c r="P1795" i="26"/>
  <c r="P1796" i="26"/>
  <c r="P1797" i="26"/>
  <c r="P1798" i="26"/>
  <c r="P1799" i="26"/>
  <c r="P1800" i="26"/>
  <c r="P1801" i="26"/>
  <c r="P1802" i="26"/>
  <c r="P1803" i="26"/>
  <c r="P1804" i="26"/>
  <c r="P1805" i="26"/>
  <c r="P1806" i="26"/>
  <c r="P1807" i="26"/>
  <c r="P1808" i="26"/>
  <c r="P1809" i="26"/>
  <c r="P1810" i="26"/>
  <c r="P1811" i="26"/>
  <c r="P1812" i="26"/>
  <c r="P1813" i="26"/>
  <c r="P1814" i="26"/>
  <c r="P1815" i="26"/>
  <c r="P1816" i="26"/>
  <c r="P1817" i="26"/>
  <c r="P1818" i="26"/>
  <c r="P1819" i="26"/>
  <c r="P1820" i="26"/>
  <c r="P1821" i="26"/>
  <c r="P1822" i="26"/>
  <c r="P1823" i="26"/>
  <c r="P1824" i="26"/>
  <c r="P1825" i="26"/>
  <c r="P1826" i="26"/>
  <c r="P1827" i="26"/>
  <c r="P1828" i="26"/>
  <c r="P1829" i="26"/>
  <c r="P1830" i="26"/>
  <c r="P1831" i="26"/>
  <c r="P1832" i="26"/>
  <c r="P1833" i="26"/>
  <c r="P1834" i="26"/>
  <c r="P1835" i="26"/>
  <c r="P1836" i="26"/>
  <c r="P1837" i="26"/>
  <c r="P1838" i="26"/>
  <c r="P1839" i="26"/>
  <c r="P1840" i="26"/>
  <c r="P1841" i="26"/>
  <c r="P1842" i="26"/>
  <c r="P1843" i="26"/>
  <c r="P1844" i="26"/>
  <c r="P1845" i="26"/>
  <c r="P1846" i="26"/>
  <c r="P1847" i="26"/>
  <c r="P1848" i="26"/>
  <c r="P1849" i="26"/>
  <c r="P1850" i="26"/>
  <c r="P1851" i="26"/>
  <c r="P1852" i="26"/>
  <c r="P1853" i="26"/>
  <c r="P1854" i="26"/>
  <c r="P1855" i="26"/>
  <c r="P1856" i="26"/>
  <c r="P1857" i="26"/>
  <c r="P1858" i="26"/>
  <c r="P1859" i="26"/>
  <c r="P1860" i="26"/>
  <c r="P1861" i="26"/>
  <c r="P1862" i="26"/>
  <c r="P1863" i="26"/>
  <c r="P1864" i="26"/>
  <c r="P1865" i="26"/>
  <c r="P1866" i="26"/>
  <c r="P1867" i="26"/>
  <c r="P1868" i="26"/>
  <c r="P1869" i="26"/>
  <c r="P1870" i="26"/>
  <c r="P1871" i="26"/>
  <c r="P1872" i="26"/>
  <c r="P1873" i="26"/>
  <c r="P1874" i="26"/>
  <c r="P1875" i="26"/>
  <c r="P1876" i="26"/>
  <c r="P1877" i="26"/>
  <c r="P1878" i="26"/>
  <c r="P1879" i="26"/>
  <c r="P1880" i="26"/>
  <c r="P1881" i="26"/>
  <c r="P1882" i="26"/>
  <c r="P1883" i="26"/>
  <c r="P1884" i="26"/>
  <c r="P1885" i="26"/>
  <c r="P1886" i="26"/>
  <c r="P1887" i="26"/>
  <c r="P1888" i="26"/>
  <c r="P1889" i="26"/>
  <c r="P1890" i="26"/>
  <c r="P1891" i="26"/>
  <c r="P1892" i="26"/>
  <c r="P1893" i="26"/>
  <c r="P1894" i="26"/>
  <c r="P1895" i="26"/>
  <c r="P1896" i="26"/>
  <c r="P1897" i="26"/>
  <c r="P1898" i="26"/>
  <c r="P1899" i="26"/>
  <c r="P1900" i="26"/>
  <c r="P1901" i="26"/>
  <c r="P1902" i="26"/>
  <c r="P1903" i="26"/>
  <c r="P1904" i="26"/>
  <c r="P1905" i="26"/>
  <c r="P1906" i="26"/>
  <c r="P1907" i="26"/>
  <c r="P1908" i="26"/>
  <c r="P1909" i="26"/>
  <c r="P1910" i="26"/>
  <c r="P1911" i="26"/>
  <c r="P1912" i="26"/>
  <c r="P1913" i="26"/>
  <c r="P1914" i="26"/>
  <c r="P1915" i="26"/>
  <c r="P1916" i="26"/>
  <c r="P1917" i="26"/>
  <c r="P1918" i="26"/>
  <c r="P1919" i="26"/>
  <c r="P1920" i="26"/>
  <c r="P1921" i="26"/>
  <c r="P1922" i="26"/>
  <c r="P1923" i="26"/>
  <c r="P1924" i="26"/>
  <c r="P1925" i="26"/>
  <c r="P1926" i="26"/>
  <c r="P1927" i="26"/>
  <c r="P1928" i="26"/>
  <c r="P1929" i="26"/>
  <c r="P1930" i="26"/>
  <c r="P1931" i="26"/>
  <c r="P1932" i="26"/>
  <c r="P1933" i="26"/>
  <c r="P1934" i="26"/>
  <c r="P1935" i="26"/>
  <c r="P1936" i="26"/>
  <c r="P1937" i="26"/>
  <c r="P1938" i="26"/>
  <c r="P1939" i="26"/>
  <c r="P4" i="26"/>
  <c r="O5" i="26"/>
  <c r="O6" i="26"/>
  <c r="O7" i="26"/>
  <c r="O8" i="26"/>
  <c r="O9" i="26"/>
  <c r="O10" i="26"/>
  <c r="O11" i="26"/>
  <c r="O12" i="26"/>
  <c r="O13" i="26"/>
  <c r="O14" i="26"/>
  <c r="O15" i="26"/>
  <c r="O16" i="26"/>
  <c r="O17" i="26"/>
  <c r="O18" i="26"/>
  <c r="O19" i="26"/>
  <c r="O20" i="26"/>
  <c r="O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O53" i="26"/>
  <c r="O54" i="26"/>
  <c r="O55" i="26"/>
  <c r="O56" i="26"/>
  <c r="O57" i="26"/>
  <c r="O58" i="26"/>
  <c r="O59" i="26"/>
  <c r="O60" i="26"/>
  <c r="O61" i="26"/>
  <c r="O62" i="26"/>
  <c r="O63" i="26"/>
  <c r="O64" i="26"/>
  <c r="O65" i="26"/>
  <c r="O66" i="26"/>
  <c r="O67" i="26"/>
  <c r="O68" i="26"/>
  <c r="O69" i="26"/>
  <c r="O70" i="26"/>
  <c r="O71" i="26"/>
  <c r="O72" i="26"/>
  <c r="O73" i="26"/>
  <c r="O74" i="26"/>
  <c r="O75" i="26"/>
  <c r="O76" i="26"/>
  <c r="O77" i="26"/>
  <c r="O78" i="26"/>
  <c r="O79" i="26"/>
  <c r="O80" i="26"/>
  <c r="O81" i="26"/>
  <c r="O82" i="26"/>
  <c r="O83" i="26"/>
  <c r="O84" i="26"/>
  <c r="O85" i="26"/>
  <c r="O86" i="26"/>
  <c r="O87" i="26"/>
  <c r="O88" i="26"/>
  <c r="O89" i="26"/>
  <c r="O90" i="26"/>
  <c r="O91" i="26"/>
  <c r="O92" i="26"/>
  <c r="O93" i="26"/>
  <c r="O94" i="26"/>
  <c r="O95" i="26"/>
  <c r="O96" i="26"/>
  <c r="O97" i="26"/>
  <c r="O98" i="26"/>
  <c r="O99" i="26"/>
  <c r="O100" i="26"/>
  <c r="O101" i="26"/>
  <c r="O102" i="26"/>
  <c r="O103" i="26"/>
  <c r="O104" i="26"/>
  <c r="O105" i="26"/>
  <c r="O106" i="26"/>
  <c r="O107" i="26"/>
  <c r="O108" i="26"/>
  <c r="O109" i="26"/>
  <c r="O110" i="26"/>
  <c r="O111" i="26"/>
  <c r="O112" i="26"/>
  <c r="O113" i="26"/>
  <c r="O114" i="26"/>
  <c r="O115" i="26"/>
  <c r="O116" i="26"/>
  <c r="O117" i="26"/>
  <c r="O118" i="26"/>
  <c r="O119" i="26"/>
  <c r="O120" i="26"/>
  <c r="O121" i="26"/>
  <c r="O122" i="26"/>
  <c r="O123" i="26"/>
  <c r="O124" i="26"/>
  <c r="O125" i="26"/>
  <c r="O126" i="26"/>
  <c r="O127" i="26"/>
  <c r="O128" i="26"/>
  <c r="O129" i="26"/>
  <c r="O130" i="26"/>
  <c r="O131" i="26"/>
  <c r="O132" i="26"/>
  <c r="O133" i="26"/>
  <c r="O134" i="26"/>
  <c r="O135" i="26"/>
  <c r="O136" i="26"/>
  <c r="O137" i="26"/>
  <c r="O138" i="26"/>
  <c r="O139" i="26"/>
  <c r="O140" i="26"/>
  <c r="O141" i="26"/>
  <c r="O142" i="26"/>
  <c r="O143" i="26"/>
  <c r="O144" i="26"/>
  <c r="O145" i="26"/>
  <c r="O146" i="26"/>
  <c r="O147" i="26"/>
  <c r="O148" i="26"/>
  <c r="O149" i="26"/>
  <c r="O150" i="26"/>
  <c r="O151" i="26"/>
  <c r="O152" i="26"/>
  <c r="O153" i="26"/>
  <c r="O154" i="26"/>
  <c r="O155" i="26"/>
  <c r="O156" i="26"/>
  <c r="O157" i="26"/>
  <c r="O158" i="26"/>
  <c r="O159" i="26"/>
  <c r="O160" i="26"/>
  <c r="O161" i="26"/>
  <c r="O162" i="26"/>
  <c r="O163" i="26"/>
  <c r="O164" i="26"/>
  <c r="O165" i="26"/>
  <c r="O166" i="26"/>
  <c r="O167" i="26"/>
  <c r="O168" i="26"/>
  <c r="O169" i="26"/>
  <c r="O170" i="26"/>
  <c r="O171" i="26"/>
  <c r="O172" i="26"/>
  <c r="O173" i="26"/>
  <c r="O174" i="26"/>
  <c r="O175" i="26"/>
  <c r="O176" i="26"/>
  <c r="O177" i="26"/>
  <c r="O178" i="26"/>
  <c r="O179" i="26"/>
  <c r="O180" i="26"/>
  <c r="O181" i="26"/>
  <c r="O182" i="26"/>
  <c r="O183" i="26"/>
  <c r="O184" i="26"/>
  <c r="O185" i="26"/>
  <c r="O186" i="26"/>
  <c r="O187" i="26"/>
  <c r="O188" i="26"/>
  <c r="O189" i="26"/>
  <c r="O190" i="26"/>
  <c r="O191" i="26"/>
  <c r="O192" i="26"/>
  <c r="O193" i="26"/>
  <c r="O194" i="26"/>
  <c r="O195" i="26"/>
  <c r="O196" i="26"/>
  <c r="O197" i="26"/>
  <c r="O198" i="26"/>
  <c r="O199" i="26"/>
  <c r="O200" i="26"/>
  <c r="O201" i="26"/>
  <c r="O202" i="26"/>
  <c r="O203" i="26"/>
  <c r="O204" i="26"/>
  <c r="O205" i="26"/>
  <c r="O206" i="26"/>
  <c r="O207" i="26"/>
  <c r="O208" i="26"/>
  <c r="O209" i="26"/>
  <c r="O210" i="26"/>
  <c r="O211" i="26"/>
  <c r="O212" i="26"/>
  <c r="O213" i="26"/>
  <c r="O214" i="26"/>
  <c r="O215" i="26"/>
  <c r="O216" i="26"/>
  <c r="O217" i="26"/>
  <c r="O218" i="26"/>
  <c r="O219" i="26"/>
  <c r="O220" i="26"/>
  <c r="O221" i="26"/>
  <c r="O222" i="26"/>
  <c r="O223" i="26"/>
  <c r="O224" i="26"/>
  <c r="O225" i="26"/>
  <c r="O226" i="26"/>
  <c r="O227" i="26"/>
  <c r="O228" i="26"/>
  <c r="O229" i="26"/>
  <c r="O230" i="26"/>
  <c r="O231" i="26"/>
  <c r="O232" i="26"/>
  <c r="O233" i="26"/>
  <c r="O234" i="26"/>
  <c r="O235" i="26"/>
  <c r="O236" i="26"/>
  <c r="O237" i="26"/>
  <c r="O238" i="26"/>
  <c r="O239" i="26"/>
  <c r="O240" i="26"/>
  <c r="O241" i="26"/>
  <c r="O242" i="26"/>
  <c r="O243" i="26"/>
  <c r="O244" i="26"/>
  <c r="O245" i="26"/>
  <c r="O246" i="26"/>
  <c r="O247" i="26"/>
  <c r="O248" i="26"/>
  <c r="O249" i="26"/>
  <c r="O250" i="26"/>
  <c r="O251" i="26"/>
  <c r="O252" i="26"/>
  <c r="O253" i="26"/>
  <c r="O254" i="26"/>
  <c r="O255" i="26"/>
  <c r="O256" i="26"/>
  <c r="O257" i="26"/>
  <c r="O258" i="26"/>
  <c r="O259" i="26"/>
  <c r="O260" i="26"/>
  <c r="O261" i="26"/>
  <c r="O262" i="26"/>
  <c r="O263" i="26"/>
  <c r="O264" i="26"/>
  <c r="O265" i="26"/>
  <c r="O266" i="26"/>
  <c r="O267" i="26"/>
  <c r="O268" i="26"/>
  <c r="O269" i="26"/>
  <c r="O270" i="26"/>
  <c r="O271" i="26"/>
  <c r="O272" i="26"/>
  <c r="O273" i="26"/>
  <c r="O274" i="26"/>
  <c r="O275" i="26"/>
  <c r="O276" i="26"/>
  <c r="O277" i="26"/>
  <c r="O278" i="26"/>
  <c r="O279" i="26"/>
  <c r="O280" i="26"/>
  <c r="O281" i="26"/>
  <c r="O282" i="26"/>
  <c r="O283" i="26"/>
  <c r="O284" i="26"/>
  <c r="O285" i="26"/>
  <c r="O286" i="26"/>
  <c r="O287" i="26"/>
  <c r="O288" i="26"/>
  <c r="O289" i="26"/>
  <c r="O290" i="26"/>
  <c r="O291" i="26"/>
  <c r="O292" i="26"/>
  <c r="O293" i="26"/>
  <c r="O294" i="26"/>
  <c r="O295" i="26"/>
  <c r="O296" i="26"/>
  <c r="O297" i="26"/>
  <c r="O298" i="26"/>
  <c r="O299" i="26"/>
  <c r="O300" i="26"/>
  <c r="O301" i="26"/>
  <c r="O302" i="26"/>
  <c r="O303" i="26"/>
  <c r="O304" i="26"/>
  <c r="O305" i="26"/>
  <c r="O306" i="26"/>
  <c r="O307" i="26"/>
  <c r="O308" i="26"/>
  <c r="O309" i="26"/>
  <c r="O310" i="26"/>
  <c r="O311" i="26"/>
  <c r="O312" i="26"/>
  <c r="O313" i="26"/>
  <c r="O314" i="26"/>
  <c r="O315" i="26"/>
  <c r="O316" i="26"/>
  <c r="O317" i="26"/>
  <c r="O318" i="26"/>
  <c r="O319" i="26"/>
  <c r="O320" i="26"/>
  <c r="O321" i="26"/>
  <c r="O322" i="26"/>
  <c r="O323" i="26"/>
  <c r="O324" i="26"/>
  <c r="O325" i="26"/>
  <c r="O326" i="26"/>
  <c r="O327" i="26"/>
  <c r="O328" i="26"/>
  <c r="O329" i="26"/>
  <c r="O330" i="26"/>
  <c r="O331" i="26"/>
  <c r="O332" i="26"/>
  <c r="O333" i="26"/>
  <c r="O334" i="26"/>
  <c r="O335" i="26"/>
  <c r="O336" i="26"/>
  <c r="O337" i="26"/>
  <c r="O338" i="26"/>
  <c r="O339" i="26"/>
  <c r="O340" i="26"/>
  <c r="O341" i="26"/>
  <c r="O342" i="26"/>
  <c r="O343" i="26"/>
  <c r="O344" i="26"/>
  <c r="O345" i="26"/>
  <c r="O346" i="26"/>
  <c r="O347" i="26"/>
  <c r="O348" i="26"/>
  <c r="O349" i="26"/>
  <c r="O350" i="26"/>
  <c r="O351" i="26"/>
  <c r="O352" i="26"/>
  <c r="O353" i="26"/>
  <c r="O354" i="26"/>
  <c r="O355" i="26"/>
  <c r="O356" i="26"/>
  <c r="O357" i="26"/>
  <c r="O358" i="26"/>
  <c r="O359" i="26"/>
  <c r="O360" i="26"/>
  <c r="O361" i="26"/>
  <c r="O362" i="26"/>
  <c r="O363" i="26"/>
  <c r="O364" i="26"/>
  <c r="O365" i="26"/>
  <c r="O366" i="26"/>
  <c r="O367" i="26"/>
  <c r="O368" i="26"/>
  <c r="O369" i="26"/>
  <c r="O370" i="26"/>
  <c r="O371" i="26"/>
  <c r="O372" i="26"/>
  <c r="O373" i="26"/>
  <c r="O374" i="26"/>
  <c r="O375" i="26"/>
  <c r="O376" i="26"/>
  <c r="O377" i="26"/>
  <c r="O378" i="26"/>
  <c r="O379" i="26"/>
  <c r="O380" i="26"/>
  <c r="O381" i="26"/>
  <c r="O382" i="26"/>
  <c r="O383" i="26"/>
  <c r="O384" i="26"/>
  <c r="O385" i="26"/>
  <c r="O386" i="26"/>
  <c r="O387" i="26"/>
  <c r="O388" i="26"/>
  <c r="O389" i="26"/>
  <c r="O390" i="26"/>
  <c r="O391" i="26"/>
  <c r="O392" i="26"/>
  <c r="O393" i="26"/>
  <c r="O394" i="26"/>
  <c r="O395" i="26"/>
  <c r="O396" i="26"/>
  <c r="O397" i="26"/>
  <c r="O398" i="26"/>
  <c r="O399" i="26"/>
  <c r="O400" i="26"/>
  <c r="O401" i="26"/>
  <c r="O402" i="26"/>
  <c r="O403" i="26"/>
  <c r="O404" i="26"/>
  <c r="O405" i="26"/>
  <c r="O406" i="26"/>
  <c r="O407" i="26"/>
  <c r="O408" i="26"/>
  <c r="O409" i="26"/>
  <c r="O410" i="26"/>
  <c r="O411" i="26"/>
  <c r="O412" i="26"/>
  <c r="O413" i="26"/>
  <c r="O414" i="26"/>
  <c r="O415" i="26"/>
  <c r="O416" i="26"/>
  <c r="O417" i="26"/>
  <c r="O418" i="26"/>
  <c r="O419" i="26"/>
  <c r="O420" i="26"/>
  <c r="O421" i="26"/>
  <c r="O422" i="26"/>
  <c r="O423" i="26"/>
  <c r="O424" i="26"/>
  <c r="O425" i="26"/>
  <c r="O426" i="26"/>
  <c r="O427" i="26"/>
  <c r="O428" i="26"/>
  <c r="O429" i="26"/>
  <c r="O430" i="26"/>
  <c r="O431" i="26"/>
  <c r="O432" i="26"/>
  <c r="O433" i="26"/>
  <c r="O434" i="26"/>
  <c r="O435" i="26"/>
  <c r="O436" i="26"/>
  <c r="O437" i="26"/>
  <c r="O438" i="26"/>
  <c r="O439" i="26"/>
  <c r="O440" i="26"/>
  <c r="O441" i="26"/>
  <c r="O442" i="26"/>
  <c r="O443" i="26"/>
  <c r="O444" i="26"/>
  <c r="O445" i="26"/>
  <c r="O446" i="26"/>
  <c r="O447" i="26"/>
  <c r="O448" i="26"/>
  <c r="O449" i="26"/>
  <c r="O450" i="26"/>
  <c r="O451" i="26"/>
  <c r="O452" i="26"/>
  <c r="O453" i="26"/>
  <c r="O454" i="26"/>
  <c r="O455" i="26"/>
  <c r="O456" i="26"/>
  <c r="O457" i="26"/>
  <c r="O458" i="26"/>
  <c r="O459" i="26"/>
  <c r="O460" i="26"/>
  <c r="O461" i="26"/>
  <c r="O462" i="26"/>
  <c r="O463" i="26"/>
  <c r="O464" i="26"/>
  <c r="O465" i="26"/>
  <c r="O466" i="26"/>
  <c r="O467" i="26"/>
  <c r="O468" i="26"/>
  <c r="O469" i="26"/>
  <c r="O470" i="26"/>
  <c r="O471" i="26"/>
  <c r="O472" i="26"/>
  <c r="O473" i="26"/>
  <c r="O474" i="26"/>
  <c r="O475" i="26"/>
  <c r="O476" i="26"/>
  <c r="O477" i="26"/>
  <c r="O478" i="26"/>
  <c r="O479" i="26"/>
  <c r="O480" i="26"/>
  <c r="O481" i="26"/>
  <c r="O482" i="26"/>
  <c r="O483" i="26"/>
  <c r="O484" i="26"/>
  <c r="O485" i="26"/>
  <c r="O486" i="26"/>
  <c r="O487" i="26"/>
  <c r="O488" i="26"/>
  <c r="O489" i="26"/>
  <c r="O490" i="26"/>
  <c r="O491" i="26"/>
  <c r="O492" i="26"/>
  <c r="O493" i="26"/>
  <c r="O494" i="26"/>
  <c r="O495" i="26"/>
  <c r="O496" i="26"/>
  <c r="O497" i="26"/>
  <c r="O498" i="26"/>
  <c r="O499" i="26"/>
  <c r="O500" i="26"/>
  <c r="O501" i="26"/>
  <c r="O502" i="26"/>
  <c r="O503" i="26"/>
  <c r="O504" i="26"/>
  <c r="O505" i="26"/>
  <c r="O506" i="26"/>
  <c r="O507" i="26"/>
  <c r="O508" i="26"/>
  <c r="O509" i="26"/>
  <c r="O510" i="26"/>
  <c r="O511" i="26"/>
  <c r="O512" i="26"/>
  <c r="O513" i="26"/>
  <c r="O514" i="26"/>
  <c r="O515" i="26"/>
  <c r="O516" i="26"/>
  <c r="O517" i="26"/>
  <c r="O518" i="26"/>
  <c r="O519" i="26"/>
  <c r="O520" i="26"/>
  <c r="O521" i="26"/>
  <c r="O522" i="26"/>
  <c r="O523" i="26"/>
  <c r="O524" i="26"/>
  <c r="O525" i="26"/>
  <c r="O526" i="26"/>
  <c r="O527" i="26"/>
  <c r="O528" i="26"/>
  <c r="O529" i="26"/>
  <c r="O530" i="26"/>
  <c r="O531" i="26"/>
  <c r="O532" i="26"/>
  <c r="O533" i="26"/>
  <c r="O534" i="26"/>
  <c r="O535" i="26"/>
  <c r="O536" i="26"/>
  <c r="O537" i="26"/>
  <c r="O538" i="26"/>
  <c r="O539" i="26"/>
  <c r="O540" i="26"/>
  <c r="O541" i="26"/>
  <c r="O542" i="26"/>
  <c r="O543" i="26"/>
  <c r="O544" i="26"/>
  <c r="O545" i="26"/>
  <c r="O546" i="26"/>
  <c r="O547" i="26"/>
  <c r="O548" i="26"/>
  <c r="O549" i="26"/>
  <c r="O550" i="26"/>
  <c r="O551" i="26"/>
  <c r="O552" i="26"/>
  <c r="O553" i="26"/>
  <c r="O554" i="26"/>
  <c r="O555" i="26"/>
  <c r="O556" i="26"/>
  <c r="O557" i="26"/>
  <c r="O558" i="26"/>
  <c r="O559" i="26"/>
  <c r="O560" i="26"/>
  <c r="O561" i="26"/>
  <c r="O562" i="26"/>
  <c r="O563" i="26"/>
  <c r="O564" i="26"/>
  <c r="O565" i="26"/>
  <c r="O566" i="26"/>
  <c r="O567" i="26"/>
  <c r="O568" i="26"/>
  <c r="O569" i="26"/>
  <c r="O570" i="26"/>
  <c r="O571" i="26"/>
  <c r="O572" i="26"/>
  <c r="O573" i="26"/>
  <c r="O574" i="26"/>
  <c r="O575" i="26"/>
  <c r="O576" i="26"/>
  <c r="O577" i="26"/>
  <c r="O578" i="26"/>
  <c r="O579" i="26"/>
  <c r="O580" i="26"/>
  <c r="O581" i="26"/>
  <c r="O582" i="26"/>
  <c r="O583" i="26"/>
  <c r="O584" i="26"/>
  <c r="O585" i="26"/>
  <c r="O586" i="26"/>
  <c r="O587" i="26"/>
  <c r="O588" i="26"/>
  <c r="O589" i="26"/>
  <c r="O590" i="26"/>
  <c r="O591" i="26"/>
  <c r="O592" i="26"/>
  <c r="O593" i="26"/>
  <c r="O594" i="26"/>
  <c r="O595" i="26"/>
  <c r="O596" i="26"/>
  <c r="O597" i="26"/>
  <c r="O598" i="26"/>
  <c r="O599" i="26"/>
  <c r="O600" i="26"/>
  <c r="O601" i="26"/>
  <c r="O602" i="26"/>
  <c r="O603" i="26"/>
  <c r="O604" i="26"/>
  <c r="O605" i="26"/>
  <c r="O606" i="26"/>
  <c r="O607" i="26"/>
  <c r="O608" i="26"/>
  <c r="O609" i="26"/>
  <c r="O610" i="26"/>
  <c r="O611" i="26"/>
  <c r="O612" i="26"/>
  <c r="O613" i="26"/>
  <c r="O614" i="26"/>
  <c r="O615" i="26"/>
  <c r="O616" i="26"/>
  <c r="O617" i="26"/>
  <c r="O618" i="26"/>
  <c r="O619" i="26"/>
  <c r="O620" i="26"/>
  <c r="O621" i="26"/>
  <c r="O622" i="26"/>
  <c r="O623" i="26"/>
  <c r="O624" i="26"/>
  <c r="O625" i="26"/>
  <c r="O626" i="26"/>
  <c r="O627" i="26"/>
  <c r="O628" i="26"/>
  <c r="O629" i="26"/>
  <c r="O630" i="26"/>
  <c r="O631" i="26"/>
  <c r="O632" i="26"/>
  <c r="O633" i="26"/>
  <c r="O634" i="26"/>
  <c r="O635" i="26"/>
  <c r="O636" i="26"/>
  <c r="O637" i="26"/>
  <c r="O638" i="26"/>
  <c r="O639" i="26"/>
  <c r="O640" i="26"/>
  <c r="O641" i="26"/>
  <c r="O642" i="26"/>
  <c r="O643" i="26"/>
  <c r="O644" i="26"/>
  <c r="O645" i="26"/>
  <c r="O646" i="26"/>
  <c r="O647" i="26"/>
  <c r="O648" i="26"/>
  <c r="O649" i="26"/>
  <c r="O650" i="26"/>
  <c r="O651" i="26"/>
  <c r="O652" i="26"/>
  <c r="O653" i="26"/>
  <c r="O654" i="26"/>
  <c r="O655" i="26"/>
  <c r="O656" i="26"/>
  <c r="O657" i="26"/>
  <c r="O658" i="26"/>
  <c r="O659" i="26"/>
  <c r="O660" i="26"/>
  <c r="O661" i="26"/>
  <c r="O662" i="26"/>
  <c r="O663" i="26"/>
  <c r="O664" i="26"/>
  <c r="O665" i="26"/>
  <c r="O666" i="26"/>
  <c r="O667" i="26"/>
  <c r="O668" i="26"/>
  <c r="O669" i="26"/>
  <c r="O670" i="26"/>
  <c r="O671" i="26"/>
  <c r="O672" i="26"/>
  <c r="O673" i="26"/>
  <c r="O674" i="26"/>
  <c r="O675" i="26"/>
  <c r="O676" i="26"/>
  <c r="O677" i="26"/>
  <c r="O678" i="26"/>
  <c r="O679" i="26"/>
  <c r="O680" i="26"/>
  <c r="O681" i="26"/>
  <c r="O682" i="26"/>
  <c r="O683" i="26"/>
  <c r="O684" i="26"/>
  <c r="O685" i="26"/>
  <c r="O686" i="26"/>
  <c r="O687" i="26"/>
  <c r="O688" i="26"/>
  <c r="O689" i="26"/>
  <c r="O690" i="26"/>
  <c r="O691" i="26"/>
  <c r="O692" i="26"/>
  <c r="O693" i="26"/>
  <c r="O694" i="26"/>
  <c r="O695" i="26"/>
  <c r="O696" i="26"/>
  <c r="O697" i="26"/>
  <c r="O698" i="26"/>
  <c r="O699" i="26"/>
  <c r="O700" i="26"/>
  <c r="O701" i="26"/>
  <c r="O702" i="26"/>
  <c r="O703" i="26"/>
  <c r="O704" i="26"/>
  <c r="O705" i="26"/>
  <c r="O706" i="26"/>
  <c r="O707" i="26"/>
  <c r="O708" i="26"/>
  <c r="O709" i="26"/>
  <c r="O710" i="26"/>
  <c r="O711" i="26"/>
  <c r="O712" i="26"/>
  <c r="O713" i="26"/>
  <c r="O714" i="26"/>
  <c r="O715" i="26"/>
  <c r="O716" i="26"/>
  <c r="O717" i="26"/>
  <c r="O718" i="26"/>
  <c r="O719" i="26"/>
  <c r="O720" i="26"/>
  <c r="O721" i="26"/>
  <c r="O722" i="26"/>
  <c r="O723" i="26"/>
  <c r="O724" i="26"/>
  <c r="O725" i="26"/>
  <c r="O726" i="26"/>
  <c r="O727" i="26"/>
  <c r="O728" i="26"/>
  <c r="O729" i="26"/>
  <c r="O730" i="26"/>
  <c r="O731" i="26"/>
  <c r="O732" i="26"/>
  <c r="O733" i="26"/>
  <c r="O734" i="26"/>
  <c r="O735" i="26"/>
  <c r="O736" i="26"/>
  <c r="O737" i="26"/>
  <c r="O738" i="26"/>
  <c r="O739" i="26"/>
  <c r="O740" i="26"/>
  <c r="O741" i="26"/>
  <c r="O742" i="26"/>
  <c r="O743" i="26"/>
  <c r="O744" i="26"/>
  <c r="O745" i="26"/>
  <c r="O746" i="26"/>
  <c r="O747" i="26"/>
  <c r="O748" i="26"/>
  <c r="O749" i="26"/>
  <c r="O750" i="26"/>
  <c r="O751" i="26"/>
  <c r="O752" i="26"/>
  <c r="O753" i="26"/>
  <c r="O754" i="26"/>
  <c r="O755" i="26"/>
  <c r="O756" i="26"/>
  <c r="O757" i="26"/>
  <c r="O758" i="26"/>
  <c r="O759" i="26"/>
  <c r="O760" i="26"/>
  <c r="O761" i="26"/>
  <c r="O762" i="26"/>
  <c r="O763" i="26"/>
  <c r="O764" i="26"/>
  <c r="O765" i="26"/>
  <c r="O766" i="26"/>
  <c r="O767" i="26"/>
  <c r="O768" i="26"/>
  <c r="O769" i="26"/>
  <c r="O770" i="26"/>
  <c r="O771" i="26"/>
  <c r="O772" i="26"/>
  <c r="O773" i="26"/>
  <c r="O774" i="26"/>
  <c r="O775" i="26"/>
  <c r="O776" i="26"/>
  <c r="O777" i="26"/>
  <c r="O778" i="26"/>
  <c r="O779" i="26"/>
  <c r="O780" i="26"/>
  <c r="O781" i="26"/>
  <c r="O782" i="26"/>
  <c r="O783" i="26"/>
  <c r="O784" i="26"/>
  <c r="O785" i="26"/>
  <c r="O786" i="26"/>
  <c r="O787" i="26"/>
  <c r="O788" i="26"/>
  <c r="O789" i="26"/>
  <c r="O790" i="26"/>
  <c r="O791" i="26"/>
  <c r="O792" i="26"/>
  <c r="O793" i="26"/>
  <c r="O794" i="26"/>
  <c r="O795" i="26"/>
  <c r="O796" i="26"/>
  <c r="O797" i="26"/>
  <c r="O798" i="26"/>
  <c r="O799" i="26"/>
  <c r="O800" i="26"/>
  <c r="O801" i="26"/>
  <c r="O802" i="26"/>
  <c r="O803" i="26"/>
  <c r="O804" i="26"/>
  <c r="O805" i="26"/>
  <c r="O806" i="26"/>
  <c r="O807" i="26"/>
  <c r="O808" i="26"/>
  <c r="O809" i="26"/>
  <c r="O810" i="26"/>
  <c r="O811" i="26"/>
  <c r="O812" i="26"/>
  <c r="O813" i="26"/>
  <c r="O814" i="26"/>
  <c r="O815" i="26"/>
  <c r="O816" i="26"/>
  <c r="O817" i="26"/>
  <c r="O818" i="26"/>
  <c r="O819" i="26"/>
  <c r="O820" i="26"/>
  <c r="O821" i="26"/>
  <c r="O822" i="26"/>
  <c r="O823" i="26"/>
  <c r="O824" i="26"/>
  <c r="O825" i="26"/>
  <c r="O826" i="26"/>
  <c r="O827" i="26"/>
  <c r="O828" i="26"/>
  <c r="O829" i="26"/>
  <c r="O830" i="26"/>
  <c r="O831" i="26"/>
  <c r="O832" i="26"/>
  <c r="O833" i="26"/>
  <c r="O834" i="26"/>
  <c r="O835" i="26"/>
  <c r="O836" i="26"/>
  <c r="O837" i="26"/>
  <c r="O838" i="26"/>
  <c r="O839" i="26"/>
  <c r="O840" i="26"/>
  <c r="O841" i="26"/>
  <c r="O842" i="26"/>
  <c r="O843" i="26"/>
  <c r="O844" i="26"/>
  <c r="O845" i="26"/>
  <c r="O846" i="26"/>
  <c r="O847" i="26"/>
  <c r="O848" i="26"/>
  <c r="O849" i="26"/>
  <c r="O850" i="26"/>
  <c r="O851" i="26"/>
  <c r="O852" i="26"/>
  <c r="O853" i="26"/>
  <c r="O854" i="26"/>
  <c r="O855" i="26"/>
  <c r="O856" i="26"/>
  <c r="O857" i="26"/>
  <c r="O858" i="26"/>
  <c r="O859" i="26"/>
  <c r="O860" i="26"/>
  <c r="O861" i="26"/>
  <c r="O862" i="26"/>
  <c r="O863" i="26"/>
  <c r="O864" i="26"/>
  <c r="O865" i="26"/>
  <c r="O866" i="26"/>
  <c r="O867" i="26"/>
  <c r="O868" i="26"/>
  <c r="O869" i="26"/>
  <c r="O870" i="26"/>
  <c r="O871" i="26"/>
  <c r="O872" i="26"/>
  <c r="O873" i="26"/>
  <c r="O874" i="26"/>
  <c r="O875" i="26"/>
  <c r="O876" i="26"/>
  <c r="O877" i="26"/>
  <c r="O878" i="26"/>
  <c r="O879" i="26"/>
  <c r="O880" i="26"/>
  <c r="O881" i="26"/>
  <c r="O882" i="26"/>
  <c r="O883" i="26"/>
  <c r="O884" i="26"/>
  <c r="O885" i="26"/>
  <c r="O886" i="26"/>
  <c r="O887" i="26"/>
  <c r="O888" i="26"/>
  <c r="O889" i="26"/>
  <c r="O890" i="26"/>
  <c r="O891" i="26"/>
  <c r="O892" i="26"/>
  <c r="O893" i="26"/>
  <c r="O894" i="26"/>
  <c r="O895" i="26"/>
  <c r="O896" i="26"/>
  <c r="O897" i="26"/>
  <c r="O898" i="26"/>
  <c r="O899" i="26"/>
  <c r="O900" i="26"/>
  <c r="O901" i="26"/>
  <c r="O902" i="26"/>
  <c r="O903" i="26"/>
  <c r="O904" i="26"/>
  <c r="O905" i="26"/>
  <c r="O906" i="26"/>
  <c r="O907" i="26"/>
  <c r="O908" i="26"/>
  <c r="O909" i="26"/>
  <c r="O910" i="26"/>
  <c r="O911" i="26"/>
  <c r="O912" i="26"/>
  <c r="O913" i="26"/>
  <c r="O914" i="26"/>
  <c r="O915" i="26"/>
  <c r="O916" i="26"/>
  <c r="O917" i="26"/>
  <c r="O918" i="26"/>
  <c r="O919" i="26"/>
  <c r="O920" i="26"/>
  <c r="O921" i="26"/>
  <c r="O922" i="26"/>
  <c r="O923" i="26"/>
  <c r="O924" i="26"/>
  <c r="O925" i="26"/>
  <c r="O926" i="26"/>
  <c r="O927" i="26"/>
  <c r="O928" i="26"/>
  <c r="O929" i="26"/>
  <c r="O930" i="26"/>
  <c r="O931" i="26"/>
  <c r="O932" i="26"/>
  <c r="O933" i="26"/>
  <c r="O934" i="26"/>
  <c r="O935" i="26"/>
  <c r="O936" i="26"/>
  <c r="O937" i="26"/>
  <c r="O938" i="26"/>
  <c r="O939" i="26"/>
  <c r="O940" i="26"/>
  <c r="O941" i="26"/>
  <c r="O942" i="26"/>
  <c r="O943" i="26"/>
  <c r="O944" i="26"/>
  <c r="O945" i="26"/>
  <c r="O946" i="26"/>
  <c r="O947" i="26"/>
  <c r="O948" i="26"/>
  <c r="O949" i="26"/>
  <c r="O950" i="26"/>
  <c r="O951" i="26"/>
  <c r="O952" i="26"/>
  <c r="O953" i="26"/>
  <c r="O954" i="26"/>
  <c r="O955" i="26"/>
  <c r="O956" i="26"/>
  <c r="O957" i="26"/>
  <c r="O958" i="26"/>
  <c r="O959" i="26"/>
  <c r="O960" i="26"/>
  <c r="O961" i="26"/>
  <c r="O962" i="26"/>
  <c r="O963" i="26"/>
  <c r="O964" i="26"/>
  <c r="O965" i="26"/>
  <c r="O966" i="26"/>
  <c r="O967" i="26"/>
  <c r="O968" i="26"/>
  <c r="O969" i="26"/>
  <c r="O970" i="26"/>
  <c r="O971" i="26"/>
  <c r="O972" i="26"/>
  <c r="O973" i="26"/>
  <c r="O974" i="26"/>
  <c r="O975" i="26"/>
  <c r="O976" i="26"/>
  <c r="O977" i="26"/>
  <c r="O978" i="26"/>
  <c r="O979" i="26"/>
  <c r="O980" i="26"/>
  <c r="O981" i="26"/>
  <c r="O982" i="26"/>
  <c r="O983" i="26"/>
  <c r="O984" i="26"/>
  <c r="O985" i="26"/>
  <c r="O986" i="26"/>
  <c r="O987" i="26"/>
  <c r="O988" i="26"/>
  <c r="O989" i="26"/>
  <c r="O990" i="26"/>
  <c r="O991" i="26"/>
  <c r="O992" i="26"/>
  <c r="O993" i="26"/>
  <c r="O994" i="26"/>
  <c r="O995" i="26"/>
  <c r="O996" i="26"/>
  <c r="O997" i="26"/>
  <c r="O998" i="26"/>
  <c r="O999" i="26"/>
  <c r="O1000" i="26"/>
  <c r="O1001" i="26"/>
  <c r="O1002" i="26"/>
  <c r="O1003" i="26"/>
  <c r="O1004" i="26"/>
  <c r="O1005" i="26"/>
  <c r="O1006" i="26"/>
  <c r="O1007" i="26"/>
  <c r="O1008" i="26"/>
  <c r="O1009" i="26"/>
  <c r="O1010" i="26"/>
  <c r="O1011" i="26"/>
  <c r="O1012" i="26"/>
  <c r="O1013" i="26"/>
  <c r="O1014" i="26"/>
  <c r="O1015" i="26"/>
  <c r="O1016" i="26"/>
  <c r="O1017" i="26"/>
  <c r="O1018" i="26"/>
  <c r="O1019" i="26"/>
  <c r="O1020" i="26"/>
  <c r="O1021" i="26"/>
  <c r="O1022" i="26"/>
  <c r="O1023" i="26"/>
  <c r="O1024" i="26"/>
  <c r="O1025" i="26"/>
  <c r="O1026" i="26"/>
  <c r="O1027" i="26"/>
  <c r="O1028" i="26"/>
  <c r="O1029" i="26"/>
  <c r="O1030" i="26"/>
  <c r="O1031" i="26"/>
  <c r="O1032" i="26"/>
  <c r="O1033" i="26"/>
  <c r="O1034" i="26"/>
  <c r="O1035" i="26"/>
  <c r="O1036" i="26"/>
  <c r="O1037" i="26"/>
  <c r="O1038" i="26"/>
  <c r="O1039" i="26"/>
  <c r="O1040" i="26"/>
  <c r="O1041" i="26"/>
  <c r="O1042" i="26"/>
  <c r="O1043" i="26"/>
  <c r="O1044" i="26"/>
  <c r="O1045" i="26"/>
  <c r="O1046" i="26"/>
  <c r="O1047" i="26"/>
  <c r="O1048" i="26"/>
  <c r="O1049" i="26"/>
  <c r="O1050" i="26"/>
  <c r="O1051" i="26"/>
  <c r="O1052" i="26"/>
  <c r="O1053" i="26"/>
  <c r="O1054" i="26"/>
  <c r="O1055" i="26"/>
  <c r="O1056" i="26"/>
  <c r="O1057" i="26"/>
  <c r="O1058" i="26"/>
  <c r="O1059" i="26"/>
  <c r="O1060" i="26"/>
  <c r="O1061" i="26"/>
  <c r="O1062" i="26"/>
  <c r="O1063" i="26"/>
  <c r="O1064" i="26"/>
  <c r="O1065" i="26"/>
  <c r="O1066" i="26"/>
  <c r="O1067" i="26"/>
  <c r="O1068" i="26"/>
  <c r="O1069" i="26"/>
  <c r="O1070" i="26"/>
  <c r="O1071" i="26"/>
  <c r="O1072" i="26"/>
  <c r="O1073" i="26"/>
  <c r="O1074" i="26"/>
  <c r="O1075" i="26"/>
  <c r="O1076" i="26"/>
  <c r="O1077" i="26"/>
  <c r="O1078" i="26"/>
  <c r="O1079" i="26"/>
  <c r="O1080" i="26"/>
  <c r="O1081" i="26"/>
  <c r="O1082" i="26"/>
  <c r="O1083" i="26"/>
  <c r="O1084" i="26"/>
  <c r="O1085" i="26"/>
  <c r="O1086" i="26"/>
  <c r="O1087" i="26"/>
  <c r="O1088" i="26"/>
  <c r="O1089" i="26"/>
  <c r="O1090" i="26"/>
  <c r="O1091" i="26"/>
  <c r="O1092" i="26"/>
  <c r="O1093" i="26"/>
  <c r="O1094" i="26"/>
  <c r="O1095" i="26"/>
  <c r="O1096" i="26"/>
  <c r="O1097" i="26"/>
  <c r="O1098" i="26"/>
  <c r="O1099" i="26"/>
  <c r="O1100" i="26"/>
  <c r="O1101" i="26"/>
  <c r="O1102" i="26"/>
  <c r="O1103" i="26"/>
  <c r="O1104" i="26"/>
  <c r="O1105" i="26"/>
  <c r="O1106" i="26"/>
  <c r="O1107" i="26"/>
  <c r="O1108" i="26"/>
  <c r="O1109" i="26"/>
  <c r="O1110" i="26"/>
  <c r="O1111" i="26"/>
  <c r="O1112" i="26"/>
  <c r="O1113" i="26"/>
  <c r="O1114" i="26"/>
  <c r="O1115" i="26"/>
  <c r="O1116" i="26"/>
  <c r="O1117" i="26"/>
  <c r="O1118" i="26"/>
  <c r="O1119" i="26"/>
  <c r="O1120" i="26"/>
  <c r="O1121" i="26"/>
  <c r="O1122" i="26"/>
  <c r="O1123" i="26"/>
  <c r="O1124" i="26"/>
  <c r="O1125" i="26"/>
  <c r="O1126" i="26"/>
  <c r="O1127" i="26"/>
  <c r="O1128" i="26"/>
  <c r="O1129" i="26"/>
  <c r="O1130" i="26"/>
  <c r="O1131" i="26"/>
  <c r="O1132" i="26"/>
  <c r="O1133" i="26"/>
  <c r="O1134" i="26"/>
  <c r="O1135" i="26"/>
  <c r="O1136" i="26"/>
  <c r="O1137" i="26"/>
  <c r="O1138" i="26"/>
  <c r="O1139" i="26"/>
  <c r="O1140" i="26"/>
  <c r="O1141" i="26"/>
  <c r="O1142" i="26"/>
  <c r="O1143" i="26"/>
  <c r="O1144" i="26"/>
  <c r="O1145" i="26"/>
  <c r="O1146" i="26"/>
  <c r="O1147" i="26"/>
  <c r="O1148" i="26"/>
  <c r="O1149" i="26"/>
  <c r="O1150" i="26"/>
  <c r="O1151" i="26"/>
  <c r="O1152" i="26"/>
  <c r="O1153" i="26"/>
  <c r="O1154" i="26"/>
  <c r="O1155" i="26"/>
  <c r="O1156" i="26"/>
  <c r="O1157" i="26"/>
  <c r="O1158" i="26"/>
  <c r="O1159" i="26"/>
  <c r="O1160" i="26"/>
  <c r="O1161" i="26"/>
  <c r="O1162" i="26"/>
  <c r="O1163" i="26"/>
  <c r="O1164" i="26"/>
  <c r="O1165" i="26"/>
  <c r="O1166" i="26"/>
  <c r="O1167" i="26"/>
  <c r="O1168" i="26"/>
  <c r="O1169" i="26"/>
  <c r="O1170" i="26"/>
  <c r="O1171" i="26"/>
  <c r="O1172" i="26"/>
  <c r="O1173" i="26"/>
  <c r="O1174" i="26"/>
  <c r="O1175" i="26"/>
  <c r="O1176" i="26"/>
  <c r="O1177" i="26"/>
  <c r="O1178" i="26"/>
  <c r="O1179" i="26"/>
  <c r="O1180" i="26"/>
  <c r="O1181" i="26"/>
  <c r="O1182" i="26"/>
  <c r="O1183" i="26"/>
  <c r="O1184" i="26"/>
  <c r="O1185" i="26"/>
  <c r="O1186" i="26"/>
  <c r="O1187" i="26"/>
  <c r="O1188" i="26"/>
  <c r="O1189" i="26"/>
  <c r="O1190" i="26"/>
  <c r="O1191" i="26"/>
  <c r="O1192" i="26"/>
  <c r="O1193" i="26"/>
  <c r="O1194" i="26"/>
  <c r="O1195" i="26"/>
  <c r="O1196" i="26"/>
  <c r="O1197" i="26"/>
  <c r="O1198" i="26"/>
  <c r="O1199" i="26"/>
  <c r="O1200" i="26"/>
  <c r="O1201" i="26"/>
  <c r="O1202" i="26"/>
  <c r="O1203" i="26"/>
  <c r="O1204" i="26"/>
  <c r="O1205" i="26"/>
  <c r="O1206" i="26"/>
  <c r="O1207" i="26"/>
  <c r="O1208" i="26"/>
  <c r="O1209" i="26"/>
  <c r="O1210" i="26"/>
  <c r="O1211" i="26"/>
  <c r="O1212" i="26"/>
  <c r="O1213" i="26"/>
  <c r="O1214" i="26"/>
  <c r="O1215" i="26"/>
  <c r="O1216" i="26"/>
  <c r="O1217" i="26"/>
  <c r="O1218" i="26"/>
  <c r="O1219" i="26"/>
  <c r="O1220" i="26"/>
  <c r="O1221" i="26"/>
  <c r="O1222" i="26"/>
  <c r="O1223" i="26"/>
  <c r="O1224" i="26"/>
  <c r="O1225" i="26"/>
  <c r="O1226" i="26"/>
  <c r="O1227" i="26"/>
  <c r="O1228" i="26"/>
  <c r="O1229" i="26"/>
  <c r="O1230" i="26"/>
  <c r="O1231" i="26"/>
  <c r="O1232" i="26"/>
  <c r="O1233" i="26"/>
  <c r="O1234" i="26"/>
  <c r="O1235" i="26"/>
  <c r="O1236" i="26"/>
  <c r="O1237" i="26"/>
  <c r="O1238" i="26"/>
  <c r="O1239" i="26"/>
  <c r="O1240" i="26"/>
  <c r="O1241" i="26"/>
  <c r="O1242" i="26"/>
  <c r="O1243" i="26"/>
  <c r="O1244" i="26"/>
  <c r="O1245" i="26"/>
  <c r="O1246" i="26"/>
  <c r="O1247" i="26"/>
  <c r="O1248" i="26"/>
  <c r="O1249" i="26"/>
  <c r="O1250" i="26"/>
  <c r="O1251" i="26"/>
  <c r="O1252" i="26"/>
  <c r="O1253" i="26"/>
  <c r="O1254" i="26"/>
  <c r="O1255" i="26"/>
  <c r="O1256" i="26"/>
  <c r="O1257" i="26"/>
  <c r="O1258" i="26"/>
  <c r="O1259" i="26"/>
  <c r="O1260" i="26"/>
  <c r="O1261" i="26"/>
  <c r="O1262" i="26"/>
  <c r="O1263" i="26"/>
  <c r="O1264" i="26"/>
  <c r="O1265" i="26"/>
  <c r="O1266" i="26"/>
  <c r="O1267" i="26"/>
  <c r="O1268" i="26"/>
  <c r="O1269" i="26"/>
  <c r="O1270" i="26"/>
  <c r="O1271" i="26"/>
  <c r="O1272" i="26"/>
  <c r="O1273" i="26"/>
  <c r="O1274" i="26"/>
  <c r="O1275" i="26"/>
  <c r="O1276" i="26"/>
  <c r="O1277" i="26"/>
  <c r="O1278" i="26"/>
  <c r="O1279" i="26"/>
  <c r="O1280" i="26"/>
  <c r="O1281" i="26"/>
  <c r="O1282" i="26"/>
  <c r="O1283" i="26"/>
  <c r="O1284" i="26"/>
  <c r="O1285" i="26"/>
  <c r="O1286" i="26"/>
  <c r="O1287" i="26"/>
  <c r="O1288" i="26"/>
  <c r="O1289" i="26"/>
  <c r="O1290" i="26"/>
  <c r="O1291" i="26"/>
  <c r="O1292" i="26"/>
  <c r="O1293" i="26"/>
  <c r="O1294" i="26"/>
  <c r="O1295" i="26"/>
  <c r="O1296" i="26"/>
  <c r="O1297" i="26"/>
  <c r="O1298" i="26"/>
  <c r="O1299" i="26"/>
  <c r="O1300" i="26"/>
  <c r="O1301" i="26"/>
  <c r="O1302" i="26"/>
  <c r="O1303" i="26"/>
  <c r="O1304" i="26"/>
  <c r="O1305" i="26"/>
  <c r="O1306" i="26"/>
  <c r="O1307" i="26"/>
  <c r="O1308" i="26"/>
  <c r="O1309" i="26"/>
  <c r="O1310" i="26"/>
  <c r="O1311" i="26"/>
  <c r="O1312" i="26"/>
  <c r="O1313" i="26"/>
  <c r="O1314" i="26"/>
  <c r="O1315" i="26"/>
  <c r="O1316" i="26"/>
  <c r="O1317" i="26"/>
  <c r="O1318" i="26"/>
  <c r="O1319" i="26"/>
  <c r="O1320" i="26"/>
  <c r="O1321" i="26"/>
  <c r="O1322" i="26"/>
  <c r="O1323" i="26"/>
  <c r="O1324" i="26"/>
  <c r="O1325" i="26"/>
  <c r="O1326" i="26"/>
  <c r="O1327" i="26"/>
  <c r="O1328" i="26"/>
  <c r="O1329" i="26"/>
  <c r="O1330" i="26"/>
  <c r="O1331" i="26"/>
  <c r="O1332" i="26"/>
  <c r="O1333" i="26"/>
  <c r="O1334" i="26"/>
  <c r="O1335" i="26"/>
  <c r="O1336" i="26"/>
  <c r="O1337" i="26"/>
  <c r="O1338" i="26"/>
  <c r="O1339" i="26"/>
  <c r="O1340" i="26"/>
  <c r="O1341" i="26"/>
  <c r="O1342" i="26"/>
  <c r="O1343" i="26"/>
  <c r="O1344" i="26"/>
  <c r="O1345" i="26"/>
  <c r="O1346" i="26"/>
  <c r="O1347" i="26"/>
  <c r="O1348" i="26"/>
  <c r="O1349" i="26"/>
  <c r="O1350" i="26"/>
  <c r="O1351" i="26"/>
  <c r="O1352" i="26"/>
  <c r="O1353" i="26"/>
  <c r="O1354" i="26"/>
  <c r="O1355" i="26"/>
  <c r="O1356" i="26"/>
  <c r="O1357" i="26"/>
  <c r="O1358" i="26"/>
  <c r="O1359" i="26"/>
  <c r="O1360" i="26"/>
  <c r="O1361" i="26"/>
  <c r="O1362" i="26"/>
  <c r="O1363" i="26"/>
  <c r="O1364" i="26"/>
  <c r="O1365" i="26"/>
  <c r="O1366" i="26"/>
  <c r="O1367" i="26"/>
  <c r="O1368" i="26"/>
  <c r="O1369" i="26"/>
  <c r="O1370" i="26"/>
  <c r="O1371" i="26"/>
  <c r="O1372" i="26"/>
  <c r="O1373" i="26"/>
  <c r="O1374" i="26"/>
  <c r="O1375" i="26"/>
  <c r="O1376" i="26"/>
  <c r="O1377" i="26"/>
  <c r="O1378" i="26"/>
  <c r="O1379" i="26"/>
  <c r="O1380" i="26"/>
  <c r="O1381" i="26"/>
  <c r="O1382" i="26"/>
  <c r="O1383" i="26"/>
  <c r="O1384" i="26"/>
  <c r="O1385" i="26"/>
  <c r="O1386" i="26"/>
  <c r="O1387" i="26"/>
  <c r="O1388" i="26"/>
  <c r="O1389" i="26"/>
  <c r="O1390" i="26"/>
  <c r="O1391" i="26"/>
  <c r="O1392" i="26"/>
  <c r="O1393" i="26"/>
  <c r="O1394" i="26"/>
  <c r="O1395" i="26"/>
  <c r="O1396" i="26"/>
  <c r="O1397" i="26"/>
  <c r="O1398" i="26"/>
  <c r="O1399" i="26"/>
  <c r="O1400" i="26"/>
  <c r="O1401" i="26"/>
  <c r="O1402" i="26"/>
  <c r="O1403" i="26"/>
  <c r="O1404" i="26"/>
  <c r="O1405" i="26"/>
  <c r="O1406" i="26"/>
  <c r="O1407" i="26"/>
  <c r="O1408" i="26"/>
  <c r="O1409" i="26"/>
  <c r="O1410" i="26"/>
  <c r="O1411" i="26"/>
  <c r="O1412" i="26"/>
  <c r="O1413" i="26"/>
  <c r="O1414" i="26"/>
  <c r="O1415" i="26"/>
  <c r="O1416" i="26"/>
  <c r="O1417" i="26"/>
  <c r="O1418" i="26"/>
  <c r="O1419" i="26"/>
  <c r="O1420" i="26"/>
  <c r="O1421" i="26"/>
  <c r="O1422" i="26"/>
  <c r="O1423" i="26"/>
  <c r="O1424" i="26"/>
  <c r="O1425" i="26"/>
  <c r="O1426" i="26"/>
  <c r="O1427" i="26"/>
  <c r="O1428" i="26"/>
  <c r="O1429" i="26"/>
  <c r="O1430" i="26"/>
  <c r="O1431" i="26"/>
  <c r="O1432" i="26"/>
  <c r="O1433" i="26"/>
  <c r="O1434" i="26"/>
  <c r="O1435" i="26"/>
  <c r="O1436" i="26"/>
  <c r="O1437" i="26"/>
  <c r="O1438" i="26"/>
  <c r="O1439" i="26"/>
  <c r="O1440" i="26"/>
  <c r="O1441" i="26"/>
  <c r="O1442" i="26"/>
  <c r="O1443" i="26"/>
  <c r="O1444" i="26"/>
  <c r="O1445" i="26"/>
  <c r="O1446" i="26"/>
  <c r="O1447" i="26"/>
  <c r="O1448" i="26"/>
  <c r="O1449" i="26"/>
  <c r="O1450" i="26"/>
  <c r="O1451" i="26"/>
  <c r="O1452" i="26"/>
  <c r="O1453" i="26"/>
  <c r="O1454" i="26"/>
  <c r="O1455" i="26"/>
  <c r="O1456" i="26"/>
  <c r="O1457" i="26"/>
  <c r="O1458" i="26"/>
  <c r="O1459" i="26"/>
  <c r="O1460" i="26"/>
  <c r="O1461" i="26"/>
  <c r="O1462" i="26"/>
  <c r="O1463" i="26"/>
  <c r="O1464" i="26"/>
  <c r="O1465" i="26"/>
  <c r="O1466" i="26"/>
  <c r="O1467" i="26"/>
  <c r="O1468" i="26"/>
  <c r="O1469" i="26"/>
  <c r="O1470" i="26"/>
  <c r="O1471" i="26"/>
  <c r="O1472" i="26"/>
  <c r="O1473" i="26"/>
  <c r="O1474" i="26"/>
  <c r="O1475" i="26"/>
  <c r="O1476" i="26"/>
  <c r="O1477" i="26"/>
  <c r="O1478" i="26"/>
  <c r="O1479" i="26"/>
  <c r="O1480" i="26"/>
  <c r="O1481" i="26"/>
  <c r="O1482" i="26"/>
  <c r="O1483" i="26"/>
  <c r="O1484" i="26"/>
  <c r="O1485" i="26"/>
  <c r="O1486" i="26"/>
  <c r="O1487" i="26"/>
  <c r="O1488" i="26"/>
  <c r="O1489" i="26"/>
  <c r="O1490" i="26"/>
  <c r="O1491" i="26"/>
  <c r="O1492" i="26"/>
  <c r="O1493" i="26"/>
  <c r="O1494" i="26"/>
  <c r="O1495" i="26"/>
  <c r="O1496" i="26"/>
  <c r="O1497" i="26"/>
  <c r="O1498" i="26"/>
  <c r="O1499" i="26"/>
  <c r="O1500" i="26"/>
  <c r="O1501" i="26"/>
  <c r="O1502" i="26"/>
  <c r="O1503" i="26"/>
  <c r="O1504" i="26"/>
  <c r="O1505" i="26"/>
  <c r="O1506" i="26"/>
  <c r="O1507" i="26"/>
  <c r="O1508" i="26"/>
  <c r="O1509" i="26"/>
  <c r="O1510" i="26"/>
  <c r="O1511" i="26"/>
  <c r="O1512" i="26"/>
  <c r="O1513" i="26"/>
  <c r="O1514" i="26"/>
  <c r="O1515" i="26"/>
  <c r="O1516" i="26"/>
  <c r="O1517" i="26"/>
  <c r="O1518" i="26"/>
  <c r="O1519" i="26"/>
  <c r="O1520" i="26"/>
  <c r="O1521" i="26"/>
  <c r="O1522" i="26"/>
  <c r="O1523" i="26"/>
  <c r="O1524" i="26"/>
  <c r="O1525" i="26"/>
  <c r="O1526" i="26"/>
  <c r="O1527" i="26"/>
  <c r="O1528" i="26"/>
  <c r="O1529" i="26"/>
  <c r="O1530" i="26"/>
  <c r="O1531" i="26"/>
  <c r="O1532" i="26"/>
  <c r="O1533" i="26"/>
  <c r="O1534" i="26"/>
  <c r="O1535" i="26"/>
  <c r="O1536" i="26"/>
  <c r="O1537" i="26"/>
  <c r="O1538" i="26"/>
  <c r="O1539" i="26"/>
  <c r="O1540" i="26"/>
  <c r="O1541" i="26"/>
  <c r="O1542" i="26"/>
  <c r="O1543" i="26"/>
  <c r="O1544" i="26"/>
  <c r="O1545" i="26"/>
  <c r="O1546" i="26"/>
  <c r="O1547" i="26"/>
  <c r="O1548" i="26"/>
  <c r="O1549" i="26"/>
  <c r="O1550" i="26"/>
  <c r="O1551" i="26"/>
  <c r="O1552" i="26"/>
  <c r="O1553" i="26"/>
  <c r="O1554" i="26"/>
  <c r="O1555" i="26"/>
  <c r="O1556" i="26"/>
  <c r="O1557" i="26"/>
  <c r="O1558" i="26"/>
  <c r="O1559" i="26"/>
  <c r="O1560" i="26"/>
  <c r="O1561" i="26"/>
  <c r="O1562" i="26"/>
  <c r="O1563" i="26"/>
  <c r="O1564" i="26"/>
  <c r="O1565" i="26"/>
  <c r="O1566" i="26"/>
  <c r="O1567" i="26"/>
  <c r="O1568" i="26"/>
  <c r="O1569" i="26"/>
  <c r="O1570" i="26"/>
  <c r="O1571" i="26"/>
  <c r="O1572" i="26"/>
  <c r="O1573" i="26"/>
  <c r="O1574" i="26"/>
  <c r="O1575" i="26"/>
  <c r="O1576" i="26"/>
  <c r="O1577" i="26"/>
  <c r="O1578" i="26"/>
  <c r="O1579" i="26"/>
  <c r="O1580" i="26"/>
  <c r="O1581" i="26"/>
  <c r="O1582" i="26"/>
  <c r="O1583" i="26"/>
  <c r="O1584" i="26"/>
  <c r="O1585" i="26"/>
  <c r="O1586" i="26"/>
  <c r="O1587" i="26"/>
  <c r="O1588" i="26"/>
  <c r="O1589" i="26"/>
  <c r="O1590" i="26"/>
  <c r="O1591" i="26"/>
  <c r="O1592" i="26"/>
  <c r="O1593" i="26"/>
  <c r="O1594" i="26"/>
  <c r="O1595" i="26"/>
  <c r="O1596" i="26"/>
  <c r="O1597" i="26"/>
  <c r="O1598" i="26"/>
  <c r="O1599" i="26"/>
  <c r="O1600" i="26"/>
  <c r="O1601" i="26"/>
  <c r="O1602" i="26"/>
  <c r="O1603" i="26"/>
  <c r="O1604" i="26"/>
  <c r="O1605" i="26"/>
  <c r="O1606" i="26"/>
  <c r="O1607" i="26"/>
  <c r="O1608" i="26"/>
  <c r="O1609" i="26"/>
  <c r="O1610" i="26"/>
  <c r="O1611" i="26"/>
  <c r="O1612" i="26"/>
  <c r="O1613" i="26"/>
  <c r="O1614" i="26"/>
  <c r="O1615" i="26"/>
  <c r="O1616" i="26"/>
  <c r="O1617" i="26"/>
  <c r="O1618" i="26"/>
  <c r="O1619" i="26"/>
  <c r="O1620" i="26"/>
  <c r="O1621" i="26"/>
  <c r="O1622" i="26"/>
  <c r="O1623" i="26"/>
  <c r="O1624" i="26"/>
  <c r="O1625" i="26"/>
  <c r="O1626" i="26"/>
  <c r="O1627" i="26"/>
  <c r="O1628" i="26"/>
  <c r="O1629" i="26"/>
  <c r="O1630" i="26"/>
  <c r="O1631" i="26"/>
  <c r="O1632" i="26"/>
  <c r="O1633" i="26"/>
  <c r="O1634" i="26"/>
  <c r="O1635" i="26"/>
  <c r="O1636" i="26"/>
  <c r="O1637" i="26"/>
  <c r="O1638" i="26"/>
  <c r="O1639" i="26"/>
  <c r="O1640" i="26"/>
  <c r="O1641" i="26"/>
  <c r="O1642" i="26"/>
  <c r="O1643" i="26"/>
  <c r="O1644" i="26"/>
  <c r="O1645" i="26"/>
  <c r="O1646" i="26"/>
  <c r="O1647" i="26"/>
  <c r="O1648" i="26"/>
  <c r="O1649" i="26"/>
  <c r="O1650" i="26"/>
  <c r="O1651" i="26"/>
  <c r="O1652" i="26"/>
  <c r="O1653" i="26"/>
  <c r="O1654" i="26"/>
  <c r="O1655" i="26"/>
  <c r="O1656" i="26"/>
  <c r="O1657" i="26"/>
  <c r="O1658" i="26"/>
  <c r="O1659" i="26"/>
  <c r="O1660" i="26"/>
  <c r="O1661" i="26"/>
  <c r="O1662" i="26"/>
  <c r="O1663" i="26"/>
  <c r="O1664" i="26"/>
  <c r="O1665" i="26"/>
  <c r="O1666" i="26"/>
  <c r="O1667" i="26"/>
  <c r="O1668" i="26"/>
  <c r="O1669" i="26"/>
  <c r="O1670" i="26"/>
  <c r="O1671" i="26"/>
  <c r="O1672" i="26"/>
  <c r="O1673" i="26"/>
  <c r="O1674" i="26"/>
  <c r="O1675" i="26"/>
  <c r="O1676" i="26"/>
  <c r="O1677" i="26"/>
  <c r="O1678" i="26"/>
  <c r="O1679" i="26"/>
  <c r="O1680" i="26"/>
  <c r="O1681" i="26"/>
  <c r="O1682" i="26"/>
  <c r="O1683" i="26"/>
  <c r="O1684" i="26"/>
  <c r="O1685" i="26"/>
  <c r="O1686" i="26"/>
  <c r="O1687" i="26"/>
  <c r="O1688" i="26"/>
  <c r="O1689" i="26"/>
  <c r="O1690" i="26"/>
  <c r="O1691" i="26"/>
  <c r="O1692" i="26"/>
  <c r="O1693" i="26"/>
  <c r="O1694" i="26"/>
  <c r="O1695" i="26"/>
  <c r="O1696" i="26"/>
  <c r="O1697" i="26"/>
  <c r="O1698" i="26"/>
  <c r="O1699" i="26"/>
  <c r="O1700" i="26"/>
  <c r="O1701" i="26"/>
  <c r="O1702" i="26"/>
  <c r="O1703" i="26"/>
  <c r="O1704" i="26"/>
  <c r="O1705" i="26"/>
  <c r="O1706" i="26"/>
  <c r="O1707" i="26"/>
  <c r="O1708" i="26"/>
  <c r="O1709" i="26"/>
  <c r="O1710" i="26"/>
  <c r="O1711" i="26"/>
  <c r="O1712" i="26"/>
  <c r="O1713" i="26"/>
  <c r="O1714" i="26"/>
  <c r="O1715" i="26"/>
  <c r="O1716" i="26"/>
  <c r="O1717" i="26"/>
  <c r="O1718" i="26"/>
  <c r="O1719" i="26"/>
  <c r="O1720" i="26"/>
  <c r="O1721" i="26"/>
  <c r="O1722" i="26"/>
  <c r="O1723" i="26"/>
  <c r="O1724" i="26"/>
  <c r="O1725" i="26"/>
  <c r="O1726" i="26"/>
  <c r="O1727" i="26"/>
  <c r="O1728" i="26"/>
  <c r="O1729" i="26"/>
  <c r="O1730" i="26"/>
  <c r="O1731" i="26"/>
  <c r="O1732" i="26"/>
  <c r="O1733" i="26"/>
  <c r="O1734" i="26"/>
  <c r="O1735" i="26"/>
  <c r="O1736" i="26"/>
  <c r="O1737" i="26"/>
  <c r="O1738" i="26"/>
  <c r="O1739" i="26"/>
  <c r="O1740" i="26"/>
  <c r="O1741" i="26"/>
  <c r="O1742" i="26"/>
  <c r="O1743" i="26"/>
  <c r="O1744" i="26"/>
  <c r="O1745" i="26"/>
  <c r="O1746" i="26"/>
  <c r="O1747" i="26"/>
  <c r="O1748" i="26"/>
  <c r="O1749" i="26"/>
  <c r="O1750" i="26"/>
  <c r="O1751" i="26"/>
  <c r="O1752" i="26"/>
  <c r="O1753" i="26"/>
  <c r="O1754" i="26"/>
  <c r="O1755" i="26"/>
  <c r="O1756" i="26"/>
  <c r="O1757" i="26"/>
  <c r="O1758" i="26"/>
  <c r="O1759" i="26"/>
  <c r="O1760" i="26"/>
  <c r="O1761" i="26"/>
  <c r="O1762" i="26"/>
  <c r="O1763" i="26"/>
  <c r="O1764" i="26"/>
  <c r="O1765" i="26"/>
  <c r="O1766" i="26"/>
  <c r="O1767" i="26"/>
  <c r="O1768" i="26"/>
  <c r="O1769" i="26"/>
  <c r="O1770" i="26"/>
  <c r="O1771" i="26"/>
  <c r="O1772" i="26"/>
  <c r="O1773" i="26"/>
  <c r="O1774" i="26"/>
  <c r="O1775" i="26"/>
  <c r="O1776" i="26"/>
  <c r="O1777" i="26"/>
  <c r="O1778" i="26"/>
  <c r="O1779" i="26"/>
  <c r="O1780" i="26"/>
  <c r="O1781" i="26"/>
  <c r="O1782" i="26"/>
  <c r="O1783" i="26"/>
  <c r="O1784" i="26"/>
  <c r="O1785" i="26"/>
  <c r="O1786" i="26"/>
  <c r="O1787" i="26"/>
  <c r="O1788" i="26"/>
  <c r="O1789" i="26"/>
  <c r="O1790" i="26"/>
  <c r="O1791" i="26"/>
  <c r="O1792" i="26"/>
  <c r="O1793" i="26"/>
  <c r="O1794" i="26"/>
  <c r="O1795" i="26"/>
  <c r="O1796" i="26"/>
  <c r="O1797" i="26"/>
  <c r="O1798" i="26"/>
  <c r="O1799" i="26"/>
  <c r="O1800" i="26"/>
  <c r="O1801" i="26"/>
  <c r="O1802" i="26"/>
  <c r="O1803" i="26"/>
  <c r="O1804" i="26"/>
  <c r="O1805" i="26"/>
  <c r="O1806" i="26"/>
  <c r="O1807" i="26"/>
  <c r="O1808" i="26"/>
  <c r="O1809" i="26"/>
  <c r="O1810" i="26"/>
  <c r="O1811" i="26"/>
  <c r="O1812" i="26"/>
  <c r="O1813" i="26"/>
  <c r="O1814" i="26"/>
  <c r="O1815" i="26"/>
  <c r="O1816" i="26"/>
  <c r="O1817" i="26"/>
  <c r="O1818" i="26"/>
  <c r="O1819" i="26"/>
  <c r="O1820" i="26"/>
  <c r="O1821" i="26"/>
  <c r="O1822" i="26"/>
  <c r="O1823" i="26"/>
  <c r="O1824" i="26"/>
  <c r="O1825" i="26"/>
  <c r="O1826" i="26"/>
  <c r="O1827" i="26"/>
  <c r="O1828" i="26"/>
  <c r="O1829" i="26"/>
  <c r="O1830" i="26"/>
  <c r="O1831" i="26"/>
  <c r="O1832" i="26"/>
  <c r="O1833" i="26"/>
  <c r="O1834" i="26"/>
  <c r="O1835" i="26"/>
  <c r="O1836" i="26"/>
  <c r="O1837" i="26"/>
  <c r="O1838" i="26"/>
  <c r="O1839" i="26"/>
  <c r="O1840" i="26"/>
  <c r="O1841" i="26"/>
  <c r="O1842" i="26"/>
  <c r="O1843" i="26"/>
  <c r="O1844" i="26"/>
  <c r="O1845" i="26"/>
  <c r="O1846" i="26"/>
  <c r="O1847" i="26"/>
  <c r="O1848" i="26"/>
  <c r="O1849" i="26"/>
  <c r="O1850" i="26"/>
  <c r="O1851" i="26"/>
  <c r="O1852" i="26"/>
  <c r="O1853" i="26"/>
  <c r="O1854" i="26"/>
  <c r="O1855" i="26"/>
  <c r="O1856" i="26"/>
  <c r="O1857" i="26"/>
  <c r="O1858" i="26"/>
  <c r="O1859" i="26"/>
  <c r="O1860" i="26"/>
  <c r="O1861" i="26"/>
  <c r="O1862" i="26"/>
  <c r="O1863" i="26"/>
  <c r="O1864" i="26"/>
  <c r="O1865" i="26"/>
  <c r="O1866" i="26"/>
  <c r="O1867" i="26"/>
  <c r="O1868" i="26"/>
  <c r="O1869" i="26"/>
  <c r="O1870" i="26"/>
  <c r="O1871" i="26"/>
  <c r="O1872" i="26"/>
  <c r="O1873" i="26"/>
  <c r="O1874" i="26"/>
  <c r="O1875" i="26"/>
  <c r="O1876" i="26"/>
  <c r="O1877" i="26"/>
  <c r="O1878" i="26"/>
  <c r="O1879" i="26"/>
  <c r="O1880" i="26"/>
  <c r="O1881" i="26"/>
  <c r="O1882" i="26"/>
  <c r="O1883" i="26"/>
  <c r="O1884" i="26"/>
  <c r="O1885" i="26"/>
  <c r="O1886" i="26"/>
  <c r="O1887" i="26"/>
  <c r="O1888" i="26"/>
  <c r="O1889" i="26"/>
  <c r="O1890" i="26"/>
  <c r="O1891" i="26"/>
  <c r="O1892" i="26"/>
  <c r="O1893" i="26"/>
  <c r="O1894" i="26"/>
  <c r="O1895" i="26"/>
  <c r="O1896" i="26"/>
  <c r="O1897" i="26"/>
  <c r="O1898" i="26"/>
  <c r="O1899" i="26"/>
  <c r="O1900" i="26"/>
  <c r="O1901" i="26"/>
  <c r="O1902" i="26"/>
  <c r="O1903" i="26"/>
  <c r="O1904" i="26"/>
  <c r="O1905" i="26"/>
  <c r="O1906" i="26"/>
  <c r="O1907" i="26"/>
  <c r="O1908" i="26"/>
  <c r="O1909" i="26"/>
  <c r="O1910" i="26"/>
  <c r="O1911" i="26"/>
  <c r="O1912" i="26"/>
  <c r="O1913" i="26"/>
  <c r="O1914" i="26"/>
  <c r="O1915" i="26"/>
  <c r="O1916" i="26"/>
  <c r="O1917" i="26"/>
  <c r="O1918" i="26"/>
  <c r="O1919" i="26"/>
  <c r="O1920" i="26"/>
  <c r="O1921" i="26"/>
  <c r="O1922" i="26"/>
  <c r="O1923" i="26"/>
  <c r="O1924" i="26"/>
  <c r="O1925" i="26"/>
  <c r="O1926" i="26"/>
  <c r="O1927" i="26"/>
  <c r="O1928" i="26"/>
  <c r="O1929" i="26"/>
  <c r="O1930" i="26"/>
  <c r="O1931" i="26"/>
  <c r="O1932" i="26"/>
  <c r="O1933" i="26"/>
  <c r="O1934" i="26"/>
  <c r="O1935" i="26"/>
  <c r="O1936" i="26"/>
  <c r="O1937" i="26"/>
  <c r="O1938" i="26"/>
  <c r="O1939" i="26"/>
  <c r="O4" i="26"/>
  <c r="N5" i="26"/>
  <c r="N6" i="26"/>
  <c r="N7" i="26"/>
  <c r="N8" i="26"/>
  <c r="N9" i="26"/>
  <c r="N10" i="26"/>
  <c r="N11" i="26"/>
  <c r="N12" i="26"/>
  <c r="N13" i="26"/>
  <c r="N14" i="26"/>
  <c r="N15" i="26"/>
  <c r="N16" i="26"/>
  <c r="N17" i="26"/>
  <c r="N18" i="26"/>
  <c r="N19" i="26"/>
  <c r="N20" i="26"/>
  <c r="N21" i="26"/>
  <c r="N22" i="26"/>
  <c r="N23" i="26"/>
  <c r="N24" i="26"/>
  <c r="N25" i="26"/>
  <c r="N26" i="26"/>
  <c r="N27" i="26"/>
  <c r="N28" i="26"/>
  <c r="N29" i="26"/>
  <c r="N30" i="26"/>
  <c r="N31" i="26"/>
  <c r="N32" i="26"/>
  <c r="N33" i="26"/>
  <c r="N34" i="26"/>
  <c r="N35" i="26"/>
  <c r="N36" i="26"/>
  <c r="N37" i="26"/>
  <c r="N38" i="26"/>
  <c r="N39" i="26"/>
  <c r="N40" i="26"/>
  <c r="N41" i="26"/>
  <c r="N42" i="26"/>
  <c r="N43" i="26"/>
  <c r="N44" i="26"/>
  <c r="N45" i="26"/>
  <c r="N46" i="26"/>
  <c r="N47" i="26"/>
  <c r="N48" i="26"/>
  <c r="N49" i="26"/>
  <c r="N50" i="26"/>
  <c r="N51" i="26"/>
  <c r="N52" i="26"/>
  <c r="N53" i="26"/>
  <c r="N54" i="26"/>
  <c r="N55" i="26"/>
  <c r="N56" i="26"/>
  <c r="N57" i="26"/>
  <c r="N58" i="26"/>
  <c r="N59" i="26"/>
  <c r="N60" i="26"/>
  <c r="N61" i="26"/>
  <c r="N62" i="26"/>
  <c r="N63" i="26"/>
  <c r="N64" i="26"/>
  <c r="N65" i="26"/>
  <c r="N66" i="26"/>
  <c r="N67" i="26"/>
  <c r="N68" i="26"/>
  <c r="N69" i="26"/>
  <c r="N70" i="26"/>
  <c r="N71" i="26"/>
  <c r="N72" i="26"/>
  <c r="N73" i="26"/>
  <c r="N74" i="26"/>
  <c r="N75" i="26"/>
  <c r="N76" i="26"/>
  <c r="N77" i="26"/>
  <c r="N78" i="26"/>
  <c r="N79" i="26"/>
  <c r="N80" i="26"/>
  <c r="N81" i="26"/>
  <c r="N82" i="26"/>
  <c r="N83" i="26"/>
  <c r="N84" i="26"/>
  <c r="N85" i="26"/>
  <c r="N86" i="26"/>
  <c r="N87" i="26"/>
  <c r="N88" i="26"/>
  <c r="N89" i="26"/>
  <c r="N90" i="26"/>
  <c r="N91" i="26"/>
  <c r="N92" i="26"/>
  <c r="N93" i="26"/>
  <c r="N94" i="26"/>
  <c r="N95" i="26"/>
  <c r="N96" i="26"/>
  <c r="N97" i="26"/>
  <c r="N98" i="26"/>
  <c r="N99" i="26"/>
  <c r="N100" i="26"/>
  <c r="N101" i="26"/>
  <c r="N102" i="26"/>
  <c r="N103" i="26"/>
  <c r="N104" i="26"/>
  <c r="N105" i="26"/>
  <c r="N106" i="26"/>
  <c r="N107" i="26"/>
  <c r="N108" i="26"/>
  <c r="N109" i="26"/>
  <c r="N110" i="26"/>
  <c r="N111" i="26"/>
  <c r="N112" i="26"/>
  <c r="N113" i="26"/>
  <c r="N114" i="26"/>
  <c r="N115" i="26"/>
  <c r="N116" i="26"/>
  <c r="N117" i="26"/>
  <c r="N118" i="26"/>
  <c r="N119" i="26"/>
  <c r="N120" i="26"/>
  <c r="N121" i="26"/>
  <c r="N122" i="26"/>
  <c r="N123" i="26"/>
  <c r="N124" i="26"/>
  <c r="N125" i="26"/>
  <c r="N126" i="26"/>
  <c r="N127" i="26"/>
  <c r="N128" i="26"/>
  <c r="N129" i="26"/>
  <c r="N130" i="26"/>
  <c r="N131" i="26"/>
  <c r="N132" i="26"/>
  <c r="N133" i="26"/>
  <c r="N134" i="26"/>
  <c r="N135" i="26"/>
  <c r="N136" i="26"/>
  <c r="N137" i="26"/>
  <c r="N138" i="26"/>
  <c r="N139" i="26"/>
  <c r="N140" i="26"/>
  <c r="N141" i="26"/>
  <c r="N142" i="26"/>
  <c r="N143" i="26"/>
  <c r="N144" i="26"/>
  <c r="N145" i="26"/>
  <c r="N146" i="26"/>
  <c r="N147" i="26"/>
  <c r="N148" i="26"/>
  <c r="N149" i="26"/>
  <c r="N150" i="26"/>
  <c r="N151" i="26"/>
  <c r="N152" i="26"/>
  <c r="N153" i="26"/>
  <c r="N154" i="26"/>
  <c r="N155" i="26"/>
  <c r="N156" i="26"/>
  <c r="N157" i="26"/>
  <c r="N158" i="26"/>
  <c r="N159" i="26"/>
  <c r="N160" i="26"/>
  <c r="N161" i="26"/>
  <c r="N162" i="26"/>
  <c r="N163" i="26"/>
  <c r="N164" i="26"/>
  <c r="N165" i="26"/>
  <c r="N166" i="26"/>
  <c r="N167" i="26"/>
  <c r="N168" i="26"/>
  <c r="N169" i="26"/>
  <c r="N170" i="26"/>
  <c r="N171" i="26"/>
  <c r="N172" i="26"/>
  <c r="N173" i="26"/>
  <c r="N174" i="26"/>
  <c r="N175" i="26"/>
  <c r="N176" i="26"/>
  <c r="N177" i="26"/>
  <c r="N178" i="26"/>
  <c r="N179" i="26"/>
  <c r="N180" i="26"/>
  <c r="N181" i="26"/>
  <c r="N182" i="26"/>
  <c r="N183" i="26"/>
  <c r="N184" i="26"/>
  <c r="N185" i="26"/>
  <c r="N186" i="26"/>
  <c r="N187" i="26"/>
  <c r="N188" i="26"/>
  <c r="N189" i="26"/>
  <c r="N190" i="26"/>
  <c r="N191" i="26"/>
  <c r="N192" i="26"/>
  <c r="N193" i="26"/>
  <c r="N194" i="26"/>
  <c r="N195" i="26"/>
  <c r="N196" i="26"/>
  <c r="N197" i="26"/>
  <c r="N198" i="26"/>
  <c r="N199" i="26"/>
  <c r="N200" i="26"/>
  <c r="N201" i="26"/>
  <c r="N202" i="26"/>
  <c r="N203" i="26"/>
  <c r="N204" i="26"/>
  <c r="N205" i="26"/>
  <c r="N206" i="26"/>
  <c r="N207" i="26"/>
  <c r="N208" i="26"/>
  <c r="N209" i="26"/>
  <c r="N210" i="26"/>
  <c r="N211" i="26"/>
  <c r="N212" i="26"/>
  <c r="N213" i="26"/>
  <c r="N214" i="26"/>
  <c r="N215" i="26"/>
  <c r="N216" i="26"/>
  <c r="N217" i="26"/>
  <c r="N218" i="26"/>
  <c r="N219" i="26"/>
  <c r="N220" i="26"/>
  <c r="N221" i="26"/>
  <c r="N222" i="26"/>
  <c r="N223" i="26"/>
  <c r="N224" i="26"/>
  <c r="N225" i="26"/>
  <c r="N226" i="26"/>
  <c r="N227" i="26"/>
  <c r="N228" i="26"/>
  <c r="N229" i="26"/>
  <c r="N230" i="26"/>
  <c r="N231" i="26"/>
  <c r="N232" i="26"/>
  <c r="N233" i="26"/>
  <c r="N234" i="26"/>
  <c r="N235" i="26"/>
  <c r="N236" i="26"/>
  <c r="N237" i="26"/>
  <c r="N238" i="26"/>
  <c r="N239" i="26"/>
  <c r="N240" i="26"/>
  <c r="N241" i="26"/>
  <c r="N242" i="26"/>
  <c r="N243" i="26"/>
  <c r="N244" i="26"/>
  <c r="N245" i="26"/>
  <c r="N246" i="26"/>
  <c r="N247" i="26"/>
  <c r="N248" i="26"/>
  <c r="N249" i="26"/>
  <c r="N250" i="26"/>
  <c r="N251" i="26"/>
  <c r="N252" i="26"/>
  <c r="N253" i="26"/>
  <c r="N254" i="26"/>
  <c r="N255" i="26"/>
  <c r="N256" i="26"/>
  <c r="N257" i="26"/>
  <c r="N258" i="26"/>
  <c r="N259" i="26"/>
  <c r="N260" i="26"/>
  <c r="N261" i="26"/>
  <c r="N262" i="26"/>
  <c r="N263" i="26"/>
  <c r="N264" i="26"/>
  <c r="N265" i="26"/>
  <c r="N266" i="26"/>
  <c r="N267" i="26"/>
  <c r="N268" i="26"/>
  <c r="N269" i="26"/>
  <c r="N270" i="26"/>
  <c r="N271" i="26"/>
  <c r="N272" i="26"/>
  <c r="N273" i="26"/>
  <c r="N274" i="26"/>
  <c r="N275" i="26"/>
  <c r="N276" i="26"/>
  <c r="N277" i="26"/>
  <c r="N278" i="26"/>
  <c r="N279" i="26"/>
  <c r="N280" i="26"/>
  <c r="N281" i="26"/>
  <c r="N282" i="26"/>
  <c r="N283" i="26"/>
  <c r="N284" i="26"/>
  <c r="N285" i="26"/>
  <c r="N286" i="26"/>
  <c r="N287" i="26"/>
  <c r="N288" i="26"/>
  <c r="N289" i="26"/>
  <c r="N290" i="26"/>
  <c r="N291" i="26"/>
  <c r="N292" i="26"/>
  <c r="N293" i="26"/>
  <c r="N294" i="26"/>
  <c r="N295" i="26"/>
  <c r="N296" i="26"/>
  <c r="N297" i="26"/>
  <c r="N298" i="26"/>
  <c r="N299" i="26"/>
  <c r="N300" i="26"/>
  <c r="N301" i="26"/>
  <c r="N302" i="26"/>
  <c r="N303" i="26"/>
  <c r="N304" i="26"/>
  <c r="N305" i="26"/>
  <c r="N306" i="26"/>
  <c r="N307" i="26"/>
  <c r="N308" i="26"/>
  <c r="N309" i="26"/>
  <c r="N310" i="26"/>
  <c r="N311" i="26"/>
  <c r="N312" i="26"/>
  <c r="N313" i="26"/>
  <c r="N314" i="26"/>
  <c r="N315" i="26"/>
  <c r="N316" i="26"/>
  <c r="N317" i="26"/>
  <c r="N318" i="26"/>
  <c r="N319" i="26"/>
  <c r="N320" i="26"/>
  <c r="N321" i="26"/>
  <c r="N322" i="26"/>
  <c r="N323" i="26"/>
  <c r="N324" i="26"/>
  <c r="N325" i="26"/>
  <c r="N326" i="26"/>
  <c r="N327" i="26"/>
  <c r="N328" i="26"/>
  <c r="N329" i="26"/>
  <c r="N330" i="26"/>
  <c r="N331" i="26"/>
  <c r="N332" i="26"/>
  <c r="N333" i="26"/>
  <c r="N334" i="26"/>
  <c r="N335" i="26"/>
  <c r="N336" i="26"/>
  <c r="N337" i="26"/>
  <c r="N338" i="26"/>
  <c r="N339" i="26"/>
  <c r="N340" i="26"/>
  <c r="N341" i="26"/>
  <c r="N342" i="26"/>
  <c r="N343" i="26"/>
  <c r="N344" i="26"/>
  <c r="N345" i="26"/>
  <c r="N346" i="26"/>
  <c r="N347" i="26"/>
  <c r="N348" i="26"/>
  <c r="N349" i="26"/>
  <c r="N350" i="26"/>
  <c r="N351" i="26"/>
  <c r="N352" i="26"/>
  <c r="N353" i="26"/>
  <c r="N354" i="26"/>
  <c r="N355" i="26"/>
  <c r="N356" i="26"/>
  <c r="N357" i="26"/>
  <c r="N358" i="26"/>
  <c r="N359" i="26"/>
  <c r="N360" i="26"/>
  <c r="N361" i="26"/>
  <c r="N362" i="26"/>
  <c r="N363" i="26"/>
  <c r="N364" i="26"/>
  <c r="N365" i="26"/>
  <c r="N366" i="26"/>
  <c r="N367" i="26"/>
  <c r="N368" i="26"/>
  <c r="N369" i="26"/>
  <c r="N370" i="26"/>
  <c r="N371" i="26"/>
  <c r="N372" i="26"/>
  <c r="N373" i="26"/>
  <c r="N374" i="26"/>
  <c r="N375" i="26"/>
  <c r="N376" i="26"/>
  <c r="N377" i="26"/>
  <c r="N378" i="26"/>
  <c r="N379" i="26"/>
  <c r="N380" i="26"/>
  <c r="N381" i="26"/>
  <c r="N382" i="26"/>
  <c r="N383" i="26"/>
  <c r="N384" i="26"/>
  <c r="N385" i="26"/>
  <c r="N386" i="26"/>
  <c r="N387" i="26"/>
  <c r="N388" i="26"/>
  <c r="N389" i="26"/>
  <c r="N390" i="26"/>
  <c r="N391" i="26"/>
  <c r="N392" i="26"/>
  <c r="N393" i="26"/>
  <c r="N394" i="26"/>
  <c r="N395" i="26"/>
  <c r="N396" i="26"/>
  <c r="N397" i="26"/>
  <c r="N398" i="26"/>
  <c r="N399" i="26"/>
  <c r="N400" i="26"/>
  <c r="N401" i="26"/>
  <c r="N402" i="26"/>
  <c r="N403" i="26"/>
  <c r="N404" i="26"/>
  <c r="N405" i="26"/>
  <c r="N406" i="26"/>
  <c r="N407" i="26"/>
  <c r="N408" i="26"/>
  <c r="N409" i="26"/>
  <c r="N410" i="26"/>
  <c r="N411" i="26"/>
  <c r="N412" i="26"/>
  <c r="N413" i="26"/>
  <c r="N414" i="26"/>
  <c r="N415" i="26"/>
  <c r="N416" i="26"/>
  <c r="N417" i="26"/>
  <c r="N418" i="26"/>
  <c r="N419" i="26"/>
  <c r="N420" i="26"/>
  <c r="N421" i="26"/>
  <c r="N422" i="26"/>
  <c r="N423" i="26"/>
  <c r="N424" i="26"/>
  <c r="N425" i="26"/>
  <c r="N426" i="26"/>
  <c r="N427" i="26"/>
  <c r="N428" i="26"/>
  <c r="N429" i="26"/>
  <c r="N430" i="26"/>
  <c r="N431" i="26"/>
  <c r="N432" i="26"/>
  <c r="N433" i="26"/>
  <c r="N434" i="26"/>
  <c r="N435" i="26"/>
  <c r="N436" i="26"/>
  <c r="N437" i="26"/>
  <c r="N438" i="26"/>
  <c r="N439" i="26"/>
  <c r="N440" i="26"/>
  <c r="N441" i="26"/>
  <c r="N442" i="26"/>
  <c r="N443" i="26"/>
  <c r="N444" i="26"/>
  <c r="N445" i="26"/>
  <c r="N446" i="26"/>
  <c r="N447" i="26"/>
  <c r="N448" i="26"/>
  <c r="N449" i="26"/>
  <c r="N450" i="26"/>
  <c r="N451" i="26"/>
  <c r="N452" i="26"/>
  <c r="N453" i="26"/>
  <c r="N454" i="26"/>
  <c r="N455" i="26"/>
  <c r="N456" i="26"/>
  <c r="N457" i="26"/>
  <c r="N458" i="26"/>
  <c r="N459" i="26"/>
  <c r="N460" i="26"/>
  <c r="N461" i="26"/>
  <c r="N462" i="26"/>
  <c r="N463" i="26"/>
  <c r="N464" i="26"/>
  <c r="N465" i="26"/>
  <c r="N466" i="26"/>
  <c r="N467" i="26"/>
  <c r="N468" i="26"/>
  <c r="N469" i="26"/>
  <c r="N470" i="26"/>
  <c r="N471" i="26"/>
  <c r="N472" i="26"/>
  <c r="N473" i="26"/>
  <c r="N474" i="26"/>
  <c r="N475" i="26"/>
  <c r="N476" i="26"/>
  <c r="N477" i="26"/>
  <c r="N478" i="26"/>
  <c r="N479" i="26"/>
  <c r="N480" i="26"/>
  <c r="N481" i="26"/>
  <c r="N482" i="26"/>
  <c r="N483" i="26"/>
  <c r="N484" i="26"/>
  <c r="N485" i="26"/>
  <c r="N486" i="26"/>
  <c r="N487" i="26"/>
  <c r="N488" i="26"/>
  <c r="N489" i="26"/>
  <c r="N490" i="26"/>
  <c r="N491" i="26"/>
  <c r="N492" i="26"/>
  <c r="N493" i="26"/>
  <c r="N494" i="26"/>
  <c r="N495" i="26"/>
  <c r="N496" i="26"/>
  <c r="N497" i="26"/>
  <c r="N498" i="26"/>
  <c r="N499" i="26"/>
  <c r="N500" i="26"/>
  <c r="N501" i="26"/>
  <c r="N502" i="26"/>
  <c r="N503" i="26"/>
  <c r="N504" i="26"/>
  <c r="N505" i="26"/>
  <c r="N506" i="26"/>
  <c r="N507" i="26"/>
  <c r="N508" i="26"/>
  <c r="N509" i="26"/>
  <c r="N510" i="26"/>
  <c r="N511" i="26"/>
  <c r="N512" i="26"/>
  <c r="N513" i="26"/>
  <c r="N514" i="26"/>
  <c r="N515" i="26"/>
  <c r="N516" i="26"/>
  <c r="N517" i="26"/>
  <c r="N518" i="26"/>
  <c r="N519" i="26"/>
  <c r="N520" i="26"/>
  <c r="N521" i="26"/>
  <c r="N522" i="26"/>
  <c r="N523" i="26"/>
  <c r="N524" i="26"/>
  <c r="N525" i="26"/>
  <c r="N526" i="26"/>
  <c r="N527" i="26"/>
  <c r="N528" i="26"/>
  <c r="N529" i="26"/>
  <c r="N530" i="26"/>
  <c r="N531" i="26"/>
  <c r="N532" i="26"/>
  <c r="N533" i="26"/>
  <c r="N534" i="26"/>
  <c r="N535" i="26"/>
  <c r="N536" i="26"/>
  <c r="N537" i="26"/>
  <c r="N538" i="26"/>
  <c r="N539" i="26"/>
  <c r="N540" i="26"/>
  <c r="N541" i="26"/>
  <c r="N542" i="26"/>
  <c r="N543" i="26"/>
  <c r="N544" i="26"/>
  <c r="N545" i="26"/>
  <c r="N546" i="26"/>
  <c r="N547" i="26"/>
  <c r="N548" i="26"/>
  <c r="N549" i="26"/>
  <c r="N550" i="26"/>
  <c r="N551" i="26"/>
  <c r="N552" i="26"/>
  <c r="N553" i="26"/>
  <c r="N554" i="26"/>
  <c r="N555" i="26"/>
  <c r="N556" i="26"/>
  <c r="N557" i="26"/>
  <c r="N558" i="26"/>
  <c r="N559" i="26"/>
  <c r="N560" i="26"/>
  <c r="N561" i="26"/>
  <c r="N562" i="26"/>
  <c r="N563" i="26"/>
  <c r="N564" i="26"/>
  <c r="N565" i="26"/>
  <c r="N566" i="26"/>
  <c r="N567" i="26"/>
  <c r="N568" i="26"/>
  <c r="N569" i="26"/>
  <c r="N570" i="26"/>
  <c r="N571" i="26"/>
  <c r="N572" i="26"/>
  <c r="N573" i="26"/>
  <c r="N574" i="26"/>
  <c r="N575" i="26"/>
  <c r="N576" i="26"/>
  <c r="N577" i="26"/>
  <c r="N578" i="26"/>
  <c r="N579" i="26"/>
  <c r="N580" i="26"/>
  <c r="N581" i="26"/>
  <c r="N582" i="26"/>
  <c r="N583" i="26"/>
  <c r="N584" i="26"/>
  <c r="N585" i="26"/>
  <c r="N586" i="26"/>
  <c r="N587" i="26"/>
  <c r="N588" i="26"/>
  <c r="N589" i="26"/>
  <c r="N590" i="26"/>
  <c r="N591" i="26"/>
  <c r="N592" i="26"/>
  <c r="N593" i="26"/>
  <c r="N594" i="26"/>
  <c r="N595" i="26"/>
  <c r="N596" i="26"/>
  <c r="N597" i="26"/>
  <c r="N598" i="26"/>
  <c r="N599" i="26"/>
  <c r="N600" i="26"/>
  <c r="N601" i="26"/>
  <c r="N602" i="26"/>
  <c r="N603" i="26"/>
  <c r="N604" i="26"/>
  <c r="N605" i="26"/>
  <c r="N606" i="26"/>
  <c r="N607" i="26"/>
  <c r="N608" i="26"/>
  <c r="N609" i="26"/>
  <c r="N610" i="26"/>
  <c r="N611" i="26"/>
  <c r="N612" i="26"/>
  <c r="N613" i="26"/>
  <c r="N614" i="26"/>
  <c r="N615" i="26"/>
  <c r="N616" i="26"/>
  <c r="N617" i="26"/>
  <c r="N618" i="26"/>
  <c r="N619" i="26"/>
  <c r="N620" i="26"/>
  <c r="N621" i="26"/>
  <c r="N622" i="26"/>
  <c r="N623" i="26"/>
  <c r="N624" i="26"/>
  <c r="N625" i="26"/>
  <c r="N626" i="26"/>
  <c r="N627" i="26"/>
  <c r="N628" i="26"/>
  <c r="N629" i="26"/>
  <c r="N630" i="26"/>
  <c r="N631" i="26"/>
  <c r="N632" i="26"/>
  <c r="N633" i="26"/>
  <c r="N634" i="26"/>
  <c r="N635" i="26"/>
  <c r="N636" i="26"/>
  <c r="N637" i="26"/>
  <c r="N638" i="26"/>
  <c r="N639" i="26"/>
  <c r="N640" i="26"/>
  <c r="N641" i="26"/>
  <c r="N642" i="26"/>
  <c r="N643" i="26"/>
  <c r="N644" i="26"/>
  <c r="N645" i="26"/>
  <c r="N646" i="26"/>
  <c r="N647" i="26"/>
  <c r="N648" i="26"/>
  <c r="N649" i="26"/>
  <c r="N650" i="26"/>
  <c r="N651" i="26"/>
  <c r="N652" i="26"/>
  <c r="N653" i="26"/>
  <c r="N654" i="26"/>
  <c r="N655" i="26"/>
  <c r="N656" i="26"/>
  <c r="N657" i="26"/>
  <c r="N658" i="26"/>
  <c r="N659" i="26"/>
  <c r="N660" i="26"/>
  <c r="N661" i="26"/>
  <c r="N662" i="26"/>
  <c r="N663" i="26"/>
  <c r="N664" i="26"/>
  <c r="N665" i="26"/>
  <c r="N666" i="26"/>
  <c r="N667" i="26"/>
  <c r="N668" i="26"/>
  <c r="N669" i="26"/>
  <c r="N670" i="26"/>
  <c r="N671" i="26"/>
  <c r="N672" i="26"/>
  <c r="N673" i="26"/>
  <c r="N674" i="26"/>
  <c r="N675" i="26"/>
  <c r="N676" i="26"/>
  <c r="N677" i="26"/>
  <c r="N678" i="26"/>
  <c r="N679" i="26"/>
  <c r="N680" i="26"/>
  <c r="N681" i="26"/>
  <c r="N682" i="26"/>
  <c r="N683" i="26"/>
  <c r="N684" i="26"/>
  <c r="N685" i="26"/>
  <c r="N686" i="26"/>
  <c r="N687" i="26"/>
  <c r="N688" i="26"/>
  <c r="N689" i="26"/>
  <c r="N690" i="26"/>
  <c r="N691" i="26"/>
  <c r="N692" i="26"/>
  <c r="N693" i="26"/>
  <c r="N694" i="26"/>
  <c r="N695" i="26"/>
  <c r="N696" i="26"/>
  <c r="N697" i="26"/>
  <c r="N698" i="26"/>
  <c r="N699" i="26"/>
  <c r="N700" i="26"/>
  <c r="N701" i="26"/>
  <c r="N702" i="26"/>
  <c r="N703" i="26"/>
  <c r="N704" i="26"/>
  <c r="N705" i="26"/>
  <c r="N706" i="26"/>
  <c r="N707" i="26"/>
  <c r="N708" i="26"/>
  <c r="N709" i="26"/>
  <c r="N710" i="26"/>
  <c r="N711" i="26"/>
  <c r="N712" i="26"/>
  <c r="N713" i="26"/>
  <c r="N714" i="26"/>
  <c r="N715" i="26"/>
  <c r="N716" i="26"/>
  <c r="N717" i="26"/>
  <c r="N718" i="26"/>
  <c r="N719" i="26"/>
  <c r="N720" i="26"/>
  <c r="N721" i="26"/>
  <c r="N722" i="26"/>
  <c r="N723" i="26"/>
  <c r="N724" i="26"/>
  <c r="N725" i="26"/>
  <c r="N726" i="26"/>
  <c r="N727" i="26"/>
  <c r="N728" i="26"/>
  <c r="N729" i="26"/>
  <c r="N730" i="26"/>
  <c r="N731" i="26"/>
  <c r="N732" i="26"/>
  <c r="N733" i="26"/>
  <c r="N734" i="26"/>
  <c r="N735" i="26"/>
  <c r="N736" i="26"/>
  <c r="N737" i="26"/>
  <c r="N738" i="26"/>
  <c r="N739" i="26"/>
  <c r="N740" i="26"/>
  <c r="N741" i="26"/>
  <c r="N742" i="26"/>
  <c r="N743" i="26"/>
  <c r="N744" i="26"/>
  <c r="N745" i="26"/>
  <c r="N746" i="26"/>
  <c r="N747" i="26"/>
  <c r="N748" i="26"/>
  <c r="N749" i="26"/>
  <c r="N750" i="26"/>
  <c r="N751" i="26"/>
  <c r="N752" i="26"/>
  <c r="N753" i="26"/>
  <c r="N754" i="26"/>
  <c r="N755" i="26"/>
  <c r="N756" i="26"/>
  <c r="N757" i="26"/>
  <c r="N758" i="26"/>
  <c r="N759" i="26"/>
  <c r="N760" i="26"/>
  <c r="N761" i="26"/>
  <c r="N762" i="26"/>
  <c r="N763" i="26"/>
  <c r="N764" i="26"/>
  <c r="N765" i="26"/>
  <c r="N766" i="26"/>
  <c r="N767" i="26"/>
  <c r="N768" i="26"/>
  <c r="N769" i="26"/>
  <c r="N770" i="26"/>
  <c r="N771" i="26"/>
  <c r="N772" i="26"/>
  <c r="N773" i="26"/>
  <c r="N774" i="26"/>
  <c r="N775" i="26"/>
  <c r="N776" i="26"/>
  <c r="N777" i="26"/>
  <c r="N778" i="26"/>
  <c r="N779" i="26"/>
  <c r="N780" i="26"/>
  <c r="N781" i="26"/>
  <c r="N782" i="26"/>
  <c r="N783" i="26"/>
  <c r="N784" i="26"/>
  <c r="N785" i="26"/>
  <c r="N786" i="26"/>
  <c r="N787" i="26"/>
  <c r="N788" i="26"/>
  <c r="N789" i="26"/>
  <c r="N790" i="26"/>
  <c r="N791" i="26"/>
  <c r="N792" i="26"/>
  <c r="N793" i="26"/>
  <c r="N794" i="26"/>
  <c r="N795" i="26"/>
  <c r="N796" i="26"/>
  <c r="N797" i="26"/>
  <c r="N798" i="26"/>
  <c r="N799" i="26"/>
  <c r="N800" i="26"/>
  <c r="N801" i="26"/>
  <c r="N802" i="26"/>
  <c r="N803" i="26"/>
  <c r="N804" i="26"/>
  <c r="N805" i="26"/>
  <c r="N806" i="26"/>
  <c r="N807" i="26"/>
  <c r="N808" i="26"/>
  <c r="N809" i="26"/>
  <c r="N810" i="26"/>
  <c r="N811" i="26"/>
  <c r="N812" i="26"/>
  <c r="N813" i="26"/>
  <c r="N814" i="26"/>
  <c r="N815" i="26"/>
  <c r="N816" i="26"/>
  <c r="N817" i="26"/>
  <c r="N818" i="26"/>
  <c r="N819" i="26"/>
  <c r="N820" i="26"/>
  <c r="N821" i="26"/>
  <c r="N822" i="26"/>
  <c r="N823" i="26"/>
  <c r="N824" i="26"/>
  <c r="N825" i="26"/>
  <c r="N826" i="26"/>
  <c r="N827" i="26"/>
  <c r="N828" i="26"/>
  <c r="N829" i="26"/>
  <c r="N830" i="26"/>
  <c r="N831" i="26"/>
  <c r="N832" i="26"/>
  <c r="N833" i="26"/>
  <c r="N834" i="26"/>
  <c r="N835" i="26"/>
  <c r="N836" i="26"/>
  <c r="N837" i="26"/>
  <c r="N838" i="26"/>
  <c r="N839" i="26"/>
  <c r="N840" i="26"/>
  <c r="N841" i="26"/>
  <c r="N842" i="26"/>
  <c r="N843" i="26"/>
  <c r="N844" i="26"/>
  <c r="N845" i="26"/>
  <c r="N846" i="26"/>
  <c r="N847" i="26"/>
  <c r="N848" i="26"/>
  <c r="N849" i="26"/>
  <c r="N850" i="26"/>
  <c r="N851" i="26"/>
  <c r="N852" i="26"/>
  <c r="N853" i="26"/>
  <c r="N854" i="26"/>
  <c r="N855" i="26"/>
  <c r="N856" i="26"/>
  <c r="N857" i="26"/>
  <c r="N858" i="26"/>
  <c r="N859" i="26"/>
  <c r="N860" i="26"/>
  <c r="N861" i="26"/>
  <c r="N862" i="26"/>
  <c r="N863" i="26"/>
  <c r="N864" i="26"/>
  <c r="N865" i="26"/>
  <c r="N866" i="26"/>
  <c r="N867" i="26"/>
  <c r="N868" i="26"/>
  <c r="N869" i="26"/>
  <c r="N870" i="26"/>
  <c r="N871" i="26"/>
  <c r="N872" i="26"/>
  <c r="N873" i="26"/>
  <c r="N874" i="26"/>
  <c r="N875" i="26"/>
  <c r="N876" i="26"/>
  <c r="N877" i="26"/>
  <c r="N878" i="26"/>
  <c r="N879" i="26"/>
  <c r="N880" i="26"/>
  <c r="N881" i="26"/>
  <c r="N882" i="26"/>
  <c r="N883" i="26"/>
  <c r="N884" i="26"/>
  <c r="N885" i="26"/>
  <c r="N886" i="26"/>
  <c r="N887" i="26"/>
  <c r="N888" i="26"/>
  <c r="N889" i="26"/>
  <c r="N890" i="26"/>
  <c r="N891" i="26"/>
  <c r="N892" i="26"/>
  <c r="N893" i="26"/>
  <c r="N894" i="26"/>
  <c r="N895" i="26"/>
  <c r="N896" i="26"/>
  <c r="N897" i="26"/>
  <c r="N898" i="26"/>
  <c r="N899" i="26"/>
  <c r="N900" i="26"/>
  <c r="N901" i="26"/>
  <c r="N902" i="26"/>
  <c r="N903" i="26"/>
  <c r="N904" i="26"/>
  <c r="N905" i="26"/>
  <c r="N906" i="26"/>
  <c r="N907" i="26"/>
  <c r="N908" i="26"/>
  <c r="N909" i="26"/>
  <c r="N910" i="26"/>
  <c r="N911" i="26"/>
  <c r="N912" i="26"/>
  <c r="N913" i="26"/>
  <c r="N914" i="26"/>
  <c r="N915" i="26"/>
  <c r="N916" i="26"/>
  <c r="N917" i="26"/>
  <c r="N918" i="26"/>
  <c r="N919" i="26"/>
  <c r="N920" i="26"/>
  <c r="N921" i="26"/>
  <c r="N922" i="26"/>
  <c r="N923" i="26"/>
  <c r="N924" i="26"/>
  <c r="N925" i="26"/>
  <c r="N926" i="26"/>
  <c r="N927" i="26"/>
  <c r="N928" i="26"/>
  <c r="N929" i="26"/>
  <c r="N930" i="26"/>
  <c r="N931" i="26"/>
  <c r="N932" i="26"/>
  <c r="N933" i="26"/>
  <c r="N934" i="26"/>
  <c r="N935" i="26"/>
  <c r="N936" i="26"/>
  <c r="N937" i="26"/>
  <c r="N938" i="26"/>
  <c r="N939" i="26"/>
  <c r="N940" i="26"/>
  <c r="N941" i="26"/>
  <c r="N942" i="26"/>
  <c r="N943" i="26"/>
  <c r="N944" i="26"/>
  <c r="N945" i="26"/>
  <c r="N946" i="26"/>
  <c r="N947" i="26"/>
  <c r="N948" i="26"/>
  <c r="N949" i="26"/>
  <c r="N950" i="26"/>
  <c r="N951" i="26"/>
  <c r="N952" i="26"/>
  <c r="N953" i="26"/>
  <c r="N954" i="26"/>
  <c r="N955" i="26"/>
  <c r="N956" i="26"/>
  <c r="N957" i="26"/>
  <c r="N958" i="26"/>
  <c r="N959" i="26"/>
  <c r="N960" i="26"/>
  <c r="N961" i="26"/>
  <c r="N962" i="26"/>
  <c r="N963" i="26"/>
  <c r="N964" i="26"/>
  <c r="N965" i="26"/>
  <c r="N966" i="26"/>
  <c r="N967" i="26"/>
  <c r="N968" i="26"/>
  <c r="N969" i="26"/>
  <c r="N970" i="26"/>
  <c r="N971" i="26"/>
  <c r="N972" i="26"/>
  <c r="N973" i="26"/>
  <c r="N974" i="26"/>
  <c r="N975" i="26"/>
  <c r="N976" i="26"/>
  <c r="N977" i="26"/>
  <c r="N978" i="26"/>
  <c r="N979" i="26"/>
  <c r="N980" i="26"/>
  <c r="N981" i="26"/>
  <c r="N982" i="26"/>
  <c r="N983" i="26"/>
  <c r="N984" i="26"/>
  <c r="N985" i="26"/>
  <c r="N986" i="26"/>
  <c r="N987" i="26"/>
  <c r="N988" i="26"/>
  <c r="N989" i="26"/>
  <c r="N990" i="26"/>
  <c r="N991" i="26"/>
  <c r="N992" i="26"/>
  <c r="N993" i="26"/>
  <c r="N994" i="26"/>
  <c r="N995" i="26"/>
  <c r="N996" i="26"/>
  <c r="N997" i="26"/>
  <c r="N998" i="26"/>
  <c r="N999" i="26"/>
  <c r="N1000" i="26"/>
  <c r="N1001" i="26"/>
  <c r="N1002" i="26"/>
  <c r="N1003" i="26"/>
  <c r="N1004" i="26"/>
  <c r="N1005" i="26"/>
  <c r="N1006" i="26"/>
  <c r="N1007" i="26"/>
  <c r="N1008" i="26"/>
  <c r="N1009" i="26"/>
  <c r="N1010" i="26"/>
  <c r="N1011" i="26"/>
  <c r="N1012" i="26"/>
  <c r="N1013" i="26"/>
  <c r="N1014" i="26"/>
  <c r="N1015" i="26"/>
  <c r="N1016" i="26"/>
  <c r="N1017" i="26"/>
  <c r="N1018" i="26"/>
  <c r="N1019" i="26"/>
  <c r="N1020" i="26"/>
  <c r="N1021" i="26"/>
  <c r="N1022" i="26"/>
  <c r="N1023" i="26"/>
  <c r="N1024" i="26"/>
  <c r="N1025" i="26"/>
  <c r="N1026" i="26"/>
  <c r="N1027" i="26"/>
  <c r="N1028" i="26"/>
  <c r="N1029" i="26"/>
  <c r="N1030" i="26"/>
  <c r="N1031" i="26"/>
  <c r="N1032" i="26"/>
  <c r="N1033" i="26"/>
  <c r="N1034" i="26"/>
  <c r="N1035" i="26"/>
  <c r="N1036" i="26"/>
  <c r="N1037" i="26"/>
  <c r="N1038" i="26"/>
  <c r="N1039" i="26"/>
  <c r="N1040" i="26"/>
  <c r="N1041" i="26"/>
  <c r="N1042" i="26"/>
  <c r="N1043" i="26"/>
  <c r="N1044" i="26"/>
  <c r="N1045" i="26"/>
  <c r="N1046" i="26"/>
  <c r="N1047" i="26"/>
  <c r="N1048" i="26"/>
  <c r="N1049" i="26"/>
  <c r="N1050" i="26"/>
  <c r="N1051" i="26"/>
  <c r="N1052" i="26"/>
  <c r="N1053" i="26"/>
  <c r="N1054" i="26"/>
  <c r="N1055" i="26"/>
  <c r="N1056" i="26"/>
  <c r="N1057" i="26"/>
  <c r="N1058" i="26"/>
  <c r="N1059" i="26"/>
  <c r="N1060" i="26"/>
  <c r="N1061" i="26"/>
  <c r="N1062" i="26"/>
  <c r="N1063" i="26"/>
  <c r="N1064" i="26"/>
  <c r="N1065" i="26"/>
  <c r="N1066" i="26"/>
  <c r="N1067" i="26"/>
  <c r="N1068" i="26"/>
  <c r="N1069" i="26"/>
  <c r="N1070" i="26"/>
  <c r="N1071" i="26"/>
  <c r="N1072" i="26"/>
  <c r="N1073" i="26"/>
  <c r="N1074" i="26"/>
  <c r="N1075" i="26"/>
  <c r="N1076" i="26"/>
  <c r="N1077" i="26"/>
  <c r="N1078" i="26"/>
  <c r="N1079" i="26"/>
  <c r="N1080" i="26"/>
  <c r="N1081" i="26"/>
  <c r="N1082" i="26"/>
  <c r="N1083" i="26"/>
  <c r="N1084" i="26"/>
  <c r="N1085" i="26"/>
  <c r="N1086" i="26"/>
  <c r="N1087" i="26"/>
  <c r="N1088" i="26"/>
  <c r="N1089" i="26"/>
  <c r="N1090" i="26"/>
  <c r="N1091" i="26"/>
  <c r="N1092" i="26"/>
  <c r="N1093" i="26"/>
  <c r="N1094" i="26"/>
  <c r="N1095" i="26"/>
  <c r="N1096" i="26"/>
  <c r="N1097" i="26"/>
  <c r="N1098" i="26"/>
  <c r="N1099" i="26"/>
  <c r="N1100" i="26"/>
  <c r="N1101" i="26"/>
  <c r="N1102" i="26"/>
  <c r="N1103" i="26"/>
  <c r="N1104" i="26"/>
  <c r="N1105" i="26"/>
  <c r="N1106" i="26"/>
  <c r="N1107" i="26"/>
  <c r="N1108" i="26"/>
  <c r="N1109" i="26"/>
  <c r="N1110" i="26"/>
  <c r="N1111" i="26"/>
  <c r="N1112" i="26"/>
  <c r="N1113" i="26"/>
  <c r="N1114" i="26"/>
  <c r="N1115" i="26"/>
  <c r="N1116" i="26"/>
  <c r="N1117" i="26"/>
  <c r="N1118" i="26"/>
  <c r="N1119" i="26"/>
  <c r="N1120" i="26"/>
  <c r="N1121" i="26"/>
  <c r="N1122" i="26"/>
  <c r="N1123" i="26"/>
  <c r="N1124" i="26"/>
  <c r="N1125" i="26"/>
  <c r="N1126" i="26"/>
  <c r="N1127" i="26"/>
  <c r="N1128" i="26"/>
  <c r="N1129" i="26"/>
  <c r="N1130" i="26"/>
  <c r="N1131" i="26"/>
  <c r="N1132" i="26"/>
  <c r="N1133" i="26"/>
  <c r="N1134" i="26"/>
  <c r="N1135" i="26"/>
  <c r="N1136" i="26"/>
  <c r="N1137" i="26"/>
  <c r="N1138" i="26"/>
  <c r="N1139" i="26"/>
  <c r="N1140" i="26"/>
  <c r="N1141" i="26"/>
  <c r="N1142" i="26"/>
  <c r="N1143" i="26"/>
  <c r="N1144" i="26"/>
  <c r="N1145" i="26"/>
  <c r="N1146" i="26"/>
  <c r="N1147" i="26"/>
  <c r="N1148" i="26"/>
  <c r="N1149" i="26"/>
  <c r="N1150" i="26"/>
  <c r="N1151" i="26"/>
  <c r="N1152" i="26"/>
  <c r="N1153" i="26"/>
  <c r="N1154" i="26"/>
  <c r="N1155" i="26"/>
  <c r="N1156" i="26"/>
  <c r="N1157" i="26"/>
  <c r="N1158" i="26"/>
  <c r="N1159" i="26"/>
  <c r="N1160" i="26"/>
  <c r="N1161" i="26"/>
  <c r="N1162" i="26"/>
  <c r="N1163" i="26"/>
  <c r="N1164" i="26"/>
  <c r="N1165" i="26"/>
  <c r="N1166" i="26"/>
  <c r="N1167" i="26"/>
  <c r="N1168" i="26"/>
  <c r="N1169" i="26"/>
  <c r="N1170" i="26"/>
  <c r="N1171" i="26"/>
  <c r="N1172" i="26"/>
  <c r="N1173" i="26"/>
  <c r="N1174" i="26"/>
  <c r="N1175" i="26"/>
  <c r="N1176" i="26"/>
  <c r="N1177" i="26"/>
  <c r="N1178" i="26"/>
  <c r="N1179" i="26"/>
  <c r="N1180" i="26"/>
  <c r="N1181" i="26"/>
  <c r="N1182" i="26"/>
  <c r="N1183" i="26"/>
  <c r="N1184" i="26"/>
  <c r="N1185" i="26"/>
  <c r="N1186" i="26"/>
  <c r="N1187" i="26"/>
  <c r="N1188" i="26"/>
  <c r="N1189" i="26"/>
  <c r="N1190" i="26"/>
  <c r="N1191" i="26"/>
  <c r="N1192" i="26"/>
  <c r="N1193" i="26"/>
  <c r="N1194" i="26"/>
  <c r="N1195" i="26"/>
  <c r="N1196" i="26"/>
  <c r="N1197" i="26"/>
  <c r="N1198" i="26"/>
  <c r="N1199" i="26"/>
  <c r="N1200" i="26"/>
  <c r="N1201" i="26"/>
  <c r="N1202" i="26"/>
  <c r="N1203" i="26"/>
  <c r="N1204" i="26"/>
  <c r="N1205" i="26"/>
  <c r="N1206" i="26"/>
  <c r="N1207" i="26"/>
  <c r="N1208" i="26"/>
  <c r="N1209" i="26"/>
  <c r="N1210" i="26"/>
  <c r="N1211" i="26"/>
  <c r="N1212" i="26"/>
  <c r="N1213" i="26"/>
  <c r="N1214" i="26"/>
  <c r="N1215" i="26"/>
  <c r="N1216" i="26"/>
  <c r="N1217" i="26"/>
  <c r="N1218" i="26"/>
  <c r="N1219" i="26"/>
  <c r="N1220" i="26"/>
  <c r="N1221" i="26"/>
  <c r="N1222" i="26"/>
  <c r="N1223" i="26"/>
  <c r="N1224" i="26"/>
  <c r="N1225" i="26"/>
  <c r="N1226" i="26"/>
  <c r="N1227" i="26"/>
  <c r="N1228" i="26"/>
  <c r="N1229" i="26"/>
  <c r="N1230" i="26"/>
  <c r="N1231" i="26"/>
  <c r="N1232" i="26"/>
  <c r="N1233" i="26"/>
  <c r="N1234" i="26"/>
  <c r="N1235" i="26"/>
  <c r="N1236" i="26"/>
  <c r="N1237" i="26"/>
  <c r="N1238" i="26"/>
  <c r="N1239" i="26"/>
  <c r="N1240" i="26"/>
  <c r="N1241" i="26"/>
  <c r="N1242" i="26"/>
  <c r="N1243" i="26"/>
  <c r="N1244" i="26"/>
  <c r="N1245" i="26"/>
  <c r="N1246" i="26"/>
  <c r="N1247" i="26"/>
  <c r="N1248" i="26"/>
  <c r="N1249" i="26"/>
  <c r="N1250" i="26"/>
  <c r="N1251" i="26"/>
  <c r="N1252" i="26"/>
  <c r="N1253" i="26"/>
  <c r="N1254" i="26"/>
  <c r="N1255" i="26"/>
  <c r="N1256" i="26"/>
  <c r="N1257" i="26"/>
  <c r="N1258" i="26"/>
  <c r="N1259" i="26"/>
  <c r="N1260" i="26"/>
  <c r="N1261" i="26"/>
  <c r="N1262" i="26"/>
  <c r="N1263" i="26"/>
  <c r="N1264" i="26"/>
  <c r="N1265" i="26"/>
  <c r="N1266" i="26"/>
  <c r="N1267" i="26"/>
  <c r="N1268" i="26"/>
  <c r="N1269" i="26"/>
  <c r="N1270" i="26"/>
  <c r="N1271" i="26"/>
  <c r="N1272" i="26"/>
  <c r="N1273" i="26"/>
  <c r="N1274" i="26"/>
  <c r="N1275" i="26"/>
  <c r="N1276" i="26"/>
  <c r="N1277" i="26"/>
  <c r="N1278" i="26"/>
  <c r="N1279" i="26"/>
  <c r="N1280" i="26"/>
  <c r="N1281" i="26"/>
  <c r="N1282" i="26"/>
  <c r="N1283" i="26"/>
  <c r="N1284" i="26"/>
  <c r="N1285" i="26"/>
  <c r="N1286" i="26"/>
  <c r="N1287" i="26"/>
  <c r="N1288" i="26"/>
  <c r="N1289" i="26"/>
  <c r="N1290" i="26"/>
  <c r="N1291" i="26"/>
  <c r="N1292" i="26"/>
  <c r="N1293" i="26"/>
  <c r="N1294" i="26"/>
  <c r="N1295" i="26"/>
  <c r="N1296" i="26"/>
  <c r="N1297" i="26"/>
  <c r="N1298" i="26"/>
  <c r="N1299" i="26"/>
  <c r="N1300" i="26"/>
  <c r="N1301" i="26"/>
  <c r="N1302" i="26"/>
  <c r="N1303" i="26"/>
  <c r="N1304" i="26"/>
  <c r="N1305" i="26"/>
  <c r="N1306" i="26"/>
  <c r="N1307" i="26"/>
  <c r="N1308" i="26"/>
  <c r="N1309" i="26"/>
  <c r="N1310" i="26"/>
  <c r="N1311" i="26"/>
  <c r="N1312" i="26"/>
  <c r="N1313" i="26"/>
  <c r="N1314" i="26"/>
  <c r="N1315" i="26"/>
  <c r="N1316" i="26"/>
  <c r="N1317" i="26"/>
  <c r="N1318" i="26"/>
  <c r="N1319" i="26"/>
  <c r="N1320" i="26"/>
  <c r="N1321" i="26"/>
  <c r="N1322" i="26"/>
  <c r="N1323" i="26"/>
  <c r="N1324" i="26"/>
  <c r="N1325" i="26"/>
  <c r="N1326" i="26"/>
  <c r="N1327" i="26"/>
  <c r="N1328" i="26"/>
  <c r="N1329" i="26"/>
  <c r="N1330" i="26"/>
  <c r="N1331" i="26"/>
  <c r="N1332" i="26"/>
  <c r="N1333" i="26"/>
  <c r="N1334" i="26"/>
  <c r="N1335" i="26"/>
  <c r="N1336" i="26"/>
  <c r="N1337" i="26"/>
  <c r="N1338" i="26"/>
  <c r="N1339" i="26"/>
  <c r="N1340" i="26"/>
  <c r="N1341" i="26"/>
  <c r="N1342" i="26"/>
  <c r="N1343" i="26"/>
  <c r="N1344" i="26"/>
  <c r="N1345" i="26"/>
  <c r="N1346" i="26"/>
  <c r="N1347" i="26"/>
  <c r="N1348" i="26"/>
  <c r="N1349" i="26"/>
  <c r="N1350" i="26"/>
  <c r="N1351" i="26"/>
  <c r="N1352" i="26"/>
  <c r="N1353" i="26"/>
  <c r="N1354" i="26"/>
  <c r="N1355" i="26"/>
  <c r="N1356" i="26"/>
  <c r="N1357" i="26"/>
  <c r="N1358" i="26"/>
  <c r="N1359" i="26"/>
  <c r="N1360" i="26"/>
  <c r="N1361" i="26"/>
  <c r="N1362" i="26"/>
  <c r="N1363" i="26"/>
  <c r="N1364" i="26"/>
  <c r="N1365" i="26"/>
  <c r="N1366" i="26"/>
  <c r="N1367" i="26"/>
  <c r="N1368" i="26"/>
  <c r="N1369" i="26"/>
  <c r="N1370" i="26"/>
  <c r="N1371" i="26"/>
  <c r="N1372" i="26"/>
  <c r="N1373" i="26"/>
  <c r="N1374" i="26"/>
  <c r="N1375" i="26"/>
  <c r="N1376" i="26"/>
  <c r="N1377" i="26"/>
  <c r="N1378" i="26"/>
  <c r="N1379" i="26"/>
  <c r="N1380" i="26"/>
  <c r="N1381" i="26"/>
  <c r="N1382" i="26"/>
  <c r="N1383" i="26"/>
  <c r="N1384" i="26"/>
  <c r="N1385" i="26"/>
  <c r="N1386" i="26"/>
  <c r="N1387" i="26"/>
  <c r="N1388" i="26"/>
  <c r="N1389" i="26"/>
  <c r="N1390" i="26"/>
  <c r="N1391" i="26"/>
  <c r="N1392" i="26"/>
  <c r="N1393" i="26"/>
  <c r="N1394" i="26"/>
  <c r="N1395" i="26"/>
  <c r="N1396" i="26"/>
  <c r="N1397" i="26"/>
  <c r="N1398" i="26"/>
  <c r="N1399" i="26"/>
  <c r="N1400" i="26"/>
  <c r="N1401" i="26"/>
  <c r="N1402" i="26"/>
  <c r="N1403" i="26"/>
  <c r="N1404" i="26"/>
  <c r="N1405" i="26"/>
  <c r="N1406" i="26"/>
  <c r="N1407" i="26"/>
  <c r="N1408" i="26"/>
  <c r="N1409" i="26"/>
  <c r="N1410" i="26"/>
  <c r="N1411" i="26"/>
  <c r="N1412" i="26"/>
  <c r="N1413" i="26"/>
  <c r="N1414" i="26"/>
  <c r="N1415" i="26"/>
  <c r="N1416" i="26"/>
  <c r="N1417" i="26"/>
  <c r="N1418" i="26"/>
  <c r="N1419" i="26"/>
  <c r="N1420" i="26"/>
  <c r="N1421" i="26"/>
  <c r="N1422" i="26"/>
  <c r="N1423" i="26"/>
  <c r="N1424" i="26"/>
  <c r="N1425" i="26"/>
  <c r="N1426" i="26"/>
  <c r="N1427" i="26"/>
  <c r="N1428" i="26"/>
  <c r="N1429" i="26"/>
  <c r="N1430" i="26"/>
  <c r="N1431" i="26"/>
  <c r="N1432" i="26"/>
  <c r="N1433" i="26"/>
  <c r="N1434" i="26"/>
  <c r="N1435" i="26"/>
  <c r="N1436" i="26"/>
  <c r="N1437" i="26"/>
  <c r="N1438" i="26"/>
  <c r="N1439" i="26"/>
  <c r="N1440" i="26"/>
  <c r="N1441" i="26"/>
  <c r="N1442" i="26"/>
  <c r="N1443" i="26"/>
  <c r="N1444" i="26"/>
  <c r="N1445" i="26"/>
  <c r="N1446" i="26"/>
  <c r="N1447" i="26"/>
  <c r="N1448" i="26"/>
  <c r="N1449" i="26"/>
  <c r="N1450" i="26"/>
  <c r="N1451" i="26"/>
  <c r="N1452" i="26"/>
  <c r="N1453" i="26"/>
  <c r="N1454" i="26"/>
  <c r="N1455" i="26"/>
  <c r="N1456" i="26"/>
  <c r="N1457" i="26"/>
  <c r="N1458" i="26"/>
  <c r="N1459" i="26"/>
  <c r="N1460" i="26"/>
  <c r="N1461" i="26"/>
  <c r="N1462" i="26"/>
  <c r="N1463" i="26"/>
  <c r="N1464" i="26"/>
  <c r="N1465" i="26"/>
  <c r="N1466" i="26"/>
  <c r="N1467" i="26"/>
  <c r="N1468" i="26"/>
  <c r="N1469" i="26"/>
  <c r="N1470" i="26"/>
  <c r="N1471" i="26"/>
  <c r="N1472" i="26"/>
  <c r="N1473" i="26"/>
  <c r="N1474" i="26"/>
  <c r="N1475" i="26"/>
  <c r="N1476" i="26"/>
  <c r="N1477" i="26"/>
  <c r="N1478" i="26"/>
  <c r="N1479" i="26"/>
  <c r="N1480" i="26"/>
  <c r="N1481" i="26"/>
  <c r="N1482" i="26"/>
  <c r="N1483" i="26"/>
  <c r="N1484" i="26"/>
  <c r="N1485" i="26"/>
  <c r="N1486" i="26"/>
  <c r="N1487" i="26"/>
  <c r="N1488" i="26"/>
  <c r="N1489" i="26"/>
  <c r="N1490" i="26"/>
  <c r="N1491" i="26"/>
  <c r="N1492" i="26"/>
  <c r="N1493" i="26"/>
  <c r="N1494" i="26"/>
  <c r="N1495" i="26"/>
  <c r="N1496" i="26"/>
  <c r="N1497" i="26"/>
  <c r="N1498" i="26"/>
  <c r="N1499" i="26"/>
  <c r="N1500" i="26"/>
  <c r="N1501" i="26"/>
  <c r="N1502" i="26"/>
  <c r="N1503" i="26"/>
  <c r="N1504" i="26"/>
  <c r="N1505" i="26"/>
  <c r="N1506" i="26"/>
  <c r="N1507" i="26"/>
  <c r="N1508" i="26"/>
  <c r="N1509" i="26"/>
  <c r="N1510" i="26"/>
  <c r="N1511" i="26"/>
  <c r="N1512" i="26"/>
  <c r="N1513" i="26"/>
  <c r="N1514" i="26"/>
  <c r="N1515" i="26"/>
  <c r="N1516" i="26"/>
  <c r="N1517" i="26"/>
  <c r="N1518" i="26"/>
  <c r="N1519" i="26"/>
  <c r="N1520" i="26"/>
  <c r="N1521" i="26"/>
  <c r="N1522" i="26"/>
  <c r="N1523" i="26"/>
  <c r="N1524" i="26"/>
  <c r="N1525" i="26"/>
  <c r="N1526" i="26"/>
  <c r="N1527" i="26"/>
  <c r="N1528" i="26"/>
  <c r="N1529" i="26"/>
  <c r="N1530" i="26"/>
  <c r="N1531" i="26"/>
  <c r="N1532" i="26"/>
  <c r="N1533" i="26"/>
  <c r="N1534" i="26"/>
  <c r="N1535" i="26"/>
  <c r="N1536" i="26"/>
  <c r="N1537" i="26"/>
  <c r="N1538" i="26"/>
  <c r="N1539" i="26"/>
  <c r="N1540" i="26"/>
  <c r="N1541" i="26"/>
  <c r="N1542" i="26"/>
  <c r="N1543" i="26"/>
  <c r="N1544" i="26"/>
  <c r="N1545" i="26"/>
  <c r="N1546" i="26"/>
  <c r="N1547" i="26"/>
  <c r="N1548" i="26"/>
  <c r="N1549" i="26"/>
  <c r="N1550" i="26"/>
  <c r="N1551" i="26"/>
  <c r="N1552" i="26"/>
  <c r="N1553" i="26"/>
  <c r="N1554" i="26"/>
  <c r="N1555" i="26"/>
  <c r="N1556" i="26"/>
  <c r="N1557" i="26"/>
  <c r="N1558" i="26"/>
  <c r="N1559" i="26"/>
  <c r="N1560" i="26"/>
  <c r="N1561" i="26"/>
  <c r="N1562" i="26"/>
  <c r="N1563" i="26"/>
  <c r="N1564" i="26"/>
  <c r="N1565" i="26"/>
  <c r="N1566" i="26"/>
  <c r="N1567" i="26"/>
  <c r="N1568" i="26"/>
  <c r="N1569" i="26"/>
  <c r="N1570" i="26"/>
  <c r="N1571" i="26"/>
  <c r="N1572" i="26"/>
  <c r="N1573" i="26"/>
  <c r="N1574" i="26"/>
  <c r="N1575" i="26"/>
  <c r="N1576" i="26"/>
  <c r="N1577" i="26"/>
  <c r="N1578" i="26"/>
  <c r="N1579" i="26"/>
  <c r="N1580" i="26"/>
  <c r="N1581" i="26"/>
  <c r="N1582" i="26"/>
  <c r="N1583" i="26"/>
  <c r="N1584" i="26"/>
  <c r="N1585" i="26"/>
  <c r="N1586" i="26"/>
  <c r="N1587" i="26"/>
  <c r="N1588" i="26"/>
  <c r="N1589" i="26"/>
  <c r="N1590" i="26"/>
  <c r="N1591" i="26"/>
  <c r="N1592" i="26"/>
  <c r="N1593" i="26"/>
  <c r="N1594" i="26"/>
  <c r="N1595" i="26"/>
  <c r="N1596" i="26"/>
  <c r="N1597" i="26"/>
  <c r="N1598" i="26"/>
  <c r="N1599" i="26"/>
  <c r="N1600" i="26"/>
  <c r="N1601" i="26"/>
  <c r="N1602" i="26"/>
  <c r="N1603" i="26"/>
  <c r="N1604" i="26"/>
  <c r="N1605" i="26"/>
  <c r="N1606" i="26"/>
  <c r="N1607" i="26"/>
  <c r="N1608" i="26"/>
  <c r="N1609" i="26"/>
  <c r="N1610" i="26"/>
  <c r="N1611" i="26"/>
  <c r="N1612" i="26"/>
  <c r="N1613" i="26"/>
  <c r="N1614" i="26"/>
  <c r="N1615" i="26"/>
  <c r="N1616" i="26"/>
  <c r="N1617" i="26"/>
  <c r="N1618" i="26"/>
  <c r="N1619" i="26"/>
  <c r="N1620" i="26"/>
  <c r="N1621" i="26"/>
  <c r="N1622" i="26"/>
  <c r="N1623" i="26"/>
  <c r="N1624" i="26"/>
  <c r="N1625" i="26"/>
  <c r="N1626" i="26"/>
  <c r="N1627" i="26"/>
  <c r="N1628" i="26"/>
  <c r="N1629" i="26"/>
  <c r="N1630" i="26"/>
  <c r="N1631" i="26"/>
  <c r="N1632" i="26"/>
  <c r="N1633" i="26"/>
  <c r="N1634" i="26"/>
  <c r="N1635" i="26"/>
  <c r="N1636" i="26"/>
  <c r="N1637" i="26"/>
  <c r="N1638" i="26"/>
  <c r="N1639" i="26"/>
  <c r="N1640" i="26"/>
  <c r="N1641" i="26"/>
  <c r="N1642" i="26"/>
  <c r="N1643" i="26"/>
  <c r="N1644" i="26"/>
  <c r="N1645" i="26"/>
  <c r="N1646" i="26"/>
  <c r="N1647" i="26"/>
  <c r="N1648" i="26"/>
  <c r="N1649" i="26"/>
  <c r="N1650" i="26"/>
  <c r="N1651" i="26"/>
  <c r="N1652" i="26"/>
  <c r="N1653" i="26"/>
  <c r="N1654" i="26"/>
  <c r="N1655" i="26"/>
  <c r="N1656" i="26"/>
  <c r="N1657" i="26"/>
  <c r="N1658" i="26"/>
  <c r="N1659" i="26"/>
  <c r="N1660" i="26"/>
  <c r="N1661" i="26"/>
  <c r="N1662" i="26"/>
  <c r="N1663" i="26"/>
  <c r="N1664" i="26"/>
  <c r="N1665" i="26"/>
  <c r="N1666" i="26"/>
  <c r="N1667" i="26"/>
  <c r="N1668" i="26"/>
  <c r="N1669" i="26"/>
  <c r="N1670" i="26"/>
  <c r="N1671" i="26"/>
  <c r="N1672" i="26"/>
  <c r="N1673" i="26"/>
  <c r="N1674" i="26"/>
  <c r="N1675" i="26"/>
  <c r="N1676" i="26"/>
  <c r="N1677" i="26"/>
  <c r="N1678" i="26"/>
  <c r="N1679" i="26"/>
  <c r="N1680" i="26"/>
  <c r="N1681" i="26"/>
  <c r="N1682" i="26"/>
  <c r="N1683" i="26"/>
  <c r="N1684" i="26"/>
  <c r="N1685" i="26"/>
  <c r="N1686" i="26"/>
  <c r="N1687" i="26"/>
  <c r="N1688" i="26"/>
  <c r="N1689" i="26"/>
  <c r="N1690" i="26"/>
  <c r="N1691" i="26"/>
  <c r="N1692" i="26"/>
  <c r="N1693" i="26"/>
  <c r="N1694" i="26"/>
  <c r="N1695" i="26"/>
  <c r="N1696" i="26"/>
  <c r="N1697" i="26"/>
  <c r="N1698" i="26"/>
  <c r="N1699" i="26"/>
  <c r="N1700" i="26"/>
  <c r="N1701" i="26"/>
  <c r="N1702" i="26"/>
  <c r="N1703" i="26"/>
  <c r="N1704" i="26"/>
  <c r="N1705" i="26"/>
  <c r="N1706" i="26"/>
  <c r="N1707" i="26"/>
  <c r="N1708" i="26"/>
  <c r="N1709" i="26"/>
  <c r="N1710" i="26"/>
  <c r="N1711" i="26"/>
  <c r="N1712" i="26"/>
  <c r="N1713" i="26"/>
  <c r="N1714" i="26"/>
  <c r="N1715" i="26"/>
  <c r="N1716" i="26"/>
  <c r="N1717" i="26"/>
  <c r="N1718" i="26"/>
  <c r="N1719" i="26"/>
  <c r="N1720" i="26"/>
  <c r="N1721" i="26"/>
  <c r="N1722" i="26"/>
  <c r="N1723" i="26"/>
  <c r="N1724" i="26"/>
  <c r="N1725" i="26"/>
  <c r="N1726" i="26"/>
  <c r="N1727" i="26"/>
  <c r="N1728" i="26"/>
  <c r="N1729" i="26"/>
  <c r="N1730" i="26"/>
  <c r="N1731" i="26"/>
  <c r="N1732" i="26"/>
  <c r="N1733" i="26"/>
  <c r="N1734" i="26"/>
  <c r="N1735" i="26"/>
  <c r="N1736" i="26"/>
  <c r="N1737" i="26"/>
  <c r="N1738" i="26"/>
  <c r="N1739" i="26"/>
  <c r="N1740" i="26"/>
  <c r="N1741" i="26"/>
  <c r="N1742" i="26"/>
  <c r="N1743" i="26"/>
  <c r="N1744" i="26"/>
  <c r="N1745" i="26"/>
  <c r="N1746" i="26"/>
  <c r="N1747" i="26"/>
  <c r="N1748" i="26"/>
  <c r="N1749" i="26"/>
  <c r="N1750" i="26"/>
  <c r="N1751" i="26"/>
  <c r="N1752" i="26"/>
  <c r="N1753" i="26"/>
  <c r="N1754" i="26"/>
  <c r="N1755" i="26"/>
  <c r="N1756" i="26"/>
  <c r="N1757" i="26"/>
  <c r="N1758" i="26"/>
  <c r="N1759" i="26"/>
  <c r="N1760" i="26"/>
  <c r="N1761" i="26"/>
  <c r="N1762" i="26"/>
  <c r="N1763" i="26"/>
  <c r="N1764" i="26"/>
  <c r="N1765" i="26"/>
  <c r="N1766" i="26"/>
  <c r="N1767" i="26"/>
  <c r="N1768" i="26"/>
  <c r="N1769" i="26"/>
  <c r="N1770" i="26"/>
  <c r="N1771" i="26"/>
  <c r="N1772" i="26"/>
  <c r="N1773" i="26"/>
  <c r="N1774" i="26"/>
  <c r="N1775" i="26"/>
  <c r="N1776" i="26"/>
  <c r="N1777" i="26"/>
  <c r="N1778" i="26"/>
  <c r="N1779" i="26"/>
  <c r="N1780" i="26"/>
  <c r="N1781" i="26"/>
  <c r="N1782" i="26"/>
  <c r="N1783" i="26"/>
  <c r="N1784" i="26"/>
  <c r="N1785" i="26"/>
  <c r="N1786" i="26"/>
  <c r="N1787" i="26"/>
  <c r="N1788" i="26"/>
  <c r="N1789" i="26"/>
  <c r="N1790" i="26"/>
  <c r="N1791" i="26"/>
  <c r="N1792" i="26"/>
  <c r="N1793" i="26"/>
  <c r="N1794" i="26"/>
  <c r="N1795" i="26"/>
  <c r="N1796" i="26"/>
  <c r="N1797" i="26"/>
  <c r="N1798" i="26"/>
  <c r="N1799" i="26"/>
  <c r="N1800" i="26"/>
  <c r="N1801" i="26"/>
  <c r="N1802" i="26"/>
  <c r="N1803" i="26"/>
  <c r="N1804" i="26"/>
  <c r="N1805" i="26"/>
  <c r="N1806" i="26"/>
  <c r="N1807" i="26"/>
  <c r="N1808" i="26"/>
  <c r="N1809" i="26"/>
  <c r="N1810" i="26"/>
  <c r="N1811" i="26"/>
  <c r="N1812" i="26"/>
  <c r="N1813" i="26"/>
  <c r="N1814" i="26"/>
  <c r="N1815" i="26"/>
  <c r="N1816" i="26"/>
  <c r="N1817" i="26"/>
  <c r="N1818" i="26"/>
  <c r="N1819" i="26"/>
  <c r="N1820" i="26"/>
  <c r="N1821" i="26"/>
  <c r="N1822" i="26"/>
  <c r="N1823" i="26"/>
  <c r="N1824" i="26"/>
  <c r="N1825" i="26"/>
  <c r="N1826" i="26"/>
  <c r="N1827" i="26"/>
  <c r="N1828" i="26"/>
  <c r="N1829" i="26"/>
  <c r="N1830" i="26"/>
  <c r="N1831" i="26"/>
  <c r="N1832" i="26"/>
  <c r="N1833" i="26"/>
  <c r="N1834" i="26"/>
  <c r="N1835" i="26"/>
  <c r="N1836" i="26"/>
  <c r="N1837" i="26"/>
  <c r="N1838" i="26"/>
  <c r="N1839" i="26"/>
  <c r="N1840" i="26"/>
  <c r="N1841" i="26"/>
  <c r="N1842" i="26"/>
  <c r="N1843" i="26"/>
  <c r="N1844" i="26"/>
  <c r="N1845" i="26"/>
  <c r="N1846" i="26"/>
  <c r="N1847" i="26"/>
  <c r="N1848" i="26"/>
  <c r="N1849" i="26"/>
  <c r="N1850" i="26"/>
  <c r="N1851" i="26"/>
  <c r="N1852" i="26"/>
  <c r="N1853" i="26"/>
  <c r="N1854" i="26"/>
  <c r="N1855" i="26"/>
  <c r="N1856" i="26"/>
  <c r="N1857" i="26"/>
  <c r="N1858" i="26"/>
  <c r="N1859" i="26"/>
  <c r="N1860" i="26"/>
  <c r="N1861" i="26"/>
  <c r="N1862" i="26"/>
  <c r="N1863" i="26"/>
  <c r="N1864" i="26"/>
  <c r="N1865" i="26"/>
  <c r="N1866" i="26"/>
  <c r="N1867" i="26"/>
  <c r="N1868" i="26"/>
  <c r="N1869" i="26"/>
  <c r="N1870" i="26"/>
  <c r="N1871" i="26"/>
  <c r="N1872" i="26"/>
  <c r="N1873" i="26"/>
  <c r="N1874" i="26"/>
  <c r="N1875" i="26"/>
  <c r="N1876" i="26"/>
  <c r="N1877" i="26"/>
  <c r="N1878" i="26"/>
  <c r="N1879" i="26"/>
  <c r="N1880" i="26"/>
  <c r="N1881" i="26"/>
  <c r="N1882" i="26"/>
  <c r="N1883" i="26"/>
  <c r="N1884" i="26"/>
  <c r="N1885" i="26"/>
  <c r="N1886" i="26"/>
  <c r="N1887" i="26"/>
  <c r="N1888" i="26"/>
  <c r="N1889" i="26"/>
  <c r="N1890" i="26"/>
  <c r="N1891" i="26"/>
  <c r="N1892" i="26"/>
  <c r="N1893" i="26"/>
  <c r="N1894" i="26"/>
  <c r="N1895" i="26"/>
  <c r="N1896" i="26"/>
  <c r="N1897" i="26"/>
  <c r="N1898" i="26"/>
  <c r="N1899" i="26"/>
  <c r="N1900" i="26"/>
  <c r="N1901" i="26"/>
  <c r="N1902" i="26"/>
  <c r="N1903" i="26"/>
  <c r="N1904" i="26"/>
  <c r="N1905" i="26"/>
  <c r="N1906" i="26"/>
  <c r="N1907" i="26"/>
  <c r="N1908" i="26"/>
  <c r="N1909" i="26"/>
  <c r="N1910" i="26"/>
  <c r="N1911" i="26"/>
  <c r="N1912" i="26"/>
  <c r="N1913" i="26"/>
  <c r="N1914" i="26"/>
  <c r="N1915" i="26"/>
  <c r="N1916" i="26"/>
  <c r="N1917" i="26"/>
  <c r="N1918" i="26"/>
  <c r="N1919" i="26"/>
  <c r="N1920" i="26"/>
  <c r="N1921" i="26"/>
  <c r="N1922" i="26"/>
  <c r="N1923" i="26"/>
  <c r="N1924" i="26"/>
  <c r="N1925" i="26"/>
  <c r="N1926" i="26"/>
  <c r="N1927" i="26"/>
  <c r="N1928" i="26"/>
  <c r="N1929" i="26"/>
  <c r="N1930" i="26"/>
  <c r="N1931" i="26"/>
  <c r="N1932" i="26"/>
  <c r="N1933" i="26"/>
  <c r="N1934" i="26"/>
  <c r="N1935" i="26"/>
  <c r="N1936" i="26"/>
  <c r="N1937" i="26"/>
  <c r="N1938" i="26"/>
  <c r="N1939" i="26"/>
  <c r="N4" i="26"/>
  <c r="M4" i="26"/>
  <c r="M5" i="26"/>
  <c r="M6" i="26"/>
  <c r="M7" i="26"/>
  <c r="M8" i="26"/>
  <c r="M9" i="26"/>
  <c r="M10" i="26"/>
  <c r="M11" i="26"/>
  <c r="M12" i="26"/>
  <c r="M13" i="26"/>
  <c r="M14" i="26"/>
  <c r="M15" i="26"/>
  <c r="M16" i="26"/>
  <c r="M17" i="26"/>
  <c r="M18" i="26"/>
  <c r="M19" i="26"/>
  <c r="M20" i="26"/>
  <c r="M21" i="26"/>
  <c r="M22" i="26"/>
  <c r="M23" i="26"/>
  <c r="M24" i="26"/>
  <c r="M25" i="26"/>
  <c r="M26" i="26"/>
  <c r="M27" i="26"/>
  <c r="M28" i="26"/>
  <c r="M29" i="26"/>
  <c r="M30" i="26"/>
  <c r="M31" i="26"/>
  <c r="M32" i="26"/>
  <c r="M33" i="26"/>
  <c r="M34" i="26"/>
  <c r="M35" i="26"/>
  <c r="M36" i="26"/>
  <c r="M37" i="26"/>
  <c r="M38" i="26"/>
  <c r="M39" i="26"/>
  <c r="M40" i="26"/>
  <c r="M41" i="26"/>
  <c r="M42" i="26"/>
  <c r="M43" i="26"/>
  <c r="M44" i="26"/>
  <c r="M45" i="26"/>
  <c r="M46" i="26"/>
  <c r="M47" i="26"/>
  <c r="M48" i="26"/>
  <c r="M49" i="26"/>
  <c r="M50" i="26"/>
  <c r="M51" i="26"/>
  <c r="M52" i="26"/>
  <c r="M53" i="26"/>
  <c r="M54" i="26"/>
  <c r="M55" i="26"/>
  <c r="M56" i="26"/>
  <c r="M57" i="26"/>
  <c r="M58" i="26"/>
  <c r="M59" i="26"/>
  <c r="M60" i="26"/>
  <c r="M61" i="26"/>
  <c r="M62" i="26"/>
  <c r="M63" i="26"/>
  <c r="M64" i="26"/>
  <c r="M65" i="26"/>
  <c r="M66" i="26"/>
  <c r="M67" i="26"/>
  <c r="M68" i="26"/>
  <c r="M69" i="26"/>
  <c r="M70" i="26"/>
  <c r="M71" i="26"/>
  <c r="M72" i="26"/>
  <c r="M73" i="26"/>
  <c r="M74" i="26"/>
  <c r="M75" i="26"/>
  <c r="M76" i="26"/>
  <c r="M77" i="26"/>
  <c r="M78" i="26"/>
  <c r="M79" i="26"/>
  <c r="M80" i="26"/>
  <c r="M81" i="26"/>
  <c r="M82" i="26"/>
  <c r="M83" i="26"/>
  <c r="M84" i="26"/>
  <c r="M85" i="26"/>
  <c r="M86" i="26"/>
  <c r="M87" i="26"/>
  <c r="M88" i="26"/>
  <c r="M89" i="26"/>
  <c r="M90" i="26"/>
  <c r="M91" i="26"/>
  <c r="M92" i="26"/>
  <c r="M93" i="26"/>
  <c r="M94" i="26"/>
  <c r="M95" i="26"/>
  <c r="M96" i="26"/>
  <c r="M97" i="26"/>
  <c r="M98" i="26"/>
  <c r="M99" i="26"/>
  <c r="M100" i="26"/>
  <c r="M101" i="26"/>
  <c r="M102" i="26"/>
  <c r="M103" i="26"/>
  <c r="M104" i="26"/>
  <c r="M105" i="26"/>
  <c r="M106" i="26"/>
  <c r="M107" i="26"/>
  <c r="M108" i="26"/>
  <c r="M109" i="26"/>
  <c r="M110" i="26"/>
  <c r="M111" i="26"/>
  <c r="M112" i="26"/>
  <c r="M113" i="26"/>
  <c r="M114" i="26"/>
  <c r="M115" i="26"/>
  <c r="M116" i="26"/>
  <c r="M117" i="26"/>
  <c r="M118" i="26"/>
  <c r="M119" i="26"/>
  <c r="M120" i="26"/>
  <c r="M121" i="26"/>
  <c r="M122" i="26"/>
  <c r="M123" i="26"/>
  <c r="M124" i="26"/>
  <c r="M125" i="26"/>
  <c r="M126" i="26"/>
  <c r="M127" i="26"/>
  <c r="M128" i="26"/>
  <c r="M129" i="26"/>
  <c r="M130" i="26"/>
  <c r="M131" i="26"/>
  <c r="M132" i="26"/>
  <c r="M133" i="26"/>
  <c r="M134" i="26"/>
  <c r="M135" i="26"/>
  <c r="M136" i="26"/>
  <c r="M137" i="26"/>
  <c r="M138" i="26"/>
  <c r="M139" i="26"/>
  <c r="M140" i="26"/>
  <c r="M141" i="26"/>
  <c r="M142" i="26"/>
  <c r="M143" i="26"/>
  <c r="M144" i="26"/>
  <c r="M145" i="26"/>
  <c r="M146" i="26"/>
  <c r="M147" i="26"/>
  <c r="M148" i="26"/>
  <c r="M149" i="26"/>
  <c r="M150" i="26"/>
  <c r="M151" i="26"/>
  <c r="M152" i="26"/>
  <c r="M153" i="26"/>
  <c r="M154" i="26"/>
  <c r="M155" i="26"/>
  <c r="M156" i="26"/>
  <c r="M157" i="26"/>
  <c r="M158" i="26"/>
  <c r="M159" i="26"/>
  <c r="M160" i="26"/>
  <c r="M161" i="26"/>
  <c r="M162" i="26"/>
  <c r="M163" i="26"/>
  <c r="M164" i="26"/>
  <c r="M165" i="26"/>
  <c r="M166" i="26"/>
  <c r="M167" i="26"/>
  <c r="M168" i="26"/>
  <c r="M169" i="26"/>
  <c r="M170" i="26"/>
  <c r="M171" i="26"/>
  <c r="M172" i="26"/>
  <c r="M173" i="26"/>
  <c r="M174" i="26"/>
  <c r="M175" i="26"/>
  <c r="M176" i="26"/>
  <c r="M177" i="26"/>
  <c r="M178" i="26"/>
  <c r="M179" i="26"/>
  <c r="M180" i="26"/>
  <c r="M181" i="26"/>
  <c r="M182" i="26"/>
  <c r="M183" i="26"/>
  <c r="M184" i="26"/>
  <c r="M185" i="26"/>
  <c r="M186" i="26"/>
  <c r="M187" i="26"/>
  <c r="M188" i="26"/>
  <c r="M189" i="26"/>
  <c r="M190" i="26"/>
  <c r="M191" i="26"/>
  <c r="M192" i="26"/>
  <c r="M193" i="26"/>
  <c r="M194" i="26"/>
  <c r="M195" i="26"/>
  <c r="M196" i="26"/>
  <c r="M197" i="26"/>
  <c r="M198" i="26"/>
  <c r="M199" i="26"/>
  <c r="M200" i="26"/>
  <c r="M201" i="26"/>
  <c r="M202" i="26"/>
  <c r="M203" i="26"/>
  <c r="M204" i="26"/>
  <c r="M205" i="26"/>
  <c r="M206" i="26"/>
  <c r="M207" i="26"/>
  <c r="M208" i="26"/>
  <c r="M209" i="26"/>
  <c r="M210" i="26"/>
  <c r="M211" i="26"/>
  <c r="M212" i="26"/>
  <c r="M213" i="26"/>
  <c r="M214" i="26"/>
  <c r="M215" i="26"/>
  <c r="M216" i="26"/>
  <c r="M217" i="26"/>
  <c r="M218" i="26"/>
  <c r="M219" i="26"/>
  <c r="M220" i="26"/>
  <c r="M221" i="26"/>
  <c r="M222" i="26"/>
  <c r="M223" i="26"/>
  <c r="M224" i="26"/>
  <c r="M225" i="26"/>
  <c r="M226" i="26"/>
  <c r="M227" i="26"/>
  <c r="M228" i="26"/>
  <c r="M229" i="26"/>
  <c r="M230" i="26"/>
  <c r="M231" i="26"/>
  <c r="M232" i="26"/>
  <c r="M233" i="26"/>
  <c r="M234" i="26"/>
  <c r="M235" i="26"/>
  <c r="M236" i="26"/>
  <c r="M237" i="26"/>
  <c r="M238" i="26"/>
  <c r="M239" i="26"/>
  <c r="M240" i="26"/>
  <c r="M241" i="26"/>
  <c r="M242" i="26"/>
  <c r="M243" i="26"/>
  <c r="M244" i="26"/>
  <c r="M245" i="26"/>
  <c r="M246" i="26"/>
  <c r="M247" i="26"/>
  <c r="M248" i="26"/>
  <c r="M249" i="26"/>
  <c r="M250" i="26"/>
  <c r="M251" i="26"/>
  <c r="M252" i="26"/>
  <c r="M253" i="26"/>
  <c r="M254" i="26"/>
  <c r="M255" i="26"/>
  <c r="M256" i="26"/>
  <c r="M257" i="26"/>
  <c r="M258" i="26"/>
  <c r="M259" i="26"/>
  <c r="M260" i="26"/>
  <c r="M261" i="26"/>
  <c r="M262" i="26"/>
  <c r="M263" i="26"/>
  <c r="M264" i="26"/>
  <c r="M265" i="26"/>
  <c r="M266" i="26"/>
  <c r="M267" i="26"/>
  <c r="M268" i="26"/>
  <c r="M269" i="26"/>
  <c r="M270" i="26"/>
  <c r="M271" i="26"/>
  <c r="M272" i="26"/>
  <c r="M273" i="26"/>
  <c r="M274" i="26"/>
  <c r="M275" i="26"/>
  <c r="M276" i="26"/>
  <c r="M277" i="26"/>
  <c r="M278" i="26"/>
  <c r="M279" i="26"/>
  <c r="M280" i="26"/>
  <c r="M281" i="26"/>
  <c r="M282" i="26"/>
  <c r="M283" i="26"/>
  <c r="M284" i="26"/>
  <c r="M285" i="26"/>
  <c r="M286" i="26"/>
  <c r="M287" i="26"/>
  <c r="M288" i="26"/>
  <c r="M289" i="26"/>
  <c r="M290" i="26"/>
  <c r="M291" i="26"/>
  <c r="M292" i="26"/>
  <c r="M293" i="26"/>
  <c r="M294" i="26"/>
  <c r="M295" i="26"/>
  <c r="M296" i="26"/>
  <c r="M297" i="26"/>
  <c r="M298" i="26"/>
  <c r="M299" i="26"/>
  <c r="M300" i="26"/>
  <c r="M301" i="26"/>
  <c r="M302" i="26"/>
  <c r="M303" i="26"/>
  <c r="M304" i="26"/>
  <c r="M305" i="26"/>
  <c r="M306" i="26"/>
  <c r="M307" i="26"/>
  <c r="M308" i="26"/>
  <c r="M309" i="26"/>
  <c r="M310" i="26"/>
  <c r="M311" i="26"/>
  <c r="M312" i="26"/>
  <c r="M313" i="26"/>
  <c r="M314" i="26"/>
  <c r="M315" i="26"/>
  <c r="M316" i="26"/>
  <c r="M317" i="26"/>
  <c r="M318" i="26"/>
  <c r="M319" i="26"/>
  <c r="M320" i="26"/>
  <c r="M321" i="26"/>
  <c r="M322" i="26"/>
  <c r="M323" i="26"/>
  <c r="M324" i="26"/>
  <c r="M325" i="26"/>
  <c r="M326" i="26"/>
  <c r="M327" i="26"/>
  <c r="M328" i="26"/>
  <c r="M329" i="26"/>
  <c r="M330" i="26"/>
  <c r="M331" i="26"/>
  <c r="M332" i="26"/>
  <c r="M333" i="26"/>
  <c r="M334" i="26"/>
  <c r="M335" i="26"/>
  <c r="M336" i="26"/>
  <c r="M337" i="26"/>
  <c r="M338" i="26"/>
  <c r="M339" i="26"/>
  <c r="M340" i="26"/>
  <c r="M341" i="26"/>
  <c r="M342" i="26"/>
  <c r="M343" i="26"/>
  <c r="M344" i="26"/>
  <c r="M345" i="26"/>
  <c r="M346" i="26"/>
  <c r="M347" i="26"/>
  <c r="M348" i="26"/>
  <c r="M349" i="26"/>
  <c r="M350" i="26"/>
  <c r="M351" i="26"/>
  <c r="M352" i="26"/>
  <c r="M353" i="26"/>
  <c r="M354" i="26"/>
  <c r="M355" i="26"/>
  <c r="M356" i="26"/>
  <c r="M357" i="26"/>
  <c r="M358" i="26"/>
  <c r="M359" i="26"/>
  <c r="M360" i="26"/>
  <c r="M361" i="26"/>
  <c r="M362" i="26"/>
  <c r="M363" i="26"/>
  <c r="M364" i="26"/>
  <c r="M365" i="26"/>
  <c r="M366" i="26"/>
  <c r="M367" i="26"/>
  <c r="M368" i="26"/>
  <c r="M369" i="26"/>
  <c r="M370" i="26"/>
  <c r="M371" i="26"/>
  <c r="M372" i="26"/>
  <c r="M373" i="26"/>
  <c r="M374" i="26"/>
  <c r="M375" i="26"/>
  <c r="M376" i="26"/>
  <c r="M377" i="26"/>
  <c r="M378" i="26"/>
  <c r="M379" i="26"/>
  <c r="M380" i="26"/>
  <c r="M381" i="26"/>
  <c r="M382" i="26"/>
  <c r="M383" i="26"/>
  <c r="M384" i="26"/>
  <c r="M385" i="26"/>
  <c r="M386" i="26"/>
  <c r="M387" i="26"/>
  <c r="M388" i="26"/>
  <c r="M389" i="26"/>
  <c r="M390" i="26"/>
  <c r="M391" i="26"/>
  <c r="M392" i="26"/>
  <c r="M393" i="26"/>
  <c r="M394" i="26"/>
  <c r="M395" i="26"/>
  <c r="M396" i="26"/>
  <c r="M397" i="26"/>
  <c r="M398" i="26"/>
  <c r="M399" i="26"/>
  <c r="M400" i="26"/>
  <c r="M401" i="26"/>
  <c r="M402" i="26"/>
  <c r="M403" i="26"/>
  <c r="M404" i="26"/>
  <c r="M405" i="26"/>
  <c r="M406" i="26"/>
  <c r="M407" i="26"/>
  <c r="M408" i="26"/>
  <c r="M409" i="26"/>
  <c r="M410" i="26"/>
  <c r="M411" i="26"/>
  <c r="M412" i="26"/>
  <c r="M413" i="26"/>
  <c r="M414" i="26"/>
  <c r="M415" i="26"/>
  <c r="M416" i="26"/>
  <c r="M417" i="26"/>
  <c r="M418" i="26"/>
  <c r="M419" i="26"/>
  <c r="M420" i="26"/>
  <c r="M421" i="26"/>
  <c r="M422" i="26"/>
  <c r="M423" i="26"/>
  <c r="M424" i="26"/>
  <c r="M425" i="26"/>
  <c r="M426" i="26"/>
  <c r="M427" i="26"/>
  <c r="M428" i="26"/>
  <c r="M429" i="26"/>
  <c r="M430" i="26"/>
  <c r="M431" i="26"/>
  <c r="M432" i="26"/>
  <c r="M433" i="26"/>
  <c r="M434" i="26"/>
  <c r="M435" i="26"/>
  <c r="M436" i="26"/>
  <c r="M437" i="26"/>
  <c r="M438" i="26"/>
  <c r="M439" i="26"/>
  <c r="M440" i="26"/>
  <c r="M441" i="26"/>
  <c r="M442" i="26"/>
  <c r="M443" i="26"/>
  <c r="M444" i="26"/>
  <c r="M445" i="26"/>
  <c r="M446" i="26"/>
  <c r="M447" i="26"/>
  <c r="M448" i="26"/>
  <c r="M449" i="26"/>
  <c r="M450" i="26"/>
  <c r="M451" i="26"/>
  <c r="M452" i="26"/>
  <c r="M453" i="26"/>
  <c r="M454" i="26"/>
  <c r="M455" i="26"/>
  <c r="M456" i="26"/>
  <c r="M457" i="26"/>
  <c r="M458" i="26"/>
  <c r="M459" i="26"/>
  <c r="M460" i="26"/>
  <c r="M461" i="26"/>
  <c r="M462" i="26"/>
  <c r="M463" i="26"/>
  <c r="M464" i="26"/>
  <c r="M465" i="26"/>
  <c r="M466" i="26"/>
  <c r="M467" i="26"/>
  <c r="M468" i="26"/>
  <c r="M469" i="26"/>
  <c r="M470" i="26"/>
  <c r="M471" i="26"/>
  <c r="M472" i="26"/>
  <c r="M473" i="26"/>
  <c r="M474" i="26"/>
  <c r="M475" i="26"/>
  <c r="M476" i="26"/>
  <c r="M477" i="26"/>
  <c r="M478" i="26"/>
  <c r="M479" i="26"/>
  <c r="M480" i="26"/>
  <c r="M481" i="26"/>
  <c r="M482" i="26"/>
  <c r="M483" i="26"/>
  <c r="M484" i="26"/>
  <c r="M485" i="26"/>
  <c r="M486" i="26"/>
  <c r="M487" i="26"/>
  <c r="M488" i="26"/>
  <c r="M489" i="26"/>
  <c r="M490" i="26"/>
  <c r="M491" i="26"/>
  <c r="M492" i="26"/>
  <c r="M493" i="26"/>
  <c r="M494" i="26"/>
  <c r="M495" i="26"/>
  <c r="M496" i="26"/>
  <c r="M497" i="26"/>
  <c r="M498" i="26"/>
  <c r="M499" i="26"/>
  <c r="M500" i="26"/>
  <c r="M501" i="26"/>
  <c r="M502" i="26"/>
  <c r="M503" i="26"/>
  <c r="M504" i="26"/>
  <c r="M505" i="26"/>
  <c r="M506" i="26"/>
  <c r="M507" i="26"/>
  <c r="M508" i="26"/>
  <c r="M509" i="26"/>
  <c r="M510" i="26"/>
  <c r="M511" i="26"/>
  <c r="M512" i="26"/>
  <c r="M513" i="26"/>
  <c r="M514" i="26"/>
  <c r="M515" i="26"/>
  <c r="M516" i="26"/>
  <c r="M517" i="26"/>
  <c r="M518" i="26"/>
  <c r="M519" i="26"/>
  <c r="M520" i="26"/>
  <c r="M521" i="26"/>
  <c r="M522" i="26"/>
  <c r="M523" i="26"/>
  <c r="M524" i="26"/>
  <c r="M525" i="26"/>
  <c r="M526" i="26"/>
  <c r="M527" i="26"/>
  <c r="M528" i="26"/>
  <c r="M529" i="26"/>
  <c r="M530" i="26"/>
  <c r="M531" i="26"/>
  <c r="M532" i="26"/>
  <c r="M533" i="26"/>
  <c r="M534" i="26"/>
  <c r="M535" i="26"/>
  <c r="M536" i="26"/>
  <c r="M537" i="26"/>
  <c r="M538" i="26"/>
  <c r="M539" i="26"/>
  <c r="M540" i="26"/>
  <c r="M541" i="26"/>
  <c r="M542" i="26"/>
  <c r="M543" i="26"/>
  <c r="M544" i="26"/>
  <c r="M545" i="26"/>
  <c r="M546" i="26"/>
  <c r="M547" i="26"/>
  <c r="M548" i="26"/>
  <c r="M549" i="26"/>
  <c r="M550" i="26"/>
  <c r="M551" i="26"/>
  <c r="M552" i="26"/>
  <c r="M553" i="26"/>
  <c r="M554" i="26"/>
  <c r="M555" i="26"/>
  <c r="M556" i="26"/>
  <c r="M557" i="26"/>
  <c r="M558" i="26"/>
  <c r="M559" i="26"/>
  <c r="M560" i="26"/>
  <c r="M561" i="26"/>
  <c r="M562" i="26"/>
  <c r="M563" i="26"/>
  <c r="M564" i="26"/>
  <c r="M565" i="26"/>
  <c r="M566" i="26"/>
  <c r="M567" i="26"/>
  <c r="M568" i="26"/>
  <c r="M569" i="26"/>
  <c r="M570" i="26"/>
  <c r="M571" i="26"/>
  <c r="M572" i="26"/>
  <c r="M573" i="26"/>
  <c r="M574" i="26"/>
  <c r="M575" i="26"/>
  <c r="M576" i="26"/>
  <c r="M577" i="26"/>
  <c r="M578" i="26"/>
  <c r="M579" i="26"/>
  <c r="M580" i="26"/>
  <c r="M581" i="26"/>
  <c r="M582" i="26"/>
  <c r="M583" i="26"/>
  <c r="M584" i="26"/>
  <c r="M585" i="26"/>
  <c r="M586" i="26"/>
  <c r="M587" i="26"/>
  <c r="M588" i="26"/>
  <c r="M589" i="26"/>
  <c r="M590" i="26"/>
  <c r="M591" i="26"/>
  <c r="M592" i="26"/>
  <c r="M593" i="26"/>
  <c r="M594" i="26"/>
  <c r="M595" i="26"/>
  <c r="M596" i="26"/>
  <c r="M597" i="26"/>
  <c r="M598" i="26"/>
  <c r="M599" i="26"/>
  <c r="M600" i="26"/>
  <c r="M601" i="26"/>
  <c r="M602" i="26"/>
  <c r="M603" i="26"/>
  <c r="M604" i="26"/>
  <c r="M605" i="26"/>
  <c r="M606" i="26"/>
  <c r="M607" i="26"/>
  <c r="M608" i="26"/>
  <c r="M609" i="26"/>
  <c r="M610" i="26"/>
  <c r="M611" i="26"/>
  <c r="M612" i="26"/>
  <c r="M613" i="26"/>
  <c r="M614" i="26"/>
  <c r="M615" i="26"/>
  <c r="M616" i="26"/>
  <c r="M617" i="26"/>
  <c r="M618" i="26"/>
  <c r="M619" i="26"/>
  <c r="M620" i="26"/>
  <c r="M621" i="26"/>
  <c r="M622" i="26"/>
  <c r="M623" i="26"/>
  <c r="M624" i="26"/>
  <c r="M625" i="26"/>
  <c r="M626" i="26"/>
  <c r="M627" i="26"/>
  <c r="M628" i="26"/>
  <c r="M629" i="26"/>
  <c r="M630" i="26"/>
  <c r="M631" i="26"/>
  <c r="M632" i="26"/>
  <c r="M633" i="26"/>
  <c r="M634" i="26"/>
  <c r="M635" i="26"/>
  <c r="M636" i="26"/>
  <c r="M637" i="26"/>
  <c r="M638" i="26"/>
  <c r="M639" i="26"/>
  <c r="M640" i="26"/>
  <c r="M641" i="26"/>
  <c r="M642" i="26"/>
  <c r="M643" i="26"/>
  <c r="M644" i="26"/>
  <c r="M645" i="26"/>
  <c r="M646" i="26"/>
  <c r="M647" i="26"/>
  <c r="M648" i="26"/>
  <c r="M649" i="26"/>
  <c r="M650" i="26"/>
  <c r="M651" i="26"/>
  <c r="M652" i="26"/>
  <c r="M653" i="26"/>
  <c r="M654" i="26"/>
  <c r="M655" i="26"/>
  <c r="M656" i="26"/>
  <c r="M657" i="26"/>
  <c r="M658" i="26"/>
  <c r="M659" i="26"/>
  <c r="M660" i="26"/>
  <c r="M661" i="26"/>
  <c r="M662" i="26"/>
  <c r="M663" i="26"/>
  <c r="M664" i="26"/>
  <c r="M665" i="26"/>
  <c r="M666" i="26"/>
  <c r="M667" i="26"/>
  <c r="M668" i="26"/>
  <c r="M669" i="26"/>
  <c r="M670" i="26"/>
  <c r="M671" i="26"/>
  <c r="M672" i="26"/>
  <c r="M673" i="26"/>
  <c r="M674" i="26"/>
  <c r="M675" i="26"/>
  <c r="M676" i="26"/>
  <c r="M677" i="26"/>
  <c r="M678" i="26"/>
  <c r="M679" i="26"/>
  <c r="M680" i="26"/>
  <c r="M681" i="26"/>
  <c r="M682" i="26"/>
  <c r="M683" i="26"/>
  <c r="M684" i="26"/>
  <c r="M685" i="26"/>
  <c r="M686" i="26"/>
  <c r="M687" i="26"/>
  <c r="M688" i="26"/>
  <c r="M689" i="26"/>
  <c r="M690" i="26"/>
  <c r="M691" i="26"/>
  <c r="M692" i="26"/>
  <c r="M693" i="26"/>
  <c r="M694" i="26"/>
  <c r="M695" i="26"/>
  <c r="M696" i="26"/>
  <c r="M697" i="26"/>
  <c r="M698" i="26"/>
  <c r="M699" i="26"/>
  <c r="M700" i="26"/>
  <c r="M701" i="26"/>
  <c r="M702" i="26"/>
  <c r="M703" i="26"/>
  <c r="M704" i="26"/>
  <c r="M705" i="26"/>
  <c r="M706" i="26"/>
  <c r="M707" i="26"/>
  <c r="M708" i="26"/>
  <c r="M709" i="26"/>
  <c r="M710" i="26"/>
  <c r="M711" i="26"/>
  <c r="M712" i="26"/>
  <c r="M713" i="26"/>
  <c r="M714" i="26"/>
  <c r="M715" i="26"/>
  <c r="M716" i="26"/>
  <c r="M717" i="26"/>
  <c r="M718" i="26"/>
  <c r="M719" i="26"/>
  <c r="M720" i="26"/>
  <c r="M721" i="26"/>
  <c r="M722" i="26"/>
  <c r="M723" i="26"/>
  <c r="M724" i="26"/>
  <c r="M725" i="26"/>
  <c r="M726" i="26"/>
  <c r="M727" i="26"/>
  <c r="M728" i="26"/>
  <c r="M729" i="26"/>
  <c r="M730" i="26"/>
  <c r="M731" i="26"/>
  <c r="M732" i="26"/>
  <c r="M733" i="26"/>
  <c r="M734" i="26"/>
  <c r="M735" i="26"/>
  <c r="M736" i="26"/>
  <c r="M737" i="26"/>
  <c r="M738" i="26"/>
  <c r="M739" i="26"/>
  <c r="M740" i="26"/>
  <c r="M741" i="26"/>
  <c r="M742" i="26"/>
  <c r="M743" i="26"/>
  <c r="M744" i="26"/>
  <c r="M745" i="26"/>
  <c r="M746" i="26"/>
  <c r="M747" i="26"/>
  <c r="M748" i="26"/>
  <c r="M749" i="26"/>
  <c r="M750" i="26"/>
  <c r="M751" i="26"/>
  <c r="M752" i="26"/>
  <c r="M753" i="26"/>
  <c r="M754" i="26"/>
  <c r="M755" i="26"/>
  <c r="M756" i="26"/>
  <c r="M757" i="26"/>
  <c r="M758" i="26"/>
  <c r="M759" i="26"/>
  <c r="M760" i="26"/>
  <c r="M761" i="26"/>
  <c r="M762" i="26"/>
  <c r="M763" i="26"/>
  <c r="M764" i="26"/>
  <c r="M765" i="26"/>
  <c r="M766" i="26"/>
  <c r="M767" i="26"/>
  <c r="M768" i="26"/>
  <c r="M769" i="26"/>
  <c r="M770" i="26"/>
  <c r="M771" i="26"/>
  <c r="M772" i="26"/>
  <c r="M773" i="26"/>
  <c r="M774" i="26"/>
  <c r="M775" i="26"/>
  <c r="M776" i="26"/>
  <c r="M777" i="26"/>
  <c r="M778" i="26"/>
  <c r="M779" i="26"/>
  <c r="M780" i="26"/>
  <c r="M781" i="26"/>
  <c r="M782" i="26"/>
  <c r="M783" i="26"/>
  <c r="M784" i="26"/>
  <c r="M785" i="26"/>
  <c r="M786" i="26"/>
  <c r="M787" i="26"/>
  <c r="M788" i="26"/>
  <c r="M789" i="26"/>
  <c r="M790" i="26"/>
  <c r="M791" i="26"/>
  <c r="M792" i="26"/>
  <c r="M793" i="26"/>
  <c r="M794" i="26"/>
  <c r="M795" i="26"/>
  <c r="M796" i="26"/>
  <c r="M797" i="26"/>
  <c r="M798" i="26"/>
  <c r="M799" i="26"/>
  <c r="M800" i="26"/>
  <c r="M801" i="26"/>
  <c r="M802" i="26"/>
  <c r="M803" i="26"/>
  <c r="M804" i="26"/>
  <c r="M805" i="26"/>
  <c r="M806" i="26"/>
  <c r="M807" i="26"/>
  <c r="M808" i="26"/>
  <c r="M809" i="26"/>
  <c r="M810" i="26"/>
  <c r="M811" i="26"/>
  <c r="M812" i="26"/>
  <c r="M813" i="26"/>
  <c r="M814" i="26"/>
  <c r="M815" i="26"/>
  <c r="M816" i="26"/>
  <c r="M817" i="26"/>
  <c r="M818" i="26"/>
  <c r="M819" i="26"/>
  <c r="M820" i="26"/>
  <c r="M821" i="26"/>
  <c r="M822" i="26"/>
  <c r="M823" i="26"/>
  <c r="M824" i="26"/>
  <c r="M825" i="26"/>
  <c r="M826" i="26"/>
  <c r="M827" i="26"/>
  <c r="M828" i="26"/>
  <c r="M829" i="26"/>
  <c r="M830" i="26"/>
  <c r="M831" i="26"/>
  <c r="M832" i="26"/>
  <c r="M833" i="26"/>
  <c r="M834" i="26"/>
  <c r="M835" i="26"/>
  <c r="M836" i="26"/>
  <c r="M837" i="26"/>
  <c r="M838" i="26"/>
  <c r="M839" i="26"/>
  <c r="M840" i="26"/>
  <c r="M841" i="26"/>
  <c r="M842" i="26"/>
  <c r="M843" i="26"/>
  <c r="M844" i="26"/>
  <c r="M845" i="26"/>
  <c r="M846" i="26"/>
  <c r="M847" i="26"/>
  <c r="M848" i="26"/>
  <c r="M849" i="26"/>
  <c r="M850" i="26"/>
  <c r="M851" i="26"/>
  <c r="M852" i="26"/>
  <c r="M853" i="26"/>
  <c r="M854" i="26"/>
  <c r="M855" i="26"/>
  <c r="M856" i="26"/>
  <c r="M857" i="26"/>
  <c r="M858" i="26"/>
  <c r="M859" i="26"/>
  <c r="M860" i="26"/>
  <c r="M861" i="26"/>
  <c r="M862" i="26"/>
  <c r="M863" i="26"/>
  <c r="M864" i="26"/>
  <c r="M865" i="26"/>
  <c r="M866" i="26"/>
  <c r="M867" i="26"/>
  <c r="M868" i="26"/>
  <c r="M869" i="26"/>
  <c r="M870" i="26"/>
  <c r="M871" i="26"/>
  <c r="M872" i="26"/>
  <c r="M873" i="26"/>
  <c r="M874" i="26"/>
  <c r="M875" i="26"/>
  <c r="M876" i="26"/>
  <c r="M877" i="26"/>
  <c r="M878" i="26"/>
  <c r="M879" i="26"/>
  <c r="M880" i="26"/>
  <c r="M881" i="26"/>
  <c r="M882" i="26"/>
  <c r="M883" i="26"/>
  <c r="M884" i="26"/>
  <c r="M885" i="26"/>
  <c r="M886" i="26"/>
  <c r="M887" i="26"/>
  <c r="M888" i="26"/>
  <c r="M889" i="26"/>
  <c r="M890" i="26"/>
  <c r="M891" i="26"/>
  <c r="M892" i="26"/>
  <c r="M893" i="26"/>
  <c r="M894" i="26"/>
  <c r="M895" i="26"/>
  <c r="M896" i="26"/>
  <c r="M897" i="26"/>
  <c r="M898" i="26"/>
  <c r="M899" i="26"/>
  <c r="M900" i="26"/>
  <c r="M901" i="26"/>
  <c r="M902" i="26"/>
  <c r="M903" i="26"/>
  <c r="M904" i="26"/>
  <c r="M905" i="26"/>
  <c r="M906" i="26"/>
  <c r="M907" i="26"/>
  <c r="M908" i="26"/>
  <c r="M909" i="26"/>
  <c r="M910" i="26"/>
  <c r="M911" i="26"/>
  <c r="M912" i="26"/>
  <c r="M913" i="26"/>
  <c r="M914" i="26"/>
  <c r="M915" i="26"/>
  <c r="M916" i="26"/>
  <c r="M917" i="26"/>
  <c r="M918" i="26"/>
  <c r="M919" i="26"/>
  <c r="M920" i="26"/>
  <c r="M921" i="26"/>
  <c r="M922" i="26"/>
  <c r="M923" i="26"/>
  <c r="M924" i="26"/>
  <c r="M925" i="26"/>
  <c r="M926" i="26"/>
  <c r="M927" i="26"/>
  <c r="M928" i="26"/>
  <c r="M929" i="26"/>
  <c r="M930" i="26"/>
  <c r="M931" i="26"/>
  <c r="M932" i="26"/>
  <c r="M933" i="26"/>
  <c r="M934" i="26"/>
  <c r="M935" i="26"/>
  <c r="M936" i="26"/>
  <c r="M937" i="26"/>
  <c r="M938" i="26"/>
  <c r="M939" i="26"/>
  <c r="M940" i="26"/>
  <c r="M941" i="26"/>
  <c r="M942" i="26"/>
  <c r="M943" i="26"/>
  <c r="M944" i="26"/>
  <c r="M945" i="26"/>
  <c r="M946" i="26"/>
  <c r="M947" i="26"/>
  <c r="M948" i="26"/>
  <c r="M949" i="26"/>
  <c r="M950" i="26"/>
  <c r="M951" i="26"/>
  <c r="M952" i="26"/>
  <c r="M953" i="26"/>
  <c r="M954" i="26"/>
  <c r="M955" i="26"/>
  <c r="M956" i="26"/>
  <c r="M957" i="26"/>
  <c r="M958" i="26"/>
  <c r="M959" i="26"/>
  <c r="M960" i="26"/>
  <c r="M961" i="26"/>
  <c r="M962" i="26"/>
  <c r="M963" i="26"/>
  <c r="M964" i="26"/>
  <c r="M965" i="26"/>
  <c r="M966" i="26"/>
  <c r="M967" i="26"/>
  <c r="M968" i="26"/>
  <c r="M969" i="26"/>
  <c r="M970" i="26"/>
  <c r="M971" i="26"/>
  <c r="M972" i="26"/>
  <c r="M973" i="26"/>
  <c r="M974" i="26"/>
  <c r="M975" i="26"/>
  <c r="M976" i="26"/>
  <c r="M977" i="26"/>
  <c r="M978" i="26"/>
  <c r="M979" i="26"/>
  <c r="M980" i="26"/>
  <c r="M981" i="26"/>
  <c r="M982" i="26"/>
  <c r="M983" i="26"/>
  <c r="M984" i="26"/>
  <c r="M985" i="26"/>
  <c r="M986" i="26"/>
  <c r="M987" i="26"/>
  <c r="M988" i="26"/>
  <c r="M989" i="26"/>
  <c r="M990" i="26"/>
  <c r="M991" i="26"/>
  <c r="M992" i="26"/>
  <c r="M993" i="26"/>
  <c r="M994" i="26"/>
  <c r="M995" i="26"/>
  <c r="M996" i="26"/>
  <c r="M997" i="26"/>
  <c r="M998" i="26"/>
  <c r="M999" i="26"/>
  <c r="M1000" i="26"/>
  <c r="M1001" i="26"/>
  <c r="M1002" i="26"/>
  <c r="M1003" i="26"/>
  <c r="M1004" i="26"/>
  <c r="M1005" i="26"/>
  <c r="M1006" i="26"/>
  <c r="M1007" i="26"/>
  <c r="M1008" i="26"/>
  <c r="M1009" i="26"/>
  <c r="M1010" i="26"/>
  <c r="M1011" i="26"/>
  <c r="M1012" i="26"/>
  <c r="M1013" i="26"/>
  <c r="M1014" i="26"/>
  <c r="M1015" i="26"/>
  <c r="M1016" i="26"/>
  <c r="M1017" i="26"/>
  <c r="M1018" i="26"/>
  <c r="M1019" i="26"/>
  <c r="M1020" i="26"/>
  <c r="M1021" i="26"/>
  <c r="M1022" i="26"/>
  <c r="M1023" i="26"/>
  <c r="M1024" i="26"/>
  <c r="M1025" i="26"/>
  <c r="M1026" i="26"/>
  <c r="M1027" i="26"/>
  <c r="M1028" i="26"/>
  <c r="M1029" i="26"/>
  <c r="M1030" i="26"/>
  <c r="M1031" i="26"/>
  <c r="M1032" i="26"/>
  <c r="M1033" i="26"/>
  <c r="M1034" i="26"/>
  <c r="M1035" i="26"/>
  <c r="M1036" i="26"/>
  <c r="M1037" i="26"/>
  <c r="M1038" i="26"/>
  <c r="M1039" i="26"/>
  <c r="M1040" i="26"/>
  <c r="M1041" i="26"/>
  <c r="M1042" i="26"/>
  <c r="M1043" i="26"/>
  <c r="M1044" i="26"/>
  <c r="M1045" i="26"/>
  <c r="M1046" i="26"/>
  <c r="M1047" i="26"/>
  <c r="M1048" i="26"/>
  <c r="M1049" i="26"/>
  <c r="M1050" i="26"/>
  <c r="M1051" i="26"/>
  <c r="M1052" i="26"/>
  <c r="M1053" i="26"/>
  <c r="M1054" i="26"/>
  <c r="M1055" i="26"/>
  <c r="M1056" i="26"/>
  <c r="M1057" i="26"/>
  <c r="M1058" i="26"/>
  <c r="M1059" i="26"/>
  <c r="M1060" i="26"/>
  <c r="M1061" i="26"/>
  <c r="M1062" i="26"/>
  <c r="M1063" i="26"/>
  <c r="M1064" i="26"/>
  <c r="M1065" i="26"/>
  <c r="M1066" i="26"/>
  <c r="M1067" i="26"/>
  <c r="M1068" i="26"/>
  <c r="M1069" i="26"/>
  <c r="M1070" i="26"/>
  <c r="M1071" i="26"/>
  <c r="M1072" i="26"/>
  <c r="M1073" i="26"/>
  <c r="M1074" i="26"/>
  <c r="M1075" i="26"/>
  <c r="M1076" i="26"/>
  <c r="M1077" i="26"/>
  <c r="M1078" i="26"/>
  <c r="M1079" i="26"/>
  <c r="M1080" i="26"/>
  <c r="M1081" i="26"/>
  <c r="M1082" i="26"/>
  <c r="M1083" i="26"/>
  <c r="M1084" i="26"/>
  <c r="M1085" i="26"/>
  <c r="M1086" i="26"/>
  <c r="M1087" i="26"/>
  <c r="M1088" i="26"/>
  <c r="M1089" i="26"/>
  <c r="M1090" i="26"/>
  <c r="M1091" i="26"/>
  <c r="M1092" i="26"/>
  <c r="M1093" i="26"/>
  <c r="M1094" i="26"/>
  <c r="M1095" i="26"/>
  <c r="M1096" i="26"/>
  <c r="M1097" i="26"/>
  <c r="M1098" i="26"/>
  <c r="M1099" i="26"/>
  <c r="M1100" i="26"/>
  <c r="M1101" i="26"/>
  <c r="M1102" i="26"/>
  <c r="M1103" i="26"/>
  <c r="M1104" i="26"/>
  <c r="M1105" i="26"/>
  <c r="M1106" i="26"/>
  <c r="M1107" i="26"/>
  <c r="M1108" i="26"/>
  <c r="M1109" i="26"/>
  <c r="M1110" i="26"/>
  <c r="M1111" i="26"/>
  <c r="M1112" i="26"/>
  <c r="M1113" i="26"/>
  <c r="M1114" i="26"/>
  <c r="M1115" i="26"/>
  <c r="M1116" i="26"/>
  <c r="M1117" i="26"/>
  <c r="M1118" i="26"/>
  <c r="M1119" i="26"/>
  <c r="M1120" i="26"/>
  <c r="M1121" i="26"/>
  <c r="M1122" i="26"/>
  <c r="M1123" i="26"/>
  <c r="M1124" i="26"/>
  <c r="M1125" i="26"/>
  <c r="M1126" i="26"/>
  <c r="M1127" i="26"/>
  <c r="M1128" i="26"/>
  <c r="M1129" i="26"/>
  <c r="M1130" i="26"/>
  <c r="M1131" i="26"/>
  <c r="M1132" i="26"/>
  <c r="M1133" i="26"/>
  <c r="M1134" i="26"/>
  <c r="M1135" i="26"/>
  <c r="M1136" i="26"/>
  <c r="M1137" i="26"/>
  <c r="M1138" i="26"/>
  <c r="M1139" i="26"/>
  <c r="M1140" i="26"/>
  <c r="M1141" i="26"/>
  <c r="M1142" i="26"/>
  <c r="M1143" i="26"/>
  <c r="M1144" i="26"/>
  <c r="M1145" i="26"/>
  <c r="M1146" i="26"/>
  <c r="M1147" i="26"/>
  <c r="M1148" i="26"/>
  <c r="M1149" i="26"/>
  <c r="M1150" i="26"/>
  <c r="M1151" i="26"/>
  <c r="M1152" i="26"/>
  <c r="M1153" i="26"/>
  <c r="M1154" i="26"/>
  <c r="M1155" i="26"/>
  <c r="M1156" i="26"/>
  <c r="M1157" i="26"/>
  <c r="M1158" i="26"/>
  <c r="M1159" i="26"/>
  <c r="M1160" i="26"/>
  <c r="M1161" i="26"/>
  <c r="M1162" i="26"/>
  <c r="M1163" i="26"/>
  <c r="M1164" i="26"/>
  <c r="M1165" i="26"/>
  <c r="M1166" i="26"/>
  <c r="M1167" i="26"/>
  <c r="M1168" i="26"/>
  <c r="M1169" i="26"/>
  <c r="M1170" i="26"/>
  <c r="M1171" i="26"/>
  <c r="M1172" i="26"/>
  <c r="M1173" i="26"/>
  <c r="M1174" i="26"/>
  <c r="M1175" i="26"/>
  <c r="M1176" i="26"/>
  <c r="M1177" i="26"/>
  <c r="M1178" i="26"/>
  <c r="M1179" i="26"/>
  <c r="M1180" i="26"/>
  <c r="M1181" i="26"/>
  <c r="M1182" i="26"/>
  <c r="M1183" i="26"/>
  <c r="M1184" i="26"/>
  <c r="M1185" i="26"/>
  <c r="M1186" i="26"/>
  <c r="M1187" i="26"/>
  <c r="M1188" i="26"/>
  <c r="M1189" i="26"/>
  <c r="M1190" i="26"/>
  <c r="M1191" i="26"/>
  <c r="M1192" i="26"/>
  <c r="M1193" i="26"/>
  <c r="M1194" i="26"/>
  <c r="M1195" i="26"/>
  <c r="M1196" i="26"/>
  <c r="M1197" i="26"/>
  <c r="M1198" i="26"/>
  <c r="M1199" i="26"/>
  <c r="M1200" i="26"/>
  <c r="M1201" i="26"/>
  <c r="M1202" i="26"/>
  <c r="M1203" i="26"/>
  <c r="M1204" i="26"/>
  <c r="M1205" i="26"/>
  <c r="M1206" i="26"/>
  <c r="M1207" i="26"/>
  <c r="M1208" i="26"/>
  <c r="M1209" i="26"/>
  <c r="M1210" i="26"/>
  <c r="M1211" i="26"/>
  <c r="M1212" i="26"/>
  <c r="M1213" i="26"/>
  <c r="M1214" i="26"/>
  <c r="M1215" i="26"/>
  <c r="M1216" i="26"/>
  <c r="M1217" i="26"/>
  <c r="M1218" i="26"/>
  <c r="M1219" i="26"/>
  <c r="M1220" i="26"/>
  <c r="M1221" i="26"/>
  <c r="M1222" i="26"/>
  <c r="M1223" i="26"/>
  <c r="M1224" i="26"/>
  <c r="M1225" i="26"/>
  <c r="M1226" i="26"/>
  <c r="M1227" i="26"/>
  <c r="M1228" i="26"/>
  <c r="M1229" i="26"/>
  <c r="M1230" i="26"/>
  <c r="M1231" i="26"/>
  <c r="M1232" i="26"/>
  <c r="M1233" i="26"/>
  <c r="M1234" i="26"/>
  <c r="M1235" i="26"/>
  <c r="M1236" i="26"/>
  <c r="M1237" i="26"/>
  <c r="M1238" i="26"/>
  <c r="M1239" i="26"/>
  <c r="M1240" i="26"/>
  <c r="M1241" i="26"/>
  <c r="M1242" i="26"/>
  <c r="M1243" i="26"/>
  <c r="M1244" i="26"/>
  <c r="M1245" i="26"/>
  <c r="M1246" i="26"/>
  <c r="M1247" i="26"/>
  <c r="M1248" i="26"/>
  <c r="M1249" i="26"/>
  <c r="M1250" i="26"/>
  <c r="M1251" i="26"/>
  <c r="M1252" i="26"/>
  <c r="M1253" i="26"/>
  <c r="M1254" i="26"/>
  <c r="M1255" i="26"/>
  <c r="M1256" i="26"/>
  <c r="M1257" i="26"/>
  <c r="M1258" i="26"/>
  <c r="M1259" i="26"/>
  <c r="M1260" i="26"/>
  <c r="M1261" i="26"/>
  <c r="M1262" i="26"/>
  <c r="M1263" i="26"/>
  <c r="M1264" i="26"/>
  <c r="M1265" i="26"/>
  <c r="M1266" i="26"/>
  <c r="M1267" i="26"/>
  <c r="M1268" i="26"/>
  <c r="M1269" i="26"/>
  <c r="M1270" i="26"/>
  <c r="M1271" i="26"/>
  <c r="M1272" i="26"/>
  <c r="M1273" i="26"/>
  <c r="M1274" i="26"/>
  <c r="M1275" i="26"/>
  <c r="M1276" i="26"/>
  <c r="M1277" i="26"/>
  <c r="M1278" i="26"/>
  <c r="M1279" i="26"/>
  <c r="M1280" i="26"/>
  <c r="M1281" i="26"/>
  <c r="M1282" i="26"/>
  <c r="M1283" i="26"/>
  <c r="M1284" i="26"/>
  <c r="M1285" i="26"/>
  <c r="M1286" i="26"/>
  <c r="M1287" i="26"/>
  <c r="M1288" i="26"/>
  <c r="M1289" i="26"/>
  <c r="M1290" i="26"/>
  <c r="M1291" i="26"/>
  <c r="M1292" i="26"/>
  <c r="M1293" i="26"/>
  <c r="M1294" i="26"/>
  <c r="M1295" i="26"/>
  <c r="M1296" i="26"/>
  <c r="M1297" i="26"/>
  <c r="M1298" i="26"/>
  <c r="M1299" i="26"/>
  <c r="M1300" i="26"/>
  <c r="M1301" i="26"/>
  <c r="M1302" i="26"/>
  <c r="M1303" i="26"/>
  <c r="M1304" i="26"/>
  <c r="M1305" i="26"/>
  <c r="M1306" i="26"/>
  <c r="M1307" i="26"/>
  <c r="M1308" i="26"/>
  <c r="M1309" i="26"/>
  <c r="M1310" i="26"/>
  <c r="M1311" i="26"/>
  <c r="M1312" i="26"/>
  <c r="M1313" i="26"/>
  <c r="M1314" i="26"/>
  <c r="M1315" i="26"/>
  <c r="M1316" i="26"/>
  <c r="M1317" i="26"/>
  <c r="M1318" i="26"/>
  <c r="M1319" i="26"/>
  <c r="M1320" i="26"/>
  <c r="M1321" i="26"/>
  <c r="M1322" i="26"/>
  <c r="M1323" i="26"/>
  <c r="M1324" i="26"/>
  <c r="M1325" i="26"/>
  <c r="M1326" i="26"/>
  <c r="M1327" i="26"/>
  <c r="M1328" i="26"/>
  <c r="M1329" i="26"/>
  <c r="M1330" i="26"/>
  <c r="M1331" i="26"/>
  <c r="M1332" i="26"/>
  <c r="M1333" i="26"/>
  <c r="M1334" i="26"/>
  <c r="M1335" i="26"/>
  <c r="M1336" i="26"/>
  <c r="M1337" i="26"/>
  <c r="M1338" i="26"/>
  <c r="M1339" i="26"/>
  <c r="M1340" i="26"/>
  <c r="M1341" i="26"/>
  <c r="M1342" i="26"/>
  <c r="M1343" i="26"/>
  <c r="M1344" i="26"/>
  <c r="M1345" i="26"/>
  <c r="M1346" i="26"/>
  <c r="M1347" i="26"/>
  <c r="M1348" i="26"/>
  <c r="M1349" i="26"/>
  <c r="M1350" i="26"/>
  <c r="M1351" i="26"/>
  <c r="M1352" i="26"/>
  <c r="M1353" i="26"/>
  <c r="M1354" i="26"/>
  <c r="M1355" i="26"/>
  <c r="M1356" i="26"/>
  <c r="M1357" i="26"/>
  <c r="M1358" i="26"/>
  <c r="M1359" i="26"/>
  <c r="M1360" i="26"/>
  <c r="M1361" i="26"/>
  <c r="M1362" i="26"/>
  <c r="M1363" i="26"/>
  <c r="M1364" i="26"/>
  <c r="M1365" i="26"/>
  <c r="M1366" i="26"/>
  <c r="M1367" i="26"/>
  <c r="M1368" i="26"/>
  <c r="M1369" i="26"/>
  <c r="M1370" i="26"/>
  <c r="M1371" i="26"/>
  <c r="M1372" i="26"/>
  <c r="M1373" i="26"/>
  <c r="M1374" i="26"/>
  <c r="M1375" i="26"/>
  <c r="M1376" i="26"/>
  <c r="M1377" i="26"/>
  <c r="M1378" i="26"/>
  <c r="M1379" i="26"/>
  <c r="M1380" i="26"/>
  <c r="M1381" i="26"/>
  <c r="M1382" i="26"/>
  <c r="M1383" i="26"/>
  <c r="M1384" i="26"/>
  <c r="M1385" i="26"/>
  <c r="M1386" i="26"/>
  <c r="M1387" i="26"/>
  <c r="M1388" i="26"/>
  <c r="M1389" i="26"/>
  <c r="M1390" i="26"/>
  <c r="M1391" i="26"/>
  <c r="M1392" i="26"/>
  <c r="M1393" i="26"/>
  <c r="M1394" i="26"/>
  <c r="M1395" i="26"/>
  <c r="M1396" i="26"/>
  <c r="M1397" i="26"/>
  <c r="M1398" i="26"/>
  <c r="M1399" i="26"/>
  <c r="M1400" i="26"/>
  <c r="M1401" i="26"/>
  <c r="M1402" i="26"/>
  <c r="M1403" i="26"/>
  <c r="M1404" i="26"/>
  <c r="M1405" i="26"/>
  <c r="M1406" i="26"/>
  <c r="M1407" i="26"/>
  <c r="M1408" i="26"/>
  <c r="M1409" i="26"/>
  <c r="M1410" i="26"/>
  <c r="M1411" i="26"/>
  <c r="M1412" i="26"/>
  <c r="M1413" i="26"/>
  <c r="M1414" i="26"/>
  <c r="M1415" i="26"/>
  <c r="M1416" i="26"/>
  <c r="M1417" i="26"/>
  <c r="M1418" i="26"/>
  <c r="M1419" i="26"/>
  <c r="M1420" i="26"/>
  <c r="M1421" i="26"/>
  <c r="M1422" i="26"/>
  <c r="M1423" i="26"/>
  <c r="M1424" i="26"/>
  <c r="M1425" i="26"/>
  <c r="M1426" i="26"/>
  <c r="M1427" i="26"/>
  <c r="M1428" i="26"/>
  <c r="M1429" i="26"/>
  <c r="M1430" i="26"/>
  <c r="M1431" i="26"/>
  <c r="M1432" i="26"/>
  <c r="M1433" i="26"/>
  <c r="M1434" i="26"/>
  <c r="M1435" i="26"/>
  <c r="M1436" i="26"/>
  <c r="M1437" i="26"/>
  <c r="M1438" i="26"/>
  <c r="M1439" i="26"/>
  <c r="M1440" i="26"/>
  <c r="M1441" i="26"/>
  <c r="M1442" i="26"/>
  <c r="M1443" i="26"/>
  <c r="M1444" i="26"/>
  <c r="M1445" i="26"/>
  <c r="M1446" i="26"/>
  <c r="M1447" i="26"/>
  <c r="M1448" i="26"/>
  <c r="M1449" i="26"/>
  <c r="M1450" i="26"/>
  <c r="M1451" i="26"/>
  <c r="M1452" i="26"/>
  <c r="M1453" i="26"/>
  <c r="M1454" i="26"/>
  <c r="M1455" i="26"/>
  <c r="M1456" i="26"/>
  <c r="M1457" i="26"/>
  <c r="M1458" i="26"/>
  <c r="M1459" i="26"/>
  <c r="M1460" i="26"/>
  <c r="M1461" i="26"/>
  <c r="M1462" i="26"/>
  <c r="M1463" i="26"/>
  <c r="M1464" i="26"/>
  <c r="M1465" i="26"/>
  <c r="M1466" i="26"/>
  <c r="M1467" i="26"/>
  <c r="M1468" i="26"/>
  <c r="M1469" i="26"/>
  <c r="M1470" i="26"/>
  <c r="M1471" i="26"/>
  <c r="M1472" i="26"/>
  <c r="M1473" i="26"/>
  <c r="M1474" i="26"/>
  <c r="M1475" i="26"/>
  <c r="M1476" i="26"/>
  <c r="M1477" i="26"/>
  <c r="M1478" i="26"/>
  <c r="M1479" i="26"/>
  <c r="M1480" i="26"/>
  <c r="M1481" i="26"/>
  <c r="M1482" i="26"/>
  <c r="M1483" i="26"/>
  <c r="M1484" i="26"/>
  <c r="M1485" i="26"/>
  <c r="M1486" i="26"/>
  <c r="M1487" i="26"/>
  <c r="M1488" i="26"/>
  <c r="M1489" i="26"/>
  <c r="M1490" i="26"/>
  <c r="M1491" i="26"/>
  <c r="M1492" i="26"/>
  <c r="M1493" i="26"/>
  <c r="M1494" i="26"/>
  <c r="M1495" i="26"/>
  <c r="M1496" i="26"/>
  <c r="M1497" i="26"/>
  <c r="M1498" i="26"/>
  <c r="M1499" i="26"/>
  <c r="M1500" i="26"/>
  <c r="M1501" i="26"/>
  <c r="M1502" i="26"/>
  <c r="M1503" i="26"/>
  <c r="M1504" i="26"/>
  <c r="M1505" i="26"/>
  <c r="M1506" i="26"/>
  <c r="M1507" i="26"/>
  <c r="M1508" i="26"/>
  <c r="M1509" i="26"/>
  <c r="M1510" i="26"/>
  <c r="M1511" i="26"/>
  <c r="M1512" i="26"/>
  <c r="M1513" i="26"/>
  <c r="M1514" i="26"/>
  <c r="M1515" i="26"/>
  <c r="M1516" i="26"/>
  <c r="M1517" i="26"/>
  <c r="M1518" i="26"/>
  <c r="M1519" i="26"/>
  <c r="M1520" i="26"/>
  <c r="M1521" i="26"/>
  <c r="M1522" i="26"/>
  <c r="M1523" i="26"/>
  <c r="M1524" i="26"/>
  <c r="M1525" i="26"/>
  <c r="M1526" i="26"/>
  <c r="M1527" i="26"/>
  <c r="M1528" i="26"/>
  <c r="M1529" i="26"/>
  <c r="M1530" i="26"/>
  <c r="M1531" i="26"/>
  <c r="M1532" i="26"/>
  <c r="M1533" i="26"/>
  <c r="M1534" i="26"/>
  <c r="M1535" i="26"/>
  <c r="M1536" i="26"/>
  <c r="M1537" i="26"/>
  <c r="M1538" i="26"/>
  <c r="M1539" i="26"/>
  <c r="M1540" i="26"/>
  <c r="M1541" i="26"/>
  <c r="M1542" i="26"/>
  <c r="M1543" i="26"/>
  <c r="M1544" i="26"/>
  <c r="M1545" i="26"/>
  <c r="M1546" i="26"/>
  <c r="M1547" i="26"/>
  <c r="M1548" i="26"/>
  <c r="M1549" i="26"/>
  <c r="M1550" i="26"/>
  <c r="M1551" i="26"/>
  <c r="M1552" i="26"/>
  <c r="M1553" i="26"/>
  <c r="M1554" i="26"/>
  <c r="M1555" i="26"/>
  <c r="M1556" i="26"/>
  <c r="M1557" i="26"/>
  <c r="M1558" i="26"/>
  <c r="M1559" i="26"/>
  <c r="M1560" i="26"/>
  <c r="M1561" i="26"/>
  <c r="M1562" i="26"/>
  <c r="M1563" i="26"/>
  <c r="M1564" i="26"/>
  <c r="M1565" i="26"/>
  <c r="M1566" i="26"/>
  <c r="M1567" i="26"/>
  <c r="M1568" i="26"/>
  <c r="M1569" i="26"/>
  <c r="M1570" i="26"/>
  <c r="M1571" i="26"/>
  <c r="M1572" i="26"/>
  <c r="M1573" i="26"/>
  <c r="M1574" i="26"/>
  <c r="M1575" i="26"/>
  <c r="M1576" i="26"/>
  <c r="M1577" i="26"/>
  <c r="M1578" i="26"/>
  <c r="M1579" i="26"/>
  <c r="M1580" i="26"/>
  <c r="M1581" i="26"/>
  <c r="M1582" i="26"/>
  <c r="M1583" i="26"/>
  <c r="M1584" i="26"/>
  <c r="M1585" i="26"/>
  <c r="M1586" i="26"/>
  <c r="M1587" i="26"/>
  <c r="M1588" i="26"/>
  <c r="M1589" i="26"/>
  <c r="M1590" i="26"/>
  <c r="M1591" i="26"/>
  <c r="M1592" i="26"/>
  <c r="M1593" i="26"/>
  <c r="M1594" i="26"/>
  <c r="M1595" i="26"/>
  <c r="M1596" i="26"/>
  <c r="M1597" i="26"/>
  <c r="M1598" i="26"/>
  <c r="M1599" i="26"/>
  <c r="M1600" i="26"/>
  <c r="M1601" i="26"/>
  <c r="M1602" i="26"/>
  <c r="M1603" i="26"/>
  <c r="M1604" i="26"/>
  <c r="M1605" i="26"/>
  <c r="M1606" i="26"/>
  <c r="M1607" i="26"/>
  <c r="M1608" i="26"/>
  <c r="M1609" i="26"/>
  <c r="M1610" i="26"/>
  <c r="M1611" i="26"/>
  <c r="M1612" i="26"/>
  <c r="M1613" i="26"/>
  <c r="M1614" i="26"/>
  <c r="M1615" i="26"/>
  <c r="M1616" i="26"/>
  <c r="M1617" i="26"/>
  <c r="M1618" i="26"/>
  <c r="M1619" i="26"/>
  <c r="M1620" i="26"/>
  <c r="M1621" i="26"/>
  <c r="M1622" i="26"/>
  <c r="M1623" i="26"/>
  <c r="M1624" i="26"/>
  <c r="M1625" i="26"/>
  <c r="M1626" i="26"/>
  <c r="M1627" i="26"/>
  <c r="M1628" i="26"/>
  <c r="M1629" i="26"/>
  <c r="M1630" i="26"/>
  <c r="M1631" i="26"/>
  <c r="M1632" i="26"/>
  <c r="M1633" i="26"/>
  <c r="M1634" i="26"/>
  <c r="M1635" i="26"/>
  <c r="M1636" i="26"/>
  <c r="M1637" i="26"/>
  <c r="M1638" i="26"/>
  <c r="M1639" i="26"/>
  <c r="M1640" i="26"/>
  <c r="M1641" i="26"/>
  <c r="M1642" i="26"/>
  <c r="M1643" i="26"/>
  <c r="M1644" i="26"/>
  <c r="M1645" i="26"/>
  <c r="M1646" i="26"/>
  <c r="M1647" i="26"/>
  <c r="M1648" i="26"/>
  <c r="M1649" i="26"/>
  <c r="M1650" i="26"/>
  <c r="M1651" i="26"/>
  <c r="M1652" i="26"/>
  <c r="M1653" i="26"/>
  <c r="M1654" i="26"/>
  <c r="M1655" i="26"/>
  <c r="M1656" i="26"/>
  <c r="M1657" i="26"/>
  <c r="M1658" i="26"/>
  <c r="M1659" i="26"/>
  <c r="M1660" i="26"/>
  <c r="M1661" i="26"/>
  <c r="M1662" i="26"/>
  <c r="M1663" i="26"/>
  <c r="M1664" i="26"/>
  <c r="M1665" i="26"/>
  <c r="M1666" i="26"/>
  <c r="M1667" i="26"/>
  <c r="M1668" i="26"/>
  <c r="M1669" i="26"/>
  <c r="M1670" i="26"/>
  <c r="M1671" i="26"/>
  <c r="M1672" i="26"/>
  <c r="M1673" i="26"/>
  <c r="M1674" i="26"/>
  <c r="M1675" i="26"/>
  <c r="M1676" i="26"/>
  <c r="M1677" i="26"/>
  <c r="M1678" i="26"/>
  <c r="M1679" i="26"/>
  <c r="M1680" i="26"/>
  <c r="M1681" i="26"/>
  <c r="M1682" i="26"/>
  <c r="M1683" i="26"/>
  <c r="M1684" i="26"/>
  <c r="M1685" i="26"/>
  <c r="M1686" i="26"/>
  <c r="M1687" i="26"/>
  <c r="M1688" i="26"/>
  <c r="M1689" i="26"/>
  <c r="M1690" i="26"/>
  <c r="M1691" i="26"/>
  <c r="M1692" i="26"/>
  <c r="M1693" i="26"/>
  <c r="M1694" i="26"/>
  <c r="M1695" i="26"/>
  <c r="M1696" i="26"/>
  <c r="M1697" i="26"/>
  <c r="M1698" i="26"/>
  <c r="M1699" i="26"/>
  <c r="M1700" i="26"/>
  <c r="M1701" i="26"/>
  <c r="M1702" i="26"/>
  <c r="M1703" i="26"/>
  <c r="M1704" i="26"/>
  <c r="M1705" i="26"/>
  <c r="M1706" i="26"/>
  <c r="M1707" i="26"/>
  <c r="M1708" i="26"/>
  <c r="M1709" i="26"/>
  <c r="M1710" i="26"/>
  <c r="M1711" i="26"/>
  <c r="M1712" i="26"/>
  <c r="M1713" i="26"/>
  <c r="M1714" i="26"/>
  <c r="M1715" i="26"/>
  <c r="M1716" i="26"/>
  <c r="M1717" i="26"/>
  <c r="M1718" i="26"/>
  <c r="M1719" i="26"/>
  <c r="M1720" i="26"/>
  <c r="M1721" i="26"/>
  <c r="M1722" i="26"/>
  <c r="M1723" i="26"/>
  <c r="M1724" i="26"/>
  <c r="M1725" i="26"/>
  <c r="M1726" i="26"/>
  <c r="M1727" i="26"/>
  <c r="M1728" i="26"/>
  <c r="M1729" i="26"/>
  <c r="M1730" i="26"/>
  <c r="M1731" i="26"/>
  <c r="M1732" i="26"/>
  <c r="M1733" i="26"/>
  <c r="M1734" i="26"/>
  <c r="M1735" i="26"/>
  <c r="M1736" i="26"/>
  <c r="M1737" i="26"/>
  <c r="M1738" i="26"/>
  <c r="M1739" i="26"/>
  <c r="M1740" i="26"/>
  <c r="M1741" i="26"/>
  <c r="M1742" i="26"/>
  <c r="M1743" i="26"/>
  <c r="M1744" i="26"/>
  <c r="M1745" i="26"/>
  <c r="M1746" i="26"/>
  <c r="M1747" i="26"/>
  <c r="M1748" i="26"/>
  <c r="M1749" i="26"/>
  <c r="M1750" i="26"/>
  <c r="M1751" i="26"/>
  <c r="M1752" i="26"/>
  <c r="M1753" i="26"/>
  <c r="M1754" i="26"/>
  <c r="M1755" i="26"/>
  <c r="M1756" i="26"/>
  <c r="M1757" i="26"/>
  <c r="M1758" i="26"/>
  <c r="M1759" i="26"/>
  <c r="M1760" i="26"/>
  <c r="M1761" i="26"/>
  <c r="M1762" i="26"/>
  <c r="M1763" i="26"/>
  <c r="M1764" i="26"/>
  <c r="M1765" i="26"/>
  <c r="M1766" i="26"/>
  <c r="M1767" i="26"/>
  <c r="M1768" i="26"/>
  <c r="M1769" i="26"/>
  <c r="M1770" i="26"/>
  <c r="M1771" i="26"/>
  <c r="M1772" i="26"/>
  <c r="M1773" i="26"/>
  <c r="M1774" i="26"/>
  <c r="M1775" i="26"/>
  <c r="M1776" i="26"/>
  <c r="M1777" i="26"/>
  <c r="M1778" i="26"/>
  <c r="M1779" i="26"/>
  <c r="M1780" i="26"/>
  <c r="M1781" i="26"/>
  <c r="M1782" i="26"/>
  <c r="M1783" i="26"/>
  <c r="M1784" i="26"/>
  <c r="M1785" i="26"/>
  <c r="M1786" i="26"/>
  <c r="M1787" i="26"/>
  <c r="M1788" i="26"/>
  <c r="M1789" i="26"/>
  <c r="M1790" i="26"/>
  <c r="M1791" i="26"/>
  <c r="M1792" i="26"/>
  <c r="M1793" i="26"/>
  <c r="M1794" i="26"/>
  <c r="M1795" i="26"/>
  <c r="M1796" i="26"/>
  <c r="M1797" i="26"/>
  <c r="M1798" i="26"/>
  <c r="M1799" i="26"/>
  <c r="M1800" i="26"/>
  <c r="M1801" i="26"/>
  <c r="M1802" i="26"/>
  <c r="M1803" i="26"/>
  <c r="M1804" i="26"/>
  <c r="M1805" i="26"/>
  <c r="M1806" i="26"/>
  <c r="M1807" i="26"/>
  <c r="M1808" i="26"/>
  <c r="M1809" i="26"/>
  <c r="M1810" i="26"/>
  <c r="M1811" i="26"/>
  <c r="M1812" i="26"/>
  <c r="M1813" i="26"/>
  <c r="M1814" i="26"/>
  <c r="M1815" i="26"/>
  <c r="M1816" i="26"/>
  <c r="M1817" i="26"/>
  <c r="M1818" i="26"/>
  <c r="M1819" i="26"/>
  <c r="M1820" i="26"/>
  <c r="M1821" i="26"/>
  <c r="M1822" i="26"/>
  <c r="M1823" i="26"/>
  <c r="M1824" i="26"/>
  <c r="M1825" i="26"/>
  <c r="M1826" i="26"/>
  <c r="M1827" i="26"/>
  <c r="M1828" i="26"/>
  <c r="M1829" i="26"/>
  <c r="M1830" i="26"/>
  <c r="M1831" i="26"/>
  <c r="M1832" i="26"/>
  <c r="M1833" i="26"/>
  <c r="M1834" i="26"/>
  <c r="M1835" i="26"/>
  <c r="M1836" i="26"/>
  <c r="M1837" i="26"/>
  <c r="M1838" i="26"/>
  <c r="M1839" i="26"/>
  <c r="M1840" i="26"/>
  <c r="M1841" i="26"/>
  <c r="M1842" i="26"/>
  <c r="M1843" i="26"/>
  <c r="M1844" i="26"/>
  <c r="M1845" i="26"/>
  <c r="M1846" i="26"/>
  <c r="M1847" i="26"/>
  <c r="M1848" i="26"/>
  <c r="M1849" i="26"/>
  <c r="M1850" i="26"/>
  <c r="M1851" i="26"/>
  <c r="M1852" i="26"/>
  <c r="M1853" i="26"/>
  <c r="M1854" i="26"/>
  <c r="M1855" i="26"/>
  <c r="M1856" i="26"/>
  <c r="M1857" i="26"/>
  <c r="M1858" i="26"/>
  <c r="M1859" i="26"/>
  <c r="M1860" i="26"/>
  <c r="M1861" i="26"/>
  <c r="M1862" i="26"/>
  <c r="M1863" i="26"/>
  <c r="M1864" i="26"/>
  <c r="M1865" i="26"/>
  <c r="M1866" i="26"/>
  <c r="M1867" i="26"/>
  <c r="M1868" i="26"/>
  <c r="M1869" i="26"/>
  <c r="M1870" i="26"/>
  <c r="M1871" i="26"/>
  <c r="M1872" i="26"/>
  <c r="M1873" i="26"/>
  <c r="M1874" i="26"/>
  <c r="M1875" i="26"/>
  <c r="M1876" i="26"/>
  <c r="M1877" i="26"/>
  <c r="M1878" i="26"/>
  <c r="M1879" i="26"/>
  <c r="M1880" i="26"/>
  <c r="M1881" i="26"/>
  <c r="M1882" i="26"/>
  <c r="M1883" i="26"/>
  <c r="M1884" i="26"/>
  <c r="M1885" i="26"/>
  <c r="M1886" i="26"/>
  <c r="M1887" i="26"/>
  <c r="M1888" i="26"/>
  <c r="M1889" i="26"/>
  <c r="M1890" i="26"/>
  <c r="M1891" i="26"/>
  <c r="M1892" i="26"/>
  <c r="M1893" i="26"/>
  <c r="M1894" i="26"/>
  <c r="M1895" i="26"/>
  <c r="M1896" i="26"/>
  <c r="M1897" i="26"/>
  <c r="M1898" i="26"/>
  <c r="M1899" i="26"/>
  <c r="M1900" i="26"/>
  <c r="M1901" i="26"/>
  <c r="M1902" i="26"/>
  <c r="M1903" i="26"/>
  <c r="M1904" i="26"/>
  <c r="M1905" i="26"/>
  <c r="M1906" i="26"/>
  <c r="M1907" i="26"/>
  <c r="M1908" i="26"/>
  <c r="M1909" i="26"/>
  <c r="M1910" i="26"/>
  <c r="M1911" i="26"/>
  <c r="M1912" i="26"/>
  <c r="M1913" i="26"/>
  <c r="M1914" i="26"/>
  <c r="M1915" i="26"/>
  <c r="M1916" i="26"/>
  <c r="M1917" i="26"/>
  <c r="M1918" i="26"/>
  <c r="M1919" i="26"/>
  <c r="M1920" i="26"/>
  <c r="M1921" i="26"/>
  <c r="M1922" i="26"/>
  <c r="M1923" i="26"/>
  <c r="M1924" i="26"/>
  <c r="M1925" i="26"/>
  <c r="M1926" i="26"/>
  <c r="M1927" i="26"/>
  <c r="M1928" i="26"/>
  <c r="M1929" i="26"/>
  <c r="M1930" i="26"/>
  <c r="M1931" i="26"/>
  <c r="M1932" i="26"/>
  <c r="M1933" i="26"/>
  <c r="M1934" i="26"/>
  <c r="M1935" i="26"/>
  <c r="M1936" i="26"/>
  <c r="M1937" i="26"/>
  <c r="M1938" i="26"/>
  <c r="M1939" i="26"/>
  <c r="L4" i="26"/>
  <c r="L5" i="26"/>
  <c r="L6" i="26"/>
  <c r="L7" i="26"/>
  <c r="L8" i="26"/>
  <c r="L9" i="26"/>
  <c r="L10" i="26"/>
  <c r="L11" i="26"/>
  <c r="L12" i="26"/>
  <c r="L13" i="26"/>
  <c r="L14" i="26"/>
  <c r="L15" i="26"/>
  <c r="L16" i="26"/>
  <c r="L17" i="26"/>
  <c r="L18" i="26"/>
  <c r="L19" i="26"/>
  <c r="L20" i="26"/>
  <c r="L21" i="26"/>
  <c r="L22" i="26"/>
  <c r="L23" i="26"/>
  <c r="L24" i="26"/>
  <c r="L25" i="26"/>
  <c r="L26" i="26"/>
  <c r="L27" i="26"/>
  <c r="L28" i="26"/>
  <c r="L29" i="26"/>
  <c r="L30" i="26"/>
  <c r="L31" i="26"/>
  <c r="L32" i="26"/>
  <c r="L33" i="26"/>
  <c r="L34" i="26"/>
  <c r="L35" i="26"/>
  <c r="L36" i="26"/>
  <c r="L37" i="26"/>
  <c r="L38" i="26"/>
  <c r="L39" i="26"/>
  <c r="L40" i="26"/>
  <c r="L41" i="26"/>
  <c r="L42" i="26"/>
  <c r="L43" i="26"/>
  <c r="L44" i="26"/>
  <c r="L45" i="26"/>
  <c r="L46" i="26"/>
  <c r="L47" i="26"/>
  <c r="L48" i="26"/>
  <c r="L49" i="26"/>
  <c r="L50" i="26"/>
  <c r="L51" i="26"/>
  <c r="L52" i="26"/>
  <c r="L53" i="26"/>
  <c r="L54" i="26"/>
  <c r="L55" i="26"/>
  <c r="L56" i="26"/>
  <c r="L57" i="26"/>
  <c r="L58" i="26"/>
  <c r="L59" i="26"/>
  <c r="L60" i="26"/>
  <c r="L61" i="26"/>
  <c r="L62" i="26"/>
  <c r="L63" i="26"/>
  <c r="L64" i="26"/>
  <c r="L65" i="26"/>
  <c r="L66" i="26"/>
  <c r="L67" i="26"/>
  <c r="L68" i="26"/>
  <c r="L69" i="26"/>
  <c r="L70" i="26"/>
  <c r="L71" i="26"/>
  <c r="L72" i="26"/>
  <c r="L73" i="26"/>
  <c r="L74" i="26"/>
  <c r="L75" i="26"/>
  <c r="L76" i="26"/>
  <c r="L77" i="26"/>
  <c r="L78" i="26"/>
  <c r="L79" i="26"/>
  <c r="L80" i="26"/>
  <c r="L81" i="26"/>
  <c r="L82" i="26"/>
  <c r="L83" i="26"/>
  <c r="L84" i="26"/>
  <c r="L85" i="26"/>
  <c r="L86" i="26"/>
  <c r="L87" i="26"/>
  <c r="L88" i="26"/>
  <c r="L89" i="26"/>
  <c r="L90" i="26"/>
  <c r="L91" i="26"/>
  <c r="L92" i="26"/>
  <c r="L93" i="26"/>
  <c r="L94" i="26"/>
  <c r="L95" i="26"/>
  <c r="L96" i="26"/>
  <c r="L97" i="26"/>
  <c r="L98" i="26"/>
  <c r="L99" i="26"/>
  <c r="L100" i="26"/>
  <c r="L101" i="26"/>
  <c r="L102" i="26"/>
  <c r="L103" i="26"/>
  <c r="L104" i="26"/>
  <c r="L105" i="26"/>
  <c r="L106" i="26"/>
  <c r="L107" i="26"/>
  <c r="L108" i="26"/>
  <c r="L109" i="26"/>
  <c r="L110" i="26"/>
  <c r="L111" i="26"/>
  <c r="L112" i="26"/>
  <c r="L113" i="26"/>
  <c r="L114" i="26"/>
  <c r="L115" i="26"/>
  <c r="L116" i="26"/>
  <c r="L117" i="26"/>
  <c r="L118" i="26"/>
  <c r="L119" i="26"/>
  <c r="L120" i="26"/>
  <c r="L121" i="26"/>
  <c r="L122" i="26"/>
  <c r="L123" i="26"/>
  <c r="L124" i="26"/>
  <c r="L125" i="26"/>
  <c r="L126" i="26"/>
  <c r="L127" i="26"/>
  <c r="L128" i="26"/>
  <c r="L129" i="26"/>
  <c r="L130" i="26"/>
  <c r="L131" i="26"/>
  <c r="L132" i="26"/>
  <c r="L133" i="26"/>
  <c r="L134" i="26"/>
  <c r="L135" i="26"/>
  <c r="L136" i="26"/>
  <c r="L137" i="26"/>
  <c r="L138" i="26"/>
  <c r="L139" i="26"/>
  <c r="L140" i="26"/>
  <c r="L141" i="26"/>
  <c r="L142" i="26"/>
  <c r="L143" i="26"/>
  <c r="L144" i="26"/>
  <c r="L145" i="26"/>
  <c r="L146" i="26"/>
  <c r="L147" i="26"/>
  <c r="L148" i="26"/>
  <c r="L149" i="26"/>
  <c r="L150" i="26"/>
  <c r="L151" i="26"/>
  <c r="L152" i="26"/>
  <c r="L153" i="26"/>
  <c r="L154" i="26"/>
  <c r="L155" i="26"/>
  <c r="L156" i="26"/>
  <c r="L157" i="26"/>
  <c r="L158" i="26"/>
  <c r="L159" i="26"/>
  <c r="L160" i="26"/>
  <c r="L161" i="26"/>
  <c r="L162" i="26"/>
  <c r="L163" i="26"/>
  <c r="L164" i="26"/>
  <c r="L165" i="26"/>
  <c r="L166" i="26"/>
  <c r="L167" i="26"/>
  <c r="L168" i="26"/>
  <c r="L169" i="26"/>
  <c r="L170" i="26"/>
  <c r="L171" i="26"/>
  <c r="L172" i="26"/>
  <c r="L173" i="26"/>
  <c r="L174" i="26"/>
  <c r="L175" i="26"/>
  <c r="L176" i="26"/>
  <c r="L177" i="26"/>
  <c r="L178" i="26"/>
  <c r="L179" i="26"/>
  <c r="L180" i="26"/>
  <c r="L181" i="26"/>
  <c r="L182" i="26"/>
  <c r="L183" i="26"/>
  <c r="L184" i="26"/>
  <c r="L185" i="26"/>
  <c r="L186" i="26"/>
  <c r="L187" i="26"/>
  <c r="L188" i="26"/>
  <c r="L189" i="26"/>
  <c r="L190" i="26"/>
  <c r="L191" i="26"/>
  <c r="L192" i="26"/>
  <c r="L193" i="26"/>
  <c r="L194" i="26"/>
  <c r="L195" i="26"/>
  <c r="L196" i="26"/>
  <c r="L197" i="26"/>
  <c r="L198" i="26"/>
  <c r="L199" i="26"/>
  <c r="L200" i="26"/>
  <c r="L201" i="26"/>
  <c r="L202" i="26"/>
  <c r="L203" i="26"/>
  <c r="L204" i="26"/>
  <c r="L205" i="26"/>
  <c r="L206" i="26"/>
  <c r="L207" i="26"/>
  <c r="L208" i="26"/>
  <c r="L209" i="26"/>
  <c r="L210" i="26"/>
  <c r="L211" i="26"/>
  <c r="L212" i="26"/>
  <c r="L213" i="26"/>
  <c r="L214" i="26"/>
  <c r="L215" i="26"/>
  <c r="L216" i="26"/>
  <c r="L217" i="26"/>
  <c r="L218" i="26"/>
  <c r="L219" i="26"/>
  <c r="L220" i="26"/>
  <c r="L221" i="26"/>
  <c r="L222" i="26"/>
  <c r="L223" i="26"/>
  <c r="L224" i="26"/>
  <c r="L225" i="26"/>
  <c r="L226" i="26"/>
  <c r="L227" i="26"/>
  <c r="L228" i="26"/>
  <c r="L229" i="26"/>
  <c r="L230" i="26"/>
  <c r="L231" i="26"/>
  <c r="L232" i="26"/>
  <c r="L233" i="26"/>
  <c r="L234" i="26"/>
  <c r="L235" i="26"/>
  <c r="L236" i="26"/>
  <c r="L237" i="26"/>
  <c r="L238" i="26"/>
  <c r="L239" i="26"/>
  <c r="L240" i="26"/>
  <c r="L241" i="26"/>
  <c r="L242" i="26"/>
  <c r="L243" i="26"/>
  <c r="L244" i="26"/>
  <c r="L245" i="26"/>
  <c r="L246" i="26"/>
  <c r="L247" i="26"/>
  <c r="L248" i="26"/>
  <c r="L249" i="26"/>
  <c r="L250" i="26"/>
  <c r="L251" i="26"/>
  <c r="L252" i="26"/>
  <c r="L253" i="26"/>
  <c r="L254" i="26"/>
  <c r="L255" i="26"/>
  <c r="L256" i="26"/>
  <c r="L257" i="26"/>
  <c r="L258" i="26"/>
  <c r="L259" i="26"/>
  <c r="L260" i="26"/>
  <c r="L261" i="26"/>
  <c r="L262" i="26"/>
  <c r="L263" i="26"/>
  <c r="L264" i="26"/>
  <c r="L265" i="26"/>
  <c r="L266" i="26"/>
  <c r="L267" i="26"/>
  <c r="L268" i="26"/>
  <c r="L269" i="26"/>
  <c r="L270" i="26"/>
  <c r="L271" i="26"/>
  <c r="L272" i="26"/>
  <c r="L273" i="26"/>
  <c r="L274" i="26"/>
  <c r="L275" i="26"/>
  <c r="L276" i="26"/>
  <c r="L277" i="26"/>
  <c r="L278" i="26"/>
  <c r="L279" i="26"/>
  <c r="L280" i="26"/>
  <c r="L281" i="26"/>
  <c r="L282" i="26"/>
  <c r="L283" i="26"/>
  <c r="L284" i="26"/>
  <c r="L285" i="26"/>
  <c r="L286" i="26"/>
  <c r="L287" i="26"/>
  <c r="L288" i="26"/>
  <c r="L289" i="26"/>
  <c r="L290" i="26"/>
  <c r="L291" i="26"/>
  <c r="L292" i="26"/>
  <c r="L293" i="26"/>
  <c r="L294" i="26"/>
  <c r="L295" i="26"/>
  <c r="L296" i="26"/>
  <c r="L297" i="26"/>
  <c r="L298" i="26"/>
  <c r="L299" i="26"/>
  <c r="L300" i="26"/>
  <c r="L301" i="26"/>
  <c r="L302" i="26"/>
  <c r="L303" i="26"/>
  <c r="L304" i="26"/>
  <c r="L305" i="26"/>
  <c r="L306" i="26"/>
  <c r="L307" i="26"/>
  <c r="L308" i="26"/>
  <c r="L309" i="26"/>
  <c r="L310" i="26"/>
  <c r="L311" i="26"/>
  <c r="L312" i="26"/>
  <c r="L313" i="26"/>
  <c r="L314" i="26"/>
  <c r="L315" i="26"/>
  <c r="L316" i="26"/>
  <c r="L317" i="26"/>
  <c r="L318" i="26"/>
  <c r="L319" i="26"/>
  <c r="L320" i="26"/>
  <c r="L321" i="26"/>
  <c r="L322" i="26"/>
  <c r="L323" i="26"/>
  <c r="L324" i="26"/>
  <c r="L325" i="26"/>
  <c r="L326" i="26"/>
  <c r="L327" i="26"/>
  <c r="L328" i="26"/>
  <c r="L329" i="26"/>
  <c r="L330" i="26"/>
  <c r="L331" i="26"/>
  <c r="L332" i="26"/>
  <c r="L333" i="26"/>
  <c r="L334" i="26"/>
  <c r="L335" i="26"/>
  <c r="L336" i="26"/>
  <c r="L337" i="26"/>
  <c r="L338" i="26"/>
  <c r="L339" i="26"/>
  <c r="L340" i="26"/>
  <c r="L341" i="26"/>
  <c r="L342" i="26"/>
  <c r="L343" i="26"/>
  <c r="L344" i="26"/>
  <c r="L345" i="26"/>
  <c r="L346" i="26"/>
  <c r="L347" i="26"/>
  <c r="L348" i="26"/>
  <c r="L349" i="26"/>
  <c r="L350" i="26"/>
  <c r="L351" i="26"/>
  <c r="L352" i="26"/>
  <c r="L353" i="26"/>
  <c r="L354" i="26"/>
  <c r="L355" i="26"/>
  <c r="L356" i="26"/>
  <c r="L357" i="26"/>
  <c r="L358" i="26"/>
  <c r="L359" i="26"/>
  <c r="L360" i="26"/>
  <c r="L361" i="26"/>
  <c r="L362" i="26"/>
  <c r="L363" i="26"/>
  <c r="L364" i="26"/>
  <c r="L365" i="26"/>
  <c r="L366" i="26"/>
  <c r="L367" i="26"/>
  <c r="L368" i="26"/>
  <c r="L369" i="26"/>
  <c r="L370" i="26"/>
  <c r="L371" i="26"/>
  <c r="L372" i="26"/>
  <c r="L373" i="26"/>
  <c r="L374" i="26"/>
  <c r="L375" i="26"/>
  <c r="L376" i="26"/>
  <c r="L377" i="26"/>
  <c r="L378" i="26"/>
  <c r="L379" i="26"/>
  <c r="L380" i="26"/>
  <c r="L381" i="26"/>
  <c r="L382" i="26"/>
  <c r="L383" i="26"/>
  <c r="L384" i="26"/>
  <c r="L385" i="26"/>
  <c r="L386" i="26"/>
  <c r="L387" i="26"/>
  <c r="L388" i="26"/>
  <c r="L389" i="26"/>
  <c r="L390" i="26"/>
  <c r="L391" i="26"/>
  <c r="L392" i="26"/>
  <c r="L393" i="26"/>
  <c r="L394" i="26"/>
  <c r="L395" i="26"/>
  <c r="L396" i="26"/>
  <c r="L397" i="26"/>
  <c r="L398" i="26"/>
  <c r="L399" i="26"/>
  <c r="L400" i="26"/>
  <c r="L401" i="26"/>
  <c r="L402" i="26"/>
  <c r="L403" i="26"/>
  <c r="L404" i="26"/>
  <c r="L405" i="26"/>
  <c r="L406" i="26"/>
  <c r="L407" i="26"/>
  <c r="L408" i="26"/>
  <c r="L409" i="26"/>
  <c r="L410" i="26"/>
  <c r="L411" i="26"/>
  <c r="L412" i="26"/>
  <c r="L413" i="26"/>
  <c r="L414" i="26"/>
  <c r="L415" i="26"/>
  <c r="L416" i="26"/>
  <c r="L417" i="26"/>
  <c r="L418" i="26"/>
  <c r="L419" i="26"/>
  <c r="L420" i="26"/>
  <c r="L421" i="26"/>
  <c r="L422" i="26"/>
  <c r="L423" i="26"/>
  <c r="L424" i="26"/>
  <c r="L425" i="26"/>
  <c r="L426" i="26"/>
  <c r="L427" i="26"/>
  <c r="L428" i="26"/>
  <c r="L429" i="26"/>
  <c r="L430" i="26"/>
  <c r="L431" i="26"/>
  <c r="L432" i="26"/>
  <c r="L433" i="26"/>
  <c r="L434" i="26"/>
  <c r="L435" i="26"/>
  <c r="L436" i="26"/>
  <c r="L437" i="26"/>
  <c r="L438" i="26"/>
  <c r="L439" i="26"/>
  <c r="L440" i="26"/>
  <c r="L441" i="26"/>
  <c r="L442" i="26"/>
  <c r="L443" i="26"/>
  <c r="L444" i="26"/>
  <c r="L445" i="26"/>
  <c r="L446" i="26"/>
  <c r="L447" i="26"/>
  <c r="L448" i="26"/>
  <c r="L449" i="26"/>
  <c r="L450" i="26"/>
  <c r="L451" i="26"/>
  <c r="L452" i="26"/>
  <c r="L453" i="26"/>
  <c r="L454" i="26"/>
  <c r="L455" i="26"/>
  <c r="L456" i="26"/>
  <c r="L457" i="26"/>
  <c r="L458" i="26"/>
  <c r="L459" i="26"/>
  <c r="L460" i="26"/>
  <c r="L461" i="26"/>
  <c r="L462" i="26"/>
  <c r="L463" i="26"/>
  <c r="L464" i="26"/>
  <c r="L465" i="26"/>
  <c r="L466" i="26"/>
  <c r="L467" i="26"/>
  <c r="L468" i="26"/>
  <c r="L469" i="26"/>
  <c r="L470" i="26"/>
  <c r="L471" i="26"/>
  <c r="L472" i="26"/>
  <c r="L473" i="26"/>
  <c r="L474" i="26"/>
  <c r="L475" i="26"/>
  <c r="L476" i="26"/>
  <c r="L477" i="26"/>
  <c r="L478" i="26"/>
  <c r="L479" i="26"/>
  <c r="L480" i="26"/>
  <c r="L481" i="26"/>
  <c r="L482" i="26"/>
  <c r="L483" i="26"/>
  <c r="L484" i="26"/>
  <c r="L485" i="26"/>
  <c r="L486" i="26"/>
  <c r="L487" i="26"/>
  <c r="L488" i="26"/>
  <c r="L489" i="26"/>
  <c r="L490" i="26"/>
  <c r="L491" i="26"/>
  <c r="L492" i="26"/>
  <c r="L493" i="26"/>
  <c r="L494" i="26"/>
  <c r="L495" i="26"/>
  <c r="L496" i="26"/>
  <c r="L497" i="26"/>
  <c r="L498" i="26"/>
  <c r="L499" i="26"/>
  <c r="L500" i="26"/>
  <c r="L501" i="26"/>
  <c r="L502" i="26"/>
  <c r="L503" i="26"/>
  <c r="L504" i="26"/>
  <c r="L505" i="26"/>
  <c r="L506" i="26"/>
  <c r="L507" i="26"/>
  <c r="L508" i="26"/>
  <c r="L509" i="26"/>
  <c r="L510" i="26"/>
  <c r="L511" i="26"/>
  <c r="L512" i="26"/>
  <c r="L513" i="26"/>
  <c r="L514" i="26"/>
  <c r="L515" i="26"/>
  <c r="L516" i="26"/>
  <c r="L517" i="26"/>
  <c r="L518" i="26"/>
  <c r="L519" i="26"/>
  <c r="L520" i="26"/>
  <c r="L521" i="26"/>
  <c r="L522" i="26"/>
  <c r="L523" i="26"/>
  <c r="L524" i="26"/>
  <c r="L525" i="26"/>
  <c r="L526" i="26"/>
  <c r="L527" i="26"/>
  <c r="L528" i="26"/>
  <c r="L529" i="26"/>
  <c r="L530" i="26"/>
  <c r="L531" i="26"/>
  <c r="L532" i="26"/>
  <c r="L533" i="26"/>
  <c r="L534" i="26"/>
  <c r="L535" i="26"/>
  <c r="L536" i="26"/>
  <c r="L537" i="26"/>
  <c r="L538" i="26"/>
  <c r="L539" i="26"/>
  <c r="L540" i="26"/>
  <c r="L541" i="26"/>
  <c r="L542" i="26"/>
  <c r="L543" i="26"/>
  <c r="L544" i="26"/>
  <c r="L545" i="26"/>
  <c r="L546" i="26"/>
  <c r="L547" i="26"/>
  <c r="L548" i="26"/>
  <c r="L549" i="26"/>
  <c r="L550" i="26"/>
  <c r="L551" i="26"/>
  <c r="L552" i="26"/>
  <c r="L553" i="26"/>
  <c r="L554" i="26"/>
  <c r="L555" i="26"/>
  <c r="L556" i="26"/>
  <c r="L557" i="26"/>
  <c r="L558" i="26"/>
  <c r="L559" i="26"/>
  <c r="L560" i="26"/>
  <c r="L561" i="26"/>
  <c r="L562" i="26"/>
  <c r="L563" i="26"/>
  <c r="L564" i="26"/>
  <c r="L565" i="26"/>
  <c r="L566" i="26"/>
  <c r="L567" i="26"/>
  <c r="L568" i="26"/>
  <c r="L569" i="26"/>
  <c r="L570" i="26"/>
  <c r="L571" i="26"/>
  <c r="L572" i="26"/>
  <c r="L573" i="26"/>
  <c r="L574" i="26"/>
  <c r="L575" i="26"/>
  <c r="L576" i="26"/>
  <c r="L577" i="26"/>
  <c r="L578" i="26"/>
  <c r="L579" i="26"/>
  <c r="L580" i="26"/>
  <c r="L581" i="26"/>
  <c r="L582" i="26"/>
  <c r="L583" i="26"/>
  <c r="L584" i="26"/>
  <c r="L585" i="26"/>
  <c r="L586" i="26"/>
  <c r="L587" i="26"/>
  <c r="L588" i="26"/>
  <c r="L589" i="26"/>
  <c r="L590" i="26"/>
  <c r="L591" i="26"/>
  <c r="L592" i="26"/>
  <c r="L593" i="26"/>
  <c r="L594" i="26"/>
  <c r="L595" i="26"/>
  <c r="L596" i="26"/>
  <c r="L597" i="26"/>
  <c r="L598" i="26"/>
  <c r="L599" i="26"/>
  <c r="L600" i="26"/>
  <c r="L601" i="26"/>
  <c r="L602" i="26"/>
  <c r="L603" i="26"/>
  <c r="L604" i="26"/>
  <c r="L605" i="26"/>
  <c r="L606" i="26"/>
  <c r="L607" i="26"/>
  <c r="L608" i="26"/>
  <c r="L609" i="26"/>
  <c r="L610" i="26"/>
  <c r="L611" i="26"/>
  <c r="L612" i="26"/>
  <c r="L613" i="26"/>
  <c r="L614" i="26"/>
  <c r="L615" i="26"/>
  <c r="L616" i="26"/>
  <c r="L617" i="26"/>
  <c r="L618" i="26"/>
  <c r="L619" i="26"/>
  <c r="L620" i="26"/>
  <c r="L621" i="26"/>
  <c r="L622" i="26"/>
  <c r="L623" i="26"/>
  <c r="L624" i="26"/>
  <c r="L625" i="26"/>
  <c r="L626" i="26"/>
  <c r="L627" i="26"/>
  <c r="L628" i="26"/>
  <c r="L629" i="26"/>
  <c r="L630" i="26"/>
  <c r="L631" i="26"/>
  <c r="L632" i="26"/>
  <c r="L633" i="26"/>
  <c r="L634" i="26"/>
  <c r="L635" i="26"/>
  <c r="L636" i="26"/>
  <c r="L637" i="26"/>
  <c r="L638" i="26"/>
  <c r="L639" i="26"/>
  <c r="L640" i="26"/>
  <c r="L641" i="26"/>
  <c r="L642" i="26"/>
  <c r="L643" i="26"/>
  <c r="L644" i="26"/>
  <c r="L645" i="26"/>
  <c r="L646" i="26"/>
  <c r="L647" i="26"/>
  <c r="L648" i="26"/>
  <c r="L649" i="26"/>
  <c r="L650" i="26"/>
  <c r="L651" i="26"/>
  <c r="L652" i="26"/>
  <c r="L653" i="26"/>
  <c r="L654" i="26"/>
  <c r="L655" i="26"/>
  <c r="L656" i="26"/>
  <c r="L657" i="26"/>
  <c r="L658" i="26"/>
  <c r="L659" i="26"/>
  <c r="L660" i="26"/>
  <c r="L661" i="26"/>
  <c r="L662" i="26"/>
  <c r="L663" i="26"/>
  <c r="L664" i="26"/>
  <c r="L665" i="26"/>
  <c r="L666" i="26"/>
  <c r="L667" i="26"/>
  <c r="L668" i="26"/>
  <c r="L669" i="26"/>
  <c r="L670" i="26"/>
  <c r="L671" i="26"/>
  <c r="L672" i="26"/>
  <c r="L673" i="26"/>
  <c r="L674" i="26"/>
  <c r="L675" i="26"/>
  <c r="L676" i="26"/>
  <c r="L677" i="26"/>
  <c r="L678" i="26"/>
  <c r="L679" i="26"/>
  <c r="L680" i="26"/>
  <c r="L681" i="26"/>
  <c r="L682" i="26"/>
  <c r="L683" i="26"/>
  <c r="L684" i="26"/>
  <c r="L685" i="26"/>
  <c r="L686" i="26"/>
  <c r="L687" i="26"/>
  <c r="L688" i="26"/>
  <c r="L689" i="26"/>
  <c r="L690" i="26"/>
  <c r="L691" i="26"/>
  <c r="L692" i="26"/>
  <c r="L693" i="26"/>
  <c r="L694" i="26"/>
  <c r="L695" i="26"/>
  <c r="L696" i="26"/>
  <c r="L697" i="26"/>
  <c r="L698" i="26"/>
  <c r="L699" i="26"/>
  <c r="L700" i="26"/>
  <c r="L701" i="26"/>
  <c r="L702" i="26"/>
  <c r="L703" i="26"/>
  <c r="L704" i="26"/>
  <c r="L705" i="26"/>
  <c r="L706" i="26"/>
  <c r="L707" i="26"/>
  <c r="L708" i="26"/>
  <c r="L709" i="26"/>
  <c r="L710" i="26"/>
  <c r="L711" i="26"/>
  <c r="L712" i="26"/>
  <c r="L713" i="26"/>
  <c r="L714" i="26"/>
  <c r="L715" i="26"/>
  <c r="L716" i="26"/>
  <c r="L717" i="26"/>
  <c r="L718" i="26"/>
  <c r="L719" i="26"/>
  <c r="L720" i="26"/>
  <c r="L721" i="26"/>
  <c r="L722" i="26"/>
  <c r="L723" i="26"/>
  <c r="L724" i="26"/>
  <c r="L725" i="26"/>
  <c r="L726" i="26"/>
  <c r="L727" i="26"/>
  <c r="L728" i="26"/>
  <c r="L729" i="26"/>
  <c r="L730" i="26"/>
  <c r="L731" i="26"/>
  <c r="L732" i="26"/>
  <c r="L733" i="26"/>
  <c r="L734" i="26"/>
  <c r="L735" i="26"/>
  <c r="L736" i="26"/>
  <c r="L737" i="26"/>
  <c r="L738" i="26"/>
  <c r="L739" i="26"/>
  <c r="L740" i="26"/>
  <c r="L741" i="26"/>
  <c r="L742" i="26"/>
  <c r="L743" i="26"/>
  <c r="L744" i="26"/>
  <c r="L745" i="26"/>
  <c r="L746" i="26"/>
  <c r="L747" i="26"/>
  <c r="L748" i="26"/>
  <c r="L749" i="26"/>
  <c r="L750" i="26"/>
  <c r="L751" i="26"/>
  <c r="L752" i="26"/>
  <c r="L753" i="26"/>
  <c r="L754" i="26"/>
  <c r="L755" i="26"/>
  <c r="L756" i="26"/>
  <c r="L757" i="26"/>
  <c r="L758" i="26"/>
  <c r="L759" i="26"/>
  <c r="L760" i="26"/>
  <c r="L761" i="26"/>
  <c r="L762" i="26"/>
  <c r="L763" i="26"/>
  <c r="L764" i="26"/>
  <c r="L765" i="26"/>
  <c r="L766" i="26"/>
  <c r="L767" i="26"/>
  <c r="L768" i="26"/>
  <c r="L769" i="26"/>
  <c r="L770" i="26"/>
  <c r="L771" i="26"/>
  <c r="L772" i="26"/>
  <c r="L773" i="26"/>
  <c r="L774" i="26"/>
  <c r="L775" i="26"/>
  <c r="L776" i="26"/>
  <c r="L777" i="26"/>
  <c r="L778" i="26"/>
  <c r="L779" i="26"/>
  <c r="L780" i="26"/>
  <c r="L781" i="26"/>
  <c r="L782" i="26"/>
  <c r="L783" i="26"/>
  <c r="L784" i="26"/>
  <c r="L785" i="26"/>
  <c r="L786" i="26"/>
  <c r="L787" i="26"/>
  <c r="L788" i="26"/>
  <c r="L789" i="26"/>
  <c r="L790" i="26"/>
  <c r="L791" i="26"/>
  <c r="L792" i="26"/>
  <c r="L793" i="26"/>
  <c r="L794" i="26"/>
  <c r="L795" i="26"/>
  <c r="L796" i="26"/>
  <c r="L797" i="26"/>
  <c r="L798" i="26"/>
  <c r="L799" i="26"/>
  <c r="L800" i="26"/>
  <c r="L801" i="26"/>
  <c r="L802" i="26"/>
  <c r="L803" i="26"/>
  <c r="L804" i="26"/>
  <c r="L805" i="26"/>
  <c r="L806" i="26"/>
  <c r="L807" i="26"/>
  <c r="L808" i="26"/>
  <c r="L809" i="26"/>
  <c r="L810" i="26"/>
  <c r="L811" i="26"/>
  <c r="L812" i="26"/>
  <c r="L813" i="26"/>
  <c r="L814" i="26"/>
  <c r="L815" i="26"/>
  <c r="L816" i="26"/>
  <c r="L817" i="26"/>
  <c r="L818" i="26"/>
  <c r="L819" i="26"/>
  <c r="L820" i="26"/>
  <c r="L821" i="26"/>
  <c r="L822" i="26"/>
  <c r="L823" i="26"/>
  <c r="L824" i="26"/>
  <c r="L825" i="26"/>
  <c r="L826" i="26"/>
  <c r="L827" i="26"/>
  <c r="L828" i="26"/>
  <c r="L829" i="26"/>
  <c r="L830" i="26"/>
  <c r="L831" i="26"/>
  <c r="L832" i="26"/>
  <c r="L833" i="26"/>
  <c r="L834" i="26"/>
  <c r="L835" i="26"/>
  <c r="L836" i="26"/>
  <c r="L837" i="26"/>
  <c r="L838" i="26"/>
  <c r="L839" i="26"/>
  <c r="L840" i="26"/>
  <c r="L841" i="26"/>
  <c r="L842" i="26"/>
  <c r="L843" i="26"/>
  <c r="L844" i="26"/>
  <c r="L845" i="26"/>
  <c r="L846" i="26"/>
  <c r="L847" i="26"/>
  <c r="L848" i="26"/>
  <c r="L849" i="26"/>
  <c r="L850" i="26"/>
  <c r="L851" i="26"/>
  <c r="L852" i="26"/>
  <c r="L853" i="26"/>
  <c r="L854" i="26"/>
  <c r="L855" i="26"/>
  <c r="L856" i="26"/>
  <c r="L857" i="26"/>
  <c r="L858" i="26"/>
  <c r="L859" i="26"/>
  <c r="L860" i="26"/>
  <c r="L861" i="26"/>
  <c r="L862" i="26"/>
  <c r="L863" i="26"/>
  <c r="L864" i="26"/>
  <c r="L865" i="26"/>
  <c r="L866" i="26"/>
  <c r="L867" i="26"/>
  <c r="L868" i="26"/>
  <c r="L869" i="26"/>
  <c r="L870" i="26"/>
  <c r="L871" i="26"/>
  <c r="L872" i="26"/>
  <c r="L873" i="26"/>
  <c r="L874" i="26"/>
  <c r="L875" i="26"/>
  <c r="L876" i="26"/>
  <c r="L877" i="26"/>
  <c r="L878" i="26"/>
  <c r="L879" i="26"/>
  <c r="L880" i="26"/>
  <c r="L881" i="26"/>
  <c r="L882" i="26"/>
  <c r="L883" i="26"/>
  <c r="L884" i="26"/>
  <c r="L885" i="26"/>
  <c r="L886" i="26"/>
  <c r="L887" i="26"/>
  <c r="L888" i="26"/>
  <c r="L889" i="26"/>
  <c r="L890" i="26"/>
  <c r="L891" i="26"/>
  <c r="L892" i="26"/>
  <c r="L893" i="26"/>
  <c r="L894" i="26"/>
  <c r="L895" i="26"/>
  <c r="L896" i="26"/>
  <c r="L897" i="26"/>
  <c r="L898" i="26"/>
  <c r="L899" i="26"/>
  <c r="L900" i="26"/>
  <c r="L901" i="26"/>
  <c r="L902" i="26"/>
  <c r="L903" i="26"/>
  <c r="L904" i="26"/>
  <c r="L905" i="26"/>
  <c r="L906" i="26"/>
  <c r="L907" i="26"/>
  <c r="L908" i="26"/>
  <c r="L909" i="26"/>
  <c r="L910" i="26"/>
  <c r="L911" i="26"/>
  <c r="L912" i="26"/>
  <c r="L913" i="26"/>
  <c r="L914" i="26"/>
  <c r="L915" i="26"/>
  <c r="L916" i="26"/>
  <c r="L917" i="26"/>
  <c r="L918" i="26"/>
  <c r="L919" i="26"/>
  <c r="L920" i="26"/>
  <c r="L921" i="26"/>
  <c r="L922" i="26"/>
  <c r="L923" i="26"/>
  <c r="L924" i="26"/>
  <c r="L925" i="26"/>
  <c r="L926" i="26"/>
  <c r="L927" i="26"/>
  <c r="L928" i="26"/>
  <c r="L929" i="26"/>
  <c r="L930" i="26"/>
  <c r="L931" i="26"/>
  <c r="L932" i="26"/>
  <c r="L933" i="26"/>
  <c r="L934" i="26"/>
  <c r="L935" i="26"/>
  <c r="L936" i="26"/>
  <c r="L937" i="26"/>
  <c r="L938" i="26"/>
  <c r="L939" i="26"/>
  <c r="L940" i="26"/>
  <c r="L941" i="26"/>
  <c r="L942" i="26"/>
  <c r="L943" i="26"/>
  <c r="L944" i="26"/>
  <c r="L945" i="26"/>
  <c r="L946" i="26"/>
  <c r="L947" i="26"/>
  <c r="L948" i="26"/>
  <c r="L949" i="26"/>
  <c r="L950" i="26"/>
  <c r="L951" i="26"/>
  <c r="L952" i="26"/>
  <c r="L953" i="26"/>
  <c r="L954" i="26"/>
  <c r="L955" i="26"/>
  <c r="L956" i="26"/>
  <c r="L957" i="26"/>
  <c r="L958" i="26"/>
  <c r="L959" i="26"/>
  <c r="L960" i="26"/>
  <c r="L961" i="26"/>
  <c r="L962" i="26"/>
  <c r="L963" i="26"/>
  <c r="L964" i="26"/>
  <c r="L965" i="26"/>
  <c r="L966" i="26"/>
  <c r="L967" i="26"/>
  <c r="L968" i="26"/>
  <c r="L969" i="26"/>
  <c r="L970" i="26"/>
  <c r="L971" i="26"/>
  <c r="L972" i="26"/>
  <c r="L973" i="26"/>
  <c r="L974" i="26"/>
  <c r="L975" i="26"/>
  <c r="L976" i="26"/>
  <c r="L977" i="26"/>
  <c r="L978" i="26"/>
  <c r="L979" i="26"/>
  <c r="L980" i="26"/>
  <c r="L981" i="26"/>
  <c r="L982" i="26"/>
  <c r="L983" i="26"/>
  <c r="L984" i="26"/>
  <c r="L985" i="26"/>
  <c r="L986" i="26"/>
  <c r="L987" i="26"/>
  <c r="L988" i="26"/>
  <c r="L989" i="26"/>
  <c r="L990" i="26"/>
  <c r="L991" i="26"/>
  <c r="L992" i="26"/>
  <c r="L993" i="26"/>
  <c r="L994" i="26"/>
  <c r="L995" i="26"/>
  <c r="L996" i="26"/>
  <c r="L997" i="26"/>
  <c r="L998" i="26"/>
  <c r="L999" i="26"/>
  <c r="L1000" i="26"/>
  <c r="L1001" i="26"/>
  <c r="L1002" i="26"/>
  <c r="L1003" i="26"/>
  <c r="L1004" i="26"/>
  <c r="L1005" i="26"/>
  <c r="L1006" i="26"/>
  <c r="L1007" i="26"/>
  <c r="L1008" i="26"/>
  <c r="L1009" i="26"/>
  <c r="L1010" i="26"/>
  <c r="L1011" i="26"/>
  <c r="L1012" i="26"/>
  <c r="L1013" i="26"/>
  <c r="L1014" i="26"/>
  <c r="L1015" i="26"/>
  <c r="L1016" i="26"/>
  <c r="L1017" i="26"/>
  <c r="L1018" i="26"/>
  <c r="L1019" i="26"/>
  <c r="L1020" i="26"/>
  <c r="L1021" i="26"/>
  <c r="L1022" i="26"/>
  <c r="L1023" i="26"/>
  <c r="L1024" i="26"/>
  <c r="L1025" i="26"/>
  <c r="L1026" i="26"/>
  <c r="L1027" i="26"/>
  <c r="L1028" i="26"/>
  <c r="L1029" i="26"/>
  <c r="L1030" i="26"/>
  <c r="L1031" i="26"/>
  <c r="L1032" i="26"/>
  <c r="L1033" i="26"/>
  <c r="L1034" i="26"/>
  <c r="L1035" i="26"/>
  <c r="L1036" i="26"/>
  <c r="L1037" i="26"/>
  <c r="L1038" i="26"/>
  <c r="L1039" i="26"/>
  <c r="L1040" i="26"/>
  <c r="L1041" i="26"/>
  <c r="L1042" i="26"/>
  <c r="L1043" i="26"/>
  <c r="L1044" i="26"/>
  <c r="L1045" i="26"/>
  <c r="L1046" i="26"/>
  <c r="L1047" i="26"/>
  <c r="L1048" i="26"/>
  <c r="L1049" i="26"/>
  <c r="L1050" i="26"/>
  <c r="L1051" i="26"/>
  <c r="L1052" i="26"/>
  <c r="L1053" i="26"/>
  <c r="L1054" i="26"/>
  <c r="L1055" i="26"/>
  <c r="L1056" i="26"/>
  <c r="L1057" i="26"/>
  <c r="L1058" i="26"/>
  <c r="L1059" i="26"/>
  <c r="L1060" i="26"/>
  <c r="L1061" i="26"/>
  <c r="L1062" i="26"/>
  <c r="L1063" i="26"/>
  <c r="L1064" i="26"/>
  <c r="L1065" i="26"/>
  <c r="L1066" i="26"/>
  <c r="L1067" i="26"/>
  <c r="L1068" i="26"/>
  <c r="L1069" i="26"/>
  <c r="L1070" i="26"/>
  <c r="L1071" i="26"/>
  <c r="L1072" i="26"/>
  <c r="L1073" i="26"/>
  <c r="L1074" i="26"/>
  <c r="L1075" i="26"/>
  <c r="L1076" i="26"/>
  <c r="L1077" i="26"/>
  <c r="L1078" i="26"/>
  <c r="L1079" i="26"/>
  <c r="L1080" i="26"/>
  <c r="L1081" i="26"/>
  <c r="L1082" i="26"/>
  <c r="L1083" i="26"/>
  <c r="L1084" i="26"/>
  <c r="L1085" i="26"/>
  <c r="L1086" i="26"/>
  <c r="L1087" i="26"/>
  <c r="L1088" i="26"/>
  <c r="L1089" i="26"/>
  <c r="L1090" i="26"/>
  <c r="L1091" i="26"/>
  <c r="L1092" i="26"/>
  <c r="L1093" i="26"/>
  <c r="L1094" i="26"/>
  <c r="L1095" i="26"/>
  <c r="L1096" i="26"/>
  <c r="L1097" i="26"/>
  <c r="L1098" i="26"/>
  <c r="L1099" i="26"/>
  <c r="L1100" i="26"/>
  <c r="L1101" i="26"/>
  <c r="L1102" i="26"/>
  <c r="L1103" i="26"/>
  <c r="L1104" i="26"/>
  <c r="L1105" i="26"/>
  <c r="L1106" i="26"/>
  <c r="L1107" i="26"/>
  <c r="L1108" i="26"/>
  <c r="L1109" i="26"/>
  <c r="L1110" i="26"/>
  <c r="L1111" i="26"/>
  <c r="L1112" i="26"/>
  <c r="L1113" i="26"/>
  <c r="L1114" i="26"/>
  <c r="L1115" i="26"/>
  <c r="L1116" i="26"/>
  <c r="L1117" i="26"/>
  <c r="L1118" i="26"/>
  <c r="L1119" i="26"/>
  <c r="L1120" i="26"/>
  <c r="L1121" i="26"/>
  <c r="L1122" i="26"/>
  <c r="L1123" i="26"/>
  <c r="L1124" i="26"/>
  <c r="L1125" i="26"/>
  <c r="L1126" i="26"/>
  <c r="L1127" i="26"/>
  <c r="L1128" i="26"/>
  <c r="L1129" i="26"/>
  <c r="L1130" i="26"/>
  <c r="L1131" i="26"/>
  <c r="L1132" i="26"/>
  <c r="L1133" i="26"/>
  <c r="L1134" i="26"/>
  <c r="L1135" i="26"/>
  <c r="L1136" i="26"/>
  <c r="L1137" i="26"/>
  <c r="L1138" i="26"/>
  <c r="L1139" i="26"/>
  <c r="L1140" i="26"/>
  <c r="L1141" i="26"/>
  <c r="L1142" i="26"/>
  <c r="L1143" i="26"/>
  <c r="L1144" i="26"/>
  <c r="L1145" i="26"/>
  <c r="L1146" i="26"/>
  <c r="L1147" i="26"/>
  <c r="L1148" i="26"/>
  <c r="L1149" i="26"/>
  <c r="L1150" i="26"/>
  <c r="L1151" i="26"/>
  <c r="L1152" i="26"/>
  <c r="L1153" i="26"/>
  <c r="L1154" i="26"/>
  <c r="L1155" i="26"/>
  <c r="L1156" i="26"/>
  <c r="L1157" i="26"/>
  <c r="L1158" i="26"/>
  <c r="L1159" i="26"/>
  <c r="L1160" i="26"/>
  <c r="L1161" i="26"/>
  <c r="L1162" i="26"/>
  <c r="L1163" i="26"/>
  <c r="L1164" i="26"/>
  <c r="L1165" i="26"/>
  <c r="L1166" i="26"/>
  <c r="L1167" i="26"/>
  <c r="L1168" i="26"/>
  <c r="L1169" i="26"/>
  <c r="L1170" i="26"/>
  <c r="L1171" i="26"/>
  <c r="L1172" i="26"/>
  <c r="L1173" i="26"/>
  <c r="L1174" i="26"/>
  <c r="L1175" i="26"/>
  <c r="L1176" i="26"/>
  <c r="L1177" i="26"/>
  <c r="L1178" i="26"/>
  <c r="L1179" i="26"/>
  <c r="L1180" i="26"/>
  <c r="L1181" i="26"/>
  <c r="L1182" i="26"/>
  <c r="L1183" i="26"/>
  <c r="L1184" i="26"/>
  <c r="L1185" i="26"/>
  <c r="L1186" i="26"/>
  <c r="L1187" i="26"/>
  <c r="L1188" i="26"/>
  <c r="L1189" i="26"/>
  <c r="L1190" i="26"/>
  <c r="L1191" i="26"/>
  <c r="L1192" i="26"/>
  <c r="L1193" i="26"/>
  <c r="L1194" i="26"/>
  <c r="L1195" i="26"/>
  <c r="L1196" i="26"/>
  <c r="L1197" i="26"/>
  <c r="L1198" i="26"/>
  <c r="L1199" i="26"/>
  <c r="L1200" i="26"/>
  <c r="L1201" i="26"/>
  <c r="L1202" i="26"/>
  <c r="L1203" i="26"/>
  <c r="L1204" i="26"/>
  <c r="L1205" i="26"/>
  <c r="L1206" i="26"/>
  <c r="L1207" i="26"/>
  <c r="L1208" i="26"/>
  <c r="L1209" i="26"/>
  <c r="L1210" i="26"/>
  <c r="L1211" i="26"/>
  <c r="L1212" i="26"/>
  <c r="L1213" i="26"/>
  <c r="L1214" i="26"/>
  <c r="L1215" i="26"/>
  <c r="L1216" i="26"/>
  <c r="L1217" i="26"/>
  <c r="L1218" i="26"/>
  <c r="L1219" i="26"/>
  <c r="L1220" i="26"/>
  <c r="L1221" i="26"/>
  <c r="L1222" i="26"/>
  <c r="L1223" i="26"/>
  <c r="L1224" i="26"/>
  <c r="L1225" i="26"/>
  <c r="L1226" i="26"/>
  <c r="L1227" i="26"/>
  <c r="L1228" i="26"/>
  <c r="L1229" i="26"/>
  <c r="L1230" i="26"/>
  <c r="L1231" i="26"/>
  <c r="L1232" i="26"/>
  <c r="L1233" i="26"/>
  <c r="L1234" i="26"/>
  <c r="L1235" i="26"/>
  <c r="L1236" i="26"/>
  <c r="L1237" i="26"/>
  <c r="L1238" i="26"/>
  <c r="L1239" i="26"/>
  <c r="L1240" i="26"/>
  <c r="L1241" i="26"/>
  <c r="L1242" i="26"/>
  <c r="L1243" i="26"/>
  <c r="L1244" i="26"/>
  <c r="L1245" i="26"/>
  <c r="L1246" i="26"/>
  <c r="L1247" i="26"/>
  <c r="L1248" i="26"/>
  <c r="L1249" i="26"/>
  <c r="L1250" i="26"/>
  <c r="L1251" i="26"/>
  <c r="L1252" i="26"/>
  <c r="L1253" i="26"/>
  <c r="L1254" i="26"/>
  <c r="L1255" i="26"/>
  <c r="L1256" i="26"/>
  <c r="L1257" i="26"/>
  <c r="L1258" i="26"/>
  <c r="L1259" i="26"/>
  <c r="L1260" i="26"/>
  <c r="L1261" i="26"/>
  <c r="L1262" i="26"/>
  <c r="L1263" i="26"/>
  <c r="L1264" i="26"/>
  <c r="L1265" i="26"/>
  <c r="L1266" i="26"/>
  <c r="L1267" i="26"/>
  <c r="L1268" i="26"/>
  <c r="L1269" i="26"/>
  <c r="L1270" i="26"/>
  <c r="L1271" i="26"/>
  <c r="L1272" i="26"/>
  <c r="L1273" i="26"/>
  <c r="L1274" i="26"/>
  <c r="L1275" i="26"/>
  <c r="L1276" i="26"/>
  <c r="L1277" i="26"/>
  <c r="L1278" i="26"/>
  <c r="L1279" i="26"/>
  <c r="L1280" i="26"/>
  <c r="L1281" i="26"/>
  <c r="L1282" i="26"/>
  <c r="L1283" i="26"/>
  <c r="L1284" i="26"/>
  <c r="L1285" i="26"/>
  <c r="L1286" i="26"/>
  <c r="L1287" i="26"/>
  <c r="L1288" i="26"/>
  <c r="L1289" i="26"/>
  <c r="L1290" i="26"/>
  <c r="L1291" i="26"/>
  <c r="L1292" i="26"/>
  <c r="L1293" i="26"/>
  <c r="L1294" i="26"/>
  <c r="L1295" i="26"/>
  <c r="L1296" i="26"/>
  <c r="L1297" i="26"/>
  <c r="L1298" i="26"/>
  <c r="L1299" i="26"/>
  <c r="L1300" i="26"/>
  <c r="L1301" i="26"/>
  <c r="L1302" i="26"/>
  <c r="L1303" i="26"/>
  <c r="L1304" i="26"/>
  <c r="L1305" i="26"/>
  <c r="L1306" i="26"/>
  <c r="L1307" i="26"/>
  <c r="L1308" i="26"/>
  <c r="L1309" i="26"/>
  <c r="L1310" i="26"/>
  <c r="L1311" i="26"/>
  <c r="L1312" i="26"/>
  <c r="L1313" i="26"/>
  <c r="L1314" i="26"/>
  <c r="L1315" i="26"/>
  <c r="L1316" i="26"/>
  <c r="L1317" i="26"/>
  <c r="L1318" i="26"/>
  <c r="L1319" i="26"/>
  <c r="L1320" i="26"/>
  <c r="L1321" i="26"/>
  <c r="L1322" i="26"/>
  <c r="L1323" i="26"/>
  <c r="L1324" i="26"/>
  <c r="L1325" i="26"/>
  <c r="L1326" i="26"/>
  <c r="L1327" i="26"/>
  <c r="L1328" i="26"/>
  <c r="L1329" i="26"/>
  <c r="L1330" i="26"/>
  <c r="L1331" i="26"/>
  <c r="L1332" i="26"/>
  <c r="L1333" i="26"/>
  <c r="L1334" i="26"/>
  <c r="L1335" i="26"/>
  <c r="L1336" i="26"/>
  <c r="L1337" i="26"/>
  <c r="L1338" i="26"/>
  <c r="L1339" i="26"/>
  <c r="L1340" i="26"/>
  <c r="L1341" i="26"/>
  <c r="L1342" i="26"/>
  <c r="L1343" i="26"/>
  <c r="L1344" i="26"/>
  <c r="L1345" i="26"/>
  <c r="L1346" i="26"/>
  <c r="L1347" i="26"/>
  <c r="L1348" i="26"/>
  <c r="L1349" i="26"/>
  <c r="L1350" i="26"/>
  <c r="L1351" i="26"/>
  <c r="L1352" i="26"/>
  <c r="L1353" i="26"/>
  <c r="L1354" i="26"/>
  <c r="L1355" i="26"/>
  <c r="L1356" i="26"/>
  <c r="L1357" i="26"/>
  <c r="L1358" i="26"/>
  <c r="L1359" i="26"/>
  <c r="L1360" i="26"/>
  <c r="L1361" i="26"/>
  <c r="L1362" i="26"/>
  <c r="L1363" i="26"/>
  <c r="L1364" i="26"/>
  <c r="L1365" i="26"/>
  <c r="L1366" i="26"/>
  <c r="L1367" i="26"/>
  <c r="L1368" i="26"/>
  <c r="L1369" i="26"/>
  <c r="L1370" i="26"/>
  <c r="L1371" i="26"/>
  <c r="L1372" i="26"/>
  <c r="L1373" i="26"/>
  <c r="L1374" i="26"/>
  <c r="L1375" i="26"/>
  <c r="L1376" i="26"/>
  <c r="L1377" i="26"/>
  <c r="L1378" i="26"/>
  <c r="L1379" i="26"/>
  <c r="L1380" i="26"/>
  <c r="L1381" i="26"/>
  <c r="L1382" i="26"/>
  <c r="L1383" i="26"/>
  <c r="L1384" i="26"/>
  <c r="L1385" i="26"/>
  <c r="L1386" i="26"/>
  <c r="L1387" i="26"/>
  <c r="L1388" i="26"/>
  <c r="L1389" i="26"/>
  <c r="L1390" i="26"/>
  <c r="L1391" i="26"/>
  <c r="L1392" i="26"/>
  <c r="L1393" i="26"/>
  <c r="L1394" i="26"/>
  <c r="L1395" i="26"/>
  <c r="L1396" i="26"/>
  <c r="L1397" i="26"/>
  <c r="L1398" i="26"/>
  <c r="L1399" i="26"/>
  <c r="L1400" i="26"/>
  <c r="L1401" i="26"/>
  <c r="L1402" i="26"/>
  <c r="L1403" i="26"/>
  <c r="L1404" i="26"/>
  <c r="L1405" i="26"/>
  <c r="L1406" i="26"/>
  <c r="L1407" i="26"/>
  <c r="L1408" i="26"/>
  <c r="L1409" i="26"/>
  <c r="L1410" i="26"/>
  <c r="L1411" i="26"/>
  <c r="L1412" i="26"/>
  <c r="L1413" i="26"/>
  <c r="L1414" i="26"/>
  <c r="L1415" i="26"/>
  <c r="L1416" i="26"/>
  <c r="L1417" i="26"/>
  <c r="L1418" i="26"/>
  <c r="L1419" i="26"/>
  <c r="L1420" i="26"/>
  <c r="L1421" i="26"/>
  <c r="L1422" i="26"/>
  <c r="L1423" i="26"/>
  <c r="L1424" i="26"/>
  <c r="L1425" i="26"/>
  <c r="L1426" i="26"/>
  <c r="L1427" i="26"/>
  <c r="L1428" i="26"/>
  <c r="L1429" i="26"/>
  <c r="L1430" i="26"/>
  <c r="L1431" i="26"/>
  <c r="L1432" i="26"/>
  <c r="L1433" i="26"/>
  <c r="L1434" i="26"/>
  <c r="L1435" i="26"/>
  <c r="L1436" i="26"/>
  <c r="L1437" i="26"/>
  <c r="L1438" i="26"/>
  <c r="L1439" i="26"/>
  <c r="L1440" i="26"/>
  <c r="L1441" i="26"/>
  <c r="L1442" i="26"/>
  <c r="L1443" i="26"/>
  <c r="L1444" i="26"/>
  <c r="L1445" i="26"/>
  <c r="L1446" i="26"/>
  <c r="L1447" i="26"/>
  <c r="L1448" i="26"/>
  <c r="L1449" i="26"/>
  <c r="L1450" i="26"/>
  <c r="L1451" i="26"/>
  <c r="L1452" i="26"/>
  <c r="L1453" i="26"/>
  <c r="L1454" i="26"/>
  <c r="L1455" i="26"/>
  <c r="L1456" i="26"/>
  <c r="L1457" i="26"/>
  <c r="L1458" i="26"/>
  <c r="L1459" i="26"/>
  <c r="L1460" i="26"/>
  <c r="L1461" i="26"/>
  <c r="L1462" i="26"/>
  <c r="L1463" i="26"/>
  <c r="L1464" i="26"/>
  <c r="L1465" i="26"/>
  <c r="L1466" i="26"/>
  <c r="L1467" i="26"/>
  <c r="L1468" i="26"/>
  <c r="L1469" i="26"/>
  <c r="L1470" i="26"/>
  <c r="L1471" i="26"/>
  <c r="L1472" i="26"/>
  <c r="L1473" i="26"/>
  <c r="L1474" i="26"/>
  <c r="L1475" i="26"/>
  <c r="L1476" i="26"/>
  <c r="L1477" i="26"/>
  <c r="L1478" i="26"/>
  <c r="L1479" i="26"/>
  <c r="L1480" i="26"/>
  <c r="L1481" i="26"/>
  <c r="L1482" i="26"/>
  <c r="L1483" i="26"/>
  <c r="L1484" i="26"/>
  <c r="L1485" i="26"/>
  <c r="L1486" i="26"/>
  <c r="L1487" i="26"/>
  <c r="L1488" i="26"/>
  <c r="L1489" i="26"/>
  <c r="L1490" i="26"/>
  <c r="L1491" i="26"/>
  <c r="L1492" i="26"/>
  <c r="L1493" i="26"/>
  <c r="L1494" i="26"/>
  <c r="L1495" i="26"/>
  <c r="L1496" i="26"/>
  <c r="L1497" i="26"/>
  <c r="L1498" i="26"/>
  <c r="L1499" i="26"/>
  <c r="L1500" i="26"/>
  <c r="L1501" i="26"/>
  <c r="L1502" i="26"/>
  <c r="L1503" i="26"/>
  <c r="L1504" i="26"/>
  <c r="L1505" i="26"/>
  <c r="L1506" i="26"/>
  <c r="L1507" i="26"/>
  <c r="L1508" i="26"/>
  <c r="L1509" i="26"/>
  <c r="L1510" i="26"/>
  <c r="L1511" i="26"/>
  <c r="L1512" i="26"/>
  <c r="L1513" i="26"/>
  <c r="L1514" i="26"/>
  <c r="L1515" i="26"/>
  <c r="L1516" i="26"/>
  <c r="L1517" i="26"/>
  <c r="L1518" i="26"/>
  <c r="L1519" i="26"/>
  <c r="L1520" i="26"/>
  <c r="L1521" i="26"/>
  <c r="L1522" i="26"/>
  <c r="L1523" i="26"/>
  <c r="L1524" i="26"/>
  <c r="L1525" i="26"/>
  <c r="L1526" i="26"/>
  <c r="L1527" i="26"/>
  <c r="L1528" i="26"/>
  <c r="L1529" i="26"/>
  <c r="L1530" i="26"/>
  <c r="L1531" i="26"/>
  <c r="L1532" i="26"/>
  <c r="L1533" i="26"/>
  <c r="L1534" i="26"/>
  <c r="L1535" i="26"/>
  <c r="L1536" i="26"/>
  <c r="L1537" i="26"/>
  <c r="L1538" i="26"/>
  <c r="L1539" i="26"/>
  <c r="L1540" i="26"/>
  <c r="L1541" i="26"/>
  <c r="L1542" i="26"/>
  <c r="L1543" i="26"/>
  <c r="L1544" i="26"/>
  <c r="L1545" i="26"/>
  <c r="L1546" i="26"/>
  <c r="L1547" i="26"/>
  <c r="L1548" i="26"/>
  <c r="L1549" i="26"/>
  <c r="L1550" i="26"/>
  <c r="L1551" i="26"/>
  <c r="L1552" i="26"/>
  <c r="L1553" i="26"/>
  <c r="L1554" i="26"/>
  <c r="L1555" i="26"/>
  <c r="L1556" i="26"/>
  <c r="L1557" i="26"/>
  <c r="L1558" i="26"/>
  <c r="L1559" i="26"/>
  <c r="L1560" i="26"/>
  <c r="L1561" i="26"/>
  <c r="L1562" i="26"/>
  <c r="L1563" i="26"/>
  <c r="L1564" i="26"/>
  <c r="L1565" i="26"/>
  <c r="L1566" i="26"/>
  <c r="L1567" i="26"/>
  <c r="L1568" i="26"/>
  <c r="L1569" i="26"/>
  <c r="L1570" i="26"/>
  <c r="L1571" i="26"/>
  <c r="L1572" i="26"/>
  <c r="L1573" i="26"/>
  <c r="L1574" i="26"/>
  <c r="L1575" i="26"/>
  <c r="L1576" i="26"/>
  <c r="L1577" i="26"/>
  <c r="L1578" i="26"/>
  <c r="L1579" i="26"/>
  <c r="L1580" i="26"/>
  <c r="L1581" i="26"/>
  <c r="L1582" i="26"/>
  <c r="L1583" i="26"/>
  <c r="L1584" i="26"/>
  <c r="L1585" i="26"/>
  <c r="L1586" i="26"/>
  <c r="L1587" i="26"/>
  <c r="L1588" i="26"/>
  <c r="L1589" i="26"/>
  <c r="L1590" i="26"/>
  <c r="L1591" i="26"/>
  <c r="L1592" i="26"/>
  <c r="L1593" i="26"/>
  <c r="L1594" i="26"/>
  <c r="L1595" i="26"/>
  <c r="L1596" i="26"/>
  <c r="L1597" i="26"/>
  <c r="L1598" i="26"/>
  <c r="L1599" i="26"/>
  <c r="L1600" i="26"/>
  <c r="L1601" i="26"/>
  <c r="L1602" i="26"/>
  <c r="L1603" i="26"/>
  <c r="L1604" i="26"/>
  <c r="L1605" i="26"/>
  <c r="L1606" i="26"/>
  <c r="L1607" i="26"/>
  <c r="L1608" i="26"/>
  <c r="L1609" i="26"/>
  <c r="L1610" i="26"/>
  <c r="L1611" i="26"/>
  <c r="L1612" i="26"/>
  <c r="L1613" i="26"/>
  <c r="L1614" i="26"/>
  <c r="L1615" i="26"/>
  <c r="L1616" i="26"/>
  <c r="L1617" i="26"/>
  <c r="L1618" i="26"/>
  <c r="L1619" i="26"/>
  <c r="L1620" i="26"/>
  <c r="L1621" i="26"/>
  <c r="L1622" i="26"/>
  <c r="L1623" i="26"/>
  <c r="L1624" i="26"/>
  <c r="L1625" i="26"/>
  <c r="L1626" i="26"/>
  <c r="L1627" i="26"/>
  <c r="L1628" i="26"/>
  <c r="L1629" i="26"/>
  <c r="L1630" i="26"/>
  <c r="L1631" i="26"/>
  <c r="L1632" i="26"/>
  <c r="L1633" i="26"/>
  <c r="L1634" i="26"/>
  <c r="L1635" i="26"/>
  <c r="L1636" i="26"/>
  <c r="L1637" i="26"/>
  <c r="L1638" i="26"/>
  <c r="L1639" i="26"/>
  <c r="L1640" i="26"/>
  <c r="L1641" i="26"/>
  <c r="L1642" i="26"/>
  <c r="L1643" i="26"/>
  <c r="L1644" i="26"/>
  <c r="L1645" i="26"/>
  <c r="L1646" i="26"/>
  <c r="L1647" i="26"/>
  <c r="L1648" i="26"/>
  <c r="L1649" i="26"/>
  <c r="L1650" i="26"/>
  <c r="L1651" i="26"/>
  <c r="L1652" i="26"/>
  <c r="L1653" i="26"/>
  <c r="L1654" i="26"/>
  <c r="L1655" i="26"/>
  <c r="L1656" i="26"/>
  <c r="L1657" i="26"/>
  <c r="L1658" i="26"/>
  <c r="L1659" i="26"/>
  <c r="L1660" i="26"/>
  <c r="L1661" i="26"/>
  <c r="L1662" i="26"/>
  <c r="L1663" i="26"/>
  <c r="L1664" i="26"/>
  <c r="L1665" i="26"/>
  <c r="L1666" i="26"/>
  <c r="L1667" i="26"/>
  <c r="L1668" i="26"/>
  <c r="L1669" i="26"/>
  <c r="L1670" i="26"/>
  <c r="L1671" i="26"/>
  <c r="L1672" i="26"/>
  <c r="L1673" i="26"/>
  <c r="L1674" i="26"/>
  <c r="L1675" i="26"/>
  <c r="L1676" i="26"/>
  <c r="L1677" i="26"/>
  <c r="L1678" i="26"/>
  <c r="L1679" i="26"/>
  <c r="L1680" i="26"/>
  <c r="L1681" i="26"/>
  <c r="L1682" i="26"/>
  <c r="L1683" i="26"/>
  <c r="L1684" i="26"/>
  <c r="L1685" i="26"/>
  <c r="L1686" i="26"/>
  <c r="L1687" i="26"/>
  <c r="L1688" i="26"/>
  <c r="L1689" i="26"/>
  <c r="L1690" i="26"/>
  <c r="L1691" i="26"/>
  <c r="L1692" i="26"/>
  <c r="L1693" i="26"/>
  <c r="L1694" i="26"/>
  <c r="L1695" i="26"/>
  <c r="L1696" i="26"/>
  <c r="L1697" i="26"/>
  <c r="L1698" i="26"/>
  <c r="L1699" i="26"/>
  <c r="L1700" i="26"/>
  <c r="L1701" i="26"/>
  <c r="L1702" i="26"/>
  <c r="L1703" i="26"/>
  <c r="L1704" i="26"/>
  <c r="L1705" i="26"/>
  <c r="L1706" i="26"/>
  <c r="L1707" i="26"/>
  <c r="L1708" i="26"/>
  <c r="L1709" i="26"/>
  <c r="L1710" i="26"/>
  <c r="L1711" i="26"/>
  <c r="L1712" i="26"/>
  <c r="L1713" i="26"/>
  <c r="L1714" i="26"/>
  <c r="L1715" i="26"/>
  <c r="L1716" i="26"/>
  <c r="L1717" i="26"/>
  <c r="L1718" i="26"/>
  <c r="L1719" i="26"/>
  <c r="L1720" i="26"/>
  <c r="L1721" i="26"/>
  <c r="L1722" i="26"/>
  <c r="L1723" i="26"/>
  <c r="L1724" i="26"/>
  <c r="L1725" i="26"/>
  <c r="L1726" i="26"/>
  <c r="L1727" i="26"/>
  <c r="L1728" i="26"/>
  <c r="L1729" i="26"/>
  <c r="L1730" i="26"/>
  <c r="L1731" i="26"/>
  <c r="L1732" i="26"/>
  <c r="L1733" i="26"/>
  <c r="L1734" i="26"/>
  <c r="L1735" i="26"/>
  <c r="L1736" i="26"/>
  <c r="L1737" i="26"/>
  <c r="L1738" i="26"/>
  <c r="L1739" i="26"/>
  <c r="L1740" i="26"/>
  <c r="L1741" i="26"/>
  <c r="L1742" i="26"/>
  <c r="L1743" i="26"/>
  <c r="L1744" i="26"/>
  <c r="L1745" i="26"/>
  <c r="L1746" i="26"/>
  <c r="L1747" i="26"/>
  <c r="L1748" i="26"/>
  <c r="L1749" i="26"/>
  <c r="L1750" i="26"/>
  <c r="L1751" i="26"/>
  <c r="L1752" i="26"/>
  <c r="L1753" i="26"/>
  <c r="L1754" i="26"/>
  <c r="L1755" i="26"/>
  <c r="L1756" i="26"/>
  <c r="L1757" i="26"/>
  <c r="L1758" i="26"/>
  <c r="L1759" i="26"/>
  <c r="L1760" i="26"/>
  <c r="L1761" i="26"/>
  <c r="L1762" i="26"/>
  <c r="L1763" i="26"/>
  <c r="L1764" i="26"/>
  <c r="L1765" i="26"/>
  <c r="L1766" i="26"/>
  <c r="L1767" i="26"/>
  <c r="L1768" i="26"/>
  <c r="L1769" i="26"/>
  <c r="L1770" i="26"/>
  <c r="L1771" i="26"/>
  <c r="L1772" i="26"/>
  <c r="L1773" i="26"/>
  <c r="L1774" i="26"/>
  <c r="L1775" i="26"/>
  <c r="L1776" i="26"/>
  <c r="L1777" i="26"/>
  <c r="L1778" i="26"/>
  <c r="L1779" i="26"/>
  <c r="L1780" i="26"/>
  <c r="L1781" i="26"/>
  <c r="L1782" i="26"/>
  <c r="L1783" i="26"/>
  <c r="L1784" i="26"/>
  <c r="L1785" i="26"/>
  <c r="L1786" i="26"/>
  <c r="L1787" i="26"/>
  <c r="L1788" i="26"/>
  <c r="L1789" i="26"/>
  <c r="L1790" i="26"/>
  <c r="L1791" i="26"/>
  <c r="L1792" i="26"/>
  <c r="L1793" i="26"/>
  <c r="L1794" i="26"/>
  <c r="L1795" i="26"/>
  <c r="L1796" i="26"/>
  <c r="L1797" i="26"/>
  <c r="L1798" i="26"/>
  <c r="L1799" i="26"/>
  <c r="L1800" i="26"/>
  <c r="L1801" i="26"/>
  <c r="L1802" i="26"/>
  <c r="L1803" i="26"/>
  <c r="L1804" i="26"/>
  <c r="L1805" i="26"/>
  <c r="L1806" i="26"/>
  <c r="L1807" i="26"/>
  <c r="L1808" i="26"/>
  <c r="L1809" i="26"/>
  <c r="L1810" i="26"/>
  <c r="L1811" i="26"/>
  <c r="L1812" i="26"/>
  <c r="L1813" i="26"/>
  <c r="L1814" i="26"/>
  <c r="L1815" i="26"/>
  <c r="L1816" i="26"/>
  <c r="L1817" i="26"/>
  <c r="L1818" i="26"/>
  <c r="L1819" i="26"/>
  <c r="L1820" i="26"/>
  <c r="L1821" i="26"/>
  <c r="L1822" i="26"/>
  <c r="L1823" i="26"/>
  <c r="L1824" i="26"/>
  <c r="L1825" i="26"/>
  <c r="L1826" i="26"/>
  <c r="L1827" i="26"/>
  <c r="L1828" i="26"/>
  <c r="L1829" i="26"/>
  <c r="L1830" i="26"/>
  <c r="L1831" i="26"/>
  <c r="L1832" i="26"/>
  <c r="L1833" i="26"/>
  <c r="L1834" i="26"/>
  <c r="L1835" i="26"/>
  <c r="L1836" i="26"/>
  <c r="L1837" i="26"/>
  <c r="L1838" i="26"/>
  <c r="L1839" i="26"/>
  <c r="L1840" i="26"/>
  <c r="L1841" i="26"/>
  <c r="L1842" i="26"/>
  <c r="L1843" i="26"/>
  <c r="L1844" i="26"/>
  <c r="L1845" i="26"/>
  <c r="L1846" i="26"/>
  <c r="L1847" i="26"/>
  <c r="L1848" i="26"/>
  <c r="L1849" i="26"/>
  <c r="L1850" i="26"/>
  <c r="L1851" i="26"/>
  <c r="L1852" i="26"/>
  <c r="L1853" i="26"/>
  <c r="L1854" i="26"/>
  <c r="L1855" i="26"/>
  <c r="L1856" i="26"/>
  <c r="L1857" i="26"/>
  <c r="L1858" i="26"/>
  <c r="L1859" i="26"/>
  <c r="L1860" i="26"/>
  <c r="L1861" i="26"/>
  <c r="L1862" i="26"/>
  <c r="L1863" i="26"/>
  <c r="L1864" i="26"/>
  <c r="L1865" i="26"/>
  <c r="L1866" i="26"/>
  <c r="L1867" i="26"/>
  <c r="L1868" i="26"/>
  <c r="L1869" i="26"/>
  <c r="L1870" i="26"/>
  <c r="L1871" i="26"/>
  <c r="L1872" i="26"/>
  <c r="L1873" i="26"/>
  <c r="L1874" i="26"/>
  <c r="L1875" i="26"/>
  <c r="L1876" i="26"/>
  <c r="L1877" i="26"/>
  <c r="L1878" i="26"/>
  <c r="L1879" i="26"/>
  <c r="L1880" i="26"/>
  <c r="L1881" i="26"/>
  <c r="L1882" i="26"/>
  <c r="L1883" i="26"/>
  <c r="L1884" i="26"/>
  <c r="L1885" i="26"/>
  <c r="L1886" i="26"/>
  <c r="L1887" i="26"/>
  <c r="L1888" i="26"/>
  <c r="L1889" i="26"/>
  <c r="L1890" i="26"/>
  <c r="L1891" i="26"/>
  <c r="L1892" i="26"/>
  <c r="L1893" i="26"/>
  <c r="L1894" i="26"/>
  <c r="L1895" i="26"/>
  <c r="L1896" i="26"/>
  <c r="L1897" i="26"/>
  <c r="L1898" i="26"/>
  <c r="L1899" i="26"/>
  <c r="L1900" i="26"/>
  <c r="L1901" i="26"/>
  <c r="L1902" i="26"/>
  <c r="L1903" i="26"/>
  <c r="L1904" i="26"/>
  <c r="L1905" i="26"/>
  <c r="L1906" i="26"/>
  <c r="L1907" i="26"/>
  <c r="L1908" i="26"/>
  <c r="L1909" i="26"/>
  <c r="L1910" i="26"/>
  <c r="L1911" i="26"/>
  <c r="L1912" i="26"/>
  <c r="L1913" i="26"/>
  <c r="L1914" i="26"/>
  <c r="L1915" i="26"/>
  <c r="L1916" i="26"/>
  <c r="L1917" i="26"/>
  <c r="L1918" i="26"/>
  <c r="L1919" i="26"/>
  <c r="L1920" i="26"/>
  <c r="L1921" i="26"/>
  <c r="L1922" i="26"/>
  <c r="L1923" i="26"/>
  <c r="L1924" i="26"/>
  <c r="L1925" i="26"/>
  <c r="L1926" i="26"/>
  <c r="L1927" i="26"/>
  <c r="L1928" i="26"/>
  <c r="L1929" i="26"/>
  <c r="L1930" i="26"/>
  <c r="L1931" i="26"/>
  <c r="L1932" i="26"/>
  <c r="L1933" i="26"/>
  <c r="L1934" i="26"/>
  <c r="L1935" i="26"/>
  <c r="L1936" i="26"/>
  <c r="L1937" i="26"/>
  <c r="L1938" i="26"/>
  <c r="L1939" i="26"/>
  <c r="K4" i="26"/>
  <c r="K5" i="26"/>
  <c r="K6" i="26"/>
  <c r="K7" i="26"/>
  <c r="K8" i="26"/>
  <c r="K9" i="26"/>
  <c r="K10" i="26"/>
  <c r="K11" i="26"/>
  <c r="K12" i="26"/>
  <c r="K13" i="26"/>
  <c r="K14" i="26"/>
  <c r="K15" i="26"/>
  <c r="K16" i="26"/>
  <c r="K17" i="26"/>
  <c r="K18" i="26"/>
  <c r="K19" i="26"/>
  <c r="K20" i="26"/>
  <c r="K21" i="26"/>
  <c r="K22" i="26"/>
  <c r="K23" i="26"/>
  <c r="K24" i="26"/>
  <c r="K25" i="26"/>
  <c r="K26" i="26"/>
  <c r="K27" i="26"/>
  <c r="K28" i="26"/>
  <c r="K29" i="26"/>
  <c r="K30" i="26"/>
  <c r="K31" i="26"/>
  <c r="K32" i="26"/>
  <c r="K33" i="26"/>
  <c r="K34" i="26"/>
  <c r="K35" i="26"/>
  <c r="K36" i="26"/>
  <c r="K37" i="26"/>
  <c r="K38" i="26"/>
  <c r="K39" i="26"/>
  <c r="K40" i="26"/>
  <c r="K41" i="26"/>
  <c r="K42" i="26"/>
  <c r="K43" i="26"/>
  <c r="K44" i="26"/>
  <c r="K45" i="26"/>
  <c r="K46" i="26"/>
  <c r="K47" i="26"/>
  <c r="K48" i="26"/>
  <c r="K49" i="26"/>
  <c r="K50" i="26"/>
  <c r="K51" i="26"/>
  <c r="K52" i="26"/>
  <c r="K53" i="26"/>
  <c r="K54" i="26"/>
  <c r="K55" i="26"/>
  <c r="K56" i="26"/>
  <c r="K57" i="26"/>
  <c r="K58" i="26"/>
  <c r="K59" i="26"/>
  <c r="K60" i="26"/>
  <c r="K61" i="26"/>
  <c r="K62" i="26"/>
  <c r="K63" i="26"/>
  <c r="K64" i="26"/>
  <c r="K65" i="26"/>
  <c r="K66" i="26"/>
  <c r="K67" i="26"/>
  <c r="K68" i="26"/>
  <c r="K69" i="26"/>
  <c r="K70" i="26"/>
  <c r="K71" i="26"/>
  <c r="K72" i="26"/>
  <c r="K73" i="26"/>
  <c r="K74" i="26"/>
  <c r="K75" i="26"/>
  <c r="K76" i="26"/>
  <c r="K77" i="26"/>
  <c r="K78" i="26"/>
  <c r="K79" i="26"/>
  <c r="K80" i="26"/>
  <c r="K81" i="26"/>
  <c r="K82" i="26"/>
  <c r="K83" i="26"/>
  <c r="K84" i="26"/>
  <c r="K85" i="26"/>
  <c r="K86" i="26"/>
  <c r="K87" i="26"/>
  <c r="K88" i="26"/>
  <c r="K89" i="26"/>
  <c r="K90" i="26"/>
  <c r="K91" i="26"/>
  <c r="K92" i="26"/>
  <c r="K93" i="26"/>
  <c r="K94" i="26"/>
  <c r="K95" i="26"/>
  <c r="K96" i="26"/>
  <c r="K97" i="26"/>
  <c r="K98" i="26"/>
  <c r="K99" i="26"/>
  <c r="K100" i="26"/>
  <c r="K101" i="26"/>
  <c r="K102" i="26"/>
  <c r="K103" i="26"/>
  <c r="K104" i="26"/>
  <c r="K105" i="26"/>
  <c r="K106" i="26"/>
  <c r="K107" i="26"/>
  <c r="K108" i="26"/>
  <c r="K109" i="26"/>
  <c r="K110" i="26"/>
  <c r="K111" i="26"/>
  <c r="K112" i="26"/>
  <c r="K113" i="26"/>
  <c r="K114" i="26"/>
  <c r="K115" i="26"/>
  <c r="K116" i="26"/>
  <c r="K117" i="26"/>
  <c r="K118" i="26"/>
  <c r="K119" i="26"/>
  <c r="K120" i="26"/>
  <c r="K121" i="26"/>
  <c r="K122" i="26"/>
  <c r="K123" i="26"/>
  <c r="K124" i="26"/>
  <c r="K125" i="26"/>
  <c r="K126" i="26"/>
  <c r="K127" i="26"/>
  <c r="K128" i="26"/>
  <c r="K129" i="26"/>
  <c r="K130" i="26"/>
  <c r="K131" i="26"/>
  <c r="K132" i="26"/>
  <c r="K133" i="26"/>
  <c r="K134" i="26"/>
  <c r="K135" i="26"/>
  <c r="K136" i="26"/>
  <c r="K137" i="26"/>
  <c r="K138" i="26"/>
  <c r="K139" i="26"/>
  <c r="K140" i="26"/>
  <c r="K141" i="26"/>
  <c r="K142" i="26"/>
  <c r="K143" i="26"/>
  <c r="K144" i="26"/>
  <c r="K145" i="26"/>
  <c r="K146" i="26"/>
  <c r="K147" i="26"/>
  <c r="K148" i="26"/>
  <c r="K149" i="26"/>
  <c r="K150" i="26"/>
  <c r="K151" i="26"/>
  <c r="K152" i="26"/>
  <c r="K153" i="26"/>
  <c r="K154" i="26"/>
  <c r="K155" i="26"/>
  <c r="K156" i="26"/>
  <c r="K157" i="26"/>
  <c r="K158" i="26"/>
  <c r="K159" i="26"/>
  <c r="K160" i="26"/>
  <c r="K161" i="26"/>
  <c r="K162" i="26"/>
  <c r="K163" i="26"/>
  <c r="K164" i="26"/>
  <c r="K165" i="26"/>
  <c r="K166" i="26"/>
  <c r="K167" i="26"/>
  <c r="K168" i="26"/>
  <c r="K169" i="26"/>
  <c r="K170" i="26"/>
  <c r="K171" i="26"/>
  <c r="K172" i="26"/>
  <c r="K173" i="26"/>
  <c r="K174" i="26"/>
  <c r="K175" i="26"/>
  <c r="K176" i="26"/>
  <c r="K177" i="26"/>
  <c r="K178" i="26"/>
  <c r="K179" i="26"/>
  <c r="K180" i="26"/>
  <c r="K181" i="26"/>
  <c r="K182" i="26"/>
  <c r="K183" i="26"/>
  <c r="K184" i="26"/>
  <c r="K185" i="26"/>
  <c r="K186" i="26"/>
  <c r="K187" i="26"/>
  <c r="K188" i="26"/>
  <c r="K189" i="26"/>
  <c r="K190" i="26"/>
  <c r="K191" i="26"/>
  <c r="K192" i="26"/>
  <c r="K193" i="26"/>
  <c r="K194" i="26"/>
  <c r="K195" i="26"/>
  <c r="K196" i="26"/>
  <c r="K197" i="26"/>
  <c r="K198" i="26"/>
  <c r="K199" i="26"/>
  <c r="K200" i="26"/>
  <c r="K201" i="26"/>
  <c r="K202" i="26"/>
  <c r="K203" i="26"/>
  <c r="K204" i="26"/>
  <c r="K205" i="26"/>
  <c r="K206" i="26"/>
  <c r="K207" i="26"/>
  <c r="K208" i="26"/>
  <c r="K209" i="26"/>
  <c r="K210" i="26"/>
  <c r="K211" i="26"/>
  <c r="K212" i="26"/>
  <c r="K213" i="26"/>
  <c r="K214" i="26"/>
  <c r="K215" i="26"/>
  <c r="K216" i="26"/>
  <c r="K217" i="26"/>
  <c r="K218" i="26"/>
  <c r="K219" i="26"/>
  <c r="K220" i="26"/>
  <c r="K221" i="26"/>
  <c r="K222" i="26"/>
  <c r="K223" i="26"/>
  <c r="K224" i="26"/>
  <c r="K225" i="26"/>
  <c r="K226" i="26"/>
  <c r="K227" i="26"/>
  <c r="K228" i="26"/>
  <c r="K229" i="26"/>
  <c r="K230" i="26"/>
  <c r="K231" i="26"/>
  <c r="K232" i="26"/>
  <c r="K233" i="26"/>
  <c r="K234" i="26"/>
  <c r="K235" i="26"/>
  <c r="K236" i="26"/>
  <c r="K237" i="26"/>
  <c r="K238" i="26"/>
  <c r="K239" i="26"/>
  <c r="K240" i="26"/>
  <c r="K241" i="26"/>
  <c r="K242" i="26"/>
  <c r="K243" i="26"/>
  <c r="K244" i="26"/>
  <c r="K245" i="26"/>
  <c r="K246" i="26"/>
  <c r="K247" i="26"/>
  <c r="K248" i="26"/>
  <c r="K249" i="26"/>
  <c r="K250" i="26"/>
  <c r="K251" i="26"/>
  <c r="K252" i="26"/>
  <c r="K253" i="26"/>
  <c r="K254" i="26"/>
  <c r="K255" i="26"/>
  <c r="K256" i="26"/>
  <c r="K257" i="26"/>
  <c r="K258" i="26"/>
  <c r="K259" i="26"/>
  <c r="K260" i="26"/>
  <c r="K261" i="26"/>
  <c r="K262" i="26"/>
  <c r="K263" i="26"/>
  <c r="K264" i="26"/>
  <c r="K265" i="26"/>
  <c r="K266" i="26"/>
  <c r="K267" i="26"/>
  <c r="K268" i="26"/>
  <c r="K269" i="26"/>
  <c r="K270" i="26"/>
  <c r="K271" i="26"/>
  <c r="K272" i="26"/>
  <c r="K273" i="26"/>
  <c r="K274" i="26"/>
  <c r="K275" i="26"/>
  <c r="K276" i="26"/>
  <c r="K277" i="26"/>
  <c r="K278" i="26"/>
  <c r="K279" i="26"/>
  <c r="K280" i="26"/>
  <c r="K281" i="26"/>
  <c r="K282" i="26"/>
  <c r="K283" i="26"/>
  <c r="K284" i="26"/>
  <c r="K285" i="26"/>
  <c r="K286" i="26"/>
  <c r="K287" i="26"/>
  <c r="K288" i="26"/>
  <c r="K289" i="26"/>
  <c r="K290" i="26"/>
  <c r="K291" i="26"/>
  <c r="K292" i="26"/>
  <c r="K293" i="26"/>
  <c r="K294" i="26"/>
  <c r="K295" i="26"/>
  <c r="K296" i="26"/>
  <c r="K297" i="26"/>
  <c r="K298" i="26"/>
  <c r="K299" i="26"/>
  <c r="K300" i="26"/>
  <c r="K301" i="26"/>
  <c r="K302" i="26"/>
  <c r="K303" i="26"/>
  <c r="K304" i="26"/>
  <c r="K305" i="26"/>
  <c r="K306" i="26"/>
  <c r="K307" i="26"/>
  <c r="K308" i="26"/>
  <c r="K309" i="26"/>
  <c r="K310" i="26"/>
  <c r="K311" i="26"/>
  <c r="K312" i="26"/>
  <c r="K313" i="26"/>
  <c r="K314" i="26"/>
  <c r="K315" i="26"/>
  <c r="K316" i="26"/>
  <c r="K317" i="26"/>
  <c r="K318" i="26"/>
  <c r="K319" i="26"/>
  <c r="K320" i="26"/>
  <c r="K321" i="26"/>
  <c r="K322" i="26"/>
  <c r="K323" i="26"/>
  <c r="K324" i="26"/>
  <c r="K325" i="26"/>
  <c r="K326" i="26"/>
  <c r="K327" i="26"/>
  <c r="K328" i="26"/>
  <c r="K329" i="26"/>
  <c r="K330" i="26"/>
  <c r="K331" i="26"/>
  <c r="K332" i="26"/>
  <c r="K333" i="26"/>
  <c r="K334" i="26"/>
  <c r="K335" i="26"/>
  <c r="K336" i="26"/>
  <c r="K337" i="26"/>
  <c r="K338" i="26"/>
  <c r="K339" i="26"/>
  <c r="K340" i="26"/>
  <c r="K341" i="26"/>
  <c r="K342" i="26"/>
  <c r="K343" i="26"/>
  <c r="K344" i="26"/>
  <c r="K345" i="26"/>
  <c r="K346" i="26"/>
  <c r="K347" i="26"/>
  <c r="K348" i="26"/>
  <c r="K349" i="26"/>
  <c r="K350" i="26"/>
  <c r="K351" i="26"/>
  <c r="K352" i="26"/>
  <c r="K353" i="26"/>
  <c r="K354" i="26"/>
  <c r="K355" i="26"/>
  <c r="K356" i="26"/>
  <c r="K357" i="26"/>
  <c r="K358" i="26"/>
  <c r="K359" i="26"/>
  <c r="K360" i="26"/>
  <c r="K361" i="26"/>
  <c r="K362" i="26"/>
  <c r="K363" i="26"/>
  <c r="K364" i="26"/>
  <c r="K365" i="26"/>
  <c r="K366" i="26"/>
  <c r="K367" i="26"/>
  <c r="K368" i="26"/>
  <c r="K369" i="26"/>
  <c r="K370" i="26"/>
  <c r="K371" i="26"/>
  <c r="K372" i="26"/>
  <c r="K373" i="26"/>
  <c r="K374" i="26"/>
  <c r="K375" i="26"/>
  <c r="K376" i="26"/>
  <c r="K377" i="26"/>
  <c r="K378" i="26"/>
  <c r="K379" i="26"/>
  <c r="K380" i="26"/>
  <c r="K381" i="26"/>
  <c r="K382" i="26"/>
  <c r="K383" i="26"/>
  <c r="K384" i="26"/>
  <c r="K385" i="26"/>
  <c r="K386" i="26"/>
  <c r="K387" i="26"/>
  <c r="K388" i="26"/>
  <c r="K389" i="26"/>
  <c r="K390" i="26"/>
  <c r="K391" i="26"/>
  <c r="K392" i="26"/>
  <c r="K393" i="26"/>
  <c r="K394" i="26"/>
  <c r="K395" i="26"/>
  <c r="K396" i="26"/>
  <c r="K397" i="26"/>
  <c r="K398" i="26"/>
  <c r="K399" i="26"/>
  <c r="K400" i="26"/>
  <c r="K401" i="26"/>
  <c r="K402" i="26"/>
  <c r="K403" i="26"/>
  <c r="K404" i="26"/>
  <c r="K405" i="26"/>
  <c r="K406" i="26"/>
  <c r="K407" i="26"/>
  <c r="K408" i="26"/>
  <c r="K409" i="26"/>
  <c r="K410" i="26"/>
  <c r="K411" i="26"/>
  <c r="K412" i="26"/>
  <c r="K413" i="26"/>
  <c r="K414" i="26"/>
  <c r="K415" i="26"/>
  <c r="K416" i="26"/>
  <c r="K417" i="26"/>
  <c r="K418" i="26"/>
  <c r="K419" i="26"/>
  <c r="K420" i="26"/>
  <c r="K421" i="26"/>
  <c r="K422" i="26"/>
  <c r="K423" i="26"/>
  <c r="K424" i="26"/>
  <c r="K425" i="26"/>
  <c r="K426" i="26"/>
  <c r="K427" i="26"/>
  <c r="K428" i="26"/>
  <c r="K429" i="26"/>
  <c r="K430" i="26"/>
  <c r="K431" i="26"/>
  <c r="K432" i="26"/>
  <c r="K433" i="26"/>
  <c r="K434" i="26"/>
  <c r="K435" i="26"/>
  <c r="K436" i="26"/>
  <c r="K437" i="26"/>
  <c r="K438" i="26"/>
  <c r="K439" i="26"/>
  <c r="K440" i="26"/>
  <c r="K441" i="26"/>
  <c r="K442" i="26"/>
  <c r="K443" i="26"/>
  <c r="K444" i="26"/>
  <c r="K445" i="26"/>
  <c r="K446" i="26"/>
  <c r="K447" i="26"/>
  <c r="K448" i="26"/>
  <c r="K449" i="26"/>
  <c r="K450" i="26"/>
  <c r="K451" i="26"/>
  <c r="K452" i="26"/>
  <c r="K453" i="26"/>
  <c r="K454" i="26"/>
  <c r="K455" i="26"/>
  <c r="K456" i="26"/>
  <c r="K457" i="26"/>
  <c r="K458" i="26"/>
  <c r="K459" i="26"/>
  <c r="K460" i="26"/>
  <c r="K461" i="26"/>
  <c r="K462" i="26"/>
  <c r="K463" i="26"/>
  <c r="K464" i="26"/>
  <c r="K465" i="26"/>
  <c r="K466" i="26"/>
  <c r="K467" i="26"/>
  <c r="K468" i="26"/>
  <c r="K469" i="26"/>
  <c r="K470" i="26"/>
  <c r="K471" i="26"/>
  <c r="K472" i="26"/>
  <c r="K473" i="26"/>
  <c r="K474" i="26"/>
  <c r="K475" i="26"/>
  <c r="K476" i="26"/>
  <c r="K477" i="26"/>
  <c r="K478" i="26"/>
  <c r="K479" i="26"/>
  <c r="K480" i="26"/>
  <c r="K481" i="26"/>
  <c r="K482" i="26"/>
  <c r="K483" i="26"/>
  <c r="K484" i="26"/>
  <c r="K485" i="26"/>
  <c r="K486" i="26"/>
  <c r="K487" i="26"/>
  <c r="K488" i="26"/>
  <c r="K489" i="26"/>
  <c r="K490" i="26"/>
  <c r="K491" i="26"/>
  <c r="K492" i="26"/>
  <c r="K493" i="26"/>
  <c r="K494" i="26"/>
  <c r="K495" i="26"/>
  <c r="K496" i="26"/>
  <c r="K497" i="26"/>
  <c r="K498" i="26"/>
  <c r="K499" i="26"/>
  <c r="K500" i="26"/>
  <c r="K501" i="26"/>
  <c r="K502" i="26"/>
  <c r="K503" i="26"/>
  <c r="K504" i="26"/>
  <c r="K505" i="26"/>
  <c r="K506" i="26"/>
  <c r="K507" i="26"/>
  <c r="K508" i="26"/>
  <c r="K509" i="26"/>
  <c r="K510" i="26"/>
  <c r="K511" i="26"/>
  <c r="K512" i="26"/>
  <c r="K513" i="26"/>
  <c r="K514" i="26"/>
  <c r="K515" i="26"/>
  <c r="K516" i="26"/>
  <c r="K517" i="26"/>
  <c r="K518" i="26"/>
  <c r="K519" i="26"/>
  <c r="K520" i="26"/>
  <c r="K521" i="26"/>
  <c r="K522" i="26"/>
  <c r="K523" i="26"/>
  <c r="K524" i="26"/>
  <c r="K525" i="26"/>
  <c r="K526" i="26"/>
  <c r="K527" i="26"/>
  <c r="K528" i="26"/>
  <c r="K529" i="26"/>
  <c r="K530" i="26"/>
  <c r="K531" i="26"/>
  <c r="K532" i="26"/>
  <c r="K533" i="26"/>
  <c r="K534" i="26"/>
  <c r="K535" i="26"/>
  <c r="K536" i="26"/>
  <c r="K537" i="26"/>
  <c r="K538" i="26"/>
  <c r="K539" i="26"/>
  <c r="K540" i="26"/>
  <c r="K541" i="26"/>
  <c r="K542" i="26"/>
  <c r="K543" i="26"/>
  <c r="K544" i="26"/>
  <c r="K545" i="26"/>
  <c r="K546" i="26"/>
  <c r="K547" i="26"/>
  <c r="K548" i="26"/>
  <c r="K549" i="26"/>
  <c r="K550" i="26"/>
  <c r="K551" i="26"/>
  <c r="K552" i="26"/>
  <c r="K553" i="26"/>
  <c r="K554" i="26"/>
  <c r="K555" i="26"/>
  <c r="K556" i="26"/>
  <c r="K557" i="26"/>
  <c r="K558" i="26"/>
  <c r="K559" i="26"/>
  <c r="K560" i="26"/>
  <c r="K561" i="26"/>
  <c r="K562" i="26"/>
  <c r="K563" i="26"/>
  <c r="K564" i="26"/>
  <c r="K565" i="26"/>
  <c r="K566" i="26"/>
  <c r="K567" i="26"/>
  <c r="K568" i="26"/>
  <c r="K569" i="26"/>
  <c r="K570" i="26"/>
  <c r="K571" i="26"/>
  <c r="K572" i="26"/>
  <c r="K573" i="26"/>
  <c r="K574" i="26"/>
  <c r="K575" i="26"/>
  <c r="K576" i="26"/>
  <c r="K577" i="26"/>
  <c r="K578" i="26"/>
  <c r="K579" i="26"/>
  <c r="K580" i="26"/>
  <c r="K581" i="26"/>
  <c r="K582" i="26"/>
  <c r="K583" i="26"/>
  <c r="K584" i="26"/>
  <c r="K585" i="26"/>
  <c r="K586" i="26"/>
  <c r="K587" i="26"/>
  <c r="K588" i="26"/>
  <c r="K589" i="26"/>
  <c r="K590" i="26"/>
  <c r="K591" i="26"/>
  <c r="K592" i="26"/>
  <c r="K593" i="26"/>
  <c r="K594" i="26"/>
  <c r="K595" i="26"/>
  <c r="K596" i="26"/>
  <c r="K597" i="26"/>
  <c r="K598" i="26"/>
  <c r="K599" i="26"/>
  <c r="K600" i="26"/>
  <c r="K601" i="26"/>
  <c r="K602" i="26"/>
  <c r="K603" i="26"/>
  <c r="K604" i="26"/>
  <c r="K605" i="26"/>
  <c r="K606" i="26"/>
  <c r="K607" i="26"/>
  <c r="K608" i="26"/>
  <c r="K609" i="26"/>
  <c r="K610" i="26"/>
  <c r="K611" i="26"/>
  <c r="K612" i="26"/>
  <c r="K613" i="26"/>
  <c r="K614" i="26"/>
  <c r="K615" i="26"/>
  <c r="K616" i="26"/>
  <c r="K617" i="26"/>
  <c r="K618" i="26"/>
  <c r="K619" i="26"/>
  <c r="K620" i="26"/>
  <c r="K621" i="26"/>
  <c r="K622" i="26"/>
  <c r="K623" i="26"/>
  <c r="K624" i="26"/>
  <c r="K625" i="26"/>
  <c r="K626" i="26"/>
  <c r="K627" i="26"/>
  <c r="K628" i="26"/>
  <c r="K629" i="26"/>
  <c r="K630" i="26"/>
  <c r="K631" i="26"/>
  <c r="K632" i="26"/>
  <c r="K633" i="26"/>
  <c r="K634" i="26"/>
  <c r="K635" i="26"/>
  <c r="K636" i="26"/>
  <c r="K637" i="26"/>
  <c r="K638" i="26"/>
  <c r="K639" i="26"/>
  <c r="K640" i="26"/>
  <c r="K641" i="26"/>
  <c r="K642" i="26"/>
  <c r="K643" i="26"/>
  <c r="K644" i="26"/>
  <c r="K645" i="26"/>
  <c r="K646" i="26"/>
  <c r="K647" i="26"/>
  <c r="K648" i="26"/>
  <c r="K649" i="26"/>
  <c r="K650" i="26"/>
  <c r="K651" i="26"/>
  <c r="K652" i="26"/>
  <c r="K653" i="26"/>
  <c r="K654" i="26"/>
  <c r="K655" i="26"/>
  <c r="K656" i="26"/>
  <c r="K657" i="26"/>
  <c r="K658" i="26"/>
  <c r="K659" i="26"/>
  <c r="K660" i="26"/>
  <c r="K661" i="26"/>
  <c r="K662" i="26"/>
  <c r="K663" i="26"/>
  <c r="K664" i="26"/>
  <c r="K665" i="26"/>
  <c r="K666" i="26"/>
  <c r="K667" i="26"/>
  <c r="K668" i="26"/>
  <c r="K669" i="26"/>
  <c r="K670" i="26"/>
  <c r="K671" i="26"/>
  <c r="K672" i="26"/>
  <c r="K673" i="26"/>
  <c r="K674" i="26"/>
  <c r="K675" i="26"/>
  <c r="K676" i="26"/>
  <c r="K677" i="26"/>
  <c r="K678" i="26"/>
  <c r="K679" i="26"/>
  <c r="K680" i="26"/>
  <c r="K681" i="26"/>
  <c r="K682" i="26"/>
  <c r="K683" i="26"/>
  <c r="K684" i="26"/>
  <c r="K685" i="26"/>
  <c r="K686" i="26"/>
  <c r="K687" i="26"/>
  <c r="K688" i="26"/>
  <c r="K689" i="26"/>
  <c r="K690" i="26"/>
  <c r="K691" i="26"/>
  <c r="K692" i="26"/>
  <c r="K693" i="26"/>
  <c r="K694" i="26"/>
  <c r="K695" i="26"/>
  <c r="K696" i="26"/>
  <c r="K697" i="26"/>
  <c r="K698" i="26"/>
  <c r="K699" i="26"/>
  <c r="K700" i="26"/>
  <c r="K701" i="26"/>
  <c r="K702" i="26"/>
  <c r="K703" i="26"/>
  <c r="K704" i="26"/>
  <c r="K705" i="26"/>
  <c r="K706" i="26"/>
  <c r="K707" i="26"/>
  <c r="K708" i="26"/>
  <c r="K709" i="26"/>
  <c r="K710" i="26"/>
  <c r="K711" i="26"/>
  <c r="K712" i="26"/>
  <c r="K713" i="26"/>
  <c r="K714" i="26"/>
  <c r="K715" i="26"/>
  <c r="K716" i="26"/>
  <c r="K717" i="26"/>
  <c r="K718" i="26"/>
  <c r="K719" i="26"/>
  <c r="K720" i="26"/>
  <c r="K721" i="26"/>
  <c r="K722" i="26"/>
  <c r="K723" i="26"/>
  <c r="K724" i="26"/>
  <c r="K725" i="26"/>
  <c r="K726" i="26"/>
  <c r="K727" i="26"/>
  <c r="K728" i="26"/>
  <c r="K729" i="26"/>
  <c r="K730" i="26"/>
  <c r="K731" i="26"/>
  <c r="K732" i="26"/>
  <c r="K733" i="26"/>
  <c r="K734" i="26"/>
  <c r="K735" i="26"/>
  <c r="K736" i="26"/>
  <c r="K737" i="26"/>
  <c r="K738" i="26"/>
  <c r="K739" i="26"/>
  <c r="K740" i="26"/>
  <c r="K741" i="26"/>
  <c r="K742" i="26"/>
  <c r="K743" i="26"/>
  <c r="K744" i="26"/>
  <c r="K745" i="26"/>
  <c r="K746" i="26"/>
  <c r="K747" i="26"/>
  <c r="K748" i="26"/>
  <c r="K749" i="26"/>
  <c r="K750" i="26"/>
  <c r="K751" i="26"/>
  <c r="K752" i="26"/>
  <c r="K753" i="26"/>
  <c r="K754" i="26"/>
  <c r="K755" i="26"/>
  <c r="K756" i="26"/>
  <c r="K757" i="26"/>
  <c r="K758" i="26"/>
  <c r="K759" i="26"/>
  <c r="K760" i="26"/>
  <c r="K761" i="26"/>
  <c r="K762" i="26"/>
  <c r="K763" i="26"/>
  <c r="K764" i="26"/>
  <c r="K765" i="26"/>
  <c r="K766" i="26"/>
  <c r="K767" i="26"/>
  <c r="K768" i="26"/>
  <c r="K769" i="26"/>
  <c r="K770" i="26"/>
  <c r="K771" i="26"/>
  <c r="K772" i="26"/>
  <c r="K773" i="26"/>
  <c r="K774" i="26"/>
  <c r="K775" i="26"/>
  <c r="K776" i="26"/>
  <c r="K777" i="26"/>
  <c r="K778" i="26"/>
  <c r="K779" i="26"/>
  <c r="K780" i="26"/>
  <c r="K781" i="26"/>
  <c r="K782" i="26"/>
  <c r="K783" i="26"/>
  <c r="K784" i="26"/>
  <c r="K785" i="26"/>
  <c r="K786" i="26"/>
  <c r="K787" i="26"/>
  <c r="K788" i="26"/>
  <c r="K789" i="26"/>
  <c r="K790" i="26"/>
  <c r="K791" i="26"/>
  <c r="K792" i="26"/>
  <c r="K793" i="26"/>
  <c r="K794" i="26"/>
  <c r="K795" i="26"/>
  <c r="K796" i="26"/>
  <c r="K797" i="26"/>
  <c r="K798" i="26"/>
  <c r="K799" i="26"/>
  <c r="K800" i="26"/>
  <c r="K801" i="26"/>
  <c r="K802" i="26"/>
  <c r="K803" i="26"/>
  <c r="K804" i="26"/>
  <c r="K805" i="26"/>
  <c r="K806" i="26"/>
  <c r="K807" i="26"/>
  <c r="K808" i="26"/>
  <c r="K809" i="26"/>
  <c r="K810" i="26"/>
  <c r="K811" i="26"/>
  <c r="K812" i="26"/>
  <c r="K813" i="26"/>
  <c r="K814" i="26"/>
  <c r="K815" i="26"/>
  <c r="K816" i="26"/>
  <c r="K817" i="26"/>
  <c r="K818" i="26"/>
  <c r="K819" i="26"/>
  <c r="K820" i="26"/>
  <c r="K821" i="26"/>
  <c r="K822" i="26"/>
  <c r="K823" i="26"/>
  <c r="K824" i="26"/>
  <c r="K825" i="26"/>
  <c r="K826" i="26"/>
  <c r="K827" i="26"/>
  <c r="K828" i="26"/>
  <c r="K829" i="26"/>
  <c r="K830" i="26"/>
  <c r="K831" i="26"/>
  <c r="K832" i="26"/>
  <c r="K833" i="26"/>
  <c r="K834" i="26"/>
  <c r="K835" i="26"/>
  <c r="K836" i="26"/>
  <c r="K837" i="26"/>
  <c r="K838" i="26"/>
  <c r="K839" i="26"/>
  <c r="K840" i="26"/>
  <c r="K841" i="26"/>
  <c r="K842" i="26"/>
  <c r="K843" i="26"/>
  <c r="K844" i="26"/>
  <c r="K845" i="26"/>
  <c r="K846" i="26"/>
  <c r="K847" i="26"/>
  <c r="K848" i="26"/>
  <c r="K849" i="26"/>
  <c r="K850" i="26"/>
  <c r="K851" i="26"/>
  <c r="K852" i="26"/>
  <c r="K853" i="26"/>
  <c r="K854" i="26"/>
  <c r="K855" i="26"/>
  <c r="K856" i="26"/>
  <c r="K857" i="26"/>
  <c r="K858" i="26"/>
  <c r="K859" i="26"/>
  <c r="K860" i="26"/>
  <c r="K861" i="26"/>
  <c r="K862" i="26"/>
  <c r="K863" i="26"/>
  <c r="K864" i="26"/>
  <c r="K865" i="26"/>
  <c r="K866" i="26"/>
  <c r="K867" i="26"/>
  <c r="K868" i="26"/>
  <c r="K869" i="26"/>
  <c r="K870" i="26"/>
  <c r="K871" i="26"/>
  <c r="K872" i="26"/>
  <c r="K873" i="26"/>
  <c r="K874" i="26"/>
  <c r="K875" i="26"/>
  <c r="K876" i="26"/>
  <c r="K877" i="26"/>
  <c r="K878" i="26"/>
  <c r="K879" i="26"/>
  <c r="K880" i="26"/>
  <c r="K881" i="26"/>
  <c r="K882" i="26"/>
  <c r="K883" i="26"/>
  <c r="K884" i="26"/>
  <c r="K885" i="26"/>
  <c r="K886" i="26"/>
  <c r="K887" i="26"/>
  <c r="K888" i="26"/>
  <c r="K889" i="26"/>
  <c r="K890" i="26"/>
  <c r="K891" i="26"/>
  <c r="K892" i="26"/>
  <c r="K893" i="26"/>
  <c r="K894" i="26"/>
  <c r="K895" i="26"/>
  <c r="K896" i="26"/>
  <c r="K897" i="26"/>
  <c r="K898" i="26"/>
  <c r="K899" i="26"/>
  <c r="K900" i="26"/>
  <c r="K901" i="26"/>
  <c r="K902" i="26"/>
  <c r="K903" i="26"/>
  <c r="K904" i="26"/>
  <c r="K905" i="26"/>
  <c r="K906" i="26"/>
  <c r="K907" i="26"/>
  <c r="K908" i="26"/>
  <c r="K909" i="26"/>
  <c r="K910" i="26"/>
  <c r="K911" i="26"/>
  <c r="K912" i="26"/>
  <c r="K913" i="26"/>
  <c r="K914" i="26"/>
  <c r="K915" i="26"/>
  <c r="K916" i="26"/>
  <c r="K917" i="26"/>
  <c r="K918" i="26"/>
  <c r="K919" i="26"/>
  <c r="K920" i="26"/>
  <c r="K921" i="26"/>
  <c r="K922" i="26"/>
  <c r="K923" i="26"/>
  <c r="K924" i="26"/>
  <c r="K925" i="26"/>
  <c r="K926" i="26"/>
  <c r="K927" i="26"/>
  <c r="K928" i="26"/>
  <c r="K929" i="26"/>
  <c r="K930" i="26"/>
  <c r="K931" i="26"/>
  <c r="K932" i="26"/>
  <c r="K933" i="26"/>
  <c r="K934" i="26"/>
  <c r="K935" i="26"/>
  <c r="K936" i="26"/>
  <c r="K937" i="26"/>
  <c r="K938" i="26"/>
  <c r="K939" i="26"/>
  <c r="K940" i="26"/>
  <c r="K941" i="26"/>
  <c r="K942" i="26"/>
  <c r="K943" i="26"/>
  <c r="K944" i="26"/>
  <c r="K945" i="26"/>
  <c r="K946" i="26"/>
  <c r="K947" i="26"/>
  <c r="K948" i="26"/>
  <c r="K949" i="26"/>
  <c r="K950" i="26"/>
  <c r="K951" i="26"/>
  <c r="K952" i="26"/>
  <c r="K953" i="26"/>
  <c r="K954" i="26"/>
  <c r="K955" i="26"/>
  <c r="K956" i="26"/>
  <c r="K957" i="26"/>
  <c r="K958" i="26"/>
  <c r="K959" i="26"/>
  <c r="K960" i="26"/>
  <c r="K961" i="26"/>
  <c r="K962" i="26"/>
  <c r="K963" i="26"/>
  <c r="K964" i="26"/>
  <c r="K965" i="26"/>
  <c r="K966" i="26"/>
  <c r="K967" i="26"/>
  <c r="K968" i="26"/>
  <c r="K969" i="26"/>
  <c r="K970" i="26"/>
  <c r="K971" i="26"/>
  <c r="K972" i="26"/>
  <c r="K973" i="26"/>
  <c r="K974" i="26"/>
  <c r="K975" i="26"/>
  <c r="K976" i="26"/>
  <c r="K977" i="26"/>
  <c r="K978" i="26"/>
  <c r="K979" i="26"/>
  <c r="K980" i="26"/>
  <c r="K981" i="26"/>
  <c r="K982" i="26"/>
  <c r="K983" i="26"/>
  <c r="K984" i="26"/>
  <c r="K985" i="26"/>
  <c r="K986" i="26"/>
  <c r="K987" i="26"/>
  <c r="K988" i="26"/>
  <c r="K989" i="26"/>
  <c r="K990" i="26"/>
  <c r="K991" i="26"/>
  <c r="K992" i="26"/>
  <c r="K993" i="26"/>
  <c r="K994" i="26"/>
  <c r="K995" i="26"/>
  <c r="K996" i="26"/>
  <c r="K997" i="26"/>
  <c r="K998" i="26"/>
  <c r="K999" i="26"/>
  <c r="K1000" i="26"/>
  <c r="K1001" i="26"/>
  <c r="K1002" i="26"/>
  <c r="K1003" i="26"/>
  <c r="K1004" i="26"/>
  <c r="K1005" i="26"/>
  <c r="K1006" i="26"/>
  <c r="K1007" i="26"/>
  <c r="K1008" i="26"/>
  <c r="K1009" i="26"/>
  <c r="K1010" i="26"/>
  <c r="K1011" i="26"/>
  <c r="K1012" i="26"/>
  <c r="K1013" i="26"/>
  <c r="K1014" i="26"/>
  <c r="K1015" i="26"/>
  <c r="K1016" i="26"/>
  <c r="K1017" i="26"/>
  <c r="K1018" i="26"/>
  <c r="K1019" i="26"/>
  <c r="K1020" i="26"/>
  <c r="K1021" i="26"/>
  <c r="K1022" i="26"/>
  <c r="K1023" i="26"/>
  <c r="K1024" i="26"/>
  <c r="K1025" i="26"/>
  <c r="K1026" i="26"/>
  <c r="K1027" i="26"/>
  <c r="K1028" i="26"/>
  <c r="K1029" i="26"/>
  <c r="K1030" i="26"/>
  <c r="K1031" i="26"/>
  <c r="K1032" i="26"/>
  <c r="K1033" i="26"/>
  <c r="K1034" i="26"/>
  <c r="K1035" i="26"/>
  <c r="K1036" i="26"/>
  <c r="K1037" i="26"/>
  <c r="K1038" i="26"/>
  <c r="K1039" i="26"/>
  <c r="K1040" i="26"/>
  <c r="K1041" i="26"/>
  <c r="K1042" i="26"/>
  <c r="K1043" i="26"/>
  <c r="K1044" i="26"/>
  <c r="K1045" i="26"/>
  <c r="K1046" i="26"/>
  <c r="K1047" i="26"/>
  <c r="K1048" i="26"/>
  <c r="K1049" i="26"/>
  <c r="K1050" i="26"/>
  <c r="K1051" i="26"/>
  <c r="K1052" i="26"/>
  <c r="K1053" i="26"/>
  <c r="K1054" i="26"/>
  <c r="K1055" i="26"/>
  <c r="K1056" i="26"/>
  <c r="K1057" i="26"/>
  <c r="K1058" i="26"/>
  <c r="K1059" i="26"/>
  <c r="K1060" i="26"/>
  <c r="K1061" i="26"/>
  <c r="K1062" i="26"/>
  <c r="K1063" i="26"/>
  <c r="K1064" i="26"/>
  <c r="K1065" i="26"/>
  <c r="K1066" i="26"/>
  <c r="K1067" i="26"/>
  <c r="K1068" i="26"/>
  <c r="K1069" i="26"/>
  <c r="K1070" i="26"/>
  <c r="K1071" i="26"/>
  <c r="K1072" i="26"/>
  <c r="K1073" i="26"/>
  <c r="K1074" i="26"/>
  <c r="K1075" i="26"/>
  <c r="K1076" i="26"/>
  <c r="K1077" i="26"/>
  <c r="K1078" i="26"/>
  <c r="K1079" i="26"/>
  <c r="K1080" i="26"/>
  <c r="K1081" i="26"/>
  <c r="K1082" i="26"/>
  <c r="K1083" i="26"/>
  <c r="K1084" i="26"/>
  <c r="K1085" i="26"/>
  <c r="K1086" i="26"/>
  <c r="K1087" i="26"/>
  <c r="K1088" i="26"/>
  <c r="K1089" i="26"/>
  <c r="K1090" i="26"/>
  <c r="K1091" i="26"/>
  <c r="K1092" i="26"/>
  <c r="K1093" i="26"/>
  <c r="K1094" i="26"/>
  <c r="K1095" i="26"/>
  <c r="K1096" i="26"/>
  <c r="K1097" i="26"/>
  <c r="K1098" i="26"/>
  <c r="K1099" i="26"/>
  <c r="K1100" i="26"/>
  <c r="K1101" i="26"/>
  <c r="K1102" i="26"/>
  <c r="K1103" i="26"/>
  <c r="K1104" i="26"/>
  <c r="K1105" i="26"/>
  <c r="K1106" i="26"/>
  <c r="K1107" i="26"/>
  <c r="K1108" i="26"/>
  <c r="K1109" i="26"/>
  <c r="K1110" i="26"/>
  <c r="K1111" i="26"/>
  <c r="K1112" i="26"/>
  <c r="K1113" i="26"/>
  <c r="K1114" i="26"/>
  <c r="K1115" i="26"/>
  <c r="K1116" i="26"/>
  <c r="K1117" i="26"/>
  <c r="K1118" i="26"/>
  <c r="K1119" i="26"/>
  <c r="K1120" i="26"/>
  <c r="K1121" i="26"/>
  <c r="K1122" i="26"/>
  <c r="K1123" i="26"/>
  <c r="K1124" i="26"/>
  <c r="K1125" i="26"/>
  <c r="K1126" i="26"/>
  <c r="K1127" i="26"/>
  <c r="K1128" i="26"/>
  <c r="K1129" i="26"/>
  <c r="K1130" i="26"/>
  <c r="K1131" i="26"/>
  <c r="K1132" i="26"/>
  <c r="K1133" i="26"/>
  <c r="K1134" i="26"/>
  <c r="K1135" i="26"/>
  <c r="K1136" i="26"/>
  <c r="K1137" i="26"/>
  <c r="K1138" i="26"/>
  <c r="K1139" i="26"/>
  <c r="K1140" i="26"/>
  <c r="K1141" i="26"/>
  <c r="K1142" i="26"/>
  <c r="K1143" i="26"/>
  <c r="K1144" i="26"/>
  <c r="K1145" i="26"/>
  <c r="K1146" i="26"/>
  <c r="K1147" i="26"/>
  <c r="K1148" i="26"/>
  <c r="K1149" i="26"/>
  <c r="K1150" i="26"/>
  <c r="K1151" i="26"/>
  <c r="K1152" i="26"/>
  <c r="K1153" i="26"/>
  <c r="K1154" i="26"/>
  <c r="K1155" i="26"/>
  <c r="K1156" i="26"/>
  <c r="K1157" i="26"/>
  <c r="K1158" i="26"/>
  <c r="K1159" i="26"/>
  <c r="K1160" i="26"/>
  <c r="K1161" i="26"/>
  <c r="K1162" i="26"/>
  <c r="K1163" i="26"/>
  <c r="K1164" i="26"/>
  <c r="K1165" i="26"/>
  <c r="K1166" i="26"/>
  <c r="K1167" i="26"/>
  <c r="K1168" i="26"/>
  <c r="K1169" i="26"/>
  <c r="K1170" i="26"/>
  <c r="K1171" i="26"/>
  <c r="K1172" i="26"/>
  <c r="K1173" i="26"/>
  <c r="K1174" i="26"/>
  <c r="K1175" i="26"/>
  <c r="K1176" i="26"/>
  <c r="K1177" i="26"/>
  <c r="K1178" i="26"/>
  <c r="K1179" i="26"/>
  <c r="K1180" i="26"/>
  <c r="K1181" i="26"/>
  <c r="K1182" i="26"/>
  <c r="K1183" i="26"/>
  <c r="K1184" i="26"/>
  <c r="K1185" i="26"/>
  <c r="K1186" i="26"/>
  <c r="K1187" i="26"/>
  <c r="K1188" i="26"/>
  <c r="K1189" i="26"/>
  <c r="K1190" i="26"/>
  <c r="K1191" i="26"/>
  <c r="K1192" i="26"/>
  <c r="K1193" i="26"/>
  <c r="K1194" i="26"/>
  <c r="K1195" i="26"/>
  <c r="K1196" i="26"/>
  <c r="K1197" i="26"/>
  <c r="K1198" i="26"/>
  <c r="K1199" i="26"/>
  <c r="K1200" i="26"/>
  <c r="K1201" i="26"/>
  <c r="K1202" i="26"/>
  <c r="K1203" i="26"/>
  <c r="K1204" i="26"/>
  <c r="K1205" i="26"/>
  <c r="K1206" i="26"/>
  <c r="K1207" i="26"/>
  <c r="K1208" i="26"/>
  <c r="K1209" i="26"/>
  <c r="K1210" i="26"/>
  <c r="K1211" i="26"/>
  <c r="K1212" i="26"/>
  <c r="K1213" i="26"/>
  <c r="K1214" i="26"/>
  <c r="K1215" i="26"/>
  <c r="K1216" i="26"/>
  <c r="K1217" i="26"/>
  <c r="K1218" i="26"/>
  <c r="K1219" i="26"/>
  <c r="K1220" i="26"/>
  <c r="K1221" i="26"/>
  <c r="K1222" i="26"/>
  <c r="K1223" i="26"/>
  <c r="K1224" i="26"/>
  <c r="K1225" i="26"/>
  <c r="K1226" i="26"/>
  <c r="K1227" i="26"/>
  <c r="K1228" i="26"/>
  <c r="K1229" i="26"/>
  <c r="K1230" i="26"/>
  <c r="K1231" i="26"/>
  <c r="K1232" i="26"/>
  <c r="K1233" i="26"/>
  <c r="K1234" i="26"/>
  <c r="K1235" i="26"/>
  <c r="K1236" i="26"/>
  <c r="K1237" i="26"/>
  <c r="K1238" i="26"/>
  <c r="K1239" i="26"/>
  <c r="K1240" i="26"/>
  <c r="K1241" i="26"/>
  <c r="K1242" i="26"/>
  <c r="K1243" i="26"/>
  <c r="K1244" i="26"/>
  <c r="K1245" i="26"/>
  <c r="K1246" i="26"/>
  <c r="K1247" i="26"/>
  <c r="K1248" i="26"/>
  <c r="K1249" i="26"/>
  <c r="K1250" i="26"/>
  <c r="K1251" i="26"/>
  <c r="K1252" i="26"/>
  <c r="K1253" i="26"/>
  <c r="K1254" i="26"/>
  <c r="K1255" i="26"/>
  <c r="K1256" i="26"/>
  <c r="K1257" i="26"/>
  <c r="K1258" i="26"/>
  <c r="K1259" i="26"/>
  <c r="K1260" i="26"/>
  <c r="K1261" i="26"/>
  <c r="K1262" i="26"/>
  <c r="K1263" i="26"/>
  <c r="K1264" i="26"/>
  <c r="K1265" i="26"/>
  <c r="K1266" i="26"/>
  <c r="K1267" i="26"/>
  <c r="K1268" i="26"/>
  <c r="K1269" i="26"/>
  <c r="K1270" i="26"/>
  <c r="K1271" i="26"/>
  <c r="K1272" i="26"/>
  <c r="K1273" i="26"/>
  <c r="K1274" i="26"/>
  <c r="K1275" i="26"/>
  <c r="K1276" i="26"/>
  <c r="K1277" i="26"/>
  <c r="K1278" i="26"/>
  <c r="K1279" i="26"/>
  <c r="K1280" i="26"/>
  <c r="K1281" i="26"/>
  <c r="K1282" i="26"/>
  <c r="K1283" i="26"/>
  <c r="K1284" i="26"/>
  <c r="K1285" i="26"/>
  <c r="K1286" i="26"/>
  <c r="K1287" i="26"/>
  <c r="K1288" i="26"/>
  <c r="K1289" i="26"/>
  <c r="K1290" i="26"/>
  <c r="K1291" i="26"/>
  <c r="K1292" i="26"/>
  <c r="K1293" i="26"/>
  <c r="K1294" i="26"/>
  <c r="K1295" i="26"/>
  <c r="K1296" i="26"/>
  <c r="K1297" i="26"/>
  <c r="K1298" i="26"/>
  <c r="K1299" i="26"/>
  <c r="K1300" i="26"/>
  <c r="K1301" i="26"/>
  <c r="K1302" i="26"/>
  <c r="K1303" i="26"/>
  <c r="K1304" i="26"/>
  <c r="K1305" i="26"/>
  <c r="K1306" i="26"/>
  <c r="K1307" i="26"/>
  <c r="K1308" i="26"/>
  <c r="K1309" i="26"/>
  <c r="K1310" i="26"/>
  <c r="K1311" i="26"/>
  <c r="K1312" i="26"/>
  <c r="K1313" i="26"/>
  <c r="K1314" i="26"/>
  <c r="K1315" i="26"/>
  <c r="K1316" i="26"/>
  <c r="K1317" i="26"/>
  <c r="K1318" i="26"/>
  <c r="K1319" i="26"/>
  <c r="K1320" i="26"/>
  <c r="K1321" i="26"/>
  <c r="K1322" i="26"/>
  <c r="K1323" i="26"/>
  <c r="K1324" i="26"/>
  <c r="K1325" i="26"/>
  <c r="K1326" i="26"/>
  <c r="K1327" i="26"/>
  <c r="K1328" i="26"/>
  <c r="K1329" i="26"/>
  <c r="K1330" i="26"/>
  <c r="K1331" i="26"/>
  <c r="K1332" i="26"/>
  <c r="K1333" i="26"/>
  <c r="K1334" i="26"/>
  <c r="K1335" i="26"/>
  <c r="K1336" i="26"/>
  <c r="K1337" i="26"/>
  <c r="K1338" i="26"/>
  <c r="K1339" i="26"/>
  <c r="K1340" i="26"/>
  <c r="K1341" i="26"/>
  <c r="K1342" i="26"/>
  <c r="K1343" i="26"/>
  <c r="K1344" i="26"/>
  <c r="K1345" i="26"/>
  <c r="K1346" i="26"/>
  <c r="K1347" i="26"/>
  <c r="K1348" i="26"/>
  <c r="K1349" i="26"/>
  <c r="K1350" i="26"/>
  <c r="K1351" i="26"/>
  <c r="K1352" i="26"/>
  <c r="K1353" i="26"/>
  <c r="K1354" i="26"/>
  <c r="K1355" i="26"/>
  <c r="K1356" i="26"/>
  <c r="K1357" i="26"/>
  <c r="K1358" i="26"/>
  <c r="K1359" i="26"/>
  <c r="K1360" i="26"/>
  <c r="K1361" i="26"/>
  <c r="K1362" i="26"/>
  <c r="K1363" i="26"/>
  <c r="K1364" i="26"/>
  <c r="K1365" i="26"/>
  <c r="K1366" i="26"/>
  <c r="K1367" i="26"/>
  <c r="K1368" i="26"/>
  <c r="K1369" i="26"/>
  <c r="K1370" i="26"/>
  <c r="K1371" i="26"/>
  <c r="K1372" i="26"/>
  <c r="K1373" i="26"/>
  <c r="K1374" i="26"/>
  <c r="K1375" i="26"/>
  <c r="K1376" i="26"/>
  <c r="K1377" i="26"/>
  <c r="K1378" i="26"/>
  <c r="K1379" i="26"/>
  <c r="K1380" i="26"/>
  <c r="K1381" i="26"/>
  <c r="K1382" i="26"/>
  <c r="K1383" i="26"/>
  <c r="K1384" i="26"/>
  <c r="K1385" i="26"/>
  <c r="K1386" i="26"/>
  <c r="K1387" i="26"/>
  <c r="K1388" i="26"/>
  <c r="K1389" i="26"/>
  <c r="K1390" i="26"/>
  <c r="K1391" i="26"/>
  <c r="K1392" i="26"/>
  <c r="K1393" i="26"/>
  <c r="K1394" i="26"/>
  <c r="K1395" i="26"/>
  <c r="K1396" i="26"/>
  <c r="K1397" i="26"/>
  <c r="K1398" i="26"/>
  <c r="K1399" i="26"/>
  <c r="K1400" i="26"/>
  <c r="K1401" i="26"/>
  <c r="K1402" i="26"/>
  <c r="K1403" i="26"/>
  <c r="K1404" i="26"/>
  <c r="K1405" i="26"/>
  <c r="K1406" i="26"/>
  <c r="K1407" i="26"/>
  <c r="K1408" i="26"/>
  <c r="K1409" i="26"/>
  <c r="K1410" i="26"/>
  <c r="K1411" i="26"/>
  <c r="K1412" i="26"/>
  <c r="K1413" i="26"/>
  <c r="K1414" i="26"/>
  <c r="K1415" i="26"/>
  <c r="K1416" i="26"/>
  <c r="K1417" i="26"/>
  <c r="K1418" i="26"/>
  <c r="K1419" i="26"/>
  <c r="K1420" i="26"/>
  <c r="K1421" i="26"/>
  <c r="K1422" i="26"/>
  <c r="K1423" i="26"/>
  <c r="K1424" i="26"/>
  <c r="K1425" i="26"/>
  <c r="K1426" i="26"/>
  <c r="K1427" i="26"/>
  <c r="K1428" i="26"/>
  <c r="K1429" i="26"/>
  <c r="K1430" i="26"/>
  <c r="K1431" i="26"/>
  <c r="K1432" i="26"/>
  <c r="K1433" i="26"/>
  <c r="K1434" i="26"/>
  <c r="K1435" i="26"/>
  <c r="K1436" i="26"/>
  <c r="K1437" i="26"/>
  <c r="K1438" i="26"/>
  <c r="K1439" i="26"/>
  <c r="K1440" i="26"/>
  <c r="K1441" i="26"/>
  <c r="K1442" i="26"/>
  <c r="K1443" i="26"/>
  <c r="K1444" i="26"/>
  <c r="K1445" i="26"/>
  <c r="K1446" i="26"/>
  <c r="K1447" i="26"/>
  <c r="K1448" i="26"/>
  <c r="K1449" i="26"/>
  <c r="K1450" i="26"/>
  <c r="K1451" i="26"/>
  <c r="K1452" i="26"/>
  <c r="K1453" i="26"/>
  <c r="K1454" i="26"/>
  <c r="K1455" i="26"/>
  <c r="K1456" i="26"/>
  <c r="K1457" i="26"/>
  <c r="K1458" i="26"/>
  <c r="K1459" i="26"/>
  <c r="K1460" i="26"/>
  <c r="K1461" i="26"/>
  <c r="K1462" i="26"/>
  <c r="K1463" i="26"/>
  <c r="K1464" i="26"/>
  <c r="K1465" i="26"/>
  <c r="K1466" i="26"/>
  <c r="K1467" i="26"/>
  <c r="K1468" i="26"/>
  <c r="K1469" i="26"/>
  <c r="K1470" i="26"/>
  <c r="K1471" i="26"/>
  <c r="K1472" i="26"/>
  <c r="K1473" i="26"/>
  <c r="K1474" i="26"/>
  <c r="K1475" i="26"/>
  <c r="K1476" i="26"/>
  <c r="K1477" i="26"/>
  <c r="K1478" i="26"/>
  <c r="K1479" i="26"/>
  <c r="K1480" i="26"/>
  <c r="K1481" i="26"/>
  <c r="K1482" i="26"/>
  <c r="K1483" i="26"/>
  <c r="K1484" i="26"/>
  <c r="K1485" i="26"/>
  <c r="K1486" i="26"/>
  <c r="K1487" i="26"/>
  <c r="K1488" i="26"/>
  <c r="K1489" i="26"/>
  <c r="K1490" i="26"/>
  <c r="K1491" i="26"/>
  <c r="K1492" i="26"/>
  <c r="K1493" i="26"/>
  <c r="K1494" i="26"/>
  <c r="K1495" i="26"/>
  <c r="K1496" i="26"/>
  <c r="K1497" i="26"/>
  <c r="K1498" i="26"/>
  <c r="K1499" i="26"/>
  <c r="K1500" i="26"/>
  <c r="K1501" i="26"/>
  <c r="K1502" i="26"/>
  <c r="K1503" i="26"/>
  <c r="K1504" i="26"/>
  <c r="K1505" i="26"/>
  <c r="K1506" i="26"/>
  <c r="K1507" i="26"/>
  <c r="K1508" i="26"/>
  <c r="K1509" i="26"/>
  <c r="K1510" i="26"/>
  <c r="K1511" i="26"/>
  <c r="K1512" i="26"/>
  <c r="K1513" i="26"/>
  <c r="K1514" i="26"/>
  <c r="K1515" i="26"/>
  <c r="K1516" i="26"/>
  <c r="K1517" i="26"/>
  <c r="K1518" i="26"/>
  <c r="K1519" i="26"/>
  <c r="K1520" i="26"/>
  <c r="K1521" i="26"/>
  <c r="K1522" i="26"/>
  <c r="K1523" i="26"/>
  <c r="K1524" i="26"/>
  <c r="K1525" i="26"/>
  <c r="K1526" i="26"/>
  <c r="K1527" i="26"/>
  <c r="K1528" i="26"/>
  <c r="K1529" i="26"/>
  <c r="K1530" i="26"/>
  <c r="K1531" i="26"/>
  <c r="K1532" i="26"/>
  <c r="K1533" i="26"/>
  <c r="K1534" i="26"/>
  <c r="K1535" i="26"/>
  <c r="K1536" i="26"/>
  <c r="K1537" i="26"/>
  <c r="K1538" i="26"/>
  <c r="K1539" i="26"/>
  <c r="K1540" i="26"/>
  <c r="K1541" i="26"/>
  <c r="K1542" i="26"/>
  <c r="K1543" i="26"/>
  <c r="K1544" i="26"/>
  <c r="K1545" i="26"/>
  <c r="K1546" i="26"/>
  <c r="K1547" i="26"/>
  <c r="K1548" i="26"/>
  <c r="K1549" i="26"/>
  <c r="K1550" i="26"/>
  <c r="K1551" i="26"/>
  <c r="K1552" i="26"/>
  <c r="K1553" i="26"/>
  <c r="K1554" i="26"/>
  <c r="K1555" i="26"/>
  <c r="K1556" i="26"/>
  <c r="K1557" i="26"/>
  <c r="K1558" i="26"/>
  <c r="K1559" i="26"/>
  <c r="K1560" i="26"/>
  <c r="K1561" i="26"/>
  <c r="K1562" i="26"/>
  <c r="K1563" i="26"/>
  <c r="K1564" i="26"/>
  <c r="K1565" i="26"/>
  <c r="K1566" i="26"/>
  <c r="K1567" i="26"/>
  <c r="K1568" i="26"/>
  <c r="K1569" i="26"/>
  <c r="K1570" i="26"/>
  <c r="K1571" i="26"/>
  <c r="K1572" i="26"/>
  <c r="K1573" i="26"/>
  <c r="K1574" i="26"/>
  <c r="K1575" i="26"/>
  <c r="K1576" i="26"/>
  <c r="K1577" i="26"/>
  <c r="K1578" i="26"/>
  <c r="K1579" i="26"/>
  <c r="K1580" i="26"/>
  <c r="K1581" i="26"/>
  <c r="K1582" i="26"/>
  <c r="K1583" i="26"/>
  <c r="K1584" i="26"/>
  <c r="K1585" i="26"/>
  <c r="K1586" i="26"/>
  <c r="K1587" i="26"/>
  <c r="K1588" i="26"/>
  <c r="K1589" i="26"/>
  <c r="K1590" i="26"/>
  <c r="K1591" i="26"/>
  <c r="K1592" i="26"/>
  <c r="K1593" i="26"/>
  <c r="K1594" i="26"/>
  <c r="K1595" i="26"/>
  <c r="K1596" i="26"/>
  <c r="K1597" i="26"/>
  <c r="K1598" i="26"/>
  <c r="K1599" i="26"/>
  <c r="K1600" i="26"/>
  <c r="K1601" i="26"/>
  <c r="K1602" i="26"/>
  <c r="K1603" i="26"/>
  <c r="K1604" i="26"/>
  <c r="K1605" i="26"/>
  <c r="K1606" i="26"/>
  <c r="K1607" i="26"/>
  <c r="K1608" i="26"/>
  <c r="K1609" i="26"/>
  <c r="K1610" i="26"/>
  <c r="K1611" i="26"/>
  <c r="K1612" i="26"/>
  <c r="K1613" i="26"/>
  <c r="K1614" i="26"/>
  <c r="K1615" i="26"/>
  <c r="K1616" i="26"/>
  <c r="K1617" i="26"/>
  <c r="K1618" i="26"/>
  <c r="K1619" i="26"/>
  <c r="K1620" i="26"/>
  <c r="K1621" i="26"/>
  <c r="K1622" i="26"/>
  <c r="K1623" i="26"/>
  <c r="K1624" i="26"/>
  <c r="K1625" i="26"/>
  <c r="K1626" i="26"/>
  <c r="K1627" i="26"/>
  <c r="K1628" i="26"/>
  <c r="K1629" i="26"/>
  <c r="K1630" i="26"/>
  <c r="K1631" i="26"/>
  <c r="K1632" i="26"/>
  <c r="K1633" i="26"/>
  <c r="K1634" i="26"/>
  <c r="K1635" i="26"/>
  <c r="K1636" i="26"/>
  <c r="K1637" i="26"/>
  <c r="K1638" i="26"/>
  <c r="K1639" i="26"/>
  <c r="K1640" i="26"/>
  <c r="K1641" i="26"/>
  <c r="K1642" i="26"/>
  <c r="K1643" i="26"/>
  <c r="K1644" i="26"/>
  <c r="K1645" i="26"/>
  <c r="K1646" i="26"/>
  <c r="K1647" i="26"/>
  <c r="K1648" i="26"/>
  <c r="K1649" i="26"/>
  <c r="K1650" i="26"/>
  <c r="K1651" i="26"/>
  <c r="K1652" i="26"/>
  <c r="K1653" i="26"/>
  <c r="K1654" i="26"/>
  <c r="K1655" i="26"/>
  <c r="K1656" i="26"/>
  <c r="K1657" i="26"/>
  <c r="K1658" i="26"/>
  <c r="K1659" i="26"/>
  <c r="K1660" i="26"/>
  <c r="K1661" i="26"/>
  <c r="K1662" i="26"/>
  <c r="K1663" i="26"/>
  <c r="K1664" i="26"/>
  <c r="K1665" i="26"/>
  <c r="K1666" i="26"/>
  <c r="K1667" i="26"/>
  <c r="K1668" i="26"/>
  <c r="K1669" i="26"/>
  <c r="K1670" i="26"/>
  <c r="K1671" i="26"/>
  <c r="K1672" i="26"/>
  <c r="K1673" i="26"/>
  <c r="K1674" i="26"/>
  <c r="K1675" i="26"/>
  <c r="K1676" i="26"/>
  <c r="K1677" i="26"/>
  <c r="K1678" i="26"/>
  <c r="K1679" i="26"/>
  <c r="K1680" i="26"/>
  <c r="K1681" i="26"/>
  <c r="K1682" i="26"/>
  <c r="K1683" i="26"/>
  <c r="K1684" i="26"/>
  <c r="K1685" i="26"/>
  <c r="K1686" i="26"/>
  <c r="K1687" i="26"/>
  <c r="K1688" i="26"/>
  <c r="K1689" i="26"/>
  <c r="K1690" i="26"/>
  <c r="K1691" i="26"/>
  <c r="K1692" i="26"/>
  <c r="K1693" i="26"/>
  <c r="K1694" i="26"/>
  <c r="K1695" i="26"/>
  <c r="K1696" i="26"/>
  <c r="K1697" i="26"/>
  <c r="K1698" i="26"/>
  <c r="K1699" i="26"/>
  <c r="K1700" i="26"/>
  <c r="K1701" i="26"/>
  <c r="K1702" i="26"/>
  <c r="K1703" i="26"/>
  <c r="K1704" i="26"/>
  <c r="K1705" i="26"/>
  <c r="K1706" i="26"/>
  <c r="K1707" i="26"/>
  <c r="K1708" i="26"/>
  <c r="K1709" i="26"/>
  <c r="K1710" i="26"/>
  <c r="K1711" i="26"/>
  <c r="K1712" i="26"/>
  <c r="K1713" i="26"/>
  <c r="K1714" i="26"/>
  <c r="K1715" i="26"/>
  <c r="K1716" i="26"/>
  <c r="K1717" i="26"/>
  <c r="K1718" i="26"/>
  <c r="K1719" i="26"/>
  <c r="K1720" i="26"/>
  <c r="K1721" i="26"/>
  <c r="K1722" i="26"/>
  <c r="K1723" i="26"/>
  <c r="K1724" i="26"/>
  <c r="K1725" i="26"/>
  <c r="K1726" i="26"/>
  <c r="K1727" i="26"/>
  <c r="K1728" i="26"/>
  <c r="K1729" i="26"/>
  <c r="K1730" i="26"/>
  <c r="K1731" i="26"/>
  <c r="K1732" i="26"/>
  <c r="K1733" i="26"/>
  <c r="K1734" i="26"/>
  <c r="K1735" i="26"/>
  <c r="K1736" i="26"/>
  <c r="K1737" i="26"/>
  <c r="K1738" i="26"/>
  <c r="K1739" i="26"/>
  <c r="K1740" i="26"/>
  <c r="K1741" i="26"/>
  <c r="K1742" i="26"/>
  <c r="K1743" i="26"/>
  <c r="K1744" i="26"/>
  <c r="K1745" i="26"/>
  <c r="K1746" i="26"/>
  <c r="K1747" i="26"/>
  <c r="K1748" i="26"/>
  <c r="K1749" i="26"/>
  <c r="K1750" i="26"/>
  <c r="K1751" i="26"/>
  <c r="K1752" i="26"/>
  <c r="K1753" i="26"/>
  <c r="K1754" i="26"/>
  <c r="K1755" i="26"/>
  <c r="K1756" i="26"/>
  <c r="K1757" i="26"/>
  <c r="K1758" i="26"/>
  <c r="K1759" i="26"/>
  <c r="K1760" i="26"/>
  <c r="K1761" i="26"/>
  <c r="K1762" i="26"/>
  <c r="K1763" i="26"/>
  <c r="K1764" i="26"/>
  <c r="K1765" i="26"/>
  <c r="K1766" i="26"/>
  <c r="K1767" i="26"/>
  <c r="K1768" i="26"/>
  <c r="K1769" i="26"/>
  <c r="K1770" i="26"/>
  <c r="K1771" i="26"/>
  <c r="K1772" i="26"/>
  <c r="K1773" i="26"/>
  <c r="K1774" i="26"/>
  <c r="K1775" i="26"/>
  <c r="K1776" i="26"/>
  <c r="K1777" i="26"/>
  <c r="K1778" i="26"/>
  <c r="K1779" i="26"/>
  <c r="K1780" i="26"/>
  <c r="K1781" i="26"/>
  <c r="K1782" i="26"/>
  <c r="K1783" i="26"/>
  <c r="K1784" i="26"/>
  <c r="K1785" i="26"/>
  <c r="K1786" i="26"/>
  <c r="K1787" i="26"/>
  <c r="K1788" i="26"/>
  <c r="K1789" i="26"/>
  <c r="K1790" i="26"/>
  <c r="K1791" i="26"/>
  <c r="K1792" i="26"/>
  <c r="K1793" i="26"/>
  <c r="K1794" i="26"/>
  <c r="K1795" i="26"/>
  <c r="K1796" i="26"/>
  <c r="K1797" i="26"/>
  <c r="K1798" i="26"/>
  <c r="K1799" i="26"/>
  <c r="K1800" i="26"/>
  <c r="K1801" i="26"/>
  <c r="K1802" i="26"/>
  <c r="K1803" i="26"/>
  <c r="K1804" i="26"/>
  <c r="K1805" i="26"/>
  <c r="K1806" i="26"/>
  <c r="K1807" i="26"/>
  <c r="K1808" i="26"/>
  <c r="K1809" i="26"/>
  <c r="K1810" i="26"/>
  <c r="K1811" i="26"/>
  <c r="K1812" i="26"/>
  <c r="K1813" i="26"/>
  <c r="K1814" i="26"/>
  <c r="K1815" i="26"/>
  <c r="K1816" i="26"/>
  <c r="K1817" i="26"/>
  <c r="K1818" i="26"/>
  <c r="K1819" i="26"/>
  <c r="K1820" i="26"/>
  <c r="K1821" i="26"/>
  <c r="K1822" i="26"/>
  <c r="K1823" i="26"/>
  <c r="K1824" i="26"/>
  <c r="K1825" i="26"/>
  <c r="K1826" i="26"/>
  <c r="K1827" i="26"/>
  <c r="K1828" i="26"/>
  <c r="K1829" i="26"/>
  <c r="K1830" i="26"/>
  <c r="K1831" i="26"/>
  <c r="K1832" i="26"/>
  <c r="K1833" i="26"/>
  <c r="K1834" i="26"/>
  <c r="K1835" i="26"/>
  <c r="K1836" i="26"/>
  <c r="K1837" i="26"/>
  <c r="K1838" i="26"/>
  <c r="K1839" i="26"/>
  <c r="K1840" i="26"/>
  <c r="K1841" i="26"/>
  <c r="K1842" i="26"/>
  <c r="K1843" i="26"/>
  <c r="K1844" i="26"/>
  <c r="K1845" i="26"/>
  <c r="K1846" i="26"/>
  <c r="K1847" i="26"/>
  <c r="K1848" i="26"/>
  <c r="K1849" i="26"/>
  <c r="K1850" i="26"/>
  <c r="K1851" i="26"/>
  <c r="K1852" i="26"/>
  <c r="K1853" i="26"/>
  <c r="K1854" i="26"/>
  <c r="K1855" i="26"/>
  <c r="K1856" i="26"/>
  <c r="K1857" i="26"/>
  <c r="K1858" i="26"/>
  <c r="K1859" i="26"/>
  <c r="K1860" i="26"/>
  <c r="K1861" i="26"/>
  <c r="K1862" i="26"/>
  <c r="K1863" i="26"/>
  <c r="K1864" i="26"/>
  <c r="K1865" i="26"/>
  <c r="K1866" i="26"/>
  <c r="K1867" i="26"/>
  <c r="K1868" i="26"/>
  <c r="K1869" i="26"/>
  <c r="K1870" i="26"/>
  <c r="K1871" i="26"/>
  <c r="K1872" i="26"/>
  <c r="K1873" i="26"/>
  <c r="K1874" i="26"/>
  <c r="K1875" i="26"/>
  <c r="K1876" i="26"/>
  <c r="K1877" i="26"/>
  <c r="K1878" i="26"/>
  <c r="K1879" i="26"/>
  <c r="K1880" i="26"/>
  <c r="K1881" i="26"/>
  <c r="K1882" i="26"/>
  <c r="K1883" i="26"/>
  <c r="K1884" i="26"/>
  <c r="K1885" i="26"/>
  <c r="K1886" i="26"/>
  <c r="K1887" i="26"/>
  <c r="K1888" i="26"/>
  <c r="K1889" i="26"/>
  <c r="K1890" i="26"/>
  <c r="K1891" i="26"/>
  <c r="K1892" i="26"/>
  <c r="K1893" i="26"/>
  <c r="K1894" i="26"/>
  <c r="K1895" i="26"/>
  <c r="K1896" i="26"/>
  <c r="K1897" i="26"/>
  <c r="K1898" i="26"/>
  <c r="K1899" i="26"/>
  <c r="K1900" i="26"/>
  <c r="K1901" i="26"/>
  <c r="K1902" i="26"/>
  <c r="K1903" i="26"/>
  <c r="K1904" i="26"/>
  <c r="K1905" i="26"/>
  <c r="K1906" i="26"/>
  <c r="K1907" i="26"/>
  <c r="K1908" i="26"/>
  <c r="K1909" i="26"/>
  <c r="K1910" i="26"/>
  <c r="K1911" i="26"/>
  <c r="K1912" i="26"/>
  <c r="K1913" i="26"/>
  <c r="K1914" i="26"/>
  <c r="K1915" i="26"/>
  <c r="K1916" i="26"/>
  <c r="K1917" i="26"/>
  <c r="K1918" i="26"/>
  <c r="K1919" i="26"/>
  <c r="K1920" i="26"/>
  <c r="K1921" i="26"/>
  <c r="K1922" i="26"/>
  <c r="K1923" i="26"/>
  <c r="K1924" i="26"/>
  <c r="K1925" i="26"/>
  <c r="K1926" i="26"/>
  <c r="K1927" i="26"/>
  <c r="K1928" i="26"/>
  <c r="K1929" i="26"/>
  <c r="K1930" i="26"/>
  <c r="K1931" i="26"/>
  <c r="K1932" i="26"/>
  <c r="K1933" i="26"/>
  <c r="K1934" i="26"/>
  <c r="K1935" i="26"/>
  <c r="K1936" i="26"/>
  <c r="K1937" i="26"/>
  <c r="K1938" i="26"/>
  <c r="K1939" i="26"/>
  <c r="J4" i="26"/>
  <c r="J5" i="26"/>
  <c r="J6" i="26"/>
  <c r="J7" i="26"/>
  <c r="J8" i="26"/>
  <c r="J9" i="26"/>
  <c r="J10" i="26"/>
  <c r="J11" i="26"/>
  <c r="J12" i="26"/>
  <c r="J13" i="26"/>
  <c r="J14" i="26"/>
  <c r="J15" i="26"/>
  <c r="J16" i="26"/>
  <c r="J17" i="26"/>
  <c r="J18" i="26"/>
  <c r="J19" i="26"/>
  <c r="J20" i="26"/>
  <c r="J21" i="26"/>
  <c r="J22" i="26"/>
  <c r="J23" i="26"/>
  <c r="J24" i="26"/>
  <c r="J25" i="26"/>
  <c r="J26" i="26"/>
  <c r="J27" i="26"/>
  <c r="J28" i="26"/>
  <c r="J29" i="26"/>
  <c r="J30" i="26"/>
  <c r="J31" i="26"/>
  <c r="J32" i="26"/>
  <c r="J33" i="26"/>
  <c r="J34" i="26"/>
  <c r="J35" i="26"/>
  <c r="J36" i="26"/>
  <c r="J37" i="26"/>
  <c r="J38" i="26"/>
  <c r="J39" i="26"/>
  <c r="J40" i="26"/>
  <c r="J41" i="26"/>
  <c r="J42" i="26"/>
  <c r="J43" i="26"/>
  <c r="J44" i="26"/>
  <c r="J45" i="26"/>
  <c r="J46" i="26"/>
  <c r="J47" i="26"/>
  <c r="J48" i="26"/>
  <c r="J49" i="26"/>
  <c r="J50" i="26"/>
  <c r="J51" i="26"/>
  <c r="J52" i="26"/>
  <c r="J53" i="26"/>
  <c r="J54" i="26"/>
  <c r="J55" i="26"/>
  <c r="J56" i="26"/>
  <c r="J57" i="26"/>
  <c r="J58" i="26"/>
  <c r="J59" i="26"/>
  <c r="J60" i="26"/>
  <c r="J61" i="26"/>
  <c r="J62" i="26"/>
  <c r="J63" i="26"/>
  <c r="J64" i="26"/>
  <c r="J65" i="26"/>
  <c r="J66" i="26"/>
  <c r="J67" i="26"/>
  <c r="J68" i="26"/>
  <c r="J69" i="26"/>
  <c r="J70" i="26"/>
  <c r="J71" i="26"/>
  <c r="J72" i="26"/>
  <c r="J73" i="26"/>
  <c r="J74" i="26"/>
  <c r="J75" i="26"/>
  <c r="J76" i="26"/>
  <c r="J77" i="26"/>
  <c r="J78" i="26"/>
  <c r="J79" i="26"/>
  <c r="J80" i="26"/>
  <c r="J81" i="26"/>
  <c r="J82" i="26"/>
  <c r="J83" i="26"/>
  <c r="J84" i="26"/>
  <c r="J85" i="26"/>
  <c r="J86" i="26"/>
  <c r="J87" i="26"/>
  <c r="J88" i="26"/>
  <c r="J89" i="26"/>
  <c r="J90" i="26"/>
  <c r="J91" i="26"/>
  <c r="J92" i="26"/>
  <c r="J93" i="26"/>
  <c r="J94" i="26"/>
  <c r="J95" i="26"/>
  <c r="J96" i="26"/>
  <c r="J97" i="26"/>
  <c r="J98" i="26"/>
  <c r="J99" i="26"/>
  <c r="J100" i="26"/>
  <c r="J101" i="26"/>
  <c r="J102" i="26"/>
  <c r="J103" i="26"/>
  <c r="J104" i="26"/>
  <c r="J105" i="26"/>
  <c r="J106" i="26"/>
  <c r="J107" i="26"/>
  <c r="J108" i="26"/>
  <c r="J109" i="26"/>
  <c r="J110" i="26"/>
  <c r="J111" i="26"/>
  <c r="J112" i="26"/>
  <c r="J113" i="26"/>
  <c r="J114" i="26"/>
  <c r="J115" i="26"/>
  <c r="J116" i="26"/>
  <c r="J117" i="26"/>
  <c r="J118" i="26"/>
  <c r="J119" i="26"/>
  <c r="J120" i="26"/>
  <c r="J121" i="26"/>
  <c r="J122" i="26"/>
  <c r="J123" i="26"/>
  <c r="J124" i="26"/>
  <c r="J125" i="26"/>
  <c r="J126" i="26"/>
  <c r="J127" i="26"/>
  <c r="J128" i="26"/>
  <c r="J129" i="26"/>
  <c r="J130" i="26"/>
  <c r="J131" i="26"/>
  <c r="J132" i="26"/>
  <c r="J133" i="26"/>
  <c r="J134" i="26"/>
  <c r="J135" i="26"/>
  <c r="J136" i="26"/>
  <c r="J137" i="26"/>
  <c r="J138" i="26"/>
  <c r="J139" i="26"/>
  <c r="J140" i="26"/>
  <c r="J141" i="26"/>
  <c r="J142" i="26"/>
  <c r="J143" i="26"/>
  <c r="J144" i="26"/>
  <c r="J145" i="26"/>
  <c r="J146" i="26"/>
  <c r="J147" i="26"/>
  <c r="J148" i="26"/>
  <c r="J149" i="26"/>
  <c r="J150" i="26"/>
  <c r="J151" i="26"/>
  <c r="J152" i="26"/>
  <c r="J153" i="26"/>
  <c r="J154" i="26"/>
  <c r="J155" i="26"/>
  <c r="J156" i="26"/>
  <c r="J157" i="26"/>
  <c r="J158" i="26"/>
  <c r="J159" i="26"/>
  <c r="J160" i="26"/>
  <c r="J161" i="26"/>
  <c r="J162" i="26"/>
  <c r="J163" i="26"/>
  <c r="J164" i="26"/>
  <c r="J165" i="26"/>
  <c r="J166" i="26"/>
  <c r="J167" i="26"/>
  <c r="J168" i="26"/>
  <c r="J169" i="26"/>
  <c r="J170" i="26"/>
  <c r="J171" i="26"/>
  <c r="J172" i="26"/>
  <c r="J173" i="26"/>
  <c r="J174" i="26"/>
  <c r="J175" i="26"/>
  <c r="J176" i="26"/>
  <c r="J177" i="26"/>
  <c r="J178" i="26"/>
  <c r="J179" i="26"/>
  <c r="J180" i="26"/>
  <c r="J181" i="26"/>
  <c r="J182" i="26"/>
  <c r="J183" i="26"/>
  <c r="J184" i="26"/>
  <c r="J185" i="26"/>
  <c r="J186" i="26"/>
  <c r="J187" i="26"/>
  <c r="J188" i="26"/>
  <c r="J189" i="26"/>
  <c r="J190" i="26"/>
  <c r="J191" i="26"/>
  <c r="J192" i="26"/>
  <c r="J193" i="26"/>
  <c r="J194" i="26"/>
  <c r="J195" i="26"/>
  <c r="J196" i="26"/>
  <c r="J197" i="26"/>
  <c r="J198" i="26"/>
  <c r="J199" i="26"/>
  <c r="J200" i="26"/>
  <c r="J201" i="26"/>
  <c r="J202" i="26"/>
  <c r="J203" i="26"/>
  <c r="J204" i="26"/>
  <c r="J205" i="26"/>
  <c r="J206" i="26"/>
  <c r="J207" i="26"/>
  <c r="J208" i="26"/>
  <c r="J209" i="26"/>
  <c r="J210" i="26"/>
  <c r="J211" i="26"/>
  <c r="J212" i="26"/>
  <c r="J213" i="26"/>
  <c r="J214" i="26"/>
  <c r="J215" i="26"/>
  <c r="J216" i="26"/>
  <c r="J217" i="26"/>
  <c r="J218" i="26"/>
  <c r="J219" i="26"/>
  <c r="J220" i="26"/>
  <c r="J221" i="26"/>
  <c r="J222" i="26"/>
  <c r="J223" i="26"/>
  <c r="J224" i="26"/>
  <c r="J225" i="26"/>
  <c r="J226" i="26"/>
  <c r="J227" i="26"/>
  <c r="J228" i="26"/>
  <c r="J229" i="26"/>
  <c r="J230" i="26"/>
  <c r="J231" i="26"/>
  <c r="J232" i="26"/>
  <c r="J233" i="26"/>
  <c r="J234" i="26"/>
  <c r="J235" i="26"/>
  <c r="J236" i="26"/>
  <c r="J237" i="26"/>
  <c r="J238" i="26"/>
  <c r="J239" i="26"/>
  <c r="J240" i="26"/>
  <c r="J241" i="26"/>
  <c r="J242" i="26"/>
  <c r="J243" i="26"/>
  <c r="J244" i="26"/>
  <c r="J245" i="26"/>
  <c r="J246" i="26"/>
  <c r="J247" i="26"/>
  <c r="J248" i="26"/>
  <c r="J249" i="26"/>
  <c r="J250" i="26"/>
  <c r="J251" i="26"/>
  <c r="J252" i="26"/>
  <c r="J253" i="26"/>
  <c r="J254" i="26"/>
  <c r="J255" i="26"/>
  <c r="J256" i="26"/>
  <c r="J257" i="26"/>
  <c r="J258" i="26"/>
  <c r="J259" i="26"/>
  <c r="J260" i="26"/>
  <c r="J261" i="26"/>
  <c r="J262" i="26"/>
  <c r="J263" i="26"/>
  <c r="J264" i="26"/>
  <c r="J265" i="26"/>
  <c r="J266" i="26"/>
  <c r="J267" i="26"/>
  <c r="J268" i="26"/>
  <c r="J269" i="26"/>
  <c r="J270" i="26"/>
  <c r="J271" i="26"/>
  <c r="J272" i="26"/>
  <c r="J273" i="26"/>
  <c r="J274" i="26"/>
  <c r="J275" i="26"/>
  <c r="J276" i="26"/>
  <c r="J277" i="26"/>
  <c r="J278" i="26"/>
  <c r="J279" i="26"/>
  <c r="J280" i="26"/>
  <c r="J281" i="26"/>
  <c r="J282" i="26"/>
  <c r="J283" i="26"/>
  <c r="J284" i="26"/>
  <c r="J285" i="26"/>
  <c r="J286" i="26"/>
  <c r="J287" i="26"/>
  <c r="J288" i="26"/>
  <c r="J289" i="26"/>
  <c r="J290" i="26"/>
  <c r="J291" i="26"/>
  <c r="J292" i="26"/>
  <c r="J293" i="26"/>
  <c r="J294" i="26"/>
  <c r="J295" i="26"/>
  <c r="J296" i="26"/>
  <c r="J297" i="26"/>
  <c r="J298" i="26"/>
  <c r="J299" i="26"/>
  <c r="J300" i="26"/>
  <c r="J301" i="26"/>
  <c r="J302" i="26"/>
  <c r="J303" i="26"/>
  <c r="J304" i="26"/>
  <c r="J305" i="26"/>
  <c r="J306" i="26"/>
  <c r="J307" i="26"/>
  <c r="J308" i="26"/>
  <c r="J309" i="26"/>
  <c r="J310" i="26"/>
  <c r="J311" i="26"/>
  <c r="J312" i="26"/>
  <c r="J313" i="26"/>
  <c r="J314" i="26"/>
  <c r="J315" i="26"/>
  <c r="J316" i="26"/>
  <c r="J317" i="26"/>
  <c r="J318" i="26"/>
  <c r="J319" i="26"/>
  <c r="J320" i="26"/>
  <c r="J321" i="26"/>
  <c r="J322" i="26"/>
  <c r="J323" i="26"/>
  <c r="J324" i="26"/>
  <c r="J325" i="26"/>
  <c r="J326" i="26"/>
  <c r="J327" i="26"/>
  <c r="J328" i="26"/>
  <c r="J329" i="26"/>
  <c r="J330" i="26"/>
  <c r="J331" i="26"/>
  <c r="J332" i="26"/>
  <c r="J333" i="26"/>
  <c r="J334" i="26"/>
  <c r="J335" i="26"/>
  <c r="J336" i="26"/>
  <c r="J337" i="26"/>
  <c r="J338" i="26"/>
  <c r="J339" i="26"/>
  <c r="J340" i="26"/>
  <c r="J341" i="26"/>
  <c r="J342" i="26"/>
  <c r="J343" i="26"/>
  <c r="J344" i="26"/>
  <c r="J345" i="26"/>
  <c r="J346" i="26"/>
  <c r="J347" i="26"/>
  <c r="J348" i="26"/>
  <c r="J349" i="26"/>
  <c r="J350" i="26"/>
  <c r="J351" i="26"/>
  <c r="J352" i="26"/>
  <c r="J353" i="26"/>
  <c r="J354" i="26"/>
  <c r="J355" i="26"/>
  <c r="J356" i="26"/>
  <c r="J357" i="26"/>
  <c r="J358" i="26"/>
  <c r="J359" i="26"/>
  <c r="J360" i="26"/>
  <c r="J361" i="26"/>
  <c r="J362" i="26"/>
  <c r="J363" i="26"/>
  <c r="J364" i="26"/>
  <c r="J365" i="26"/>
  <c r="J366" i="26"/>
  <c r="J367" i="26"/>
  <c r="J368" i="26"/>
  <c r="J369" i="26"/>
  <c r="J370" i="26"/>
  <c r="J371" i="26"/>
  <c r="J372" i="26"/>
  <c r="J373" i="26"/>
  <c r="J374" i="26"/>
  <c r="J375" i="26"/>
  <c r="J376" i="26"/>
  <c r="J377" i="26"/>
  <c r="J378" i="26"/>
  <c r="J379" i="26"/>
  <c r="J380" i="26"/>
  <c r="J381" i="26"/>
  <c r="J382" i="26"/>
  <c r="J383" i="26"/>
  <c r="J384" i="26"/>
  <c r="J385" i="26"/>
  <c r="J386" i="26"/>
  <c r="J387" i="26"/>
  <c r="J388" i="26"/>
  <c r="J389" i="26"/>
  <c r="J390" i="26"/>
  <c r="J391" i="26"/>
  <c r="J392" i="26"/>
  <c r="J393" i="26"/>
  <c r="J394" i="26"/>
  <c r="J395" i="26"/>
  <c r="J396" i="26"/>
  <c r="J397" i="26"/>
  <c r="J398" i="26"/>
  <c r="J399" i="26"/>
  <c r="J400" i="26"/>
  <c r="J401" i="26"/>
  <c r="J402" i="26"/>
  <c r="J403" i="26"/>
  <c r="J404" i="26"/>
  <c r="J405" i="26"/>
  <c r="J406" i="26"/>
  <c r="J407" i="26"/>
  <c r="J408" i="26"/>
  <c r="J409" i="26"/>
  <c r="J410" i="26"/>
  <c r="J411" i="26"/>
  <c r="J412" i="26"/>
  <c r="J413" i="26"/>
  <c r="J414" i="26"/>
  <c r="J415" i="26"/>
  <c r="J416" i="26"/>
  <c r="J417" i="26"/>
  <c r="J418" i="26"/>
  <c r="J419" i="26"/>
  <c r="J420" i="26"/>
  <c r="J421" i="26"/>
  <c r="J422" i="26"/>
  <c r="J423" i="26"/>
  <c r="J424" i="26"/>
  <c r="J425" i="26"/>
  <c r="J426" i="26"/>
  <c r="J427" i="26"/>
  <c r="J428" i="26"/>
  <c r="J429" i="26"/>
  <c r="J430" i="26"/>
  <c r="J431" i="26"/>
  <c r="J432" i="26"/>
  <c r="J433" i="26"/>
  <c r="J434" i="26"/>
  <c r="J435" i="26"/>
  <c r="J436" i="26"/>
  <c r="J437" i="26"/>
  <c r="J438" i="26"/>
  <c r="J439" i="26"/>
  <c r="J440" i="26"/>
  <c r="J441" i="26"/>
  <c r="J442" i="26"/>
  <c r="J443" i="26"/>
  <c r="J444" i="26"/>
  <c r="J445" i="26"/>
  <c r="J446" i="26"/>
  <c r="J447" i="26"/>
  <c r="J448" i="26"/>
  <c r="J449" i="26"/>
  <c r="J450" i="26"/>
  <c r="J451" i="26"/>
  <c r="J452" i="26"/>
  <c r="J453" i="26"/>
  <c r="J454" i="26"/>
  <c r="J455" i="26"/>
  <c r="J456" i="26"/>
  <c r="J457" i="26"/>
  <c r="J458" i="26"/>
  <c r="J459" i="26"/>
  <c r="J460" i="26"/>
  <c r="J461" i="26"/>
  <c r="J462" i="26"/>
  <c r="J463" i="26"/>
  <c r="J464" i="26"/>
  <c r="J465" i="26"/>
  <c r="J466" i="26"/>
  <c r="J467" i="26"/>
  <c r="J468" i="26"/>
  <c r="J469" i="26"/>
  <c r="J470" i="26"/>
  <c r="J471" i="26"/>
  <c r="J472" i="26"/>
  <c r="J473" i="26"/>
  <c r="J474" i="26"/>
  <c r="J475" i="26"/>
  <c r="J476" i="26"/>
  <c r="J477" i="26"/>
  <c r="J478" i="26"/>
  <c r="J479" i="26"/>
  <c r="J480" i="26"/>
  <c r="J481" i="26"/>
  <c r="J482" i="26"/>
  <c r="J483" i="26"/>
  <c r="J484" i="26"/>
  <c r="J485" i="26"/>
  <c r="J486" i="26"/>
  <c r="J487" i="26"/>
  <c r="J488" i="26"/>
  <c r="J489" i="26"/>
  <c r="J490" i="26"/>
  <c r="J491" i="26"/>
  <c r="J492" i="26"/>
  <c r="J493" i="26"/>
  <c r="J494" i="26"/>
  <c r="J495" i="26"/>
  <c r="J496" i="26"/>
  <c r="J497" i="26"/>
  <c r="J498" i="26"/>
  <c r="J499" i="26"/>
  <c r="J500" i="26"/>
  <c r="J501" i="26"/>
  <c r="J502" i="26"/>
  <c r="J503" i="26"/>
  <c r="J504" i="26"/>
  <c r="J505" i="26"/>
  <c r="J506" i="26"/>
  <c r="J507" i="26"/>
  <c r="J508" i="26"/>
  <c r="J509" i="26"/>
  <c r="J510" i="26"/>
  <c r="J511" i="26"/>
  <c r="J512" i="26"/>
  <c r="J513" i="26"/>
  <c r="J514" i="26"/>
  <c r="J515" i="26"/>
  <c r="J516" i="26"/>
  <c r="J517" i="26"/>
  <c r="J518" i="26"/>
  <c r="J519" i="26"/>
  <c r="J520" i="26"/>
  <c r="J521" i="26"/>
  <c r="J522" i="26"/>
  <c r="J523" i="26"/>
  <c r="J524" i="26"/>
  <c r="J525" i="26"/>
  <c r="J526" i="26"/>
  <c r="J527" i="26"/>
  <c r="J528" i="26"/>
  <c r="J529" i="26"/>
  <c r="J530" i="26"/>
  <c r="J531" i="26"/>
  <c r="J532" i="26"/>
  <c r="J533" i="26"/>
  <c r="J534" i="26"/>
  <c r="J535" i="26"/>
  <c r="J536" i="26"/>
  <c r="J537" i="26"/>
  <c r="J538" i="26"/>
  <c r="J539" i="26"/>
  <c r="J540" i="26"/>
  <c r="J541" i="26"/>
  <c r="J542" i="26"/>
  <c r="J543" i="26"/>
  <c r="J544" i="26"/>
  <c r="J545" i="26"/>
  <c r="J546" i="26"/>
  <c r="J547" i="26"/>
  <c r="J548" i="26"/>
  <c r="J549" i="26"/>
  <c r="J550" i="26"/>
  <c r="J551" i="26"/>
  <c r="J552" i="26"/>
  <c r="J553" i="26"/>
  <c r="J554" i="26"/>
  <c r="J555" i="26"/>
  <c r="J556" i="26"/>
  <c r="J557" i="26"/>
  <c r="J558" i="26"/>
  <c r="J559" i="26"/>
  <c r="J560" i="26"/>
  <c r="J561" i="26"/>
  <c r="J562" i="26"/>
  <c r="J563" i="26"/>
  <c r="J564" i="26"/>
  <c r="J565" i="26"/>
  <c r="J566" i="26"/>
  <c r="J567" i="26"/>
  <c r="J568" i="26"/>
  <c r="J569" i="26"/>
  <c r="J570" i="26"/>
  <c r="J571" i="26"/>
  <c r="J572" i="26"/>
  <c r="J573" i="26"/>
  <c r="J574" i="26"/>
  <c r="J575" i="26"/>
  <c r="J576" i="26"/>
  <c r="J577" i="26"/>
  <c r="J578" i="26"/>
  <c r="J579" i="26"/>
  <c r="J580" i="26"/>
  <c r="J581" i="26"/>
  <c r="J582" i="26"/>
  <c r="J583" i="26"/>
  <c r="J584" i="26"/>
  <c r="J585" i="26"/>
  <c r="J586" i="26"/>
  <c r="J587" i="26"/>
  <c r="J588" i="26"/>
  <c r="J589" i="26"/>
  <c r="J590" i="26"/>
  <c r="J591" i="26"/>
  <c r="J592" i="26"/>
  <c r="J593" i="26"/>
  <c r="J594" i="26"/>
  <c r="J595" i="26"/>
  <c r="J596" i="26"/>
  <c r="J597" i="26"/>
  <c r="J598" i="26"/>
  <c r="J599" i="26"/>
  <c r="J600" i="26"/>
  <c r="J601" i="26"/>
  <c r="J602" i="26"/>
  <c r="J603" i="26"/>
  <c r="J604" i="26"/>
  <c r="J605" i="26"/>
  <c r="J606" i="26"/>
  <c r="J607" i="26"/>
  <c r="J608" i="26"/>
  <c r="J609" i="26"/>
  <c r="J610" i="26"/>
  <c r="J611" i="26"/>
  <c r="J612" i="26"/>
  <c r="J613" i="26"/>
  <c r="J614" i="26"/>
  <c r="J615" i="26"/>
  <c r="J616" i="26"/>
  <c r="J617" i="26"/>
  <c r="J618" i="26"/>
  <c r="J619" i="26"/>
  <c r="J620" i="26"/>
  <c r="J621" i="26"/>
  <c r="J622" i="26"/>
  <c r="J623" i="26"/>
  <c r="J624" i="26"/>
  <c r="J625" i="26"/>
  <c r="J626" i="26"/>
  <c r="J627" i="26"/>
  <c r="J628" i="26"/>
  <c r="J629" i="26"/>
  <c r="J630" i="26"/>
  <c r="J631" i="26"/>
  <c r="J632" i="26"/>
  <c r="J633" i="26"/>
  <c r="J634" i="26"/>
  <c r="J635" i="26"/>
  <c r="J636" i="26"/>
  <c r="J637" i="26"/>
  <c r="J638" i="26"/>
  <c r="J639" i="26"/>
  <c r="J640" i="26"/>
  <c r="J641" i="26"/>
  <c r="J642" i="26"/>
  <c r="J643" i="26"/>
  <c r="J644" i="26"/>
  <c r="J645" i="26"/>
  <c r="J646" i="26"/>
  <c r="J647" i="26"/>
  <c r="J648" i="26"/>
  <c r="J649" i="26"/>
  <c r="J650" i="26"/>
  <c r="J651" i="26"/>
  <c r="J652" i="26"/>
  <c r="J653" i="26"/>
  <c r="J654" i="26"/>
  <c r="J655" i="26"/>
  <c r="J656" i="26"/>
  <c r="J657" i="26"/>
  <c r="J658" i="26"/>
  <c r="J659" i="26"/>
  <c r="J660" i="26"/>
  <c r="J661" i="26"/>
  <c r="J662" i="26"/>
  <c r="J663" i="26"/>
  <c r="J664" i="26"/>
  <c r="J665" i="26"/>
  <c r="J666" i="26"/>
  <c r="J667" i="26"/>
  <c r="J668" i="26"/>
  <c r="J669" i="26"/>
  <c r="J670" i="26"/>
  <c r="J671" i="26"/>
  <c r="J672" i="26"/>
  <c r="J673" i="26"/>
  <c r="J674" i="26"/>
  <c r="J675" i="26"/>
  <c r="J676" i="26"/>
  <c r="J677" i="26"/>
  <c r="J678" i="26"/>
  <c r="J679" i="26"/>
  <c r="J680" i="26"/>
  <c r="J681" i="26"/>
  <c r="J682" i="26"/>
  <c r="J683" i="26"/>
  <c r="J684" i="26"/>
  <c r="J685" i="26"/>
  <c r="J686" i="26"/>
  <c r="J687" i="26"/>
  <c r="J688" i="26"/>
  <c r="J689" i="26"/>
  <c r="J690" i="26"/>
  <c r="J691" i="26"/>
  <c r="J692" i="26"/>
  <c r="J693" i="26"/>
  <c r="J694" i="26"/>
  <c r="J695" i="26"/>
  <c r="J696" i="26"/>
  <c r="J697" i="26"/>
  <c r="J698" i="26"/>
  <c r="J699" i="26"/>
  <c r="J700" i="26"/>
  <c r="J701" i="26"/>
  <c r="J702" i="26"/>
  <c r="J703" i="26"/>
  <c r="J704" i="26"/>
  <c r="J705" i="26"/>
  <c r="J706" i="26"/>
  <c r="J707" i="26"/>
  <c r="J708" i="26"/>
  <c r="J709" i="26"/>
  <c r="J710" i="26"/>
  <c r="J711" i="26"/>
  <c r="J712" i="26"/>
  <c r="J713" i="26"/>
  <c r="J714" i="26"/>
  <c r="J715" i="26"/>
  <c r="J716" i="26"/>
  <c r="J717" i="26"/>
  <c r="J718" i="26"/>
  <c r="J719" i="26"/>
  <c r="J720" i="26"/>
  <c r="J721" i="26"/>
  <c r="J722" i="26"/>
  <c r="J723" i="26"/>
  <c r="J724" i="26"/>
  <c r="J725" i="26"/>
  <c r="J726" i="26"/>
  <c r="J727" i="26"/>
  <c r="J728" i="26"/>
  <c r="J729" i="26"/>
  <c r="J730" i="26"/>
  <c r="J731" i="26"/>
  <c r="J732" i="26"/>
  <c r="J733" i="26"/>
  <c r="J734" i="26"/>
  <c r="J735" i="26"/>
  <c r="J736" i="26"/>
  <c r="J737" i="26"/>
  <c r="J738" i="26"/>
  <c r="J739" i="26"/>
  <c r="J740" i="26"/>
  <c r="J741" i="26"/>
  <c r="J742" i="26"/>
  <c r="J743" i="26"/>
  <c r="J744" i="26"/>
  <c r="J745" i="26"/>
  <c r="J746" i="26"/>
  <c r="J747" i="26"/>
  <c r="J748" i="26"/>
  <c r="J749" i="26"/>
  <c r="J750" i="26"/>
  <c r="J751" i="26"/>
  <c r="J752" i="26"/>
  <c r="J753" i="26"/>
  <c r="J754" i="26"/>
  <c r="J755" i="26"/>
  <c r="J756" i="26"/>
  <c r="J757" i="26"/>
  <c r="J758" i="26"/>
  <c r="J759" i="26"/>
  <c r="J760" i="26"/>
  <c r="J761" i="26"/>
  <c r="J762" i="26"/>
  <c r="J763" i="26"/>
  <c r="J764" i="26"/>
  <c r="J765" i="26"/>
  <c r="J766" i="26"/>
  <c r="J767" i="26"/>
  <c r="J768" i="26"/>
  <c r="J769" i="26"/>
  <c r="J770" i="26"/>
  <c r="J771" i="26"/>
  <c r="J772" i="26"/>
  <c r="J773" i="26"/>
  <c r="J774" i="26"/>
  <c r="J775" i="26"/>
  <c r="J776" i="26"/>
  <c r="J777" i="26"/>
  <c r="J778" i="26"/>
  <c r="J779" i="26"/>
  <c r="J780" i="26"/>
  <c r="J781" i="26"/>
  <c r="J782" i="26"/>
  <c r="J783" i="26"/>
  <c r="J784" i="26"/>
  <c r="J785" i="26"/>
  <c r="J786" i="26"/>
  <c r="J787" i="26"/>
  <c r="J788" i="26"/>
  <c r="J789" i="26"/>
  <c r="J790" i="26"/>
  <c r="J791" i="26"/>
  <c r="J792" i="26"/>
  <c r="J793" i="26"/>
  <c r="J794" i="26"/>
  <c r="J795" i="26"/>
  <c r="J796" i="26"/>
  <c r="J797" i="26"/>
  <c r="J798" i="26"/>
  <c r="J799" i="26"/>
  <c r="J800" i="26"/>
  <c r="J801" i="26"/>
  <c r="J802" i="26"/>
  <c r="J803" i="26"/>
  <c r="J804" i="26"/>
  <c r="J805" i="26"/>
  <c r="J806" i="26"/>
  <c r="J807" i="26"/>
  <c r="J808" i="26"/>
  <c r="J809" i="26"/>
  <c r="J810" i="26"/>
  <c r="J811" i="26"/>
  <c r="J812" i="26"/>
  <c r="J813" i="26"/>
  <c r="J814" i="26"/>
  <c r="J815" i="26"/>
  <c r="J816" i="26"/>
  <c r="J817" i="26"/>
  <c r="J818" i="26"/>
  <c r="J819" i="26"/>
  <c r="J820" i="26"/>
  <c r="J821" i="26"/>
  <c r="J822" i="26"/>
  <c r="J823" i="26"/>
  <c r="J824" i="26"/>
  <c r="J825" i="26"/>
  <c r="J826" i="26"/>
  <c r="J827" i="26"/>
  <c r="J828" i="26"/>
  <c r="J829" i="26"/>
  <c r="J830" i="26"/>
  <c r="J831" i="26"/>
  <c r="J832" i="26"/>
  <c r="J833" i="26"/>
  <c r="J834" i="26"/>
  <c r="J835" i="26"/>
  <c r="J836" i="26"/>
  <c r="J837" i="26"/>
  <c r="J838" i="26"/>
  <c r="J839" i="26"/>
  <c r="J840" i="26"/>
  <c r="J841" i="26"/>
  <c r="J842" i="26"/>
  <c r="J843" i="26"/>
  <c r="J844" i="26"/>
  <c r="J845" i="26"/>
  <c r="J846" i="26"/>
  <c r="J847" i="26"/>
  <c r="J848" i="26"/>
  <c r="J849" i="26"/>
  <c r="J850" i="26"/>
  <c r="J851" i="26"/>
  <c r="J852" i="26"/>
  <c r="J853" i="26"/>
  <c r="J854" i="26"/>
  <c r="J855" i="26"/>
  <c r="J856" i="26"/>
  <c r="J857" i="26"/>
  <c r="J858" i="26"/>
  <c r="J859" i="26"/>
  <c r="J860" i="26"/>
  <c r="J861" i="26"/>
  <c r="J862" i="26"/>
  <c r="J863" i="26"/>
  <c r="J864" i="26"/>
  <c r="J865" i="26"/>
  <c r="J866" i="26"/>
  <c r="J867" i="26"/>
  <c r="J868" i="26"/>
  <c r="J869" i="26"/>
  <c r="J870" i="26"/>
  <c r="J871" i="26"/>
  <c r="J872" i="26"/>
  <c r="J873" i="26"/>
  <c r="J874" i="26"/>
  <c r="J875" i="26"/>
  <c r="J876" i="26"/>
  <c r="J877" i="26"/>
  <c r="J878" i="26"/>
  <c r="J879" i="26"/>
  <c r="J880" i="26"/>
  <c r="J881" i="26"/>
  <c r="J882" i="26"/>
  <c r="J883" i="26"/>
  <c r="J884" i="26"/>
  <c r="J885" i="26"/>
  <c r="J886" i="26"/>
  <c r="J887" i="26"/>
  <c r="J888" i="26"/>
  <c r="J889" i="26"/>
  <c r="J890" i="26"/>
  <c r="J891" i="26"/>
  <c r="J892" i="26"/>
  <c r="J893" i="26"/>
  <c r="J894" i="26"/>
  <c r="J895" i="26"/>
  <c r="J896" i="26"/>
  <c r="J897" i="26"/>
  <c r="J898" i="26"/>
  <c r="J899" i="26"/>
  <c r="J900" i="26"/>
  <c r="J901" i="26"/>
  <c r="J902" i="26"/>
  <c r="J903" i="26"/>
  <c r="J904" i="26"/>
  <c r="J905" i="26"/>
  <c r="J906" i="26"/>
  <c r="J907" i="26"/>
  <c r="J908" i="26"/>
  <c r="J909" i="26"/>
  <c r="J910" i="26"/>
  <c r="J911" i="26"/>
  <c r="J912" i="26"/>
  <c r="J913" i="26"/>
  <c r="J914" i="26"/>
  <c r="J915" i="26"/>
  <c r="J916" i="26"/>
  <c r="J917" i="26"/>
  <c r="J918" i="26"/>
  <c r="J919" i="26"/>
  <c r="J920" i="26"/>
  <c r="J921" i="26"/>
  <c r="J922" i="26"/>
  <c r="J923" i="26"/>
  <c r="J924" i="26"/>
  <c r="J925" i="26"/>
  <c r="J926" i="26"/>
  <c r="J927" i="26"/>
  <c r="J928" i="26"/>
  <c r="J929" i="26"/>
  <c r="J930" i="26"/>
  <c r="J931" i="26"/>
  <c r="J932" i="26"/>
  <c r="J933" i="26"/>
  <c r="J934" i="26"/>
  <c r="J935" i="26"/>
  <c r="J936" i="26"/>
  <c r="J937" i="26"/>
  <c r="J938" i="26"/>
  <c r="J939" i="26"/>
  <c r="J940" i="26"/>
  <c r="J941" i="26"/>
  <c r="J942" i="26"/>
  <c r="J943" i="26"/>
  <c r="J944" i="26"/>
  <c r="J945" i="26"/>
  <c r="J946" i="26"/>
  <c r="J947" i="26"/>
  <c r="J948" i="26"/>
  <c r="J949" i="26"/>
  <c r="J950" i="26"/>
  <c r="J951" i="26"/>
  <c r="J952" i="26"/>
  <c r="J953" i="26"/>
  <c r="J954" i="26"/>
  <c r="J955" i="26"/>
  <c r="J956" i="26"/>
  <c r="J957" i="26"/>
  <c r="J958" i="26"/>
  <c r="J959" i="26"/>
  <c r="J960" i="26"/>
  <c r="J961" i="26"/>
  <c r="J962" i="26"/>
  <c r="J963" i="26"/>
  <c r="J964" i="26"/>
  <c r="J965" i="26"/>
  <c r="J966" i="26"/>
  <c r="J967" i="26"/>
  <c r="J968" i="26"/>
  <c r="J969" i="26"/>
  <c r="J970" i="26"/>
  <c r="J971" i="26"/>
  <c r="J972" i="26"/>
  <c r="J973" i="26"/>
  <c r="J974" i="26"/>
  <c r="J975" i="26"/>
  <c r="J976" i="26"/>
  <c r="J977" i="26"/>
  <c r="J978" i="26"/>
  <c r="J979" i="26"/>
  <c r="J980" i="26"/>
  <c r="J981" i="26"/>
  <c r="J982" i="26"/>
  <c r="J983" i="26"/>
  <c r="J984" i="26"/>
  <c r="J985" i="26"/>
  <c r="J986" i="26"/>
  <c r="J987" i="26"/>
  <c r="J988" i="26"/>
  <c r="J989" i="26"/>
  <c r="J990" i="26"/>
  <c r="J991" i="26"/>
  <c r="J992" i="26"/>
  <c r="J993" i="26"/>
  <c r="J994" i="26"/>
  <c r="J995" i="26"/>
  <c r="J996" i="26"/>
  <c r="J997" i="26"/>
  <c r="J998" i="26"/>
  <c r="J999" i="26"/>
  <c r="J1000" i="26"/>
  <c r="J1001" i="26"/>
  <c r="J1002" i="26"/>
  <c r="J1003" i="26"/>
  <c r="J1004" i="26"/>
  <c r="J1005" i="26"/>
  <c r="J1006" i="26"/>
  <c r="J1007" i="26"/>
  <c r="J1008" i="26"/>
  <c r="J1009" i="26"/>
  <c r="J1010" i="26"/>
  <c r="J1011" i="26"/>
  <c r="J1012" i="26"/>
  <c r="J1013" i="26"/>
  <c r="J1014" i="26"/>
  <c r="J1015" i="26"/>
  <c r="J1016" i="26"/>
  <c r="J1017" i="26"/>
  <c r="J1018" i="26"/>
  <c r="J1019" i="26"/>
  <c r="J1020" i="26"/>
  <c r="J1021" i="26"/>
  <c r="J1022" i="26"/>
  <c r="J1023" i="26"/>
  <c r="J1024" i="26"/>
  <c r="J1025" i="26"/>
  <c r="J1026" i="26"/>
  <c r="J1027" i="26"/>
  <c r="J1028" i="26"/>
  <c r="J1029" i="26"/>
  <c r="J1030" i="26"/>
  <c r="J1031" i="26"/>
  <c r="J1032" i="26"/>
  <c r="J1033" i="26"/>
  <c r="J1034" i="26"/>
  <c r="J1035" i="26"/>
  <c r="J1036" i="26"/>
  <c r="J1037" i="26"/>
  <c r="J1038" i="26"/>
  <c r="J1039" i="26"/>
  <c r="J1040" i="26"/>
  <c r="J1041" i="26"/>
  <c r="J1042" i="26"/>
  <c r="J1043" i="26"/>
  <c r="J1044" i="26"/>
  <c r="J1045" i="26"/>
  <c r="J1046" i="26"/>
  <c r="J1047" i="26"/>
  <c r="J1048" i="26"/>
  <c r="J1049" i="26"/>
  <c r="J1050" i="26"/>
  <c r="J1051" i="26"/>
  <c r="J1052" i="26"/>
  <c r="J1053" i="26"/>
  <c r="J1054" i="26"/>
  <c r="J1055" i="26"/>
  <c r="J1056" i="26"/>
  <c r="J1057" i="26"/>
  <c r="J1058" i="26"/>
  <c r="J1059" i="26"/>
  <c r="J1060" i="26"/>
  <c r="J1061" i="26"/>
  <c r="J1062" i="26"/>
  <c r="J1063" i="26"/>
  <c r="J1064" i="26"/>
  <c r="J1065" i="26"/>
  <c r="J1066" i="26"/>
  <c r="J1067" i="26"/>
  <c r="J1068" i="26"/>
  <c r="J1069" i="26"/>
  <c r="J1070" i="26"/>
  <c r="J1071" i="26"/>
  <c r="J1072" i="26"/>
  <c r="J1073" i="26"/>
  <c r="J1074" i="26"/>
  <c r="J1075" i="26"/>
  <c r="J1076" i="26"/>
  <c r="J1077" i="26"/>
  <c r="J1078" i="26"/>
  <c r="J1079" i="26"/>
  <c r="J1080" i="26"/>
  <c r="J1081" i="26"/>
  <c r="J1082" i="26"/>
  <c r="J1083" i="26"/>
  <c r="J1084" i="26"/>
  <c r="J1085" i="26"/>
  <c r="J1086" i="26"/>
  <c r="J1087" i="26"/>
  <c r="J1088" i="26"/>
  <c r="J1089" i="26"/>
  <c r="J1090" i="26"/>
  <c r="J1091" i="26"/>
  <c r="J1092" i="26"/>
  <c r="J1093" i="26"/>
  <c r="J1094" i="26"/>
  <c r="J1095" i="26"/>
  <c r="J1096" i="26"/>
  <c r="J1097" i="26"/>
  <c r="J1098" i="26"/>
  <c r="J1099" i="26"/>
  <c r="J1100" i="26"/>
  <c r="J1101" i="26"/>
  <c r="J1102" i="26"/>
  <c r="J1103" i="26"/>
  <c r="J1104" i="26"/>
  <c r="J1105" i="26"/>
  <c r="J1106" i="26"/>
  <c r="J1107" i="26"/>
  <c r="J1108" i="26"/>
  <c r="J1109" i="26"/>
  <c r="J1110" i="26"/>
  <c r="J1111" i="26"/>
  <c r="J1112" i="26"/>
  <c r="J1113" i="26"/>
  <c r="J1114" i="26"/>
  <c r="J1115" i="26"/>
  <c r="J1116" i="26"/>
  <c r="J1117" i="26"/>
  <c r="J1118" i="26"/>
  <c r="J1119" i="26"/>
  <c r="J1120" i="26"/>
  <c r="J1121" i="26"/>
  <c r="J1122" i="26"/>
  <c r="J1123" i="26"/>
  <c r="J1124" i="26"/>
  <c r="J1125" i="26"/>
  <c r="J1126" i="26"/>
  <c r="J1127" i="26"/>
  <c r="J1128" i="26"/>
  <c r="J1129" i="26"/>
  <c r="J1130" i="26"/>
  <c r="J1131" i="26"/>
  <c r="J1132" i="26"/>
  <c r="J1133" i="26"/>
  <c r="J1134" i="26"/>
  <c r="J1135" i="26"/>
  <c r="J1136" i="26"/>
  <c r="J1137" i="26"/>
  <c r="J1138" i="26"/>
  <c r="J1139" i="26"/>
  <c r="J1140" i="26"/>
  <c r="J1141" i="26"/>
  <c r="J1142" i="26"/>
  <c r="J1143" i="26"/>
  <c r="J1144" i="26"/>
  <c r="J1145" i="26"/>
  <c r="J1146" i="26"/>
  <c r="J1147" i="26"/>
  <c r="J1148" i="26"/>
  <c r="J1149" i="26"/>
  <c r="J1150" i="26"/>
  <c r="J1151" i="26"/>
  <c r="J1152" i="26"/>
  <c r="J1153" i="26"/>
  <c r="J1154" i="26"/>
  <c r="J1155" i="26"/>
  <c r="J1156" i="26"/>
  <c r="J1157" i="26"/>
  <c r="J1158" i="26"/>
  <c r="J1159" i="26"/>
  <c r="J1160" i="26"/>
  <c r="J1161" i="26"/>
  <c r="J1162" i="26"/>
  <c r="J1163" i="26"/>
  <c r="J1164" i="26"/>
  <c r="J1165" i="26"/>
  <c r="J1166" i="26"/>
  <c r="J1167" i="26"/>
  <c r="J1168" i="26"/>
  <c r="J1169" i="26"/>
  <c r="J1170" i="26"/>
  <c r="J1171" i="26"/>
  <c r="J1172" i="26"/>
  <c r="J1173" i="26"/>
  <c r="J1174" i="26"/>
  <c r="J1175" i="26"/>
  <c r="J1176" i="26"/>
  <c r="J1177" i="26"/>
  <c r="J1178" i="26"/>
  <c r="J1179" i="26"/>
  <c r="J1180" i="26"/>
  <c r="J1181" i="26"/>
  <c r="J1182" i="26"/>
  <c r="J1183" i="26"/>
  <c r="J1184" i="26"/>
  <c r="J1185" i="26"/>
  <c r="J1186" i="26"/>
  <c r="J1187" i="26"/>
  <c r="J1188" i="26"/>
  <c r="J1189" i="26"/>
  <c r="J1190" i="26"/>
  <c r="J1191" i="26"/>
  <c r="J1192" i="26"/>
  <c r="J1193" i="26"/>
  <c r="J1194" i="26"/>
  <c r="J1195" i="26"/>
  <c r="J1196" i="26"/>
  <c r="J1197" i="26"/>
  <c r="J1198" i="26"/>
  <c r="J1199" i="26"/>
  <c r="J1200" i="26"/>
  <c r="J1201" i="26"/>
  <c r="J1202" i="26"/>
  <c r="J1203" i="26"/>
  <c r="J1204" i="26"/>
  <c r="J1205" i="26"/>
  <c r="J1206" i="26"/>
  <c r="J1207" i="26"/>
  <c r="J1208" i="26"/>
  <c r="J1209" i="26"/>
  <c r="J1210" i="26"/>
  <c r="J1211" i="26"/>
  <c r="J1212" i="26"/>
  <c r="J1213" i="26"/>
  <c r="J1214" i="26"/>
  <c r="J1215" i="26"/>
  <c r="J1216" i="26"/>
  <c r="J1217" i="26"/>
  <c r="J1218" i="26"/>
  <c r="J1219" i="26"/>
  <c r="J1220" i="26"/>
  <c r="J1221" i="26"/>
  <c r="J1222" i="26"/>
  <c r="J1223" i="26"/>
  <c r="J1224" i="26"/>
  <c r="J1225" i="26"/>
  <c r="J1226" i="26"/>
  <c r="J1227" i="26"/>
  <c r="J1228" i="26"/>
  <c r="J1229" i="26"/>
  <c r="J1230" i="26"/>
  <c r="J1231" i="26"/>
  <c r="J1232" i="26"/>
  <c r="J1233" i="26"/>
  <c r="J1234" i="26"/>
  <c r="J1235" i="26"/>
  <c r="J1236" i="26"/>
  <c r="J1237" i="26"/>
  <c r="J1238" i="26"/>
  <c r="J1239" i="26"/>
  <c r="J1240" i="26"/>
  <c r="J1241" i="26"/>
  <c r="J1242" i="26"/>
  <c r="J1243" i="26"/>
  <c r="J1244" i="26"/>
  <c r="J1245" i="26"/>
  <c r="J1246" i="26"/>
  <c r="J1247" i="26"/>
  <c r="J1248" i="26"/>
  <c r="J1249" i="26"/>
  <c r="J1250" i="26"/>
  <c r="J1251" i="26"/>
  <c r="J1252" i="26"/>
  <c r="J1253" i="26"/>
  <c r="J1254" i="26"/>
  <c r="J1255" i="26"/>
  <c r="J1256" i="26"/>
  <c r="J1257" i="26"/>
  <c r="J1258" i="26"/>
  <c r="J1259" i="26"/>
  <c r="J1260" i="26"/>
  <c r="J1261" i="26"/>
  <c r="J1262" i="26"/>
  <c r="J1263" i="26"/>
  <c r="J1264" i="26"/>
  <c r="J1265" i="26"/>
  <c r="J1266" i="26"/>
  <c r="J1267" i="26"/>
  <c r="J1268" i="26"/>
  <c r="J1269" i="26"/>
  <c r="J1270" i="26"/>
  <c r="J1271" i="26"/>
  <c r="J1272" i="26"/>
  <c r="J1273" i="26"/>
  <c r="J1274" i="26"/>
  <c r="J1275" i="26"/>
  <c r="J1276" i="26"/>
  <c r="J1277" i="26"/>
  <c r="J1278" i="26"/>
  <c r="J1279" i="26"/>
  <c r="J1280" i="26"/>
  <c r="J1281" i="26"/>
  <c r="J1282" i="26"/>
  <c r="J1283" i="26"/>
  <c r="J1284" i="26"/>
  <c r="J1285" i="26"/>
  <c r="J1286" i="26"/>
  <c r="J1287" i="26"/>
  <c r="J1288" i="26"/>
  <c r="J1289" i="26"/>
  <c r="J1290" i="26"/>
  <c r="J1291" i="26"/>
  <c r="J1292" i="26"/>
  <c r="J1293" i="26"/>
  <c r="J1294" i="26"/>
  <c r="J1295" i="26"/>
  <c r="J1296" i="26"/>
  <c r="J1297" i="26"/>
  <c r="J1298" i="26"/>
  <c r="J1299" i="26"/>
  <c r="J1300" i="26"/>
  <c r="J1301" i="26"/>
  <c r="J1302" i="26"/>
  <c r="J1303" i="26"/>
  <c r="J1304" i="26"/>
  <c r="J1305" i="26"/>
  <c r="J1306" i="26"/>
  <c r="J1307" i="26"/>
  <c r="J1308" i="26"/>
  <c r="J1309" i="26"/>
  <c r="J1310" i="26"/>
  <c r="J1311" i="26"/>
  <c r="J1312" i="26"/>
  <c r="J1313" i="26"/>
  <c r="J1314" i="26"/>
  <c r="J1315" i="26"/>
  <c r="J1316" i="26"/>
  <c r="J1317" i="26"/>
  <c r="J1318" i="26"/>
  <c r="J1319" i="26"/>
  <c r="J1320" i="26"/>
  <c r="J1321" i="26"/>
  <c r="J1322" i="26"/>
  <c r="J1323" i="26"/>
  <c r="J1324" i="26"/>
  <c r="J1325" i="26"/>
  <c r="J1326" i="26"/>
  <c r="J1327" i="26"/>
  <c r="J1328" i="26"/>
  <c r="J1329" i="26"/>
  <c r="J1330" i="26"/>
  <c r="J1331" i="26"/>
  <c r="J1332" i="26"/>
  <c r="J1333" i="26"/>
  <c r="J1334" i="26"/>
  <c r="J1335" i="26"/>
  <c r="J1336" i="26"/>
  <c r="J1337" i="26"/>
  <c r="J1338" i="26"/>
  <c r="J1339" i="26"/>
  <c r="J1340" i="26"/>
  <c r="J1341" i="26"/>
  <c r="J1342" i="26"/>
  <c r="J1343" i="26"/>
  <c r="J1344" i="26"/>
  <c r="J1345" i="26"/>
  <c r="J1346" i="26"/>
  <c r="J1347" i="26"/>
  <c r="J1348" i="26"/>
  <c r="J1349" i="26"/>
  <c r="J1350" i="26"/>
  <c r="J1351" i="26"/>
  <c r="J1352" i="26"/>
  <c r="J1353" i="26"/>
  <c r="J1354" i="26"/>
  <c r="J1355" i="26"/>
  <c r="J1356" i="26"/>
  <c r="J1357" i="26"/>
  <c r="J1358" i="26"/>
  <c r="J1359" i="26"/>
  <c r="J1360" i="26"/>
  <c r="J1361" i="26"/>
  <c r="J1362" i="26"/>
  <c r="J1363" i="26"/>
  <c r="J1364" i="26"/>
  <c r="J1365" i="26"/>
  <c r="J1366" i="26"/>
  <c r="J1367" i="26"/>
  <c r="J1368" i="26"/>
  <c r="J1369" i="26"/>
  <c r="J1370" i="26"/>
  <c r="J1371" i="26"/>
  <c r="J1372" i="26"/>
  <c r="J1373" i="26"/>
  <c r="J1374" i="26"/>
  <c r="J1375" i="26"/>
  <c r="J1376" i="26"/>
  <c r="J1377" i="26"/>
  <c r="J1378" i="26"/>
  <c r="J1379" i="26"/>
  <c r="J1380" i="26"/>
  <c r="J1381" i="26"/>
  <c r="J1382" i="26"/>
  <c r="J1383" i="26"/>
  <c r="J1384" i="26"/>
  <c r="J1385" i="26"/>
  <c r="J1386" i="26"/>
  <c r="J1387" i="26"/>
  <c r="J1388" i="26"/>
  <c r="J1389" i="26"/>
  <c r="J1390" i="26"/>
  <c r="J1391" i="26"/>
  <c r="J1392" i="26"/>
  <c r="J1393" i="26"/>
  <c r="J1394" i="26"/>
  <c r="J1395" i="26"/>
  <c r="J1396" i="26"/>
  <c r="J1397" i="26"/>
  <c r="J1398" i="26"/>
  <c r="J1399" i="26"/>
  <c r="J1400" i="26"/>
  <c r="J1401" i="26"/>
  <c r="J1402" i="26"/>
  <c r="J1403" i="26"/>
  <c r="J1404" i="26"/>
  <c r="J1405" i="26"/>
  <c r="J1406" i="26"/>
  <c r="J1407" i="26"/>
  <c r="J1408" i="26"/>
  <c r="J1409" i="26"/>
  <c r="J1410" i="26"/>
  <c r="J1411" i="26"/>
  <c r="J1412" i="26"/>
  <c r="J1413" i="26"/>
  <c r="J1414" i="26"/>
  <c r="J1415" i="26"/>
  <c r="J1416" i="26"/>
  <c r="J1417" i="26"/>
  <c r="J1418" i="26"/>
  <c r="J1419" i="26"/>
  <c r="J1420" i="26"/>
  <c r="J1421" i="26"/>
  <c r="J1422" i="26"/>
  <c r="J1423" i="26"/>
  <c r="J1424" i="26"/>
  <c r="J1425" i="26"/>
  <c r="J1426" i="26"/>
  <c r="J1427" i="26"/>
  <c r="J1428" i="26"/>
  <c r="J1429" i="26"/>
  <c r="J1430" i="26"/>
  <c r="J1431" i="26"/>
  <c r="J1432" i="26"/>
  <c r="J1433" i="26"/>
  <c r="J1434" i="26"/>
  <c r="J1435" i="26"/>
  <c r="J1436" i="26"/>
  <c r="J1437" i="26"/>
  <c r="J1438" i="26"/>
  <c r="J1439" i="26"/>
  <c r="J1440" i="26"/>
  <c r="J1441" i="26"/>
  <c r="J1442" i="26"/>
  <c r="J1443" i="26"/>
  <c r="J1444" i="26"/>
  <c r="J1445" i="26"/>
  <c r="J1446" i="26"/>
  <c r="J1447" i="26"/>
  <c r="J1448" i="26"/>
  <c r="J1449" i="26"/>
  <c r="J1450" i="26"/>
  <c r="J1451" i="26"/>
  <c r="J1452" i="26"/>
  <c r="J1453" i="26"/>
  <c r="J1454" i="26"/>
  <c r="J1455" i="26"/>
  <c r="J1456" i="26"/>
  <c r="J1457" i="26"/>
  <c r="J1458" i="26"/>
  <c r="J1459" i="26"/>
  <c r="J1460" i="26"/>
  <c r="J1461" i="26"/>
  <c r="J1462" i="26"/>
  <c r="J1463" i="26"/>
  <c r="J1464" i="26"/>
  <c r="J1465" i="26"/>
  <c r="J1466" i="26"/>
  <c r="J1467" i="26"/>
  <c r="J1468" i="26"/>
  <c r="J1469" i="26"/>
  <c r="J1470" i="26"/>
  <c r="J1471" i="26"/>
  <c r="J1472" i="26"/>
  <c r="J1473" i="26"/>
  <c r="J1474" i="26"/>
  <c r="J1475" i="26"/>
  <c r="J1476" i="26"/>
  <c r="J1477" i="26"/>
  <c r="J1478" i="26"/>
  <c r="J1479" i="26"/>
  <c r="J1480" i="26"/>
  <c r="J1481" i="26"/>
  <c r="J1482" i="26"/>
  <c r="J1483" i="26"/>
  <c r="J1484" i="26"/>
  <c r="J1485" i="26"/>
  <c r="J1486" i="26"/>
  <c r="J1487" i="26"/>
  <c r="J1488" i="26"/>
  <c r="J1489" i="26"/>
  <c r="J1490" i="26"/>
  <c r="J1491" i="26"/>
  <c r="J1492" i="26"/>
  <c r="J1493" i="26"/>
  <c r="J1494" i="26"/>
  <c r="J1495" i="26"/>
  <c r="J1496" i="26"/>
  <c r="J1497" i="26"/>
  <c r="J1498" i="26"/>
  <c r="J1499" i="26"/>
  <c r="J1500" i="26"/>
  <c r="J1501" i="26"/>
  <c r="J1502" i="26"/>
  <c r="J1503" i="26"/>
  <c r="J1504" i="26"/>
  <c r="J1505" i="26"/>
  <c r="J1506" i="26"/>
  <c r="J1507" i="26"/>
  <c r="J1508" i="26"/>
  <c r="J1509" i="26"/>
  <c r="J1510" i="26"/>
  <c r="J1511" i="26"/>
  <c r="J1512" i="26"/>
  <c r="J1513" i="26"/>
  <c r="J1514" i="26"/>
  <c r="J1515" i="26"/>
  <c r="J1516" i="26"/>
  <c r="J1517" i="26"/>
  <c r="J1518" i="26"/>
  <c r="J1519" i="26"/>
  <c r="J1520" i="26"/>
  <c r="J1521" i="26"/>
  <c r="J1522" i="26"/>
  <c r="J1523" i="26"/>
  <c r="J1524" i="26"/>
  <c r="J1525" i="26"/>
  <c r="J1526" i="26"/>
  <c r="J1527" i="26"/>
  <c r="J1528" i="26"/>
  <c r="J1529" i="26"/>
  <c r="J1530" i="26"/>
  <c r="J1531" i="26"/>
  <c r="J1532" i="26"/>
  <c r="J1533" i="26"/>
  <c r="J1534" i="26"/>
  <c r="J1535" i="26"/>
  <c r="J1536" i="26"/>
  <c r="J1537" i="26"/>
  <c r="J1538" i="26"/>
  <c r="J1539" i="26"/>
  <c r="J1540" i="26"/>
  <c r="J1541" i="26"/>
  <c r="J1542" i="26"/>
  <c r="J1543" i="26"/>
  <c r="J1544" i="26"/>
  <c r="J1545" i="26"/>
  <c r="J1546" i="26"/>
  <c r="J1547" i="26"/>
  <c r="J1548" i="26"/>
  <c r="J1549" i="26"/>
  <c r="J1550" i="26"/>
  <c r="J1551" i="26"/>
  <c r="J1552" i="26"/>
  <c r="J1553" i="26"/>
  <c r="J1554" i="26"/>
  <c r="J1555" i="26"/>
  <c r="J1556" i="26"/>
  <c r="J1557" i="26"/>
  <c r="J1558" i="26"/>
  <c r="J1559" i="26"/>
  <c r="J1560" i="26"/>
  <c r="J1561" i="26"/>
  <c r="J1562" i="26"/>
  <c r="J1563" i="26"/>
  <c r="J1564" i="26"/>
  <c r="J1565" i="26"/>
  <c r="J1566" i="26"/>
  <c r="J1567" i="26"/>
  <c r="J1568" i="26"/>
  <c r="J1569" i="26"/>
  <c r="J1570" i="26"/>
  <c r="J1571" i="26"/>
  <c r="J1572" i="26"/>
  <c r="J1573" i="26"/>
  <c r="J1574" i="26"/>
  <c r="J1575" i="26"/>
  <c r="J1576" i="26"/>
  <c r="J1577" i="26"/>
  <c r="J1578" i="26"/>
  <c r="J1579" i="26"/>
  <c r="J1580" i="26"/>
  <c r="J1581" i="26"/>
  <c r="J1582" i="26"/>
  <c r="J1583" i="26"/>
  <c r="J1584" i="26"/>
  <c r="J1585" i="26"/>
  <c r="J1586" i="26"/>
  <c r="J1587" i="26"/>
  <c r="J1588" i="26"/>
  <c r="J1589" i="26"/>
  <c r="J1590" i="26"/>
  <c r="J1591" i="26"/>
  <c r="J1592" i="26"/>
  <c r="J1593" i="26"/>
  <c r="J1594" i="26"/>
  <c r="J1595" i="26"/>
  <c r="J1596" i="26"/>
  <c r="J1597" i="26"/>
  <c r="J1598" i="26"/>
  <c r="J1599" i="26"/>
  <c r="J1600" i="26"/>
  <c r="J1601" i="26"/>
  <c r="J1602" i="26"/>
  <c r="J1603" i="26"/>
  <c r="J1604" i="26"/>
  <c r="J1605" i="26"/>
  <c r="J1606" i="26"/>
  <c r="J1607" i="26"/>
  <c r="J1608" i="26"/>
  <c r="J1609" i="26"/>
  <c r="J1610" i="26"/>
  <c r="J1611" i="26"/>
  <c r="J1612" i="26"/>
  <c r="J1613" i="26"/>
  <c r="J1614" i="26"/>
  <c r="J1615" i="26"/>
  <c r="J1616" i="26"/>
  <c r="J1617" i="26"/>
  <c r="J1618" i="26"/>
  <c r="J1619" i="26"/>
  <c r="J1620" i="26"/>
  <c r="J1621" i="26"/>
  <c r="J1622" i="26"/>
  <c r="J1623" i="26"/>
  <c r="J1624" i="26"/>
  <c r="J1625" i="26"/>
  <c r="J1626" i="26"/>
  <c r="J1627" i="26"/>
  <c r="J1628" i="26"/>
  <c r="J1629" i="26"/>
  <c r="J1630" i="26"/>
  <c r="J1631" i="26"/>
  <c r="J1632" i="26"/>
  <c r="J1633" i="26"/>
  <c r="J1634" i="26"/>
  <c r="J1635" i="26"/>
  <c r="J1636" i="26"/>
  <c r="J1637" i="26"/>
  <c r="J1638" i="26"/>
  <c r="J1639" i="26"/>
  <c r="J1640" i="26"/>
  <c r="J1641" i="26"/>
  <c r="J1642" i="26"/>
  <c r="J1643" i="26"/>
  <c r="J1644" i="26"/>
  <c r="J1645" i="26"/>
  <c r="J1646" i="26"/>
  <c r="J1647" i="26"/>
  <c r="J1648" i="26"/>
  <c r="J1649" i="26"/>
  <c r="J1650" i="26"/>
  <c r="J1651" i="26"/>
  <c r="J1652" i="26"/>
  <c r="J1653" i="26"/>
  <c r="J1654" i="26"/>
  <c r="J1655" i="26"/>
  <c r="J1656" i="26"/>
  <c r="J1657" i="26"/>
  <c r="J1658" i="26"/>
  <c r="J1659" i="26"/>
  <c r="J1660" i="26"/>
  <c r="J1661" i="26"/>
  <c r="J1662" i="26"/>
  <c r="J1663" i="26"/>
  <c r="J1664" i="26"/>
  <c r="J1665" i="26"/>
  <c r="J1666" i="26"/>
  <c r="J1667" i="26"/>
  <c r="J1668" i="26"/>
  <c r="J1669" i="26"/>
  <c r="J1670" i="26"/>
  <c r="J1671" i="26"/>
  <c r="J1672" i="26"/>
  <c r="J1673" i="26"/>
  <c r="J1674" i="26"/>
  <c r="J1675" i="26"/>
  <c r="J1676" i="26"/>
  <c r="J1677" i="26"/>
  <c r="J1678" i="26"/>
  <c r="J1679" i="26"/>
  <c r="J1680" i="26"/>
  <c r="J1681" i="26"/>
  <c r="J1682" i="26"/>
  <c r="J1683" i="26"/>
  <c r="J1684" i="26"/>
  <c r="J1685" i="26"/>
  <c r="J1686" i="26"/>
  <c r="J1687" i="26"/>
  <c r="J1688" i="26"/>
  <c r="J1689" i="26"/>
  <c r="J1690" i="26"/>
  <c r="J1691" i="26"/>
  <c r="J1692" i="26"/>
  <c r="J1693" i="26"/>
  <c r="J1694" i="26"/>
  <c r="J1695" i="26"/>
  <c r="J1696" i="26"/>
  <c r="J1697" i="26"/>
  <c r="J1698" i="26"/>
  <c r="J1699" i="26"/>
  <c r="J1700" i="26"/>
  <c r="J1701" i="26"/>
  <c r="J1702" i="26"/>
  <c r="J1703" i="26"/>
  <c r="J1704" i="26"/>
  <c r="J1705" i="26"/>
  <c r="J1706" i="26"/>
  <c r="J1707" i="26"/>
  <c r="J1708" i="26"/>
  <c r="J1709" i="26"/>
  <c r="J1710" i="26"/>
  <c r="J1711" i="26"/>
  <c r="J1712" i="26"/>
  <c r="J1713" i="26"/>
  <c r="J1714" i="26"/>
  <c r="J1715" i="26"/>
  <c r="J1716" i="26"/>
  <c r="J1717" i="26"/>
  <c r="J1718" i="26"/>
  <c r="J1719" i="26"/>
  <c r="J1720" i="26"/>
  <c r="J1721" i="26"/>
  <c r="J1722" i="26"/>
  <c r="J1723" i="26"/>
  <c r="J1724" i="26"/>
  <c r="J1725" i="26"/>
  <c r="J1726" i="26"/>
  <c r="J1727" i="26"/>
  <c r="J1728" i="26"/>
  <c r="J1729" i="26"/>
  <c r="J1730" i="26"/>
  <c r="J1731" i="26"/>
  <c r="J1732" i="26"/>
  <c r="J1733" i="26"/>
  <c r="J1734" i="26"/>
  <c r="J1735" i="26"/>
  <c r="J1736" i="26"/>
  <c r="J1737" i="26"/>
  <c r="J1738" i="26"/>
  <c r="J1739" i="26"/>
  <c r="J1740" i="26"/>
  <c r="J1741" i="26"/>
  <c r="J1742" i="26"/>
  <c r="J1743" i="26"/>
  <c r="J1744" i="26"/>
  <c r="J1745" i="26"/>
  <c r="J1746" i="26"/>
  <c r="J1747" i="26"/>
  <c r="J1748" i="26"/>
  <c r="J1749" i="26"/>
  <c r="J1750" i="26"/>
  <c r="J1751" i="26"/>
  <c r="J1752" i="26"/>
  <c r="J1753" i="26"/>
  <c r="J1754" i="26"/>
  <c r="J1755" i="26"/>
  <c r="J1756" i="26"/>
  <c r="J1757" i="26"/>
  <c r="J1758" i="26"/>
  <c r="J1759" i="26"/>
  <c r="J1760" i="26"/>
  <c r="J1761" i="26"/>
  <c r="J1762" i="26"/>
  <c r="J1763" i="26"/>
  <c r="J1764" i="26"/>
  <c r="J1765" i="26"/>
  <c r="J1766" i="26"/>
  <c r="J1767" i="26"/>
  <c r="J1768" i="26"/>
  <c r="J1769" i="26"/>
  <c r="J1770" i="26"/>
  <c r="J1771" i="26"/>
  <c r="J1772" i="26"/>
  <c r="J1773" i="26"/>
  <c r="J1774" i="26"/>
  <c r="J1775" i="26"/>
  <c r="J1776" i="26"/>
  <c r="J1777" i="26"/>
  <c r="J1778" i="26"/>
  <c r="J1779" i="26"/>
  <c r="J1780" i="26"/>
  <c r="J1781" i="26"/>
  <c r="J1782" i="26"/>
  <c r="J1783" i="26"/>
  <c r="J1784" i="26"/>
  <c r="J1785" i="26"/>
  <c r="J1786" i="26"/>
  <c r="J1787" i="26"/>
  <c r="J1788" i="26"/>
  <c r="J1789" i="26"/>
  <c r="J1790" i="26"/>
  <c r="J1791" i="26"/>
  <c r="J1792" i="26"/>
  <c r="J1793" i="26"/>
  <c r="J1794" i="26"/>
  <c r="J1795" i="26"/>
  <c r="J1796" i="26"/>
  <c r="J1797" i="26"/>
  <c r="J1798" i="26"/>
  <c r="J1799" i="26"/>
  <c r="J1800" i="26"/>
  <c r="J1801" i="26"/>
  <c r="J1802" i="26"/>
  <c r="J1803" i="26"/>
  <c r="J1804" i="26"/>
  <c r="J1805" i="26"/>
  <c r="J1806" i="26"/>
  <c r="J1807" i="26"/>
  <c r="J1808" i="26"/>
  <c r="J1809" i="26"/>
  <c r="J1810" i="26"/>
  <c r="J1811" i="26"/>
  <c r="J1812" i="26"/>
  <c r="J1813" i="26"/>
  <c r="J1814" i="26"/>
  <c r="J1815" i="26"/>
  <c r="J1816" i="26"/>
  <c r="J1817" i="26"/>
  <c r="J1818" i="26"/>
  <c r="J1819" i="26"/>
  <c r="J1820" i="26"/>
  <c r="J1821" i="26"/>
  <c r="J1822" i="26"/>
  <c r="J1823" i="26"/>
  <c r="J1824" i="26"/>
  <c r="J1825" i="26"/>
  <c r="J1826" i="26"/>
  <c r="J1827" i="26"/>
  <c r="J1828" i="26"/>
  <c r="J1829" i="26"/>
  <c r="J1830" i="26"/>
  <c r="J1831" i="26"/>
  <c r="J1832" i="26"/>
  <c r="J1833" i="26"/>
  <c r="J1834" i="26"/>
  <c r="J1835" i="26"/>
  <c r="J1836" i="26"/>
  <c r="J1837" i="26"/>
  <c r="J1838" i="26"/>
  <c r="J1839" i="26"/>
  <c r="J1840" i="26"/>
  <c r="J1841" i="26"/>
  <c r="J1842" i="26"/>
  <c r="J1843" i="26"/>
  <c r="J1844" i="26"/>
  <c r="J1845" i="26"/>
  <c r="J1846" i="26"/>
  <c r="J1847" i="26"/>
  <c r="J1848" i="26"/>
  <c r="J1849" i="26"/>
  <c r="J1850" i="26"/>
  <c r="J1851" i="26"/>
  <c r="J1852" i="26"/>
  <c r="J1853" i="26"/>
  <c r="J1854" i="26"/>
  <c r="J1855" i="26"/>
  <c r="J1856" i="26"/>
  <c r="J1857" i="26"/>
  <c r="J1858" i="26"/>
  <c r="J1859" i="26"/>
  <c r="J1860" i="26"/>
  <c r="J1861" i="26"/>
  <c r="J1862" i="26"/>
  <c r="J1863" i="26"/>
  <c r="J1864" i="26"/>
  <c r="J1865" i="26"/>
  <c r="J1866" i="26"/>
  <c r="J1867" i="26"/>
  <c r="J1868" i="26"/>
  <c r="J1869" i="26"/>
  <c r="J1870" i="26"/>
  <c r="J1871" i="26"/>
  <c r="J1872" i="26"/>
  <c r="J1873" i="26"/>
  <c r="J1874" i="26"/>
  <c r="J1875" i="26"/>
  <c r="J1876" i="26"/>
  <c r="J1877" i="26"/>
  <c r="J1878" i="26"/>
  <c r="J1879" i="26"/>
  <c r="J1880" i="26"/>
  <c r="J1881" i="26"/>
  <c r="J1882" i="26"/>
  <c r="J1883" i="26"/>
  <c r="J1884" i="26"/>
  <c r="J1885" i="26"/>
  <c r="J1886" i="26"/>
  <c r="J1887" i="26"/>
  <c r="J1888" i="26"/>
  <c r="J1889" i="26"/>
  <c r="J1890" i="26"/>
  <c r="J1891" i="26"/>
  <c r="J1892" i="26"/>
  <c r="J1893" i="26"/>
  <c r="J1894" i="26"/>
  <c r="J1895" i="26"/>
  <c r="J1896" i="26"/>
  <c r="J1897" i="26"/>
  <c r="J1898" i="26"/>
  <c r="J1899" i="26"/>
  <c r="J1900" i="26"/>
  <c r="J1901" i="26"/>
  <c r="J1902" i="26"/>
  <c r="J1903" i="26"/>
  <c r="J1904" i="26"/>
  <c r="J1905" i="26"/>
  <c r="J1906" i="26"/>
  <c r="J1907" i="26"/>
  <c r="J1908" i="26"/>
  <c r="J1909" i="26"/>
  <c r="J1910" i="26"/>
  <c r="J1911" i="26"/>
  <c r="J1912" i="26"/>
  <c r="J1913" i="26"/>
  <c r="J1914" i="26"/>
  <c r="J1915" i="26"/>
  <c r="J1916" i="26"/>
  <c r="J1917" i="26"/>
  <c r="J1918" i="26"/>
  <c r="J1919" i="26"/>
  <c r="J1920" i="26"/>
  <c r="J1921" i="26"/>
  <c r="J1922" i="26"/>
  <c r="J1923" i="26"/>
  <c r="J1924" i="26"/>
  <c r="J1925" i="26"/>
  <c r="J1926" i="26"/>
  <c r="J1927" i="26"/>
  <c r="J1928" i="26"/>
  <c r="J1929" i="26"/>
  <c r="J1930" i="26"/>
  <c r="J1931" i="26"/>
  <c r="J1932" i="26"/>
  <c r="J1933" i="26"/>
  <c r="J1934" i="26"/>
  <c r="J1935" i="26"/>
  <c r="J1936" i="26"/>
  <c r="J1937" i="26"/>
  <c r="J1938" i="26"/>
  <c r="J1939" i="26"/>
  <c r="I4" i="26"/>
  <c r="S4" i="26" s="1"/>
  <c r="I5" i="26"/>
  <c r="S5" i="26" s="1"/>
  <c r="I6" i="26"/>
  <c r="S6" i="26" s="1"/>
  <c r="I7" i="26"/>
  <c r="S7" i="26" s="1"/>
  <c r="I8" i="26"/>
  <c r="S8" i="26" s="1"/>
  <c r="I9" i="26"/>
  <c r="S9" i="26" s="1"/>
  <c r="I10" i="26"/>
  <c r="S10" i="26" s="1"/>
  <c r="I11" i="26"/>
  <c r="S11" i="26" s="1"/>
  <c r="I12" i="26"/>
  <c r="S12" i="26" s="1"/>
  <c r="I13" i="26"/>
  <c r="S13" i="26" s="1"/>
  <c r="I14" i="26"/>
  <c r="S14" i="26" s="1"/>
  <c r="I15" i="26"/>
  <c r="S15" i="26" s="1"/>
  <c r="I16" i="26"/>
  <c r="S16" i="26" s="1"/>
  <c r="I17" i="26"/>
  <c r="S17" i="26" s="1"/>
  <c r="I18" i="26"/>
  <c r="S18" i="26" s="1"/>
  <c r="I19" i="26"/>
  <c r="S19" i="26" s="1"/>
  <c r="I20" i="26"/>
  <c r="S20" i="26" s="1"/>
  <c r="I21" i="26"/>
  <c r="S21" i="26" s="1"/>
  <c r="I22" i="26"/>
  <c r="S22" i="26" s="1"/>
  <c r="I23" i="26"/>
  <c r="S23" i="26" s="1"/>
  <c r="I24" i="26"/>
  <c r="S24" i="26" s="1"/>
  <c r="I25" i="26"/>
  <c r="S25" i="26" s="1"/>
  <c r="I26" i="26"/>
  <c r="S26" i="26" s="1"/>
  <c r="I27" i="26"/>
  <c r="S27" i="26" s="1"/>
  <c r="I28" i="26"/>
  <c r="S28" i="26" s="1"/>
  <c r="I29" i="26"/>
  <c r="S29" i="26" s="1"/>
  <c r="I30" i="26"/>
  <c r="S30" i="26" s="1"/>
  <c r="I31" i="26"/>
  <c r="S31" i="26" s="1"/>
  <c r="I32" i="26"/>
  <c r="S32" i="26" s="1"/>
  <c r="I33" i="26"/>
  <c r="S33" i="26" s="1"/>
  <c r="I34" i="26"/>
  <c r="S34" i="26" s="1"/>
  <c r="I35" i="26"/>
  <c r="S35" i="26" s="1"/>
  <c r="I36" i="26"/>
  <c r="S36" i="26" s="1"/>
  <c r="I37" i="26"/>
  <c r="S37" i="26" s="1"/>
  <c r="I38" i="26"/>
  <c r="S38" i="26" s="1"/>
  <c r="I39" i="26"/>
  <c r="S39" i="26" s="1"/>
  <c r="I40" i="26"/>
  <c r="S40" i="26" s="1"/>
  <c r="I41" i="26"/>
  <c r="S41" i="26" s="1"/>
  <c r="I42" i="26"/>
  <c r="S42" i="26" s="1"/>
  <c r="I43" i="26"/>
  <c r="S43" i="26" s="1"/>
  <c r="I44" i="26"/>
  <c r="S44" i="26" s="1"/>
  <c r="I45" i="26"/>
  <c r="S45" i="26" s="1"/>
  <c r="I46" i="26"/>
  <c r="S46" i="26" s="1"/>
  <c r="I47" i="26"/>
  <c r="S47" i="26" s="1"/>
  <c r="I48" i="26"/>
  <c r="S48" i="26" s="1"/>
  <c r="I49" i="26"/>
  <c r="S49" i="26" s="1"/>
  <c r="I50" i="26"/>
  <c r="S50" i="26" s="1"/>
  <c r="I51" i="26"/>
  <c r="S51" i="26" s="1"/>
  <c r="I52" i="26"/>
  <c r="S52" i="26" s="1"/>
  <c r="I53" i="26"/>
  <c r="S53" i="26" s="1"/>
  <c r="I54" i="26"/>
  <c r="S54" i="26" s="1"/>
  <c r="I55" i="26"/>
  <c r="S55" i="26" s="1"/>
  <c r="I56" i="26"/>
  <c r="S56" i="26" s="1"/>
  <c r="I57" i="26"/>
  <c r="S57" i="26" s="1"/>
  <c r="I58" i="26"/>
  <c r="S58" i="26" s="1"/>
  <c r="I59" i="26"/>
  <c r="S59" i="26" s="1"/>
  <c r="I60" i="26"/>
  <c r="S60" i="26" s="1"/>
  <c r="I61" i="26"/>
  <c r="S61" i="26" s="1"/>
  <c r="I62" i="26"/>
  <c r="S62" i="26" s="1"/>
  <c r="I63" i="26"/>
  <c r="S63" i="26" s="1"/>
  <c r="I64" i="26"/>
  <c r="S64" i="26" s="1"/>
  <c r="I65" i="26"/>
  <c r="S65" i="26" s="1"/>
  <c r="I66" i="26"/>
  <c r="S66" i="26" s="1"/>
  <c r="I67" i="26"/>
  <c r="S67" i="26" s="1"/>
  <c r="I68" i="26"/>
  <c r="S68" i="26" s="1"/>
  <c r="I69" i="26"/>
  <c r="S69" i="26" s="1"/>
  <c r="I70" i="26"/>
  <c r="S70" i="26" s="1"/>
  <c r="I71" i="26"/>
  <c r="S71" i="26" s="1"/>
  <c r="I72" i="26"/>
  <c r="S72" i="26" s="1"/>
  <c r="I73" i="26"/>
  <c r="S73" i="26" s="1"/>
  <c r="I74" i="26"/>
  <c r="S74" i="26" s="1"/>
  <c r="I75" i="26"/>
  <c r="S75" i="26" s="1"/>
  <c r="I76" i="26"/>
  <c r="S76" i="26" s="1"/>
  <c r="I77" i="26"/>
  <c r="S77" i="26" s="1"/>
  <c r="I78" i="26"/>
  <c r="S78" i="26" s="1"/>
  <c r="I79" i="26"/>
  <c r="S79" i="26" s="1"/>
  <c r="I80" i="26"/>
  <c r="S80" i="26" s="1"/>
  <c r="I81" i="26"/>
  <c r="S81" i="26" s="1"/>
  <c r="I82" i="26"/>
  <c r="S82" i="26" s="1"/>
  <c r="I83" i="26"/>
  <c r="S83" i="26" s="1"/>
  <c r="I84" i="26"/>
  <c r="S84" i="26" s="1"/>
  <c r="I85" i="26"/>
  <c r="S85" i="26" s="1"/>
  <c r="I86" i="26"/>
  <c r="S86" i="26" s="1"/>
  <c r="I87" i="26"/>
  <c r="S87" i="26" s="1"/>
  <c r="I88" i="26"/>
  <c r="S88" i="26" s="1"/>
  <c r="I89" i="26"/>
  <c r="S89" i="26" s="1"/>
  <c r="I90" i="26"/>
  <c r="S90" i="26" s="1"/>
  <c r="I91" i="26"/>
  <c r="S91" i="26" s="1"/>
  <c r="I92" i="26"/>
  <c r="S92" i="26" s="1"/>
  <c r="I93" i="26"/>
  <c r="S93" i="26" s="1"/>
  <c r="I94" i="26"/>
  <c r="S94" i="26" s="1"/>
  <c r="I95" i="26"/>
  <c r="S95" i="26" s="1"/>
  <c r="I96" i="26"/>
  <c r="S96" i="26" s="1"/>
  <c r="I97" i="26"/>
  <c r="S97" i="26" s="1"/>
  <c r="I98" i="26"/>
  <c r="S98" i="26" s="1"/>
  <c r="I99" i="26"/>
  <c r="S99" i="26" s="1"/>
  <c r="I100" i="26"/>
  <c r="S100" i="26" s="1"/>
  <c r="I101" i="26"/>
  <c r="S101" i="26" s="1"/>
  <c r="I102" i="26"/>
  <c r="S102" i="26" s="1"/>
  <c r="I103" i="26"/>
  <c r="S103" i="26" s="1"/>
  <c r="I104" i="26"/>
  <c r="S104" i="26" s="1"/>
  <c r="I105" i="26"/>
  <c r="S105" i="26" s="1"/>
  <c r="I106" i="26"/>
  <c r="S106" i="26" s="1"/>
  <c r="I107" i="26"/>
  <c r="S107" i="26" s="1"/>
  <c r="I108" i="26"/>
  <c r="S108" i="26" s="1"/>
  <c r="I109" i="26"/>
  <c r="S109" i="26" s="1"/>
  <c r="I110" i="26"/>
  <c r="S110" i="26" s="1"/>
  <c r="I111" i="26"/>
  <c r="S111" i="26" s="1"/>
  <c r="I112" i="26"/>
  <c r="S112" i="26" s="1"/>
  <c r="I113" i="26"/>
  <c r="S113" i="26" s="1"/>
  <c r="I114" i="26"/>
  <c r="S114" i="26" s="1"/>
  <c r="I115" i="26"/>
  <c r="S115" i="26" s="1"/>
  <c r="I116" i="26"/>
  <c r="S116" i="26" s="1"/>
  <c r="I117" i="26"/>
  <c r="S117" i="26" s="1"/>
  <c r="I118" i="26"/>
  <c r="S118" i="26" s="1"/>
  <c r="I119" i="26"/>
  <c r="S119" i="26" s="1"/>
  <c r="I120" i="26"/>
  <c r="S120" i="26" s="1"/>
  <c r="I121" i="26"/>
  <c r="S121" i="26" s="1"/>
  <c r="I122" i="26"/>
  <c r="S122" i="26" s="1"/>
  <c r="I123" i="26"/>
  <c r="S123" i="26" s="1"/>
  <c r="I124" i="26"/>
  <c r="S124" i="26" s="1"/>
  <c r="I125" i="26"/>
  <c r="S125" i="26" s="1"/>
  <c r="I126" i="26"/>
  <c r="S126" i="26" s="1"/>
  <c r="I127" i="26"/>
  <c r="S127" i="26" s="1"/>
  <c r="I128" i="26"/>
  <c r="S128" i="26" s="1"/>
  <c r="I129" i="26"/>
  <c r="S129" i="26" s="1"/>
  <c r="I130" i="26"/>
  <c r="S130" i="26" s="1"/>
  <c r="I131" i="26"/>
  <c r="S131" i="26" s="1"/>
  <c r="I132" i="26"/>
  <c r="S132" i="26" s="1"/>
  <c r="I133" i="26"/>
  <c r="S133" i="26" s="1"/>
  <c r="I134" i="26"/>
  <c r="S134" i="26" s="1"/>
  <c r="I135" i="26"/>
  <c r="S135" i="26" s="1"/>
  <c r="I136" i="26"/>
  <c r="S136" i="26" s="1"/>
  <c r="I137" i="26"/>
  <c r="S137" i="26" s="1"/>
  <c r="I138" i="26"/>
  <c r="S138" i="26" s="1"/>
  <c r="I139" i="26"/>
  <c r="S139" i="26" s="1"/>
  <c r="I140" i="26"/>
  <c r="S140" i="26" s="1"/>
  <c r="I141" i="26"/>
  <c r="S141" i="26" s="1"/>
  <c r="I142" i="26"/>
  <c r="S142" i="26" s="1"/>
  <c r="I143" i="26"/>
  <c r="S143" i="26" s="1"/>
  <c r="I144" i="26"/>
  <c r="S144" i="26" s="1"/>
  <c r="I145" i="26"/>
  <c r="S145" i="26" s="1"/>
  <c r="I146" i="26"/>
  <c r="S146" i="26" s="1"/>
  <c r="I147" i="26"/>
  <c r="S147" i="26" s="1"/>
  <c r="I148" i="26"/>
  <c r="S148" i="26" s="1"/>
  <c r="I149" i="26"/>
  <c r="S149" i="26" s="1"/>
  <c r="I150" i="26"/>
  <c r="S150" i="26" s="1"/>
  <c r="I151" i="26"/>
  <c r="S151" i="26" s="1"/>
  <c r="I152" i="26"/>
  <c r="S152" i="26" s="1"/>
  <c r="I153" i="26"/>
  <c r="S153" i="26" s="1"/>
  <c r="I154" i="26"/>
  <c r="S154" i="26" s="1"/>
  <c r="I155" i="26"/>
  <c r="S155" i="26" s="1"/>
  <c r="I156" i="26"/>
  <c r="S156" i="26" s="1"/>
  <c r="I157" i="26"/>
  <c r="S157" i="26" s="1"/>
  <c r="I158" i="26"/>
  <c r="S158" i="26" s="1"/>
  <c r="I159" i="26"/>
  <c r="S159" i="26" s="1"/>
  <c r="I160" i="26"/>
  <c r="S160" i="26" s="1"/>
  <c r="I161" i="26"/>
  <c r="S161" i="26" s="1"/>
  <c r="I162" i="26"/>
  <c r="S162" i="26" s="1"/>
  <c r="I163" i="26"/>
  <c r="S163" i="26" s="1"/>
  <c r="I164" i="26"/>
  <c r="S164" i="26" s="1"/>
  <c r="I165" i="26"/>
  <c r="S165" i="26" s="1"/>
  <c r="I166" i="26"/>
  <c r="S166" i="26" s="1"/>
  <c r="I167" i="26"/>
  <c r="S167" i="26" s="1"/>
  <c r="I168" i="26"/>
  <c r="S168" i="26" s="1"/>
  <c r="I169" i="26"/>
  <c r="S169" i="26" s="1"/>
  <c r="I170" i="26"/>
  <c r="S170" i="26" s="1"/>
  <c r="I171" i="26"/>
  <c r="S171" i="26" s="1"/>
  <c r="I172" i="26"/>
  <c r="S172" i="26" s="1"/>
  <c r="I173" i="26"/>
  <c r="S173" i="26" s="1"/>
  <c r="I174" i="26"/>
  <c r="S174" i="26" s="1"/>
  <c r="I175" i="26"/>
  <c r="S175" i="26" s="1"/>
  <c r="I176" i="26"/>
  <c r="S176" i="26" s="1"/>
  <c r="I177" i="26"/>
  <c r="S177" i="26" s="1"/>
  <c r="I178" i="26"/>
  <c r="S178" i="26" s="1"/>
  <c r="I179" i="26"/>
  <c r="S179" i="26" s="1"/>
  <c r="I180" i="26"/>
  <c r="S180" i="26" s="1"/>
  <c r="I181" i="26"/>
  <c r="S181" i="26" s="1"/>
  <c r="I182" i="26"/>
  <c r="S182" i="26" s="1"/>
  <c r="I183" i="26"/>
  <c r="S183" i="26" s="1"/>
  <c r="I184" i="26"/>
  <c r="S184" i="26" s="1"/>
  <c r="I185" i="26"/>
  <c r="S185" i="26" s="1"/>
  <c r="I186" i="26"/>
  <c r="S186" i="26" s="1"/>
  <c r="I187" i="26"/>
  <c r="S187" i="26" s="1"/>
  <c r="I188" i="26"/>
  <c r="S188" i="26" s="1"/>
  <c r="I189" i="26"/>
  <c r="S189" i="26" s="1"/>
  <c r="I190" i="26"/>
  <c r="S190" i="26" s="1"/>
  <c r="I191" i="26"/>
  <c r="S191" i="26" s="1"/>
  <c r="I192" i="26"/>
  <c r="S192" i="26" s="1"/>
  <c r="I193" i="26"/>
  <c r="S193" i="26" s="1"/>
  <c r="I194" i="26"/>
  <c r="S194" i="26" s="1"/>
  <c r="I195" i="26"/>
  <c r="S195" i="26" s="1"/>
  <c r="I196" i="26"/>
  <c r="S196" i="26" s="1"/>
  <c r="I197" i="26"/>
  <c r="S197" i="26" s="1"/>
  <c r="I198" i="26"/>
  <c r="S198" i="26" s="1"/>
  <c r="I199" i="26"/>
  <c r="S199" i="26" s="1"/>
  <c r="I200" i="26"/>
  <c r="S200" i="26" s="1"/>
  <c r="I201" i="26"/>
  <c r="S201" i="26" s="1"/>
  <c r="I202" i="26"/>
  <c r="S202" i="26" s="1"/>
  <c r="I203" i="26"/>
  <c r="S203" i="26" s="1"/>
  <c r="I204" i="26"/>
  <c r="S204" i="26" s="1"/>
  <c r="I205" i="26"/>
  <c r="S205" i="26" s="1"/>
  <c r="I206" i="26"/>
  <c r="S206" i="26" s="1"/>
  <c r="I207" i="26"/>
  <c r="S207" i="26" s="1"/>
  <c r="I208" i="26"/>
  <c r="S208" i="26" s="1"/>
  <c r="I209" i="26"/>
  <c r="S209" i="26" s="1"/>
  <c r="I210" i="26"/>
  <c r="S210" i="26" s="1"/>
  <c r="I211" i="26"/>
  <c r="S211" i="26" s="1"/>
  <c r="I212" i="26"/>
  <c r="S212" i="26" s="1"/>
  <c r="I213" i="26"/>
  <c r="S213" i="26" s="1"/>
  <c r="I214" i="26"/>
  <c r="S214" i="26" s="1"/>
  <c r="I215" i="26"/>
  <c r="S215" i="26" s="1"/>
  <c r="I216" i="26"/>
  <c r="S216" i="26" s="1"/>
  <c r="I217" i="26"/>
  <c r="S217" i="26" s="1"/>
  <c r="I218" i="26"/>
  <c r="S218" i="26" s="1"/>
  <c r="I219" i="26"/>
  <c r="S219" i="26" s="1"/>
  <c r="I220" i="26"/>
  <c r="S220" i="26" s="1"/>
  <c r="I221" i="26"/>
  <c r="S221" i="26" s="1"/>
  <c r="I222" i="26"/>
  <c r="S222" i="26" s="1"/>
  <c r="I223" i="26"/>
  <c r="S223" i="26" s="1"/>
  <c r="I224" i="26"/>
  <c r="S224" i="26" s="1"/>
  <c r="I225" i="26"/>
  <c r="S225" i="26" s="1"/>
  <c r="I226" i="26"/>
  <c r="S226" i="26" s="1"/>
  <c r="I227" i="26"/>
  <c r="S227" i="26" s="1"/>
  <c r="I228" i="26"/>
  <c r="S228" i="26" s="1"/>
  <c r="I229" i="26"/>
  <c r="S229" i="26" s="1"/>
  <c r="I230" i="26"/>
  <c r="S230" i="26" s="1"/>
  <c r="I231" i="26"/>
  <c r="S231" i="26" s="1"/>
  <c r="I232" i="26"/>
  <c r="S232" i="26" s="1"/>
  <c r="I233" i="26"/>
  <c r="S233" i="26" s="1"/>
  <c r="I234" i="26"/>
  <c r="S234" i="26" s="1"/>
  <c r="I235" i="26"/>
  <c r="S235" i="26" s="1"/>
  <c r="I236" i="26"/>
  <c r="S236" i="26" s="1"/>
  <c r="I237" i="26"/>
  <c r="S237" i="26" s="1"/>
  <c r="I238" i="26"/>
  <c r="S238" i="26" s="1"/>
  <c r="I239" i="26"/>
  <c r="S239" i="26" s="1"/>
  <c r="I240" i="26"/>
  <c r="S240" i="26" s="1"/>
  <c r="I241" i="26"/>
  <c r="S241" i="26" s="1"/>
  <c r="I242" i="26"/>
  <c r="S242" i="26" s="1"/>
  <c r="I243" i="26"/>
  <c r="S243" i="26" s="1"/>
  <c r="I244" i="26"/>
  <c r="S244" i="26" s="1"/>
  <c r="I245" i="26"/>
  <c r="S245" i="26" s="1"/>
  <c r="I246" i="26"/>
  <c r="S246" i="26" s="1"/>
  <c r="I247" i="26"/>
  <c r="S247" i="26" s="1"/>
  <c r="I248" i="26"/>
  <c r="S248" i="26" s="1"/>
  <c r="I249" i="26"/>
  <c r="S249" i="26" s="1"/>
  <c r="I250" i="26"/>
  <c r="S250" i="26" s="1"/>
  <c r="I251" i="26"/>
  <c r="S251" i="26" s="1"/>
  <c r="I252" i="26"/>
  <c r="S252" i="26" s="1"/>
  <c r="I253" i="26"/>
  <c r="S253" i="26" s="1"/>
  <c r="I254" i="26"/>
  <c r="S254" i="26" s="1"/>
  <c r="I255" i="26"/>
  <c r="S255" i="26" s="1"/>
  <c r="I256" i="26"/>
  <c r="S256" i="26" s="1"/>
  <c r="I257" i="26"/>
  <c r="S257" i="26" s="1"/>
  <c r="I258" i="26"/>
  <c r="S258" i="26" s="1"/>
  <c r="I259" i="26"/>
  <c r="S259" i="26" s="1"/>
  <c r="I260" i="26"/>
  <c r="S260" i="26" s="1"/>
  <c r="I261" i="26"/>
  <c r="S261" i="26" s="1"/>
  <c r="I262" i="26"/>
  <c r="S262" i="26" s="1"/>
  <c r="I263" i="26"/>
  <c r="S263" i="26" s="1"/>
  <c r="I264" i="26"/>
  <c r="S264" i="26" s="1"/>
  <c r="I265" i="26"/>
  <c r="S265" i="26" s="1"/>
  <c r="I266" i="26"/>
  <c r="S266" i="26" s="1"/>
  <c r="I267" i="26"/>
  <c r="S267" i="26" s="1"/>
  <c r="I268" i="26"/>
  <c r="S268" i="26" s="1"/>
  <c r="I269" i="26"/>
  <c r="S269" i="26" s="1"/>
  <c r="I270" i="26"/>
  <c r="S270" i="26" s="1"/>
  <c r="I271" i="26"/>
  <c r="S271" i="26" s="1"/>
  <c r="I272" i="26"/>
  <c r="S272" i="26" s="1"/>
  <c r="I273" i="26"/>
  <c r="S273" i="26" s="1"/>
  <c r="I274" i="26"/>
  <c r="S274" i="26" s="1"/>
  <c r="I275" i="26"/>
  <c r="S275" i="26" s="1"/>
  <c r="I276" i="26"/>
  <c r="S276" i="26" s="1"/>
  <c r="I277" i="26"/>
  <c r="S277" i="26" s="1"/>
  <c r="I278" i="26"/>
  <c r="S278" i="26" s="1"/>
  <c r="I279" i="26"/>
  <c r="S279" i="26" s="1"/>
  <c r="I280" i="26"/>
  <c r="S280" i="26" s="1"/>
  <c r="I281" i="26"/>
  <c r="S281" i="26" s="1"/>
  <c r="I282" i="26"/>
  <c r="S282" i="26" s="1"/>
  <c r="I283" i="26"/>
  <c r="S283" i="26" s="1"/>
  <c r="I284" i="26"/>
  <c r="S284" i="26" s="1"/>
  <c r="I285" i="26"/>
  <c r="S285" i="26" s="1"/>
  <c r="I286" i="26"/>
  <c r="S286" i="26" s="1"/>
  <c r="I287" i="26"/>
  <c r="S287" i="26" s="1"/>
  <c r="I288" i="26"/>
  <c r="S288" i="26" s="1"/>
  <c r="I289" i="26"/>
  <c r="S289" i="26" s="1"/>
  <c r="I290" i="26"/>
  <c r="S290" i="26" s="1"/>
  <c r="I291" i="26"/>
  <c r="S291" i="26" s="1"/>
  <c r="I292" i="26"/>
  <c r="S292" i="26" s="1"/>
  <c r="I293" i="26"/>
  <c r="S293" i="26" s="1"/>
  <c r="I294" i="26"/>
  <c r="S294" i="26" s="1"/>
  <c r="I295" i="26"/>
  <c r="S295" i="26" s="1"/>
  <c r="I296" i="26"/>
  <c r="S296" i="26" s="1"/>
  <c r="I297" i="26"/>
  <c r="S297" i="26" s="1"/>
  <c r="I298" i="26"/>
  <c r="S298" i="26" s="1"/>
  <c r="I299" i="26"/>
  <c r="S299" i="26" s="1"/>
  <c r="I300" i="26"/>
  <c r="S300" i="26" s="1"/>
  <c r="I301" i="26"/>
  <c r="S301" i="26" s="1"/>
  <c r="I302" i="26"/>
  <c r="S302" i="26" s="1"/>
  <c r="I303" i="26"/>
  <c r="S303" i="26" s="1"/>
  <c r="I304" i="26"/>
  <c r="S304" i="26" s="1"/>
  <c r="I305" i="26"/>
  <c r="S305" i="26" s="1"/>
  <c r="I306" i="26"/>
  <c r="S306" i="26" s="1"/>
  <c r="I307" i="26"/>
  <c r="S307" i="26" s="1"/>
  <c r="I308" i="26"/>
  <c r="S308" i="26" s="1"/>
  <c r="I309" i="26"/>
  <c r="S309" i="26" s="1"/>
  <c r="I310" i="26"/>
  <c r="S310" i="26" s="1"/>
  <c r="I311" i="26"/>
  <c r="S311" i="26" s="1"/>
  <c r="I312" i="26"/>
  <c r="S312" i="26" s="1"/>
  <c r="I313" i="26"/>
  <c r="S313" i="26" s="1"/>
  <c r="I314" i="26"/>
  <c r="S314" i="26" s="1"/>
  <c r="I315" i="26"/>
  <c r="S315" i="26" s="1"/>
  <c r="I316" i="26"/>
  <c r="S316" i="26" s="1"/>
  <c r="I317" i="26"/>
  <c r="S317" i="26" s="1"/>
  <c r="I318" i="26"/>
  <c r="S318" i="26" s="1"/>
  <c r="I319" i="26"/>
  <c r="S319" i="26" s="1"/>
  <c r="I320" i="26"/>
  <c r="S320" i="26" s="1"/>
  <c r="I321" i="26"/>
  <c r="S321" i="26" s="1"/>
  <c r="I322" i="26"/>
  <c r="S322" i="26" s="1"/>
  <c r="I323" i="26"/>
  <c r="S323" i="26" s="1"/>
  <c r="I324" i="26"/>
  <c r="S324" i="26" s="1"/>
  <c r="I325" i="26"/>
  <c r="S325" i="26" s="1"/>
  <c r="I326" i="26"/>
  <c r="S326" i="26" s="1"/>
  <c r="I327" i="26"/>
  <c r="S327" i="26" s="1"/>
  <c r="I328" i="26"/>
  <c r="S328" i="26" s="1"/>
  <c r="I329" i="26"/>
  <c r="S329" i="26" s="1"/>
  <c r="I330" i="26"/>
  <c r="S330" i="26" s="1"/>
  <c r="I331" i="26"/>
  <c r="S331" i="26" s="1"/>
  <c r="I332" i="26"/>
  <c r="S332" i="26" s="1"/>
  <c r="I333" i="26"/>
  <c r="S333" i="26" s="1"/>
  <c r="I334" i="26"/>
  <c r="S334" i="26" s="1"/>
  <c r="I335" i="26"/>
  <c r="S335" i="26" s="1"/>
  <c r="I336" i="26"/>
  <c r="S336" i="26" s="1"/>
  <c r="I337" i="26"/>
  <c r="S337" i="26" s="1"/>
  <c r="I338" i="26"/>
  <c r="S338" i="26" s="1"/>
  <c r="I339" i="26"/>
  <c r="S339" i="26" s="1"/>
  <c r="I340" i="26"/>
  <c r="S340" i="26" s="1"/>
  <c r="I341" i="26"/>
  <c r="S341" i="26" s="1"/>
  <c r="I342" i="26"/>
  <c r="S342" i="26" s="1"/>
  <c r="I343" i="26"/>
  <c r="S343" i="26" s="1"/>
  <c r="I344" i="26"/>
  <c r="S344" i="26" s="1"/>
  <c r="I345" i="26"/>
  <c r="S345" i="26" s="1"/>
  <c r="I346" i="26"/>
  <c r="S346" i="26" s="1"/>
  <c r="I347" i="26"/>
  <c r="S347" i="26" s="1"/>
  <c r="I348" i="26"/>
  <c r="S348" i="26" s="1"/>
  <c r="I349" i="26"/>
  <c r="S349" i="26" s="1"/>
  <c r="I350" i="26"/>
  <c r="S350" i="26" s="1"/>
  <c r="I351" i="26"/>
  <c r="S351" i="26" s="1"/>
  <c r="I352" i="26"/>
  <c r="S352" i="26" s="1"/>
  <c r="I353" i="26"/>
  <c r="S353" i="26" s="1"/>
  <c r="I354" i="26"/>
  <c r="S354" i="26" s="1"/>
  <c r="I355" i="26"/>
  <c r="S355" i="26" s="1"/>
  <c r="I356" i="26"/>
  <c r="S356" i="26" s="1"/>
  <c r="I357" i="26"/>
  <c r="S357" i="26" s="1"/>
  <c r="I358" i="26"/>
  <c r="S358" i="26" s="1"/>
  <c r="I359" i="26"/>
  <c r="S359" i="26" s="1"/>
  <c r="I360" i="26"/>
  <c r="S360" i="26" s="1"/>
  <c r="I361" i="26"/>
  <c r="S361" i="26" s="1"/>
  <c r="I362" i="26"/>
  <c r="S362" i="26" s="1"/>
  <c r="I363" i="26"/>
  <c r="S363" i="26" s="1"/>
  <c r="I364" i="26"/>
  <c r="S364" i="26" s="1"/>
  <c r="I365" i="26"/>
  <c r="S365" i="26" s="1"/>
  <c r="I366" i="26"/>
  <c r="S366" i="26" s="1"/>
  <c r="I367" i="26"/>
  <c r="S367" i="26" s="1"/>
  <c r="I368" i="26"/>
  <c r="S368" i="26" s="1"/>
  <c r="I369" i="26"/>
  <c r="S369" i="26" s="1"/>
  <c r="I370" i="26"/>
  <c r="S370" i="26" s="1"/>
  <c r="I371" i="26"/>
  <c r="S371" i="26" s="1"/>
  <c r="I372" i="26"/>
  <c r="S372" i="26" s="1"/>
  <c r="I373" i="26"/>
  <c r="S373" i="26" s="1"/>
  <c r="I374" i="26"/>
  <c r="S374" i="26" s="1"/>
  <c r="I375" i="26"/>
  <c r="S375" i="26" s="1"/>
  <c r="I376" i="26"/>
  <c r="S376" i="26" s="1"/>
  <c r="I377" i="26"/>
  <c r="S377" i="26" s="1"/>
  <c r="I378" i="26"/>
  <c r="S378" i="26" s="1"/>
  <c r="I379" i="26"/>
  <c r="S379" i="26" s="1"/>
  <c r="I380" i="26"/>
  <c r="S380" i="26" s="1"/>
  <c r="I381" i="26"/>
  <c r="S381" i="26" s="1"/>
  <c r="I382" i="26"/>
  <c r="S382" i="26" s="1"/>
  <c r="I383" i="26"/>
  <c r="S383" i="26" s="1"/>
  <c r="I384" i="26"/>
  <c r="S384" i="26" s="1"/>
  <c r="I385" i="26"/>
  <c r="S385" i="26" s="1"/>
  <c r="I386" i="26"/>
  <c r="S386" i="26" s="1"/>
  <c r="I387" i="26"/>
  <c r="S387" i="26" s="1"/>
  <c r="I388" i="26"/>
  <c r="S388" i="26" s="1"/>
  <c r="I389" i="26"/>
  <c r="S389" i="26" s="1"/>
  <c r="I390" i="26"/>
  <c r="S390" i="26" s="1"/>
  <c r="I391" i="26"/>
  <c r="S391" i="26" s="1"/>
  <c r="I392" i="26"/>
  <c r="S392" i="26" s="1"/>
  <c r="I393" i="26"/>
  <c r="S393" i="26" s="1"/>
  <c r="I394" i="26"/>
  <c r="S394" i="26" s="1"/>
  <c r="I395" i="26"/>
  <c r="S395" i="26" s="1"/>
  <c r="I396" i="26"/>
  <c r="S396" i="26" s="1"/>
  <c r="I397" i="26"/>
  <c r="S397" i="26" s="1"/>
  <c r="I398" i="26"/>
  <c r="S398" i="26" s="1"/>
  <c r="I399" i="26"/>
  <c r="S399" i="26" s="1"/>
  <c r="I400" i="26"/>
  <c r="S400" i="26" s="1"/>
  <c r="I401" i="26"/>
  <c r="S401" i="26" s="1"/>
  <c r="I402" i="26"/>
  <c r="S402" i="26" s="1"/>
  <c r="I403" i="26"/>
  <c r="S403" i="26" s="1"/>
  <c r="I404" i="26"/>
  <c r="S404" i="26" s="1"/>
  <c r="I405" i="26"/>
  <c r="S405" i="26" s="1"/>
  <c r="I406" i="26"/>
  <c r="S406" i="26" s="1"/>
  <c r="I407" i="26"/>
  <c r="S407" i="26" s="1"/>
  <c r="I408" i="26"/>
  <c r="S408" i="26" s="1"/>
  <c r="I409" i="26"/>
  <c r="S409" i="26" s="1"/>
  <c r="I410" i="26"/>
  <c r="S410" i="26" s="1"/>
  <c r="I411" i="26"/>
  <c r="S411" i="26" s="1"/>
  <c r="I412" i="26"/>
  <c r="S412" i="26" s="1"/>
  <c r="I413" i="26"/>
  <c r="S413" i="26" s="1"/>
  <c r="I414" i="26"/>
  <c r="S414" i="26" s="1"/>
  <c r="I415" i="26"/>
  <c r="S415" i="26" s="1"/>
  <c r="I416" i="26"/>
  <c r="S416" i="26" s="1"/>
  <c r="I417" i="26"/>
  <c r="S417" i="26" s="1"/>
  <c r="I418" i="26"/>
  <c r="S418" i="26" s="1"/>
  <c r="I419" i="26"/>
  <c r="S419" i="26" s="1"/>
  <c r="I420" i="26"/>
  <c r="S420" i="26" s="1"/>
  <c r="I421" i="26"/>
  <c r="S421" i="26" s="1"/>
  <c r="I422" i="26"/>
  <c r="S422" i="26" s="1"/>
  <c r="I423" i="26"/>
  <c r="S423" i="26" s="1"/>
  <c r="I424" i="26"/>
  <c r="S424" i="26" s="1"/>
  <c r="I425" i="26"/>
  <c r="S425" i="26" s="1"/>
  <c r="I426" i="26"/>
  <c r="S426" i="26" s="1"/>
  <c r="I427" i="26"/>
  <c r="S427" i="26" s="1"/>
  <c r="I428" i="26"/>
  <c r="S428" i="26" s="1"/>
  <c r="I429" i="26"/>
  <c r="S429" i="26" s="1"/>
  <c r="I430" i="26"/>
  <c r="S430" i="26" s="1"/>
  <c r="I431" i="26"/>
  <c r="S431" i="26" s="1"/>
  <c r="I432" i="26"/>
  <c r="S432" i="26" s="1"/>
  <c r="I433" i="26"/>
  <c r="S433" i="26" s="1"/>
  <c r="I434" i="26"/>
  <c r="S434" i="26" s="1"/>
  <c r="I435" i="26"/>
  <c r="S435" i="26" s="1"/>
  <c r="I436" i="26"/>
  <c r="S436" i="26" s="1"/>
  <c r="I437" i="26"/>
  <c r="S437" i="26" s="1"/>
  <c r="I438" i="26"/>
  <c r="S438" i="26" s="1"/>
  <c r="I439" i="26"/>
  <c r="S439" i="26" s="1"/>
  <c r="I440" i="26"/>
  <c r="S440" i="26" s="1"/>
  <c r="I441" i="26"/>
  <c r="S441" i="26" s="1"/>
  <c r="I442" i="26"/>
  <c r="S442" i="26" s="1"/>
  <c r="I443" i="26"/>
  <c r="S443" i="26" s="1"/>
  <c r="I444" i="26"/>
  <c r="S444" i="26" s="1"/>
  <c r="I445" i="26"/>
  <c r="S445" i="26" s="1"/>
  <c r="I446" i="26"/>
  <c r="S446" i="26" s="1"/>
  <c r="I447" i="26"/>
  <c r="S447" i="26" s="1"/>
  <c r="I448" i="26"/>
  <c r="S448" i="26" s="1"/>
  <c r="I449" i="26"/>
  <c r="S449" i="26" s="1"/>
  <c r="I450" i="26"/>
  <c r="S450" i="26" s="1"/>
  <c r="I451" i="26"/>
  <c r="S451" i="26" s="1"/>
  <c r="I452" i="26"/>
  <c r="S452" i="26" s="1"/>
  <c r="I453" i="26"/>
  <c r="S453" i="26" s="1"/>
  <c r="I454" i="26"/>
  <c r="S454" i="26" s="1"/>
  <c r="I455" i="26"/>
  <c r="S455" i="26" s="1"/>
  <c r="I456" i="26"/>
  <c r="S456" i="26" s="1"/>
  <c r="I457" i="26"/>
  <c r="S457" i="26" s="1"/>
  <c r="I458" i="26"/>
  <c r="S458" i="26" s="1"/>
  <c r="I459" i="26"/>
  <c r="S459" i="26" s="1"/>
  <c r="I460" i="26"/>
  <c r="S460" i="26" s="1"/>
  <c r="I461" i="26"/>
  <c r="S461" i="26" s="1"/>
  <c r="I462" i="26"/>
  <c r="S462" i="26" s="1"/>
  <c r="I463" i="26"/>
  <c r="S463" i="26" s="1"/>
  <c r="I464" i="26"/>
  <c r="S464" i="26" s="1"/>
  <c r="I465" i="26"/>
  <c r="S465" i="26" s="1"/>
  <c r="I466" i="26"/>
  <c r="S466" i="26" s="1"/>
  <c r="I467" i="26"/>
  <c r="S467" i="26" s="1"/>
  <c r="I468" i="26"/>
  <c r="S468" i="26" s="1"/>
  <c r="I469" i="26"/>
  <c r="S469" i="26" s="1"/>
  <c r="I470" i="26"/>
  <c r="S470" i="26" s="1"/>
  <c r="I471" i="26"/>
  <c r="S471" i="26" s="1"/>
  <c r="I472" i="26"/>
  <c r="S472" i="26" s="1"/>
  <c r="I473" i="26"/>
  <c r="S473" i="26" s="1"/>
  <c r="I474" i="26"/>
  <c r="S474" i="26" s="1"/>
  <c r="I475" i="26"/>
  <c r="S475" i="26" s="1"/>
  <c r="I476" i="26"/>
  <c r="S476" i="26" s="1"/>
  <c r="I477" i="26"/>
  <c r="S477" i="26" s="1"/>
  <c r="I478" i="26"/>
  <c r="S478" i="26" s="1"/>
  <c r="I479" i="26"/>
  <c r="S479" i="26" s="1"/>
  <c r="I480" i="26"/>
  <c r="S480" i="26" s="1"/>
  <c r="I481" i="26"/>
  <c r="S481" i="26" s="1"/>
  <c r="I482" i="26"/>
  <c r="S482" i="26" s="1"/>
  <c r="I483" i="26"/>
  <c r="S483" i="26" s="1"/>
  <c r="I484" i="26"/>
  <c r="S484" i="26" s="1"/>
  <c r="I485" i="26"/>
  <c r="S485" i="26" s="1"/>
  <c r="I486" i="26"/>
  <c r="S486" i="26" s="1"/>
  <c r="I487" i="26"/>
  <c r="S487" i="26" s="1"/>
  <c r="I488" i="26"/>
  <c r="S488" i="26" s="1"/>
  <c r="I489" i="26"/>
  <c r="S489" i="26" s="1"/>
  <c r="I490" i="26"/>
  <c r="S490" i="26" s="1"/>
  <c r="I491" i="26"/>
  <c r="S491" i="26" s="1"/>
  <c r="I492" i="26"/>
  <c r="S492" i="26" s="1"/>
  <c r="I493" i="26"/>
  <c r="S493" i="26" s="1"/>
  <c r="I494" i="26"/>
  <c r="S494" i="26" s="1"/>
  <c r="I495" i="26"/>
  <c r="S495" i="26" s="1"/>
  <c r="I496" i="26"/>
  <c r="S496" i="26" s="1"/>
  <c r="I497" i="26"/>
  <c r="S497" i="26" s="1"/>
  <c r="I498" i="26"/>
  <c r="S498" i="26" s="1"/>
  <c r="I499" i="26"/>
  <c r="S499" i="26" s="1"/>
  <c r="I500" i="26"/>
  <c r="S500" i="26" s="1"/>
  <c r="I501" i="26"/>
  <c r="S501" i="26" s="1"/>
  <c r="I502" i="26"/>
  <c r="S502" i="26" s="1"/>
  <c r="I503" i="26"/>
  <c r="S503" i="26" s="1"/>
  <c r="I504" i="26"/>
  <c r="S504" i="26" s="1"/>
  <c r="I505" i="26"/>
  <c r="S505" i="26" s="1"/>
  <c r="I506" i="26"/>
  <c r="S506" i="26" s="1"/>
  <c r="I507" i="26"/>
  <c r="S507" i="26" s="1"/>
  <c r="I508" i="26"/>
  <c r="S508" i="26" s="1"/>
  <c r="I509" i="26"/>
  <c r="S509" i="26" s="1"/>
  <c r="I510" i="26"/>
  <c r="S510" i="26" s="1"/>
  <c r="I511" i="26"/>
  <c r="S511" i="26" s="1"/>
  <c r="I512" i="26"/>
  <c r="S512" i="26" s="1"/>
  <c r="I513" i="26"/>
  <c r="S513" i="26" s="1"/>
  <c r="I514" i="26"/>
  <c r="S514" i="26" s="1"/>
  <c r="I515" i="26"/>
  <c r="S515" i="26" s="1"/>
  <c r="I516" i="26"/>
  <c r="S516" i="26" s="1"/>
  <c r="I517" i="26"/>
  <c r="S517" i="26" s="1"/>
  <c r="I518" i="26"/>
  <c r="S518" i="26" s="1"/>
  <c r="I519" i="26"/>
  <c r="S519" i="26" s="1"/>
  <c r="I520" i="26"/>
  <c r="S520" i="26" s="1"/>
  <c r="I521" i="26"/>
  <c r="S521" i="26" s="1"/>
  <c r="I522" i="26"/>
  <c r="S522" i="26" s="1"/>
  <c r="I523" i="26"/>
  <c r="S523" i="26" s="1"/>
  <c r="I524" i="26"/>
  <c r="S524" i="26" s="1"/>
  <c r="I525" i="26"/>
  <c r="S525" i="26" s="1"/>
  <c r="I526" i="26"/>
  <c r="S526" i="26" s="1"/>
  <c r="I527" i="26"/>
  <c r="S527" i="26" s="1"/>
  <c r="I528" i="26"/>
  <c r="S528" i="26" s="1"/>
  <c r="I529" i="26"/>
  <c r="S529" i="26" s="1"/>
  <c r="I530" i="26"/>
  <c r="S530" i="26" s="1"/>
  <c r="I531" i="26"/>
  <c r="S531" i="26" s="1"/>
  <c r="I532" i="26"/>
  <c r="S532" i="26" s="1"/>
  <c r="I533" i="26"/>
  <c r="S533" i="26" s="1"/>
  <c r="I534" i="26"/>
  <c r="S534" i="26" s="1"/>
  <c r="I535" i="26"/>
  <c r="S535" i="26" s="1"/>
  <c r="I536" i="26"/>
  <c r="S536" i="26" s="1"/>
  <c r="I537" i="26"/>
  <c r="S537" i="26" s="1"/>
  <c r="I538" i="26"/>
  <c r="S538" i="26" s="1"/>
  <c r="I539" i="26"/>
  <c r="S539" i="26" s="1"/>
  <c r="I540" i="26"/>
  <c r="S540" i="26" s="1"/>
  <c r="I541" i="26"/>
  <c r="S541" i="26" s="1"/>
  <c r="I542" i="26"/>
  <c r="S542" i="26" s="1"/>
  <c r="I543" i="26"/>
  <c r="S543" i="26" s="1"/>
  <c r="I544" i="26"/>
  <c r="S544" i="26" s="1"/>
  <c r="I545" i="26"/>
  <c r="S545" i="26" s="1"/>
  <c r="I546" i="26"/>
  <c r="S546" i="26" s="1"/>
  <c r="I547" i="26"/>
  <c r="S547" i="26" s="1"/>
  <c r="I548" i="26"/>
  <c r="S548" i="26" s="1"/>
  <c r="I549" i="26"/>
  <c r="S549" i="26" s="1"/>
  <c r="I550" i="26"/>
  <c r="S550" i="26" s="1"/>
  <c r="I551" i="26"/>
  <c r="S551" i="26" s="1"/>
  <c r="I552" i="26"/>
  <c r="S552" i="26" s="1"/>
  <c r="I553" i="26"/>
  <c r="S553" i="26" s="1"/>
  <c r="I554" i="26"/>
  <c r="S554" i="26" s="1"/>
  <c r="I555" i="26"/>
  <c r="S555" i="26" s="1"/>
  <c r="I556" i="26"/>
  <c r="S556" i="26" s="1"/>
  <c r="I557" i="26"/>
  <c r="S557" i="26" s="1"/>
  <c r="I558" i="26"/>
  <c r="S558" i="26" s="1"/>
  <c r="I559" i="26"/>
  <c r="S559" i="26" s="1"/>
  <c r="I560" i="26"/>
  <c r="S560" i="26" s="1"/>
  <c r="I561" i="26"/>
  <c r="S561" i="26" s="1"/>
  <c r="I562" i="26"/>
  <c r="S562" i="26" s="1"/>
  <c r="I563" i="26"/>
  <c r="S563" i="26" s="1"/>
  <c r="I564" i="26"/>
  <c r="S564" i="26" s="1"/>
  <c r="I565" i="26"/>
  <c r="S565" i="26" s="1"/>
  <c r="I566" i="26"/>
  <c r="S566" i="26" s="1"/>
  <c r="I567" i="26"/>
  <c r="S567" i="26" s="1"/>
  <c r="I568" i="26"/>
  <c r="S568" i="26" s="1"/>
  <c r="I569" i="26"/>
  <c r="S569" i="26" s="1"/>
  <c r="I570" i="26"/>
  <c r="S570" i="26" s="1"/>
  <c r="I571" i="26"/>
  <c r="S571" i="26" s="1"/>
  <c r="I572" i="26"/>
  <c r="S572" i="26" s="1"/>
  <c r="I573" i="26"/>
  <c r="S573" i="26" s="1"/>
  <c r="I574" i="26"/>
  <c r="S574" i="26" s="1"/>
  <c r="I575" i="26"/>
  <c r="S575" i="26" s="1"/>
  <c r="I576" i="26"/>
  <c r="S576" i="26" s="1"/>
  <c r="I577" i="26"/>
  <c r="S577" i="26" s="1"/>
  <c r="I578" i="26"/>
  <c r="S578" i="26" s="1"/>
  <c r="I579" i="26"/>
  <c r="S579" i="26" s="1"/>
  <c r="I580" i="26"/>
  <c r="S580" i="26" s="1"/>
  <c r="I581" i="26"/>
  <c r="S581" i="26" s="1"/>
  <c r="I582" i="26"/>
  <c r="S582" i="26" s="1"/>
  <c r="I583" i="26"/>
  <c r="S583" i="26" s="1"/>
  <c r="I584" i="26"/>
  <c r="S584" i="26" s="1"/>
  <c r="I585" i="26"/>
  <c r="S585" i="26" s="1"/>
  <c r="I586" i="26"/>
  <c r="S586" i="26" s="1"/>
  <c r="I587" i="26"/>
  <c r="S587" i="26" s="1"/>
  <c r="I588" i="26"/>
  <c r="S588" i="26" s="1"/>
  <c r="I589" i="26"/>
  <c r="S589" i="26" s="1"/>
  <c r="I590" i="26"/>
  <c r="S590" i="26" s="1"/>
  <c r="I591" i="26"/>
  <c r="S591" i="26" s="1"/>
  <c r="I592" i="26"/>
  <c r="S592" i="26" s="1"/>
  <c r="I593" i="26"/>
  <c r="S593" i="26" s="1"/>
  <c r="I594" i="26"/>
  <c r="S594" i="26" s="1"/>
  <c r="I595" i="26"/>
  <c r="S595" i="26" s="1"/>
  <c r="I596" i="26"/>
  <c r="S596" i="26" s="1"/>
  <c r="I597" i="26"/>
  <c r="S597" i="26" s="1"/>
  <c r="I598" i="26"/>
  <c r="S598" i="26" s="1"/>
  <c r="I599" i="26"/>
  <c r="S599" i="26" s="1"/>
  <c r="I600" i="26"/>
  <c r="S600" i="26" s="1"/>
  <c r="I601" i="26"/>
  <c r="S601" i="26" s="1"/>
  <c r="I602" i="26"/>
  <c r="S602" i="26" s="1"/>
  <c r="I603" i="26"/>
  <c r="S603" i="26" s="1"/>
  <c r="I604" i="26"/>
  <c r="S604" i="26" s="1"/>
  <c r="I605" i="26"/>
  <c r="S605" i="26" s="1"/>
  <c r="I606" i="26"/>
  <c r="S606" i="26" s="1"/>
  <c r="I607" i="26"/>
  <c r="S607" i="26" s="1"/>
  <c r="I608" i="26"/>
  <c r="S608" i="26" s="1"/>
  <c r="I609" i="26"/>
  <c r="S609" i="26" s="1"/>
  <c r="I610" i="26"/>
  <c r="S610" i="26" s="1"/>
  <c r="I611" i="26"/>
  <c r="S611" i="26" s="1"/>
  <c r="I612" i="26"/>
  <c r="S612" i="26" s="1"/>
  <c r="I613" i="26"/>
  <c r="S613" i="26" s="1"/>
  <c r="I614" i="26"/>
  <c r="S614" i="26" s="1"/>
  <c r="I615" i="26"/>
  <c r="S615" i="26" s="1"/>
  <c r="I616" i="26"/>
  <c r="S616" i="26" s="1"/>
  <c r="I617" i="26"/>
  <c r="S617" i="26" s="1"/>
  <c r="I618" i="26"/>
  <c r="S618" i="26" s="1"/>
  <c r="I619" i="26"/>
  <c r="S619" i="26" s="1"/>
  <c r="I620" i="26"/>
  <c r="S620" i="26" s="1"/>
  <c r="I621" i="26"/>
  <c r="S621" i="26" s="1"/>
  <c r="I622" i="26"/>
  <c r="S622" i="26" s="1"/>
  <c r="I623" i="26"/>
  <c r="S623" i="26" s="1"/>
  <c r="I624" i="26"/>
  <c r="S624" i="26" s="1"/>
  <c r="I625" i="26"/>
  <c r="S625" i="26" s="1"/>
  <c r="I626" i="26"/>
  <c r="S626" i="26" s="1"/>
  <c r="I627" i="26"/>
  <c r="S627" i="26" s="1"/>
  <c r="I628" i="26"/>
  <c r="S628" i="26" s="1"/>
  <c r="I629" i="26"/>
  <c r="S629" i="26" s="1"/>
  <c r="I630" i="26"/>
  <c r="S630" i="26" s="1"/>
  <c r="I631" i="26"/>
  <c r="S631" i="26" s="1"/>
  <c r="I632" i="26"/>
  <c r="S632" i="26" s="1"/>
  <c r="I633" i="26"/>
  <c r="S633" i="26" s="1"/>
  <c r="I634" i="26"/>
  <c r="S634" i="26" s="1"/>
  <c r="I635" i="26"/>
  <c r="S635" i="26" s="1"/>
  <c r="I636" i="26"/>
  <c r="S636" i="26" s="1"/>
  <c r="I637" i="26"/>
  <c r="S637" i="26" s="1"/>
  <c r="I638" i="26"/>
  <c r="S638" i="26" s="1"/>
  <c r="I639" i="26"/>
  <c r="S639" i="26" s="1"/>
  <c r="I640" i="26"/>
  <c r="S640" i="26" s="1"/>
  <c r="I641" i="26"/>
  <c r="S641" i="26" s="1"/>
  <c r="I642" i="26"/>
  <c r="S642" i="26" s="1"/>
  <c r="I643" i="26"/>
  <c r="S643" i="26" s="1"/>
  <c r="I644" i="26"/>
  <c r="S644" i="26" s="1"/>
  <c r="I645" i="26"/>
  <c r="S645" i="26" s="1"/>
  <c r="I646" i="26"/>
  <c r="S646" i="26" s="1"/>
  <c r="I647" i="26"/>
  <c r="S647" i="26" s="1"/>
  <c r="I648" i="26"/>
  <c r="S648" i="26" s="1"/>
  <c r="I649" i="26"/>
  <c r="S649" i="26" s="1"/>
  <c r="I650" i="26"/>
  <c r="S650" i="26" s="1"/>
  <c r="I651" i="26"/>
  <c r="S651" i="26" s="1"/>
  <c r="I652" i="26"/>
  <c r="S652" i="26" s="1"/>
  <c r="I653" i="26"/>
  <c r="S653" i="26" s="1"/>
  <c r="I654" i="26"/>
  <c r="S654" i="26" s="1"/>
  <c r="I655" i="26"/>
  <c r="S655" i="26" s="1"/>
  <c r="I656" i="26"/>
  <c r="S656" i="26" s="1"/>
  <c r="I657" i="26"/>
  <c r="S657" i="26" s="1"/>
  <c r="I658" i="26"/>
  <c r="S658" i="26" s="1"/>
  <c r="I659" i="26"/>
  <c r="S659" i="26" s="1"/>
  <c r="I660" i="26"/>
  <c r="S660" i="26" s="1"/>
  <c r="I661" i="26"/>
  <c r="S661" i="26" s="1"/>
  <c r="I662" i="26"/>
  <c r="S662" i="26" s="1"/>
  <c r="I663" i="26"/>
  <c r="S663" i="26" s="1"/>
  <c r="I664" i="26"/>
  <c r="S664" i="26" s="1"/>
  <c r="I665" i="26"/>
  <c r="S665" i="26" s="1"/>
  <c r="I666" i="26"/>
  <c r="S666" i="26" s="1"/>
  <c r="I667" i="26"/>
  <c r="S667" i="26" s="1"/>
  <c r="I668" i="26"/>
  <c r="S668" i="26" s="1"/>
  <c r="I669" i="26"/>
  <c r="S669" i="26" s="1"/>
  <c r="I670" i="26"/>
  <c r="S670" i="26" s="1"/>
  <c r="I671" i="26"/>
  <c r="S671" i="26" s="1"/>
  <c r="I672" i="26"/>
  <c r="S672" i="26" s="1"/>
  <c r="I673" i="26"/>
  <c r="S673" i="26" s="1"/>
  <c r="I674" i="26"/>
  <c r="S674" i="26" s="1"/>
  <c r="I675" i="26"/>
  <c r="S675" i="26" s="1"/>
  <c r="I676" i="26"/>
  <c r="S676" i="26" s="1"/>
  <c r="I677" i="26"/>
  <c r="S677" i="26" s="1"/>
  <c r="I678" i="26"/>
  <c r="S678" i="26" s="1"/>
  <c r="I679" i="26"/>
  <c r="S679" i="26" s="1"/>
  <c r="I680" i="26"/>
  <c r="S680" i="26" s="1"/>
  <c r="I681" i="26"/>
  <c r="S681" i="26" s="1"/>
  <c r="I682" i="26"/>
  <c r="S682" i="26" s="1"/>
  <c r="I683" i="26"/>
  <c r="S683" i="26" s="1"/>
  <c r="I684" i="26"/>
  <c r="S684" i="26" s="1"/>
  <c r="I685" i="26"/>
  <c r="S685" i="26" s="1"/>
  <c r="I686" i="26"/>
  <c r="S686" i="26" s="1"/>
  <c r="I687" i="26"/>
  <c r="S687" i="26" s="1"/>
  <c r="I688" i="26"/>
  <c r="S688" i="26" s="1"/>
  <c r="I689" i="26"/>
  <c r="S689" i="26" s="1"/>
  <c r="I690" i="26"/>
  <c r="S690" i="26" s="1"/>
  <c r="I691" i="26"/>
  <c r="S691" i="26" s="1"/>
  <c r="I692" i="26"/>
  <c r="S692" i="26" s="1"/>
  <c r="I693" i="26"/>
  <c r="S693" i="26" s="1"/>
  <c r="I694" i="26"/>
  <c r="S694" i="26" s="1"/>
  <c r="I695" i="26"/>
  <c r="S695" i="26" s="1"/>
  <c r="I696" i="26"/>
  <c r="S696" i="26" s="1"/>
  <c r="I697" i="26"/>
  <c r="S697" i="26" s="1"/>
  <c r="I698" i="26"/>
  <c r="S698" i="26" s="1"/>
  <c r="I699" i="26"/>
  <c r="S699" i="26" s="1"/>
  <c r="I700" i="26"/>
  <c r="S700" i="26" s="1"/>
  <c r="I701" i="26"/>
  <c r="S701" i="26" s="1"/>
  <c r="I702" i="26"/>
  <c r="S702" i="26" s="1"/>
  <c r="I703" i="26"/>
  <c r="S703" i="26" s="1"/>
  <c r="I704" i="26"/>
  <c r="S704" i="26" s="1"/>
  <c r="I705" i="26"/>
  <c r="S705" i="26" s="1"/>
  <c r="I706" i="26"/>
  <c r="S706" i="26" s="1"/>
  <c r="I707" i="26"/>
  <c r="S707" i="26" s="1"/>
  <c r="I708" i="26"/>
  <c r="S708" i="26" s="1"/>
  <c r="I709" i="26"/>
  <c r="S709" i="26" s="1"/>
  <c r="I710" i="26"/>
  <c r="S710" i="26" s="1"/>
  <c r="I711" i="26"/>
  <c r="S711" i="26" s="1"/>
  <c r="I712" i="26"/>
  <c r="S712" i="26" s="1"/>
  <c r="I713" i="26"/>
  <c r="S713" i="26" s="1"/>
  <c r="I714" i="26"/>
  <c r="S714" i="26" s="1"/>
  <c r="I715" i="26"/>
  <c r="S715" i="26" s="1"/>
  <c r="I716" i="26"/>
  <c r="S716" i="26" s="1"/>
  <c r="I717" i="26"/>
  <c r="S717" i="26" s="1"/>
  <c r="I718" i="26"/>
  <c r="S718" i="26" s="1"/>
  <c r="I719" i="26"/>
  <c r="S719" i="26" s="1"/>
  <c r="I720" i="26"/>
  <c r="S720" i="26" s="1"/>
  <c r="I721" i="26"/>
  <c r="S721" i="26" s="1"/>
  <c r="I722" i="26"/>
  <c r="S722" i="26" s="1"/>
  <c r="I723" i="26"/>
  <c r="S723" i="26" s="1"/>
  <c r="I724" i="26"/>
  <c r="S724" i="26" s="1"/>
  <c r="I725" i="26"/>
  <c r="S725" i="26" s="1"/>
  <c r="I726" i="26"/>
  <c r="S726" i="26" s="1"/>
  <c r="I727" i="26"/>
  <c r="S727" i="26" s="1"/>
  <c r="I728" i="26"/>
  <c r="S728" i="26" s="1"/>
  <c r="I729" i="26"/>
  <c r="S729" i="26" s="1"/>
  <c r="I730" i="26"/>
  <c r="S730" i="26" s="1"/>
  <c r="I731" i="26"/>
  <c r="S731" i="26" s="1"/>
  <c r="I732" i="26"/>
  <c r="S732" i="26" s="1"/>
  <c r="I733" i="26"/>
  <c r="S733" i="26" s="1"/>
  <c r="I734" i="26"/>
  <c r="S734" i="26" s="1"/>
  <c r="I735" i="26"/>
  <c r="S735" i="26" s="1"/>
  <c r="I736" i="26"/>
  <c r="S736" i="26" s="1"/>
  <c r="I737" i="26"/>
  <c r="S737" i="26" s="1"/>
  <c r="I738" i="26"/>
  <c r="S738" i="26" s="1"/>
  <c r="I739" i="26"/>
  <c r="S739" i="26" s="1"/>
  <c r="I740" i="26"/>
  <c r="S740" i="26" s="1"/>
  <c r="I741" i="26"/>
  <c r="S741" i="26" s="1"/>
  <c r="I742" i="26"/>
  <c r="S742" i="26" s="1"/>
  <c r="I743" i="26"/>
  <c r="S743" i="26" s="1"/>
  <c r="I744" i="26"/>
  <c r="S744" i="26" s="1"/>
  <c r="I745" i="26"/>
  <c r="S745" i="26" s="1"/>
  <c r="I746" i="26"/>
  <c r="S746" i="26" s="1"/>
  <c r="I747" i="26"/>
  <c r="S747" i="26" s="1"/>
  <c r="I748" i="26"/>
  <c r="S748" i="26" s="1"/>
  <c r="I749" i="26"/>
  <c r="S749" i="26" s="1"/>
  <c r="I750" i="26"/>
  <c r="S750" i="26" s="1"/>
  <c r="I751" i="26"/>
  <c r="S751" i="26" s="1"/>
  <c r="I752" i="26"/>
  <c r="S752" i="26" s="1"/>
  <c r="I753" i="26"/>
  <c r="S753" i="26" s="1"/>
  <c r="I754" i="26"/>
  <c r="S754" i="26" s="1"/>
  <c r="I755" i="26"/>
  <c r="S755" i="26" s="1"/>
  <c r="I756" i="26"/>
  <c r="S756" i="26" s="1"/>
  <c r="I757" i="26"/>
  <c r="S757" i="26" s="1"/>
  <c r="I758" i="26"/>
  <c r="S758" i="26" s="1"/>
  <c r="I759" i="26"/>
  <c r="S759" i="26" s="1"/>
  <c r="I760" i="26"/>
  <c r="S760" i="26" s="1"/>
  <c r="I761" i="26"/>
  <c r="S761" i="26" s="1"/>
  <c r="I762" i="26"/>
  <c r="S762" i="26" s="1"/>
  <c r="I763" i="26"/>
  <c r="S763" i="26" s="1"/>
  <c r="I764" i="26"/>
  <c r="S764" i="26" s="1"/>
  <c r="I765" i="26"/>
  <c r="S765" i="26" s="1"/>
  <c r="I766" i="26"/>
  <c r="S766" i="26" s="1"/>
  <c r="I767" i="26"/>
  <c r="S767" i="26" s="1"/>
  <c r="I768" i="26"/>
  <c r="S768" i="26" s="1"/>
  <c r="I769" i="26"/>
  <c r="S769" i="26" s="1"/>
  <c r="I770" i="26"/>
  <c r="S770" i="26" s="1"/>
  <c r="I771" i="26"/>
  <c r="S771" i="26" s="1"/>
  <c r="I772" i="26"/>
  <c r="S772" i="26" s="1"/>
  <c r="I773" i="26"/>
  <c r="S773" i="26" s="1"/>
  <c r="I774" i="26"/>
  <c r="S774" i="26" s="1"/>
  <c r="I775" i="26"/>
  <c r="S775" i="26" s="1"/>
  <c r="I776" i="26"/>
  <c r="S776" i="26" s="1"/>
  <c r="I777" i="26"/>
  <c r="S777" i="26" s="1"/>
  <c r="I778" i="26"/>
  <c r="S778" i="26" s="1"/>
  <c r="I779" i="26"/>
  <c r="S779" i="26" s="1"/>
  <c r="I780" i="26"/>
  <c r="S780" i="26" s="1"/>
  <c r="I781" i="26"/>
  <c r="S781" i="26" s="1"/>
  <c r="I782" i="26"/>
  <c r="S782" i="26" s="1"/>
  <c r="I783" i="26"/>
  <c r="S783" i="26" s="1"/>
  <c r="I784" i="26"/>
  <c r="S784" i="26" s="1"/>
  <c r="I785" i="26"/>
  <c r="S785" i="26" s="1"/>
  <c r="I786" i="26"/>
  <c r="S786" i="26" s="1"/>
  <c r="I787" i="26"/>
  <c r="S787" i="26" s="1"/>
  <c r="I788" i="26"/>
  <c r="S788" i="26" s="1"/>
  <c r="I789" i="26"/>
  <c r="S789" i="26" s="1"/>
  <c r="I790" i="26"/>
  <c r="S790" i="26" s="1"/>
  <c r="I791" i="26"/>
  <c r="S791" i="26" s="1"/>
  <c r="I792" i="26"/>
  <c r="S792" i="26" s="1"/>
  <c r="I793" i="26"/>
  <c r="S793" i="26" s="1"/>
  <c r="I794" i="26"/>
  <c r="S794" i="26" s="1"/>
  <c r="I795" i="26"/>
  <c r="S795" i="26" s="1"/>
  <c r="I796" i="26"/>
  <c r="S796" i="26" s="1"/>
  <c r="I797" i="26"/>
  <c r="S797" i="26" s="1"/>
  <c r="I798" i="26"/>
  <c r="S798" i="26" s="1"/>
  <c r="I799" i="26"/>
  <c r="S799" i="26" s="1"/>
  <c r="I800" i="26"/>
  <c r="S800" i="26" s="1"/>
  <c r="I801" i="26"/>
  <c r="S801" i="26" s="1"/>
  <c r="I802" i="26"/>
  <c r="S802" i="26" s="1"/>
  <c r="I803" i="26"/>
  <c r="S803" i="26" s="1"/>
  <c r="I804" i="26"/>
  <c r="S804" i="26" s="1"/>
  <c r="I805" i="26"/>
  <c r="S805" i="26" s="1"/>
  <c r="I806" i="26"/>
  <c r="S806" i="26" s="1"/>
  <c r="I807" i="26"/>
  <c r="S807" i="26" s="1"/>
  <c r="I808" i="26"/>
  <c r="S808" i="26" s="1"/>
  <c r="I809" i="26"/>
  <c r="S809" i="26" s="1"/>
  <c r="I810" i="26"/>
  <c r="S810" i="26" s="1"/>
  <c r="I811" i="26"/>
  <c r="S811" i="26" s="1"/>
  <c r="I812" i="26"/>
  <c r="S812" i="26" s="1"/>
  <c r="I813" i="26"/>
  <c r="S813" i="26" s="1"/>
  <c r="I814" i="26"/>
  <c r="S814" i="26" s="1"/>
  <c r="I815" i="26"/>
  <c r="S815" i="26" s="1"/>
  <c r="I816" i="26"/>
  <c r="S816" i="26" s="1"/>
  <c r="I817" i="26"/>
  <c r="S817" i="26" s="1"/>
  <c r="I818" i="26"/>
  <c r="S818" i="26" s="1"/>
  <c r="I819" i="26"/>
  <c r="S819" i="26" s="1"/>
  <c r="I820" i="26"/>
  <c r="S820" i="26" s="1"/>
  <c r="I821" i="26"/>
  <c r="S821" i="26" s="1"/>
  <c r="I822" i="26"/>
  <c r="S822" i="26" s="1"/>
  <c r="I823" i="26"/>
  <c r="S823" i="26" s="1"/>
  <c r="I824" i="26"/>
  <c r="S824" i="26" s="1"/>
  <c r="I825" i="26"/>
  <c r="S825" i="26" s="1"/>
  <c r="I826" i="26"/>
  <c r="S826" i="26" s="1"/>
  <c r="I827" i="26"/>
  <c r="S827" i="26" s="1"/>
  <c r="I828" i="26"/>
  <c r="S828" i="26" s="1"/>
  <c r="I829" i="26"/>
  <c r="S829" i="26" s="1"/>
  <c r="I830" i="26"/>
  <c r="S830" i="26" s="1"/>
  <c r="I831" i="26"/>
  <c r="S831" i="26" s="1"/>
  <c r="I832" i="26"/>
  <c r="S832" i="26" s="1"/>
  <c r="I833" i="26"/>
  <c r="S833" i="26" s="1"/>
  <c r="I834" i="26"/>
  <c r="S834" i="26" s="1"/>
  <c r="I835" i="26"/>
  <c r="S835" i="26" s="1"/>
  <c r="I836" i="26"/>
  <c r="S836" i="26" s="1"/>
  <c r="I837" i="26"/>
  <c r="S837" i="26" s="1"/>
  <c r="I838" i="26"/>
  <c r="S838" i="26" s="1"/>
  <c r="I839" i="26"/>
  <c r="S839" i="26" s="1"/>
  <c r="I840" i="26"/>
  <c r="S840" i="26" s="1"/>
  <c r="I841" i="26"/>
  <c r="S841" i="26" s="1"/>
  <c r="I842" i="26"/>
  <c r="S842" i="26" s="1"/>
  <c r="I843" i="26"/>
  <c r="S843" i="26" s="1"/>
  <c r="I844" i="26"/>
  <c r="S844" i="26" s="1"/>
  <c r="I845" i="26"/>
  <c r="S845" i="26" s="1"/>
  <c r="I846" i="26"/>
  <c r="S846" i="26" s="1"/>
  <c r="I847" i="26"/>
  <c r="S847" i="26" s="1"/>
  <c r="I848" i="26"/>
  <c r="S848" i="26" s="1"/>
  <c r="I849" i="26"/>
  <c r="S849" i="26" s="1"/>
  <c r="I850" i="26"/>
  <c r="S850" i="26" s="1"/>
  <c r="I851" i="26"/>
  <c r="S851" i="26" s="1"/>
  <c r="I852" i="26"/>
  <c r="S852" i="26" s="1"/>
  <c r="I853" i="26"/>
  <c r="S853" i="26" s="1"/>
  <c r="I854" i="26"/>
  <c r="S854" i="26" s="1"/>
  <c r="I855" i="26"/>
  <c r="S855" i="26" s="1"/>
  <c r="I856" i="26"/>
  <c r="S856" i="26" s="1"/>
  <c r="I857" i="26"/>
  <c r="S857" i="26" s="1"/>
  <c r="I858" i="26"/>
  <c r="S858" i="26" s="1"/>
  <c r="I859" i="26"/>
  <c r="S859" i="26" s="1"/>
  <c r="I860" i="26"/>
  <c r="S860" i="26" s="1"/>
  <c r="I861" i="26"/>
  <c r="S861" i="26" s="1"/>
  <c r="I862" i="26"/>
  <c r="S862" i="26" s="1"/>
  <c r="I863" i="26"/>
  <c r="S863" i="26" s="1"/>
  <c r="I864" i="26"/>
  <c r="S864" i="26" s="1"/>
  <c r="I865" i="26"/>
  <c r="S865" i="26" s="1"/>
  <c r="I866" i="26"/>
  <c r="S866" i="26" s="1"/>
  <c r="I867" i="26"/>
  <c r="S867" i="26" s="1"/>
  <c r="I868" i="26"/>
  <c r="S868" i="26" s="1"/>
  <c r="I869" i="26"/>
  <c r="S869" i="26" s="1"/>
  <c r="I870" i="26"/>
  <c r="S870" i="26" s="1"/>
  <c r="I871" i="26"/>
  <c r="S871" i="26" s="1"/>
  <c r="I872" i="26"/>
  <c r="S872" i="26" s="1"/>
  <c r="I873" i="26"/>
  <c r="S873" i="26" s="1"/>
  <c r="I874" i="26"/>
  <c r="S874" i="26" s="1"/>
  <c r="I875" i="26"/>
  <c r="S875" i="26" s="1"/>
  <c r="I876" i="26"/>
  <c r="S876" i="26" s="1"/>
  <c r="I877" i="26"/>
  <c r="S877" i="26" s="1"/>
  <c r="I878" i="26"/>
  <c r="S878" i="26" s="1"/>
  <c r="I879" i="26"/>
  <c r="S879" i="26" s="1"/>
  <c r="I880" i="26"/>
  <c r="S880" i="26" s="1"/>
  <c r="I881" i="26"/>
  <c r="S881" i="26" s="1"/>
  <c r="I882" i="26"/>
  <c r="S882" i="26" s="1"/>
  <c r="I883" i="26"/>
  <c r="S883" i="26" s="1"/>
  <c r="I884" i="26"/>
  <c r="S884" i="26" s="1"/>
  <c r="I885" i="26"/>
  <c r="S885" i="26" s="1"/>
  <c r="I886" i="26"/>
  <c r="S886" i="26" s="1"/>
  <c r="I887" i="26"/>
  <c r="S887" i="26" s="1"/>
  <c r="I888" i="26"/>
  <c r="S888" i="26" s="1"/>
  <c r="I889" i="26"/>
  <c r="S889" i="26" s="1"/>
  <c r="I890" i="26"/>
  <c r="S890" i="26" s="1"/>
  <c r="I891" i="26"/>
  <c r="S891" i="26" s="1"/>
  <c r="I892" i="26"/>
  <c r="S892" i="26" s="1"/>
  <c r="I893" i="26"/>
  <c r="S893" i="26" s="1"/>
  <c r="I894" i="26"/>
  <c r="S894" i="26" s="1"/>
  <c r="I895" i="26"/>
  <c r="S895" i="26" s="1"/>
  <c r="I896" i="26"/>
  <c r="S896" i="26" s="1"/>
  <c r="I897" i="26"/>
  <c r="S897" i="26" s="1"/>
  <c r="I898" i="26"/>
  <c r="S898" i="26" s="1"/>
  <c r="I899" i="26"/>
  <c r="S899" i="26" s="1"/>
  <c r="I900" i="26"/>
  <c r="S900" i="26" s="1"/>
  <c r="I901" i="26"/>
  <c r="S901" i="26" s="1"/>
  <c r="I902" i="26"/>
  <c r="S902" i="26" s="1"/>
  <c r="I903" i="26"/>
  <c r="S903" i="26" s="1"/>
  <c r="I904" i="26"/>
  <c r="S904" i="26" s="1"/>
  <c r="I905" i="26"/>
  <c r="S905" i="26" s="1"/>
  <c r="I906" i="26"/>
  <c r="S906" i="26" s="1"/>
  <c r="I907" i="26"/>
  <c r="S907" i="26" s="1"/>
  <c r="I908" i="26"/>
  <c r="S908" i="26" s="1"/>
  <c r="I909" i="26"/>
  <c r="S909" i="26" s="1"/>
  <c r="I910" i="26"/>
  <c r="S910" i="26" s="1"/>
  <c r="I911" i="26"/>
  <c r="S911" i="26" s="1"/>
  <c r="I912" i="26"/>
  <c r="S912" i="26" s="1"/>
  <c r="I913" i="26"/>
  <c r="S913" i="26" s="1"/>
  <c r="I914" i="26"/>
  <c r="S914" i="26" s="1"/>
  <c r="I915" i="26"/>
  <c r="S915" i="26" s="1"/>
  <c r="I916" i="26"/>
  <c r="S916" i="26" s="1"/>
  <c r="I917" i="26"/>
  <c r="S917" i="26" s="1"/>
  <c r="I918" i="26"/>
  <c r="S918" i="26" s="1"/>
  <c r="I919" i="26"/>
  <c r="S919" i="26" s="1"/>
  <c r="I920" i="26"/>
  <c r="S920" i="26" s="1"/>
  <c r="I921" i="26"/>
  <c r="S921" i="26" s="1"/>
  <c r="I922" i="26"/>
  <c r="S922" i="26" s="1"/>
  <c r="I923" i="26"/>
  <c r="S923" i="26" s="1"/>
  <c r="I924" i="26"/>
  <c r="S924" i="26" s="1"/>
  <c r="I925" i="26"/>
  <c r="S925" i="26" s="1"/>
  <c r="I926" i="26"/>
  <c r="S926" i="26" s="1"/>
  <c r="I927" i="26"/>
  <c r="S927" i="26" s="1"/>
  <c r="I928" i="26"/>
  <c r="S928" i="26" s="1"/>
  <c r="I929" i="26"/>
  <c r="S929" i="26" s="1"/>
  <c r="I930" i="26"/>
  <c r="S930" i="26" s="1"/>
  <c r="I931" i="26"/>
  <c r="S931" i="26" s="1"/>
  <c r="I932" i="26"/>
  <c r="S932" i="26" s="1"/>
  <c r="I933" i="26"/>
  <c r="S933" i="26" s="1"/>
  <c r="I934" i="26"/>
  <c r="S934" i="26" s="1"/>
  <c r="I935" i="26"/>
  <c r="S935" i="26" s="1"/>
  <c r="I936" i="26"/>
  <c r="S936" i="26" s="1"/>
  <c r="I937" i="26"/>
  <c r="S937" i="26" s="1"/>
  <c r="I938" i="26"/>
  <c r="S938" i="26" s="1"/>
  <c r="I939" i="26"/>
  <c r="S939" i="26" s="1"/>
  <c r="I940" i="26"/>
  <c r="S940" i="26" s="1"/>
  <c r="I941" i="26"/>
  <c r="S941" i="26" s="1"/>
  <c r="I942" i="26"/>
  <c r="S942" i="26" s="1"/>
  <c r="I943" i="26"/>
  <c r="S943" i="26" s="1"/>
  <c r="I944" i="26"/>
  <c r="S944" i="26" s="1"/>
  <c r="I945" i="26"/>
  <c r="S945" i="26" s="1"/>
  <c r="I946" i="26"/>
  <c r="S946" i="26" s="1"/>
  <c r="I947" i="26"/>
  <c r="S947" i="26" s="1"/>
  <c r="I948" i="26"/>
  <c r="S948" i="26" s="1"/>
  <c r="I949" i="26"/>
  <c r="S949" i="26" s="1"/>
  <c r="I950" i="26"/>
  <c r="S950" i="26" s="1"/>
  <c r="I951" i="26"/>
  <c r="S951" i="26" s="1"/>
  <c r="I952" i="26"/>
  <c r="S952" i="26" s="1"/>
  <c r="I953" i="26"/>
  <c r="S953" i="26" s="1"/>
  <c r="I954" i="26"/>
  <c r="S954" i="26" s="1"/>
  <c r="I955" i="26"/>
  <c r="S955" i="26" s="1"/>
  <c r="I956" i="26"/>
  <c r="S956" i="26" s="1"/>
  <c r="I957" i="26"/>
  <c r="S957" i="26" s="1"/>
  <c r="I958" i="26"/>
  <c r="S958" i="26" s="1"/>
  <c r="I959" i="26"/>
  <c r="S959" i="26" s="1"/>
  <c r="I960" i="26"/>
  <c r="S960" i="26" s="1"/>
  <c r="I961" i="26"/>
  <c r="S961" i="26" s="1"/>
  <c r="I962" i="26"/>
  <c r="S962" i="26" s="1"/>
  <c r="I963" i="26"/>
  <c r="S963" i="26" s="1"/>
  <c r="I964" i="26"/>
  <c r="S964" i="26" s="1"/>
  <c r="I965" i="26"/>
  <c r="S965" i="26" s="1"/>
  <c r="I966" i="26"/>
  <c r="S966" i="26" s="1"/>
  <c r="I967" i="26"/>
  <c r="S967" i="26" s="1"/>
  <c r="I968" i="26"/>
  <c r="S968" i="26" s="1"/>
  <c r="I969" i="26"/>
  <c r="S969" i="26" s="1"/>
  <c r="I970" i="26"/>
  <c r="S970" i="26" s="1"/>
  <c r="I971" i="26"/>
  <c r="S971" i="26" s="1"/>
  <c r="I972" i="26"/>
  <c r="S972" i="26" s="1"/>
  <c r="I973" i="26"/>
  <c r="S973" i="26" s="1"/>
  <c r="I974" i="26"/>
  <c r="S974" i="26" s="1"/>
  <c r="I975" i="26"/>
  <c r="S975" i="26" s="1"/>
  <c r="I976" i="26"/>
  <c r="S976" i="26" s="1"/>
  <c r="I977" i="26"/>
  <c r="S977" i="26" s="1"/>
  <c r="I978" i="26"/>
  <c r="S978" i="26" s="1"/>
  <c r="I979" i="26"/>
  <c r="S979" i="26" s="1"/>
  <c r="I980" i="26"/>
  <c r="S980" i="26" s="1"/>
  <c r="I981" i="26"/>
  <c r="S981" i="26" s="1"/>
  <c r="I982" i="26"/>
  <c r="S982" i="26" s="1"/>
  <c r="I983" i="26"/>
  <c r="S983" i="26" s="1"/>
  <c r="I984" i="26"/>
  <c r="S984" i="26" s="1"/>
  <c r="I985" i="26"/>
  <c r="S985" i="26" s="1"/>
  <c r="I986" i="26"/>
  <c r="S986" i="26" s="1"/>
  <c r="I987" i="26"/>
  <c r="S987" i="26" s="1"/>
  <c r="I988" i="26"/>
  <c r="S988" i="26" s="1"/>
  <c r="I989" i="26"/>
  <c r="S989" i="26" s="1"/>
  <c r="I990" i="26"/>
  <c r="S990" i="26" s="1"/>
  <c r="I991" i="26"/>
  <c r="S991" i="26" s="1"/>
  <c r="I992" i="26"/>
  <c r="S992" i="26" s="1"/>
  <c r="I993" i="26"/>
  <c r="S993" i="26" s="1"/>
  <c r="I994" i="26"/>
  <c r="S994" i="26" s="1"/>
  <c r="I995" i="26"/>
  <c r="S995" i="26" s="1"/>
  <c r="I996" i="26"/>
  <c r="S996" i="26" s="1"/>
  <c r="I997" i="26"/>
  <c r="S997" i="26" s="1"/>
  <c r="I998" i="26"/>
  <c r="S998" i="26" s="1"/>
  <c r="I999" i="26"/>
  <c r="S999" i="26" s="1"/>
  <c r="I1000" i="26"/>
  <c r="S1000" i="26" s="1"/>
  <c r="I1001" i="26"/>
  <c r="S1001" i="26" s="1"/>
  <c r="I1002" i="26"/>
  <c r="S1002" i="26" s="1"/>
  <c r="I1003" i="26"/>
  <c r="S1003" i="26" s="1"/>
  <c r="I1004" i="26"/>
  <c r="S1004" i="26" s="1"/>
  <c r="I1005" i="26"/>
  <c r="S1005" i="26" s="1"/>
  <c r="I1006" i="26"/>
  <c r="S1006" i="26" s="1"/>
  <c r="I1007" i="26"/>
  <c r="S1007" i="26" s="1"/>
  <c r="I1008" i="26"/>
  <c r="S1008" i="26" s="1"/>
  <c r="I1009" i="26"/>
  <c r="S1009" i="26" s="1"/>
  <c r="I1010" i="26"/>
  <c r="S1010" i="26" s="1"/>
  <c r="I1011" i="26"/>
  <c r="S1011" i="26" s="1"/>
  <c r="I1012" i="26"/>
  <c r="S1012" i="26" s="1"/>
  <c r="I1013" i="26"/>
  <c r="S1013" i="26" s="1"/>
  <c r="I1014" i="26"/>
  <c r="S1014" i="26" s="1"/>
  <c r="I1015" i="26"/>
  <c r="S1015" i="26" s="1"/>
  <c r="I1016" i="26"/>
  <c r="S1016" i="26" s="1"/>
  <c r="I1017" i="26"/>
  <c r="S1017" i="26" s="1"/>
  <c r="I1018" i="26"/>
  <c r="S1018" i="26" s="1"/>
  <c r="I1019" i="26"/>
  <c r="S1019" i="26" s="1"/>
  <c r="I1020" i="26"/>
  <c r="S1020" i="26" s="1"/>
  <c r="I1021" i="26"/>
  <c r="S1021" i="26" s="1"/>
  <c r="I1022" i="26"/>
  <c r="S1022" i="26" s="1"/>
  <c r="I1023" i="26"/>
  <c r="S1023" i="26" s="1"/>
  <c r="I1024" i="26"/>
  <c r="S1024" i="26" s="1"/>
  <c r="I1025" i="26"/>
  <c r="S1025" i="26" s="1"/>
  <c r="I1026" i="26"/>
  <c r="S1026" i="26" s="1"/>
  <c r="I1027" i="26"/>
  <c r="S1027" i="26" s="1"/>
  <c r="I1028" i="26"/>
  <c r="S1028" i="26" s="1"/>
  <c r="I1029" i="26"/>
  <c r="S1029" i="26" s="1"/>
  <c r="I1030" i="26"/>
  <c r="S1030" i="26" s="1"/>
  <c r="I1031" i="26"/>
  <c r="S1031" i="26" s="1"/>
  <c r="I1032" i="26"/>
  <c r="S1032" i="26" s="1"/>
  <c r="I1033" i="26"/>
  <c r="S1033" i="26" s="1"/>
  <c r="I1034" i="26"/>
  <c r="S1034" i="26" s="1"/>
  <c r="I1035" i="26"/>
  <c r="S1035" i="26" s="1"/>
  <c r="I1036" i="26"/>
  <c r="S1036" i="26" s="1"/>
  <c r="I1037" i="26"/>
  <c r="S1037" i="26" s="1"/>
  <c r="I1038" i="26"/>
  <c r="S1038" i="26" s="1"/>
  <c r="I1039" i="26"/>
  <c r="S1039" i="26" s="1"/>
  <c r="I1040" i="26"/>
  <c r="S1040" i="26" s="1"/>
  <c r="I1041" i="26"/>
  <c r="S1041" i="26" s="1"/>
  <c r="I1042" i="26"/>
  <c r="S1042" i="26" s="1"/>
  <c r="I1043" i="26"/>
  <c r="S1043" i="26" s="1"/>
  <c r="I1044" i="26"/>
  <c r="S1044" i="26" s="1"/>
  <c r="I1045" i="26"/>
  <c r="S1045" i="26" s="1"/>
  <c r="I1046" i="26"/>
  <c r="S1046" i="26" s="1"/>
  <c r="I1047" i="26"/>
  <c r="S1047" i="26" s="1"/>
  <c r="I1048" i="26"/>
  <c r="S1048" i="26" s="1"/>
  <c r="I1049" i="26"/>
  <c r="S1049" i="26" s="1"/>
  <c r="I1050" i="26"/>
  <c r="S1050" i="26" s="1"/>
  <c r="I1051" i="26"/>
  <c r="S1051" i="26" s="1"/>
  <c r="I1052" i="26"/>
  <c r="S1052" i="26" s="1"/>
  <c r="I1053" i="26"/>
  <c r="S1053" i="26" s="1"/>
  <c r="I1054" i="26"/>
  <c r="S1054" i="26" s="1"/>
  <c r="I1055" i="26"/>
  <c r="S1055" i="26" s="1"/>
  <c r="I1056" i="26"/>
  <c r="S1056" i="26" s="1"/>
  <c r="I1057" i="26"/>
  <c r="S1057" i="26" s="1"/>
  <c r="I1058" i="26"/>
  <c r="S1058" i="26" s="1"/>
  <c r="I1059" i="26"/>
  <c r="S1059" i="26" s="1"/>
  <c r="I1060" i="26"/>
  <c r="S1060" i="26" s="1"/>
  <c r="I1061" i="26"/>
  <c r="S1061" i="26" s="1"/>
  <c r="I1062" i="26"/>
  <c r="S1062" i="26" s="1"/>
  <c r="I1063" i="26"/>
  <c r="S1063" i="26" s="1"/>
  <c r="I1064" i="26"/>
  <c r="S1064" i="26" s="1"/>
  <c r="I1065" i="26"/>
  <c r="S1065" i="26" s="1"/>
  <c r="I1066" i="26"/>
  <c r="S1066" i="26" s="1"/>
  <c r="I1067" i="26"/>
  <c r="S1067" i="26" s="1"/>
  <c r="I1068" i="26"/>
  <c r="S1068" i="26" s="1"/>
  <c r="I1069" i="26"/>
  <c r="S1069" i="26" s="1"/>
  <c r="I1070" i="26"/>
  <c r="S1070" i="26" s="1"/>
  <c r="I1071" i="26"/>
  <c r="S1071" i="26" s="1"/>
  <c r="I1072" i="26"/>
  <c r="S1072" i="26" s="1"/>
  <c r="I1073" i="26"/>
  <c r="S1073" i="26" s="1"/>
  <c r="I1074" i="26"/>
  <c r="S1074" i="26" s="1"/>
  <c r="I1075" i="26"/>
  <c r="S1075" i="26" s="1"/>
  <c r="I1076" i="26"/>
  <c r="S1076" i="26" s="1"/>
  <c r="I1077" i="26"/>
  <c r="S1077" i="26" s="1"/>
  <c r="I1078" i="26"/>
  <c r="S1078" i="26" s="1"/>
  <c r="I1079" i="26"/>
  <c r="S1079" i="26" s="1"/>
  <c r="I1080" i="26"/>
  <c r="S1080" i="26" s="1"/>
  <c r="I1081" i="26"/>
  <c r="S1081" i="26" s="1"/>
  <c r="I1082" i="26"/>
  <c r="S1082" i="26" s="1"/>
  <c r="I1083" i="26"/>
  <c r="S1083" i="26" s="1"/>
  <c r="I1084" i="26"/>
  <c r="S1084" i="26" s="1"/>
  <c r="I1085" i="26"/>
  <c r="S1085" i="26" s="1"/>
  <c r="I1086" i="26"/>
  <c r="S1086" i="26" s="1"/>
  <c r="I1087" i="26"/>
  <c r="S1087" i="26" s="1"/>
  <c r="I1088" i="26"/>
  <c r="S1088" i="26" s="1"/>
  <c r="I1089" i="26"/>
  <c r="S1089" i="26" s="1"/>
  <c r="I1090" i="26"/>
  <c r="S1090" i="26" s="1"/>
  <c r="I1091" i="26"/>
  <c r="S1091" i="26" s="1"/>
  <c r="I1092" i="26"/>
  <c r="S1092" i="26" s="1"/>
  <c r="I1093" i="26"/>
  <c r="S1093" i="26" s="1"/>
  <c r="I1094" i="26"/>
  <c r="S1094" i="26" s="1"/>
  <c r="I1095" i="26"/>
  <c r="S1095" i="26" s="1"/>
  <c r="I1096" i="26"/>
  <c r="S1096" i="26" s="1"/>
  <c r="I1097" i="26"/>
  <c r="S1097" i="26" s="1"/>
  <c r="I1098" i="26"/>
  <c r="S1098" i="26" s="1"/>
  <c r="I1099" i="26"/>
  <c r="S1099" i="26" s="1"/>
  <c r="I1100" i="26"/>
  <c r="S1100" i="26" s="1"/>
  <c r="I1101" i="26"/>
  <c r="S1101" i="26" s="1"/>
  <c r="I1102" i="26"/>
  <c r="S1102" i="26" s="1"/>
  <c r="I1103" i="26"/>
  <c r="S1103" i="26" s="1"/>
  <c r="I1104" i="26"/>
  <c r="S1104" i="26" s="1"/>
  <c r="I1105" i="26"/>
  <c r="S1105" i="26" s="1"/>
  <c r="I1106" i="26"/>
  <c r="S1106" i="26" s="1"/>
  <c r="I1107" i="26"/>
  <c r="S1107" i="26" s="1"/>
  <c r="I1108" i="26"/>
  <c r="S1108" i="26" s="1"/>
  <c r="I1109" i="26"/>
  <c r="S1109" i="26" s="1"/>
  <c r="I1110" i="26"/>
  <c r="S1110" i="26" s="1"/>
  <c r="I1111" i="26"/>
  <c r="S1111" i="26" s="1"/>
  <c r="I1112" i="26"/>
  <c r="S1112" i="26" s="1"/>
  <c r="I1113" i="26"/>
  <c r="S1113" i="26" s="1"/>
  <c r="I1114" i="26"/>
  <c r="S1114" i="26" s="1"/>
  <c r="I1115" i="26"/>
  <c r="S1115" i="26" s="1"/>
  <c r="I1116" i="26"/>
  <c r="S1116" i="26" s="1"/>
  <c r="I1117" i="26"/>
  <c r="S1117" i="26" s="1"/>
  <c r="I1118" i="26"/>
  <c r="S1118" i="26" s="1"/>
  <c r="I1119" i="26"/>
  <c r="S1119" i="26" s="1"/>
  <c r="I1120" i="26"/>
  <c r="S1120" i="26" s="1"/>
  <c r="I1121" i="26"/>
  <c r="S1121" i="26" s="1"/>
  <c r="I1122" i="26"/>
  <c r="S1122" i="26" s="1"/>
  <c r="I1123" i="26"/>
  <c r="S1123" i="26" s="1"/>
  <c r="I1124" i="26"/>
  <c r="S1124" i="26" s="1"/>
  <c r="I1125" i="26"/>
  <c r="S1125" i="26" s="1"/>
  <c r="I1126" i="26"/>
  <c r="S1126" i="26" s="1"/>
  <c r="I1127" i="26"/>
  <c r="S1127" i="26" s="1"/>
  <c r="I1128" i="26"/>
  <c r="S1128" i="26" s="1"/>
  <c r="I1129" i="26"/>
  <c r="S1129" i="26" s="1"/>
  <c r="I1130" i="26"/>
  <c r="S1130" i="26" s="1"/>
  <c r="I1131" i="26"/>
  <c r="S1131" i="26" s="1"/>
  <c r="I1132" i="26"/>
  <c r="S1132" i="26" s="1"/>
  <c r="I1133" i="26"/>
  <c r="S1133" i="26" s="1"/>
  <c r="I1134" i="26"/>
  <c r="S1134" i="26" s="1"/>
  <c r="I1135" i="26"/>
  <c r="S1135" i="26" s="1"/>
  <c r="I1136" i="26"/>
  <c r="S1136" i="26" s="1"/>
  <c r="I1137" i="26"/>
  <c r="S1137" i="26" s="1"/>
  <c r="I1138" i="26"/>
  <c r="S1138" i="26" s="1"/>
  <c r="I1139" i="26"/>
  <c r="S1139" i="26" s="1"/>
  <c r="I1140" i="26"/>
  <c r="S1140" i="26" s="1"/>
  <c r="I1141" i="26"/>
  <c r="S1141" i="26" s="1"/>
  <c r="I1142" i="26"/>
  <c r="S1142" i="26" s="1"/>
  <c r="I1143" i="26"/>
  <c r="S1143" i="26" s="1"/>
  <c r="I1144" i="26"/>
  <c r="S1144" i="26" s="1"/>
  <c r="I1145" i="26"/>
  <c r="S1145" i="26" s="1"/>
  <c r="I1146" i="26"/>
  <c r="S1146" i="26" s="1"/>
  <c r="I1147" i="26"/>
  <c r="S1147" i="26" s="1"/>
  <c r="I1148" i="26"/>
  <c r="S1148" i="26" s="1"/>
  <c r="I1149" i="26"/>
  <c r="S1149" i="26" s="1"/>
  <c r="I1150" i="26"/>
  <c r="S1150" i="26" s="1"/>
  <c r="I1151" i="26"/>
  <c r="S1151" i="26" s="1"/>
  <c r="I1152" i="26"/>
  <c r="S1152" i="26" s="1"/>
  <c r="I1153" i="26"/>
  <c r="S1153" i="26" s="1"/>
  <c r="I1154" i="26"/>
  <c r="S1154" i="26" s="1"/>
  <c r="I1155" i="26"/>
  <c r="S1155" i="26" s="1"/>
  <c r="I1156" i="26"/>
  <c r="S1156" i="26" s="1"/>
  <c r="I1157" i="26"/>
  <c r="S1157" i="26" s="1"/>
  <c r="I1158" i="26"/>
  <c r="S1158" i="26" s="1"/>
  <c r="I1159" i="26"/>
  <c r="S1159" i="26" s="1"/>
  <c r="I1160" i="26"/>
  <c r="S1160" i="26" s="1"/>
  <c r="I1161" i="26"/>
  <c r="S1161" i="26" s="1"/>
  <c r="I1162" i="26"/>
  <c r="S1162" i="26" s="1"/>
  <c r="I1163" i="26"/>
  <c r="S1163" i="26" s="1"/>
  <c r="I1164" i="26"/>
  <c r="S1164" i="26" s="1"/>
  <c r="I1165" i="26"/>
  <c r="S1165" i="26" s="1"/>
  <c r="I1166" i="26"/>
  <c r="S1166" i="26" s="1"/>
  <c r="I1167" i="26"/>
  <c r="S1167" i="26" s="1"/>
  <c r="I1168" i="26"/>
  <c r="S1168" i="26" s="1"/>
  <c r="I1169" i="26"/>
  <c r="S1169" i="26" s="1"/>
  <c r="I1170" i="26"/>
  <c r="S1170" i="26" s="1"/>
  <c r="I1171" i="26"/>
  <c r="S1171" i="26" s="1"/>
  <c r="I1172" i="26"/>
  <c r="S1172" i="26" s="1"/>
  <c r="I1173" i="26"/>
  <c r="S1173" i="26" s="1"/>
  <c r="I1174" i="26"/>
  <c r="S1174" i="26" s="1"/>
  <c r="I1175" i="26"/>
  <c r="S1175" i="26" s="1"/>
  <c r="I1176" i="26"/>
  <c r="S1176" i="26" s="1"/>
  <c r="I1177" i="26"/>
  <c r="S1177" i="26" s="1"/>
  <c r="I1178" i="26"/>
  <c r="S1178" i="26" s="1"/>
  <c r="I1179" i="26"/>
  <c r="S1179" i="26" s="1"/>
  <c r="I1180" i="26"/>
  <c r="S1180" i="26" s="1"/>
  <c r="I1181" i="26"/>
  <c r="S1181" i="26" s="1"/>
  <c r="I1182" i="26"/>
  <c r="S1182" i="26" s="1"/>
  <c r="I1183" i="26"/>
  <c r="S1183" i="26" s="1"/>
  <c r="I1184" i="26"/>
  <c r="S1184" i="26" s="1"/>
  <c r="I1185" i="26"/>
  <c r="S1185" i="26" s="1"/>
  <c r="I1186" i="26"/>
  <c r="S1186" i="26" s="1"/>
  <c r="I1187" i="26"/>
  <c r="S1187" i="26" s="1"/>
  <c r="I1188" i="26"/>
  <c r="S1188" i="26" s="1"/>
  <c r="I1189" i="26"/>
  <c r="S1189" i="26" s="1"/>
  <c r="I1190" i="26"/>
  <c r="S1190" i="26" s="1"/>
  <c r="I1191" i="26"/>
  <c r="S1191" i="26" s="1"/>
  <c r="I1192" i="26"/>
  <c r="S1192" i="26" s="1"/>
  <c r="I1193" i="26"/>
  <c r="S1193" i="26" s="1"/>
  <c r="I1194" i="26"/>
  <c r="S1194" i="26" s="1"/>
  <c r="I1195" i="26"/>
  <c r="S1195" i="26" s="1"/>
  <c r="I1196" i="26"/>
  <c r="S1196" i="26" s="1"/>
  <c r="I1197" i="26"/>
  <c r="S1197" i="26" s="1"/>
  <c r="I1198" i="26"/>
  <c r="S1198" i="26" s="1"/>
  <c r="I1199" i="26"/>
  <c r="S1199" i="26" s="1"/>
  <c r="I1200" i="26"/>
  <c r="S1200" i="26" s="1"/>
  <c r="I1201" i="26"/>
  <c r="S1201" i="26" s="1"/>
  <c r="I1202" i="26"/>
  <c r="S1202" i="26" s="1"/>
  <c r="I1203" i="26"/>
  <c r="S1203" i="26" s="1"/>
  <c r="I1204" i="26"/>
  <c r="S1204" i="26" s="1"/>
  <c r="I1205" i="26"/>
  <c r="S1205" i="26" s="1"/>
  <c r="I1206" i="26"/>
  <c r="S1206" i="26" s="1"/>
  <c r="I1207" i="26"/>
  <c r="S1207" i="26" s="1"/>
  <c r="I1208" i="26"/>
  <c r="S1208" i="26" s="1"/>
  <c r="I1209" i="26"/>
  <c r="S1209" i="26" s="1"/>
  <c r="I1210" i="26"/>
  <c r="S1210" i="26" s="1"/>
  <c r="I1211" i="26"/>
  <c r="S1211" i="26" s="1"/>
  <c r="I1212" i="26"/>
  <c r="S1212" i="26" s="1"/>
  <c r="I1213" i="26"/>
  <c r="S1213" i="26" s="1"/>
  <c r="I1214" i="26"/>
  <c r="S1214" i="26" s="1"/>
  <c r="I1215" i="26"/>
  <c r="S1215" i="26" s="1"/>
  <c r="I1216" i="26"/>
  <c r="S1216" i="26" s="1"/>
  <c r="I1217" i="26"/>
  <c r="S1217" i="26" s="1"/>
  <c r="I1218" i="26"/>
  <c r="S1218" i="26" s="1"/>
  <c r="I1219" i="26"/>
  <c r="S1219" i="26" s="1"/>
  <c r="I1220" i="26"/>
  <c r="S1220" i="26" s="1"/>
  <c r="I1221" i="26"/>
  <c r="S1221" i="26" s="1"/>
  <c r="I1222" i="26"/>
  <c r="S1222" i="26" s="1"/>
  <c r="I1223" i="26"/>
  <c r="S1223" i="26" s="1"/>
  <c r="I1224" i="26"/>
  <c r="S1224" i="26" s="1"/>
  <c r="I1225" i="26"/>
  <c r="S1225" i="26" s="1"/>
  <c r="I1226" i="26"/>
  <c r="S1226" i="26" s="1"/>
  <c r="I1227" i="26"/>
  <c r="S1227" i="26" s="1"/>
  <c r="I1228" i="26"/>
  <c r="S1228" i="26" s="1"/>
  <c r="I1229" i="26"/>
  <c r="S1229" i="26" s="1"/>
  <c r="I1230" i="26"/>
  <c r="S1230" i="26" s="1"/>
  <c r="I1231" i="26"/>
  <c r="S1231" i="26" s="1"/>
  <c r="I1232" i="26"/>
  <c r="S1232" i="26" s="1"/>
  <c r="I1233" i="26"/>
  <c r="S1233" i="26" s="1"/>
  <c r="I1234" i="26"/>
  <c r="S1234" i="26" s="1"/>
  <c r="I1235" i="26"/>
  <c r="S1235" i="26" s="1"/>
  <c r="I1236" i="26"/>
  <c r="S1236" i="26" s="1"/>
  <c r="I1237" i="26"/>
  <c r="S1237" i="26" s="1"/>
  <c r="I1238" i="26"/>
  <c r="S1238" i="26" s="1"/>
  <c r="I1239" i="26"/>
  <c r="S1239" i="26" s="1"/>
  <c r="I1240" i="26"/>
  <c r="S1240" i="26" s="1"/>
  <c r="I1241" i="26"/>
  <c r="S1241" i="26" s="1"/>
  <c r="I1242" i="26"/>
  <c r="S1242" i="26" s="1"/>
  <c r="I1243" i="26"/>
  <c r="S1243" i="26" s="1"/>
  <c r="I1244" i="26"/>
  <c r="S1244" i="26" s="1"/>
  <c r="I1245" i="26"/>
  <c r="S1245" i="26" s="1"/>
  <c r="I1246" i="26"/>
  <c r="S1246" i="26" s="1"/>
  <c r="I1247" i="26"/>
  <c r="S1247" i="26" s="1"/>
  <c r="I1248" i="26"/>
  <c r="S1248" i="26" s="1"/>
  <c r="I1249" i="26"/>
  <c r="S1249" i="26" s="1"/>
  <c r="I1250" i="26"/>
  <c r="S1250" i="26" s="1"/>
  <c r="I1251" i="26"/>
  <c r="S1251" i="26" s="1"/>
  <c r="I1252" i="26"/>
  <c r="S1252" i="26" s="1"/>
  <c r="I1253" i="26"/>
  <c r="S1253" i="26" s="1"/>
  <c r="I1254" i="26"/>
  <c r="S1254" i="26" s="1"/>
  <c r="I1255" i="26"/>
  <c r="S1255" i="26" s="1"/>
  <c r="I1256" i="26"/>
  <c r="S1256" i="26" s="1"/>
  <c r="I1257" i="26"/>
  <c r="S1257" i="26" s="1"/>
  <c r="I1258" i="26"/>
  <c r="S1258" i="26" s="1"/>
  <c r="I1259" i="26"/>
  <c r="S1259" i="26" s="1"/>
  <c r="I1260" i="26"/>
  <c r="S1260" i="26" s="1"/>
  <c r="I1261" i="26"/>
  <c r="S1261" i="26" s="1"/>
  <c r="I1262" i="26"/>
  <c r="S1262" i="26" s="1"/>
  <c r="I1263" i="26"/>
  <c r="S1263" i="26" s="1"/>
  <c r="I1264" i="26"/>
  <c r="S1264" i="26" s="1"/>
  <c r="I1265" i="26"/>
  <c r="S1265" i="26" s="1"/>
  <c r="I1266" i="26"/>
  <c r="S1266" i="26" s="1"/>
  <c r="I1267" i="26"/>
  <c r="S1267" i="26" s="1"/>
  <c r="I1268" i="26"/>
  <c r="S1268" i="26" s="1"/>
  <c r="I1269" i="26"/>
  <c r="S1269" i="26" s="1"/>
  <c r="I1270" i="26"/>
  <c r="S1270" i="26" s="1"/>
  <c r="I1271" i="26"/>
  <c r="S1271" i="26" s="1"/>
  <c r="I1272" i="26"/>
  <c r="S1272" i="26" s="1"/>
  <c r="I1273" i="26"/>
  <c r="S1273" i="26" s="1"/>
  <c r="I1274" i="26"/>
  <c r="S1274" i="26" s="1"/>
  <c r="I1275" i="26"/>
  <c r="S1275" i="26" s="1"/>
  <c r="I1276" i="26"/>
  <c r="S1276" i="26" s="1"/>
  <c r="I1277" i="26"/>
  <c r="S1277" i="26" s="1"/>
  <c r="I1278" i="26"/>
  <c r="S1278" i="26" s="1"/>
  <c r="I1279" i="26"/>
  <c r="S1279" i="26" s="1"/>
  <c r="I1280" i="26"/>
  <c r="S1280" i="26" s="1"/>
  <c r="I1281" i="26"/>
  <c r="S1281" i="26" s="1"/>
  <c r="I1282" i="26"/>
  <c r="S1282" i="26" s="1"/>
  <c r="I1283" i="26"/>
  <c r="S1283" i="26" s="1"/>
  <c r="I1284" i="26"/>
  <c r="S1284" i="26" s="1"/>
  <c r="I1285" i="26"/>
  <c r="S1285" i="26" s="1"/>
  <c r="I1286" i="26"/>
  <c r="S1286" i="26" s="1"/>
  <c r="I1287" i="26"/>
  <c r="S1287" i="26" s="1"/>
  <c r="I1288" i="26"/>
  <c r="S1288" i="26" s="1"/>
  <c r="I1289" i="26"/>
  <c r="S1289" i="26" s="1"/>
  <c r="I1290" i="26"/>
  <c r="S1290" i="26" s="1"/>
  <c r="I1291" i="26"/>
  <c r="S1291" i="26" s="1"/>
  <c r="I1292" i="26"/>
  <c r="S1292" i="26" s="1"/>
  <c r="I1293" i="26"/>
  <c r="S1293" i="26" s="1"/>
  <c r="I1294" i="26"/>
  <c r="S1294" i="26" s="1"/>
  <c r="I1295" i="26"/>
  <c r="S1295" i="26" s="1"/>
  <c r="I1296" i="26"/>
  <c r="S1296" i="26" s="1"/>
  <c r="I1297" i="26"/>
  <c r="S1297" i="26" s="1"/>
  <c r="I1298" i="26"/>
  <c r="S1298" i="26" s="1"/>
  <c r="I1299" i="26"/>
  <c r="S1299" i="26" s="1"/>
  <c r="I1300" i="26"/>
  <c r="S1300" i="26" s="1"/>
  <c r="I1301" i="26"/>
  <c r="S1301" i="26" s="1"/>
  <c r="I1302" i="26"/>
  <c r="S1302" i="26" s="1"/>
  <c r="I1303" i="26"/>
  <c r="S1303" i="26" s="1"/>
  <c r="I1304" i="26"/>
  <c r="S1304" i="26" s="1"/>
  <c r="I1305" i="26"/>
  <c r="S1305" i="26" s="1"/>
  <c r="I1306" i="26"/>
  <c r="S1306" i="26" s="1"/>
  <c r="I1307" i="26"/>
  <c r="S1307" i="26" s="1"/>
  <c r="I1308" i="26"/>
  <c r="S1308" i="26" s="1"/>
  <c r="I1309" i="26"/>
  <c r="S1309" i="26" s="1"/>
  <c r="I1310" i="26"/>
  <c r="S1310" i="26" s="1"/>
  <c r="I1311" i="26"/>
  <c r="S1311" i="26" s="1"/>
  <c r="I1312" i="26"/>
  <c r="S1312" i="26" s="1"/>
  <c r="I1313" i="26"/>
  <c r="S1313" i="26" s="1"/>
  <c r="I1314" i="26"/>
  <c r="S1314" i="26" s="1"/>
  <c r="I1315" i="26"/>
  <c r="S1315" i="26" s="1"/>
  <c r="I1316" i="26"/>
  <c r="S1316" i="26" s="1"/>
  <c r="I1317" i="26"/>
  <c r="S1317" i="26" s="1"/>
  <c r="I1318" i="26"/>
  <c r="S1318" i="26" s="1"/>
  <c r="I1319" i="26"/>
  <c r="S1319" i="26" s="1"/>
  <c r="I1320" i="26"/>
  <c r="S1320" i="26" s="1"/>
  <c r="I1321" i="26"/>
  <c r="S1321" i="26" s="1"/>
  <c r="I1322" i="26"/>
  <c r="S1322" i="26" s="1"/>
  <c r="I1323" i="26"/>
  <c r="S1323" i="26" s="1"/>
  <c r="I1324" i="26"/>
  <c r="S1324" i="26" s="1"/>
  <c r="I1325" i="26"/>
  <c r="S1325" i="26" s="1"/>
  <c r="I1326" i="26"/>
  <c r="S1326" i="26" s="1"/>
  <c r="I1327" i="26"/>
  <c r="S1327" i="26" s="1"/>
  <c r="I1328" i="26"/>
  <c r="S1328" i="26" s="1"/>
  <c r="I1329" i="26"/>
  <c r="S1329" i="26" s="1"/>
  <c r="I1330" i="26"/>
  <c r="S1330" i="26" s="1"/>
  <c r="I1331" i="26"/>
  <c r="S1331" i="26" s="1"/>
  <c r="I1332" i="26"/>
  <c r="S1332" i="26" s="1"/>
  <c r="I1333" i="26"/>
  <c r="S1333" i="26" s="1"/>
  <c r="I1334" i="26"/>
  <c r="S1334" i="26" s="1"/>
  <c r="I1335" i="26"/>
  <c r="S1335" i="26" s="1"/>
  <c r="I1336" i="26"/>
  <c r="S1336" i="26" s="1"/>
  <c r="I1337" i="26"/>
  <c r="S1337" i="26" s="1"/>
  <c r="I1338" i="26"/>
  <c r="S1338" i="26" s="1"/>
  <c r="I1339" i="26"/>
  <c r="S1339" i="26" s="1"/>
  <c r="I1340" i="26"/>
  <c r="S1340" i="26" s="1"/>
  <c r="I1341" i="26"/>
  <c r="S1341" i="26" s="1"/>
  <c r="I1342" i="26"/>
  <c r="S1342" i="26" s="1"/>
  <c r="I1343" i="26"/>
  <c r="S1343" i="26" s="1"/>
  <c r="I1344" i="26"/>
  <c r="S1344" i="26" s="1"/>
  <c r="I1345" i="26"/>
  <c r="S1345" i="26" s="1"/>
  <c r="I1346" i="26"/>
  <c r="S1346" i="26" s="1"/>
  <c r="I1347" i="26"/>
  <c r="S1347" i="26" s="1"/>
  <c r="I1348" i="26"/>
  <c r="S1348" i="26" s="1"/>
  <c r="I1349" i="26"/>
  <c r="S1349" i="26" s="1"/>
  <c r="I1350" i="26"/>
  <c r="S1350" i="26" s="1"/>
  <c r="I1351" i="26"/>
  <c r="S1351" i="26" s="1"/>
  <c r="I1352" i="26"/>
  <c r="S1352" i="26" s="1"/>
  <c r="I1353" i="26"/>
  <c r="S1353" i="26" s="1"/>
  <c r="I1354" i="26"/>
  <c r="S1354" i="26" s="1"/>
  <c r="I1355" i="26"/>
  <c r="S1355" i="26" s="1"/>
  <c r="I1356" i="26"/>
  <c r="S1356" i="26" s="1"/>
  <c r="I1357" i="26"/>
  <c r="S1357" i="26" s="1"/>
  <c r="I1358" i="26"/>
  <c r="S1358" i="26" s="1"/>
  <c r="I1359" i="26"/>
  <c r="S1359" i="26" s="1"/>
  <c r="I1360" i="26"/>
  <c r="S1360" i="26" s="1"/>
  <c r="I1361" i="26"/>
  <c r="S1361" i="26" s="1"/>
  <c r="I1362" i="26"/>
  <c r="S1362" i="26" s="1"/>
  <c r="I1363" i="26"/>
  <c r="S1363" i="26" s="1"/>
  <c r="I1364" i="26"/>
  <c r="S1364" i="26" s="1"/>
  <c r="I1365" i="26"/>
  <c r="S1365" i="26" s="1"/>
  <c r="I1366" i="26"/>
  <c r="S1366" i="26" s="1"/>
  <c r="I1367" i="26"/>
  <c r="S1367" i="26" s="1"/>
  <c r="I1368" i="26"/>
  <c r="S1368" i="26" s="1"/>
  <c r="I1369" i="26"/>
  <c r="S1369" i="26" s="1"/>
  <c r="I1370" i="26"/>
  <c r="S1370" i="26" s="1"/>
  <c r="I1371" i="26"/>
  <c r="S1371" i="26" s="1"/>
  <c r="I1372" i="26"/>
  <c r="S1372" i="26" s="1"/>
  <c r="I1373" i="26"/>
  <c r="S1373" i="26" s="1"/>
  <c r="I1374" i="26"/>
  <c r="S1374" i="26" s="1"/>
  <c r="I1375" i="26"/>
  <c r="S1375" i="26" s="1"/>
  <c r="I1376" i="26"/>
  <c r="S1376" i="26" s="1"/>
  <c r="I1377" i="26"/>
  <c r="S1377" i="26" s="1"/>
  <c r="I1378" i="26"/>
  <c r="S1378" i="26" s="1"/>
  <c r="I1379" i="26"/>
  <c r="S1379" i="26" s="1"/>
  <c r="I1380" i="26"/>
  <c r="S1380" i="26" s="1"/>
  <c r="I1381" i="26"/>
  <c r="S1381" i="26" s="1"/>
  <c r="I1382" i="26"/>
  <c r="S1382" i="26" s="1"/>
  <c r="I1383" i="26"/>
  <c r="S1383" i="26" s="1"/>
  <c r="I1384" i="26"/>
  <c r="S1384" i="26" s="1"/>
  <c r="I1385" i="26"/>
  <c r="S1385" i="26" s="1"/>
  <c r="I1386" i="26"/>
  <c r="S1386" i="26" s="1"/>
  <c r="I1387" i="26"/>
  <c r="S1387" i="26" s="1"/>
  <c r="I1388" i="26"/>
  <c r="S1388" i="26" s="1"/>
  <c r="I1389" i="26"/>
  <c r="S1389" i="26" s="1"/>
  <c r="I1390" i="26"/>
  <c r="S1390" i="26" s="1"/>
  <c r="I1391" i="26"/>
  <c r="S1391" i="26" s="1"/>
  <c r="I1392" i="26"/>
  <c r="S1392" i="26" s="1"/>
  <c r="I1393" i="26"/>
  <c r="S1393" i="26" s="1"/>
  <c r="I1394" i="26"/>
  <c r="S1394" i="26" s="1"/>
  <c r="I1395" i="26"/>
  <c r="S1395" i="26" s="1"/>
  <c r="I1396" i="26"/>
  <c r="S1396" i="26" s="1"/>
  <c r="I1397" i="26"/>
  <c r="S1397" i="26" s="1"/>
  <c r="I1398" i="26"/>
  <c r="S1398" i="26" s="1"/>
  <c r="I1399" i="26"/>
  <c r="S1399" i="26" s="1"/>
  <c r="I1400" i="26"/>
  <c r="S1400" i="26" s="1"/>
  <c r="I1401" i="26"/>
  <c r="S1401" i="26" s="1"/>
  <c r="I1402" i="26"/>
  <c r="S1402" i="26" s="1"/>
  <c r="I1403" i="26"/>
  <c r="S1403" i="26" s="1"/>
  <c r="I1404" i="26"/>
  <c r="S1404" i="26" s="1"/>
  <c r="I1405" i="26"/>
  <c r="S1405" i="26" s="1"/>
  <c r="I1406" i="26"/>
  <c r="S1406" i="26" s="1"/>
  <c r="I1407" i="26"/>
  <c r="S1407" i="26" s="1"/>
  <c r="I1408" i="26"/>
  <c r="S1408" i="26" s="1"/>
  <c r="I1409" i="26"/>
  <c r="S1409" i="26" s="1"/>
  <c r="I1410" i="26"/>
  <c r="S1410" i="26" s="1"/>
  <c r="I1411" i="26"/>
  <c r="S1411" i="26" s="1"/>
  <c r="I1412" i="26"/>
  <c r="S1412" i="26" s="1"/>
  <c r="I1413" i="26"/>
  <c r="S1413" i="26" s="1"/>
  <c r="I1414" i="26"/>
  <c r="S1414" i="26" s="1"/>
  <c r="I1415" i="26"/>
  <c r="S1415" i="26" s="1"/>
  <c r="I1416" i="26"/>
  <c r="S1416" i="26" s="1"/>
  <c r="I1417" i="26"/>
  <c r="S1417" i="26" s="1"/>
  <c r="I1418" i="26"/>
  <c r="S1418" i="26" s="1"/>
  <c r="I1419" i="26"/>
  <c r="S1419" i="26" s="1"/>
  <c r="I1420" i="26"/>
  <c r="S1420" i="26" s="1"/>
  <c r="I1421" i="26"/>
  <c r="S1421" i="26" s="1"/>
  <c r="I1422" i="26"/>
  <c r="S1422" i="26" s="1"/>
  <c r="I1423" i="26"/>
  <c r="S1423" i="26" s="1"/>
  <c r="I1424" i="26"/>
  <c r="S1424" i="26" s="1"/>
  <c r="I1425" i="26"/>
  <c r="S1425" i="26" s="1"/>
  <c r="I1426" i="26"/>
  <c r="S1426" i="26" s="1"/>
  <c r="I1427" i="26"/>
  <c r="S1427" i="26" s="1"/>
  <c r="I1428" i="26"/>
  <c r="S1428" i="26" s="1"/>
  <c r="I1429" i="26"/>
  <c r="S1429" i="26" s="1"/>
  <c r="I1430" i="26"/>
  <c r="S1430" i="26" s="1"/>
  <c r="I1431" i="26"/>
  <c r="S1431" i="26" s="1"/>
  <c r="I1432" i="26"/>
  <c r="S1432" i="26" s="1"/>
  <c r="I1433" i="26"/>
  <c r="S1433" i="26" s="1"/>
  <c r="I1434" i="26"/>
  <c r="S1434" i="26" s="1"/>
  <c r="I1435" i="26"/>
  <c r="S1435" i="26" s="1"/>
  <c r="I1436" i="26"/>
  <c r="S1436" i="26" s="1"/>
  <c r="I1437" i="26"/>
  <c r="S1437" i="26" s="1"/>
  <c r="I1438" i="26"/>
  <c r="S1438" i="26" s="1"/>
  <c r="I1439" i="26"/>
  <c r="S1439" i="26" s="1"/>
  <c r="I1440" i="26"/>
  <c r="S1440" i="26" s="1"/>
  <c r="I1441" i="26"/>
  <c r="S1441" i="26" s="1"/>
  <c r="I1442" i="26"/>
  <c r="S1442" i="26" s="1"/>
  <c r="I1443" i="26"/>
  <c r="S1443" i="26" s="1"/>
  <c r="I1444" i="26"/>
  <c r="S1444" i="26" s="1"/>
  <c r="I1445" i="26"/>
  <c r="S1445" i="26" s="1"/>
  <c r="I1446" i="26"/>
  <c r="S1446" i="26" s="1"/>
  <c r="I1447" i="26"/>
  <c r="S1447" i="26" s="1"/>
  <c r="I1448" i="26"/>
  <c r="S1448" i="26" s="1"/>
  <c r="I1449" i="26"/>
  <c r="S1449" i="26" s="1"/>
  <c r="I1450" i="26"/>
  <c r="S1450" i="26" s="1"/>
  <c r="I1451" i="26"/>
  <c r="S1451" i="26" s="1"/>
  <c r="I1452" i="26"/>
  <c r="S1452" i="26" s="1"/>
  <c r="I1453" i="26"/>
  <c r="S1453" i="26" s="1"/>
  <c r="I1454" i="26"/>
  <c r="S1454" i="26" s="1"/>
  <c r="I1455" i="26"/>
  <c r="S1455" i="26" s="1"/>
  <c r="I1456" i="26"/>
  <c r="S1456" i="26" s="1"/>
  <c r="I1457" i="26"/>
  <c r="S1457" i="26" s="1"/>
  <c r="I1458" i="26"/>
  <c r="S1458" i="26" s="1"/>
  <c r="I1459" i="26"/>
  <c r="S1459" i="26" s="1"/>
  <c r="I1460" i="26"/>
  <c r="S1460" i="26" s="1"/>
  <c r="I1461" i="26"/>
  <c r="S1461" i="26" s="1"/>
  <c r="I1462" i="26"/>
  <c r="S1462" i="26" s="1"/>
  <c r="I1463" i="26"/>
  <c r="S1463" i="26" s="1"/>
  <c r="I1464" i="26"/>
  <c r="S1464" i="26" s="1"/>
  <c r="I1465" i="26"/>
  <c r="S1465" i="26" s="1"/>
  <c r="I1466" i="26"/>
  <c r="S1466" i="26" s="1"/>
  <c r="I1467" i="26"/>
  <c r="S1467" i="26" s="1"/>
  <c r="I1468" i="26"/>
  <c r="S1468" i="26" s="1"/>
  <c r="I1469" i="26"/>
  <c r="S1469" i="26" s="1"/>
  <c r="I1470" i="26"/>
  <c r="S1470" i="26" s="1"/>
  <c r="I1471" i="26"/>
  <c r="S1471" i="26" s="1"/>
  <c r="I1472" i="26"/>
  <c r="S1472" i="26" s="1"/>
  <c r="I1473" i="26"/>
  <c r="S1473" i="26" s="1"/>
  <c r="I1474" i="26"/>
  <c r="S1474" i="26" s="1"/>
  <c r="I1475" i="26"/>
  <c r="S1475" i="26" s="1"/>
  <c r="I1476" i="26"/>
  <c r="S1476" i="26" s="1"/>
  <c r="I1477" i="26"/>
  <c r="S1477" i="26" s="1"/>
  <c r="I1478" i="26"/>
  <c r="S1478" i="26" s="1"/>
  <c r="I1479" i="26"/>
  <c r="S1479" i="26" s="1"/>
  <c r="I1480" i="26"/>
  <c r="S1480" i="26" s="1"/>
  <c r="I1481" i="26"/>
  <c r="S1481" i="26" s="1"/>
  <c r="I1482" i="26"/>
  <c r="S1482" i="26" s="1"/>
  <c r="I1483" i="26"/>
  <c r="S1483" i="26" s="1"/>
  <c r="I1484" i="26"/>
  <c r="S1484" i="26" s="1"/>
  <c r="I1485" i="26"/>
  <c r="S1485" i="26" s="1"/>
  <c r="I1486" i="26"/>
  <c r="S1486" i="26" s="1"/>
  <c r="I1487" i="26"/>
  <c r="S1487" i="26" s="1"/>
  <c r="I1488" i="26"/>
  <c r="S1488" i="26" s="1"/>
  <c r="I1489" i="26"/>
  <c r="S1489" i="26" s="1"/>
  <c r="I1490" i="26"/>
  <c r="S1490" i="26" s="1"/>
  <c r="I1491" i="26"/>
  <c r="S1491" i="26" s="1"/>
  <c r="I1492" i="26"/>
  <c r="S1492" i="26" s="1"/>
  <c r="I1493" i="26"/>
  <c r="S1493" i="26" s="1"/>
  <c r="I1494" i="26"/>
  <c r="S1494" i="26" s="1"/>
  <c r="I1495" i="26"/>
  <c r="S1495" i="26" s="1"/>
  <c r="I1496" i="26"/>
  <c r="S1496" i="26" s="1"/>
  <c r="I1497" i="26"/>
  <c r="S1497" i="26" s="1"/>
  <c r="I1498" i="26"/>
  <c r="S1498" i="26" s="1"/>
  <c r="I1499" i="26"/>
  <c r="S1499" i="26" s="1"/>
  <c r="I1500" i="26"/>
  <c r="S1500" i="26" s="1"/>
  <c r="I1501" i="26"/>
  <c r="S1501" i="26" s="1"/>
  <c r="I1502" i="26"/>
  <c r="S1502" i="26" s="1"/>
  <c r="I1503" i="26"/>
  <c r="S1503" i="26" s="1"/>
  <c r="I1504" i="26"/>
  <c r="S1504" i="26" s="1"/>
  <c r="I1505" i="26"/>
  <c r="S1505" i="26" s="1"/>
  <c r="I1506" i="26"/>
  <c r="S1506" i="26" s="1"/>
  <c r="I1507" i="26"/>
  <c r="S1507" i="26" s="1"/>
  <c r="I1508" i="26"/>
  <c r="S1508" i="26" s="1"/>
  <c r="I1509" i="26"/>
  <c r="S1509" i="26" s="1"/>
  <c r="I1510" i="26"/>
  <c r="S1510" i="26" s="1"/>
  <c r="I1511" i="26"/>
  <c r="S1511" i="26" s="1"/>
  <c r="I1512" i="26"/>
  <c r="S1512" i="26" s="1"/>
  <c r="I1513" i="26"/>
  <c r="S1513" i="26" s="1"/>
  <c r="I1514" i="26"/>
  <c r="S1514" i="26" s="1"/>
  <c r="I1515" i="26"/>
  <c r="S1515" i="26" s="1"/>
  <c r="I1516" i="26"/>
  <c r="S1516" i="26" s="1"/>
  <c r="I1517" i="26"/>
  <c r="S1517" i="26" s="1"/>
  <c r="I1518" i="26"/>
  <c r="S1518" i="26" s="1"/>
  <c r="I1519" i="26"/>
  <c r="S1519" i="26" s="1"/>
  <c r="I1520" i="26"/>
  <c r="S1520" i="26" s="1"/>
  <c r="I1521" i="26"/>
  <c r="S1521" i="26" s="1"/>
  <c r="I1522" i="26"/>
  <c r="S1522" i="26" s="1"/>
  <c r="I1523" i="26"/>
  <c r="S1523" i="26" s="1"/>
  <c r="I1524" i="26"/>
  <c r="S1524" i="26" s="1"/>
  <c r="I1525" i="26"/>
  <c r="S1525" i="26" s="1"/>
  <c r="I1526" i="26"/>
  <c r="S1526" i="26" s="1"/>
  <c r="I1527" i="26"/>
  <c r="S1527" i="26" s="1"/>
  <c r="I1528" i="26"/>
  <c r="S1528" i="26" s="1"/>
  <c r="I1529" i="26"/>
  <c r="S1529" i="26" s="1"/>
  <c r="I1530" i="26"/>
  <c r="S1530" i="26" s="1"/>
  <c r="I1531" i="26"/>
  <c r="S1531" i="26" s="1"/>
  <c r="I1532" i="26"/>
  <c r="S1532" i="26" s="1"/>
  <c r="I1533" i="26"/>
  <c r="S1533" i="26" s="1"/>
  <c r="I1534" i="26"/>
  <c r="S1534" i="26" s="1"/>
  <c r="I1535" i="26"/>
  <c r="S1535" i="26" s="1"/>
  <c r="I1536" i="26"/>
  <c r="S1536" i="26" s="1"/>
  <c r="I1537" i="26"/>
  <c r="S1537" i="26" s="1"/>
  <c r="I1538" i="26"/>
  <c r="S1538" i="26" s="1"/>
  <c r="I1539" i="26"/>
  <c r="S1539" i="26" s="1"/>
  <c r="I1540" i="26"/>
  <c r="S1540" i="26" s="1"/>
  <c r="I1541" i="26"/>
  <c r="S1541" i="26" s="1"/>
  <c r="I1542" i="26"/>
  <c r="S1542" i="26" s="1"/>
  <c r="I1543" i="26"/>
  <c r="S1543" i="26" s="1"/>
  <c r="I1544" i="26"/>
  <c r="S1544" i="26" s="1"/>
  <c r="I1545" i="26"/>
  <c r="S1545" i="26" s="1"/>
  <c r="I1546" i="26"/>
  <c r="S1546" i="26" s="1"/>
  <c r="I1547" i="26"/>
  <c r="S1547" i="26" s="1"/>
  <c r="I1548" i="26"/>
  <c r="S1548" i="26" s="1"/>
  <c r="I1549" i="26"/>
  <c r="S1549" i="26" s="1"/>
  <c r="I1550" i="26"/>
  <c r="S1550" i="26" s="1"/>
  <c r="I1551" i="26"/>
  <c r="S1551" i="26" s="1"/>
  <c r="I1552" i="26"/>
  <c r="S1552" i="26" s="1"/>
  <c r="I1553" i="26"/>
  <c r="S1553" i="26" s="1"/>
  <c r="I1554" i="26"/>
  <c r="S1554" i="26" s="1"/>
  <c r="I1555" i="26"/>
  <c r="S1555" i="26" s="1"/>
  <c r="I1556" i="26"/>
  <c r="S1556" i="26" s="1"/>
  <c r="I1557" i="26"/>
  <c r="S1557" i="26" s="1"/>
  <c r="I1558" i="26"/>
  <c r="S1558" i="26" s="1"/>
  <c r="I1559" i="26"/>
  <c r="S1559" i="26" s="1"/>
  <c r="I1560" i="26"/>
  <c r="S1560" i="26" s="1"/>
  <c r="I1561" i="26"/>
  <c r="S1561" i="26" s="1"/>
  <c r="I1562" i="26"/>
  <c r="S1562" i="26" s="1"/>
  <c r="I1563" i="26"/>
  <c r="S1563" i="26" s="1"/>
  <c r="I1564" i="26"/>
  <c r="S1564" i="26" s="1"/>
  <c r="I1565" i="26"/>
  <c r="S1565" i="26" s="1"/>
  <c r="I1566" i="26"/>
  <c r="S1566" i="26" s="1"/>
  <c r="I1567" i="26"/>
  <c r="S1567" i="26" s="1"/>
  <c r="I1568" i="26"/>
  <c r="S1568" i="26" s="1"/>
  <c r="I1569" i="26"/>
  <c r="S1569" i="26" s="1"/>
  <c r="I1570" i="26"/>
  <c r="S1570" i="26" s="1"/>
  <c r="I1571" i="26"/>
  <c r="S1571" i="26" s="1"/>
  <c r="I1572" i="26"/>
  <c r="S1572" i="26" s="1"/>
  <c r="I1573" i="26"/>
  <c r="S1573" i="26" s="1"/>
  <c r="I1574" i="26"/>
  <c r="S1574" i="26" s="1"/>
  <c r="I1575" i="26"/>
  <c r="S1575" i="26" s="1"/>
  <c r="I1576" i="26"/>
  <c r="S1576" i="26" s="1"/>
  <c r="I1577" i="26"/>
  <c r="S1577" i="26" s="1"/>
  <c r="I1578" i="26"/>
  <c r="S1578" i="26" s="1"/>
  <c r="I1579" i="26"/>
  <c r="S1579" i="26" s="1"/>
  <c r="I1580" i="26"/>
  <c r="S1580" i="26" s="1"/>
  <c r="I1581" i="26"/>
  <c r="S1581" i="26" s="1"/>
  <c r="I1582" i="26"/>
  <c r="S1582" i="26" s="1"/>
  <c r="I1583" i="26"/>
  <c r="S1583" i="26" s="1"/>
  <c r="I1584" i="26"/>
  <c r="S1584" i="26" s="1"/>
  <c r="I1585" i="26"/>
  <c r="S1585" i="26" s="1"/>
  <c r="I1586" i="26"/>
  <c r="S1586" i="26" s="1"/>
  <c r="I1587" i="26"/>
  <c r="S1587" i="26" s="1"/>
  <c r="I1588" i="26"/>
  <c r="S1588" i="26" s="1"/>
  <c r="I1589" i="26"/>
  <c r="S1589" i="26" s="1"/>
  <c r="I1590" i="26"/>
  <c r="S1590" i="26" s="1"/>
  <c r="I1591" i="26"/>
  <c r="S1591" i="26" s="1"/>
  <c r="I1592" i="26"/>
  <c r="S1592" i="26" s="1"/>
  <c r="I1593" i="26"/>
  <c r="S1593" i="26" s="1"/>
  <c r="I1594" i="26"/>
  <c r="S1594" i="26" s="1"/>
  <c r="I1595" i="26"/>
  <c r="S1595" i="26" s="1"/>
  <c r="I1596" i="26"/>
  <c r="S1596" i="26" s="1"/>
  <c r="I1597" i="26"/>
  <c r="S1597" i="26" s="1"/>
  <c r="I1598" i="26"/>
  <c r="S1598" i="26" s="1"/>
  <c r="I1599" i="26"/>
  <c r="S1599" i="26" s="1"/>
  <c r="I1600" i="26"/>
  <c r="S1600" i="26" s="1"/>
  <c r="I1601" i="26"/>
  <c r="S1601" i="26" s="1"/>
  <c r="I1602" i="26"/>
  <c r="S1602" i="26" s="1"/>
  <c r="I1603" i="26"/>
  <c r="S1603" i="26" s="1"/>
  <c r="I1604" i="26"/>
  <c r="S1604" i="26" s="1"/>
  <c r="I1605" i="26"/>
  <c r="S1605" i="26" s="1"/>
  <c r="I1606" i="26"/>
  <c r="S1606" i="26" s="1"/>
  <c r="I1607" i="26"/>
  <c r="S1607" i="26" s="1"/>
  <c r="I1608" i="26"/>
  <c r="S1608" i="26" s="1"/>
  <c r="I1609" i="26"/>
  <c r="S1609" i="26" s="1"/>
  <c r="I1610" i="26"/>
  <c r="S1610" i="26" s="1"/>
  <c r="I1611" i="26"/>
  <c r="S1611" i="26" s="1"/>
  <c r="I1612" i="26"/>
  <c r="S1612" i="26" s="1"/>
  <c r="I1613" i="26"/>
  <c r="S1613" i="26" s="1"/>
  <c r="I1614" i="26"/>
  <c r="S1614" i="26" s="1"/>
  <c r="I1615" i="26"/>
  <c r="S1615" i="26" s="1"/>
  <c r="I1616" i="26"/>
  <c r="S1616" i="26" s="1"/>
  <c r="I1617" i="26"/>
  <c r="S1617" i="26" s="1"/>
  <c r="I1618" i="26"/>
  <c r="S1618" i="26" s="1"/>
  <c r="I1619" i="26"/>
  <c r="S1619" i="26" s="1"/>
  <c r="I1620" i="26"/>
  <c r="S1620" i="26" s="1"/>
  <c r="I1621" i="26"/>
  <c r="S1621" i="26" s="1"/>
  <c r="I1622" i="26"/>
  <c r="S1622" i="26" s="1"/>
  <c r="I1623" i="26"/>
  <c r="S1623" i="26" s="1"/>
  <c r="I1624" i="26"/>
  <c r="S1624" i="26" s="1"/>
  <c r="I1625" i="26"/>
  <c r="S1625" i="26" s="1"/>
  <c r="I1626" i="26"/>
  <c r="S1626" i="26" s="1"/>
  <c r="I1627" i="26"/>
  <c r="S1627" i="26" s="1"/>
  <c r="I1628" i="26"/>
  <c r="S1628" i="26" s="1"/>
  <c r="I1629" i="26"/>
  <c r="S1629" i="26" s="1"/>
  <c r="I1630" i="26"/>
  <c r="S1630" i="26" s="1"/>
  <c r="I1631" i="26"/>
  <c r="S1631" i="26" s="1"/>
  <c r="I1632" i="26"/>
  <c r="S1632" i="26" s="1"/>
  <c r="I1633" i="26"/>
  <c r="S1633" i="26" s="1"/>
  <c r="I1634" i="26"/>
  <c r="S1634" i="26" s="1"/>
  <c r="I1635" i="26"/>
  <c r="S1635" i="26" s="1"/>
  <c r="I1636" i="26"/>
  <c r="S1636" i="26" s="1"/>
  <c r="I1637" i="26"/>
  <c r="S1637" i="26" s="1"/>
  <c r="I1638" i="26"/>
  <c r="S1638" i="26" s="1"/>
  <c r="I1639" i="26"/>
  <c r="S1639" i="26" s="1"/>
  <c r="I1640" i="26"/>
  <c r="S1640" i="26" s="1"/>
  <c r="I1641" i="26"/>
  <c r="S1641" i="26" s="1"/>
  <c r="I1642" i="26"/>
  <c r="S1642" i="26" s="1"/>
  <c r="I1643" i="26"/>
  <c r="S1643" i="26" s="1"/>
  <c r="I1644" i="26"/>
  <c r="S1644" i="26" s="1"/>
  <c r="I1645" i="26"/>
  <c r="S1645" i="26" s="1"/>
  <c r="I1646" i="26"/>
  <c r="S1646" i="26" s="1"/>
  <c r="I1647" i="26"/>
  <c r="S1647" i="26" s="1"/>
  <c r="I1648" i="26"/>
  <c r="S1648" i="26" s="1"/>
  <c r="I1649" i="26"/>
  <c r="S1649" i="26" s="1"/>
  <c r="I1650" i="26"/>
  <c r="S1650" i="26" s="1"/>
  <c r="I1651" i="26"/>
  <c r="S1651" i="26" s="1"/>
  <c r="I1652" i="26"/>
  <c r="S1652" i="26" s="1"/>
  <c r="I1653" i="26"/>
  <c r="S1653" i="26" s="1"/>
  <c r="I1654" i="26"/>
  <c r="S1654" i="26" s="1"/>
  <c r="I1655" i="26"/>
  <c r="S1655" i="26" s="1"/>
  <c r="I1656" i="26"/>
  <c r="S1656" i="26" s="1"/>
  <c r="I1657" i="26"/>
  <c r="S1657" i="26" s="1"/>
  <c r="I1658" i="26"/>
  <c r="S1658" i="26" s="1"/>
  <c r="I1659" i="26"/>
  <c r="S1659" i="26" s="1"/>
  <c r="I1660" i="26"/>
  <c r="S1660" i="26" s="1"/>
  <c r="I1661" i="26"/>
  <c r="S1661" i="26" s="1"/>
  <c r="I1662" i="26"/>
  <c r="S1662" i="26" s="1"/>
  <c r="I1663" i="26"/>
  <c r="S1663" i="26" s="1"/>
  <c r="I1664" i="26"/>
  <c r="S1664" i="26" s="1"/>
  <c r="I1665" i="26"/>
  <c r="S1665" i="26" s="1"/>
  <c r="I1666" i="26"/>
  <c r="S1666" i="26" s="1"/>
  <c r="I1667" i="26"/>
  <c r="S1667" i="26" s="1"/>
  <c r="I1668" i="26"/>
  <c r="S1668" i="26" s="1"/>
  <c r="I1669" i="26"/>
  <c r="S1669" i="26" s="1"/>
  <c r="I1670" i="26"/>
  <c r="S1670" i="26" s="1"/>
  <c r="I1671" i="26"/>
  <c r="S1671" i="26" s="1"/>
  <c r="I1672" i="26"/>
  <c r="S1672" i="26" s="1"/>
  <c r="I1673" i="26"/>
  <c r="S1673" i="26" s="1"/>
  <c r="I1674" i="26"/>
  <c r="S1674" i="26" s="1"/>
  <c r="I1675" i="26"/>
  <c r="S1675" i="26" s="1"/>
  <c r="I1676" i="26"/>
  <c r="S1676" i="26" s="1"/>
  <c r="I1677" i="26"/>
  <c r="S1677" i="26" s="1"/>
  <c r="I1678" i="26"/>
  <c r="S1678" i="26" s="1"/>
  <c r="I1679" i="26"/>
  <c r="S1679" i="26" s="1"/>
  <c r="I1680" i="26"/>
  <c r="S1680" i="26" s="1"/>
  <c r="I1681" i="26"/>
  <c r="S1681" i="26" s="1"/>
  <c r="I1682" i="26"/>
  <c r="S1682" i="26" s="1"/>
  <c r="I1683" i="26"/>
  <c r="S1683" i="26" s="1"/>
  <c r="I1684" i="26"/>
  <c r="S1684" i="26" s="1"/>
  <c r="I1685" i="26"/>
  <c r="S1685" i="26" s="1"/>
  <c r="I1686" i="26"/>
  <c r="S1686" i="26" s="1"/>
  <c r="I1687" i="26"/>
  <c r="S1687" i="26" s="1"/>
  <c r="I1688" i="26"/>
  <c r="S1688" i="26" s="1"/>
  <c r="I1689" i="26"/>
  <c r="S1689" i="26" s="1"/>
  <c r="I1690" i="26"/>
  <c r="S1690" i="26" s="1"/>
  <c r="I1691" i="26"/>
  <c r="S1691" i="26" s="1"/>
  <c r="I1692" i="26"/>
  <c r="S1692" i="26" s="1"/>
  <c r="I1693" i="26"/>
  <c r="S1693" i="26" s="1"/>
  <c r="I1694" i="26"/>
  <c r="S1694" i="26" s="1"/>
  <c r="I1695" i="26"/>
  <c r="S1695" i="26" s="1"/>
  <c r="I1696" i="26"/>
  <c r="S1696" i="26" s="1"/>
  <c r="I1697" i="26"/>
  <c r="S1697" i="26" s="1"/>
  <c r="I1698" i="26"/>
  <c r="S1698" i="26" s="1"/>
  <c r="I1699" i="26"/>
  <c r="S1699" i="26" s="1"/>
  <c r="I1700" i="26"/>
  <c r="S1700" i="26" s="1"/>
  <c r="I1701" i="26"/>
  <c r="S1701" i="26" s="1"/>
  <c r="I1702" i="26"/>
  <c r="S1702" i="26" s="1"/>
  <c r="I1703" i="26"/>
  <c r="S1703" i="26" s="1"/>
  <c r="I1704" i="26"/>
  <c r="S1704" i="26" s="1"/>
  <c r="I1705" i="26"/>
  <c r="S1705" i="26" s="1"/>
  <c r="I1706" i="26"/>
  <c r="S1706" i="26" s="1"/>
  <c r="I1707" i="26"/>
  <c r="S1707" i="26" s="1"/>
  <c r="I1708" i="26"/>
  <c r="S1708" i="26" s="1"/>
  <c r="I1709" i="26"/>
  <c r="S1709" i="26" s="1"/>
  <c r="I1710" i="26"/>
  <c r="S1710" i="26" s="1"/>
  <c r="I1711" i="26"/>
  <c r="S1711" i="26" s="1"/>
  <c r="I1712" i="26"/>
  <c r="S1712" i="26" s="1"/>
  <c r="I1713" i="26"/>
  <c r="S1713" i="26" s="1"/>
  <c r="I1714" i="26"/>
  <c r="S1714" i="26" s="1"/>
  <c r="I1715" i="26"/>
  <c r="S1715" i="26" s="1"/>
  <c r="I1716" i="26"/>
  <c r="S1716" i="26" s="1"/>
  <c r="I1717" i="26"/>
  <c r="S1717" i="26" s="1"/>
  <c r="I1718" i="26"/>
  <c r="S1718" i="26" s="1"/>
  <c r="I1719" i="26"/>
  <c r="S1719" i="26" s="1"/>
  <c r="I1720" i="26"/>
  <c r="S1720" i="26" s="1"/>
  <c r="I1721" i="26"/>
  <c r="S1721" i="26" s="1"/>
  <c r="I1722" i="26"/>
  <c r="S1722" i="26" s="1"/>
  <c r="I1723" i="26"/>
  <c r="S1723" i="26" s="1"/>
  <c r="I1724" i="26"/>
  <c r="S1724" i="26" s="1"/>
  <c r="I1725" i="26"/>
  <c r="S1725" i="26" s="1"/>
  <c r="I1726" i="26"/>
  <c r="S1726" i="26" s="1"/>
  <c r="I1727" i="26"/>
  <c r="S1727" i="26" s="1"/>
  <c r="I1728" i="26"/>
  <c r="S1728" i="26" s="1"/>
  <c r="I1729" i="26"/>
  <c r="S1729" i="26" s="1"/>
  <c r="I1730" i="26"/>
  <c r="S1730" i="26" s="1"/>
  <c r="I1731" i="26"/>
  <c r="S1731" i="26" s="1"/>
  <c r="I1732" i="26"/>
  <c r="S1732" i="26" s="1"/>
  <c r="I1733" i="26"/>
  <c r="S1733" i="26" s="1"/>
  <c r="I1734" i="26"/>
  <c r="S1734" i="26" s="1"/>
  <c r="I1735" i="26"/>
  <c r="S1735" i="26" s="1"/>
  <c r="I1736" i="26"/>
  <c r="S1736" i="26" s="1"/>
  <c r="I1737" i="26"/>
  <c r="S1737" i="26" s="1"/>
  <c r="I1738" i="26"/>
  <c r="S1738" i="26" s="1"/>
  <c r="I1739" i="26"/>
  <c r="S1739" i="26" s="1"/>
  <c r="I1740" i="26"/>
  <c r="S1740" i="26" s="1"/>
  <c r="I1741" i="26"/>
  <c r="S1741" i="26" s="1"/>
  <c r="I1742" i="26"/>
  <c r="S1742" i="26" s="1"/>
  <c r="I1743" i="26"/>
  <c r="S1743" i="26" s="1"/>
  <c r="I1744" i="26"/>
  <c r="S1744" i="26" s="1"/>
  <c r="I1745" i="26"/>
  <c r="S1745" i="26" s="1"/>
  <c r="I1746" i="26"/>
  <c r="S1746" i="26" s="1"/>
  <c r="I1747" i="26"/>
  <c r="S1747" i="26" s="1"/>
  <c r="I1748" i="26"/>
  <c r="S1748" i="26" s="1"/>
  <c r="I1749" i="26"/>
  <c r="S1749" i="26" s="1"/>
  <c r="I1750" i="26"/>
  <c r="S1750" i="26" s="1"/>
  <c r="I1751" i="26"/>
  <c r="S1751" i="26" s="1"/>
  <c r="I1752" i="26"/>
  <c r="S1752" i="26" s="1"/>
  <c r="I1753" i="26"/>
  <c r="S1753" i="26" s="1"/>
  <c r="I1754" i="26"/>
  <c r="S1754" i="26" s="1"/>
  <c r="I1755" i="26"/>
  <c r="S1755" i="26" s="1"/>
  <c r="I1756" i="26"/>
  <c r="S1756" i="26" s="1"/>
  <c r="I1757" i="26"/>
  <c r="S1757" i="26" s="1"/>
  <c r="I1758" i="26"/>
  <c r="S1758" i="26" s="1"/>
  <c r="I1759" i="26"/>
  <c r="S1759" i="26" s="1"/>
  <c r="I1760" i="26"/>
  <c r="S1760" i="26" s="1"/>
  <c r="I1761" i="26"/>
  <c r="S1761" i="26" s="1"/>
  <c r="I1762" i="26"/>
  <c r="S1762" i="26" s="1"/>
  <c r="I1763" i="26"/>
  <c r="S1763" i="26" s="1"/>
  <c r="I1764" i="26"/>
  <c r="S1764" i="26" s="1"/>
  <c r="I1765" i="26"/>
  <c r="S1765" i="26" s="1"/>
  <c r="I1766" i="26"/>
  <c r="S1766" i="26" s="1"/>
  <c r="I1767" i="26"/>
  <c r="S1767" i="26" s="1"/>
  <c r="I1768" i="26"/>
  <c r="S1768" i="26" s="1"/>
  <c r="I1769" i="26"/>
  <c r="S1769" i="26" s="1"/>
  <c r="I1770" i="26"/>
  <c r="S1770" i="26" s="1"/>
  <c r="I1771" i="26"/>
  <c r="S1771" i="26" s="1"/>
  <c r="I1772" i="26"/>
  <c r="S1772" i="26" s="1"/>
  <c r="I1773" i="26"/>
  <c r="S1773" i="26" s="1"/>
  <c r="I1774" i="26"/>
  <c r="S1774" i="26" s="1"/>
  <c r="I1775" i="26"/>
  <c r="S1775" i="26" s="1"/>
  <c r="I1776" i="26"/>
  <c r="S1776" i="26" s="1"/>
  <c r="I1777" i="26"/>
  <c r="S1777" i="26" s="1"/>
  <c r="I1778" i="26"/>
  <c r="S1778" i="26" s="1"/>
  <c r="I1779" i="26"/>
  <c r="S1779" i="26" s="1"/>
  <c r="I1780" i="26"/>
  <c r="S1780" i="26" s="1"/>
  <c r="I1781" i="26"/>
  <c r="S1781" i="26" s="1"/>
  <c r="I1782" i="26"/>
  <c r="S1782" i="26" s="1"/>
  <c r="I1783" i="26"/>
  <c r="S1783" i="26" s="1"/>
  <c r="I1784" i="26"/>
  <c r="S1784" i="26" s="1"/>
  <c r="I1785" i="26"/>
  <c r="S1785" i="26" s="1"/>
  <c r="I1786" i="26"/>
  <c r="S1786" i="26" s="1"/>
  <c r="I1787" i="26"/>
  <c r="S1787" i="26" s="1"/>
  <c r="I1788" i="26"/>
  <c r="S1788" i="26" s="1"/>
  <c r="I1789" i="26"/>
  <c r="S1789" i="26" s="1"/>
  <c r="I1790" i="26"/>
  <c r="S1790" i="26" s="1"/>
  <c r="I1791" i="26"/>
  <c r="S1791" i="26" s="1"/>
  <c r="I1792" i="26"/>
  <c r="S1792" i="26" s="1"/>
  <c r="I1793" i="26"/>
  <c r="S1793" i="26" s="1"/>
  <c r="I1794" i="26"/>
  <c r="S1794" i="26" s="1"/>
  <c r="I1795" i="26"/>
  <c r="S1795" i="26" s="1"/>
  <c r="I1796" i="26"/>
  <c r="S1796" i="26" s="1"/>
  <c r="I1797" i="26"/>
  <c r="S1797" i="26" s="1"/>
  <c r="I1798" i="26"/>
  <c r="S1798" i="26" s="1"/>
  <c r="I1799" i="26"/>
  <c r="S1799" i="26" s="1"/>
  <c r="I1800" i="26"/>
  <c r="S1800" i="26" s="1"/>
  <c r="I1801" i="26"/>
  <c r="S1801" i="26" s="1"/>
  <c r="I1802" i="26"/>
  <c r="S1802" i="26" s="1"/>
  <c r="I1803" i="26"/>
  <c r="S1803" i="26" s="1"/>
  <c r="I1804" i="26"/>
  <c r="S1804" i="26" s="1"/>
  <c r="I1805" i="26"/>
  <c r="S1805" i="26" s="1"/>
  <c r="I1806" i="26"/>
  <c r="S1806" i="26" s="1"/>
  <c r="I1807" i="26"/>
  <c r="S1807" i="26" s="1"/>
  <c r="I1808" i="26"/>
  <c r="S1808" i="26" s="1"/>
  <c r="I1809" i="26"/>
  <c r="S1809" i="26" s="1"/>
  <c r="I1810" i="26"/>
  <c r="S1810" i="26" s="1"/>
  <c r="I1811" i="26"/>
  <c r="S1811" i="26" s="1"/>
  <c r="I1812" i="26"/>
  <c r="S1812" i="26" s="1"/>
  <c r="I1813" i="26"/>
  <c r="S1813" i="26" s="1"/>
  <c r="I1814" i="26"/>
  <c r="S1814" i="26" s="1"/>
  <c r="I1815" i="26"/>
  <c r="S1815" i="26" s="1"/>
  <c r="I1816" i="26"/>
  <c r="S1816" i="26" s="1"/>
  <c r="I1817" i="26"/>
  <c r="S1817" i="26" s="1"/>
  <c r="I1818" i="26"/>
  <c r="S1818" i="26" s="1"/>
  <c r="I1819" i="26"/>
  <c r="S1819" i="26" s="1"/>
  <c r="I1820" i="26"/>
  <c r="S1820" i="26" s="1"/>
  <c r="I1821" i="26"/>
  <c r="S1821" i="26" s="1"/>
  <c r="I1822" i="26"/>
  <c r="S1822" i="26" s="1"/>
  <c r="I1823" i="26"/>
  <c r="S1823" i="26" s="1"/>
  <c r="I1824" i="26"/>
  <c r="S1824" i="26" s="1"/>
  <c r="I1825" i="26"/>
  <c r="S1825" i="26" s="1"/>
  <c r="I1826" i="26"/>
  <c r="S1826" i="26" s="1"/>
  <c r="I1827" i="26"/>
  <c r="S1827" i="26" s="1"/>
  <c r="I1828" i="26"/>
  <c r="S1828" i="26" s="1"/>
  <c r="I1829" i="26"/>
  <c r="S1829" i="26" s="1"/>
  <c r="I1830" i="26"/>
  <c r="S1830" i="26" s="1"/>
  <c r="I1831" i="26"/>
  <c r="S1831" i="26" s="1"/>
  <c r="I1832" i="26"/>
  <c r="S1832" i="26" s="1"/>
  <c r="I1833" i="26"/>
  <c r="S1833" i="26" s="1"/>
  <c r="I1834" i="26"/>
  <c r="S1834" i="26" s="1"/>
  <c r="I1835" i="26"/>
  <c r="S1835" i="26" s="1"/>
  <c r="I1836" i="26"/>
  <c r="S1836" i="26" s="1"/>
  <c r="I1837" i="26"/>
  <c r="S1837" i="26" s="1"/>
  <c r="I1838" i="26"/>
  <c r="S1838" i="26" s="1"/>
  <c r="I1839" i="26"/>
  <c r="S1839" i="26" s="1"/>
  <c r="I1840" i="26"/>
  <c r="S1840" i="26" s="1"/>
  <c r="I1841" i="26"/>
  <c r="S1841" i="26" s="1"/>
  <c r="I1842" i="26"/>
  <c r="S1842" i="26" s="1"/>
  <c r="I1843" i="26"/>
  <c r="S1843" i="26" s="1"/>
  <c r="I1844" i="26"/>
  <c r="S1844" i="26" s="1"/>
  <c r="I1845" i="26"/>
  <c r="S1845" i="26" s="1"/>
  <c r="I1846" i="26"/>
  <c r="S1846" i="26" s="1"/>
  <c r="I1847" i="26"/>
  <c r="S1847" i="26" s="1"/>
  <c r="I1848" i="26"/>
  <c r="S1848" i="26" s="1"/>
  <c r="I1849" i="26"/>
  <c r="S1849" i="26" s="1"/>
  <c r="I1850" i="26"/>
  <c r="S1850" i="26" s="1"/>
  <c r="I1851" i="26"/>
  <c r="S1851" i="26" s="1"/>
  <c r="I1852" i="26"/>
  <c r="S1852" i="26" s="1"/>
  <c r="I1853" i="26"/>
  <c r="S1853" i="26" s="1"/>
  <c r="I1854" i="26"/>
  <c r="S1854" i="26" s="1"/>
  <c r="I1855" i="26"/>
  <c r="S1855" i="26" s="1"/>
  <c r="I1856" i="26"/>
  <c r="S1856" i="26" s="1"/>
  <c r="I1857" i="26"/>
  <c r="S1857" i="26" s="1"/>
  <c r="I1858" i="26"/>
  <c r="S1858" i="26" s="1"/>
  <c r="I1859" i="26"/>
  <c r="S1859" i="26" s="1"/>
  <c r="I1860" i="26"/>
  <c r="S1860" i="26" s="1"/>
  <c r="I1861" i="26"/>
  <c r="S1861" i="26" s="1"/>
  <c r="I1862" i="26"/>
  <c r="S1862" i="26" s="1"/>
  <c r="I1863" i="26"/>
  <c r="S1863" i="26" s="1"/>
  <c r="I1864" i="26"/>
  <c r="S1864" i="26" s="1"/>
  <c r="I1865" i="26"/>
  <c r="S1865" i="26" s="1"/>
  <c r="I1866" i="26"/>
  <c r="S1866" i="26" s="1"/>
  <c r="I1867" i="26"/>
  <c r="S1867" i="26" s="1"/>
  <c r="I1868" i="26"/>
  <c r="S1868" i="26" s="1"/>
  <c r="I1869" i="26"/>
  <c r="S1869" i="26" s="1"/>
  <c r="I1870" i="26"/>
  <c r="S1870" i="26" s="1"/>
  <c r="I1871" i="26"/>
  <c r="S1871" i="26" s="1"/>
  <c r="I1872" i="26"/>
  <c r="S1872" i="26" s="1"/>
  <c r="I1873" i="26"/>
  <c r="S1873" i="26" s="1"/>
  <c r="I1874" i="26"/>
  <c r="S1874" i="26" s="1"/>
  <c r="I1875" i="26"/>
  <c r="S1875" i="26" s="1"/>
  <c r="I1876" i="26"/>
  <c r="S1876" i="26" s="1"/>
  <c r="I1877" i="26"/>
  <c r="S1877" i="26" s="1"/>
  <c r="I1878" i="26"/>
  <c r="S1878" i="26" s="1"/>
  <c r="I1879" i="26"/>
  <c r="S1879" i="26" s="1"/>
  <c r="I1880" i="26"/>
  <c r="S1880" i="26" s="1"/>
  <c r="I1881" i="26"/>
  <c r="S1881" i="26" s="1"/>
  <c r="I1882" i="26"/>
  <c r="S1882" i="26" s="1"/>
  <c r="I1883" i="26"/>
  <c r="S1883" i="26" s="1"/>
  <c r="I1884" i="26"/>
  <c r="S1884" i="26" s="1"/>
  <c r="I1885" i="26"/>
  <c r="S1885" i="26" s="1"/>
  <c r="I1886" i="26"/>
  <c r="S1886" i="26" s="1"/>
  <c r="I1887" i="26"/>
  <c r="S1887" i="26" s="1"/>
  <c r="I1888" i="26"/>
  <c r="S1888" i="26" s="1"/>
  <c r="I1889" i="26"/>
  <c r="S1889" i="26" s="1"/>
  <c r="I1890" i="26"/>
  <c r="S1890" i="26" s="1"/>
  <c r="I1891" i="26"/>
  <c r="S1891" i="26" s="1"/>
  <c r="I1892" i="26"/>
  <c r="S1892" i="26" s="1"/>
  <c r="I1893" i="26"/>
  <c r="S1893" i="26" s="1"/>
  <c r="I1894" i="26"/>
  <c r="S1894" i="26" s="1"/>
  <c r="I1895" i="26"/>
  <c r="S1895" i="26" s="1"/>
  <c r="I1896" i="26"/>
  <c r="S1896" i="26" s="1"/>
  <c r="I1897" i="26"/>
  <c r="S1897" i="26" s="1"/>
  <c r="I1898" i="26"/>
  <c r="S1898" i="26" s="1"/>
  <c r="I1899" i="26"/>
  <c r="S1899" i="26" s="1"/>
  <c r="I1900" i="26"/>
  <c r="S1900" i="26" s="1"/>
  <c r="I1901" i="26"/>
  <c r="S1901" i="26" s="1"/>
  <c r="I1902" i="26"/>
  <c r="S1902" i="26" s="1"/>
  <c r="I1903" i="26"/>
  <c r="S1903" i="26" s="1"/>
  <c r="I1904" i="26"/>
  <c r="S1904" i="26" s="1"/>
  <c r="I1905" i="26"/>
  <c r="S1905" i="26" s="1"/>
  <c r="I1906" i="26"/>
  <c r="S1906" i="26" s="1"/>
  <c r="I1907" i="26"/>
  <c r="S1907" i="26" s="1"/>
  <c r="I1908" i="26"/>
  <c r="S1908" i="26" s="1"/>
  <c r="I1909" i="26"/>
  <c r="S1909" i="26" s="1"/>
  <c r="I1910" i="26"/>
  <c r="S1910" i="26" s="1"/>
  <c r="I1911" i="26"/>
  <c r="S1911" i="26" s="1"/>
  <c r="I1912" i="26"/>
  <c r="S1912" i="26" s="1"/>
  <c r="I1913" i="26"/>
  <c r="S1913" i="26" s="1"/>
  <c r="I1914" i="26"/>
  <c r="S1914" i="26" s="1"/>
  <c r="I1915" i="26"/>
  <c r="S1915" i="26" s="1"/>
  <c r="I1916" i="26"/>
  <c r="S1916" i="26" s="1"/>
  <c r="I1917" i="26"/>
  <c r="S1917" i="26" s="1"/>
  <c r="I1918" i="26"/>
  <c r="S1918" i="26" s="1"/>
  <c r="I1919" i="26"/>
  <c r="S1919" i="26" s="1"/>
  <c r="I1920" i="26"/>
  <c r="S1920" i="26" s="1"/>
  <c r="I1921" i="26"/>
  <c r="S1921" i="26" s="1"/>
  <c r="I1922" i="26"/>
  <c r="S1922" i="26" s="1"/>
  <c r="I1923" i="26"/>
  <c r="S1923" i="26" s="1"/>
  <c r="I1924" i="26"/>
  <c r="S1924" i="26" s="1"/>
  <c r="I1925" i="26"/>
  <c r="S1925" i="26" s="1"/>
  <c r="I1926" i="26"/>
  <c r="S1926" i="26" s="1"/>
  <c r="I1927" i="26"/>
  <c r="S1927" i="26" s="1"/>
  <c r="I1928" i="26"/>
  <c r="S1928" i="26" s="1"/>
  <c r="I1929" i="26"/>
  <c r="S1929" i="26" s="1"/>
  <c r="I1930" i="26"/>
  <c r="S1930" i="26" s="1"/>
  <c r="I1931" i="26"/>
  <c r="S1931" i="26" s="1"/>
  <c r="I1932" i="26"/>
  <c r="S1932" i="26" s="1"/>
  <c r="I1933" i="26"/>
  <c r="S1933" i="26" s="1"/>
  <c r="I1934" i="26"/>
  <c r="S1934" i="26" s="1"/>
  <c r="I1935" i="26"/>
  <c r="S1935" i="26" s="1"/>
  <c r="I1936" i="26"/>
  <c r="S1936" i="26" s="1"/>
  <c r="I1937" i="26"/>
  <c r="S1937" i="26" s="1"/>
  <c r="I1938" i="26"/>
  <c r="S1938" i="26" s="1"/>
  <c r="I1939" i="26"/>
  <c r="S1939" i="26" s="1"/>
  <c r="G4" i="11"/>
  <c r="G5" i="11"/>
  <c r="G6" i="11"/>
  <c r="G7" i="11"/>
  <c r="G8" i="11"/>
  <c r="G9" i="11"/>
  <c r="G10" i="11"/>
  <c r="G11" i="11"/>
  <c r="G12" i="11"/>
  <c r="G3" i="11"/>
  <c r="D19" i="25"/>
  <c r="E19" i="25"/>
  <c r="B19" i="25"/>
  <c r="C18" i="25"/>
  <c r="C19" i="25" s="1"/>
  <c r="D18" i="25"/>
  <c r="D20" i="25" s="1"/>
  <c r="E18" i="25"/>
  <c r="E20" i="25" s="1"/>
  <c r="F18" i="25"/>
  <c r="F19" i="25" s="1"/>
  <c r="G18" i="25"/>
  <c r="G19" i="25" s="1"/>
  <c r="B18" i="25"/>
  <c r="B20" i="25" s="1"/>
  <c r="B22" i="25" l="1"/>
  <c r="E22" i="25"/>
  <c r="D22" i="25"/>
  <c r="G20" i="25"/>
  <c r="G22" i="25" s="1"/>
  <c r="C20" i="25"/>
  <c r="C22" i="25" s="1"/>
  <c r="F20" i="25"/>
  <c r="F22" i="25" s="1"/>
  <c r="E9" i="24"/>
  <c r="F9" i="24"/>
  <c r="F8" i="24"/>
  <c r="E8" i="24"/>
  <c r="F7" i="24"/>
  <c r="E7" i="24"/>
  <c r="F6" i="24"/>
  <c r="E6" i="24"/>
  <c r="K6" i="24"/>
  <c r="J6" i="24" l="1"/>
  <c r="J19" i="24"/>
  <c r="J15" i="24"/>
  <c r="J11" i="24"/>
  <c r="J7" i="24"/>
  <c r="K20" i="24"/>
  <c r="K16" i="24"/>
  <c r="K12" i="24"/>
  <c r="K8" i="24"/>
  <c r="J22" i="24"/>
  <c r="J18" i="24"/>
  <c r="J14" i="24"/>
  <c r="J10" i="24"/>
  <c r="K19" i="24"/>
  <c r="K15" i="24"/>
  <c r="K11" i="24"/>
  <c r="K7" i="24"/>
  <c r="J21" i="24"/>
  <c r="J17" i="24"/>
  <c r="J13" i="24"/>
  <c r="J9" i="24"/>
  <c r="K22" i="24"/>
  <c r="K18" i="24"/>
  <c r="K14" i="24"/>
  <c r="K10" i="24"/>
  <c r="J20" i="24"/>
  <c r="J16" i="24"/>
  <c r="J12" i="24"/>
  <c r="J8" i="24"/>
  <c r="K21" i="24"/>
  <c r="K17" i="24"/>
  <c r="K13" i="24"/>
  <c r="K9" i="24"/>
  <c r="H12" i="11"/>
  <c r="H11" i="11"/>
  <c r="H10" i="11"/>
  <c r="H9" i="11"/>
  <c r="H8" i="11"/>
  <c r="H7" i="11"/>
  <c r="H6" i="11"/>
  <c r="H5" i="11"/>
  <c r="H4" i="11"/>
  <c r="H3" i="11"/>
  <c r="F11" i="12"/>
  <c r="F12" i="12"/>
  <c r="F13" i="12"/>
  <c r="F14" i="12"/>
  <c r="F10" i="12"/>
  <c r="E11" i="12"/>
  <c r="E12" i="12"/>
  <c r="E13" i="12"/>
  <c r="E14" i="12"/>
  <c r="E10" i="12"/>
  <c r="D11" i="12"/>
  <c r="D12" i="12"/>
  <c r="D13" i="12"/>
  <c r="D14" i="12"/>
  <c r="D10" i="12"/>
  <c r="K23" i="24" l="1"/>
  <c r="L6" i="24" s="1"/>
  <c r="L16" i="24" l="1"/>
  <c r="L7" i="24"/>
  <c r="L21" i="24"/>
  <c r="L13" i="24"/>
  <c r="L18" i="24"/>
  <c r="L12" i="24"/>
  <c r="L10" i="24"/>
  <c r="L14" i="24"/>
  <c r="L15" i="24"/>
  <c r="L17" i="24"/>
  <c r="L11" i="24"/>
  <c r="L8" i="24"/>
  <c r="L20" i="24"/>
  <c r="L19" i="24"/>
  <c r="L9" i="24"/>
  <c r="L22"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A10678-75DE-4087-BD80-50259B382626}"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410AD926-A8B4-4088-943D-58837587A6AD}" name="WorksheetConnection_EXCEL PROJECT.xlsx!Table1" type="102" refreshedVersion="8" minRefreshableVersion="5">
    <extLst>
      <ext xmlns:x15="http://schemas.microsoft.com/office/spreadsheetml/2010/11/main" uri="{DE250136-89BD-433C-8126-D09CA5730AF9}">
        <x15:connection id="Table1">
          <x15:rangePr sourceName="_xlcn.WorksheetConnection_EXCELPROJECT.xlsxTable1"/>
        </x15:connection>
      </ext>
    </extLst>
  </connection>
  <connection id="3" xr16:uid="{94C99973-3A8D-4DFF-8B92-5A37F49C5D17}" name="WorksheetConnection_EXCEL PROJECT.xlsx!Table4" type="102" refreshedVersion="8" minRefreshableVersion="5">
    <extLst>
      <ext xmlns:x15="http://schemas.microsoft.com/office/spreadsheetml/2010/11/main" uri="{DE250136-89BD-433C-8126-D09CA5730AF9}">
        <x15:connection id="Table4">
          <x15:rangePr sourceName="_xlcn.WorksheetConnection_EXCELPROJECT.xlsxTable4"/>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<sst xmlns="http://schemas.openxmlformats.org/spreadsheetml/2006/main" count="60398" uniqueCount="3343">
  <si>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</si>
  <si>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</si>
  <si>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</si>
  <si>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</si>
  <si>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</si>
  <si>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</si>
  <si>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</si>
  <si>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</si>
  <si>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</si>
  <si>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</si>
  <si>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</si>
  <si>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</si>
  <si>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</si>
  <si>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</si>
  <si>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</si>
  <si>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</si>
  <si>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</si>
  <si>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</si>
  <si>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</si>
  <si>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</si>
  <si>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</si>
  <si>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</si>
  <si>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</si>
  <si>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</si>
  <si>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</si>
  <si>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</si>
  <si>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</si>
  <si>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</si>
  <si>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</si>
  <si>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</si>
  <si>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</si>
  <si>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</si>
  <si>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</si>
  <si>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</si>
  <si>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</si>
  <si>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</si>
  <si>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</si>
  <si>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</si>
  <si>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</si>
  <si>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</si>
  <si>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</si>
  <si>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</si>
  <si>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</si>
  <si>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</si>
  <si>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</si>
  <si>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</si>
  <si>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</si>
  <si>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</si>
  <si>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</si>
  <si>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</si>
  <si>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</si>
  <si>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</si>
  <si>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</si>
  <si>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</si>
  <si>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</si>
  <si>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</si>
  <si>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</si>
  <si>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</si>
  <si>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</si>
  <si>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</si>
  <si>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</si>
  <si>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</si>
  <si>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</si>
  <si>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</si>
  <si>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</si>
  <si>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</si>
  <si>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</si>
  <si>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</si>
  <si>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</si>
  <si>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</si>
  <si>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</si>
  <si>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</si>
  <si>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</si>
  <si>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</si>
  <si>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</si>
  <si>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</si>
  <si>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</si>
  <si>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</si>
  <si>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</si>
  <si>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</si>
  <si>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</si>
  <si>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</si>
  <si>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</si>
  <si>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</si>
  <si>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</si>
  <si>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</si>
  <si>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</si>
  <si>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</si>
  <si>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</si>
  <si>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</si>
  <si>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</si>
  <si>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</si>
  <si>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</si>
  <si>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</si>
  <si>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</si>
  <si>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</si>
  <si>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</si>
  <si>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</si>
  <si>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</si>
  <si>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</si>
  <si>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</si>
  <si>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</si>
  <si>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</si>
  <si>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</si>
  <si>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</si>
  <si>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</si>
  <si>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</si>
  <si>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</si>
  <si>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</si>
  <si>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</si>
  <si>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</si>
  <si>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</si>
  <si>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</si>
  <si>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</si>
  <si>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</si>
  <si>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</si>
  <si>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</si>
  <si>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</si>
  <si>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</si>
  <si>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</si>
  <si>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</si>
  <si>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</si>
  <si>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</si>
  <si>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</si>
  <si>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</si>
  <si>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</si>
  <si>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</si>
  <si>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</si>
  <si>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</si>
  <si>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</si>
  <si>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</si>
  <si>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</si>
  <si>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</si>
  <si>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</si>
  <si>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</si>
  <si>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</si>
  <si>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</si>
  <si>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</si>
  <si>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</si>
  <si>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</si>
  <si>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</si>
  <si>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</si>
  <si>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</si>
  <si>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</si>
  <si>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</si>
  <si>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</si>
  <si>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</si>
  <si>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</si>
  <si>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</si>
  <si>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</si>
  <si>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</si>
  <si>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</si>
  <si>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</si>
  <si>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</si>
  <si>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</si>
  <si>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</si>
  <si>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</si>
  <si>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</si>
  <si>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</si>
  <si>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</si>
  <si>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</si>
  <si>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</si>
  <si>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</si>
  <si>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</si>
  <si>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</si>
  <si>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</si>
  <si>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</si>
  <si>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</si>
  <si>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</si>
  <si>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</si>
  <si>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</si>
  <si>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</si>
  <si>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</si>
  <si>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</si>
  <si>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</si>
  <si>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</si>
  <si>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</si>
  <si>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</si>
  <si>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</si>
  <si>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</si>
  <si>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</si>
  <si>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</si>
  <si>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</si>
  <si>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</si>
  <si>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</si>
  <si>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</si>
  <si>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</si>
  <si>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</si>
  <si>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</si>
  <si>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</si>
  <si>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</si>
  <si>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</si>
  <si>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</si>
  <si>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</si>
  <si>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</si>
  <si>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</si>
  <si>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</si>
  <si>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</si>
  <si>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</si>
  <si>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</si>
  <si>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</si>
  <si>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</si>
  <si>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</si>
  <si>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</si>
  <si>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</si>
  <si>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</si>
  <si>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</si>
  <si>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</si>
  <si>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</si>
  <si>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</si>
  <si>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</si>
  <si>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</si>
  <si>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</si>
  <si>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</si>
  <si>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</si>
  <si>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</si>
  <si>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</si>
  <si>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</si>
  <si>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</si>
  <si>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</si>
  <si>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</si>
  <si>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</si>
  <si>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</si>
  <si>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</si>
  <si>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</si>
  <si>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</si>
  <si>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</si>
  <si>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</si>
  <si>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</si>
  <si>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</si>
  <si>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</si>
  <si>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</si>
  <si>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</si>
  <si>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</si>
  <si>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</si>
  <si>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</si>
  <si>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</si>
  <si>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</si>
  <si>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</si>
  <si>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</si>
  <si>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</si>
  <si>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</si>
  <si>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</si>
  <si>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</si>
  <si>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</si>
  <si>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</si>
  <si>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</si>
  <si>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</si>
  <si>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</si>
  <si>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</si>
  <si>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</si>
  <si>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</si>
  <si>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</si>
  <si>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</si>
  <si>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</si>
  <si>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</si>
  <si>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</si>
  <si>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</si>
  <si>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</si>
  <si>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</si>
  <si>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</si>
  <si>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</si>
  <si>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</si>
  <si>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</si>
  <si>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</si>
  <si>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</si>
  <si>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</si>
  <si>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</si>
  <si>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</si>
  <si>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</si>
  <si>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</si>
  <si>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</si>
  <si>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</si>
  <si>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</si>
  <si>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</si>
  <si>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</si>
  <si>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</si>
  <si>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</si>
  <si>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</si>
  <si>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</si>
  <si>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</si>
  <si>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</si>
  <si>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</si>
  <si>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</si>
  <si>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</si>
  <si>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</si>
  <si>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</si>
  <si>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</si>
  <si>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</si>
  <si>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</si>
  <si>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</si>
  <si>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</si>
  <si>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</si>
  <si>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</si>
  <si>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</si>
  <si>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</si>
  <si>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</si>
  <si>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</si>
  <si>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</si>
  <si>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</si>
  <si>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</si>
  <si>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</si>
  <si>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</si>
  <si>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</si>
  <si>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</si>
  <si>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</si>
  <si>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</si>
  <si>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</si>
  <si>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</si>
  <si>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</si>
  <si>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</si>
  <si>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</si>
  <si>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</si>
  <si>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</si>
  <si>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</si>
  <si>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</si>
  <si>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</si>
  <si>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</si>
  <si>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</si>
  <si>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</si>
  <si>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</si>
  <si>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</si>
  <si>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</si>
  <si>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</si>
  <si>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</si>
  <si>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</si>
  <si>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</si>
  <si>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</si>
  <si>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</si>
  <si>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</si>
  <si>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</si>
  <si>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</si>
  <si>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</si>
  <si>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</si>
  <si>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</si>
  <si>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</si>
  <si>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</si>
  <si>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</si>
  <si>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</si>
  <si>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</si>
  <si>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</si>
  <si>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</si>
  <si>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</si>
  <si>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</si>
  <si>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</si>
  <si>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</si>
  <si>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</si>
  <si>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</si>
  <si>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</si>
  <si>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</si>
  <si>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</si>
  <si>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</si>
  <si>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</si>
  <si>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</si>
  <si>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</si>
  <si>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</si>
  <si>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</si>
  <si>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</si>
  <si>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</si>
  <si>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</si>
  <si>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</si>
  <si>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</si>
  <si>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</si>
  <si>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</si>
  <si>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</si>
  <si>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</si>
  <si>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</si>
  <si>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</si>
  <si>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</si>
  <si>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</si>
  <si>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</si>
  <si>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</si>
  <si>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</si>
  <si>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</si>
  <si>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</si>
  <si>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</si>
  <si>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</si>
  <si>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</si>
  <si>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</si>
  <si>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</si>
  <si>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</si>
  <si>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</si>
  <si>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</si>
  <si>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</si>
  <si>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</si>
  <si>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</si>
  <si>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</si>
  <si>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</si>
  <si>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</si>
  <si>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</si>
  <si>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</si>
  <si>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</si>
  <si>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</si>
  <si>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</si>
  <si>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</si>
  <si>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</si>
  <si>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</si>
  <si>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</si>
  <si>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</si>
  <si>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</si>
  <si>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</si>
  <si>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</si>
  <si>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</si>
  <si>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</si>
  <si>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</si>
  <si>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</si>
  <si>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</si>
  <si>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</si>
  <si>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</si>
  <si>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</si>
  <si>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</si>
  <si>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</si>
  <si>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</si>
  <si>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</si>
  <si>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</si>
  <si>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</si>
  <si>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</si>
  <si>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</si>
  <si>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</si>
  <si>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</si>
  <si>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</si>
  <si>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</si>
  <si>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</si>
  <si>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</si>
  <si>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</si>
  <si>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</si>
  <si>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</si>
  <si>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</si>
  <si>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</si>
  <si>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</si>
  <si>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</si>
  <si>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</si>
  <si>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</si>
  <si>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</si>
  <si>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</si>
  <si>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</si>
  <si>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</si>
  <si>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</si>
  <si>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</si>
  <si>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</si>
  <si>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</si>
  <si>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</si>
  <si>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</si>
  <si>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</si>
  <si>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</si>
  <si>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</si>
  <si>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</si>
  <si>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</si>
  <si>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</si>
  <si>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</si>
  <si>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</si>
  <si>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</si>
  <si>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</si>
  <si>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</si>
  <si>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</si>
  <si>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</si>
  <si>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</si>
  <si>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</si>
  <si>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</si>
  <si>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</si>
  <si>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</si>
  <si>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</si>
  <si>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</si>
  <si>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</si>
  <si>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</si>
  <si>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</si>
  <si>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</si>
  <si>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</si>
  <si>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</si>
  <si>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</si>
  <si>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</si>
  <si>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</si>
  <si>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</si>
  <si>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</si>
  <si>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</si>
  <si>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</si>
  <si>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</si>
  <si>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</si>
  <si>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</si>
  <si>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</si>
  <si>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</si>
  <si>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</si>
  <si>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</si>
  <si>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</si>
  <si>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</si>
  <si>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</si>
  <si>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</si>
  <si>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</si>
  <si>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</si>
  <si>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</si>
  <si>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</si>
  <si>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</si>
  <si>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</si>
  <si>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</si>
  <si>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</si>
  <si>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</si>
  <si>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</si>
  <si>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</si>
  <si>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</si>
  <si>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</si>
  <si>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</si>
  <si>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</si>
  <si>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</si>
  <si>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</si>
  <si>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</si>
  <si>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</si>
  <si>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</si>
  <si>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</si>
  <si>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</si>
  <si>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</si>
  <si>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</si>
  <si>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</si>
  <si>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</si>
  <si>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</si>
  <si>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</si>
  <si>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</si>
  <si>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</si>
  <si>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</si>
  <si>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</si>
  <si>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</si>
  <si>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</si>
  <si>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</si>
  <si>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</si>
  <si>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</si>
  <si>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</si>
  <si>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</si>
  <si>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</si>
  <si>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</si>
  <si>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</si>
  <si>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</si>
  <si>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</si>
  <si>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</si>
  <si>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</si>
  <si>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</si>
  <si>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</si>
  <si>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</si>
  <si>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</si>
  <si>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</si>
  <si>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</si>
  <si>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</si>
  <si>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</si>
  <si>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</si>
  <si>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</si>
  <si>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</si>
  <si>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</si>
  <si>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</si>
  <si>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</si>
  <si>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</si>
  <si>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</si>
  <si>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</si>
  <si>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</si>
  <si>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</si>
  <si>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</si>
  <si>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</si>
  <si>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</si>
  <si>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</si>
  <si>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</si>
  <si>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</si>
  <si>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</si>
  <si>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</si>
  <si>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</si>
  <si>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</si>
  <si>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</si>
  <si>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</si>
  <si>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</si>
  <si>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</si>
  <si>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</si>
  <si>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</si>
  <si>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</si>
  <si>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</si>
  <si>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</si>
  <si>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</si>
  <si>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</si>
  <si>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</si>
  <si>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</si>
  <si>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</si>
  <si>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</si>
  <si>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</si>
  <si>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</si>
  <si>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</si>
  <si>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</si>
  <si>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</si>
  <si>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</si>
  <si>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</si>
  <si>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</si>
  <si>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</si>
  <si>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</si>
  <si>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</si>
  <si>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</si>
  <si>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</si>
  <si>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</si>
  <si>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</si>
  <si>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</si>
  <si>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</si>
  <si>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</si>
  <si>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</si>
  <si>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</si>
  <si>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</si>
  <si>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</si>
  <si>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</si>
  <si>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</si>
  <si>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</si>
  <si>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</si>
  <si>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</si>
  <si>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</si>
  <si>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</si>
  <si>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</si>
  <si>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</si>
  <si>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</si>
  <si>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</si>
  <si>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</si>
  <si>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</si>
  <si>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</si>
  <si>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</si>
  <si>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</si>
  <si>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</si>
  <si>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</si>
  <si>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</si>
  <si>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</si>
  <si>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</si>
  <si>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</si>
  <si>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</si>
  <si>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</si>
  <si>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</si>
  <si>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</si>
  <si>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</si>
  <si>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</si>
  <si>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</si>
  <si>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</si>
  <si>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</si>
  <si>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</si>
  <si>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</si>
  <si>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</si>
  <si>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</si>
  <si>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</si>
  <si>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</si>
  <si>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</si>
  <si>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</si>
  <si>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</si>
  <si>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</si>
  <si>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</si>
  <si>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</si>
  <si>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</si>
  <si>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</si>
  <si>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</si>
  <si>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</si>
  <si>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</si>
  <si>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</si>
  <si>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</si>
  <si>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</si>
  <si>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</si>
  <si>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</si>
  <si>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</si>
  <si>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</si>
  <si>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</si>
  <si>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</si>
  <si>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</si>
  <si>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</si>
  <si>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</si>
  <si>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</si>
  <si>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</si>
  <si>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</si>
  <si>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</si>
  <si>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</si>
  <si>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</si>
  <si>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</si>
  <si>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</si>
  <si>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</si>
  <si>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</si>
  <si>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</si>
  <si>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</si>
  <si>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</si>
  <si>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</si>
  <si>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</si>
  <si>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</si>
  <si>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</si>
  <si>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</si>
  <si>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</si>
  <si>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</si>
  <si>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</si>
  <si>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</si>
  <si>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</si>
  <si>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</si>
  <si>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</si>
  <si>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</si>
  <si>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</si>
  <si>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</si>
  <si>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</si>
  <si>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</si>
  <si>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</si>
  <si>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</si>
  <si>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</si>
  <si>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</si>
  <si>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</si>
  <si>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</si>
  <si>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</si>
  <si>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</si>
  <si>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</si>
  <si>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</si>
  <si>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</si>
  <si>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</si>
  <si>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</si>
  <si>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</si>
  <si>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</si>
  <si>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</si>
  <si>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</si>
  <si>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</si>
  <si>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</si>
  <si>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</si>
  <si>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</si>
  <si>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</si>
  <si>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</si>
  <si>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</si>
  <si>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</si>
  <si>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</si>
  <si>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</si>
  <si>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</si>
  <si>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</si>
  <si>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</si>
  <si>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</si>
  <si>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</si>
  <si>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</si>
  <si>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</si>
  <si>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</si>
  <si>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</si>
  <si>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</si>
  <si>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</si>
  <si>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</si>
  <si>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</si>
  <si>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</si>
  <si>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</si>
  <si>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</si>
  <si>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</si>
  <si>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</si>
  <si>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</si>
  <si>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</si>
  <si>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</si>
  <si>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</si>
  <si>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</si>
  <si>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</si>
  <si>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</si>
  <si>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</si>
  <si>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</si>
  <si>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</si>
  <si>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</si>
  <si>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</si>
  <si>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</si>
  <si>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</si>
  <si>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</si>
  <si>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</si>
  <si>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</si>
  <si>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</si>
  <si>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</si>
  <si>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</si>
  <si>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</si>
  <si>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</si>
  <si>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</si>
  <si>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</si>
  <si>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</si>
  <si>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</si>
  <si>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</si>
  <si>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</si>
  <si>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</si>
  <si>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</si>
  <si>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</si>
  <si>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</si>
  <si>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</si>
  <si>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</si>
  <si>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</si>
  <si>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</si>
  <si>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</si>
  <si>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</si>
  <si>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</si>
  <si>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</si>
  <si>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</si>
  <si>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</si>
  <si>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</si>
  <si>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</si>
  <si>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</si>
  <si>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</si>
  <si>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</si>
  <si>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</si>
  <si>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</si>
  <si>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</si>
  <si>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</si>
  <si>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</si>
  <si>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</si>
  <si>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</si>
  <si>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</si>
  <si>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</si>
  <si>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</si>
  <si>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</si>
  <si>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</si>
  <si>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</si>
  <si>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</si>
  <si>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</si>
  <si>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</si>
  <si>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</si>
  <si>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</si>
  <si>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</si>
  <si>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</si>
  <si>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</si>
  <si>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</si>
  <si>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</si>
  <si>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</si>
  <si>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</si>
  <si>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</si>
  <si>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</si>
  <si>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</si>
  <si>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</si>
  <si>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</si>
  <si>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</si>
  <si>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</si>
  <si>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</si>
  <si>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</si>
  <si>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</si>
  <si>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</si>
  <si>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</si>
  <si>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</si>
  <si>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</si>
  <si>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</si>
  <si>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</si>
  <si>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</si>
  <si>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</si>
  <si>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</si>
  <si>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</si>
  <si>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</si>
  <si>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</si>
  <si>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</si>
  <si>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</si>
  <si>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</si>
  <si>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</si>
  <si>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</si>
  <si>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</si>
  <si>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</si>
  <si>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</si>
  <si>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</si>
  <si>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</si>
  <si>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</si>
  <si>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</si>
  <si>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</si>
  <si>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</si>
  <si>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</si>
  <si>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</si>
  <si>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</si>
  <si>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</si>
  <si>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</si>
  <si>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</si>
  <si>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</si>
  <si>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</si>
  <si>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</si>
  <si>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</si>
  <si>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</si>
  <si>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</si>
  <si>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</si>
  <si>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</si>
  <si>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</si>
  <si>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</si>
  <si>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</si>
  <si>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</si>
  <si>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</si>
  <si>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</si>
  <si>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</si>
  <si>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</si>
  <si>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</si>
  <si>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</si>
  <si>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</si>
  <si>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</si>
  <si>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</si>
  <si>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</si>
  <si>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</si>
  <si>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</si>
  <si>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</si>
  <si>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</si>
  <si>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</si>
  <si>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</si>
  <si>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</si>
  <si>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</si>
  <si>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</si>
  <si>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</si>
  <si>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</si>
  <si>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</si>
  <si>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</si>
  <si>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</si>
  <si>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</si>
  <si>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</si>
  <si>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</si>
  <si>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</si>
  <si>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</si>
  <si>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</si>
  <si>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</si>
  <si>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</si>
  <si>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</si>
  <si>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</si>
  <si>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</si>
  <si>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</si>
  <si>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</si>
  <si>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</si>
  <si>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</si>
  <si>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</si>
  <si>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</si>
  <si>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</si>
  <si>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</si>
  <si>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</si>
  <si>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</si>
  <si>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</si>
  <si>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</si>
  <si>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</si>
  <si>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</si>
  <si>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</si>
  <si>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</si>
  <si>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</si>
  <si>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</si>
  <si>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</si>
  <si>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</si>
  <si>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</si>
  <si>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</si>
  <si>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</si>
  <si>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</si>
  <si>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</si>
  <si>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</si>
  <si>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</si>
  <si>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</si>
  <si>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</si>
  <si>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</si>
  <si>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</si>
  <si>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</si>
  <si>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</si>
  <si>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</si>
  <si>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</si>
  <si>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</si>
  <si>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</si>
  <si>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</si>
  <si>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</si>
  <si>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</si>
  <si>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</si>
  <si>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</si>
  <si>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</si>
  <si>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</si>
  <si>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</si>
  <si>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</si>
  <si>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</si>
  <si>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</si>
  <si>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</si>
  <si>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</si>
  <si>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</si>
  <si>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</si>
  <si>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</si>
  <si>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</si>
  <si>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</si>
  <si>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</si>
  <si>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</si>
  <si>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</si>
  <si>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</si>
  <si>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</si>
  <si>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</si>
  <si>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</si>
  <si>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</si>
  <si>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</si>
  <si>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</si>
  <si>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</si>
  <si>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</si>
  <si>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</si>
  <si>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</si>
  <si>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</si>
  <si>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</si>
  <si>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</si>
  <si>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</si>
  <si>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</si>
  <si>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</si>
  <si>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</si>
  <si>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</si>
  <si>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</si>
  <si>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</si>
  <si>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</si>
  <si>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</si>
  <si>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</si>
  <si>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</si>
  <si>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</si>
  <si>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</si>
  <si>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</si>
  <si>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</si>
  <si>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</si>
  <si>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</si>
  <si>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</si>
  <si>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</si>
  <si>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</si>
  <si>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</si>
  <si>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</si>
  <si>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</si>
  <si>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</si>
  <si>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</si>
  <si>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</si>
  <si>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</si>
  <si>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</si>
  <si>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</si>
  <si>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</si>
  <si>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</si>
  <si>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</si>
  <si>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</si>
  <si>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</si>
  <si>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</si>
  <si>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</si>
  <si>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</si>
  <si>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</si>
  <si>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</si>
  <si>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</si>
  <si>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</si>
  <si>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</si>
  <si>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</si>
  <si>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</si>
  <si>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</si>
  <si>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</si>
  <si>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</si>
  <si>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</si>
  <si>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</si>
  <si>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</si>
  <si>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</si>
  <si>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</si>
  <si>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</si>
  <si>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</si>
  <si>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</si>
  <si>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</si>
  <si>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</si>
  <si>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</si>
  <si>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</si>
  <si>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</si>
  <si>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</si>
  <si>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</si>
  <si>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</si>
  <si>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</si>
  <si>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</si>
  <si>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</si>
  <si>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</si>
  <si>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</si>
  <si>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</si>
  <si>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</si>
  <si>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</si>
  <si>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</si>
  <si>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</si>
  <si>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</si>
  <si>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</si>
  <si>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</si>
  <si>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</si>
  <si>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</si>
  <si>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</si>
  <si>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</si>
  <si>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</si>
  <si>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</si>
  <si>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</si>
  <si>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</si>
  <si>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</si>
  <si>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</si>
  <si>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</si>
  <si>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</si>
  <si>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</si>
  <si>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</si>
  <si>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</si>
  <si>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</si>
  <si>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</si>
  <si>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</si>
  <si>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</si>
  <si>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</si>
  <si>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</si>
  <si>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</si>
  <si>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</si>
  <si>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</si>
  <si>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</si>
  <si>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</si>
  <si>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</si>
  <si>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</si>
  <si>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</si>
  <si>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</si>
  <si>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</si>
  <si>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</si>
  <si>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</si>
  <si>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</si>
  <si>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</si>
  <si>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</si>
  <si>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</si>
  <si>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</si>
  <si>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</si>
  <si>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</si>
  <si>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</si>
  <si>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</si>
  <si>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</si>
  <si>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</si>
  <si>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</si>
  <si>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</si>
  <si>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</si>
  <si>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</si>
  <si>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</si>
  <si>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</si>
  <si>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</si>
  <si>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</si>
  <si>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</si>
  <si>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</si>
  <si>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</si>
  <si>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</si>
  <si>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</si>
  <si>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</si>
  <si>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</si>
  <si>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</si>
  <si>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</si>
  <si>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</si>
  <si>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</si>
  <si>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</si>
  <si>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</si>
  <si>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</si>
  <si>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</si>
  <si>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</si>
  <si>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</si>
  <si>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</si>
  <si>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</si>
  <si>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</si>
  <si>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</si>
  <si>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</si>
  <si>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</si>
  <si>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</si>
  <si>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</si>
  <si>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</si>
  <si>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</si>
  <si>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</si>
  <si>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</si>
  <si>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</si>
  <si>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</si>
  <si>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</si>
  <si>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</si>
  <si>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</si>
  <si>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</si>
  <si>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</si>
  <si>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</si>
  <si>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</si>
  <si>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</si>
  <si>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</si>
  <si>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</si>
  <si>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</si>
  <si>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</si>
  <si>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</si>
  <si>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</si>
  <si>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</si>
  <si>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</si>
  <si>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</si>
  <si>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</si>
  <si>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</si>
  <si>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</si>
  <si>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</si>
  <si>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</si>
  <si>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</si>
  <si>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</si>
  <si>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</si>
  <si>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</si>
  <si>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</si>
  <si>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</si>
  <si>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</si>
  <si>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</si>
  <si>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</si>
  <si>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</si>
  <si>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</si>
  <si>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</si>
  <si>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</si>
  <si>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</si>
  <si>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</si>
  <si>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</si>
  <si>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</si>
  <si>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</si>
  <si>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</si>
  <si>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</si>
  <si>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</si>
  <si>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</si>
  <si>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</si>
  <si>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</si>
  <si>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</si>
  <si>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</si>
  <si>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</si>
  <si>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</si>
  <si>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</si>
  <si>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</si>
  <si>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</si>
  <si>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</si>
  <si>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</si>
  <si>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</si>
  <si>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</si>
  <si>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</si>
  <si>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</si>
  <si>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</si>
  <si>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</si>
  <si>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</si>
  <si>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</si>
  <si>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</si>
  <si>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</si>
  <si>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</si>
  <si>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</si>
  <si>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</si>
  <si>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</si>
  <si>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</si>
  <si>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</si>
  <si>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</si>
  <si>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</si>
  <si>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</si>
  <si>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</si>
  <si>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</si>
  <si>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</si>
  <si>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</si>
  <si>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</si>
  <si>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</si>
  <si>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</si>
  <si>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</si>
  <si>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</si>
  <si>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</si>
  <si>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</si>
  <si>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</si>
  <si>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</si>
  <si>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</si>
  <si>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</si>
  <si>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</si>
  <si>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</si>
  <si>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</si>
  <si>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</si>
  <si>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</si>
  <si>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</si>
  <si>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</si>
  <si>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</si>
  <si>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</si>
  <si>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</si>
  <si>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</si>
  <si>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</si>
  <si>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</si>
  <si>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</si>
  <si>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</si>
  <si>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</si>
  <si>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</si>
  <si>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</si>
  <si>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</si>
  <si>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</si>
  <si>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</si>
  <si>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</si>
  <si>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</si>
  <si>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</si>
  <si>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</si>
  <si>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</si>
  <si>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</si>
  <si>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</si>
  <si>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</si>
  <si>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</si>
  <si>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</si>
  <si>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</si>
  <si>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</si>
  <si>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</si>
  <si>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</si>
  <si>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</si>
  <si>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</si>
  <si>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</si>
  <si>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</si>
  <si>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</si>
  <si>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</si>
  <si>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</si>
  <si>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</si>
  <si>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</si>
  <si>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</si>
  <si>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</si>
  <si>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</si>
  <si>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</si>
  <si>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</si>
  <si>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</si>
  <si>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</si>
  <si>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</si>
  <si>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</si>
  <si>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</si>
  <si>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</si>
  <si>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</si>
  <si>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</si>
  <si>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</si>
  <si>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</si>
  <si>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</si>
  <si>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</si>
  <si>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</si>
  <si>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</si>
  <si>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</si>
  <si>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</si>
  <si>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</si>
  <si>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</si>
  <si>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</si>
  <si>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</si>
  <si>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</si>
  <si>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</si>
  <si>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</si>
  <si>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</si>
  <si>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</si>
  <si>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</si>
  <si>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</si>
  <si>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</si>
  <si>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</si>
  <si>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</si>
  <si>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</si>
  <si>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</si>
  <si>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</si>
  <si>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</si>
  <si>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</si>
  <si>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</si>
  <si>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</si>
  <si>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</si>
  <si>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</si>
  <si>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</si>
  <si>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</si>
  <si>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</si>
  <si>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</si>
  <si>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</si>
  <si>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</si>
  <si>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</si>
  <si>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</si>
  <si>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</si>
  <si>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</si>
  <si>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</si>
  <si>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</si>
  <si>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</si>
  <si>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</si>
  <si>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</si>
  <si>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</si>
  <si>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</si>
  <si>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</si>
  <si>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</si>
  <si>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</si>
  <si>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</si>
  <si>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</si>
  <si>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</si>
  <si>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</si>
  <si>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</si>
  <si>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</si>
  <si>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</si>
  <si>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</si>
  <si>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</si>
  <si>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</si>
  <si>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</si>
  <si>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</si>
  <si>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</si>
  <si>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</si>
  <si>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</si>
  <si>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</si>
  <si>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</si>
  <si>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</si>
  <si>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</si>
  <si>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</si>
  <si>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</si>
  <si>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</si>
  <si>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</si>
  <si>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</si>
  <si>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</si>
  <si>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</si>
  <si>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</si>
  <si>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</si>
  <si>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</si>
  <si>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</si>
  <si>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</si>
  <si>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</si>
  <si>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</si>
  <si>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</si>
  <si>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</si>
  <si>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</si>
  <si>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</si>
  <si>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</si>
  <si>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</si>
  <si>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</si>
  <si>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</si>
  <si>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</si>
  <si>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</si>
  <si>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</si>
  <si>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</si>
  <si>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</si>
  <si>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</si>
  <si>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</si>
  <si>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</si>
  <si>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</si>
  <si>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</si>
  <si>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</si>
  <si>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</si>
  <si>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</si>
  <si>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</si>
  <si>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</si>
  <si>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</si>
  <si>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</si>
  <si>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</si>
  <si>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</si>
  <si>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</si>
  <si>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</si>
  <si>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</si>
  <si>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</si>
  <si>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</si>
  <si>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</si>
  <si>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</si>
  <si>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</si>
  <si>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</si>
  <si>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</si>
  <si>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</si>
  <si>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</si>
  <si>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</si>
  <si>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</si>
  <si>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</si>
  <si>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</si>
  <si>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</si>
  <si>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</si>
  <si>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</si>
  <si>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</si>
  <si>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</si>
  <si>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</si>
  <si>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</si>
  <si>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</si>
  <si>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</si>
  <si>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</si>
  <si>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</si>
  <si>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</si>
  <si>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</si>
  <si>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</si>
  <si>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</si>
  <si>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</si>
  <si>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</si>
  <si>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</si>
  <si>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</si>
  <si>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</si>
  <si>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</si>
  <si>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</si>
  <si>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</si>
  <si>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</si>
  <si>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</si>
  <si>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</si>
  <si>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</si>
  <si>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</si>
  <si>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</si>
  <si>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</si>
  <si>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</si>
  <si>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</si>
  <si>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</si>
  <si>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</si>
  <si>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</si>
  <si>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</si>
  <si>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</si>
  <si>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</si>
  <si>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</si>
  <si>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</si>
  <si>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</si>
  <si>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</si>
  <si>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</si>
  <si>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</si>
  <si>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</si>
  <si>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</si>
  <si>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</si>
  <si>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</si>
  <si>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</si>
  <si>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</si>
  <si>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</si>
  <si>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</si>
  <si>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</si>
  <si>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</si>
  <si>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</si>
  <si>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</si>
  <si>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</si>
  <si>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</si>
  <si>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</si>
  <si>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</si>
  <si>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</si>
  <si>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</si>
  <si>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</si>
  <si>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</si>
  <si>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</si>
  <si>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</si>
  <si>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</si>
  <si>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</si>
  <si>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</si>
  <si>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</si>
  <si>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</si>
  <si>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</si>
  <si>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</si>
  <si>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</si>
  <si>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</si>
  <si>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</si>
  <si>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</si>
  <si>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</si>
  <si>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</si>
  <si>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</si>
  <si>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</si>
  <si>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</si>
  <si>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</si>
  <si>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</si>
  <si>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</si>
  <si>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</si>
  <si>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</si>
  <si>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</si>
  <si>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</si>
  <si>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</si>
  <si>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</si>
  <si>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</si>
  <si>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</si>
  <si>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</si>
  <si>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</si>
  <si>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</si>
  <si>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</si>
  <si>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</si>
  <si>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</si>
  <si>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</si>
  <si>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</si>
  <si>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</si>
  <si>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</si>
  <si>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</si>
  <si>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</si>
  <si>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</si>
  <si>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</si>
  <si>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</si>
  <si>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</si>
  <si>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</si>
  <si>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</si>
  <si>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</si>
  <si>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</si>
  <si>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</si>
  <si>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</si>
  <si>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</si>
  <si>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</si>
  <si>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</si>
  <si>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</si>
  <si>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</si>
  <si>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</si>
  <si>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</si>
  <si>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</si>
  <si>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</si>
  <si>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</si>
  <si>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</si>
  <si>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</si>
  <si>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</si>
  <si>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</si>
  <si>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</si>
  <si>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</si>
  <si>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</si>
  <si>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</si>
  <si>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</si>
  <si>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</si>
  <si>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</si>
  <si>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</si>
  <si>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</si>
  <si>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</si>
  <si>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</si>
  <si>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</si>
  <si>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</si>
  <si>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</si>
  <si>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</si>
  <si>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</si>
  <si>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</si>
  <si>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</si>
  <si>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</si>
  <si>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</si>
  <si>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</si>
  <si>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</si>
  <si>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</si>
  <si>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</si>
  <si>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</si>
  <si>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</si>
  <si>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</si>
  <si>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</si>
  <si>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</si>
  <si>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</si>
  <si>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</si>
  <si>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</si>
  <si>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</si>
  <si>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</si>
  <si>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</si>
  <si>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</si>
  <si>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</si>
  <si>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</si>
  <si>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</si>
  <si>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</si>
  <si>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</si>
  <si>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</si>
  <si>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</si>
  <si>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</si>
  <si>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</si>
  <si>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</si>
  <si>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</si>
  <si>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</si>
  <si>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</si>
  <si>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</si>
  <si>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</si>
  <si>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</si>
  <si>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</si>
  <si>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</si>
  <si>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</si>
  <si>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</si>
  <si>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</si>
  <si>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</si>
  <si>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</si>
  <si>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</si>
  <si>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</si>
  <si>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</si>
  <si>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</si>
  <si>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</si>
  <si>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</si>
  <si>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</si>
  <si>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</si>
  <si>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</si>
  <si>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</si>
  <si>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</si>
  <si>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</si>
  <si>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</si>
  <si>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</si>
  <si>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</si>
  <si>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</si>
  <si>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</si>
  <si>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</si>
  <si>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</si>
  <si>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</si>
  <si>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</si>
  <si>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</si>
  <si>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</si>
  <si>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</si>
  <si>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</si>
  <si>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</si>
  <si>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</si>
  <si>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</si>
  <si>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</si>
  <si>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</si>
  <si>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</si>
  <si>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</si>
  <si>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</si>
  <si>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</si>
  <si>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</si>
  <si>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</si>
  <si>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</si>
  <si>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</si>
  <si>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</si>
  <si>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</si>
  <si>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</si>
  <si>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</si>
  <si>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</si>
  <si>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</si>
  <si>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</si>
  <si>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</si>
  <si>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</si>
  <si>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</si>
  <si>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</si>
  <si>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</si>
  <si>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</si>
  <si>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</si>
  <si>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</si>
  <si>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</si>
  <si>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</si>
  <si>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</si>
  <si>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</si>
  <si>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</si>
  <si>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</si>
  <si>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</si>
  <si>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</si>
  <si>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</si>
  <si>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</si>
  <si>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</si>
  <si>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</si>
  <si>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</si>
  <si>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</si>
  <si>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</si>
  <si>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</si>
  <si>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</si>
  <si>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</si>
  <si>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</si>
  <si>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</si>
  <si>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</si>
  <si>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</si>
  <si>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</si>
  <si>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</si>
  <si>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</si>
  <si>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</si>
  <si>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</si>
  <si>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</si>
  <si>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</si>
  <si>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</si>
  <si>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</si>
  <si>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</si>
  <si>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</si>
  <si>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</si>
  <si>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</si>
  <si>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</si>
  <si>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</si>
  <si>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</si>
  <si>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</si>
  <si>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</si>
  <si>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</si>
  <si>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</si>
  <si>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</si>
  <si>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</si>
  <si>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</si>
  <si>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</si>
  <si>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</si>
  <si>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</si>
  <si>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</si>
  <si>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</si>
  <si>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</si>
  <si>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</si>
  <si>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</si>
  <si>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</si>
  <si>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</si>
  <si>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</si>
  <si>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</si>
  <si>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</si>
  <si>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</si>
  <si>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</si>
  <si>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</si>
  <si>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</si>
  <si>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</si>
  <si>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</si>
  <si>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</si>
  <si>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</si>
  <si>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</si>
  <si>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</si>
  <si>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</si>
  <si>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</si>
  <si>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</si>
  <si>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</si>
  <si>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</si>
  <si>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</si>
  <si>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</si>
  <si>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</si>
  <si>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</si>
  <si>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</si>
  <si>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</si>
  <si>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</si>
  <si>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</si>
  <si>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</si>
  <si>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</si>
  <si>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</si>
  <si>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</si>
  <si>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</si>
  <si>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</si>
  <si>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</si>
  <si>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</si>
  <si>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</si>
  <si>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</si>
  <si>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</si>
  <si>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</si>
  <si>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</si>
  <si>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</si>
  <si>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</si>
  <si>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</si>
  <si>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</si>
  <si>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</si>
  <si>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</si>
  <si>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</si>
  <si>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</si>
  <si>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</si>
  <si>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</si>
  <si>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</si>
  <si>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</si>
  <si>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</si>
  <si>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</si>
  <si>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</si>
  <si>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</si>
  <si>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</si>
  <si>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</si>
  <si>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</si>
  <si>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</si>
  <si>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</si>
  <si>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</si>
  <si>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</si>
  <si>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</si>
  <si>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</si>
  <si>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</si>
  <si>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</si>
  <si>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</si>
  <si>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</si>
  <si>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</si>
  <si>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</si>
  <si>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</si>
  <si>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</si>
  <si>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</si>
  <si>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</si>
  <si>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</si>
  <si>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</si>
  <si>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</si>
  <si>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</si>
  <si>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</si>
  <si>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</si>
  <si>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</si>
  <si>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</si>
  <si>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</si>
  <si>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</si>
  <si>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</si>
  <si>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</si>
  <si>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</si>
  <si>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</si>
  <si>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</si>
  <si>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</si>
  <si>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</si>
  <si>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</si>
  <si>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</si>
  <si>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</si>
  <si>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</si>
  <si>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</si>
  <si>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</si>
  <si>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</si>
  <si>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</si>
  <si>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</si>
  <si>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</si>
  <si>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</si>
  <si>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</si>
  <si>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</si>
  <si>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</si>
  <si>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</si>
  <si>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</si>
  <si>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</si>
  <si>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</si>
  <si>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</si>
  <si>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</si>
  <si>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</si>
  <si>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</si>
  <si>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</si>
  <si>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</si>
  <si>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</si>
  <si>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</si>
  <si>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</si>
  <si>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</si>
  <si>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</si>
  <si>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</si>
  <si>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</si>
  <si>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</si>
  <si>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</si>
  <si>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</si>
  <si>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</si>
  <si>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</si>
  <si>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</si>
  <si>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</si>
  <si>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</si>
  <si>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</si>
  <si>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</si>
  <si>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</si>
  <si>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</si>
  <si>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</si>
  <si>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</si>
  <si>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</si>
  <si>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</si>
  <si>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</si>
  <si>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</si>
  <si>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</si>
  <si>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</si>
  <si>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</si>
  <si>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</si>
  <si>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</si>
  <si>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</si>
  <si>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</si>
  <si>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</si>
  <si>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</si>
  <si>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</si>
  <si>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</si>
  <si>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</si>
  <si>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</si>
  <si>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</si>
  <si>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</si>
  <si>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</si>
  <si>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</si>
  <si>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</si>
  <si>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</si>
  <si>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</si>
  <si>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</si>
  <si>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</si>
  <si>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</si>
  <si>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</si>
  <si>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</si>
  <si>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</si>
  <si>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</si>
  <si>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</si>
  <si>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</si>
  <si>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</si>
  <si>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</si>
  <si>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</si>
  <si>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</si>
  <si>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</si>
  <si>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</si>
  <si>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</si>
  <si>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</si>
  <si>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</si>
  <si>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</si>
  <si>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</si>
  <si>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</si>
  <si>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</si>
  <si>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</si>
  <si>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</si>
  <si>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</si>
  <si>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</si>
  <si>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</si>
  <si>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</si>
  <si>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</si>
  <si>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</si>
  <si>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</si>
  <si>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</si>
  <si>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</si>
  <si>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</si>
  <si>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</si>
  <si>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</si>
  <si>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</si>
  <si>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</si>
  <si>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</si>
  <si>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</si>
  <si>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</si>
  <si>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</si>
  <si>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</si>
  <si>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</si>
  <si>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</si>
  <si>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</si>
  <si>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</si>
  <si>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</si>
  <si>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</si>
  <si>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</si>
  <si>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</si>
  <si>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</si>
  <si>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</si>
  <si>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</si>
  <si>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</si>
  <si>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</si>
  <si>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</si>
  <si>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</si>
  <si>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</si>
  <si>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</si>
  <si>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</si>
  <si>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</si>
  <si>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</si>
  <si>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</si>
  <si>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</si>
  <si>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</si>
  <si>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</si>
  <si>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</si>
  <si>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</si>
  <si>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</si>
  <si>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</si>
  <si>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</si>
  <si>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</si>
  <si>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</si>
  <si>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</si>
  <si>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</si>
  <si>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</si>
  <si>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</si>
  <si>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</si>
  <si>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</si>
  <si>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</si>
  <si>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</si>
  <si>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</si>
  <si>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</si>
  <si>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</si>
  <si>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</si>
  <si>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</si>
  <si>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</si>
  <si>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</si>
  <si>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</si>
  <si>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</si>
  <si>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</si>
  <si>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</si>
  <si>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</si>
  <si>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</si>
  <si>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</si>
  <si>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</si>
  <si>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</si>
  <si>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</si>
  <si>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</si>
  <si>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</si>
  <si>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</si>
  <si>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</si>
  <si>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</si>
  <si>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</si>
  <si>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</si>
  <si>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</si>
  <si>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</si>
  <si>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</si>
  <si>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</si>
  <si>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</si>
  <si>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</si>
  <si>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</si>
  <si>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</si>
  <si>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</si>
  <si>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</si>
  <si>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</si>
  <si>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</si>
  <si>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</si>
  <si>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</si>
  <si>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</si>
  <si>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</si>
  <si>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</si>
  <si>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</si>
  <si>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</si>
  <si>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</si>
  <si>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</si>
  <si>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</si>
  <si>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</si>
  <si>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</si>
  <si>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</si>
  <si>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</si>
  <si>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</si>
  <si>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</si>
  <si>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</si>
  <si>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</si>
  <si>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</si>
  <si>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</si>
  <si>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</si>
  <si>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</si>
  <si>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</si>
  <si>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</si>
  <si>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</si>
  <si>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</si>
  <si>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</si>
  <si>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</si>
  <si>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</si>
  <si>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</si>
  <si>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</si>
  <si>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</si>
  <si>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</si>
  <si>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</si>
  <si>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</si>
  <si>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</si>
  <si>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</si>
  <si>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</si>
  <si>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</si>
  <si>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</si>
  <si>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</si>
  <si>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</si>
  <si>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</si>
  <si>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</si>
  <si>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</si>
  <si>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</si>
  <si>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</si>
  <si>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</si>
  <si>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</si>
  <si>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</si>
  <si>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</si>
  <si>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</si>
  <si>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</si>
  <si>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</si>
  <si>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</si>
  <si>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</si>
  <si>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</si>
  <si>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</si>
  <si>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</si>
  <si>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</si>
  <si>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</si>
  <si>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</si>
  <si>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</si>
  <si>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</si>
  <si>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</si>
  <si>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</si>
  <si>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</si>
  <si>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</si>
  <si>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</si>
  <si>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</si>
  <si>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</si>
  <si>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</si>
  <si>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</si>
  <si>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</si>
  <si>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</si>
  <si>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</si>
  <si>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</si>
  <si>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</si>
  <si>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</si>
  <si>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</si>
  <si>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</si>
  <si>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</si>
  <si>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</si>
  <si>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</si>
  <si>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</si>
  <si>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</si>
  <si>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</si>
  <si>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</si>
  <si>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</si>
  <si>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</si>
  <si>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</si>
  <si>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</si>
  <si>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</si>
  <si>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</si>
  <si>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</si>
  <si>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</si>
  <si>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</si>
  <si>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</si>
  <si>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</si>
  <si>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</si>
  <si>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</si>
  <si>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</si>
  <si>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</si>
  <si>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</si>
  <si>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</si>
  <si>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</si>
  <si>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</si>
  <si>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</si>
  <si>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</si>
  <si>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</si>
  <si>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</si>
  <si>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</si>
  <si>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</si>
  <si>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</si>
  <si>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</si>
  <si>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</si>
  <si>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</si>
  <si>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</si>
  <si>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</si>
  <si>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</si>
  <si>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</si>
  <si>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</si>
  <si>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</si>
  <si>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</si>
  <si>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</si>
  <si>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</si>
  <si>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</si>
  <si>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</si>
  <si>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</si>
  <si>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</si>
  <si>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</si>
  <si>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</si>
  <si>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</si>
  <si>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</si>
  <si>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</si>
  <si>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</si>
  <si>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</si>
  <si>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</si>
  <si>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</si>
  <si>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</si>
  <si>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</si>
  <si>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</si>
  <si>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</si>
  <si>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</si>
  <si>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</si>
  <si>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</si>
  <si>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</si>
  <si>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</si>
  <si>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</si>
  <si>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</si>
  <si>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</si>
  <si>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</si>
  <si>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</si>
  <si>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</si>
  <si>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</si>
  <si>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</si>
  <si>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</si>
  <si>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</si>
  <si>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</si>
  <si>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</si>
  <si>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</si>
  <si>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</si>
  <si>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</si>
  <si>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</si>
  <si>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</si>
  <si>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</si>
  <si>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</si>
  <si>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</si>
  <si>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</si>
  <si>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</si>
  <si>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</si>
  <si>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</si>
  <si>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</si>
  <si>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</si>
  <si>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</si>
  <si>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</si>
  <si>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</si>
  <si>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</si>
  <si>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</si>
  <si>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</si>
  <si>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</si>
  <si>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</si>
  <si>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</si>
  <si>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</si>
  <si>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</si>
  <si>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</si>
  <si>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</si>
  <si>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</si>
  <si>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</si>
  <si>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</si>
  <si>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</si>
  <si>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</si>
  <si>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</si>
  <si>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</si>
  <si>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</si>
  <si>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</si>
  <si>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</si>
  <si>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</si>
  <si>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</si>
  <si>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</si>
  <si>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</si>
  <si>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</si>
  <si>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</si>
  <si>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</si>
  <si>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</si>
  <si>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</si>
  <si>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</si>
  <si>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</si>
  <si>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</si>
  <si>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</si>
  <si>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</si>
  <si>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</si>
  <si>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</si>
  <si>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</si>
  <si>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</si>
  <si>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</si>
  <si>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</si>
  <si>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</si>
  <si>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</si>
  <si>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</si>
  <si>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</si>
  <si>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</si>
  <si>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</si>
  <si>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</si>
  <si>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</si>
  <si>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</si>
  <si>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</si>
  <si>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</si>
  <si>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</si>
  <si>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</si>
  <si>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</si>
  <si>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</si>
  <si>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</si>
  <si>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</si>
  <si>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</si>
  <si>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</si>
  <si>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</si>
  <si>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</si>
  <si>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</si>
  <si>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</si>
  <si>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</si>
  <si>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</si>
  <si>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</si>
  <si>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</si>
  <si>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</si>
  <si>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</si>
  <si>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</si>
  <si>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</si>
  <si>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</si>
  <si>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</si>
  <si>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</si>
  <si>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</si>
  <si>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</si>
  <si>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</si>
  <si>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</si>
  <si>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</si>
  <si>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</si>
  <si>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</si>
  <si>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</si>
  <si>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</si>
  <si>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</si>
  <si>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</si>
  <si>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</si>
  <si>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</si>
  <si>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</si>
  <si>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</si>
  <si>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</si>
  <si>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</si>
  <si>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</si>
  <si>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</si>
  <si>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</si>
  <si>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</si>
  <si>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</si>
  <si>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</si>
  <si>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</si>
  <si>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</si>
  <si>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</si>
  <si>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</si>
  <si>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</si>
  <si>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</si>
  <si>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</si>
  <si>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</si>
  <si>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</si>
  <si>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</si>
  <si>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</si>
  <si>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</si>
  <si>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</si>
  <si>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</si>
  <si>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</si>
  <si>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</si>
  <si>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</si>
  <si>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</si>
  <si>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</si>
  <si>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</si>
  <si>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</si>
  <si>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</si>
  <si>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</si>
  <si>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</si>
  <si>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</si>
  <si>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</si>
  <si>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</si>
  <si>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</si>
  <si>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</si>
  <si>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</si>
  <si>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</si>
  <si>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</si>
  <si>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</si>
  <si>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</si>
  <si>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</si>
  <si>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</si>
  <si>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</si>
  <si>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</si>
  <si>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</si>
  <si>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</si>
  <si>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</si>
  <si>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</si>
  <si>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</si>
  <si>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</si>
  <si>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</si>
  <si>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</si>
  <si>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</si>
  <si>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</si>
  <si>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</si>
  <si>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</si>
  <si>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</si>
  <si>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</si>
  <si>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</si>
  <si>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</si>
  <si>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</si>
  <si>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</si>
  <si>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</si>
  <si>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</si>
  <si>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</si>
  <si>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</si>
  <si>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</si>
  <si>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</si>
  <si>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</si>
  <si>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</si>
  <si>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</si>
  <si>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</si>
  <si>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</si>
  <si>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</si>
  <si>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</si>
  <si>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</si>
  <si>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</si>
  <si>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</si>
  <si>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</si>
  <si>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</si>
  <si>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</si>
  <si>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</si>
  <si>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</si>
  <si>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</si>
  <si>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</si>
  <si>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</si>
  <si>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</si>
  <si>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</si>
  <si>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</si>
  <si>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</si>
  <si>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</si>
  <si>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</si>
  <si>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</si>
  <si>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</si>
  <si>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</si>
  <si>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</si>
  <si>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</si>
  <si>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</si>
  <si>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</si>
  <si>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</si>
  <si>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</si>
  <si>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</si>
  <si>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</si>
  <si>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</si>
  <si>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</si>
  <si>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</si>
  <si>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</si>
  <si>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</si>
  <si>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</si>
  <si>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</si>
  <si>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</si>
  <si>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</si>
  <si>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</si>
  <si>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</si>
  <si>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</si>
  <si>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</si>
  <si>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</si>
  <si>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</si>
  <si>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</si>
  <si>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</si>
  <si>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</si>
  <si>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</si>
  <si>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</si>
  <si>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</si>
  <si>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</si>
  <si>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</si>
  <si>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</si>
  <si>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</si>
  <si>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</si>
  <si>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</si>
  <si>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</si>
  <si>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</si>
  <si>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</si>
  <si>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</si>
  <si>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</si>
  <si>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</si>
  <si>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</si>
  <si>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</si>
  <si>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</si>
  <si>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</si>
  <si>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</si>
  <si>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</si>
  <si>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</si>
  <si>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</si>
  <si>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</si>
  <si>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</si>
  <si>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</si>
  <si>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</si>
  <si>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</si>
  <si>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</si>
  <si>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</si>
  <si>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</si>
  <si>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</si>
  <si>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</si>
  <si>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</si>
  <si>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</si>
  <si>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</si>
  <si>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</si>
  <si>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</si>
  <si>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</si>
  <si>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</si>
  <si>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</si>
  <si>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</si>
  <si>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</si>
  <si>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</si>
  <si>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</si>
  <si>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</si>
  <si>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</si>
  <si>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</si>
  <si>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</si>
  <si>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</si>
  <si>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</si>
  <si>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</si>
  <si>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</si>
  <si>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</si>
  <si>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</si>
  <si>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</si>
  <si>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</si>
  <si>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</si>
  <si>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</si>
  <si>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</si>
  <si>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</si>
  <si>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</si>
  <si>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</si>
  <si>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</si>
  <si>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</si>
  <si>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</si>
  <si>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</si>
  <si>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</si>
  <si>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</si>
  <si>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</si>
  <si>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</si>
  <si>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</si>
  <si>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</si>
  <si>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</si>
  <si>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</si>
  <si>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</si>
  <si>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</si>
  <si>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</si>
  <si>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</si>
  <si>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</si>
  <si>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</si>
  <si>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</si>
  <si>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</si>
  <si>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</si>
  <si>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</si>
  <si>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</si>
  <si>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</si>
  <si>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</si>
  <si>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</si>
  <si>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</si>
  <si>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</si>
  <si>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</si>
  <si>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</si>
  <si>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</si>
  <si>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</si>
  <si>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</si>
  <si>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</si>
  <si>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</si>
  <si>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</si>
  <si>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</si>
  <si>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</si>
  <si>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</si>
  <si>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</si>
  <si>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</si>
  <si>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</si>
  <si>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</si>
  <si>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</si>
  <si>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</si>
  <si>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</si>
  <si>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</si>
  <si>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</si>
  <si>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</si>
  <si>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</si>
  <si>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</si>
  <si>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</si>
  <si>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</si>
  <si>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</si>
  <si>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</si>
  <si>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</si>
  <si>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</si>
  <si>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</si>
  <si>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</si>
  <si>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</si>
  <si>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</si>
  <si>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</si>
  <si>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</si>
  <si>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</si>
  <si>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</si>
  <si>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</si>
  <si>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</si>
  <si>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</si>
  <si>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</si>
  <si>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</si>
  <si>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</si>
  <si>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</si>
  <si>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</si>
  <si>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</si>
  <si>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</si>
  <si>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</si>
  <si>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</si>
  <si>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</si>
  <si>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</si>
  <si>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</si>
  <si>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</si>
  <si>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</si>
  <si>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</si>
  <si>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</si>
  <si>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</si>
  <si>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</si>
  <si>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</si>
  <si>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</si>
  <si>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</si>
  <si>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</si>
  <si>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</si>
  <si>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</si>
  <si>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</si>
  <si>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</si>
  <si>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</si>
  <si>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</si>
  <si>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</si>
  <si>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</si>
  <si>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</si>
  <si>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</si>
  <si>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</si>
  <si>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</si>
  <si>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</si>
  <si>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</si>
  <si>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</si>
  <si>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</si>
  <si>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</si>
  <si>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</si>
  <si>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</si>
  <si>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</si>
  <si>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</si>
  <si>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</si>
  <si>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</si>
  <si>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</si>
  <si>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</si>
  <si>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</si>
  <si>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</si>
  <si>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</si>
  <si>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</si>
  <si>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</si>
  <si>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</si>
  <si>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</si>
  <si>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</si>
  <si>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</si>
  <si>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</si>
  <si>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</si>
  <si>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</si>
  <si>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</si>
  <si>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</si>
  <si>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</si>
  <si>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</si>
  <si>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</si>
  <si>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</si>
  <si>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</si>
  <si>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</si>
  <si>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</si>
  <si>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</si>
  <si>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</si>
  <si>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</si>
  <si>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</si>
  <si>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</si>
  <si>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</si>
  <si>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</si>
  <si>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</si>
  <si>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</si>
  <si>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</si>
  <si>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</si>
  <si>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</si>
  <si>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</si>
  <si>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</si>
  <si>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</si>
  <si>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</si>
  <si>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</si>
  <si>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</si>
  <si>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</si>
  <si>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</si>
  <si>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</si>
  <si>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</si>
  <si>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</si>
  <si>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</si>
  <si>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</si>
  <si>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</si>
  <si>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</si>
  <si>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</si>
  <si>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</si>
  <si>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</si>
  <si>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</si>
  <si>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</si>
  <si>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</si>
  <si>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</si>
  <si>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</si>
  <si>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</si>
  <si>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</si>
  <si>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</si>
  <si>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</si>
  <si>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</si>
  <si>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</si>
  <si>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</si>
  <si>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</si>
  <si>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</si>
  <si>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</si>
  <si>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</si>
  <si>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</si>
  <si>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</si>
  <si>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</si>
  <si>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</si>
  <si>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</si>
  <si>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</si>
  <si>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</si>
  <si>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</si>
  <si>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</si>
  <si>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</si>
  <si>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</si>
  <si>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</si>
  <si>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</si>
  <si>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</si>
  <si>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</si>
  <si>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</si>
  <si>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</si>
  <si>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</si>
  <si>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</si>
  <si>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</si>
  <si>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</si>
  <si>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</si>
  <si>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</si>
  <si>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</si>
  <si>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</si>
  <si>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</si>
  <si>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</si>
  <si>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</si>
  <si>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</si>
  <si>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</si>
  <si>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</si>
  <si>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</si>
  <si>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</si>
  <si>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</si>
  <si>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</si>
  <si>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</si>
  <si>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</si>
  <si>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</si>
  <si>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</si>
  <si>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</si>
  <si>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</si>
  <si>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</si>
  <si>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</si>
  <si>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</si>
  <si>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</si>
  <si>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</si>
  <si>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</si>
  <si>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</si>
  <si>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</si>
  <si>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</si>
  <si>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</si>
  <si>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</si>
  <si>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</si>
  <si>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</si>
  <si>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</si>
  <si>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</si>
  <si>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</si>
  <si>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</si>
  <si>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</si>
  <si>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</si>
  <si>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</si>
  <si>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</si>
  <si>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</si>
  <si>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</si>
  <si>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</si>
  <si>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</si>
  <si>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</si>
  <si>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</si>
  <si>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</si>
  <si>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</si>
  <si>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</si>
  <si>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</si>
  <si>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</si>
  <si>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</si>
  <si>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</si>
  <si>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</si>
  <si>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</si>
  <si>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</si>
  <si>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</si>
  <si>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</si>
  <si>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</si>
  <si>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</si>
  <si>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</si>
  <si>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</si>
  <si>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</si>
  <si>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</si>
  <si>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</si>
  <si>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</si>
  <si>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</si>
  <si>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</si>
  <si>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</si>
  <si>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</si>
  <si>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</si>
  <si>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</si>
  <si>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</si>
  <si>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</si>
  <si>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</si>
  <si>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</si>
  <si>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</si>
  <si>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</si>
  <si>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</si>
  <si>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</si>
  <si>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</si>
  <si>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</si>
  <si>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</si>
  <si>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</si>
  <si>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</si>
  <si>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</si>
  <si>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</si>
  <si>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</si>
  <si>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</si>
  <si>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</si>
  <si>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</si>
  <si>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</si>
  <si>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</si>
  <si>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</si>
  <si>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</si>
  <si>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</si>
  <si>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</si>
  <si>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</si>
  <si>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</si>
  <si>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</si>
  <si>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</si>
  <si>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</si>
  <si>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</si>
  <si>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</si>
  <si>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</si>
  <si>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</si>
  <si>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</si>
  <si>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</si>
  <si>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</si>
  <si>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</si>
  <si>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</si>
  <si>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</si>
  <si>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</si>
  <si>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</si>
  <si>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</si>
  <si>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</si>
  <si>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</si>
  <si>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</si>
  <si>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</si>
  <si>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</si>
  <si>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</si>
  <si>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</si>
  <si>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</si>
  <si>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</si>
  <si>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</si>
  <si>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</si>
  <si>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</si>
  <si>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</si>
  <si>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</si>
  <si>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</si>
  <si>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</si>
  <si>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</si>
  <si>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</si>
  <si>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</si>
  <si>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</si>
  <si>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</si>
  <si>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</si>
  <si>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</si>
  <si>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</si>
  <si>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</si>
  <si>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</si>
  <si>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</si>
  <si>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</si>
  <si>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</si>
  <si>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</si>
  <si>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</si>
  <si>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</si>
  <si>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</si>
  <si>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</si>
  <si>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</si>
  <si>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</si>
  <si>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</si>
  <si>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</si>
  <si>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</si>
  <si>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</si>
  <si>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</si>
  <si>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</si>
  <si>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</si>
  <si>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</si>
  <si>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</si>
  <si>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</si>
  <si>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</si>
  <si>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</si>
  <si>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</si>
  <si>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</si>
  <si>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</si>
  <si>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</si>
  <si>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</si>
  <si>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</si>
  <si>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</si>
  <si>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</si>
  <si>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</si>
  <si>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</si>
  <si>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</si>
  <si>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</si>
  <si>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</si>
  <si>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</si>
  <si>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</si>
  <si>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</si>
  <si>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</si>
  <si>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</si>
  <si>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</si>
  <si>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</si>
  <si>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</si>
  <si>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</si>
  <si>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</si>
  <si>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</si>
  <si>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</si>
  <si>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</si>
  <si>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</si>
  <si>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</si>
  <si>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</si>
  <si>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</si>
  <si>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</si>
  <si>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</si>
  <si>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</si>
  <si>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</si>
  <si>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</si>
  <si>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</si>
  <si>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</si>
  <si>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</si>
  <si>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</si>
  <si>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</si>
  <si>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</si>
  <si>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</si>
  <si>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</si>
  <si>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</si>
  <si>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</si>
  <si>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</si>
  <si>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</si>
  <si>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</si>
  <si>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</si>
  <si>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</si>
  <si>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</si>
  <si>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</si>
  <si>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</si>
  <si>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</si>
  <si>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</si>
  <si>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</si>
  <si>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</si>
  <si>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</si>
  <si>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</si>
  <si>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</si>
  <si>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</si>
  <si>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</si>
  <si>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</si>
  <si>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</si>
  <si>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</si>
  <si>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</si>
  <si>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</si>
  <si>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</si>
  <si>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</si>
  <si>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</si>
  <si>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</si>
  <si>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</si>
  <si>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</si>
  <si>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</si>
  <si>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</si>
  <si>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</si>
  <si>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</si>
  <si>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</si>
  <si>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</si>
  <si>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</si>
  <si>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</si>
  <si>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</si>
  <si>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</si>
  <si>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</si>
  <si>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</si>
  <si>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</si>
  <si>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</si>
  <si>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</si>
  <si>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</si>
  <si>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</si>
  <si>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</si>
  <si>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</si>
  <si>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</si>
  <si>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</si>
  <si>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</si>
  <si>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</si>
  <si>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</si>
  <si>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</si>
  <si>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</si>
  <si>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</si>
  <si>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</si>
  <si>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</si>
  <si>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</si>
  <si>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</si>
  <si>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</si>
  <si>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</si>
  <si>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</si>
  <si>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</si>
  <si>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</si>
  <si>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</si>
  <si>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</si>
  <si>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</si>
  <si>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</si>
  <si>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</si>
  <si>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</si>
  <si>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</si>
  <si>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</si>
  <si>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</si>
  <si>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</si>
  <si>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</si>
  <si>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</si>
  <si>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</si>
  <si>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</si>
  <si>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</si>
  <si>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</si>
  <si>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</si>
  <si>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</si>
  <si>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</si>
  <si>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</si>
  <si>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</si>
  <si>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</si>
  <si>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</si>
  <si>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</si>
  <si>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</si>
  <si>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</si>
  <si>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</si>
  <si>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</si>
  <si>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</si>
  <si>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</si>
  <si>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</si>
  <si>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</si>
  <si>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</si>
  <si>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</si>
  <si>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</si>
  <si>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</si>
  <si>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</si>
  <si>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</si>
  <si>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</si>
  <si>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</si>
  <si>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</si>
  <si>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</si>
  <si>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</si>
  <si>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</si>
  <si>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</si>
  <si>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</si>
  <si>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</si>
  <si>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</si>
  <si>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</si>
  <si>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</si>
  <si>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</si>
  <si>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</si>
  <si>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</si>
  <si>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</si>
  <si>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</si>
  <si>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</si>
  <si>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</si>
  <si>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</si>
  <si>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</si>
  <si>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</si>
  <si>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</si>
  <si>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</si>
  <si>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</si>
  <si>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</si>
  <si>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</si>
  <si>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</si>
  <si>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</si>
  <si>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</si>
  <si>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</si>
  <si>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</si>
  <si>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</si>
  <si>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</si>
  <si>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</si>
  <si>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</si>
  <si>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</si>
  <si>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</si>
  <si>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</si>
  <si>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</si>
  <si>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</si>
  <si>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</si>
  <si>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</si>
  <si>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</si>
  <si>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</si>
  <si>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</si>
  <si>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</si>
  <si>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</si>
  <si>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</si>
  <si>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</si>
  <si>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</si>
  <si>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</si>
  <si>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</si>
  <si>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</si>
  <si>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</si>
  <si>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</si>
  <si>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</si>
  <si>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</si>
  <si>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</si>
  <si>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</si>
  <si>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</si>
  <si>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</si>
  <si>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</si>
  <si>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</si>
  <si>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</si>
  <si>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</si>
  <si>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</si>
  <si>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</si>
  <si>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</si>
  <si>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Sales</t>
  </si>
  <si>
    <t>Order ID</t>
  </si>
  <si>
    <t>Manager</t>
  </si>
  <si>
    <t>ID</t>
  </si>
  <si>
    <t>MaritalStatus</t>
  </si>
  <si>
    <t>YearlyIncome</t>
  </si>
  <si>
    <t>EnglishEducation</t>
  </si>
  <si>
    <t>HouseOwnerFlag</t>
  </si>
  <si>
    <t>M</t>
  </si>
  <si>
    <t>Bachelors</t>
  </si>
  <si>
    <t>TRUE</t>
  </si>
  <si>
    <t>S</t>
  </si>
  <si>
    <t>FALSE</t>
  </si>
  <si>
    <t>Partial College</t>
  </si>
  <si>
    <t>High School</t>
  </si>
  <si>
    <t>Partial High School</t>
  </si>
  <si>
    <t>Graduate Degree</t>
  </si>
  <si>
    <t>Row Labels</t>
  </si>
  <si>
    <t>Grand Total</t>
  </si>
  <si>
    <t>Sum of Sales</t>
  </si>
  <si>
    <t>Column Labels</t>
  </si>
  <si>
    <t>Jan</t>
  </si>
  <si>
    <t>Feb</t>
  </si>
  <si>
    <t>Mar</t>
  </si>
  <si>
    <t>Apr</t>
  </si>
  <si>
    <t>May</t>
  </si>
  <si>
    <t>Jun</t>
  </si>
  <si>
    <t>Sum of Unit Price</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</si>
  <si>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</si>
  <si>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</si>
  <si>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</si>
  <si>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</si>
  <si>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</si>
  <si>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</si>
  <si>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</si>
  <si>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</si>
  <si>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</si>
  <si>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</si>
  <si>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</si>
  <si>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</si>
  <si>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</si>
  <si>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</si>
  <si>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</si>
  <si>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</si>
  <si>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</si>
  <si>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</si>
  <si>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</si>
  <si>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</si>
  <si>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</si>
  <si>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</si>
  <si>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</si>
  <si>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</si>
  <si>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</si>
  <si>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</si>
  <si>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</si>
  <si>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</si>
  <si>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</si>
  <si>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</si>
  <si>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</si>
  <si>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</si>
  <si>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</si>
  <si>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</si>
  <si>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</si>
  <si>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</si>
  <si>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</si>
  <si>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</si>
  <si>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</si>
  <si>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</si>
  <si>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</si>
  <si>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</si>
  <si>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</si>
  <si>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</si>
  <si>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</si>
  <si>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</si>
  <si>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</si>
  <si>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</si>
  <si>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</si>
  <si>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</si>
  <si>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</si>
  <si>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</si>
  <si>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</si>
  <si>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</si>
  <si>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</si>
  <si>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</si>
  <si>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</si>
  <si>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</si>
  <si>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</si>
  <si>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</si>
  <si>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</si>
  <si>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</si>
  <si>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</si>
  <si>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</si>
  <si>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</si>
  <si>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</si>
  <si>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</si>
  <si>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</si>
  <si>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</si>
  <si>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</si>
  <si>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</si>
  <si>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</si>
  <si>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</si>
  <si>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</si>
  <si>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</si>
  <si>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</si>
  <si>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</si>
  <si>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</si>
  <si>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</si>
  <si>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</si>
  <si>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</si>
  <si>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</si>
  <si>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</si>
  <si>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</si>
  <si>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</si>
  <si>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</si>
  <si>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</si>
  <si>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</si>
  <si>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</si>
  <si>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</si>
  <si>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</si>
  <si>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</si>
  <si>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</si>
  <si>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</si>
  <si>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</si>
  <si>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</si>
  <si>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</si>
  <si>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</si>
  <si>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</si>
  <si>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</si>
  <si>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</si>
  <si>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</si>
  <si>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</si>
  <si>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</si>
  <si>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</si>
  <si>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</si>
  <si>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</si>
  <si>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</si>
  <si>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</si>
  <si>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</si>
  <si>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</si>
  <si>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</si>
  <si>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</si>
  <si>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</si>
  <si>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</si>
  <si>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</si>
  <si>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</si>
  <si>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</si>
  <si>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</si>
  <si>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</si>
  <si>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</si>
  <si>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</si>
  <si>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</si>
  <si>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</si>
  <si>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</si>
  <si>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</si>
  <si>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</si>
  <si>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</si>
  <si>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</si>
  <si>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</si>
  <si>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</si>
  <si>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</si>
  <si>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</si>
  <si>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</si>
  <si>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</si>
  <si>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</si>
  <si>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</si>
  <si>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</si>
  <si>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</si>
  <si>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</si>
  <si>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</si>
  <si>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</si>
  <si>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</si>
  <si>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</si>
  <si>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</si>
  <si>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</si>
  <si>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</si>
  <si>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</si>
  <si>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</si>
  <si>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</si>
  <si>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</si>
  <si>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</si>
  <si>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</si>
  <si>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</si>
  <si>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</si>
  <si>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</si>
  <si>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</si>
  <si>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</si>
  <si>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</si>
  <si>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</si>
  <si>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</si>
  <si>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</si>
  <si>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</si>
  <si>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</si>
  <si>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</si>
  <si>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</si>
  <si>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</si>
  <si>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</si>
  <si>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</si>
  <si>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</si>
  <si>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</si>
  <si>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</si>
  <si>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</si>
  <si>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</si>
  <si>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</si>
  <si>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</si>
  <si>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</si>
  <si>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</si>
  <si>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</si>
  <si>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Sam</t>
  </si>
  <si>
    <t>Chris</t>
  </si>
  <si>
    <t>William</t>
  </si>
  <si>
    <t>Erin</t>
  </si>
  <si>
    <t>Sum of Profit</t>
  </si>
  <si>
    <t>Sum of Shipping Cost</t>
  </si>
  <si>
    <t>Helper</t>
  </si>
  <si>
    <t>(All)</t>
  </si>
  <si>
    <t>Sum of Product Base Margin</t>
  </si>
  <si>
    <t>Sum of YearlyIncome</t>
  </si>
  <si>
    <t>Titles</t>
  </si>
  <si>
    <t>Tools Used</t>
  </si>
  <si>
    <t>Pivot Charts</t>
  </si>
  <si>
    <t>Conditional Formatting</t>
  </si>
  <si>
    <t>Pivot Table- For the ease of calculation</t>
  </si>
  <si>
    <t>Power Pivot- To join two tables</t>
  </si>
  <si>
    <t>Filtering &amp; Sorting</t>
  </si>
  <si>
    <t>Find &amp; Select</t>
  </si>
  <si>
    <t>These are the Pivot Tables which I used to make Dashboards.</t>
  </si>
  <si>
    <t>Data validation</t>
  </si>
  <si>
    <t>Formulas like SEQUENCE to provide unique ID for different Customer ID, FORECAST  function, XLOOKUP</t>
  </si>
  <si>
    <t>Pick any region</t>
  </si>
  <si>
    <t>Totals</t>
  </si>
  <si>
    <t>Average</t>
  </si>
  <si>
    <t>Profits</t>
  </si>
  <si>
    <t>Quantity</t>
  </si>
  <si>
    <t>Units</t>
  </si>
  <si>
    <t>Sum of Average</t>
  </si>
  <si>
    <t>Data Dictionary</t>
  </si>
  <si>
    <t xml:space="preserve">Unique customer id for every customer </t>
  </si>
  <si>
    <t>Names of each customer</t>
  </si>
  <si>
    <t>Discount applied on the product</t>
  </si>
  <si>
    <t>Actual price of the product as per their location</t>
  </si>
  <si>
    <t>Delivery charge</t>
  </si>
  <si>
    <t>Based on their order priority, the ship mode is decided</t>
  </si>
  <si>
    <t>Type of address</t>
  </si>
  <si>
    <t>How urgent they want their order to be delivered?</t>
  </si>
  <si>
    <t>Product Sub Category</t>
  </si>
  <si>
    <t>Product frame size</t>
  </si>
  <si>
    <t>In which category product sub category lies?</t>
  </si>
  <si>
    <t>In which category product name lies?</t>
  </si>
  <si>
    <t>Name of product they bought</t>
  </si>
  <si>
    <t>Profit margin per product</t>
  </si>
  <si>
    <t>Country in which product is selling</t>
  </si>
  <si>
    <t>Region of sales</t>
  </si>
  <si>
    <t>State of address</t>
  </si>
  <si>
    <t>City in which their product is going to be delivered</t>
  </si>
  <si>
    <t>Pin code of area</t>
  </si>
  <si>
    <t>Order date</t>
  </si>
  <si>
    <t>Date in which product is ordered</t>
  </si>
  <si>
    <t>Estimated delivery date</t>
  </si>
  <si>
    <t>Shipping Date</t>
  </si>
  <si>
    <t>Profit per product obtained</t>
  </si>
  <si>
    <t>New Quantity</t>
  </si>
  <si>
    <t>Ordered new quantity</t>
  </si>
  <si>
    <t>Value of the product</t>
  </si>
  <si>
    <t>Unique order id for each product</t>
  </si>
  <si>
    <t>Managers</t>
  </si>
  <si>
    <t>Person who managed their sales</t>
  </si>
  <si>
    <t>Mean</t>
  </si>
  <si>
    <t>Standard Error</t>
  </si>
  <si>
    <t>Median</t>
  </si>
  <si>
    <t>Mode</t>
  </si>
  <si>
    <t>Standard Deviation</t>
  </si>
  <si>
    <t>Sample Variance</t>
  </si>
  <si>
    <t>Kurtosis</t>
  </si>
  <si>
    <t>Skewness</t>
  </si>
  <si>
    <t>Range</t>
  </si>
  <si>
    <t>Minimum</t>
  </si>
  <si>
    <t>Maximum</t>
  </si>
  <si>
    <t>Sum</t>
  </si>
  <si>
    <t>Count</t>
  </si>
  <si>
    <t>Largest(25)</t>
  </si>
  <si>
    <t>Smallest(25)</t>
  </si>
  <si>
    <t>IQR</t>
  </si>
  <si>
    <t>Upper Bound</t>
  </si>
  <si>
    <t>Lower Bound</t>
  </si>
  <si>
    <t>The data in this is not refreshed.</t>
  </si>
  <si>
    <t>OP_Critical</t>
  </si>
  <si>
    <t>OP_High</t>
  </si>
  <si>
    <t>OP_Low</t>
  </si>
  <si>
    <t>OP_Medium</t>
  </si>
  <si>
    <t>SM_DT</t>
  </si>
  <si>
    <t>SM_RA</t>
  </si>
  <si>
    <t>CS_SB</t>
  </si>
  <si>
    <t>CS_HO</t>
  </si>
  <si>
    <t>CS_Con</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</si>
  <si>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</si>
  <si>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</si>
  <si>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</si>
  <si>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</si>
  <si>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</si>
  <si>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</si>
  <si>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</si>
  <si>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</si>
  <si>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</si>
  <si>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</si>
  <si>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</si>
  <si>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</si>
  <si>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</si>
  <si>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</si>
  <si>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</si>
  <si>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</si>
  <si>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</si>
  <si>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</si>
  <si>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</si>
  <si>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</si>
  <si>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</si>
  <si>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</si>
  <si>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</si>
  <si>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Our model is okay because significance of F is less than 0.05</t>
  </si>
  <si>
    <t>Unit Price, Shipping Cost, Product Base Margin and Profit have significant impact on the Y variable which is "Sales"</t>
  </si>
  <si>
    <t>Predicted</t>
  </si>
  <si>
    <t>The dataset contains 1936 observations of product sales from different states. Corresponding to each product sales, data of 25 other variables is available including Predicted column on which sales is suspected to depend.</t>
  </si>
  <si>
    <t>The data is in sheet called "Actual Data"</t>
  </si>
  <si>
    <t>It is added later after the linear regression steps</t>
  </si>
  <si>
    <t>Created Table to make Pivot Dynamic</t>
  </si>
  <si>
    <t>Data Analysis ToolPak- Regression and Descriptive Statistics</t>
  </si>
  <si>
    <t>Created dummy variable using IF function</t>
  </si>
  <si>
    <t>Sum of Predicted</t>
  </si>
  <si>
    <t>There are two Dashboards in different sheets named: Dashboard I and Dashboard II.</t>
  </si>
  <si>
    <t>Months</t>
  </si>
  <si>
    <t>Jul</t>
  </si>
  <si>
    <t>Aug</t>
  </si>
  <si>
    <t>Oct</t>
  </si>
  <si>
    <t>Sept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</si>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</sst>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
    <numFmt numFmtId="165" formatCode="[Green]0.000;[Red]\-0.000;"/>
    <numFmt numFmtId="166" formatCode="[Green]0.000;[Red]\-0.000;[Yellow]0.000;"/>
  </numFmts>
  <fonts count="13" x14ac:knownFonts="1">
    <font>
      <sz val="11"/>
      <color theme="1"/>
      <name val="Rockwell"/>
      <family val="2"/>
      <scheme val="minor"/>
    </font>
    <font>
      <b/>
      <sz val="11"/>
      <color theme="0"/>
      <name val="Rockwell"/>
      <family val="2"/>
      <scheme val="minor"/>
    </font>
    <font>
      <b/>
      <sz val="11"/>
      <color theme="1"/>
      <name val="Rockwell"/>
      <family val="2"/>
      <scheme val="minor"/>
    </font>
    <font>
      <sz val="11"/>
      <color theme="0"/>
      <name val="Rockwell"/>
      <family val="2"/>
      <scheme val="minor"/>
    </font>
    <font>
      <b/>
      <sz val="36"/>
      <color theme="1"/>
      <name val="Rockwell"/>
      <family val="2"/>
      <scheme val="minor"/>
    </font>
    <font>
      <sz val="8"/>
      <color rgb="FF000000"/>
      <name val="Segoe UI"/>
      <family val="2"/>
    </font>
    <font>
      <b/>
      <sz val="16"/>
      <color theme="1"/>
      <name val="Rockwell"/>
      <family val="2"/>
      <scheme val="minor"/>
    </font>
    <font>
      <b/>
      <sz val="11"/>
      <color theme="1"/>
      <name val="Rockwell"/>
      <family val="1"/>
      <scheme val="minor"/>
    </font>
    <font>
      <b/>
      <sz val="14"/>
      <color theme="1"/>
      <name val="Rockwell"/>
      <family val="1"/>
      <scheme val="minor"/>
    </font>
    <font>
      <i/>
      <sz val="11"/>
      <color theme="1"/>
      <name val="Rockwell"/>
      <family val="2"/>
      <scheme val="minor"/>
    </font>
    <font>
      <sz val="12"/>
      <color theme="1"/>
      <name val="Rockwell"/>
      <family val="2"/>
      <scheme val="minor"/>
    </font>
    <font>
      <i/>
      <sz val="11"/>
      <color theme="1"/>
      <name val="Rockwell"/>
      <family val="1"/>
      <scheme val="minor"/>
    </font>
    <font>
      <sz val="11"/>
      <color rgb="FF000000"/>
      <name val="Rockwell"/>
      <family val="2"/>
      <scheme val="minor"/>
    </font>
  </fonts>
  <fills count="20">
    <fill>
      <patternFill patternType="none"/>
    </fill>
    <fill>
      <patternFill patternType="gray125"/>
    </fill>
    <fill>
      <patternFill patternType="solid">
        <fgColor theme="8" tint="0.79998168889431442"/>
        <bgColor theme="8" tint="0.79998168889431442"/>
      </patternFill>
    </fill>
    <fill>
      <patternFill patternType="solid">
        <fgColor theme="8"/>
        <bgColor theme="8"/>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1"/>
        <bgColor theme="1"/>
      </patternFill>
    </fill>
    <fill>
      <patternFill patternType="solid">
        <fgColor theme="0" tint="-4.9989318521683403E-2"/>
        <bgColor theme="0" tint="-4.9989318521683403E-2"/>
      </patternFill>
    </fill>
    <fill>
      <patternFill patternType="solid">
        <fgColor theme="0" tint="-0.249977111117893"/>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8" tint="-0.249977111117893"/>
        <bgColor indexed="64"/>
      </patternFill>
    </fill>
    <fill>
      <patternFill patternType="solid">
        <fgColor theme="8"/>
        <bgColor indexed="64"/>
      </patternFill>
    </fill>
  </fills>
  <borders count="12">
    <border>
      <left/>
      <right/>
      <top/>
      <bottom/>
      <diagonal/>
    </border>
    <border>
      <left/>
      <right/>
      <top style="thin">
        <color theme="8" tint="0.39997558519241921"/>
      </top>
      <bottom style="thin">
        <color theme="8" tint="0.39997558519241921"/>
      </bottom>
      <diagonal/>
    </border>
    <border>
      <left/>
      <right/>
      <top/>
      <bottom style="thin">
        <color theme="8" tint="0.39997558519241921"/>
      </bottom>
      <diagonal/>
    </border>
    <border>
      <left/>
      <right/>
      <top style="thin">
        <color theme="8" tint="0.39997558519241921"/>
      </top>
      <bottom/>
      <diagonal/>
    </border>
    <border>
      <left/>
      <right/>
      <top style="thin">
        <color theme="4" tint="0.39997558519241921"/>
      </top>
      <bottom/>
      <diagonal/>
    </border>
    <border>
      <left style="thin">
        <color theme="0" tint="-0.14999847407452621"/>
      </left>
      <right style="thin">
        <color theme="0" tint="-0.14999847407452621"/>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style="thin">
        <color auto="1"/>
      </left>
      <right style="thin">
        <color auto="1"/>
      </right>
      <top/>
      <bottom/>
      <diagonal/>
    </border>
    <border>
      <left style="thin">
        <color auto="1"/>
      </left>
      <right style="thin">
        <color auto="1"/>
      </right>
      <top/>
      <bottom style="thin">
        <color theme="8" tint="0.39997558519241921"/>
      </bottom>
      <diagonal/>
    </border>
  </borders>
  <cellStyleXfs count="1">
    <xf numFmtId="0" fontId="0" fillId="0" borderId="0"/>
  </cellStyleXfs>
  <cellXfs count="70">
    <xf numFmtId="0" fontId="0" fillId="0" borderId="0" xfId="0"/>
    <xf numFmtId="0" fontId="0" fillId="0" borderId="1" xfId="0" applyBorder="1"/>
    <xf numFmtId="0" fontId="1" fillId="3" borderId="2" xfId="0" applyFont="1" applyFill="1" applyBorder="1"/>
    <xf numFmtId="0" fontId="0" fillId="0" borderId="3" xfId="0" applyBorder="1"/>
    <xf numFmtId="0" fontId="0" fillId="5" borderId="4" xfId="0" applyFill="1" applyBorder="1"/>
    <xf numFmtId="0" fontId="0" fillId="0" borderId="4" xfId="0" applyBorder="1"/>
    <xf numFmtId="0" fontId="1" fillId="4" borderId="0" xfId="0" applyFont="1" applyFill="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6" borderId="0" xfId="0" applyFill="1"/>
    <xf numFmtId="0" fontId="3" fillId="7" borderId="0" xfId="0" applyFont="1" applyFill="1"/>
    <xf numFmtId="0" fontId="0" fillId="8" borderId="5" xfId="0" applyFill="1" applyBorder="1" applyAlignment="1">
      <alignment horizontal="left"/>
    </xf>
    <xf numFmtId="0" fontId="3" fillId="7" borderId="0" xfId="0" applyFont="1" applyFill="1" applyAlignment="1">
      <alignment horizontal="left"/>
    </xf>
    <xf numFmtId="0" fontId="0" fillId="8" borderId="5" xfId="0" applyFill="1" applyBorder="1"/>
    <xf numFmtId="0" fontId="2" fillId="9" borderId="6" xfId="0" applyFont="1" applyFill="1" applyBorder="1"/>
    <xf numFmtId="0" fontId="0" fillId="0" borderId="6" xfId="0" applyBorder="1" applyAlignment="1">
      <alignment horizontal="left"/>
    </xf>
    <xf numFmtId="0" fontId="2" fillId="9" borderId="7" xfId="0" applyFont="1" applyFill="1" applyBorder="1"/>
    <xf numFmtId="0" fontId="0" fillId="0" borderId="7" xfId="0" applyBorder="1" applyAlignment="1">
      <alignment horizontal="left"/>
    </xf>
    <xf numFmtId="0" fontId="0" fillId="0" borderId="6" xfId="0" applyBorder="1"/>
    <xf numFmtId="0" fontId="7" fillId="0" borderId="0" xfId="0" applyFont="1"/>
    <xf numFmtId="0" fontId="7" fillId="13" borderId="0" xfId="0" applyFont="1" applyFill="1"/>
    <xf numFmtId="0" fontId="0" fillId="14" borderId="0" xfId="0" applyFill="1"/>
    <xf numFmtId="0" fontId="0" fillId="0" borderId="0" xfId="0" applyAlignment="1">
      <alignment horizontal="center" vertical="center"/>
    </xf>
    <xf numFmtId="0" fontId="8" fillId="0" borderId="0" xfId="0" applyFont="1"/>
    <xf numFmtId="0" fontId="7" fillId="12" borderId="6" xfId="0" applyFont="1" applyFill="1" applyBorder="1" applyAlignment="1">
      <alignment horizontal="center" vertical="center"/>
    </xf>
    <xf numFmtId="0" fontId="0" fillId="0" borderId="8" xfId="0" applyBorder="1"/>
    <xf numFmtId="0" fontId="9" fillId="0" borderId="9" xfId="0" applyFont="1" applyBorder="1" applyAlignment="1">
      <alignment horizontal="center"/>
    </xf>
    <xf numFmtId="0" fontId="1" fillId="3" borderId="11" xfId="0" applyFont="1" applyFill="1" applyBorder="1"/>
    <xf numFmtId="0" fontId="0" fillId="0" borderId="10" xfId="0" applyBorder="1"/>
    <xf numFmtId="14" fontId="1" fillId="3" borderId="11" xfId="0" applyNumberFormat="1" applyFont="1" applyFill="1" applyBorder="1"/>
    <xf numFmtId="14" fontId="0" fillId="0" borderId="10" xfId="0" applyNumberFormat="1" applyBorder="1"/>
    <xf numFmtId="0" fontId="0" fillId="0" borderId="2" xfId="0" applyBorder="1"/>
    <xf numFmtId="0" fontId="0" fillId="2" borderId="1" xfId="0" applyFill="1" applyBorder="1"/>
    <xf numFmtId="0" fontId="0" fillId="2" borderId="2" xfId="0" applyFill="1" applyBorder="1"/>
    <xf numFmtId="0" fontId="9" fillId="0" borderId="9" xfId="0" applyFont="1" applyBorder="1" applyAlignment="1">
      <alignment horizontal="centerContinuous"/>
    </xf>
    <xf numFmtId="2" fontId="0" fillId="2" borderId="1" xfId="0" applyNumberFormat="1" applyFill="1" applyBorder="1"/>
    <xf numFmtId="2" fontId="0" fillId="0" borderId="2" xfId="0" applyNumberFormat="1" applyBorder="1"/>
    <xf numFmtId="2" fontId="0" fillId="0" borderId="1" xfId="0" applyNumberFormat="1" applyBorder="1"/>
    <xf numFmtId="2" fontId="0" fillId="0" borderId="3" xfId="0" applyNumberFormat="1" applyBorder="1"/>
    <xf numFmtId="1" fontId="0" fillId="0" borderId="2" xfId="0" applyNumberFormat="1" applyBorder="1"/>
    <xf numFmtId="1" fontId="0" fillId="0" borderId="1" xfId="0" applyNumberFormat="1" applyBorder="1"/>
    <xf numFmtId="1" fontId="0" fillId="0" borderId="3" xfId="0" applyNumberFormat="1" applyBorder="1"/>
    <xf numFmtId="0" fontId="0" fillId="16" borderId="0" xfId="0" applyFill="1"/>
    <xf numFmtId="1" fontId="0" fillId="0" borderId="0" xfId="0" applyNumberFormat="1"/>
    <xf numFmtId="2" fontId="0" fillId="0" borderId="0" xfId="0" applyNumberFormat="1"/>
    <xf numFmtId="14" fontId="0" fillId="0" borderId="0" xfId="0" applyNumberFormat="1"/>
    <xf numFmtId="0" fontId="1" fillId="3" borderId="0" xfId="0" applyFont="1" applyFill="1"/>
    <xf numFmtId="0" fontId="11" fillId="0" borderId="0" xfId="0" applyFont="1"/>
    <xf numFmtId="14" fontId="0" fillId="0" borderId="0" xfId="0" applyNumberFormat="1" applyAlignment="1">
      <alignment horizontal="left"/>
    </xf>
    <xf numFmtId="164" fontId="0" fillId="5" borderId="4" xfId="0" applyNumberFormat="1" applyFill="1" applyBorder="1"/>
    <xf numFmtId="164" fontId="0" fillId="0" borderId="4" xfId="0" applyNumberFormat="1" applyBorder="1"/>
    <xf numFmtId="165" fontId="0" fillId="0" borderId="10" xfId="0" applyNumberFormat="1" applyBorder="1"/>
    <xf numFmtId="166" fontId="0" fillId="0" borderId="10" xfId="0" applyNumberFormat="1" applyBorder="1"/>
    <xf numFmtId="0" fontId="7" fillId="17" borderId="0" xfId="0" applyFont="1" applyFill="1"/>
    <xf numFmtId="0" fontId="12" fillId="0" borderId="0" xfId="0" applyFont="1"/>
    <xf numFmtId="0" fontId="0" fillId="0" borderId="0" xfId="0" quotePrefix="1"/>
    <xf numFmtId="0" fontId="0" fillId="18" borderId="0" xfId="0" applyFill="1"/>
    <xf numFmtId="0" fontId="4" fillId="18" borderId="0" xfId="0" applyFont="1" applyFill="1" applyAlignment="1">
      <alignment horizontal="center"/>
    </xf>
    <xf numFmtId="0" fontId="0" fillId="19" borderId="0" xfId="0" applyFill="1"/>
    <xf numFmtId="0" fontId="6" fillId="6" borderId="0" xfId="0" applyFont="1" applyFill="1" applyAlignment="1">
      <alignment horizontal="center" vertical="center"/>
    </xf>
    <xf numFmtId="0" fontId="6" fillId="10" borderId="0" xfId="0" applyFont="1" applyFill="1" applyAlignment="1">
      <alignment horizontal="center" vertical="center"/>
    </xf>
    <xf numFmtId="0" fontId="0" fillId="0" borderId="0" xfId="0" applyAlignment="1">
      <alignment horizontal="left" wrapText="1"/>
    </xf>
    <xf numFmtId="0" fontId="2" fillId="11" borderId="0" xfId="0" applyFont="1" applyFill="1" applyAlignment="1">
      <alignment horizontal="center"/>
    </xf>
    <xf numFmtId="0" fontId="10" fillId="15" borderId="0" xfId="0" applyFont="1" applyFill="1" applyAlignment="1">
      <alignment horizontal="center"/>
    </xf>
    <xf numFmtId="0" fontId="9" fillId="11" borderId="0" xfId="0" applyFont="1" applyFill="1" applyAlignment="1">
      <alignment horizontal="center"/>
    </xf>
    <xf numFmtId="0" fontId="11" fillId="11" borderId="0" xfId="0" applyFont="1" applyFill="1" applyAlignment="1">
      <alignment horizontal="left" wrapText="1"/>
    </xf>
    <xf numFmtId="0" fontId="2" fillId="11" borderId="0" xfId="0" applyFont="1" applyFill="1" applyAlignment="1">
      <alignment horizontal="left"/>
    </xf>
    <xf numFmtId="0" fontId="7" fillId="0" borderId="0" xfId="0" applyFont="1" applyAlignment="1">
      <alignment horizontal="center" vertical="center"/>
    </xf>
  </cellXfs>
  <cellStyles count="1">
    <cellStyle name="Normal" xfId="0" builtinId="0"/>
  </cellStyles>
  <dxfs count="68">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numFmt numFmtId="164" formatCode="&quot;$&quot;#,##0.00"/>
      <border diagonalUp="0" diagonalDown="0" outline="0">
        <left/>
        <right/>
        <top style="thin">
          <color theme="4" tint="0.39997558519241921"/>
        </top>
        <bottom/>
      </border>
    </dxf>
    <dxf>
      <font>
        <b val="0"/>
        <i val="0"/>
        <strike val="0"/>
        <condense val="0"/>
        <extend val="0"/>
        <outline val="0"/>
        <shadow val="0"/>
        <u val="none"/>
        <vertAlign val="baseline"/>
        <sz val="11"/>
        <color theme="1"/>
        <name val="Rockwell"/>
        <family val="2"/>
        <scheme val="minor"/>
      </font>
      <border diagonalUp="0" diagonalDown="0" outline="0">
        <left/>
        <right/>
        <top style="thin">
          <color theme="4" tint="0.39997558519241921"/>
        </top>
        <bottom/>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Rockwell"/>
        <family val="2"/>
        <scheme val="minor"/>
      </font>
    </dxf>
    <dxf>
      <font>
        <b/>
        <i val="0"/>
        <strike val="0"/>
        <condense val="0"/>
        <extend val="0"/>
        <outline val="0"/>
        <shadow val="0"/>
        <u val="none"/>
        <vertAlign val="baseline"/>
        <sz val="11"/>
        <color theme="0"/>
        <name val="Rockwell"/>
        <family val="2"/>
        <scheme val="minor"/>
      </font>
      <fill>
        <patternFill patternType="solid">
          <fgColor theme="4"/>
          <bgColor theme="4"/>
        </patternFill>
      </fill>
    </dxf>
    <dxf>
      <numFmt numFmtId="14" formatCode="0.00%"/>
    </dxf>
    <dxf>
      <numFmt numFmtId="14" formatCode="0.00%"/>
    </dxf>
    <dxf>
      <numFmt numFmtId="14" formatCode="0.00%"/>
    </dxf>
    <dxf>
      <numFmt numFmtId="2" formatCode="0.00"/>
    </dxf>
    <dxf>
      <numFmt numFmtId="2" formatCode="0.00"/>
    </dxf>
    <dxf>
      <numFmt numFmtId="2" formatCode="0.00"/>
    </dxf>
    <dxf>
      <numFmt numFmtId="2" formatCode="0.00"/>
    </dxf>
    <dxf>
      <numFmt numFmtId="2" formatCode="0.00"/>
    </dxf>
    <dxf>
      <border diagonalUp="0" diagonalDown="0">
        <left style="thin">
          <color auto="1"/>
        </left>
        <right style="thin">
          <color auto="1"/>
        </right>
        <vertical style="thin">
          <color auto="1"/>
        </vertical>
      </border>
    </dxf>
    <dxf>
      <border diagonalUp="0" diagonalDown="0">
        <left style="thin">
          <color auto="1"/>
        </left>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numFmt numFmtId="165" formatCode="[Green]0.000;[Red]\-0.000;"/>
      <border diagonalUp="0" diagonalDown="0">
        <left style="thin">
          <color auto="1"/>
        </left>
        <right style="thin">
          <color auto="1"/>
        </right>
      </border>
    </dxf>
    <dxf>
      <numFmt numFmtId="19" formatCode="m/d/yyyy"/>
      <border diagonalUp="0" diagonalDown="0" outline="0">
        <left style="thin">
          <color auto="1"/>
        </left>
        <right style="thin">
          <color auto="1"/>
        </right>
      </border>
    </dxf>
    <dxf>
      <numFmt numFmtId="19" formatCode="m/d/yyyy"/>
      <border diagonalUp="0" diagonalDown="0" outline="0">
        <left style="thin">
          <color auto="1"/>
        </left>
        <right style="thin">
          <color auto="1"/>
        </right>
      </border>
    </dxf>
    <dxf>
      <border diagonalUp="0" diagonalDown="0" outline="0">
        <left style="thin">
          <color auto="1"/>
        </left>
        <right style="thin">
          <color auto="1"/>
        </right>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right style="thin">
          <color auto="1"/>
        </right>
        <vertical style="thin">
          <color auto="1"/>
        </vertical>
      </border>
    </dxf>
    <dxf>
      <border outline="0">
        <top style="thin">
          <color theme="8" tint="0.39997558519241921"/>
        </top>
      </border>
    </dxf>
    <dxf>
      <border outline="0">
        <left style="thin">
          <color theme="8" tint="0.39997558519241921"/>
        </left>
        <right style="thin">
          <color theme="8" tint="0.39997558519241921"/>
        </right>
        <top style="thin">
          <color theme="8" tint="0.39997558519241921"/>
        </top>
        <bottom style="thin">
          <color theme="8" tint="0.39997558519241921"/>
        </bottom>
      </border>
    </dxf>
    <dxf>
      <border outline="0">
        <bottom style="thin">
          <color theme="8" tint="0.39997558519241921"/>
        </bottom>
      </border>
    </dxf>
    <dxf>
      <font>
        <b/>
        <i val="0"/>
        <strike val="0"/>
        <condense val="0"/>
        <extend val="0"/>
        <outline val="0"/>
        <shadow val="0"/>
        <u val="none"/>
        <vertAlign val="baseline"/>
        <sz val="11"/>
        <color theme="0"/>
        <name val="Rockwell"/>
        <family val="2"/>
        <scheme val="minor"/>
      </font>
      <fill>
        <patternFill patternType="solid">
          <fgColor theme="8"/>
          <bgColor theme="8"/>
        </patternFill>
      </fill>
      <border diagonalUp="0" diagonalDown="0">
        <left style="thin">
          <color auto="1"/>
        </left>
        <right style="thin">
          <color auto="1"/>
        </right>
        <vertical style="thin">
          <color auto="1"/>
        </vertical>
      </border>
    </dxf>
    <dxf>
      <numFmt numFmtId="2" formatCode="0.00"/>
      <border diagonalUp="0" diagonalDown="0" outline="0">
        <left/>
        <right/>
        <top style="thin">
          <color theme="8" tint="0.39997558519241921"/>
        </top>
        <bottom style="thin">
          <color theme="8" tint="0.39997558519241921"/>
        </bottom>
      </border>
    </dxf>
    <dxf>
      <numFmt numFmtId="0" formatCode="General"/>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border diagonalUp="0" diagonalDown="0" outline="0">
        <left/>
        <right/>
        <top style="thin">
          <color theme="8" tint="0.39997558519241921"/>
        </top>
        <bottom style="thin">
          <color theme="8" tint="0.39997558519241921"/>
        </bottom>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outline="0">
        <bottom style="thin">
          <color theme="8" tint="0.39997558519241921"/>
        </bottom>
      </border>
    </dxf>
    <dxf>
      <font>
        <b/>
        <i val="0"/>
        <strike val="0"/>
        <condense val="0"/>
        <extend val="0"/>
        <outline val="0"/>
        <shadow val="0"/>
        <u val="none"/>
        <vertAlign val="baseline"/>
        <sz val="11"/>
        <color theme="0"/>
        <name val="Rockwell"/>
        <family val="2"/>
        <scheme val="minor"/>
      </font>
      <fill>
        <patternFill patternType="solid">
          <fgColor theme="8"/>
          <bgColor theme="8"/>
        </patternFill>
      </fill>
    </dxf>
  </dxfs>
  <tableStyles count="2" defaultTableStyle="TableStyleMedium2" defaultPivotStyle="PivotStyleLight16">
    <tableStyle name="Invisible" pivot="0" table="0" count="0" xr9:uid="{110E9B71-099D-45AF-8375-E614A3098EAC}"/>
    <tableStyle name="Slicer Style 1" pivot="0" table="0" count="0" xr9:uid="{576CFBC4-542B-445F-AC0C-50EB8EE7CCA4}"/>
  </tableStyles>
  <colors>
    <mruColors>
      <color rgb="FFDABC50"/>
      <color rgb="FFCC0099"/>
      <color rgb="FF990099"/>
      <color rgb="FFFFFF66"/>
      <color rgb="FFFFFF99"/>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1.xml"/><Relationship Id="rId34" Type="http://schemas.microsoft.com/office/2007/relationships/slicerCache" Target="slicerCaches/slicerCache10.xml"/><Relationship Id="rId42" Type="http://schemas.openxmlformats.org/officeDocument/2006/relationships/connections" Target="connections.xml"/><Relationship Id="rId47" Type="http://schemas.openxmlformats.org/officeDocument/2006/relationships/calcChain" Target="calcChain.xml"/><Relationship Id="rId50" Type="http://schemas.openxmlformats.org/officeDocument/2006/relationships/customXml" Target="../customXml/item3.xml"/><Relationship Id="rId55" Type="http://schemas.openxmlformats.org/officeDocument/2006/relationships/customXml" Target="../customXml/item8.xml"/><Relationship Id="rId63" Type="http://schemas.openxmlformats.org/officeDocument/2006/relationships/customXml" Target="../customXml/item16.xml"/><Relationship Id="rId68"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5.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microsoft.com/office/2007/relationships/slicerCache" Target="slicerCaches/slicerCache8.xml"/><Relationship Id="rId37" Type="http://schemas.microsoft.com/office/2007/relationships/slicerCache" Target="slicerCaches/slicerCache13.xml"/><Relationship Id="rId40" Type="http://schemas.microsoft.com/office/2007/relationships/slicerCache" Target="slicerCaches/slicerCache16.xml"/><Relationship Id="rId45" Type="http://schemas.openxmlformats.org/officeDocument/2006/relationships/sheetMetadata" Target="metadata.xml"/><Relationship Id="rId53" Type="http://schemas.openxmlformats.org/officeDocument/2006/relationships/customXml" Target="../customXml/item6.xml"/><Relationship Id="rId58" Type="http://schemas.openxmlformats.org/officeDocument/2006/relationships/customXml" Target="../customXml/item11.xml"/><Relationship Id="rId66"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customXml" Target="../customXml/item1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microsoft.com/office/2007/relationships/slicerCache" Target="slicerCaches/slicerCache3.xml"/><Relationship Id="rId30" Type="http://schemas.microsoft.com/office/2007/relationships/slicerCache" Target="slicerCaches/slicerCache6.xml"/><Relationship Id="rId35" Type="http://schemas.microsoft.com/office/2007/relationships/slicerCache" Target="slicerCaches/slicerCache11.xml"/><Relationship Id="rId43" Type="http://schemas.openxmlformats.org/officeDocument/2006/relationships/styles" Target="styles.xml"/><Relationship Id="rId48" Type="http://schemas.openxmlformats.org/officeDocument/2006/relationships/customXml" Target="../customXml/item1.xml"/><Relationship Id="rId56" Type="http://schemas.openxmlformats.org/officeDocument/2006/relationships/customXml" Target="../customXml/item9.xml"/><Relationship Id="rId64"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microsoft.com/office/2007/relationships/slicerCache" Target="slicerCaches/slicerCache9.xml"/><Relationship Id="rId38" Type="http://schemas.microsoft.com/office/2007/relationships/slicerCache" Target="slicerCaches/slicerCache14.xml"/><Relationship Id="rId46" Type="http://schemas.openxmlformats.org/officeDocument/2006/relationships/powerPivotData" Target="model/item.data"/><Relationship Id="rId59" Type="http://schemas.openxmlformats.org/officeDocument/2006/relationships/customXml" Target="../customXml/item12.xml"/><Relationship Id="rId67" Type="http://schemas.openxmlformats.org/officeDocument/2006/relationships/customXml" Target="../customXml/item20.xml"/><Relationship Id="rId20" Type="http://schemas.openxmlformats.org/officeDocument/2006/relationships/worksheet" Target="worksheets/sheet20.xml"/><Relationship Id="rId41" Type="http://schemas.openxmlformats.org/officeDocument/2006/relationships/theme" Target="theme/theme1.xml"/><Relationship Id="rId54" Type="http://schemas.openxmlformats.org/officeDocument/2006/relationships/customXml" Target="../customXml/item7.xml"/><Relationship Id="rId62"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microsoft.com/office/2007/relationships/slicerCache" Target="slicerCaches/slicerCache4.xml"/><Relationship Id="rId36" Type="http://schemas.microsoft.com/office/2007/relationships/slicerCache" Target="slicerCaches/slicerCache12.xml"/><Relationship Id="rId49" Type="http://schemas.openxmlformats.org/officeDocument/2006/relationships/customXml" Target="../customXml/item2.xml"/><Relationship Id="rId57" Type="http://schemas.openxmlformats.org/officeDocument/2006/relationships/customXml" Target="../customXml/item10.xml"/><Relationship Id="rId10" Type="http://schemas.openxmlformats.org/officeDocument/2006/relationships/worksheet" Target="worksheets/sheet10.xml"/><Relationship Id="rId31" Type="http://schemas.microsoft.com/office/2007/relationships/slicerCache" Target="slicerCaches/slicerCache7.xml"/><Relationship Id="rId44" Type="http://schemas.openxmlformats.org/officeDocument/2006/relationships/sharedStrings" Target="sharedString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a:t>
            </a:r>
            <a:r>
              <a:rPr lang="en-US" baseline="0">
                <a:solidFill>
                  <a:schemeClr val="tx1"/>
                </a:solidFill>
              </a:rPr>
              <a:t>       </a:t>
            </a:r>
            <a:r>
              <a:rPr lang="en-US">
                <a:solidFill>
                  <a:schemeClr val="tx1"/>
                </a:solidFill>
              </a:rPr>
              <a:t>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50800"/>
            <a:bevelB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7836809117207567"/>
              <c:y val="0.228141533641850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18602148798834"/>
                  <c:h val="0.22669618670511799"/>
                </c:manualLayout>
              </c15:layout>
            </c:ext>
          </c:extLst>
        </c:dLbl>
      </c:pivotFmt>
      <c:pivotFmt>
        <c:idx val="3"/>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24839872446068251"/>
              <c:y val="-0.1790207114517339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229185396069787"/>
                  <c:h val="0.1910937713203644"/>
                </c:manualLayout>
              </c15:layout>
            </c:ext>
          </c:extLst>
        </c:dLbl>
      </c:pivotFmt>
      <c:pivotFmt>
        <c:idx val="4"/>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3453116095798276"/>
              <c:y val="-0.1962947246784335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229185396069787"/>
                  <c:h val="0.1910937713203644"/>
                </c:manualLayout>
              </c15:layout>
            </c:ext>
          </c:extLst>
        </c:dLbl>
      </c:pivotFmt>
      <c:pivotFmt>
        <c:idx val="5"/>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6581012198495759"/>
              <c:y val="0.2207225280354103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067974348675675"/>
                  <c:h val="0.1910937713203644"/>
                </c:manualLayout>
              </c15:layout>
            </c:ext>
          </c:extLst>
        </c:dLbl>
      </c:pivotFmt>
    </c:pivotFmts>
    <c:plotArea>
      <c:layout/>
      <c:pieChart>
        <c:varyColors val="1"/>
        <c:ser>
          <c:idx val="0"/>
          <c:order val="0"/>
          <c:tx>
            <c:strRef>
              <c:f>Working!$L$7</c:f>
              <c:strCache>
                <c:ptCount val="1"/>
                <c:pt idx="0">
                  <c:v>Total</c:v>
                </c:pt>
              </c:strCache>
            </c:strRef>
          </c:tx>
          <c:spPr>
            <a:scene3d>
              <a:camera prst="orthographicFront"/>
              <a:lightRig rig="threePt" dir="t"/>
            </a:scene3d>
            <a:sp3d>
              <a:bevelT w="50800"/>
              <a:bevelB w="50800"/>
            </a:sp3d>
          </c:spPr>
          <c:dPt>
            <c:idx val="0"/>
            <c:bubble3D val="0"/>
            <c:spPr>
              <a:solidFill>
                <a:schemeClr val="accent1"/>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1-18C5-4419-8CD0-7C7A097B969E}"/>
              </c:ext>
            </c:extLst>
          </c:dPt>
          <c:dPt>
            <c:idx val="1"/>
            <c:bubble3D val="0"/>
            <c:spPr>
              <a:solidFill>
                <a:schemeClr val="accent2"/>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3-18C5-4419-8CD0-7C7A097B969E}"/>
              </c:ext>
            </c:extLst>
          </c:dPt>
          <c:dPt>
            <c:idx val="2"/>
            <c:bubble3D val="0"/>
            <c:spPr>
              <a:solidFill>
                <a:schemeClr val="accent3"/>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5-18C5-4419-8CD0-7C7A097B969E}"/>
              </c:ext>
            </c:extLst>
          </c:dPt>
          <c:dPt>
            <c:idx val="3"/>
            <c:bubble3D val="0"/>
            <c:spPr>
              <a:solidFill>
                <a:schemeClr val="accent4"/>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7-18C5-4419-8CD0-7C7A097B969E}"/>
              </c:ext>
            </c:extLst>
          </c:dPt>
          <c:dLbls>
            <c:dLbl>
              <c:idx val="0"/>
              <c:layout>
                <c:manualLayout>
                  <c:x val="-0.17836809117207567"/>
                  <c:y val="0.2281415336418508"/>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018602148798834"/>
                      <c:h val="0.22669618670511799"/>
                    </c:manualLayout>
                  </c15:layout>
                </c:ext>
                <c:ext xmlns:c16="http://schemas.microsoft.com/office/drawing/2014/chart" uri="{C3380CC4-5D6E-409C-BE32-E72D297353CC}">
                  <c16:uniqueId val="{00000001-18C5-4419-8CD0-7C7A097B969E}"/>
                </c:ext>
              </c:extLst>
            </c:dLbl>
            <c:dLbl>
              <c:idx val="1"/>
              <c:layout>
                <c:manualLayout>
                  <c:x val="-0.24839872446068251"/>
                  <c:y val="-0.17902071145173393"/>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2229185396069787"/>
                      <c:h val="0.1910937713203644"/>
                    </c:manualLayout>
                  </c15:layout>
                </c:ext>
                <c:ext xmlns:c16="http://schemas.microsoft.com/office/drawing/2014/chart" uri="{C3380CC4-5D6E-409C-BE32-E72D297353CC}">
                  <c16:uniqueId val="{00000003-18C5-4419-8CD0-7C7A097B969E}"/>
                </c:ext>
              </c:extLst>
            </c:dLbl>
            <c:dLbl>
              <c:idx val="2"/>
              <c:layout>
                <c:manualLayout>
                  <c:x val="0.13453116095798276"/>
                  <c:y val="-0.19629472467843354"/>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2229185396069787"/>
                      <c:h val="0.1910937713203644"/>
                    </c:manualLayout>
                  </c15:layout>
                </c:ext>
                <c:ext xmlns:c16="http://schemas.microsoft.com/office/drawing/2014/chart" uri="{C3380CC4-5D6E-409C-BE32-E72D297353CC}">
                  <c16:uniqueId val="{00000005-18C5-4419-8CD0-7C7A097B969E}"/>
                </c:ext>
              </c:extLst>
            </c:dLbl>
            <c:dLbl>
              <c:idx val="3"/>
              <c:layout>
                <c:manualLayout>
                  <c:x val="0.16581012198495759"/>
                  <c:y val="0.22072252803541037"/>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0067974348675675"/>
                      <c:h val="0.1910937713203644"/>
                    </c:manualLayout>
                  </c15:layout>
                </c:ext>
                <c:ext xmlns:c16="http://schemas.microsoft.com/office/drawing/2014/chart" uri="{C3380CC4-5D6E-409C-BE32-E72D297353CC}">
                  <c16:uniqueId val="{00000007-18C5-4419-8CD0-7C7A097B969E}"/>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Working!$K$8:$K$12</c:f>
              <c:strCache>
                <c:ptCount val="4"/>
                <c:pt idx="0">
                  <c:v>Central</c:v>
                </c:pt>
                <c:pt idx="1">
                  <c:v>East</c:v>
                </c:pt>
                <c:pt idx="2">
                  <c:v>South</c:v>
                </c:pt>
                <c:pt idx="3">
                  <c:v>West</c:v>
                </c:pt>
              </c:strCache>
            </c:strRef>
          </c:cat>
          <c:val>
            <c:numRef>
              <c:f>Working!$L$8:$L$12</c:f>
              <c:numCache>
                <c:formatCode>General</c:formatCode>
                <c:ptCount val="4"/>
                <c:pt idx="0">
                  <c:v>441445.61999999982</c:v>
                </c:pt>
                <c:pt idx="1">
                  <c:v>549415.32999999996</c:v>
                </c:pt>
                <c:pt idx="2">
                  <c:v>341328.31999999966</c:v>
                </c:pt>
                <c:pt idx="3">
                  <c:v>491271.2900000001</c:v>
                </c:pt>
              </c:numCache>
            </c:numRef>
          </c:val>
          <c:extLst>
            <c:ext xmlns:c16="http://schemas.microsoft.com/office/drawing/2014/chart" uri="{C3380CC4-5D6E-409C-BE32-E72D297353CC}">
              <c16:uniqueId val="{00000008-18C5-4419-8CD0-7C7A097B969E}"/>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onthly</a:t>
            </a:r>
            <a:r>
              <a:rPr lang="en-IN" baseline="0">
                <a:solidFill>
                  <a:schemeClr val="tx1"/>
                </a:solidFill>
              </a:rPr>
              <a:t>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Working!$C$7:$C$8</c:f>
              <c:strCache>
                <c:ptCount val="1"/>
                <c:pt idx="0">
                  <c:v>Jan</c:v>
                </c:pt>
              </c:strCache>
            </c:strRef>
          </c:tx>
          <c:spPr>
            <a:solidFill>
              <a:schemeClr val="accent1"/>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Working!$C$9:$C$13</c:f>
              <c:numCache>
                <c:formatCode>General</c:formatCode>
                <c:ptCount val="4"/>
                <c:pt idx="0">
                  <c:v>59702.73</c:v>
                </c:pt>
                <c:pt idx="1">
                  <c:v>59185.16</c:v>
                </c:pt>
                <c:pt idx="2">
                  <c:v>73062.34</c:v>
                </c:pt>
                <c:pt idx="3">
                  <c:v>73048.319999999992</c:v>
                </c:pt>
              </c:numCache>
            </c:numRef>
          </c:val>
          <c:extLst>
            <c:ext xmlns:c16="http://schemas.microsoft.com/office/drawing/2014/chart" uri="{C3380CC4-5D6E-409C-BE32-E72D297353CC}">
              <c16:uniqueId val="{00000000-90FB-4962-B59D-45664B9C971A}"/>
            </c:ext>
          </c:extLst>
        </c:ser>
        <c:ser>
          <c:idx val="1"/>
          <c:order val="1"/>
          <c:tx>
            <c:strRef>
              <c:f>Working!$D$7:$D$8</c:f>
              <c:strCache>
                <c:ptCount val="1"/>
                <c:pt idx="0">
                  <c:v>Feb</c:v>
                </c:pt>
              </c:strCache>
            </c:strRef>
          </c:tx>
          <c:spPr>
            <a:solidFill>
              <a:schemeClr val="accent2"/>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Working!$D$9:$D$13</c:f>
              <c:numCache>
                <c:formatCode>General</c:formatCode>
                <c:ptCount val="4"/>
                <c:pt idx="0">
                  <c:v>70282.439999999973</c:v>
                </c:pt>
                <c:pt idx="1">
                  <c:v>69109.8</c:v>
                </c:pt>
                <c:pt idx="2">
                  <c:v>31754.39</c:v>
                </c:pt>
                <c:pt idx="3">
                  <c:v>135248.81000000003</c:v>
                </c:pt>
              </c:numCache>
            </c:numRef>
          </c:val>
          <c:extLst>
            <c:ext xmlns:c16="http://schemas.microsoft.com/office/drawing/2014/chart" uri="{C3380CC4-5D6E-409C-BE32-E72D297353CC}">
              <c16:uniqueId val="{00000001-90FB-4962-B59D-45664B9C971A}"/>
            </c:ext>
          </c:extLst>
        </c:ser>
        <c:ser>
          <c:idx val="2"/>
          <c:order val="2"/>
          <c:tx>
            <c:strRef>
              <c:f>Working!$E$7:$E$8</c:f>
              <c:strCache>
                <c:ptCount val="1"/>
                <c:pt idx="0">
                  <c:v>Mar</c:v>
                </c:pt>
              </c:strCache>
            </c:strRef>
          </c:tx>
          <c:spPr>
            <a:solidFill>
              <a:schemeClr val="accent3"/>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Working!$E$9:$E$13</c:f>
              <c:numCache>
                <c:formatCode>General</c:formatCode>
                <c:ptCount val="4"/>
                <c:pt idx="0">
                  <c:v>62075.31</c:v>
                </c:pt>
                <c:pt idx="1">
                  <c:v>59137.039999999994</c:v>
                </c:pt>
                <c:pt idx="2">
                  <c:v>77874.78</c:v>
                </c:pt>
                <c:pt idx="3">
                  <c:v>66080</c:v>
                </c:pt>
              </c:numCache>
            </c:numRef>
          </c:val>
          <c:extLst>
            <c:ext xmlns:c16="http://schemas.microsoft.com/office/drawing/2014/chart" uri="{C3380CC4-5D6E-409C-BE32-E72D297353CC}">
              <c16:uniqueId val="{00000002-90FB-4962-B59D-45664B9C971A}"/>
            </c:ext>
          </c:extLst>
        </c:ser>
        <c:ser>
          <c:idx val="3"/>
          <c:order val="3"/>
          <c:tx>
            <c:strRef>
              <c:f>Working!$F$7:$F$8</c:f>
              <c:strCache>
                <c:ptCount val="1"/>
                <c:pt idx="0">
                  <c:v>Apr</c:v>
                </c:pt>
              </c:strCache>
            </c:strRef>
          </c:tx>
          <c:spPr>
            <a:solidFill>
              <a:schemeClr val="accent4"/>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Working!$F$9:$F$13</c:f>
              <c:numCache>
                <c:formatCode>General</c:formatCode>
                <c:ptCount val="4"/>
                <c:pt idx="0">
                  <c:v>64058.379999999983</c:v>
                </c:pt>
                <c:pt idx="1">
                  <c:v>161630.83000000007</c:v>
                </c:pt>
                <c:pt idx="2">
                  <c:v>58285.109999999986</c:v>
                </c:pt>
                <c:pt idx="3">
                  <c:v>72477.409999999974</c:v>
                </c:pt>
              </c:numCache>
            </c:numRef>
          </c:val>
          <c:extLst>
            <c:ext xmlns:c16="http://schemas.microsoft.com/office/drawing/2014/chart" uri="{C3380CC4-5D6E-409C-BE32-E72D297353CC}">
              <c16:uniqueId val="{00000003-90FB-4962-B59D-45664B9C971A}"/>
            </c:ext>
          </c:extLst>
        </c:ser>
        <c:ser>
          <c:idx val="4"/>
          <c:order val="4"/>
          <c:tx>
            <c:strRef>
              <c:f>Working!$G$7:$G$8</c:f>
              <c:strCache>
                <c:ptCount val="1"/>
                <c:pt idx="0">
                  <c:v>May</c:v>
                </c:pt>
              </c:strCache>
            </c:strRef>
          </c:tx>
          <c:spPr>
            <a:solidFill>
              <a:schemeClr val="accent5"/>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Working!$G$9:$G$13</c:f>
              <c:numCache>
                <c:formatCode>General</c:formatCode>
                <c:ptCount val="4"/>
                <c:pt idx="0">
                  <c:v>79253.140000000058</c:v>
                </c:pt>
                <c:pt idx="1">
                  <c:v>84858.810000000012</c:v>
                </c:pt>
                <c:pt idx="2">
                  <c:v>50887.390000000007</c:v>
                </c:pt>
                <c:pt idx="3">
                  <c:v>71583.159999999989</c:v>
                </c:pt>
              </c:numCache>
            </c:numRef>
          </c:val>
          <c:extLst>
            <c:ext xmlns:c16="http://schemas.microsoft.com/office/drawing/2014/chart" uri="{C3380CC4-5D6E-409C-BE32-E72D297353CC}">
              <c16:uniqueId val="{00000004-90FB-4962-B59D-45664B9C971A}"/>
            </c:ext>
          </c:extLst>
        </c:ser>
        <c:ser>
          <c:idx val="5"/>
          <c:order val="5"/>
          <c:tx>
            <c:strRef>
              <c:f>Working!$H$7:$H$8</c:f>
              <c:strCache>
                <c:ptCount val="1"/>
                <c:pt idx="0">
                  <c:v>Jun</c:v>
                </c:pt>
              </c:strCache>
            </c:strRef>
          </c:tx>
          <c:spPr>
            <a:solidFill>
              <a:schemeClr val="accent6"/>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Working!$H$9:$H$13</c:f>
              <c:numCache>
                <c:formatCode>General</c:formatCode>
                <c:ptCount val="4"/>
                <c:pt idx="0">
                  <c:v>106073.62000000001</c:v>
                </c:pt>
                <c:pt idx="1">
                  <c:v>115493.68999999997</c:v>
                </c:pt>
                <c:pt idx="2">
                  <c:v>49464.309999999976</c:v>
                </c:pt>
                <c:pt idx="3">
                  <c:v>72833.589999999967</c:v>
                </c:pt>
              </c:numCache>
            </c:numRef>
          </c:val>
          <c:extLst>
            <c:ext xmlns:c16="http://schemas.microsoft.com/office/drawing/2014/chart" uri="{C3380CC4-5D6E-409C-BE32-E72D297353CC}">
              <c16:uniqueId val="{00000005-90FB-4962-B59D-45664B9C971A}"/>
            </c:ext>
          </c:extLst>
        </c:ser>
        <c:dLbls>
          <c:showLegendKey val="0"/>
          <c:showVal val="0"/>
          <c:showCatName val="0"/>
          <c:showSerName val="0"/>
          <c:showPercent val="0"/>
          <c:showBubbleSize val="0"/>
        </c:dLbls>
        <c:gapWidth val="219"/>
        <c:overlap val="-27"/>
        <c:axId val="1851176144"/>
        <c:axId val="1851176560"/>
      </c:barChart>
      <c:catAx>
        <c:axId val="185117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1176560"/>
        <c:crosses val="autoZero"/>
        <c:auto val="1"/>
        <c:lblAlgn val="ctr"/>
        <c:lblOffset val="100"/>
        <c:noMultiLvlLbl val="0"/>
      </c:catAx>
      <c:valAx>
        <c:axId val="1851176560"/>
        <c:scaling>
          <c:orientation val="minMax"/>
        </c:scaling>
        <c:delete val="0"/>
        <c:axPos val="l"/>
        <c:title>
          <c:tx>
            <c:rich>
              <a:bodyPr rot="-5400000" spcFirstLastPara="1" vertOverflow="ellipsis" vert="horz" wrap="square" anchor="t" anchorCtr="0"/>
              <a:lstStyle/>
              <a:p>
                <a:pPr>
                  <a:defRPr sz="1000" b="0" i="0" u="none" strike="noStrike" kern="1200" baseline="0">
                    <a:solidFill>
                      <a:schemeClr val="bg1"/>
                    </a:solidFill>
                    <a:latin typeface="+mn-lt"/>
                    <a:ea typeface="+mn-ea"/>
                    <a:cs typeface="+mn-cs"/>
                  </a:defRPr>
                </a:pPr>
                <a:r>
                  <a:rPr lang="en-IN">
                    <a:solidFill>
                      <a:schemeClr val="bg1"/>
                    </a:solidFill>
                  </a:rPr>
                  <a:t>x</a:t>
                </a:r>
                <a:r>
                  <a:rPr lang="en-IN" baseline="0">
                    <a:solidFill>
                      <a:schemeClr val="bg1"/>
                    </a:solidFill>
                  </a:rPr>
                  <a:t> 10000</a:t>
                </a:r>
                <a:endParaRPr lang="en-IN">
                  <a:solidFill>
                    <a:schemeClr val="bg1"/>
                  </a:solidFill>
                </a:endParaRPr>
              </a:p>
            </c:rich>
          </c:tx>
          <c:layout>
            <c:manualLayout>
              <c:xMode val="edge"/>
              <c:yMode val="edge"/>
              <c:x val="3.2894736842105261E-2"/>
              <c:y val="0.18398247094113235"/>
            </c:manualLayout>
          </c:layout>
          <c:overlay val="0"/>
          <c:spPr>
            <a:noFill/>
            <a:ln>
              <a:noFill/>
            </a:ln>
            <a:effectLst/>
          </c:spPr>
          <c:txPr>
            <a:bodyPr rot="-5400000" spcFirstLastPara="1" vertOverflow="ellipsis" vert="horz" wrap="square" anchor="t" anchorCtr="0"/>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1176144"/>
        <c:crosses val="autoZero"/>
        <c:crossBetween val="between"/>
        <c:dispUnits>
          <c:builtInUnit val="tenThousand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III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Sales</a:t>
            </a:r>
            <a:r>
              <a:rPr lang="en-IN" baseline="0">
                <a:solidFill>
                  <a:schemeClr val="tx1"/>
                </a:solidFill>
              </a:rPr>
              <a:t> By Pr      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threePt" dir="t"/>
          </a:scene3d>
          <a:sp3d>
            <a:bevelT w="38100"/>
          </a:sp3d>
        </c:spPr>
        <c:marker>
          <c:symbol val="none"/>
        </c:marker>
        <c:dLbl>
          <c:idx val="0"/>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threePt" dir="t"/>
          </a:scene3d>
          <a:sp3d>
            <a:bevelT w="38100"/>
          </a:sp3d>
        </c:spPr>
      </c:pivotFmt>
    </c:pivotFmts>
    <c:plotArea>
      <c:layout/>
      <c:barChart>
        <c:barDir val="col"/>
        <c:grouping val="clustered"/>
        <c:varyColors val="0"/>
        <c:ser>
          <c:idx val="0"/>
          <c:order val="0"/>
          <c:tx>
            <c:strRef>
              <c:f>Working!$O$7</c:f>
              <c:strCache>
                <c:ptCount val="1"/>
                <c:pt idx="0">
                  <c:v>Total</c:v>
                </c:pt>
              </c:strCache>
            </c:strRef>
          </c:tx>
          <c:spPr>
            <a:solidFill>
              <a:schemeClr val="accent1"/>
            </a:solidFill>
            <a:ln>
              <a:noFill/>
            </a:ln>
            <a:effectLst/>
            <a:scene3d>
              <a:camera prst="orthographicFront"/>
              <a:lightRig rig="threePt" dir="t"/>
            </a:scene3d>
            <a:sp3d>
              <a:bevelT w="38100"/>
            </a:sp3d>
          </c:spPr>
          <c:invertIfNegative val="0"/>
          <c:dLbls>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Working!$N$8:$N$11</c:f>
              <c:strCache>
                <c:ptCount val="3"/>
                <c:pt idx="0">
                  <c:v>Furniture</c:v>
                </c:pt>
                <c:pt idx="1">
                  <c:v>Office Supplies</c:v>
                </c:pt>
                <c:pt idx="2">
                  <c:v>Technology</c:v>
                </c:pt>
              </c:strCache>
            </c:strRef>
          </c:cat>
          <c:val>
            <c:numRef>
              <c:f>Working!$O$8:$O$11</c:f>
              <c:numCache>
                <c:formatCode>General</c:formatCode>
                <c:ptCount val="3"/>
                <c:pt idx="0">
                  <c:v>613799.42000000039</c:v>
                </c:pt>
                <c:pt idx="1">
                  <c:v>524234.58999999962</c:v>
                </c:pt>
                <c:pt idx="2">
                  <c:v>685426.54999999958</c:v>
                </c:pt>
              </c:numCache>
            </c:numRef>
          </c:val>
          <c:extLst>
            <c:ext xmlns:c16="http://schemas.microsoft.com/office/drawing/2014/chart" uri="{C3380CC4-5D6E-409C-BE32-E72D297353CC}">
              <c16:uniqueId val="{00000001-9974-4686-BE09-985EB331B762}"/>
            </c:ext>
          </c:extLst>
        </c:ser>
        <c:dLbls>
          <c:dLblPos val="outEnd"/>
          <c:showLegendKey val="0"/>
          <c:showVal val="1"/>
          <c:showCatName val="0"/>
          <c:showSerName val="0"/>
          <c:showPercent val="0"/>
          <c:showBubbleSize val="0"/>
        </c:dLbls>
        <c:gapWidth val="219"/>
        <c:overlap val="-27"/>
        <c:axId val="1809077872"/>
        <c:axId val="1809085776"/>
      </c:barChart>
      <c:catAx>
        <c:axId val="18090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9085776"/>
        <c:crosses val="autoZero"/>
        <c:auto val="1"/>
        <c:lblAlgn val="ctr"/>
        <c:lblOffset val="100"/>
        <c:noMultiLvlLbl val="0"/>
      </c:catAx>
      <c:valAx>
        <c:axId val="1809085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9077872"/>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c:name>
    <c:fmtId val="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Manager</a:t>
            </a:r>
            <a:r>
              <a:rPr lang="en-IN" baseline="0">
                <a:solidFill>
                  <a:schemeClr val="tx1"/>
                </a:solidFill>
              </a:rPr>
              <a:t> Per     ormance</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a:bevelT w="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tx1">
                <a:lumMod val="95000"/>
                <a:lumOff val="5000"/>
              </a:schemeClr>
            </a:solidFill>
            <a:round/>
          </a:ln>
          <a:effectLst/>
        </c:spPr>
        <c:marker>
          <c:symbol val="none"/>
        </c:marker>
      </c:pivotFmt>
    </c:pivotFmts>
    <c:plotArea>
      <c:layout/>
      <c:barChart>
        <c:barDir val="col"/>
        <c:grouping val="clustered"/>
        <c:varyColors val="0"/>
        <c:ser>
          <c:idx val="0"/>
          <c:order val="0"/>
          <c:tx>
            <c:strRef>
              <c:f>Working!$F$17</c:f>
              <c:strCache>
                <c:ptCount val="1"/>
                <c:pt idx="0">
                  <c:v>Sum of Sales</c:v>
                </c:pt>
              </c:strCache>
            </c:strRef>
          </c:tx>
          <c:spPr>
            <a:solidFill>
              <a:schemeClr val="accent1"/>
            </a:solidFill>
            <a:ln>
              <a:noFill/>
            </a:ln>
            <a:effectLst/>
            <a:scene3d>
              <a:camera prst="orthographicFront"/>
              <a:lightRig rig="threePt" dir="t"/>
            </a:scene3d>
            <a:sp3d>
              <a:bevelT w="381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Working!$E$18:$E$22</c:f>
              <c:strCache>
                <c:ptCount val="4"/>
                <c:pt idx="0">
                  <c:v>Chris</c:v>
                </c:pt>
                <c:pt idx="1">
                  <c:v>Erin</c:v>
                </c:pt>
                <c:pt idx="2">
                  <c:v>Sam</c:v>
                </c:pt>
                <c:pt idx="3">
                  <c:v>William</c:v>
                </c:pt>
              </c:strCache>
            </c:strRef>
          </c:cat>
          <c:val>
            <c:numRef>
              <c:f>Working!$F$18:$F$22</c:f>
              <c:numCache>
                <c:formatCode>General</c:formatCode>
                <c:ptCount val="4"/>
                <c:pt idx="0">
                  <c:v>441445.61999999982</c:v>
                </c:pt>
                <c:pt idx="1">
                  <c:v>549415.32999999996</c:v>
                </c:pt>
                <c:pt idx="2">
                  <c:v>341328.31999999966</c:v>
                </c:pt>
                <c:pt idx="3">
                  <c:v>491271.2900000001</c:v>
                </c:pt>
              </c:numCache>
            </c:numRef>
          </c:val>
          <c:extLst>
            <c:ext xmlns:c16="http://schemas.microsoft.com/office/drawing/2014/chart" uri="{C3380CC4-5D6E-409C-BE32-E72D297353CC}">
              <c16:uniqueId val="{00000000-C815-4458-89C9-502672B2D691}"/>
            </c:ext>
          </c:extLst>
        </c:ser>
        <c:dLbls>
          <c:showLegendKey val="0"/>
          <c:showVal val="1"/>
          <c:showCatName val="0"/>
          <c:showSerName val="0"/>
          <c:showPercent val="0"/>
          <c:showBubbleSize val="0"/>
        </c:dLbls>
        <c:gapWidth val="219"/>
        <c:overlap val="-27"/>
        <c:axId val="144902896"/>
        <c:axId val="144924528"/>
      </c:barChart>
      <c:lineChart>
        <c:grouping val="standard"/>
        <c:varyColors val="0"/>
        <c:ser>
          <c:idx val="1"/>
          <c:order val="1"/>
          <c:tx>
            <c:strRef>
              <c:f>Working!$G$17</c:f>
              <c:strCache>
                <c:ptCount val="1"/>
                <c:pt idx="0">
                  <c:v>Sum of Average</c:v>
                </c:pt>
              </c:strCache>
            </c:strRef>
          </c:tx>
          <c:spPr>
            <a:ln w="28575" cap="rnd">
              <a:solidFill>
                <a:schemeClr val="tx1">
                  <a:lumMod val="95000"/>
                  <a:lumOff val="5000"/>
                </a:schemeClr>
              </a:solidFill>
              <a:round/>
            </a:ln>
            <a:effectLst/>
          </c:spPr>
          <c:marker>
            <c:symbol val="none"/>
          </c:marker>
          <c:dLbls>
            <c:delete val="1"/>
          </c:dLbls>
          <c:cat>
            <c:strRef>
              <c:f>Working!$E$18:$E$22</c:f>
              <c:strCache>
                <c:ptCount val="4"/>
                <c:pt idx="0">
                  <c:v>Chris</c:v>
                </c:pt>
                <c:pt idx="1">
                  <c:v>Erin</c:v>
                </c:pt>
                <c:pt idx="2">
                  <c:v>Sam</c:v>
                </c:pt>
                <c:pt idx="3">
                  <c:v>William</c:v>
                </c:pt>
              </c:strCache>
            </c:strRef>
          </c:cat>
          <c:val>
            <c:numRef>
              <c:f>Working!$G$18:$G$22</c:f>
              <c:numCache>
                <c:formatCode>General</c:formatCode>
                <c:ptCount val="4"/>
                <c:pt idx="0">
                  <c:v>470381.1925</c:v>
                </c:pt>
                <c:pt idx="1">
                  <c:v>470381.1925</c:v>
                </c:pt>
                <c:pt idx="2">
                  <c:v>470381.1925</c:v>
                </c:pt>
                <c:pt idx="3">
                  <c:v>470381.1925</c:v>
                </c:pt>
              </c:numCache>
            </c:numRef>
          </c:val>
          <c:smooth val="0"/>
          <c:extLst>
            <c:ext xmlns:c16="http://schemas.microsoft.com/office/drawing/2014/chart" uri="{C3380CC4-5D6E-409C-BE32-E72D297353CC}">
              <c16:uniqueId val="{00000001-C815-4458-89C9-502672B2D691}"/>
            </c:ext>
          </c:extLst>
        </c:ser>
        <c:dLbls>
          <c:showLegendKey val="0"/>
          <c:showVal val="1"/>
          <c:showCatName val="0"/>
          <c:showSerName val="0"/>
          <c:showPercent val="0"/>
          <c:showBubbleSize val="0"/>
        </c:dLbls>
        <c:marker val="1"/>
        <c:smooth val="0"/>
        <c:axId val="144902896"/>
        <c:axId val="144924528"/>
      </c:lineChart>
      <c:catAx>
        <c:axId val="14490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4924528"/>
        <c:crosses val="autoZero"/>
        <c:auto val="1"/>
        <c:lblAlgn val="ctr"/>
        <c:lblOffset val="100"/>
        <c:noMultiLvlLbl val="0"/>
      </c:catAx>
      <c:valAx>
        <c:axId val="144924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4902896"/>
        <c:crosses val="autoZero"/>
        <c:crossBetween val="between"/>
        <c:dispUnits>
          <c:builtInUnit val="hundred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Weekly</a:t>
            </a:r>
            <a:r>
              <a:rPr lang="en-IN" baseline="0">
                <a:solidFill>
                  <a:schemeClr val="tx1"/>
                </a:solidFill>
              </a:rPr>
              <a:t> Sales T      end</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Working!$C$17</c:f>
              <c:strCache>
                <c:ptCount val="1"/>
                <c:pt idx="0">
                  <c:v>Total</c:v>
                </c:pt>
              </c:strCache>
            </c:strRef>
          </c:tx>
          <c:spPr>
            <a:ln w="28575" cap="rnd">
              <a:solidFill>
                <a:schemeClr val="accent1"/>
              </a:solidFill>
              <a:round/>
            </a:ln>
            <a:effectLst/>
          </c:spPr>
          <c:marker>
            <c:symbol val="none"/>
          </c:marker>
          <c:cat>
            <c:strRef>
              <c:f>Working!$B$18:$B$197</c:f>
              <c:strCache>
                <c:ptCount val="179"/>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1-Feb</c:v>
                </c:pt>
                <c:pt idx="32">
                  <c:v>2-Feb</c:v>
                </c:pt>
                <c:pt idx="33">
                  <c:v>3-Feb</c:v>
                </c:pt>
                <c:pt idx="34">
                  <c:v>4-Feb</c:v>
                </c:pt>
                <c:pt idx="35">
                  <c:v>5-Feb</c:v>
                </c:pt>
                <c:pt idx="36">
                  <c:v>6-Feb</c:v>
                </c:pt>
                <c:pt idx="37">
                  <c:v>7-Feb</c:v>
                </c:pt>
                <c:pt idx="38">
                  <c:v>8-Feb</c:v>
                </c:pt>
                <c:pt idx="39">
                  <c:v>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1-Mar</c:v>
                </c:pt>
                <c:pt idx="60">
                  <c:v>2-Mar</c:v>
                </c:pt>
                <c:pt idx="61">
                  <c:v>3-Mar</c:v>
                </c:pt>
                <c:pt idx="62">
                  <c:v>4-Mar</c:v>
                </c:pt>
                <c:pt idx="63">
                  <c:v>5-Mar</c:v>
                </c:pt>
                <c:pt idx="64">
                  <c:v>6-Mar</c:v>
                </c:pt>
                <c:pt idx="65">
                  <c:v>7-Mar</c:v>
                </c:pt>
                <c:pt idx="66">
                  <c:v>8-Mar</c:v>
                </c:pt>
                <c:pt idx="67">
                  <c:v>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1-Apr</c:v>
                </c:pt>
                <c:pt idx="91">
                  <c:v>2-Apr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1-Jun</c:v>
                </c:pt>
                <c:pt idx="150">
                  <c:v>2-Jun</c:v>
                </c:pt>
                <c:pt idx="151">
                  <c:v>3-Jun</c:v>
                </c:pt>
                <c:pt idx="152">
                  <c:v>4-Jun</c:v>
                </c:pt>
                <c:pt idx="153">
                  <c:v>5-Jun</c:v>
                </c:pt>
                <c:pt idx="154">
                  <c:v>6-Jun</c:v>
                </c:pt>
                <c:pt idx="155">
                  <c:v>7-Jun</c:v>
                </c:pt>
                <c:pt idx="156">
                  <c:v>8-Jun</c:v>
                </c:pt>
                <c:pt idx="157">
                  <c:v>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Working!$C$18:$C$197</c:f>
              <c:numCache>
                <c:formatCode>General</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37657.54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45469.64</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31988.870000000003</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33087.450000000004</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41296.819999999992</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84B9-409A-82FF-E48EF07CA276}"/>
            </c:ext>
          </c:extLst>
        </c:ser>
        <c:dLbls>
          <c:showLegendKey val="0"/>
          <c:showVal val="0"/>
          <c:showCatName val="0"/>
          <c:showSerName val="0"/>
          <c:showPercent val="0"/>
          <c:showBubbleSize val="0"/>
        </c:dLbls>
        <c:smooth val="0"/>
        <c:axId val="2020350608"/>
        <c:axId val="2020351024"/>
      </c:lineChart>
      <c:catAx>
        <c:axId val="202035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20351024"/>
        <c:crosses val="autoZero"/>
        <c:auto val="1"/>
        <c:lblAlgn val="ctr"/>
        <c:lblOffset val="100"/>
        <c:noMultiLvlLbl val="0"/>
      </c:catAx>
      <c:valAx>
        <c:axId val="2020351024"/>
        <c:scaling>
          <c:orientation val="minMax"/>
          <c:max val="7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20350608"/>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IV</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Tot</a:t>
            </a:r>
            <a:r>
              <a:rPr lang="en-US" baseline="0">
                <a:solidFill>
                  <a:schemeClr val="tx1"/>
                </a:solidFill>
              </a:rPr>
              <a:t>       </a:t>
            </a:r>
            <a:r>
              <a:rPr lang="en-US">
                <a:solidFill>
                  <a:schemeClr val="tx1"/>
                </a:solidFill>
              </a:rPr>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50800"/>
            <a:bevelB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21228184887081084"/>
              <c:y val="0.2126299577136191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865985310779951"/>
                  <c:h val="0.16219378827646541"/>
                </c:manualLayout>
              </c15:layout>
            </c:ext>
          </c:extLst>
        </c:dLbl>
      </c:pivotFmt>
      <c:pivotFmt>
        <c:idx val="3"/>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4179899387576561"/>
              <c:y val="-0.1026044400699912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96237970253721"/>
                  <c:h val="0.16219378827646541"/>
                </c:manualLayout>
              </c15:layout>
            </c:ext>
          </c:extLst>
        </c:dLbl>
      </c:pivotFmt>
      <c:pivotFmt>
        <c:idx val="4"/>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1.9655875100101E-2"/>
              <c:y val="-0.1177925415573054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226669832706558"/>
                  <c:h val="0.16219378827646541"/>
                </c:manualLayout>
              </c15:layout>
            </c:ext>
          </c:extLst>
        </c:dLbl>
      </c:pivotFmt>
      <c:pivotFmt>
        <c:idx val="5"/>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3276613448136995"/>
              <c:y val="-0.1035974409448818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646142457005807"/>
                  <c:h val="0.16219378827646541"/>
                </c:manualLayout>
              </c15:layout>
            </c:ext>
          </c:extLst>
        </c:dLbl>
      </c:pivotFmt>
      <c:pivotFmt>
        <c:idx val="6"/>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20121552926135686"/>
              <c:y val="0.24249216243802857"/>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748409106034672"/>
                  <c:h val="0.21930664916885384"/>
                </c:manualLayout>
              </c15:layout>
            </c:ext>
          </c:extLst>
        </c:dLbl>
      </c:pivotFmt>
    </c:pivotFmts>
    <c:plotArea>
      <c:layout/>
      <c:pieChart>
        <c:varyColors val="1"/>
        <c:ser>
          <c:idx val="0"/>
          <c:order val="0"/>
          <c:tx>
            <c:strRef>
              <c:f>Working!$R$7</c:f>
              <c:strCache>
                <c:ptCount val="1"/>
                <c:pt idx="0">
                  <c:v>Total</c:v>
                </c:pt>
              </c:strCache>
            </c:strRef>
          </c:tx>
          <c:spPr>
            <a:scene3d>
              <a:camera prst="orthographicFront"/>
              <a:lightRig rig="threePt" dir="t"/>
            </a:scene3d>
            <a:sp3d>
              <a:bevelT w="50800"/>
              <a:bevelB w="50800"/>
            </a:sp3d>
          </c:spPr>
          <c:dPt>
            <c:idx val="0"/>
            <c:bubble3D val="0"/>
            <c:spPr>
              <a:solidFill>
                <a:schemeClr val="accent1"/>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1-DD80-4F36-AAB8-5FAEF3CA66E1}"/>
              </c:ext>
            </c:extLst>
          </c:dPt>
          <c:dPt>
            <c:idx val="1"/>
            <c:bubble3D val="0"/>
            <c:spPr>
              <a:solidFill>
                <a:schemeClr val="accent2"/>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3-DD80-4F36-AAB8-5FAEF3CA66E1}"/>
              </c:ext>
            </c:extLst>
          </c:dPt>
          <c:dPt>
            <c:idx val="2"/>
            <c:bubble3D val="0"/>
            <c:spPr>
              <a:solidFill>
                <a:schemeClr val="accent3"/>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5-DD80-4F36-AAB8-5FAEF3CA66E1}"/>
              </c:ext>
            </c:extLst>
          </c:dPt>
          <c:dPt>
            <c:idx val="3"/>
            <c:bubble3D val="0"/>
            <c:spPr>
              <a:solidFill>
                <a:schemeClr val="accent4"/>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7-DD80-4F36-AAB8-5FAEF3CA66E1}"/>
              </c:ext>
            </c:extLst>
          </c:dPt>
          <c:dPt>
            <c:idx val="4"/>
            <c:bubble3D val="0"/>
            <c:spPr>
              <a:solidFill>
                <a:schemeClr val="accent5"/>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9-DD80-4F36-AAB8-5FAEF3CA66E1}"/>
              </c:ext>
            </c:extLst>
          </c:dPt>
          <c:dLbls>
            <c:dLbl>
              <c:idx val="0"/>
              <c:layout>
                <c:manualLayout>
                  <c:x val="-0.21228184887081084"/>
                  <c:y val="0.21262995771361914"/>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865985310779951"/>
                      <c:h val="0.16219378827646541"/>
                    </c:manualLayout>
                  </c15:layout>
                </c:ext>
                <c:ext xmlns:c16="http://schemas.microsoft.com/office/drawing/2014/chart" uri="{C3380CC4-5D6E-409C-BE32-E72D297353CC}">
                  <c16:uniqueId val="{00000001-DD80-4F36-AAB8-5FAEF3CA66E1}"/>
                </c:ext>
              </c:extLst>
            </c:dLbl>
            <c:dLbl>
              <c:idx val="1"/>
              <c:layout>
                <c:manualLayout>
                  <c:x val="-0.14179899387576561"/>
                  <c:y val="-0.10260444006999127"/>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5096237970253721"/>
                      <c:h val="0.16219378827646541"/>
                    </c:manualLayout>
                  </c15:layout>
                </c:ext>
                <c:ext xmlns:c16="http://schemas.microsoft.com/office/drawing/2014/chart" uri="{C3380CC4-5D6E-409C-BE32-E72D297353CC}">
                  <c16:uniqueId val="{00000003-DD80-4F36-AAB8-5FAEF3CA66E1}"/>
                </c:ext>
              </c:extLst>
            </c:dLbl>
            <c:dLbl>
              <c:idx val="2"/>
              <c:layout>
                <c:manualLayout>
                  <c:x val="-1.9655875100101E-2"/>
                  <c:y val="-0.1177925415573054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226669832706558"/>
                      <c:h val="0.16219378827646541"/>
                    </c:manualLayout>
                  </c15:layout>
                </c:ext>
                <c:ext xmlns:c16="http://schemas.microsoft.com/office/drawing/2014/chart" uri="{C3380CC4-5D6E-409C-BE32-E72D297353CC}">
                  <c16:uniqueId val="{00000005-DD80-4F36-AAB8-5FAEF3CA66E1}"/>
                </c:ext>
              </c:extLst>
            </c:dLbl>
            <c:dLbl>
              <c:idx val="3"/>
              <c:layout>
                <c:manualLayout>
                  <c:x val="0.13276613448136995"/>
                  <c:y val="-0.10359744094488189"/>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7646142457005807"/>
                      <c:h val="0.16219378827646541"/>
                    </c:manualLayout>
                  </c15:layout>
                </c:ext>
                <c:ext xmlns:c16="http://schemas.microsoft.com/office/drawing/2014/chart" uri="{C3380CC4-5D6E-409C-BE32-E72D297353CC}">
                  <c16:uniqueId val="{00000007-DD80-4F36-AAB8-5FAEF3CA66E1}"/>
                </c:ext>
              </c:extLst>
            </c:dLbl>
            <c:dLbl>
              <c:idx val="4"/>
              <c:layout>
                <c:manualLayout>
                  <c:x val="0.20121552926135686"/>
                  <c:y val="0.24249216243802857"/>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748409106034672"/>
                      <c:h val="0.21930664916885384"/>
                    </c:manualLayout>
                  </c15:layout>
                </c:ext>
                <c:ext xmlns:c16="http://schemas.microsoft.com/office/drawing/2014/chart" uri="{C3380CC4-5D6E-409C-BE32-E72D297353CC}">
                  <c16:uniqueId val="{00000009-DD80-4F36-AAB8-5FAEF3CA66E1}"/>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Working!$Q$8:$Q$13</c:f>
              <c:strCache>
                <c:ptCount val="5"/>
                <c:pt idx="0">
                  <c:v>Critical</c:v>
                </c:pt>
                <c:pt idx="1">
                  <c:v>High</c:v>
                </c:pt>
                <c:pt idx="2">
                  <c:v>Low</c:v>
                </c:pt>
                <c:pt idx="3">
                  <c:v>Medium</c:v>
                </c:pt>
                <c:pt idx="4">
                  <c:v>Not Specified</c:v>
                </c:pt>
              </c:strCache>
            </c:strRef>
          </c:cat>
          <c:val>
            <c:numRef>
              <c:f>Working!$R$8:$R$13</c:f>
              <c:numCache>
                <c:formatCode>General</c:formatCode>
                <c:ptCount val="5"/>
                <c:pt idx="0">
                  <c:v>415888.2800000002</c:v>
                </c:pt>
                <c:pt idx="1">
                  <c:v>295693.89999999962</c:v>
                </c:pt>
                <c:pt idx="2">
                  <c:v>370698.45000000013</c:v>
                </c:pt>
                <c:pt idx="3">
                  <c:v>368933.21000000008</c:v>
                </c:pt>
                <c:pt idx="4">
                  <c:v>372246.7199999998</c:v>
                </c:pt>
              </c:numCache>
            </c:numRef>
          </c:val>
          <c:extLst>
            <c:ext xmlns:c16="http://schemas.microsoft.com/office/drawing/2014/chart" uri="{C3380CC4-5D6E-409C-BE32-E72D297353CC}">
              <c16:uniqueId val="{0000000A-DD80-4F36-AAB8-5FAEF3CA66E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VII</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by Product Cont</a:t>
            </a:r>
            <a:r>
              <a:rPr lang="en-US" baseline="0">
                <a:solidFill>
                  <a:schemeClr val="tx1"/>
                </a:solidFill>
              </a:rPr>
              <a:t>        </a:t>
            </a:r>
            <a:r>
              <a:rPr lang="en-US">
                <a:solidFill>
                  <a:schemeClr val="tx1"/>
                </a:solidFill>
              </a:rPr>
              <a:t>iner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78040493429079"/>
          <c:y val="0.17171296296296296"/>
          <c:w val="0.70193935822449882"/>
          <c:h val="0.62271617089530473"/>
        </c:manualLayout>
      </c:layout>
      <c:barChart>
        <c:barDir val="bar"/>
        <c:grouping val="clustered"/>
        <c:varyColors val="0"/>
        <c:ser>
          <c:idx val="0"/>
          <c:order val="0"/>
          <c:tx>
            <c:strRef>
              <c:f>Working!$J$17</c:f>
              <c:strCache>
                <c:ptCount val="1"/>
                <c:pt idx="0">
                  <c:v>Total</c:v>
                </c:pt>
              </c:strCache>
            </c:strRef>
          </c:tx>
          <c:spPr>
            <a:solidFill>
              <a:schemeClr val="accent1"/>
            </a:solidFill>
            <a:ln>
              <a:noFill/>
            </a:ln>
            <a:effectLst/>
            <a:scene3d>
              <a:camera prst="orthographicFront"/>
              <a:lightRig rig="threePt" dir="t"/>
            </a:scene3d>
            <a:sp3d>
              <a:bevelT w="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Working!$I$18:$I$25</c:f>
              <c:strCache>
                <c:ptCount val="7"/>
                <c:pt idx="0">
                  <c:v>Wrap Bag</c:v>
                </c:pt>
                <c:pt idx="1">
                  <c:v>Small Pack</c:v>
                </c:pt>
                <c:pt idx="2">
                  <c:v>Medium Box</c:v>
                </c:pt>
                <c:pt idx="3">
                  <c:v>Large Box</c:v>
                </c:pt>
                <c:pt idx="4">
                  <c:v>Jumbo Box</c:v>
                </c:pt>
                <c:pt idx="5">
                  <c:v>Jumbo Drum</c:v>
                </c:pt>
                <c:pt idx="6">
                  <c:v>Small Box</c:v>
                </c:pt>
              </c:strCache>
            </c:strRef>
          </c:cat>
          <c:val>
            <c:numRef>
              <c:f>Working!$J$18:$J$25</c:f>
              <c:numCache>
                <c:formatCode>General</c:formatCode>
                <c:ptCount val="7"/>
                <c:pt idx="0">
                  <c:v>32781.280000000013</c:v>
                </c:pt>
                <c:pt idx="1">
                  <c:v>62757.530000000006</c:v>
                </c:pt>
                <c:pt idx="2">
                  <c:v>63944.80999999999</c:v>
                </c:pt>
                <c:pt idx="3">
                  <c:v>261591.94</c:v>
                </c:pt>
                <c:pt idx="4">
                  <c:v>296818.27</c:v>
                </c:pt>
                <c:pt idx="5">
                  <c:v>438566.17999999976</c:v>
                </c:pt>
                <c:pt idx="6">
                  <c:v>667000.55000000005</c:v>
                </c:pt>
              </c:numCache>
            </c:numRef>
          </c:val>
          <c:extLst>
            <c:ext xmlns:c16="http://schemas.microsoft.com/office/drawing/2014/chart" uri="{C3380CC4-5D6E-409C-BE32-E72D297353CC}">
              <c16:uniqueId val="{00000000-C520-4055-944D-0ADB2AB84DAD}"/>
            </c:ext>
          </c:extLst>
        </c:ser>
        <c:dLbls>
          <c:showLegendKey val="0"/>
          <c:showVal val="0"/>
          <c:showCatName val="0"/>
          <c:showSerName val="0"/>
          <c:showPercent val="0"/>
          <c:showBubbleSize val="0"/>
        </c:dLbls>
        <c:gapWidth val="182"/>
        <c:axId val="361381999"/>
        <c:axId val="361374927"/>
      </c:barChart>
      <c:catAx>
        <c:axId val="361381999"/>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1374927"/>
        <c:crosses val="autoZero"/>
        <c:auto val="1"/>
        <c:lblAlgn val="ctr"/>
        <c:lblOffset val="100"/>
        <c:noMultiLvlLbl val="0"/>
      </c:catAx>
      <c:valAx>
        <c:axId val="361374927"/>
        <c:scaling>
          <c:orientation val="minMax"/>
          <c:max val="700000"/>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In</a:t>
                </a:r>
                <a:r>
                  <a:rPr lang="en-IN" baseline="0">
                    <a:solidFill>
                      <a:schemeClr val="bg1"/>
                    </a:solidFill>
                  </a:rPr>
                  <a:t> Lakhs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1381999"/>
        <c:crosses val="autoZero"/>
        <c:crossBetween val="between"/>
        <c:dispUnits>
          <c:builtInUnit val="hundred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VIII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a:t>
            </a:r>
            <a:r>
              <a:rPr lang="en-US" baseline="0">
                <a:solidFill>
                  <a:schemeClr val="tx1"/>
                </a:solidFill>
              </a:rPr>
              <a:t>      </a:t>
            </a:r>
            <a:r>
              <a:rPr lang="en-US">
                <a:solidFill>
                  <a:schemeClr val="tx1"/>
                </a:solidFill>
              </a:rPr>
              <a:t>es Distributi</a:t>
            </a:r>
            <a:r>
              <a:rPr lang="en-US" baseline="0">
                <a:solidFill>
                  <a:schemeClr val="tx1"/>
                </a:solidFill>
              </a:rPr>
              <a:t>o</a:t>
            </a:r>
            <a:r>
              <a:rPr lang="en-US">
                <a:solidFill>
                  <a:schemeClr val="tx1"/>
                </a:solidFill>
              </a:rPr>
              <a:t>n</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cene3d>
            <a:camera prst="orthographicFront"/>
            <a:lightRig rig="threePt" dir="t"/>
          </a:scene3d>
          <a:sp3d>
            <a:bevelT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w="19050">
            <a:solidFill>
              <a:schemeClr val="lt1"/>
            </a:solidFill>
          </a:ln>
          <a:effectLst/>
          <a:scene3d>
            <a:camera prst="orthographicFront"/>
            <a:lightRig rig="threePt" dir="t"/>
          </a:scene3d>
          <a:sp3d>
            <a:bevelT w="50800"/>
          </a:sp3d>
        </c:spPr>
        <c:dLbl>
          <c:idx val="0"/>
          <c:layout>
            <c:manualLayout>
              <c:x val="-0.19159097949030202"/>
              <c:y val="0.1388186188105042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8620680227471568"/>
                  <c:h val="0.22325412448443943"/>
                </c:manualLayout>
              </c15:layout>
            </c:ext>
          </c:extLst>
        </c:dLbl>
      </c:pivotFmt>
      <c:pivotFmt>
        <c:idx val="4"/>
        <c:spPr>
          <a:solidFill>
            <a:schemeClr val="accent2"/>
          </a:solidFill>
          <a:ln w="19050">
            <a:solidFill>
              <a:schemeClr val="lt1"/>
            </a:solidFill>
          </a:ln>
          <a:effectLst/>
          <a:scene3d>
            <a:camera prst="orthographicFront"/>
            <a:lightRig rig="threePt" dir="t"/>
          </a:scene3d>
          <a:sp3d>
            <a:bevelT w="50800"/>
          </a:sp3d>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8124648481439818"/>
                  <c:h val="0.27536870391201101"/>
                </c:manualLayout>
              </c15:layout>
            </c:ext>
          </c:extLst>
        </c:dLbl>
      </c:pivotFmt>
      <c:pivotFmt>
        <c:idx val="5"/>
        <c:spPr>
          <a:solidFill>
            <a:schemeClr val="accent3"/>
          </a:solidFill>
          <a:ln w="19050">
            <a:solidFill>
              <a:schemeClr val="lt1"/>
            </a:solidFill>
          </a:ln>
          <a:effectLst/>
          <a:scene3d>
            <a:camera prst="orthographicFront"/>
            <a:lightRig rig="threePt" dir="t"/>
          </a:scene3d>
          <a:sp3d>
            <a:bevelT w="50800"/>
          </a:sp3d>
        </c:spPr>
        <c:dLbl>
          <c:idx val="0"/>
          <c:layout>
            <c:manualLayout>
              <c:x val="0.2159110566443205"/>
              <c:y val="0.1189332124170795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31543439882514684"/>
                  <c:h val="0.22325412448443943"/>
                </c:manualLayout>
              </c15:layout>
            </c:ext>
          </c:extLst>
        </c:dLbl>
      </c:pivotFmt>
      <c:pivotFmt>
        <c:idx val="6"/>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3"/>
          </a:solidFill>
          <a:ln w="19050">
            <a:solidFill>
              <a:schemeClr val="lt1"/>
            </a:solidFill>
          </a:ln>
          <a:effectLst/>
        </c:spPr>
      </c:pivotFmt>
    </c:pivotFmts>
    <c:plotArea>
      <c:layout>
        <c:manualLayout>
          <c:layoutTarget val="inner"/>
          <c:xMode val="edge"/>
          <c:yMode val="edge"/>
          <c:x val="0.12504351685084766"/>
          <c:y val="0.1855147012873391"/>
          <c:w val="0.76774373674685403"/>
          <c:h val="0.76790025063504985"/>
        </c:manualLayout>
      </c:layout>
      <c:pieChart>
        <c:varyColors val="1"/>
        <c:ser>
          <c:idx val="0"/>
          <c:order val="0"/>
          <c:tx>
            <c:strRef>
              <c:f>Working!$M$17</c:f>
              <c:strCache>
                <c:ptCount val="1"/>
                <c:pt idx="0">
                  <c:v>Sum of Sales</c:v>
                </c:pt>
              </c:strCache>
            </c:strRef>
          </c:tx>
          <c:spPr>
            <a:scene3d>
              <a:camera prst="orthographicFront"/>
              <a:lightRig rig="threePt" dir="t"/>
            </a:scene3d>
            <a:sp3d>
              <a:bevelT w="50800"/>
            </a:sp3d>
          </c:spPr>
          <c:dPt>
            <c:idx val="0"/>
            <c:bubble3D val="0"/>
            <c:spPr>
              <a:solidFill>
                <a:schemeClr val="accent1"/>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1-6BD0-4666-9199-0826745DDF87}"/>
              </c:ext>
            </c:extLst>
          </c:dPt>
          <c:dPt>
            <c:idx val="1"/>
            <c:bubble3D val="0"/>
            <c:spPr>
              <a:solidFill>
                <a:schemeClr val="accent2"/>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3-6BD0-4666-9199-0826745DDF87}"/>
              </c:ext>
            </c:extLst>
          </c:dPt>
          <c:dPt>
            <c:idx val="2"/>
            <c:bubble3D val="0"/>
            <c:spPr>
              <a:solidFill>
                <a:schemeClr val="accent3"/>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5-6BD0-4666-9199-0826745DDF87}"/>
              </c:ext>
            </c:extLst>
          </c:dPt>
          <c:dLbls>
            <c:dLbl>
              <c:idx val="0"/>
              <c:layout>
                <c:manualLayout>
                  <c:x val="-0.19159097949030202"/>
                  <c:y val="0.13881861881050428"/>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620680227471568"/>
                      <c:h val="0.22325412448443943"/>
                    </c:manualLayout>
                  </c15:layout>
                </c:ext>
                <c:ext xmlns:c16="http://schemas.microsoft.com/office/drawing/2014/chart" uri="{C3380CC4-5D6E-409C-BE32-E72D297353CC}">
                  <c16:uniqueId val="{00000001-6BD0-4666-9199-0826745DDF87}"/>
                </c:ext>
              </c:extLst>
            </c:dLbl>
            <c:dLbl>
              <c:idx val="1"/>
              <c:dLblPos val="inEnd"/>
              <c:showLegendKey val="0"/>
              <c:showVal val="1"/>
              <c:showCatName val="1"/>
              <c:showSerName val="0"/>
              <c:showPercent val="1"/>
              <c:showBubbleSize val="0"/>
              <c:extLst>
                <c:ext xmlns:c15="http://schemas.microsoft.com/office/drawing/2012/chart" uri="{CE6537A1-D6FC-4f65-9D91-7224C49458BB}">
                  <c15:layout>
                    <c:manualLayout>
                      <c:w val="0.28124648481439818"/>
                      <c:h val="0.27536870391201101"/>
                    </c:manualLayout>
                  </c15:layout>
                </c:ext>
                <c:ext xmlns:c16="http://schemas.microsoft.com/office/drawing/2014/chart" uri="{C3380CC4-5D6E-409C-BE32-E72D297353CC}">
                  <c16:uniqueId val="{00000003-6BD0-4666-9199-0826745DDF87}"/>
                </c:ext>
              </c:extLst>
            </c:dLbl>
            <c:dLbl>
              <c:idx val="2"/>
              <c:layout>
                <c:manualLayout>
                  <c:x val="0.2159110566443205"/>
                  <c:y val="0.11893321241707959"/>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1543439882514684"/>
                      <c:h val="0.22325412448443943"/>
                    </c:manualLayout>
                  </c15:layout>
                </c:ext>
                <c:ext xmlns:c16="http://schemas.microsoft.com/office/drawing/2014/chart" uri="{C3380CC4-5D6E-409C-BE32-E72D297353CC}">
                  <c16:uniqueId val="{00000005-6BD0-4666-9199-0826745DDF87}"/>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Working!$L$18:$L$21</c:f>
              <c:strCache>
                <c:ptCount val="3"/>
                <c:pt idx="0">
                  <c:v>Furniture</c:v>
                </c:pt>
                <c:pt idx="1">
                  <c:v>Office Supplies</c:v>
                </c:pt>
                <c:pt idx="2">
                  <c:v>Technology</c:v>
                </c:pt>
              </c:strCache>
            </c:strRef>
          </c:cat>
          <c:val>
            <c:numRef>
              <c:f>Working!$M$18:$M$21</c:f>
              <c:numCache>
                <c:formatCode>General</c:formatCode>
                <c:ptCount val="3"/>
                <c:pt idx="0">
                  <c:v>613799.42000000039</c:v>
                </c:pt>
                <c:pt idx="1">
                  <c:v>524234.58999999962</c:v>
                </c:pt>
                <c:pt idx="2">
                  <c:v>685426.54999999958</c:v>
                </c:pt>
              </c:numCache>
            </c:numRef>
          </c:val>
          <c:extLst>
            <c:ext xmlns:c16="http://schemas.microsoft.com/office/drawing/2014/chart" uri="{C3380CC4-5D6E-409C-BE32-E72D297353CC}">
              <c16:uniqueId val="{00000006-6BD0-4666-9199-0826745DDF87}"/>
            </c:ext>
          </c:extLst>
        </c:ser>
        <c:ser>
          <c:idx val="1"/>
          <c:order val="1"/>
          <c:tx>
            <c:strRef>
              <c:f>Working!$N$17</c:f>
              <c:strCache>
                <c:ptCount val="1"/>
                <c:pt idx="0">
                  <c:v>Sum of Unit Price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6BD0-4666-9199-0826745DDF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6BD0-4666-9199-0826745DDF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6BD0-4666-9199-0826745DDF87}"/>
              </c:ext>
            </c:extLst>
          </c:dPt>
          <c:cat>
            <c:strRef>
              <c:f>Working!$L$18:$L$21</c:f>
              <c:strCache>
                <c:ptCount val="3"/>
                <c:pt idx="0">
                  <c:v>Furniture</c:v>
                </c:pt>
                <c:pt idx="1">
                  <c:v>Office Supplies</c:v>
                </c:pt>
                <c:pt idx="2">
                  <c:v>Technology</c:v>
                </c:pt>
              </c:strCache>
            </c:strRef>
          </c:cat>
          <c:val>
            <c:numRef>
              <c:f>Working!$N$18:$N$21</c:f>
              <c:numCache>
                <c:formatCode>General</c:formatCode>
                <c:ptCount val="3"/>
                <c:pt idx="0">
                  <c:v>49944.600000000079</c:v>
                </c:pt>
                <c:pt idx="1">
                  <c:v>43824.010000000104</c:v>
                </c:pt>
                <c:pt idx="2">
                  <c:v>99648.880000000456</c:v>
                </c:pt>
              </c:numCache>
            </c:numRef>
          </c:val>
          <c:extLst>
            <c:ext xmlns:c16="http://schemas.microsoft.com/office/drawing/2014/chart" uri="{C3380CC4-5D6E-409C-BE32-E72D297353CC}">
              <c16:uniqueId val="{0000000D-6BD0-4666-9199-0826745DDF8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IX</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baseline="0">
                <a:solidFill>
                  <a:schemeClr val="tx1"/>
                </a:solidFill>
              </a:rPr>
              <a:t>Shipp       g Cost by Mode</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Working!$F$27:$F$28</c:f>
              <c:strCache>
                <c:ptCount val="1"/>
                <c:pt idx="0">
                  <c:v>Critical</c:v>
                </c:pt>
              </c:strCache>
            </c:strRef>
          </c:tx>
          <c:spPr>
            <a:solidFill>
              <a:schemeClr val="accent1"/>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Working!$F$29:$F$32</c:f>
              <c:numCache>
                <c:formatCode>General</c:formatCode>
                <c:ptCount val="3"/>
                <c:pt idx="0">
                  <c:v>2450.3000000000002</c:v>
                </c:pt>
                <c:pt idx="1">
                  <c:v>531.04000000000019</c:v>
                </c:pt>
                <c:pt idx="2">
                  <c:v>1917.6600000000008</c:v>
                </c:pt>
              </c:numCache>
            </c:numRef>
          </c:val>
          <c:extLst>
            <c:ext xmlns:c16="http://schemas.microsoft.com/office/drawing/2014/chart" uri="{C3380CC4-5D6E-409C-BE32-E72D297353CC}">
              <c16:uniqueId val="{00000000-AA5F-4BCD-9878-E03D11643478}"/>
            </c:ext>
          </c:extLst>
        </c:ser>
        <c:ser>
          <c:idx val="1"/>
          <c:order val="1"/>
          <c:tx>
            <c:strRef>
              <c:f>Working!$G$27:$G$28</c:f>
              <c:strCache>
                <c:ptCount val="1"/>
                <c:pt idx="0">
                  <c:v>High</c:v>
                </c:pt>
              </c:strCache>
            </c:strRef>
          </c:tx>
          <c:spPr>
            <a:solidFill>
              <a:schemeClr val="accent2"/>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Working!$G$29:$G$32</c:f>
              <c:numCache>
                <c:formatCode>General</c:formatCode>
                <c:ptCount val="3"/>
                <c:pt idx="0">
                  <c:v>2416.2999999999993</c:v>
                </c:pt>
                <c:pt idx="1">
                  <c:v>350.36</c:v>
                </c:pt>
                <c:pt idx="2">
                  <c:v>2298.3999999999987</c:v>
                </c:pt>
              </c:numCache>
            </c:numRef>
          </c:val>
          <c:extLst>
            <c:ext xmlns:c16="http://schemas.microsoft.com/office/drawing/2014/chart" uri="{C3380CC4-5D6E-409C-BE32-E72D297353CC}">
              <c16:uniqueId val="{00000001-AA5F-4BCD-9878-E03D11643478}"/>
            </c:ext>
          </c:extLst>
        </c:ser>
        <c:ser>
          <c:idx val="2"/>
          <c:order val="2"/>
          <c:tx>
            <c:strRef>
              <c:f>Working!$H$27:$H$28</c:f>
              <c:strCache>
                <c:ptCount val="1"/>
                <c:pt idx="0">
                  <c:v>Low</c:v>
                </c:pt>
              </c:strCache>
            </c:strRef>
          </c:tx>
          <c:spPr>
            <a:solidFill>
              <a:schemeClr val="accent3"/>
            </a:solidFill>
            <a:ln>
              <a:noFill/>
            </a:ln>
            <a:effectLst/>
            <a:scene3d>
              <a:camera prst="orthographicFront"/>
              <a:lightRig rig="threePt" dir="t"/>
            </a:scene3d>
            <a:sp3d>
              <a:bevelT w="12700"/>
            </a:sp3d>
          </c:spPr>
          <c:invertIfNegative val="0"/>
          <c:cat>
            <c:strRef>
              <c:f>Working!$E$29:$E$32</c:f>
              <c:strCache>
                <c:ptCount val="3"/>
                <c:pt idx="0">
                  <c:v>Delivery Truck</c:v>
                </c:pt>
                <c:pt idx="1">
                  <c:v>Express Air</c:v>
                </c:pt>
                <c:pt idx="2">
                  <c:v>Regular Air</c:v>
                </c:pt>
              </c:strCache>
            </c:strRef>
          </c:cat>
          <c:val>
            <c:numRef>
              <c:f>Working!$H$29:$H$32</c:f>
              <c:numCache>
                <c:formatCode>General</c:formatCode>
                <c:ptCount val="3"/>
                <c:pt idx="0">
                  <c:v>2576.9800000000005</c:v>
                </c:pt>
                <c:pt idx="1">
                  <c:v>376.72</c:v>
                </c:pt>
                <c:pt idx="2">
                  <c:v>2502.3499999999967</c:v>
                </c:pt>
              </c:numCache>
            </c:numRef>
          </c:val>
          <c:extLst>
            <c:ext xmlns:c16="http://schemas.microsoft.com/office/drawing/2014/chart" uri="{C3380CC4-5D6E-409C-BE32-E72D297353CC}">
              <c16:uniqueId val="{00000002-AA5F-4BCD-9878-E03D11643478}"/>
            </c:ext>
          </c:extLst>
        </c:ser>
        <c:ser>
          <c:idx val="3"/>
          <c:order val="3"/>
          <c:tx>
            <c:strRef>
              <c:f>Working!$I$27:$I$28</c:f>
              <c:strCache>
                <c:ptCount val="1"/>
                <c:pt idx="0">
                  <c:v>Medium</c:v>
                </c:pt>
              </c:strCache>
            </c:strRef>
          </c:tx>
          <c:spPr>
            <a:solidFill>
              <a:schemeClr val="accent4"/>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Working!$I$29:$I$32</c:f>
              <c:numCache>
                <c:formatCode>General</c:formatCode>
                <c:ptCount val="3"/>
                <c:pt idx="0">
                  <c:v>2308.610000000001</c:v>
                </c:pt>
                <c:pt idx="1">
                  <c:v>435.14000000000004</c:v>
                </c:pt>
                <c:pt idx="2">
                  <c:v>2016.1500000000017</c:v>
                </c:pt>
              </c:numCache>
            </c:numRef>
          </c:val>
          <c:extLst>
            <c:ext xmlns:c16="http://schemas.microsoft.com/office/drawing/2014/chart" uri="{C3380CC4-5D6E-409C-BE32-E72D297353CC}">
              <c16:uniqueId val="{00000003-AA5F-4BCD-9878-E03D11643478}"/>
            </c:ext>
          </c:extLst>
        </c:ser>
        <c:ser>
          <c:idx val="4"/>
          <c:order val="4"/>
          <c:tx>
            <c:strRef>
              <c:f>Working!$J$27:$J$28</c:f>
              <c:strCache>
                <c:ptCount val="1"/>
                <c:pt idx="0">
                  <c:v>Not Specified</c:v>
                </c:pt>
              </c:strCache>
            </c:strRef>
          </c:tx>
          <c:spPr>
            <a:solidFill>
              <a:schemeClr val="accent5"/>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Working!$J$29:$J$32</c:f>
              <c:numCache>
                <c:formatCode>General</c:formatCode>
                <c:ptCount val="3"/>
                <c:pt idx="0">
                  <c:v>2085.61</c:v>
                </c:pt>
                <c:pt idx="1">
                  <c:v>438.71</c:v>
                </c:pt>
                <c:pt idx="2">
                  <c:v>2044.0999999999997</c:v>
                </c:pt>
              </c:numCache>
            </c:numRef>
          </c:val>
          <c:extLst>
            <c:ext xmlns:c16="http://schemas.microsoft.com/office/drawing/2014/chart" uri="{C3380CC4-5D6E-409C-BE32-E72D297353CC}">
              <c16:uniqueId val="{00000004-AA5F-4BCD-9878-E03D11643478}"/>
            </c:ext>
          </c:extLst>
        </c:ser>
        <c:dLbls>
          <c:showLegendKey val="0"/>
          <c:showVal val="0"/>
          <c:showCatName val="0"/>
          <c:showSerName val="0"/>
          <c:showPercent val="0"/>
          <c:showBubbleSize val="0"/>
        </c:dLbls>
        <c:gapWidth val="219"/>
        <c:overlap val="-27"/>
        <c:axId val="228787904"/>
        <c:axId val="228807456"/>
      </c:barChart>
      <c:catAx>
        <c:axId val="22878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8807456"/>
        <c:crosses val="autoZero"/>
        <c:auto val="1"/>
        <c:lblAlgn val="ctr"/>
        <c:lblOffset val="100"/>
        <c:noMultiLvlLbl val="0"/>
      </c:catAx>
      <c:valAx>
        <c:axId val="228807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878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scene3d>
            <a:camera prst="orthographicFront"/>
            <a:lightRig rig="threePt" dir="t"/>
          </a:scene3d>
          <a:sp3d>
            <a:bevelT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a:scene3d>
            <a:camera prst="orthographicFront"/>
            <a:lightRig rig="threePt" dir="t"/>
          </a:scene3d>
          <a:sp3d>
            <a:bevelT w="50800"/>
          </a:sp3d>
        </c:spPr>
        <c:dLbl>
          <c:idx val="0"/>
          <c:layout>
            <c:manualLayout>
              <c:x val="7.4404566616672912E-2"/>
              <c:y val="-7.9365079365079416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857064741907255"/>
                  <c:h val="0.25033784839395073"/>
                </c:manualLayout>
              </c15:layout>
            </c:ext>
          </c:extLst>
        </c:dLbl>
      </c:pivotFmt>
      <c:pivotFmt>
        <c:idx val="7"/>
        <c:spPr>
          <a:solidFill>
            <a:schemeClr val="accent1"/>
          </a:solidFill>
          <a:ln w="19050">
            <a:solidFill>
              <a:schemeClr val="lt1"/>
            </a:solidFill>
          </a:ln>
          <a:effectLst/>
          <a:scene3d>
            <a:camera prst="orthographicFront"/>
            <a:lightRig rig="threePt" dir="t"/>
          </a:scene3d>
          <a:sp3d>
            <a:bevelT w="50800"/>
          </a:sp3d>
        </c:spPr>
        <c:dLbl>
          <c:idx val="0"/>
          <c:layout>
            <c:manualLayout>
              <c:x val="0.13640873015873003"/>
              <c:y val="-9.0938102914428521E-17"/>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361032995875511"/>
                  <c:h val="0.25033784839395073"/>
                </c:manualLayout>
              </c15:layout>
            </c:ext>
          </c:extLst>
        </c:dLbl>
      </c:pivotFmt>
      <c:pivotFmt>
        <c:idx val="8"/>
        <c:spPr>
          <a:solidFill>
            <a:schemeClr val="accent1"/>
          </a:solidFill>
          <a:ln w="19050">
            <a:solidFill>
              <a:schemeClr val="lt1"/>
            </a:solidFill>
          </a:ln>
          <a:effectLst/>
          <a:scene3d>
            <a:camera prst="orthographicFront"/>
            <a:lightRig rig="threePt" dir="t"/>
          </a:scene3d>
          <a:sp3d>
            <a:bevelT w="50800"/>
          </a:sp3d>
        </c:spPr>
        <c:dLbl>
          <c:idx val="0"/>
          <c:layout>
            <c:manualLayout>
              <c:x val="-3.2242063492063509E-2"/>
              <c:y val="0"/>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985947069116362"/>
                  <c:h val="0.22669627234095738"/>
                </c:manualLayout>
              </c15:layout>
            </c:ext>
          </c:extLst>
        </c:dLbl>
      </c:pivotFmt>
      <c:pivotFmt>
        <c:idx val="9"/>
        <c:spPr>
          <a:solidFill>
            <a:schemeClr val="accent1"/>
          </a:solidFill>
          <a:ln w="19050">
            <a:solidFill>
              <a:schemeClr val="lt1"/>
            </a:solidFill>
          </a:ln>
          <a:effectLst/>
          <a:scene3d>
            <a:camera prst="orthographicFront"/>
            <a:lightRig rig="threePt" dir="t"/>
          </a:scene3d>
          <a:sp3d>
            <a:bevelT w="50800"/>
          </a:sp3d>
        </c:spPr>
        <c:dLbl>
          <c:idx val="0"/>
          <c:layout>
            <c:manualLayout>
              <c:x val="-3.7202380952380959E-2"/>
              <c:y val="-5.9523809523809548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962137545306836"/>
                  <c:h val="0.27961426696662911"/>
                </c:manualLayout>
              </c15:layout>
            </c:ext>
          </c:extLst>
        </c:dLbl>
      </c:pivotFmt>
    </c:pivotFmts>
    <c:plotArea>
      <c:layout>
        <c:manualLayout>
          <c:layoutTarget val="inner"/>
          <c:xMode val="edge"/>
          <c:yMode val="edge"/>
          <c:x val="0.19227948068991374"/>
          <c:y val="0.26304875953005874"/>
          <c:w val="0.6270776489651968"/>
          <c:h val="0.67834880014998122"/>
        </c:manualLayout>
      </c:layout>
      <c:doughnutChart>
        <c:varyColors val="1"/>
        <c:ser>
          <c:idx val="0"/>
          <c:order val="0"/>
          <c:tx>
            <c:strRef>
              <c:f>Working!$N$25</c:f>
              <c:strCache>
                <c:ptCount val="1"/>
                <c:pt idx="0">
                  <c:v>Total</c:v>
                </c:pt>
              </c:strCache>
            </c:strRef>
          </c:tx>
          <c:spPr>
            <a:scene3d>
              <a:camera prst="orthographicFront"/>
              <a:lightRig rig="threePt" dir="t"/>
            </a:scene3d>
            <a:sp3d>
              <a:bevelT w="50800"/>
            </a:sp3d>
          </c:spPr>
          <c:dPt>
            <c:idx val="0"/>
            <c:bubble3D val="0"/>
            <c:spPr>
              <a:solidFill>
                <a:schemeClr val="accent1"/>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1-83FB-4271-8543-C018AD6C294F}"/>
              </c:ext>
            </c:extLst>
          </c:dPt>
          <c:dPt>
            <c:idx val="1"/>
            <c:bubble3D val="0"/>
            <c:spPr>
              <a:solidFill>
                <a:schemeClr val="accent2"/>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3-83FB-4271-8543-C018AD6C294F}"/>
              </c:ext>
            </c:extLst>
          </c:dPt>
          <c:dPt>
            <c:idx val="2"/>
            <c:bubble3D val="0"/>
            <c:spPr>
              <a:solidFill>
                <a:schemeClr val="accent3"/>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5-83FB-4271-8543-C018AD6C294F}"/>
              </c:ext>
            </c:extLst>
          </c:dPt>
          <c:dPt>
            <c:idx val="3"/>
            <c:bubble3D val="0"/>
            <c:spPr>
              <a:solidFill>
                <a:schemeClr val="accent4"/>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7-83FB-4271-8543-C018AD6C294F}"/>
              </c:ext>
            </c:extLst>
          </c:dPt>
          <c:dLbls>
            <c:dLbl>
              <c:idx val="0"/>
              <c:layout>
                <c:manualLayout>
                  <c:x val="7.4404566616672912E-2"/>
                  <c:y val="-7.9365079365079416E-2"/>
                </c:manualLayout>
              </c:layout>
              <c:showLegendKey val="0"/>
              <c:showVal val="1"/>
              <c:showCatName val="1"/>
              <c:showSerName val="0"/>
              <c:showPercent val="1"/>
              <c:showBubbleSize val="0"/>
              <c:extLst>
                <c:ext xmlns:c15="http://schemas.microsoft.com/office/drawing/2012/chart" uri="{CE6537A1-D6FC-4f65-9D91-7224C49458BB}">
                  <c15:layout>
                    <c:manualLayout>
                      <c:w val="0.32857064741907255"/>
                      <c:h val="0.25033784839395073"/>
                    </c:manualLayout>
                  </c15:layout>
                </c:ext>
                <c:ext xmlns:c16="http://schemas.microsoft.com/office/drawing/2014/chart" uri="{C3380CC4-5D6E-409C-BE32-E72D297353CC}">
                  <c16:uniqueId val="{00000001-83FB-4271-8543-C018AD6C294F}"/>
                </c:ext>
              </c:extLst>
            </c:dLbl>
            <c:dLbl>
              <c:idx val="1"/>
              <c:layout>
                <c:manualLayout>
                  <c:x val="0.13640873015873003"/>
                  <c:y val="-9.0938102914428521E-17"/>
                </c:manualLayout>
              </c:layout>
              <c:showLegendKey val="0"/>
              <c:showVal val="1"/>
              <c:showCatName val="1"/>
              <c:showSerName val="0"/>
              <c:showPercent val="1"/>
              <c:showBubbleSize val="0"/>
              <c:extLst>
                <c:ext xmlns:c15="http://schemas.microsoft.com/office/drawing/2012/chart" uri="{CE6537A1-D6FC-4f65-9D91-7224C49458BB}">
                  <c15:layout>
                    <c:manualLayout>
                      <c:w val="0.32361032995875511"/>
                      <c:h val="0.25033784839395073"/>
                    </c:manualLayout>
                  </c15:layout>
                </c:ext>
                <c:ext xmlns:c16="http://schemas.microsoft.com/office/drawing/2014/chart" uri="{C3380CC4-5D6E-409C-BE32-E72D297353CC}">
                  <c16:uniqueId val="{00000003-83FB-4271-8543-C018AD6C294F}"/>
                </c:ext>
              </c:extLst>
            </c:dLbl>
            <c:dLbl>
              <c:idx val="2"/>
              <c:layout>
                <c:manualLayout>
                  <c:x val="-3.2242063492063509E-2"/>
                  <c:y val="0"/>
                </c:manualLayout>
              </c:layout>
              <c:showLegendKey val="0"/>
              <c:showVal val="1"/>
              <c:showCatName val="1"/>
              <c:showSerName val="0"/>
              <c:showPercent val="1"/>
              <c:showBubbleSize val="0"/>
              <c:extLst>
                <c:ext xmlns:c15="http://schemas.microsoft.com/office/drawing/2012/chart" uri="{CE6537A1-D6FC-4f65-9D91-7224C49458BB}">
                  <c15:layout>
                    <c:manualLayout>
                      <c:w val="0.23985947069116362"/>
                      <c:h val="0.22669627234095738"/>
                    </c:manualLayout>
                  </c15:layout>
                </c:ext>
                <c:ext xmlns:c16="http://schemas.microsoft.com/office/drawing/2014/chart" uri="{C3380CC4-5D6E-409C-BE32-E72D297353CC}">
                  <c16:uniqueId val="{00000005-83FB-4271-8543-C018AD6C294F}"/>
                </c:ext>
              </c:extLst>
            </c:dLbl>
            <c:dLbl>
              <c:idx val="3"/>
              <c:layout>
                <c:manualLayout>
                  <c:x val="-3.7202380952380959E-2"/>
                  <c:y val="-5.9523809523809548E-2"/>
                </c:manualLayout>
              </c:layout>
              <c:showLegendKey val="0"/>
              <c:showVal val="1"/>
              <c:showCatName val="1"/>
              <c:showSerName val="0"/>
              <c:showPercent val="1"/>
              <c:showBubbleSize val="0"/>
              <c:extLst>
                <c:ext xmlns:c15="http://schemas.microsoft.com/office/drawing/2012/chart" uri="{CE6537A1-D6FC-4f65-9D91-7224C49458BB}">
                  <c15:layout>
                    <c:manualLayout>
                      <c:w val="0.26962137545306836"/>
                      <c:h val="0.27961426696662911"/>
                    </c:manualLayout>
                  </c15:layout>
                </c:ext>
                <c:ext xmlns:c16="http://schemas.microsoft.com/office/drawing/2014/chart" uri="{C3380CC4-5D6E-409C-BE32-E72D297353CC}">
                  <c16:uniqueId val="{00000007-83FB-4271-8543-C018AD6C294F}"/>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Working!$M$26:$M$30</c:f>
              <c:strCache>
                <c:ptCount val="4"/>
                <c:pt idx="0">
                  <c:v>Consumer</c:v>
                </c:pt>
                <c:pt idx="1">
                  <c:v>Corporate</c:v>
                </c:pt>
                <c:pt idx="2">
                  <c:v>Home Office</c:v>
                </c:pt>
                <c:pt idx="3">
                  <c:v>Small Business</c:v>
                </c:pt>
              </c:strCache>
            </c:strRef>
          </c:cat>
          <c:val>
            <c:numRef>
              <c:f>Working!$N$26:$N$30</c:f>
              <c:numCache>
                <c:formatCode>General</c:formatCode>
                <c:ptCount val="4"/>
                <c:pt idx="0">
                  <c:v>4842.2699999999877</c:v>
                </c:pt>
                <c:pt idx="1">
                  <c:v>8548.8899999999776</c:v>
                </c:pt>
                <c:pt idx="2">
                  <c:v>5783.5099999999838</c:v>
                </c:pt>
                <c:pt idx="3">
                  <c:v>5573.7599999999866</c:v>
                </c:pt>
              </c:numCache>
            </c:numRef>
          </c:val>
          <c:extLst>
            <c:ext xmlns:c16="http://schemas.microsoft.com/office/drawing/2014/chart" uri="{C3380CC4-5D6E-409C-BE32-E72D297353CC}">
              <c16:uniqueId val="{00000007-BC89-4C66-A478-3072AAFD97C7}"/>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Profits        </a:t>
            </a:r>
            <a:r>
              <a:rPr lang="en-US" baseline="0">
                <a:solidFill>
                  <a:schemeClr val="tx1"/>
                </a:solidFill>
              </a:rPr>
              <a:t> Products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4A3D"/>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Working!$Q$17</c:f>
              <c:strCache>
                <c:ptCount val="1"/>
                <c:pt idx="0">
                  <c:v>Total</c:v>
                </c:pt>
              </c:strCache>
            </c:strRef>
          </c:tx>
          <c:spPr>
            <a:solidFill>
              <a:srgbClr val="704A3D"/>
            </a:solidFill>
            <a:ln>
              <a:noFill/>
            </a:ln>
            <a:effectLst/>
            <a:scene3d>
              <a:camera prst="orthographicFront"/>
              <a:lightRig rig="threePt" dir="t"/>
            </a:scene3d>
            <a:sp3d>
              <a:bevelT w="12700"/>
            </a:sp3d>
          </c:spPr>
          <c:invertIfNegative val="1"/>
          <c:cat>
            <c:strRef>
              <c:f>Working!$P$18:$P$35</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Working!$Q$18:$Q$35</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15750.352871999999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4="http://schemas.microsoft.com/office/drawing/2007/8/2/chart" uri="{6F2FDCE9-48DA-4B69-8628-5D25D57E5C99}">
              <c14:invertSolidFillFmt>
                <c14:spPr xmlns:c14="http://schemas.microsoft.com/office/drawing/2007/8/2/chart">
                  <a:solidFill>
                    <a:srgbClr val="9E3611"/>
                  </a:solidFill>
                  <a:ln>
                    <a:noFill/>
                  </a:ln>
                  <a:effectLst/>
                  <a:scene3d>
                    <a:camera prst="orthographicFront"/>
                    <a:lightRig rig="threePt" dir="t"/>
                  </a:scene3d>
                  <a:sp3d>
                    <a:bevelT w="12700"/>
                  </a:sp3d>
                </c14:spPr>
              </c14:invertSolidFillFmt>
            </c:ext>
            <c:ext xmlns:c16="http://schemas.microsoft.com/office/drawing/2014/chart" uri="{C3380CC4-5D6E-409C-BE32-E72D297353CC}">
              <c16:uniqueId val="{00000000-FB49-4268-B1A8-CAF50A4B2B1B}"/>
            </c:ext>
          </c:extLst>
        </c:ser>
        <c:dLbls>
          <c:showLegendKey val="0"/>
          <c:showVal val="0"/>
          <c:showCatName val="0"/>
          <c:showSerName val="0"/>
          <c:showPercent val="0"/>
          <c:showBubbleSize val="0"/>
        </c:dLbls>
        <c:gapWidth val="182"/>
        <c:axId val="566545439"/>
        <c:axId val="566533791"/>
      </c:barChart>
      <c:catAx>
        <c:axId val="56654543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6533791"/>
        <c:crosses val="autoZero"/>
        <c:auto val="1"/>
        <c:lblAlgn val="ctr"/>
        <c:lblOffset val="100"/>
        <c:noMultiLvlLbl val="0"/>
      </c:catAx>
      <c:valAx>
        <c:axId val="566533791"/>
        <c:scaling>
          <c:orientation val="minMax"/>
          <c:max val="60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6545439"/>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XII</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Manag</a:t>
            </a:r>
            <a:r>
              <a:rPr lang="en-IN" baseline="0">
                <a:solidFill>
                  <a:schemeClr val="tx1"/>
                </a:solidFill>
              </a:rPr>
              <a:t>      </a:t>
            </a:r>
            <a:r>
              <a:rPr lang="en-IN">
                <a:solidFill>
                  <a:schemeClr val="tx1"/>
                </a:solidFill>
              </a:rPr>
              <a:t>r</a:t>
            </a:r>
            <a:r>
              <a:rPr lang="en-IN" baseline="0">
                <a:solidFill>
                  <a:schemeClr val="tx1"/>
                </a:solidFill>
              </a:rPr>
              <a:t> Performance over Months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Working!$F$36:$F$37</c:f>
              <c:strCache>
                <c:ptCount val="1"/>
                <c:pt idx="0">
                  <c:v>Chris</c:v>
                </c:pt>
              </c:strCache>
            </c:strRef>
          </c:tx>
          <c:spPr>
            <a:solidFill>
              <a:schemeClr val="accent1"/>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Working!$F$38:$F$44</c:f>
              <c:numCache>
                <c:formatCode>General</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2DA6-440C-92CB-25D9E1704150}"/>
            </c:ext>
          </c:extLst>
        </c:ser>
        <c:ser>
          <c:idx val="1"/>
          <c:order val="1"/>
          <c:tx>
            <c:strRef>
              <c:f>Working!$G$36:$G$37</c:f>
              <c:strCache>
                <c:ptCount val="1"/>
                <c:pt idx="0">
                  <c:v>Erin</c:v>
                </c:pt>
              </c:strCache>
            </c:strRef>
          </c:tx>
          <c:spPr>
            <a:solidFill>
              <a:schemeClr val="accent2"/>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Working!$G$38:$G$44</c:f>
              <c:numCache>
                <c:formatCode>General</c:formatCode>
                <c:ptCount val="6"/>
                <c:pt idx="0">
                  <c:v>59185.16</c:v>
                </c:pt>
                <c:pt idx="1">
                  <c:v>69109.8</c:v>
                </c:pt>
                <c:pt idx="2">
                  <c:v>59137.039999999994</c:v>
                </c:pt>
                <c:pt idx="3">
                  <c:v>161630.83000000007</c:v>
                </c:pt>
                <c:pt idx="4">
                  <c:v>84858.810000000012</c:v>
                </c:pt>
                <c:pt idx="5">
                  <c:v>115493.68999999997</c:v>
                </c:pt>
              </c:numCache>
            </c:numRef>
          </c:val>
          <c:extLst>
            <c:ext xmlns:c16="http://schemas.microsoft.com/office/drawing/2014/chart" uri="{C3380CC4-5D6E-409C-BE32-E72D297353CC}">
              <c16:uniqueId val="{00000001-2DA6-440C-92CB-25D9E1704150}"/>
            </c:ext>
          </c:extLst>
        </c:ser>
        <c:ser>
          <c:idx val="2"/>
          <c:order val="2"/>
          <c:tx>
            <c:strRef>
              <c:f>Working!$H$36:$H$37</c:f>
              <c:strCache>
                <c:ptCount val="1"/>
                <c:pt idx="0">
                  <c:v>Sam</c:v>
                </c:pt>
              </c:strCache>
            </c:strRef>
          </c:tx>
          <c:spPr>
            <a:solidFill>
              <a:schemeClr val="accent3"/>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Working!$H$38:$H$44</c:f>
              <c:numCache>
                <c:formatCode>General</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2-2DA6-440C-92CB-25D9E1704150}"/>
            </c:ext>
          </c:extLst>
        </c:ser>
        <c:ser>
          <c:idx val="3"/>
          <c:order val="3"/>
          <c:tx>
            <c:strRef>
              <c:f>Working!$I$36:$I$37</c:f>
              <c:strCache>
                <c:ptCount val="1"/>
                <c:pt idx="0">
                  <c:v>William</c:v>
                </c:pt>
              </c:strCache>
            </c:strRef>
          </c:tx>
          <c:spPr>
            <a:solidFill>
              <a:schemeClr val="accent4"/>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Working!$I$38:$I$44</c:f>
              <c:numCache>
                <c:formatCode>General</c:formatCode>
                <c:ptCount val="6"/>
                <c:pt idx="0">
                  <c:v>73048.319999999992</c:v>
                </c:pt>
                <c:pt idx="1">
                  <c:v>135248.81000000003</c:v>
                </c:pt>
                <c:pt idx="2">
                  <c:v>66080</c:v>
                </c:pt>
                <c:pt idx="3">
                  <c:v>72477.409999999974</c:v>
                </c:pt>
                <c:pt idx="4">
                  <c:v>71583.159999999989</c:v>
                </c:pt>
                <c:pt idx="5">
                  <c:v>72833.589999999967</c:v>
                </c:pt>
              </c:numCache>
            </c:numRef>
          </c:val>
          <c:extLst>
            <c:ext xmlns:c16="http://schemas.microsoft.com/office/drawing/2014/chart" uri="{C3380CC4-5D6E-409C-BE32-E72D297353CC}">
              <c16:uniqueId val="{00000003-2DA6-440C-92CB-25D9E1704150}"/>
            </c:ext>
          </c:extLst>
        </c:ser>
        <c:dLbls>
          <c:showLegendKey val="0"/>
          <c:showVal val="0"/>
          <c:showCatName val="0"/>
          <c:showSerName val="0"/>
          <c:showPercent val="0"/>
          <c:showBubbleSize val="0"/>
        </c:dLbls>
        <c:gapWidth val="219"/>
        <c:overlap val="-27"/>
        <c:axId val="2048230368"/>
        <c:axId val="2048226208"/>
      </c:barChart>
      <c:catAx>
        <c:axId val="204823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8226208"/>
        <c:crosses val="autoZero"/>
        <c:auto val="1"/>
        <c:lblAlgn val="ctr"/>
        <c:lblOffset val="100"/>
        <c:noMultiLvlLbl val="0"/>
      </c:catAx>
      <c:valAx>
        <c:axId val="2048226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8230368"/>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Top</a:t>
            </a:r>
            <a:r>
              <a:rPr lang="en-IN" baseline="0">
                <a:solidFill>
                  <a:schemeClr val="tx1"/>
                </a:solidFill>
              </a:rPr>
              <a:t> 10 State</a:t>
            </a:r>
            <a:endParaRPr lang="en-IN">
              <a:solidFill>
                <a:schemeClr val="tx1"/>
              </a:solidFill>
            </a:endParaRPr>
          </a:p>
        </c:rich>
      </c:tx>
      <c:overlay val="0"/>
      <c:spPr>
        <a:solidFill>
          <a:schemeClr val="tx2">
            <a:lumMod val="20000"/>
            <a:lumOff val="80000"/>
          </a:schemeClr>
        </a:solidFill>
        <a:ln>
          <a:noFill/>
        </a:ln>
        <a:effectLst/>
        <a:scene3d>
          <a:camera prst="orthographicFront"/>
          <a:lightRig rig="threePt" dir="t"/>
        </a:scene3d>
        <a:sp3d>
          <a:bevelT w="0" h="0"/>
        </a:sp3d>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'Top 10 State'!$G$2</c:f>
              <c:strCache>
                <c:ptCount val="1"/>
                <c:pt idx="0">
                  <c:v>Sum of Unit Price</c:v>
                </c:pt>
              </c:strCache>
            </c:strRef>
          </c:tx>
          <c:spPr>
            <a:solidFill>
              <a:schemeClr val="accent1"/>
            </a:solidFill>
            <a:ln>
              <a:noFill/>
            </a:ln>
            <a:effectLst/>
            <a:scene3d>
              <a:camera prst="orthographicFront"/>
              <a:lightRig rig="threePt" dir="t"/>
            </a:scene3d>
            <a:sp3d>
              <a:bevelT w="50800"/>
            </a:sp3d>
          </c:spPr>
          <c:invertIfNegative val="0"/>
          <c:cat>
            <c:strRef>
              <c:f>'Top 10 State'!$F$3:$F$12</c:f>
              <c:strCache>
                <c:ptCount val="10"/>
                <c:pt idx="0">
                  <c:v>Alabama</c:v>
                </c:pt>
                <c:pt idx="1">
                  <c:v>California</c:v>
                </c:pt>
                <c:pt idx="2">
                  <c:v>Florida</c:v>
                </c:pt>
                <c:pt idx="3">
                  <c:v>Illinois</c:v>
                </c:pt>
                <c:pt idx="4">
                  <c:v>Indiana</c:v>
                </c:pt>
                <c:pt idx="5">
                  <c:v>Montana</c:v>
                </c:pt>
                <c:pt idx="6">
                  <c:v>New York</c:v>
                </c:pt>
                <c:pt idx="7">
                  <c:v>Ohio</c:v>
                </c:pt>
                <c:pt idx="8">
                  <c:v>Texas</c:v>
                </c:pt>
                <c:pt idx="9">
                  <c:v>Washington</c:v>
                </c:pt>
              </c:strCache>
            </c:strRef>
          </c:cat>
          <c:val>
            <c:numRef>
              <c:f>'Top 10 State'!$G$3:$G$12</c:f>
              <c:numCache>
                <c:formatCode>General</c:formatCode>
                <c:ptCount val="10"/>
                <c:pt idx="0">
                  <c:v>8121.5899999999992</c:v>
                </c:pt>
                <c:pt idx="1">
                  <c:v>23761.16499999999</c:v>
                </c:pt>
                <c:pt idx="2">
                  <c:v>6217.4599999999982</c:v>
                </c:pt>
                <c:pt idx="3">
                  <c:v>6690.8799999999928</c:v>
                </c:pt>
                <c:pt idx="4">
                  <c:v>10567.319999999989</c:v>
                </c:pt>
                <c:pt idx="5">
                  <c:v>6558.6049999999941</c:v>
                </c:pt>
                <c:pt idx="6">
                  <c:v>15219.364999999987</c:v>
                </c:pt>
                <c:pt idx="7">
                  <c:v>6848.5699999999943</c:v>
                </c:pt>
                <c:pt idx="8">
                  <c:v>9043.5999999999949</c:v>
                </c:pt>
                <c:pt idx="9">
                  <c:v>12503.269999999993</c:v>
                </c:pt>
              </c:numCache>
            </c:numRef>
          </c:val>
          <c:extLst>
            <c:ext xmlns:c16="http://schemas.microsoft.com/office/drawing/2014/chart" uri="{C3380CC4-5D6E-409C-BE32-E72D297353CC}">
              <c16:uniqueId val="{00000000-5380-4EB8-8555-1F83029D48A9}"/>
            </c:ext>
          </c:extLst>
        </c:ser>
        <c:ser>
          <c:idx val="1"/>
          <c:order val="1"/>
          <c:tx>
            <c:strRef>
              <c:f>'Top 10 State'!$H$2</c:f>
              <c:strCache>
                <c:ptCount val="1"/>
                <c:pt idx="0">
                  <c:v>Helper</c:v>
                </c:pt>
              </c:strCache>
            </c:strRef>
          </c:tx>
          <c:spPr>
            <a:solidFill>
              <a:schemeClr val="accent2"/>
            </a:solidFill>
            <a:ln>
              <a:noFill/>
            </a:ln>
            <a:effectLst/>
            <a:scene3d>
              <a:camera prst="orthographicFront"/>
              <a:lightRig rig="threePt" dir="t"/>
            </a:scene3d>
            <a:sp3d>
              <a:bevelT w="63500"/>
            </a:sp3d>
          </c:spPr>
          <c:invertIfNegative val="0"/>
          <c:cat>
            <c:strRef>
              <c:f>'Top 10 State'!$F$3:$F$12</c:f>
              <c:strCache>
                <c:ptCount val="10"/>
                <c:pt idx="0">
                  <c:v>Alabama</c:v>
                </c:pt>
                <c:pt idx="1">
                  <c:v>California</c:v>
                </c:pt>
                <c:pt idx="2">
                  <c:v>Florida</c:v>
                </c:pt>
                <c:pt idx="3">
                  <c:v>Illinois</c:v>
                </c:pt>
                <c:pt idx="4">
                  <c:v>Indiana</c:v>
                </c:pt>
                <c:pt idx="5">
                  <c:v>Montana</c:v>
                </c:pt>
                <c:pt idx="6">
                  <c:v>New York</c:v>
                </c:pt>
                <c:pt idx="7">
                  <c:v>Ohio</c:v>
                </c:pt>
                <c:pt idx="8">
                  <c:v>Texas</c:v>
                </c:pt>
                <c:pt idx="9">
                  <c:v>Washington</c:v>
                </c:pt>
              </c:strCache>
            </c:strRef>
          </c:cat>
          <c:val>
            <c:numRef>
              <c:f>'Top 10 State'!$H$3:$H$12</c:f>
              <c:numCache>
                <c:formatCode>General</c:formatCode>
                <c:ptCount val="10"/>
                <c:pt idx="0">
                  <c:v>#N/A</c:v>
                </c:pt>
                <c:pt idx="1">
                  <c:v>23761.16499999999</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5380-4EB8-8555-1F83029D48A9}"/>
            </c:ext>
          </c:extLst>
        </c:ser>
        <c:dLbls>
          <c:showLegendKey val="0"/>
          <c:showVal val="0"/>
          <c:showCatName val="0"/>
          <c:showSerName val="0"/>
          <c:showPercent val="0"/>
          <c:showBubbleSize val="0"/>
        </c:dLbls>
        <c:gapWidth val="110"/>
        <c:overlap val="100"/>
        <c:axId val="1152190944"/>
        <c:axId val="1152189280"/>
      </c:barChart>
      <c:catAx>
        <c:axId val="115219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189280"/>
        <c:crosses val="autoZero"/>
        <c:auto val="1"/>
        <c:lblAlgn val="ctr"/>
        <c:lblOffset val="100"/>
        <c:noMultiLvlLbl val="0"/>
      </c:catAx>
      <c:valAx>
        <c:axId val="1152189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190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a:solidFill>
                  <a:schemeClr val="tx1">
                    <a:lumMod val="95000"/>
                    <a:lumOff val="5000"/>
                  </a:schemeClr>
                </a:solidFill>
              </a:rPr>
              <a:t>Regionwise</a:t>
            </a:r>
            <a:r>
              <a:rPr lang="en-IN" baseline="0">
                <a:solidFill>
                  <a:schemeClr val="tx1">
                    <a:lumMod val="95000"/>
                    <a:lumOff val="5000"/>
                  </a:schemeClr>
                </a:solidFill>
              </a:rPr>
              <a:t> Profit</a:t>
            </a:r>
            <a:endParaRPr lang="en-IN">
              <a:solidFill>
                <a:schemeClr val="tx1">
                  <a:lumMod val="95000"/>
                  <a:lumOff val="5000"/>
                </a:schemeClr>
              </a:solidFill>
            </a:endParaRPr>
          </a:p>
        </c:rich>
      </c:tx>
      <c:overlay val="0"/>
      <c:spPr>
        <a:solidFill>
          <a:schemeClr val="tx2">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 Profit'!$D$10</c:f>
              <c:strCache>
                <c:ptCount val="1"/>
                <c:pt idx="0">
                  <c:v>Sum of Profit</c:v>
                </c:pt>
              </c:strCache>
            </c:strRef>
          </c:tx>
          <c:spPr>
            <a:solidFill>
              <a:schemeClr val="accent1"/>
            </a:solidFill>
            <a:ln>
              <a:noFill/>
            </a:ln>
            <a:effectLst/>
            <a:scene3d>
              <a:camera prst="orthographicFront"/>
              <a:lightRig rig="threePt" dir="t"/>
            </a:scene3d>
            <a:sp3d>
              <a:bevelT w="0" h="0"/>
            </a:sp3d>
          </c:spPr>
          <c:invertIfNegative val="0"/>
          <c:cat>
            <c:strRef>
              <c:f>'Region Profit'!$C$11:$C$14</c:f>
              <c:strCache>
                <c:ptCount val="4"/>
                <c:pt idx="0">
                  <c:v>Central</c:v>
                </c:pt>
                <c:pt idx="1">
                  <c:v>East</c:v>
                </c:pt>
                <c:pt idx="2">
                  <c:v>South</c:v>
                </c:pt>
                <c:pt idx="3">
                  <c:v>West</c:v>
                </c:pt>
              </c:strCache>
            </c:strRef>
          </c:cat>
          <c:val>
            <c:numRef>
              <c:f>'Region Profit'!$D$11:$D$14</c:f>
              <c:numCache>
                <c:formatCode>General</c:formatCode>
                <c:ptCount val="4"/>
                <c:pt idx="0">
                  <c:v>78645.775268600017</c:v>
                </c:pt>
                <c:pt idx="1">
                  <c:v>85577.445846000017</c:v>
                </c:pt>
                <c:pt idx="2">
                  <c:v>-17431.355779449979</c:v>
                </c:pt>
                <c:pt idx="3">
                  <c:v>75157.496709999992</c:v>
                </c:pt>
              </c:numCache>
            </c:numRef>
          </c:val>
          <c:extLst>
            <c:ext xmlns:c16="http://schemas.microsoft.com/office/drawing/2014/chart" uri="{C3380CC4-5D6E-409C-BE32-E72D297353CC}">
              <c16:uniqueId val="{00000000-B014-45E2-AE20-E1574202C2E8}"/>
            </c:ext>
          </c:extLst>
        </c:ser>
        <c:ser>
          <c:idx val="1"/>
          <c:order val="1"/>
          <c:tx>
            <c:strRef>
              <c:f>'Region Profit'!$E$10</c:f>
              <c:strCache>
                <c:ptCount val="1"/>
                <c:pt idx="0">
                  <c:v>Sum of Unit Price</c:v>
                </c:pt>
              </c:strCache>
            </c:strRef>
          </c:tx>
          <c:spPr>
            <a:solidFill>
              <a:schemeClr val="accent2"/>
            </a:solidFill>
            <a:ln>
              <a:noFill/>
            </a:ln>
            <a:effectLst/>
            <a:scene3d>
              <a:camera prst="orthographicFront"/>
              <a:lightRig rig="threePt" dir="t"/>
            </a:scene3d>
            <a:sp3d>
              <a:bevelT w="0" h="0"/>
            </a:sp3d>
          </c:spPr>
          <c:invertIfNegative val="0"/>
          <c:cat>
            <c:strRef>
              <c:f>'Region Profit'!$C$11:$C$14</c:f>
              <c:strCache>
                <c:ptCount val="4"/>
                <c:pt idx="0">
                  <c:v>Central</c:v>
                </c:pt>
                <c:pt idx="1">
                  <c:v>East</c:v>
                </c:pt>
                <c:pt idx="2">
                  <c:v>South</c:v>
                </c:pt>
                <c:pt idx="3">
                  <c:v>West</c:v>
                </c:pt>
              </c:strCache>
            </c:strRef>
          </c:cat>
          <c:val>
            <c:numRef>
              <c:f>'Region Profit'!$E$11:$E$14</c:f>
              <c:numCache>
                <c:formatCode>General</c:formatCode>
                <c:ptCount val="4"/>
                <c:pt idx="0">
                  <c:v>50973.835000000028</c:v>
                </c:pt>
                <c:pt idx="1">
                  <c:v>43762.015000000109</c:v>
                </c:pt>
                <c:pt idx="2">
                  <c:v>41372.300000000119</c:v>
                </c:pt>
                <c:pt idx="3">
                  <c:v>57309.340000000098</c:v>
                </c:pt>
              </c:numCache>
            </c:numRef>
          </c:val>
          <c:extLst>
            <c:ext xmlns:c16="http://schemas.microsoft.com/office/drawing/2014/chart" uri="{C3380CC4-5D6E-409C-BE32-E72D297353CC}">
              <c16:uniqueId val="{00000001-B014-45E2-AE20-E1574202C2E8}"/>
            </c:ext>
          </c:extLst>
        </c:ser>
        <c:dLbls>
          <c:showLegendKey val="0"/>
          <c:showVal val="0"/>
          <c:showCatName val="0"/>
          <c:showSerName val="0"/>
          <c:showPercent val="0"/>
          <c:showBubbleSize val="0"/>
        </c:dLbls>
        <c:gapWidth val="219"/>
        <c:overlap val="100"/>
        <c:axId val="905827727"/>
        <c:axId val="905826895"/>
      </c:barChart>
      <c:lineChart>
        <c:grouping val="standard"/>
        <c:varyColors val="0"/>
        <c:ser>
          <c:idx val="2"/>
          <c:order val="2"/>
          <c:tx>
            <c:strRef>
              <c:f>'Region Profit'!$F$10</c:f>
              <c:strCache>
                <c:ptCount val="1"/>
                <c:pt idx="0">
                  <c:v>Sum of Shipping Cost</c:v>
                </c:pt>
              </c:strCache>
            </c:strRef>
          </c:tx>
          <c:spPr>
            <a:ln w="28575" cap="rnd">
              <a:solidFill>
                <a:schemeClr val="accent3"/>
              </a:solidFill>
              <a:round/>
            </a:ln>
            <a:effectLst/>
          </c:spPr>
          <c:marker>
            <c:symbol val="none"/>
          </c:marker>
          <c:cat>
            <c:strRef>
              <c:f>'Region Profit'!$C$11:$C$14</c:f>
              <c:strCache>
                <c:ptCount val="4"/>
                <c:pt idx="0">
                  <c:v>Central</c:v>
                </c:pt>
                <c:pt idx="1">
                  <c:v>East</c:v>
                </c:pt>
                <c:pt idx="2">
                  <c:v>South</c:v>
                </c:pt>
                <c:pt idx="3">
                  <c:v>West</c:v>
                </c:pt>
              </c:strCache>
            </c:strRef>
          </c:cat>
          <c:val>
            <c:numRef>
              <c:f>'Region Profit'!$F$11:$F$14</c:f>
              <c:numCache>
                <c:formatCode>General</c:formatCode>
                <c:ptCount val="4"/>
                <c:pt idx="0">
                  <c:v>7020.6599999999817</c:v>
                </c:pt>
                <c:pt idx="1">
                  <c:v>6446.5099999999911</c:v>
                </c:pt>
                <c:pt idx="2">
                  <c:v>5440.3199999999797</c:v>
                </c:pt>
                <c:pt idx="3">
                  <c:v>5840.9399999999823</c:v>
                </c:pt>
              </c:numCache>
            </c:numRef>
          </c:val>
          <c:smooth val="0"/>
          <c:extLst>
            <c:ext xmlns:c16="http://schemas.microsoft.com/office/drawing/2014/chart" uri="{C3380CC4-5D6E-409C-BE32-E72D297353CC}">
              <c16:uniqueId val="{00000002-B014-45E2-AE20-E1574202C2E8}"/>
            </c:ext>
          </c:extLst>
        </c:ser>
        <c:dLbls>
          <c:showLegendKey val="0"/>
          <c:showVal val="0"/>
          <c:showCatName val="0"/>
          <c:showSerName val="0"/>
          <c:showPercent val="0"/>
          <c:showBubbleSize val="0"/>
        </c:dLbls>
        <c:marker val="1"/>
        <c:smooth val="0"/>
        <c:axId val="235259216"/>
        <c:axId val="235255472"/>
      </c:lineChart>
      <c:catAx>
        <c:axId val="90582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05826895"/>
        <c:crosses val="autoZero"/>
        <c:auto val="1"/>
        <c:lblAlgn val="ctr"/>
        <c:lblOffset val="100"/>
        <c:noMultiLvlLbl val="0"/>
      </c:catAx>
      <c:valAx>
        <c:axId val="9058268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905827727"/>
        <c:crosses val="autoZero"/>
        <c:crossBetween val="between"/>
      </c:valAx>
      <c:valAx>
        <c:axId val="235255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35259216"/>
        <c:crosses val="max"/>
        <c:crossBetween val="between"/>
      </c:valAx>
      <c:catAx>
        <c:axId val="235259216"/>
        <c:scaling>
          <c:orientation val="minMax"/>
        </c:scaling>
        <c:delete val="1"/>
        <c:axPos val="b"/>
        <c:numFmt formatCode="General" sourceLinked="1"/>
        <c:majorTickMark val="out"/>
        <c:minorTickMark val="none"/>
        <c:tickLblPos val="nextTo"/>
        <c:crossAx val="235255472"/>
        <c:crosses val="autoZero"/>
        <c:auto val="1"/>
        <c:lblAlgn val="ctr"/>
        <c:lblOffset val="100"/>
        <c:noMultiLvlLbl val="0"/>
      </c:catAx>
      <c:spPr>
        <a:noFill/>
        <a:ln>
          <a:noFill/>
        </a:ln>
        <a:effectLst/>
      </c:spPr>
    </c:plotArea>
    <c:legend>
      <c:legendPos val="b"/>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PROJECT.xlsx]Unit sales!PivotTable 4</c:name>
    <c:fmtId val="0"/>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'Product Sub-Category': Office Machines has noticeably higher 'Unit Price'.</a:t>
            </a:r>
          </a:p>
        </c:rich>
      </c:tx>
      <c:overlay val="0"/>
      <c:spPr>
        <a:solidFill>
          <a:schemeClr val="tx2">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a:noFill/>
          </a:ln>
          <a:effectLst/>
        </c:spPr>
      </c:pivotFmt>
      <c:pivotFmt>
        <c:idx val="2"/>
        <c:spPr>
          <a:solidFill>
            <a:srgbClr val="ED733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'Unit sales'!$D$2</c:f>
              <c:strCache>
                <c:ptCount val="1"/>
                <c:pt idx="0">
                  <c:v>Total</c:v>
                </c:pt>
              </c:strCache>
            </c:strRef>
          </c:tx>
          <c:spPr>
            <a:solidFill>
              <a:schemeClr val="accent1"/>
            </a:solidFill>
            <a:ln>
              <a:noFill/>
            </a:ln>
            <a:effectLst/>
          </c:spPr>
          <c:invertIfNegative val="0"/>
          <c:cat>
            <c:strRef>
              <c:f>'Unit sales'!$C$3:$C$20</c:f>
              <c:strCache>
                <c:ptCount val="17"/>
                <c:pt idx="0">
                  <c:v>Office Machines</c:v>
                </c:pt>
                <c:pt idx="1">
                  <c:v>Telephones and Communication</c:v>
                </c:pt>
                <c:pt idx="2">
                  <c:v>Chairs &amp; Chairmats</c:v>
                </c:pt>
                <c:pt idx="3">
                  <c:v>Tables</c:v>
                </c:pt>
                <c:pt idx="4">
                  <c:v>Binders and Binder Accessories</c:v>
                </c:pt>
                <c:pt idx="5">
                  <c:v>Copiers and Fax</c:v>
                </c:pt>
                <c:pt idx="6">
                  <c:v>Storage &amp; Organization</c:v>
                </c:pt>
                <c:pt idx="7">
                  <c:v>Bookcases</c:v>
                </c:pt>
                <c:pt idx="8">
                  <c:v>Computer Peripherals</c:v>
                </c:pt>
                <c:pt idx="9">
                  <c:v>Appliances</c:v>
                </c:pt>
                <c:pt idx="10">
                  <c:v>Office Furnishings</c:v>
                </c:pt>
                <c:pt idx="11">
                  <c:v>Paper</c:v>
                </c:pt>
                <c:pt idx="12">
                  <c:v>Scissors, Rulers and Trimmers</c:v>
                </c:pt>
                <c:pt idx="13">
                  <c:v>Pens &amp; Art Supplies</c:v>
                </c:pt>
                <c:pt idx="14">
                  <c:v>Envelopes</c:v>
                </c:pt>
                <c:pt idx="15">
                  <c:v>Labels</c:v>
                </c:pt>
                <c:pt idx="16">
                  <c:v>Rubber Bands</c:v>
                </c:pt>
              </c:strCache>
            </c:strRef>
          </c:cat>
          <c:val>
            <c:numRef>
              <c:f>'Unit sales'!$D$3:$D$20</c:f>
              <c:numCache>
                <c:formatCode>General</c:formatCode>
                <c:ptCount val="17"/>
                <c:pt idx="0">
                  <c:v>56969.530000000006</c:v>
                </c:pt>
                <c:pt idx="1">
                  <c:v>19498.060000000016</c:v>
                </c:pt>
                <c:pt idx="2">
                  <c:v>17870.489999999976</c:v>
                </c:pt>
                <c:pt idx="3">
                  <c:v>16286.109999999995</c:v>
                </c:pt>
                <c:pt idx="4">
                  <c:v>15765.299999999992</c:v>
                </c:pt>
                <c:pt idx="5">
                  <c:v>14599.509999999997</c:v>
                </c:pt>
                <c:pt idx="6">
                  <c:v>10910.759999999995</c:v>
                </c:pt>
                <c:pt idx="7">
                  <c:v>9279.4599999999864</c:v>
                </c:pt>
                <c:pt idx="8">
                  <c:v>8581.7799999999843</c:v>
                </c:pt>
                <c:pt idx="9">
                  <c:v>7616.7699999999995</c:v>
                </c:pt>
                <c:pt idx="10">
                  <c:v>6508.5399999999954</c:v>
                </c:pt>
                <c:pt idx="11">
                  <c:v>4321.2099999999982</c:v>
                </c:pt>
                <c:pt idx="12">
                  <c:v>1940.18</c:v>
                </c:pt>
                <c:pt idx="13">
                  <c:v>1527.8500000000001</c:v>
                </c:pt>
                <c:pt idx="14">
                  <c:v>1252.2400000000005</c:v>
                </c:pt>
                <c:pt idx="15">
                  <c:v>381.32000000000005</c:v>
                </c:pt>
                <c:pt idx="16">
                  <c:v>108.37999999999998</c:v>
                </c:pt>
              </c:numCache>
            </c:numRef>
          </c:val>
          <c:extLst>
            <c:ext xmlns:c16="http://schemas.microsoft.com/office/drawing/2014/chart" uri="{C3380CC4-5D6E-409C-BE32-E72D297353CC}">
              <c16:uniqueId val="{00000000-E579-4F46-B5D1-75932A7494CB}"/>
            </c:ext>
          </c:extLst>
        </c:ser>
        <c:dLbls>
          <c:showLegendKey val="0"/>
          <c:showVal val="0"/>
          <c:showCatName val="0"/>
          <c:showSerName val="0"/>
          <c:showPercent val="0"/>
          <c:showBubbleSize val="0"/>
        </c:dLbls>
        <c:gapWidth val="33"/>
        <c:overlap val="-30"/>
        <c:axId val="1095725839"/>
        <c:axId val="1095720431"/>
      </c:barChart>
      <c:catAx>
        <c:axId val="1095725839"/>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IN">
                    <a:solidFill>
                      <a:schemeClr val="tx1">
                        <a:lumMod val="95000"/>
                        <a:lumOff val="5000"/>
                      </a:schemeClr>
                    </a:solidFill>
                  </a:rPr>
                  <a:t>Product Sub-Category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95720431"/>
        <c:crosses val="autoZero"/>
        <c:auto val="1"/>
        <c:lblAlgn val="ctr"/>
        <c:lblOffset val="100"/>
        <c:noMultiLvlLbl val="0"/>
      </c:catAx>
      <c:valAx>
        <c:axId val="10957204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IN">
                    <a:solidFill>
                      <a:schemeClr val="tx1">
                        <a:lumMod val="95000"/>
                        <a:lumOff val="5000"/>
                      </a:schemeClr>
                    </a:solidFill>
                  </a:rPr>
                  <a:t>Unit 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95725839"/>
        <c:crosses val="max"/>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PROJECT.xlsx]Prediction vs Sales!PivotTable1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'Prediction vs Sales'!$D$2</c:f>
              <c:strCache>
                <c:ptCount val="1"/>
                <c:pt idx="0">
                  <c:v>Sum of Predicted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'Prediction vs Sales'!$C$3:$C$9</c:f>
              <c:strCache>
                <c:ptCount val="6"/>
                <c:pt idx="0">
                  <c:v>Jan</c:v>
                </c:pt>
                <c:pt idx="1">
                  <c:v>Feb</c:v>
                </c:pt>
                <c:pt idx="2">
                  <c:v>Mar</c:v>
                </c:pt>
                <c:pt idx="3">
                  <c:v>Apr</c:v>
                </c:pt>
                <c:pt idx="4">
                  <c:v>May</c:v>
                </c:pt>
                <c:pt idx="5">
                  <c:v>Jun</c:v>
                </c:pt>
              </c:strCache>
            </c:strRef>
          </c:cat>
          <c:val>
            <c:numRef>
              <c:f>'Prediction vs Sales'!$D$3:$D$9</c:f>
              <c:numCache>
                <c:formatCode>General</c:formatCode>
                <c:ptCount val="6"/>
                <c:pt idx="0">
                  <c:v>350320.84592621448</c:v>
                </c:pt>
                <c:pt idx="1">
                  <c:v>325151.0408572341</c:v>
                </c:pt>
                <c:pt idx="2">
                  <c:v>303664.54716737801</c:v>
                </c:pt>
                <c:pt idx="3">
                  <c:v>334886.17204348434</c:v>
                </c:pt>
                <c:pt idx="4">
                  <c:v>249618.07820457837</c:v>
                </c:pt>
                <c:pt idx="5">
                  <c:v>317884.08580110269</c:v>
                </c:pt>
              </c:numCache>
            </c:numRef>
          </c:val>
          <c:smooth val="0"/>
          <c:extLst>
            <c:ext xmlns:c16="http://schemas.microsoft.com/office/drawing/2014/chart" uri="{C3380CC4-5D6E-409C-BE32-E72D297353CC}">
              <c16:uniqueId val="{00000000-C7DE-4A1A-B14D-CA27F9C589FD}"/>
            </c:ext>
          </c:extLst>
        </c:ser>
        <c:ser>
          <c:idx val="1"/>
          <c:order val="1"/>
          <c:tx>
            <c:strRef>
              <c:f>'Prediction vs Sales'!$E$2</c:f>
              <c:strCache>
                <c:ptCount val="1"/>
                <c:pt idx="0">
                  <c:v>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'Prediction vs Sales'!$C$3:$C$9</c:f>
              <c:strCache>
                <c:ptCount val="6"/>
                <c:pt idx="0">
                  <c:v>Jan</c:v>
                </c:pt>
                <c:pt idx="1">
                  <c:v>Feb</c:v>
                </c:pt>
                <c:pt idx="2">
                  <c:v>Mar</c:v>
                </c:pt>
                <c:pt idx="3">
                  <c:v>Apr</c:v>
                </c:pt>
                <c:pt idx="4">
                  <c:v>May</c:v>
                </c:pt>
                <c:pt idx="5">
                  <c:v>Jun</c:v>
                </c:pt>
              </c:strCache>
            </c:strRef>
          </c:cat>
          <c:val>
            <c:numRef>
              <c:f>'Prediction vs Sales'!$E$3:$E$9</c:f>
              <c:numCache>
                <c:formatCode>General</c:formatCode>
                <c:ptCount val="6"/>
                <c:pt idx="0">
                  <c:v>264998.55000000005</c:v>
                </c:pt>
                <c:pt idx="1">
                  <c:v>306395.44</c:v>
                </c:pt>
                <c:pt idx="2">
                  <c:v>265167.13000000012</c:v>
                </c:pt>
                <c:pt idx="3">
                  <c:v>356451.73000000016</c:v>
                </c:pt>
                <c:pt idx="4">
                  <c:v>286582.49999999983</c:v>
                </c:pt>
                <c:pt idx="5">
                  <c:v>343865.21000000008</c:v>
                </c:pt>
              </c:numCache>
            </c:numRef>
          </c:val>
          <c:smooth val="0"/>
          <c:extLst>
            <c:ext xmlns:c16="http://schemas.microsoft.com/office/drawing/2014/chart" uri="{C3380CC4-5D6E-409C-BE32-E72D297353CC}">
              <c16:uniqueId val="{00000001-C7DE-4A1A-B14D-CA27F9C589FD}"/>
            </c:ext>
          </c:extLst>
        </c:ser>
        <c:dLbls>
          <c:showLegendKey val="0"/>
          <c:showVal val="0"/>
          <c:showCatName val="0"/>
          <c:showSerName val="0"/>
          <c:showPercent val="0"/>
          <c:showBubbleSize val="0"/>
        </c:dLbls>
        <c:marker val="1"/>
        <c:smooth val="0"/>
        <c:axId val="1969218432"/>
        <c:axId val="1969211360"/>
      </c:lineChart>
      <c:catAx>
        <c:axId val="196921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9211360"/>
        <c:crosses val="autoZero"/>
        <c:auto val="1"/>
        <c:lblAlgn val="ctr"/>
        <c:lblOffset val="100"/>
        <c:noMultiLvlLbl val="0"/>
      </c:catAx>
      <c:valAx>
        <c:axId val="1969211360"/>
        <c:scaling>
          <c:orientation val="minMax"/>
          <c:max val="360000"/>
          <c:min val="24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9218432"/>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Sum of Sales Prediction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'Prediction vs Sales'!$D$21</c:f>
              <c:strCache>
                <c:ptCount val="1"/>
                <c:pt idx="0">
                  <c:v>Sum of Sales</c:v>
                </c:pt>
              </c:strCache>
            </c:strRef>
          </c:tx>
          <c:spPr>
            <a:ln w="28575" cap="rnd">
              <a:solidFill>
                <a:schemeClr val="accent2"/>
              </a:solidFill>
              <a:round/>
            </a:ln>
            <a:effectLst/>
          </c:spPr>
          <c:marker>
            <c:symbol val="none"/>
          </c:marker>
          <c:trendline>
            <c:spPr>
              <a:ln w="19050" cap="rnd">
                <a:solidFill>
                  <a:schemeClr val="accent1"/>
                </a:solidFill>
                <a:prstDash val="sysDot"/>
              </a:ln>
              <a:effectLst/>
            </c:spPr>
            <c:trendlineType val="poly"/>
            <c:order val="2"/>
            <c:dispRSqr val="1"/>
            <c:dispEq val="1"/>
            <c:trendlineLbl>
              <c:layout>
                <c:manualLayout>
                  <c:x val="-0.39878740157480314"/>
                  <c:y val="-4.370370370370370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rendlineLbl>
          </c:trendline>
          <c:cat>
            <c:strRef>
              <c:f>'Prediction vs Sales'!$C$22:$C$33</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'Prediction vs Sales'!$D$22:$D$33</c:f>
              <c:numCache>
                <c:formatCode>General</c:formatCode>
                <c:ptCount val="12"/>
                <c:pt idx="0">
                  <c:v>264998.55000000005</c:v>
                </c:pt>
                <c:pt idx="1">
                  <c:v>306395.44</c:v>
                </c:pt>
                <c:pt idx="2">
                  <c:v>265167.13000000012</c:v>
                </c:pt>
                <c:pt idx="3">
                  <c:v>356451.73000000016</c:v>
                </c:pt>
                <c:pt idx="4">
                  <c:v>286582.49999999983</c:v>
                </c:pt>
                <c:pt idx="5">
                  <c:v>343865.21000000008</c:v>
                </c:pt>
              </c:numCache>
            </c:numRef>
          </c:val>
          <c:smooth val="0"/>
          <c:extLst>
            <c:ext xmlns:c16="http://schemas.microsoft.com/office/drawing/2014/chart" uri="{C3380CC4-5D6E-409C-BE32-E72D297353CC}">
              <c16:uniqueId val="{00000000-BF7D-4C69-A2C1-0DAF5D471EB9}"/>
            </c:ext>
          </c:extLst>
        </c:ser>
        <c:dLbls>
          <c:showLegendKey val="0"/>
          <c:showVal val="0"/>
          <c:showCatName val="0"/>
          <c:showSerName val="0"/>
          <c:showPercent val="0"/>
          <c:showBubbleSize val="0"/>
        </c:dLbls>
        <c:smooth val="0"/>
        <c:axId val="1461973279"/>
        <c:axId val="1461982431"/>
      </c:lineChart>
      <c:catAx>
        <c:axId val="146197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61982431"/>
        <c:crosses val="autoZero"/>
        <c:auto val="1"/>
        <c:lblAlgn val="ctr"/>
        <c:lblOffset val="100"/>
        <c:noMultiLvlLbl val="0"/>
      </c:catAx>
      <c:valAx>
        <c:axId val="1461982431"/>
        <c:scaling>
          <c:orientation val="minMax"/>
          <c:min val="25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61973279"/>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PROJECT.xlsx]Income by Education Level!PivotTable 8</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'Income by Education Level'!$C$3:$C$4</c:f>
              <c:strCache>
                <c:ptCount val="1"/>
                <c:pt idx="0">
                  <c:v>M</c:v>
                </c:pt>
              </c:strCache>
            </c:strRef>
          </c:tx>
          <c:spPr>
            <a:solidFill>
              <a:schemeClr val="accent1"/>
            </a:solidFill>
            <a:ln>
              <a:noFill/>
            </a:ln>
            <a:effectLst/>
          </c:spPr>
          <c:invertIfNegative val="0"/>
          <c:cat>
            <c:strRef>
              <c:f>'Income by Education Level'!$B$5:$B$10</c:f>
              <c:strCache>
                <c:ptCount val="5"/>
                <c:pt idx="0">
                  <c:v>Bachelors</c:v>
                </c:pt>
                <c:pt idx="1">
                  <c:v>Graduate Degree</c:v>
                </c:pt>
                <c:pt idx="2">
                  <c:v>High School</c:v>
                </c:pt>
                <c:pt idx="3">
                  <c:v>Partial College</c:v>
                </c:pt>
                <c:pt idx="4">
                  <c:v>Partial High School</c:v>
                </c:pt>
              </c:strCache>
            </c:strRef>
          </c:cat>
          <c:val>
            <c:numRef>
              <c:f>'Income by Education Level'!$C$5:$C$10</c:f>
              <c:numCache>
                <c:formatCode>General</c:formatCode>
                <c:ptCount val="5"/>
                <c:pt idx="0">
                  <c:v>12400000</c:v>
                </c:pt>
                <c:pt idx="1">
                  <c:v>11110000</c:v>
                </c:pt>
                <c:pt idx="2">
                  <c:v>3960000</c:v>
                </c:pt>
                <c:pt idx="3">
                  <c:v>10930000</c:v>
                </c:pt>
                <c:pt idx="4">
                  <c:v>1040000</c:v>
                </c:pt>
              </c:numCache>
            </c:numRef>
          </c:val>
          <c:extLst>
            <c:ext xmlns:c16="http://schemas.microsoft.com/office/drawing/2014/chart" uri="{C3380CC4-5D6E-409C-BE32-E72D297353CC}">
              <c16:uniqueId val="{00000000-31ED-4DC7-A23A-BE3FBC37D359}"/>
            </c:ext>
          </c:extLst>
        </c:ser>
        <c:ser>
          <c:idx val="1"/>
          <c:order val="1"/>
          <c:tx>
            <c:strRef>
              <c:f>'Income by Education Level'!$D$3:$D$4</c:f>
              <c:strCache>
                <c:ptCount val="1"/>
                <c:pt idx="0">
                  <c:v>S</c:v>
                </c:pt>
              </c:strCache>
            </c:strRef>
          </c:tx>
          <c:spPr>
            <a:solidFill>
              <a:schemeClr val="accent2"/>
            </a:solidFill>
            <a:ln>
              <a:noFill/>
            </a:ln>
            <a:effectLst/>
          </c:spPr>
          <c:invertIfNegative val="0"/>
          <c:cat>
            <c:strRef>
              <c:f>'Income by Education Level'!$B$5:$B$10</c:f>
              <c:strCache>
                <c:ptCount val="5"/>
                <c:pt idx="0">
                  <c:v>Bachelors</c:v>
                </c:pt>
                <c:pt idx="1">
                  <c:v>Graduate Degree</c:v>
                </c:pt>
                <c:pt idx="2">
                  <c:v>High School</c:v>
                </c:pt>
                <c:pt idx="3">
                  <c:v>Partial College</c:v>
                </c:pt>
                <c:pt idx="4">
                  <c:v>Partial High School</c:v>
                </c:pt>
              </c:strCache>
            </c:strRef>
          </c:cat>
          <c:val>
            <c:numRef>
              <c:f>'Income by Education Level'!$D$5:$D$10</c:f>
              <c:numCache>
                <c:formatCode>General</c:formatCode>
                <c:ptCount val="5"/>
                <c:pt idx="0">
                  <c:v>9910000</c:v>
                </c:pt>
                <c:pt idx="1">
                  <c:v>5750000</c:v>
                </c:pt>
                <c:pt idx="2">
                  <c:v>3860000</c:v>
                </c:pt>
                <c:pt idx="3">
                  <c:v>7490000</c:v>
                </c:pt>
                <c:pt idx="4">
                  <c:v>770000</c:v>
                </c:pt>
              </c:numCache>
            </c:numRef>
          </c:val>
          <c:extLst>
            <c:ext xmlns:c16="http://schemas.microsoft.com/office/drawing/2014/chart" uri="{C3380CC4-5D6E-409C-BE32-E72D297353CC}">
              <c16:uniqueId val="{00000001-31ED-4DC7-A23A-BE3FBC37D359}"/>
            </c:ext>
          </c:extLst>
        </c:ser>
        <c:dLbls>
          <c:showLegendKey val="0"/>
          <c:showVal val="0"/>
          <c:showCatName val="0"/>
          <c:showSerName val="0"/>
          <c:showPercent val="0"/>
          <c:showBubbleSize val="0"/>
        </c:dLbls>
        <c:gapWidth val="219"/>
        <c:overlap val="100"/>
        <c:axId val="18596960"/>
        <c:axId val="18588640"/>
      </c:barChart>
      <c:catAx>
        <c:axId val="1859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88640"/>
        <c:crosses val="autoZero"/>
        <c:auto val="1"/>
        <c:lblAlgn val="ctr"/>
        <c:lblOffset val="100"/>
        <c:noMultiLvlLbl val="0"/>
      </c:catAx>
      <c:valAx>
        <c:axId val="1858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9696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PROJECT.xlsx]Multiple Table!PivotTable 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'Multiple Table'!$C$3:$C$4</c:f>
              <c:strCache>
                <c:ptCount val="1"/>
                <c:pt idx="0">
                  <c:v>M</c:v>
                </c:pt>
              </c:strCache>
            </c:strRef>
          </c:tx>
          <c:spPr>
            <a:solidFill>
              <a:schemeClr val="accent1"/>
            </a:solidFill>
            <a:ln>
              <a:noFill/>
            </a:ln>
            <a:effectLst/>
          </c:spPr>
          <c:invertIfNegative val="0"/>
          <c:cat>
            <c:multiLvlStrRef>
              <c:f>'Multiple Table'!$B$5:$B$55</c:f>
              <c:multiLvlStrCache>
                <c:ptCount val="47"/>
                <c:lvl>
                  <c:pt idx="0">
                    <c:v>10000</c:v>
                  </c:pt>
                  <c:pt idx="1">
                    <c:v>20000</c:v>
                  </c:pt>
                  <c:pt idx="2">
                    <c:v>30000</c:v>
                  </c:pt>
                  <c:pt idx="3">
                    <c:v>40000</c:v>
                  </c:pt>
                  <c:pt idx="4">
                    <c:v>50000</c:v>
                  </c:pt>
                  <c:pt idx="5">
                    <c:v>60000</c:v>
                  </c:pt>
                  <c:pt idx="6">
                    <c:v>70000</c:v>
                  </c:pt>
                  <c:pt idx="7">
                    <c:v>80000</c:v>
                  </c:pt>
                  <c:pt idx="8">
                    <c:v>90000</c:v>
                  </c:pt>
                  <c:pt idx="9">
                    <c:v>100000</c:v>
                  </c:pt>
                  <c:pt idx="10">
                    <c:v>110000</c:v>
                  </c:pt>
                  <c:pt idx="11">
                    <c:v>120000</c:v>
                  </c:pt>
                  <c:pt idx="12">
                    <c:v>130000</c:v>
                  </c:pt>
                  <c:pt idx="13">
                    <c:v>150000</c:v>
                  </c:pt>
                  <c:pt idx="14">
                    <c:v>160000</c:v>
                  </c:pt>
                  <c:pt idx="15">
                    <c:v>170000</c:v>
                  </c:pt>
                  <c:pt idx="16">
                    <c:v>10000</c:v>
                  </c:pt>
                  <c:pt idx="17">
                    <c:v>20000</c:v>
                  </c:pt>
                  <c:pt idx="18">
                    <c:v>30000</c:v>
                  </c:pt>
                  <c:pt idx="19">
                    <c:v>40000</c:v>
                  </c:pt>
                  <c:pt idx="20">
                    <c:v>50000</c:v>
                  </c:pt>
                  <c:pt idx="21">
                    <c:v>60000</c:v>
                  </c:pt>
                  <c:pt idx="22">
                    <c:v>70000</c:v>
                  </c:pt>
                  <c:pt idx="23">
                    <c:v>80000</c:v>
                  </c:pt>
                  <c:pt idx="24">
                    <c:v>90000</c:v>
                  </c:pt>
                  <c:pt idx="25">
                    <c:v>100000</c:v>
                  </c:pt>
                  <c:pt idx="26">
                    <c:v>110000</c:v>
                  </c:pt>
                  <c:pt idx="27">
                    <c:v>120000</c:v>
                  </c:pt>
                  <c:pt idx="28">
                    <c:v>130000</c:v>
                  </c:pt>
                  <c:pt idx="29">
                    <c:v>150000</c:v>
                  </c:pt>
                  <c:pt idx="30">
                    <c:v>160000</c:v>
                  </c:pt>
                  <c:pt idx="31">
                    <c:v>170000</c:v>
                  </c:pt>
                  <c:pt idx="32">
                    <c:v>10000</c:v>
                  </c:pt>
                  <c:pt idx="33">
                    <c:v>20000</c:v>
                  </c:pt>
                  <c:pt idx="34">
                    <c:v>30000</c:v>
                  </c:pt>
                  <c:pt idx="35">
                    <c:v>40000</c:v>
                  </c:pt>
                  <c:pt idx="36">
                    <c:v>50000</c:v>
                  </c:pt>
                  <c:pt idx="37">
                    <c:v>60000</c:v>
                  </c:pt>
                  <c:pt idx="38">
                    <c:v>70000</c:v>
                  </c:pt>
                  <c:pt idx="39">
                    <c:v>80000</c:v>
                  </c:pt>
                  <c:pt idx="40">
                    <c:v>90000</c:v>
                  </c:pt>
                  <c:pt idx="41">
                    <c:v>100000</c:v>
                  </c:pt>
                  <c:pt idx="42">
                    <c:v>110000</c:v>
                  </c:pt>
                  <c:pt idx="43">
                    <c:v>120000</c:v>
                  </c:pt>
                  <c:pt idx="44">
                    <c:v>130000</c:v>
                  </c:pt>
                  <c:pt idx="45">
                    <c:v>150000</c:v>
                  </c:pt>
                  <c:pt idx="46">
                    <c:v>170000</c:v>
                  </c:pt>
                </c:lvl>
                <c:lvl>
                  <c:pt idx="0">
                    <c:v>Furniture</c:v>
                  </c:pt>
                  <c:pt idx="16">
                    <c:v>Office Supplies</c:v>
                  </c:pt>
                  <c:pt idx="32">
                    <c:v>Technology</c:v>
                  </c:pt>
                </c:lvl>
              </c:multiLvlStrCache>
            </c:multiLvlStrRef>
          </c:cat>
          <c:val>
            <c:numRef>
              <c:f>'Multiple Table'!$C$5:$C$55</c:f>
              <c:numCache>
                <c:formatCode>General</c:formatCode>
                <c:ptCount val="47"/>
                <c:pt idx="0">
                  <c:v>31997.77</c:v>
                </c:pt>
                <c:pt idx="1">
                  <c:v>10891.22</c:v>
                </c:pt>
                <c:pt idx="2">
                  <c:v>25326.89</c:v>
                </c:pt>
                <c:pt idx="3">
                  <c:v>43761.440000000002</c:v>
                </c:pt>
                <c:pt idx="4">
                  <c:v>18465.32</c:v>
                </c:pt>
                <c:pt idx="5">
                  <c:v>96186.33</c:v>
                </c:pt>
                <c:pt idx="6">
                  <c:v>62898.89</c:v>
                </c:pt>
                <c:pt idx="7">
                  <c:v>24659.39</c:v>
                </c:pt>
                <c:pt idx="8">
                  <c:v>18351.97</c:v>
                </c:pt>
                <c:pt idx="9">
                  <c:v>5009.04</c:v>
                </c:pt>
                <c:pt idx="10">
                  <c:v>5192.12</c:v>
                </c:pt>
                <c:pt idx="11">
                  <c:v>1316.84</c:v>
                </c:pt>
                <c:pt idx="12">
                  <c:v>1815.74</c:v>
                </c:pt>
                <c:pt idx="14">
                  <c:v>313.63</c:v>
                </c:pt>
                <c:pt idx="15">
                  <c:v>705.62</c:v>
                </c:pt>
                <c:pt idx="16">
                  <c:v>6173.07</c:v>
                </c:pt>
                <c:pt idx="17">
                  <c:v>12378.79</c:v>
                </c:pt>
                <c:pt idx="18">
                  <c:v>6525.13</c:v>
                </c:pt>
                <c:pt idx="19">
                  <c:v>46878.73</c:v>
                </c:pt>
                <c:pt idx="20">
                  <c:v>3226.86</c:v>
                </c:pt>
                <c:pt idx="21">
                  <c:v>93181.5</c:v>
                </c:pt>
                <c:pt idx="22">
                  <c:v>33232.76</c:v>
                </c:pt>
                <c:pt idx="23">
                  <c:v>13116.38</c:v>
                </c:pt>
                <c:pt idx="24">
                  <c:v>18752.73</c:v>
                </c:pt>
                <c:pt idx="25">
                  <c:v>2999.52</c:v>
                </c:pt>
                <c:pt idx="26">
                  <c:v>3565.68</c:v>
                </c:pt>
                <c:pt idx="27">
                  <c:v>1966.95</c:v>
                </c:pt>
                <c:pt idx="28">
                  <c:v>3565.91</c:v>
                </c:pt>
                <c:pt idx="30">
                  <c:v>601.13</c:v>
                </c:pt>
                <c:pt idx="31">
                  <c:v>2033.3</c:v>
                </c:pt>
                <c:pt idx="32">
                  <c:v>8136.06</c:v>
                </c:pt>
                <c:pt idx="33">
                  <c:v>27036.13</c:v>
                </c:pt>
                <c:pt idx="34">
                  <c:v>34049.19</c:v>
                </c:pt>
                <c:pt idx="35">
                  <c:v>33899.64</c:v>
                </c:pt>
                <c:pt idx="36">
                  <c:v>13973</c:v>
                </c:pt>
                <c:pt idx="37">
                  <c:v>81898.63</c:v>
                </c:pt>
                <c:pt idx="38">
                  <c:v>42654.26</c:v>
                </c:pt>
                <c:pt idx="39">
                  <c:v>35171.39</c:v>
                </c:pt>
                <c:pt idx="40">
                  <c:v>41790.6</c:v>
                </c:pt>
                <c:pt idx="41">
                  <c:v>3673.01</c:v>
                </c:pt>
                <c:pt idx="42">
                  <c:v>7599</c:v>
                </c:pt>
                <c:pt idx="43">
                  <c:v>2560.65</c:v>
                </c:pt>
                <c:pt idx="44">
                  <c:v>6453.47</c:v>
                </c:pt>
                <c:pt idx="45">
                  <c:v>2277.0300000000002</c:v>
                </c:pt>
                <c:pt idx="46">
                  <c:v>5259.08</c:v>
                </c:pt>
              </c:numCache>
            </c:numRef>
          </c:val>
          <c:extLst>
            <c:ext xmlns:c16="http://schemas.microsoft.com/office/drawing/2014/chart" uri="{C3380CC4-5D6E-409C-BE32-E72D297353CC}">
              <c16:uniqueId val="{00000000-DE16-4172-80F0-5A83E029CCD6}"/>
            </c:ext>
          </c:extLst>
        </c:ser>
        <c:ser>
          <c:idx val="1"/>
          <c:order val="1"/>
          <c:tx>
            <c:strRef>
              <c:f>'Multiple Table'!$D$3:$D$4</c:f>
              <c:strCache>
                <c:ptCount val="1"/>
                <c:pt idx="0">
                  <c:v>S</c:v>
                </c:pt>
              </c:strCache>
            </c:strRef>
          </c:tx>
          <c:spPr>
            <a:solidFill>
              <a:schemeClr val="accent2"/>
            </a:solidFill>
            <a:ln>
              <a:noFill/>
            </a:ln>
            <a:effectLst/>
          </c:spPr>
          <c:invertIfNegative val="0"/>
          <c:cat>
            <c:multiLvlStrRef>
              <c:f>'Multiple Table'!$B$5:$B$55</c:f>
              <c:multiLvlStrCache>
                <c:ptCount val="47"/>
                <c:lvl>
                  <c:pt idx="0">
                    <c:v>10000</c:v>
                  </c:pt>
                  <c:pt idx="1">
                    <c:v>20000</c:v>
                  </c:pt>
                  <c:pt idx="2">
                    <c:v>30000</c:v>
                  </c:pt>
                  <c:pt idx="3">
                    <c:v>40000</c:v>
                  </c:pt>
                  <c:pt idx="4">
                    <c:v>50000</c:v>
                  </c:pt>
                  <c:pt idx="5">
                    <c:v>60000</c:v>
                  </c:pt>
                  <c:pt idx="6">
                    <c:v>70000</c:v>
                  </c:pt>
                  <c:pt idx="7">
                    <c:v>80000</c:v>
                  </c:pt>
                  <c:pt idx="8">
                    <c:v>90000</c:v>
                  </c:pt>
                  <c:pt idx="9">
                    <c:v>100000</c:v>
                  </c:pt>
                  <c:pt idx="10">
                    <c:v>110000</c:v>
                  </c:pt>
                  <c:pt idx="11">
                    <c:v>120000</c:v>
                  </c:pt>
                  <c:pt idx="12">
                    <c:v>130000</c:v>
                  </c:pt>
                  <c:pt idx="13">
                    <c:v>150000</c:v>
                  </c:pt>
                  <c:pt idx="14">
                    <c:v>160000</c:v>
                  </c:pt>
                  <c:pt idx="15">
                    <c:v>170000</c:v>
                  </c:pt>
                  <c:pt idx="16">
                    <c:v>10000</c:v>
                  </c:pt>
                  <c:pt idx="17">
                    <c:v>20000</c:v>
                  </c:pt>
                  <c:pt idx="18">
                    <c:v>30000</c:v>
                  </c:pt>
                  <c:pt idx="19">
                    <c:v>40000</c:v>
                  </c:pt>
                  <c:pt idx="20">
                    <c:v>50000</c:v>
                  </c:pt>
                  <c:pt idx="21">
                    <c:v>60000</c:v>
                  </c:pt>
                  <c:pt idx="22">
                    <c:v>70000</c:v>
                  </c:pt>
                  <c:pt idx="23">
                    <c:v>80000</c:v>
                  </c:pt>
                  <c:pt idx="24">
                    <c:v>90000</c:v>
                  </c:pt>
                  <c:pt idx="25">
                    <c:v>100000</c:v>
                  </c:pt>
                  <c:pt idx="26">
                    <c:v>110000</c:v>
                  </c:pt>
                  <c:pt idx="27">
                    <c:v>120000</c:v>
                  </c:pt>
                  <c:pt idx="28">
                    <c:v>130000</c:v>
                  </c:pt>
                  <c:pt idx="29">
                    <c:v>150000</c:v>
                  </c:pt>
                  <c:pt idx="30">
                    <c:v>160000</c:v>
                  </c:pt>
                  <c:pt idx="31">
                    <c:v>170000</c:v>
                  </c:pt>
                  <c:pt idx="32">
                    <c:v>10000</c:v>
                  </c:pt>
                  <c:pt idx="33">
                    <c:v>20000</c:v>
                  </c:pt>
                  <c:pt idx="34">
                    <c:v>30000</c:v>
                  </c:pt>
                  <c:pt idx="35">
                    <c:v>40000</c:v>
                  </c:pt>
                  <c:pt idx="36">
                    <c:v>50000</c:v>
                  </c:pt>
                  <c:pt idx="37">
                    <c:v>60000</c:v>
                  </c:pt>
                  <c:pt idx="38">
                    <c:v>70000</c:v>
                  </c:pt>
                  <c:pt idx="39">
                    <c:v>80000</c:v>
                  </c:pt>
                  <c:pt idx="40">
                    <c:v>90000</c:v>
                  </c:pt>
                  <c:pt idx="41">
                    <c:v>100000</c:v>
                  </c:pt>
                  <c:pt idx="42">
                    <c:v>110000</c:v>
                  </c:pt>
                  <c:pt idx="43">
                    <c:v>120000</c:v>
                  </c:pt>
                  <c:pt idx="44">
                    <c:v>130000</c:v>
                  </c:pt>
                  <c:pt idx="45">
                    <c:v>150000</c:v>
                  </c:pt>
                  <c:pt idx="46">
                    <c:v>170000</c:v>
                  </c:pt>
                </c:lvl>
                <c:lvl>
                  <c:pt idx="0">
                    <c:v>Furniture</c:v>
                  </c:pt>
                  <c:pt idx="16">
                    <c:v>Office Supplies</c:v>
                  </c:pt>
                  <c:pt idx="32">
                    <c:v>Technology</c:v>
                  </c:pt>
                </c:lvl>
              </c:multiLvlStrCache>
            </c:multiLvlStrRef>
          </c:cat>
          <c:val>
            <c:numRef>
              <c:f>'Multiple Table'!$D$5:$D$55</c:f>
              <c:numCache>
                <c:formatCode>General</c:formatCode>
                <c:ptCount val="47"/>
                <c:pt idx="0">
                  <c:v>21418.59</c:v>
                </c:pt>
                <c:pt idx="1">
                  <c:v>1371.36</c:v>
                </c:pt>
                <c:pt idx="2">
                  <c:v>52133.760000000002</c:v>
                </c:pt>
                <c:pt idx="3">
                  <c:v>34538.21</c:v>
                </c:pt>
                <c:pt idx="4">
                  <c:v>18837.23</c:v>
                </c:pt>
                <c:pt idx="5">
                  <c:v>56017.36</c:v>
                </c:pt>
                <c:pt idx="6">
                  <c:v>30273.64</c:v>
                </c:pt>
                <c:pt idx="7">
                  <c:v>40382.74</c:v>
                </c:pt>
                <c:pt idx="8">
                  <c:v>2155.8000000000002</c:v>
                </c:pt>
                <c:pt idx="10">
                  <c:v>31.24</c:v>
                </c:pt>
                <c:pt idx="11">
                  <c:v>2227.23</c:v>
                </c:pt>
                <c:pt idx="12">
                  <c:v>6219.98</c:v>
                </c:pt>
                <c:pt idx="13">
                  <c:v>12.9</c:v>
                </c:pt>
                <c:pt idx="14">
                  <c:v>1287.17</c:v>
                </c:pt>
                <c:pt idx="16">
                  <c:v>41416.46</c:v>
                </c:pt>
                <c:pt idx="17">
                  <c:v>46964.51</c:v>
                </c:pt>
                <c:pt idx="18">
                  <c:v>33614.46</c:v>
                </c:pt>
                <c:pt idx="19">
                  <c:v>36085.050000000003</c:v>
                </c:pt>
                <c:pt idx="20">
                  <c:v>17746.7</c:v>
                </c:pt>
                <c:pt idx="21">
                  <c:v>44428.75</c:v>
                </c:pt>
                <c:pt idx="22">
                  <c:v>24720.23</c:v>
                </c:pt>
                <c:pt idx="23">
                  <c:v>20323.099999999999</c:v>
                </c:pt>
                <c:pt idx="24">
                  <c:v>1500.7</c:v>
                </c:pt>
                <c:pt idx="25">
                  <c:v>432.53</c:v>
                </c:pt>
                <c:pt idx="26">
                  <c:v>4713.6899999999996</c:v>
                </c:pt>
                <c:pt idx="27">
                  <c:v>243.33</c:v>
                </c:pt>
                <c:pt idx="28">
                  <c:v>2957.38</c:v>
                </c:pt>
                <c:pt idx="29">
                  <c:v>376.45</c:v>
                </c:pt>
                <c:pt idx="30">
                  <c:v>255.29</c:v>
                </c:pt>
                <c:pt idx="31">
                  <c:v>257.52</c:v>
                </c:pt>
                <c:pt idx="32">
                  <c:v>12445.53</c:v>
                </c:pt>
                <c:pt idx="33">
                  <c:v>29156.57</c:v>
                </c:pt>
                <c:pt idx="34">
                  <c:v>32028.32</c:v>
                </c:pt>
                <c:pt idx="35">
                  <c:v>102520.31</c:v>
                </c:pt>
                <c:pt idx="36">
                  <c:v>1610.62</c:v>
                </c:pt>
                <c:pt idx="37">
                  <c:v>78117.36</c:v>
                </c:pt>
                <c:pt idx="38">
                  <c:v>30574.23</c:v>
                </c:pt>
                <c:pt idx="39">
                  <c:v>25686</c:v>
                </c:pt>
                <c:pt idx="40">
                  <c:v>13152.83</c:v>
                </c:pt>
                <c:pt idx="41">
                  <c:v>1108.77</c:v>
                </c:pt>
                <c:pt idx="42">
                  <c:v>9607.49</c:v>
                </c:pt>
                <c:pt idx="43">
                  <c:v>2230.12</c:v>
                </c:pt>
                <c:pt idx="44">
                  <c:v>501.38</c:v>
                </c:pt>
                <c:pt idx="45">
                  <c:v>255.88</c:v>
                </c:pt>
              </c:numCache>
            </c:numRef>
          </c:val>
          <c:extLst>
            <c:ext xmlns:c16="http://schemas.microsoft.com/office/drawing/2014/chart" uri="{C3380CC4-5D6E-409C-BE32-E72D297353CC}">
              <c16:uniqueId val="{00000006-DE16-4172-80F0-5A83E029CCD6}"/>
            </c:ext>
          </c:extLst>
        </c:ser>
        <c:dLbls>
          <c:showLegendKey val="0"/>
          <c:showVal val="0"/>
          <c:showCatName val="0"/>
          <c:showSerName val="0"/>
          <c:showPercent val="0"/>
          <c:showBubbleSize val="0"/>
        </c:dLbls>
        <c:gapWidth val="219"/>
        <c:overlap val="-27"/>
        <c:axId val="416570607"/>
        <c:axId val="416594319"/>
      </c:barChart>
      <c:catAx>
        <c:axId val="41657060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16594319"/>
        <c:crosses val="autoZero"/>
        <c:auto val="1"/>
        <c:lblAlgn val="ctr"/>
        <c:lblOffset val="100"/>
        <c:noMultiLvlLbl val="0"/>
      </c:catAx>
      <c:valAx>
        <c:axId val="4165943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16570607"/>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Regional Sales</cx:v>
        </cx:txData>
      </cx:tx>
      <cx:spPr>
        <a:solidFill>
          <a:schemeClr val="tx2">
            <a:lumMod val="20000"/>
            <a:lumOff val="80000"/>
          </a:schemeClr>
        </a:solidFill>
      </cx:spPr>
      <cx:txPr>
        <a:bodyPr spcFirstLastPara="1" vertOverflow="ellipsis" horzOverflow="overflow" wrap="square" lIns="0" tIns="0" rIns="0" bIns="0" anchor="ctr" anchorCtr="1"/>
        <a:lstStyle/>
        <a:p>
          <a:pPr algn="ctr" rtl="0">
            <a:defRPr>
              <a:solidFill>
                <a:schemeClr val="tx1">
                  <a:lumMod val="95000"/>
                  <a:lumOff val="5000"/>
                </a:schemeClr>
              </a:solidFill>
            </a:defRPr>
          </a:pPr>
          <a:r>
            <a:rPr lang="en-US" sz="1400" b="0" i="0" u="none" strike="noStrike" baseline="0">
              <a:solidFill>
                <a:schemeClr val="tx1">
                  <a:lumMod val="95000"/>
                  <a:lumOff val="5000"/>
                </a:schemeClr>
              </a:solidFill>
              <a:latin typeface="Calibri" panose="020F0502020204030204"/>
            </a:rPr>
            <a:t>Regional Sales</a:t>
          </a:r>
        </a:p>
      </cx:txPr>
    </cx:title>
    <cx:plotArea>
      <cx:plotAreaRegion>
        <cx:series layoutId="regionMap" uniqueId="{796BB198-F2E4-4790-B87A-181A21E91EFD}">
          <cx:tx>
            <cx:txData>
              <cx:f>_xlchart.v5.2</cx:f>
              <cx:v>Sum of Sales</cx:v>
            </cx:txData>
          </cx:tx>
          <cx:dataId val="0"/>
          <cx:layoutPr>
            <cx:geography cultureLanguage="en-US" cultureRegion="IN" attribution="Powered by Bing">
              <cx:geoCache provider="{E9337A44-BEBE-4D9F-B70C-5C5E7DAFC167}">
                <cx:binary>1H1pb9w6svZfCfL5lQ83cRnMGWAk9b7YcRafky9Cx+lo33f9+ltSx7GtdCa+GF+8aMCQJVGUSnxE
VtVTRfY/79t/3IfHQ/6mjcK4+Md9++dbtyzTf/zxR3HvHqNDcRV593lSJN/Kq/sk+iP59s27P/7x
NT80Xuz8QRBmf9y7h7w8tm//9U+4m3NMtsn9ofSS+F11zLvbY1GFZfEfys4WvTl8jbzY8ooy9+5L
/OfbRX6Iv775kJSH8O2bY1x6ZfehS49/vn124ds3f/zrn3/8UoyzjzpJeLboJyk+HNtD8bvnP3/8
T6/+JoTWKauvIDvFV4wToesEUcIEEm/fhEnsfC/VlLqilCKKBEJcUl2xh0fvDxFU/60040sdvn7N
j0UB7zL+/1HtWcPB2b/evrlPqrgcMHMAvj/ffoy98vj1zfvyUB7hrb0iMU8XmMkg/cf355r7p/aH
Bvg/ROTa9ZKHVvnVB/FyQBi6YpgiHXOkE8I4Us8RkeRKYEywElLoSnCdPzz7hMjvpDkPyKnWBI/r
5UXi8e/w8OUQHR6a5b+HhEKTc64jQiWiAqOhEzztJJJfSQZ9RGFGEecMTSB5gUDnUflRcQLMv7eX
CUweHOLiVUcvdiWVUgQzLAjllMjnyChyxaiU0Ek45uSE3GnkPnWWf79Aol9A86PmFJvbC8XG65P4
NTsNuyIK9IaighMC+oM+hwZjfAV9hStdUCVO49xzaH4r0K+Q+V5xCszniwTGTOL4eF9691X5eiMa
w1fQ7DrCuuQwaiFOnoMjYMSjkiLQRBKfUfsvFOo8QM8qT0AyP1wmSIfQ+5bksfeaHUhcEV3HCBHQ
PIzBEPccI4zVFcdCJxQrCpYZhbHvaQcyXyTTLyB6UneK0L8vE6EkTPLD11c01Ki8UkrqjAipc8Z0
OsUH6Vc6ExJThsG8FnRiOpsvkOgX6PyoOcXm+iKx2R/rw9fX7DngtAAkWILxzDGMb1NkML/ius4w
ArOOwyA4sdd+L895XB7qTVDZf7pIVHaHojjcu1VxLMtXdDgZuYIGx1LHoH4YZ3JiTAtQTWCtKcIJ
2AYUE/35sPZisc5jNKk+gWp3mYObdQwPzSE/PrTUK7g86gohCY0/eKJCh1HsufIROtAGYLVJAioI
gyf68OiTXf0Sgc7j81hzAo01u8he9MAfvUm+vYERv4q+vKqNADoIQWeSauhIdIDhqWMqxBUCx4hD
N1KSMCANJjB9J7deKtwvIDt7lyl85kXCt/OKIqly76HdXqFnySvKhQKX9ASJPOOyCiElkA06dD+A
9+HZp671EonO4/RYc4LN7jLNht0h70KgZB/a51WwUdDohBBAgAIjOh31+JVAwL0B64YBROh3D8/+
js0LJPoFNj9qTrGxLrLfbF6b6JFXMMAJogM+eBjqpr0GepUcxjpBFAM+aIrM7+U5j8tDvQkqG+Cd
L5CpnoMP5L2mpU0AFkV0+UgUPFdAQFYDaIRgKpiOwVKYKKAXCHQelx8VJ8DML4MZ/c/fzsmLPw1n
z64cgx0vDyVQBejo4P8wXRECFjeokqfmgQLrAehTsOEQU4Ahn6AzCb78WqzzGE2qP3uTy4jsLI5J
7ryqvUauwFCDgBqXMJqBDTDh3SS9YoCWDqpFKaB8psr/BQKdx+JHxUl/WVymw/M+qUr3jXUIIBj7
oIL/e/XPGEQLOB76jMCDjQb94Wl/AS7uioBDBOhBGdjVE9PspVKdh+h57QlO7y/TDNh5967nHOJX
xUgCM4AF6B1+xjGVOjDXYJ1B3EENnNxP9MELJDqPz+O7TLDZrS7SGNjAeF7dB93rYUPFFfCchEKr
UyEUUZNkAsCGSIgGIR0GuYGyBurnKWP9EonOY/NYc4LN5u+LxGb19eC+IlUNAxuVClHgqjFhEMeG
hn82sGEGhCgoHODdpICwDwD3FJjfinMele/VJpCsLnMouznGcdGF9eFVgzyQ7QG6BExjNPj8SOoT
lQMMjqRArxHg2nR58kifIvNSqc4D9Lz2BKebyzQN9scv+aEIXtMsAEYahjXoOpAepWMgpZ/3HsiR
khDNRhTwkQiNXOlTjF4i0Xl8HmtOsNlfJhm6CkMvTrzXjCagK4wp5BicFA6Y1c+xkQqiDaBzBOSv
DchhMLifYvMSic5j81hzgs3qMlzQZ1JDduPOgzyD4nXtaX5FmaK6eOJfPlU7il2BvoGMKinFmCGC
n4PzIpHOo/Ok6rMXhffcX6ZFEH/1Dq+an6OuFLQ+AocHUgfAGZ2QA5DURiQWSlE8ZLRN7ejV7+U5
j8yPihNcVheKS9K8pqohVwg0Pfj+CCKk+sjIPOsxwA9AvhtXbAzn/BR3W/1Gml9AMtaa4nGZ6n+b
VF7xyj0FXSlI/xxMNLAAdFDwz3WMwlfArSkE9hkkUv8csXmRSOeReVJ1As/2MuHZHbz4+DDKvwJj
o19RrBP5I/UWNMjT/sLVFdjM0FtOGYZjgPSp+v+tOOdh+V5tAsnuMo2yISw4/KWp93rADCnTEIWB
iMyQOzAoj6ewgFU2cJ8MaAIEae4/Ec8vFOkX4Dx9nylElxm32SVx+arKn0FiAKVMYmA6FYIeMuk3
kCkNRLUO7gzk4pzR/i8Q6BfgPLzJFJgPF2mV7Y/Nm+UhSgvXe83sG0avOKh/yCyE5LQh0jwJEww5
UgJmf0gIFAgBmYUTIu3FYp0HaVJ9AtV+ebFQrY95cXxFwhPYG0iQBuaGwxQDYNWmUWkBtJqABGvE
hj72sxE9NPTvZfo1SA91pwitLxKh6yAE1vNVJ+5ABi5ENxVk0xA05g0810MKCGsE4QRI6TiRaxN2
4CUSnUfnseYEm+vNRWIzfKm7Y+vdvyIrTSHcBpkBYCYAbTMmsD1HByN+hRHMrOIwqUoO0ZwH++SU
bfMymc7j87TuBKH97mIR+jvJg4c2egXjmlwBsQY2AMwEod95zadWHOSAcsAIrOvzmWpDG/9Ool+j
c6o5xeYywzn7JIdwtXnIE+A/D6+HEIXxDchPnUDkZpgFN2U/BbCfUodYKCKndLbJ+PZyuX6B0+S9
pmiZl9mTxrd69eQCAakdnACToCC549x0EZj4C52JKARhOBgWgWV46qqesPq9VP8JqYfaU5wuMyJ3
dwCzO3bK5DXTCwAlmF2tuIQQ9cCxTSxvTNCVDq4r50Iy2Awh7qcovUym8xg9rTtB6O4y2Z7r/Oi8
KjoUNJIEPgEmxkGo9Kd89xM6EiY1wt5ALEzQ+b0855F5qDdB5fr2Ise3WxfWTnizKl43dxqmlIIh
AEFSCkQpuDzTZEPwWZnOgK07Eds/Udcvleo8Qs9rT3C6XV0kTqeEsP8DqwF6Edh0AAYksw+zdyZ8
thxyEmDWtgQkgZv7CamXy3Ueq2n9CVrvL9Nq+AD5IbDGyfEV2W0w7yDTHSYAP5nh+9QAhxAdcA6I
Af2tw/z6n3LdXiTSeYyeVJ3A8+Ey43Qfy4P7oKr/e9cIMqspkNcw5UDJIb16OlFkXNxAwBweGAn1
kfp5ePbJdf2dNOdBOdWa4PHxMpnTT8c8Ai74oVn+e0ggxw2yc4DmgTS2c/Y1LGnAwW6TCpJ01Pe5
ck8ttxcIdB6VHxUnwHy6UGA8SHl/1Ry3IS0Ucqd+kKQ/zVKUV0DRIUioBt/nTGf59AKJfgHNj5pT
bC7Tnr47FuWblzTHsAbZ/2KeCADAgENgCBZsGSN2z4k4MAg4RCGAYxizdn+Kor5YrPMoTapPoLr7
dJHG251X3Cdx4b2mbwrRBFjn6OR3nsyyZ9aAgsx3mJMNNh1MUgC7bUIgvEiiXyD0+DJTdC7TtL7r
Eljbz3lF7QNcqQIrDMLasOoETECYZFOBTwS8AaQqwNJueFzY4OHZJ4PgBQL9ApqHN5kC8/+JKf31
Ons/ViG0DuVhNi6feG55xrOlD6PZpPA79XLWeDjp9tXXP9/CtB2IHPwYEYd7PONsfqyyNq1yPBTl
n281OSwyNoQhvk/YHvRXAyPxUATzHweXF5yo00II0OfigT6EhRV1WEEBsh+GFLsHpqgYpi1BEUwj
IozC9wLLjwzmIf6xcOVNEnZAmfxoq+/Hb+Iqukm8uCzgdSBWn54uG95Oh+lK4KoNYoCjANkuQ79P
7w+38H0PV/8/H6eEFZRpyzIq1ZzI1jdprzaa1yTL1JnjKI2XReYgwymiyGhD4Zl9bQdACv5os5eK
Maz2BdwZRRBwm4jR4yLv6r7WllmapEYXErkp7eqLKNBXFZeWk/nE8IpUm1WBFGaJNN9ySUuXvxED
wJi2hgL6FOY6wLJikMMA0D9tDcmwX6ia2kuUs9SyQxbOOqyRlWabtBarpkn+Crh9wz31V9jlmuEm
pZniiBh9HGuLgtb1HtYdzWa/EQu43p8Eg4XO+LjqCawJBK73c8HaoNAzLHJ7KeouNiJUJQvmZ9c4
ceU2gmC/0bastRLX1dZ5T5AhuhZbrU9YamRFFRh1zZMZLHvDF3blrOs0UVvchvlWiEXQ2nJbkLhf
6iq6aRLCtt2PTZiK3HL1JrDSTnazuEl0s1Jue91nXrf2tO7OzqJ009p5a1BPS3ZOpwUGT9BRyyRf
s3e6c5vpTmWqtll0vIwNrW+0lYPjb8qWrclogczM9mdFWSxFFu5sHBYzGCRds86Dcoei4mvdKkPv
m9SE1453yO/fyyS351p3bzulSQs/mbflTDhru27KhRRhYgVdvXGCFZazxKtrs+QRnWdathf+V9UF
N8xv3E0YhGqhsrI3aBZ2m5g0H2yn9ueyqvisUBukRaZPSLwNQV/OsfIrQxdLMFSbbeIF/ip3Y4vX
RWgEnWRzIqzEDlfSxcvQB7GC6FuXoWilpTwzqKuO5QBI7La7xruLdN4t2rKKrN6pC4P7jhX0WWg2
BVtDznNpeaVcNDW2F1nnHeNIc4xW8Fmksm8i7m8S5dxklJo+s4nR1tk7/30cZl8aEeVmUce56SfK
ymE4uQ6KzuhTr4GrlFU4emfqNC1NkddbJ2KLQnM1g1d9Z2iMzWlObno7X4o4cAzIh38PZh1fEOyv
6sr1F06dN0bqdpYeNR8lwb2hdVk101onXKdt9gXCfXNb3OBefHZEr81TnRJDc+071XqhleI2MTWK
3pVtuRdBeMSsY0YZUd/Io16YBW0bAzW1a8Xib5y+93DUGiruvGsffXHqlJqBbgnZG8iNAugALVrQ
oDm2SWDqaRkaRaHwIo5EYPhpGM6FrMzIjttd1eFiLp2K3rAo7q0wd+Gr6NxFm+ep4Uf8vnOwbnY+
Ls2ka76FkHhmBrizjbDSpIE5t62iyqIFDp1yTj1HWD5L9V1s51s9aGzLywodhgCSL1VI10lFdcvl
rFprOmyYJvTQGHeR31Trx01UurqV+V5qjOc0PfvSeWE/i0hbQmu619wp9HnupOV6PFU7OQmN8Xjc
lFX8EZZBCp9cMp4Phvpjjce647nHw3Ev19t+4Wv6sgIrdB2T2uvNpmV3ju3y2Xiu6vp4Pe4x0osZ
68I74sa4n5VaFq8bjyXF5vFC3PihkeSCW2PxuEkUdntz3IVPRgVDk+ZmrOHYHCueTp6241WeCqTR
N5SdKuXDgx5v1/NK0sYYqz6RpEPIXdodnpUFcgyWYf8k4aNs0tFkYJyeM57tRuHH24tRsHE3G8WF
ISQ2fdszGA+RofvqWFEGn5cGn6fm4C9N0FGDMOg8jl52Zu5km9J15Lz27ZvCRoumQfasc3Irb/Nm
7bb1B48VX6PqurY7/xOQDNs44uu4iet3Ius/MVp9K9tmnYZJZCpdCw07dctZ2FXRkvZFb0C/QCsN
BnYDO47ch3m+tJFzyzROZrrn+kYt/Fuf2obP6bUdILXssvIdcaRa1HH1OQzVTFQuNXiRM8tVYWzo
TsoXWLK9G3f2No4/QxrFrk1lYJV+lxgwfjeGrdJjWYvQiHm+jKnXmDbJW9PT/dB0EX6vYuQtkjrd
a63trns3XLG66z8QmixsrbgvRDfrPUZmedy0ZqQnAQzP2bu4L6XR2kVrpS6rDI+myoiUr1tIdJrh
daljdX1oQW7oyi49H4YDVMwKV6FZEkaVEbSFmXudnAkvIjD89teajo8Z9N+/s+qau1VieRrt5+XX
QDh8yz2eWjmPfYu4bTWrykFpqcSsOOtnuXTmsqiqeWYkLSrnkeqEoVKvs4Kk/dhxDOosJvm8BgPP
AAVXtK5+I3pn2ZDOtgjMwp971de8iY6s77/UKP+oa3l8q9UiWxJNLVUAqs5pvPQ6DlFkUKcQJqr8
ZMO+gb2nDLvsjKTMYqN2u9DMgvpQtNw3RF5hkwovmXEOehTlZOMGFQzGaN0W0MNyPTDr0kmMuseg
SSNsRNzPjKwmtWFXVhHeSJTEBixCkxhp6n7zknodZXij59lXLNNm3jlylmbXWev+5SlCLSJ8dyWy
ah2JaiYaj97x6hDXHtlAJCYyvDBrl1qivccVzRc1ixYUe9yIMf9CouzI25aYqZdls65nsampsLSS
dIN5uwsl602W9Pteo67R64WhEy02mjZPTeTbhkLwBZCMzgtBV9jXl51OtkHYLcDEWKIeMQs+7GtO
3G6OHLA3GXfSJUnmEN7bZFXdzpzOFVZRBtpNAtbMqm6PvYDPK7Cdfu7b/dwpm89egnqLOWFnOO67
0IvuoYuvap2/8wIRzUSqb/s8sgIRf7TL2AdrLv/A9X1S30qmz2Rb3kZ25RtaTg55nS6pG0czLZWu
4Un3L+qlJkcyMFHctzOVXvt92AISyYYSUFCtbQYqk2atkXALTNMNcgX0vf625vS2i+q/GptKU8i2
3bi2P9dqR5iE34Dltwp0pzD7Nllqnhsa3Glvc8yiOc8qULk9/aZkAN8W2bQJrUFbRmpWp+lCRuhz
mxWR4ar0nsVBaTQiK42oko6ReaDFAu99o4hjqLqmVrWIxY7T9Lr1CwYaKnONqlUz7FSa0a5QVK5J
JG+kyG4Kjj2j1ZgBhtPfrd3sYALwpzyAoUlF8B1q60zWKYza3U3rOdDQnXxn58VMx/WHRNYOfB4u
g2EybE2pqVthSxhdXJearlPNWqGDEs67wtITskxFfeejWjel4xs+zXPoHKFrBNm8jFliZNTbch6t
hWM5vPaWbtttedk6hq6hbRxSq+3rapP3t6R3yUySxjEcO/2c0iAzKoY/+aUTGQ2jH0S/kR4GFG13
h1D4ofP5Ubbo0LVmoNkfNZevA5bvdTBpXT9576goN2y/28IyKF/jJrpLUhoayFuqTVcltcUj4VrU
UeFehCFDRty10T7MOJ15cQfe1FAynjsV45CDLcW7WZCkHzJQMsuwJn+NV9lplM/Sqi3NDtT/XgMj
ZgFT32KjJLKEl8Ha3A+ieN/HqtuSlhm9G3V7kuqzkmjRLMzCzAi4inqr56Hh5Sn0RtI7lsgUNVBm
FwYLctOW6JtY1knWbamTiRmkSdzmzF5BorLY0ZKIXYPB0kt63M5FlRteGhKT96DSbJS2O6x98ISA
NxwkYajsZ7ywIxhVBTRfjYKZooHR5H1tpZWuQzt9c8o+vm5pAps29w1W14fGzWuTBCoE4LvUCmRr
7yrR0V0NePfwP0kEvHUZ7VRKjkQ1rqlp7WctpVZIbANcJHvrl61cRSi5KTyPL+KY7WI9sDLSV3sZ
Bd4M0fSbpvHrQNB23ZfOdQOLD4DSK+keO7Uh7DDcfUG+Z0CVZIUSviJJXa0bPd+xBhd7p0Xv9JCg
lYiKaJt2keVKrYC6ojDcAcQ0ivy5E7q2gUiSmF2Bu5nMattM9XrV5WLmRF5iaC3fVCxTqzJLq31Q
NPG+dY0mtoN94bvZEnfZFy9x1pTZ5Ub5TbBWbX9rV023Z61kayyytRMF31wOMqpgQYsaHhPBlxX0
erJv9GCH624wwfW7LIZxXy/QEpPMSkrxN+SAt2aYtyn4fl29Jzla1QFagl7q1q6Mr8MA26sYbGGT
6bFt9X2mg+7XZhnuOisqkmyjOncVl7LZh8NGkebYyILNIwQfOu8/haqLDH3pNw44QyVYLkwEnYls
u9xL6n1RTtssPVsGW5EnVhSidGWT/qtM2htdfeGeBZ9Fsx439bCnJaLD5rhbVLjH5lhEnUqCkgKP
zs3WKUuhQYY93+VJaDwejydZmqehMe66Yzk48t+vP3uyYMoKaJ8YcZU0ZulCa/Oiy9bjnkf8/NeH
4yX5UGPce6w7Vns8HPcebyVZB2NVmCVgk8GDxhvA+K1rpVzZGsrXGlL5etx73PzynIxZBUbjmXoZ
DPweTwLLZn16umK8TBA/Q+bjraMsKk6PO93r8VEeUQ9XMncT2TVbZdQokfBP1z8pd1il8Gy8aSB5
/V2iR7Gqqvqcy47MwFQqkZkMzwwyHQbqcTesi1XokI9hj8AqsP1rV4tDMDxpeMf1aFEmDr5utEIZ
ZdAVJgEXb+U7RWnGQV0bsZC2lcGvuMwCJ7pxfeed1wrHyHv4qquwMlweJVbOkmjXVSI3WBkV80za
4U5GRT7X3KIwxsPaweHO09wIvFa9nTdpw7a4oJ98SHRY9BRc6VC3yYyFjZ5anFdLL87xSkpJtyLM
jR7l70VnNC7zl1Wdh1vf9cJt6uauiSjoMOxys2+KeiVzdO0LVZZgFnX5tgPxDAcRd96ppSj7ZNvV
64/giPfbOtb67bgncwJGQqJA0w4FeNjEVK4LMB5WReZ9v8zpcb+lvMvnAcaOEdNFloIkvf63F/F4
53tJYPQd+ARFgDIjpbYlyx7PUOmYOeVkXYe2sy2HDQbuovAdfeVnGTbchnEr3DNN2xHwVNZOnNEN
cW5CUGzQRnBDcOdBvfRJu4XRtN3qTvQhI7qAcRmuyB2t2QZa0xhd4JBZEXLggUQagZseAsPQep8E
ydNdL2UItpsdGIrF9y6s5je3q9QoVJEtpcs2UY/0jVaXSzsDz7APeWAkyo8WvPUOdtYm89L3/soV
9xaOTNAWhRJtx71xQ5sObZWOepOEMfhLujcH7kejAEHdBySxxqvSTsVzYGZCAwLF+iaLYr6BCP4y
zqWwOizuFbjzW6Hn+RqyC2facFQNXwr4F8BTMl6Dpno45wqgVtrCKOrmNo3B6vX7iG3HD2vck3Xj
zH2dJEaFSQeGY7mtmoov9ainW9WUdBH4/l0PeZ+p5ZhtoOOtGIrGct6kdCvLZe6GYPQReBWvaWYO
SvqVnoJH2SXlRkNtbghdE2BqSXtLUKRtx73QkRIcMC+eqSjdedFWlF6x9Cpdyyyqa/EsDLO7viLr
nDf9jGRNZ+hBHWw5CYMtFeXfOV0o1uL5eNbRutziNAKGJ5H+Vvy4crx83Ai58Xn1AfjoYF51Qbmm
daQs1oEm9gaw3IiVphzasBw++nGDKy8xe4xT0K0pOIK6v+nd5vtG85w6AQsIjk+7muZ3g9ceG5XW
fxoLqqFK4lfVswvHovFuY/l4KJDnGjSg+PSYx4LHp47nHg9VmVGLVWDyPp57fGhKi2jdVXfUl2Vi
5K4XPBE9dTi4AEzNn8j3+MRH8bJR8rAG5syGWIA5ljTwcSnmo8XjdY+PfRRlIu14yUSM8eLxuhp+
QSKssl3u29HCYSECveuAV5AG74NKbGXjVlaUl6XFIDB2kwDhvKQp/SsJmbb3cxKbDjA/M7DSPTOQ
rr5TbjBvRNHv7URtKGrvUa6lZh8o6A25XlmxHuJ1EhKyBfLxxtF7vgSr3u3K/trx7wqBFiFwFjOS
B/cE7NwZ/A6FgkEKPF2WSNug0DuZA3xsCr+rM/iW7mcZL7wkFIbsCzlrmrZfM4+gRVSm8AUTvGCV
/NuOO7TjVfiXC37NAtgNcEdp65lwSFYgRGmIAsxBXflyruEbp++cXW/HnyPUybvaPaSlO0/zFl8L
z4jyOl9qef0urmGcLUuvMjtwnsxe1vksiIO/XQ3Uct/0zZZlQCQ1Fb2vWHEfVCFbDUzHrPZLzyhb
f1+y+u/CljcRLB0315jpuEGx8fEd+Gn6JuzCWQ8YzWA8t2d2goFSlU2yyWRjapWr3tvw+w9m4ncw
EkUSAgBtZtmdswG73zYcns57uwDXSbEveqpKM0PNKoYueEuSQAcG3Y3M0smDhUKJbqVNcd3mcCpO
ygbY4NbErPAWfcUDkxToS5MVn0uk4znrwLHoGZ176V+9rzvvoyJYQO4Mn8NHsmsaUP8J82/qjHhz
kbfXWm3v6w4IHejKbB0u+5YF4IJpRlXy/B1S5SwPvHRW1Vq8tEO72eh9bzTetVbyYuEje50oxret
7HorSYgLBHSV7svPvs3ltqm79EOpvHUJ9OUqqX1mVLFdmEB+6XNXw76J04RfswrcpSRiscGKfl7X
qX6LfWce5yU36oTvGq3BOxvZCz+N6DqM49YKbVduMq85ktjpFrChM7Czu2VbNtUMuLPAEKrvF3ZE
NKOwq8KodUdbgUGSzGxXmwXgEs9QhErTFxqeu6zODODItHdp5+4r2VQrHkfAclQ8NvUqJcuk878x
VwbXiCXKkPBFAdNGgeRrFhD2q+ZKq5u5G2r6rAqbL+D1GX7L+1kA82tWWSRXAeblKSz3Pcz6PS53
ChfeJ2mXe477/afufhz+CxZ/HKLMxfgjaI+nnx8+/kbaECD98YNpk4jr81+q+98UPovV3j/9lbeH
SPgQzYQfOnkSWPspVDtZUvQxYDvW+x6v5fxKQTokzGweVwJ+DNfC8sCwfAaDCCUkisHydMP6jt+j
tZCdTCFdfPwJqTGP8nuoFsMSqZTA6g4KMpjgN9eI+N+EaimGt3kSnRySMiBMC1FASmBeKCwYNQmS
htjPY9wE+jGjyU6PEf3YZiEBMrVXC1xz8rFhGbGiPleLsRRJDZ9KSR7TU2kYBt9Lz9UdbzVefK4u
VgfPSVwLwjHgjA0bCWZCajweq7bLNmLYTM75Tp8+XKgVWx6X7dJhfb593ISpenrosUjbJMFSAXlx
56RhBHatckxtOMy6GMEo74oF4Rm7IwIo37hsrp22N7DrzhKR+/OhA37W08yMS6zuaqedw8heluCt
i55B7+7tTddl9mbc46myN7Ht8Nx4PA5sTNd17UOEDzng2dqdUeYUgnWy6fGmDcE1n8N603gzHru8
utYSG31JA89fdj6Lt37vJttw2Lh2K0xwfxmEmp4VjIfjhnt5sg3SQIOA4LCbLpXTBNuxLGxbbea4
rT9znK6et7SXe7/I67mT2nLvDnt927ZGrvQEQm2LpKDFJ4Uy7aYMk2ARaG5itGmd7OthY2sBbEQG
Nl0aN6C9GgfMbBbxyEozRy1oWQLNUfZ7J9XYewxrcs1IbTtzCGno710nbXZOWnzMosi2kIv0+jYI
/GLduiZkuBS3FQrLW3iPehl7nnc6NxYMfcVQnu+sxkPeE+f2P1UabxTq9ZLmSbJqgArIDN2ruk0j
g6eb8VxKRPukYDxXs/Tjd8wl3Xd+vWS4Ca9z6rnvbVvTFwXj2MwZd9+3RYeNuoHQhE8giJwFJd1A
qlS1TkVTLyXOvL3e+nwWy/+h7MuWI9WZbp+ICCYhuKXmyWWX2263bxQ9bSQxiBnB0/8LVW+X27vj
63NuFMpB9FAglJlrJZO6uDr0FsRK+ec0Q3Zu0FF/KIvKRrZNZws5NPLZzLK3WTNY4qq7zajnuluZ
od7mZLVYOLQgm4izji+MjAoR2SR5lGx7Z+yW/cSr2GoG/kh1Wmynuq+2yFCFl7LpkSi1cvmD62HV
Vjx/bVEOW3LfEifSuuyYeKm/RMGBrVXnE1QzWOLEQI6TGDe9WiO9p+74yNWdjSTN3TgPFR1IrKO6
XBsDInfu4LmBxeIticOq/E47fapY9urKHNm5MqqQCYZYFH3PFwoF4L3XqVc8nvgHvYl14dcPzbRz
vCk/TKT1cKJLfecgiyxNli069q68YUKMPiuvdtk434Iy51uaE7FS3AoWOCjIEAmT71ab61NKmXeX
62gRSppNz302IDtbiSQs4jBBZdghJdLSJB3vo4no61D4S6wQ7zWJDmNV1Xih+3DVyFdr3x03GU3E
g2LKjd2xzr+LIdlq2enPpKnvaFFt0nkfMQN2PXbAKeuXmJvN5CbjBzyzqRCo8Tjy2PZOfuK1T5d4
3UwvCbOPQeMGP7iYHv2JACIQRsPKJkweFWoUJxFFv1z7YjpKP1ef370K/4jAmbEtNyQQ2IN25M5w
IN+wDF17fvu8QwJRJxcdD3j4Mw1EtkMtFvUmNxLlHhAGtW9TF7KZfpQ/ur6T/zP9uLYZp3RhtTjj
+95kP3XVDBcZ9TkXQj4hIceQe10wNbJVNv/MZnCCyccelqfI+qNUan5+V6HGaaZI6uQLbdVsZfxu
y95W3PQE2XEvNiv+/mdURX2qULh9HMM6RUivhgfh1vWRBVwuSdCWX5O03yeInJ7zyBI7P2T5OqnD
8mt/aEWSfm1y1azx4eFwG2Rp84wD+y6XyJVP7aNOpuLeClpyyXkHDA3tXkZC+HZCg5WVQ9vupeir
HFFHw885aZJtnVBn4dROHkf1yF971oyAx9gaKaNwfMzT6p7O+ibUHIfQie0qQQoE9DawH9B3kaTr
sZUujq8pf3Xa8zBq+sLGwtr2Xe2vjDpBwq+VpXhKorA9tP6EXOKQiFfPldeD5hVF/Ke7LwQ18ve7
D51IsOOhC8aMc8Kt+PvdN0kvbEDlFz+kk3qpWODVJe10evXtKVgMo4szQ8m8SzchFEvU+GpnUbCw
krY5Ts3oXXhifR7xwK6dQcnlmLH0WHt2eszL+tfM6Kwwv08LlHE/6I2v7gLkaozfzSyD6r72avyP
/+FyRmc3KAXw7oESX6101w1Hu83JMa1DucrVlLy0gTzT+eEmjNxX6Jjz2bi63P/l2k/uO1dFM/pD
Wd49QhHnc8BGtXJKhy9r3iY+B1LHmsriPuyGHR7J9SB9mcTzzM584HaSjv+a/W796Gdpsdapworf
/VTYOHu37vxFWET20Rqn90NUOjvpBfXug/7mm7LSPhoxIOrY6pxtRTqOXXxzua01OoLCkDtkemuW
GqPRf1yWR/bFSt1hCczPmk3Z+AkvT4R3oVO/BCOCaYCmhm9AzJymNOFJLFECFcLqEKwDZtOSqL44
AggpiwA6I7U8u9x2n96kKUq8JyGqJ7fP5dmZpdlmJBdvqpvn/9O6af4T3q5y+/MS/AlGerPd/rzZ
dpPe/makyOguLUUXS0fwU1gm/kITJCxz6icnozOz25AaQ5L5CwAZfvn9yZlrxv4CoaRgyb5/kBE7
zb2hEJ/MvfDnoOf3B1lzYbm89qwfQtqP7VSHDyGV8tSkrF+YJxpHgu8dctcPOPqIU/WmD6Fv3vT9
BNCJqtxxPkJ811RE7/yN3kvo94x9FXV0idps6pAYyZ0je7trr7NZZ09NtZIiQA2bNygwmHvMmM1g
7jYzM46AZ/hx4Pm4olFeLx46rFhUE7eXgEP4j1WWlnHRR8Whmg/FufLsDbc9sTSiXYTZQ+vIq6Rm
D48lZSx0rg6CvE5ttgjZiPRO1TaoSwLb2Io0/46CCLBHgX7NcUxe3TwC8oORfdOHwY56KK+2ToBD
1k0uvb+cBuaPGH78FedgF1xpcKLQZfXDr1h2o6LYg8IfVpI5xIqJU7nIxyGKVA6Sc671yQhpukUx
xPpUotD0KMavfU4PDGWDUxDUOBW+iSWz8ReWA7taI0HrhygZlzbeN2Sq3CMwVsm2KW33SOaZN+vM
zOhuVlUy4Gzf/MxsEMPFKSZxHGiEGMR39bqt6uacTsmvwRhUF2kEhf/qjMuEl+zCGEqSaRLX8zp8
kPPXZYy3cYzSMYr/94kr+O+TQhEcolEAGjoA8kzn3+DdgSshvUB+nns/SIH6C6rYzrF7G4JG4E41
ctv6OB0iZeghR7+/qaoCP0wmeg9YK+LfWSL1UV/OAJ3gzckfO//OnQejFxJQ5mh0/MUHg7HqKENk
64pV20VWu1OToNmdjWTaUrj5S6WFsyOKNOdGd83Zm2ezXvnBuL36ptJPkWNLD73fu0+Tq6J7SsWh
RoniyQM+9n62VQB+32zNLPn+8EmpbFwp16p2zVAiXT/P5DD+mmVvs5v1NksGKg+p29Sb//3bAMn6
nwcgBOnMR990G3xntFT9/cfhlLNMjnb9A0CuqfEBForWNR8tAJuq+9LSPQBokK4q6rAprotuXCZo
pb/IrvKbXabASg+03o1FaJ28nJN+M0bq3WWMwVxLAIC6bNXQAghYSyB5J+sLcYuLKmskmpEgGdu5
tpl499otqteBlckiawv70eaAIRXKYqeqtOXOBQx9FwbcO6V4aa6Az6wfvbyQKKXw5HW+Ik8pAJP1
0WdJegk9Xm984Cvidqjy72hJtqn0ML6IPmeryaLDHrgVdm88MtSE7jIpZdya23W+PbXf2Udq7tmh
GsuYeEm27t4sN0fldhnQMn2xKAaveYi0ioEx449ASPBHd+jcpYjCZm10bx6trtKlo9mlmuNHMvFi
7TImls0sGp3IaL4Guk8C7DJHnMmbXCBSezCORmdFUi4nwPwfjOF2rdwEroXrx05jtXu/4quqDYu7
LtGIh+cZdXN1V5KCHJwqWX3QGw9jnFca19siMq+s55VvlzUeRm/cXKGvlzWqD8t/v2wTqb+8s8P/
3OzExZeF0BZjbqzpApf9+83eBsKWY1owfPCjWIL1H6AgOVWI0G2E6fiCZH4wYkWYE5NaIg0/ISZE
xRvmD44y5JQuru7GSc9OxvPmbi5pRHPJsCTnzPXytZDteCd8r3TjlmXdXXkwGkCCx7vUqGkp2ToZ
bB1neKmDEzKvMHZkbbuY0izdTI4Y767mX1dxkEWK6zonK5WsyjrsWmRMuvroSKAPlmZqhsbK2CFH
bWY22oNfH98539zG2cLBFD5Y2QqtUXE5o7pOWSfwAqIeW7MmU6cGFfB1iTN7TJF7OxmdGQgyCzo2
03Cgx9Ie613AW/5Ld3PkUfvrCkYXlSRCD7//Sb/xPwT/6EwMwCXCL8T/2KFATf/9Dkgi1HGisrW+
pU26apG78AB7DKulozq9NO+I27sk7CN9F74ahShKuJp3yph7FWgM0y9/ozMrJzHpu/47dpL5qvNb
6nqt369//UOFpP9Q/KSpzpuHfB56euG2X91fzwzzwQEh+E2TAOt1X8qj37kLjd/lIW0z8ohaSbJs
fAWUNgORoZgCeQgqF/C42aodTR7nBT7DPmBUyLhiwTDFWdMUG3O2saK0W+KZUVsjJnnVLd3MATp1
PgZx9q/VZN5vVpN5N1Z7dv6w1knt4knlQ76bSv0PG10AVmxeXAcr6X9MZersjMoYuzDrd9Kt/8md
prjPbHdaauB28S8BQb5bSy9Z9vPJUfZNuhjdkZyr0e4OtCGAfDUseW2otagZ916miS2TpAJAW3d8
iZcLf+wrjz86KdCrSWudjUoLrXCQLflyIBLvuG5wVxHIBiiliX5BHBWdK+Agz3SelSQBUSSYst3N
oNPIP1XWtDBuN725SNcW/TsDcoUg39gWDhsCIKVDX1fIbqQ4zclS3dtW8L0dqX4Ze1WsqUPGTVCW
4wvr1BlUgOGScv6XjZCihvPbsRfcL9v3bXxucP5Whxd8yIF1AwM4p5r0N10j0w+ImwZmOfA1OeGc
9qBIzsoFbf1/vJ5Hhwlg1UekbZst0MTDwohm6MtPQTFVFyO4AveNTylbG5E7BTklkjwYqWNF/9gL
9k+aVd3B7a3yDrlV/5rnGkdrpYbBOpgc1jVXlYURX/M+Sxc3P89ksaKOraqILK1sbw5heYSTclpm
9tKcu9TvYjRG+bKl5RplL3LyMvVokvtmKNP8HmSf8s5IDD/BKkPHl9W1GiDr4OavnNEDIL31977U
3tLM8kCHnyqgaoY5T2P0/piC2NSy8FMblh/13mDjOCRFvRgcQL3/dpIjc1UMR0YQIeeaIKiN+Bqb
H+CreXPjBh/5zd+3trBym3ZsAvWtGYdwWTBW79q8u5N6TAFHmBlZiar1ycxUWjS7oG7uEM81ZG+c
ZzEfAACOI++S2Rk9RUrk2zKKONgpQ36icgpWtMj1I94sUVwLkX+luT6kXdnggJWFMe1T9wcdRxkX
NgEKMyxPSOIXyHCBU+cjPF5Wkw1ATpCNxX0BDlNEp02Xg93FezcVqECLdlnM1fppfvXchoCL5hjO
w03XFyAVOcBF42unzirC8a69qD7YgbK0BTPIAyaFq+VY+mRHMsv73KKKztyovHTZOFxkyw7YAtPn
kp4pndIj/ipAb74N4QS4diz79qCazNkaQx31qBC5ib25hs0oPH3KyoZtboG2ic1vogmsTdz95mtU
xiOwyhUjfbtrymQ83IapL8dDnuXbPG/dreclZRXfrFeZchSsAgYIlBz88xQMy67Iq5M3S0bV4q1z
sFt9MhL2mF/6XtliPUp7WNx0xgU1nFenG5vNgBxv/U16drEaWh3svCJA+FWOyZfcK7wFcpfjQY15
8dkByNnoFWNqN3IpV8jM8S+eapCLwhc1zqCiBQ+O3z4Fsx6foEG1MtJsU1i0QBFp5BNA8pV2xkOv
h+Cx8JR4atXaJJ78xjGCyR8BL8BnixGy2S3p37klYl3JiP+FjoqPFv7nkcLeiE8YokkNTg7or/r7
I6W9oSijYvK+5RzPC7oKhEczWOEk19WYAUnzpvN5O/axi0T41afIMvuIJ4+8eRjfD6LxJza4rlmO
fxKYDI/cmsa97CMkRudhJPbC93ESuakC0djxWLnFtnKVf3XjXpCuA7sJF0bnDamzJFVUrdGcRy9K
3eQ7R1cRkPiWvQIhAhXdWSwnv96mbcgRdkCUY4F6oCrb2IhdSJxzb/snI6V8Up8Scl1oNHnQb5mU
9D6JxHdp58UhB4B+2/maxaYENs4ByAedPevS3/1uOougcn2ttX1Y13nheCADSCeTlXzp0jx9bvre
WjkuxytlTNgpmOx+mZHU/mJPyc52uuDH764pGEAHYPHYiVR9vxQaZN0QwGRUXnp+F85DZSOdC6rd
AqBWfheQKrdjYzXyEGrgmGx/B64M0E5GF/WE39VWCoouHwvQDN7WVZZLNxnA9MeK8+zsTe3rhDak
zzLAMc3PkRwzYl0O/oamvFgZsXEzsfLCgW2uzsDnAMnZ1wcjJlb1QgkHDyypnWdAqBahR352DAQG
0LzJ40gqcSoD58W8xYwKtbkD4ltxpiqixyT1L/6oUOc0AZkDsGkMXic4EHPw9iEsM1a3QkLpg8Fi
ttppR4T7aGLYfdpulPtK+DuuQQOTboiS+9gcvHlIwLhAwRCzSaUKu120vKnMzLgZDyOawW5pc2DM
aTaouotYAhu/cRn1VkoJ8RIoNcZiGqdTOiTsORrPnPbixWaEHYBlKxZGdCMgj/DhpXxnRNUWh75w
2EXW8gtrgq8gwFKQbJjeR+i5/dTy7FBn/fhq9GLW40OBf9RT5NRBC/em2JRDdRClKyOaEqmphhrD
rWx603VTuy0nsB0b2wMWi6s1Xn42it4Qb0P0JjIbDDVS+WJjrAlyHyAyz+a6cuVpEjtWVt5JRrJa
JdovVt7kgemIMBzMvKH6gsTBtBA8YIcemcmnsmN42EX1xU8tfyPdrF03k11+qVz/JPBmfwx9Hl2X
T7Pbh+V5Zy2NHkclH6gteRRVaL2DP3iqBK0pp97ewB9wEnDOzeTgdwBoYixouyATTolhl6Rn2j0J
zWgIvDSOCRzFxqUWVg3QIApYRkcCBxUM+hR16je3grykAyKfmJdW9OCPlwnJPbVwosJapq4n1sTr
+KMdVWw2VjP2gfXB+S/xJJkzBu8PXWhoMX/mNgBCjQT47vqH3CbNraLqix70K+b3ixznr4PdAy+P
JgEOxus8YIQcelraCxec6QUxpquDMV2HmpQbOQiQHxsO2GZeZNdENL6rUG1C3JsrE3IxFZQbZTXZ
ygRkAQhOV6vsc/UQ4VE1+AWDZzCzrumeatqJ3U1/g0IM/xqNv8FE3Nwie3iSU3NRboHGD6l4SqVe
0T6fXlwnwzMlcgsprnp8iYYJJHbkeO/SaLi6WRPtT7m23IU58OB0AdY8AcXuVoW4nYQ+VDRuzh+O
Ux/E25XxnhLXKsbtoq7ujy1wyedoZuLPdclcDA8OaL+f/ZpUK19m7TGy0uhogWMJXKnMXxqvvsOX
k8avnUkQA/meXBjepbFTttXZJzj7Dq69x1t7fPEakm+bsUa9YBaNmwso07F0+iJWbAQdD4WQ+9u9
nIz5U19qe3+9mb2g1FsvR4xrXMzQzjc++DxP3aDs/U1/8zXXvD40FlHX60k1ikUz8Rr8tSy9IBON
HgwNiVZlROTFDG4uXgHKHw9GYoMT3rP0xQhmDafM3Xlt1AAsgzV/uo4uUvsvRywyf+TmwwPkoaEZ
vr+OBjFzWu5D1JKi40fOuCpfW+7me+Tl+Cnzo+SkmzFfpAg+lqQhRbM0yj+ZjaEtyZem8cuDCTTb
6NwFSX8xQlrXzdJlId8Y0dKdc7KZvlyD3DS1f1aKJse+DsHNdYhYMK3JsJRRlyw9dGlZDvUYbAFR
/ywQ+qDPBgeAZ5qiMwF7jiJ/6H0Gn0jujS6Y0wVytFCLY9XGSNMIAjCwdsA2DX2JHVApMFELFvkP
IZ9W5i+Vu8g82GnAVyZaZqrjDyhkLwKVDI/Go/YzFHCKTO2MWKEx6X6YEz1GdLzMj6t0RtD6U3Es
0SKlxWnpLihHZA2rFnlGh9sgTXRWCxh4VwRLY2os+zUqQ387Rsm0SJKEA51b9MtEa+fCadMvJyR3
LgnajCz1PJOzTrHQPVnm2E5TJ8I7UqCUnvF70JxQNpmHpkJ9yegR9N0baRL2CnXs6BAGKb2frP6L
2ToaBR5zX1roPFEPyaFrZbDjBXtoM92cDGStdYt0x6OaoViJLd0MVs4e0pQ2oPZCdfMwkDez6u0a
xkMkeow9PPHxbV80m53rNPzUsh8f1EakvctPSFUZ4bZlmv3R2Fj347ZZmlnln/omrIO7+WVVhnLm
kCB8RtwIMIwkIBU7CmCZMNPI93HQAm0inztgpuO8rdTXKm/vo8xn/wTtt74YA6AgnHKlgCD80bTO
axFExZckDZJFgYLHvnQRULuWR0+jK+lJ0paeBGnUrnDSB3CnvWnJZ50xFOFjwHEG7G30a4oDnchF
0bvJ5paa00W2VlF/wl3wECbc//42yRJ51ch/J7OpdejZ4n16CEBAOoFeBtr2UCO1CHJNjVAEysgB
gnNZtaxcFwMVD0ISsi9tLWLetXa2aHySLC07jdbmcIDdp36Q4zmzwk0FENvxtv9R/G+scd7LF9et
r28uLWiqKwp0+24QafYJ/i8O87tvnQjyGGyF9EL8qNlTu/RWVY0aEvitsfFQnSOWbV2np7zr6F3A
/HKRViBHWKHCS3fmQ5UzH6qeByPehrpC7wsv47ubCryBYQN6lZienbrpNkh4r5B843cuqpH3GpXs
+9CSAUKqiYKO4VssBnuoX/MqAAFlNvuzo9BcIvJIUMis5CYUWRR7vRdtZFZPeycv0KAnbZ1159S4
edCYfdEQRj9XlHzXEyl+lqkHoD5gfPGUjFurqvW31AKWwu0athyRFI/DXtWPyuJx5LrBQ9aE1SM4
Q2Jld2m6NkZPtPTMrGhtjEaFDkZW3CIhuTOiZWegLSQEAf6QtuC6DNlTJr3sNFVlsSwJ8LjrqrHz
lchRDuEZiivoKoQaipkapRnS2Xyd2S5BE4cCxZebjxGx3Qab0NfWPmXcpbH2a7HnQr5opaMz+jFF
536egX5hLey0HFfGMKCzxZaBihcjeqGLlAlsK6EeX1wXlTNNP5e9yw6JLptFgRRPlfsSNKoCRN+O
uPJihsR66ljF7i0knS8tKfTBGevXm92rfdBvSu0ujc61m6/g+oLUHFMAzMBjEKiUJOXXluTBMgpc
dRSDTe8cZxwWuFPy73/wKBPbARnTf/EQnl0S5D89BBlPRgL55J0023DSQMl59lSOtbpJs20MgvRn
jiTuIVOdvO+Ambs+b1WGpL9GJvR6XDfA46LpD8wHYA+s/LuxdaxnEqL/CIjtn9DipL/YToGv/Crr
2S+IPlZe5sTD7CXLgW5kxUtQ6GDNJG+WvCmBLga1MDaXdlWW3Ttt9y446IdebWomf/0NZOKB9Zqk
Mm5S0Ev15F66nE4ZfhmRrfoApV4HPOyLGVAvvdOlQhcA1pyJAa7UDSpkXLRI3s94mKsyG4na9C5K
qSyReIWhw8hKuGlxX3p9ASisNZzRDMRobuqbK3dIfm8MWe7o2dWmFrrMlOBGbNFpw10hR97EQJdm
PxuAyxzFftI8FKgQtO0TydDGZXC66ahLxzlQtJkAZap2reUVzJOJfRRM/ZOd0HrfJ+E7va89eVKT
+pYnuXfBy2dhZ170yWRaQAdbRGIoL0aSjL44PWPXvIyLJOii7yq1N8Y+aaMlCnHZxojCC9qNFNRd
mquBMzvuqWvRmISsWfeOkkhpRqgVs5ocbR+VlZo6QTywln/Ds/fQO2nyhPZl4bZ00V3MFqo6jXOF
C9H0pqkt8YNmHjqopFn3yKbE2nR8HLdAIfWXbAq72LjIFNkWoEBes8HCL9JzgNfcvP9LDtz/w2ES
Xx+nTohOfwHYqh+iMQ+4zsSJyuxVCDRn66vu3vGs5pK2brovG/THAGqpvRhdSRsHm37WbYxoDJNH
P67SlrMdVdRajyQAA3tahDpCXy6/u02ArcgfPBt8X2SjAAmgXtsczMByUq0Vsb9OltUcioTqMsY3
1JuDPQ/GxYh+0WKdmd4Wv1tjrqPHGt0s/3c1dK52qnclA5fiPTR/WipygIv+z/9XU9sNH3Jv+OL2
Rb7OE0fG3nyecObBzEqe4bUu7PZSCyp3RifmQ8VQERhQB2g21EJzM6PsUhGecnSCPKY9RQikEgSj
gXP+MOvdzL3q9Nvs/99vQNuiliTTxtQpCQDBMfeRWDNhsRETX6YHU5g0Yupr+U401pvzbW2revTX
+d35JiZNjT8oQ6dEWzvgjCqlzuGYbvMZ3WEG5Ou9RR553gYJWP6YTVFxDqi38F27+lancwsoIKEe
wNNAL5gUQSQP/RRxgeeB6dYHP1IWN/i1fwQpmtTkmZb70sGWHJRNGYc6K14S9GpcWVw7GyMWmn5C
Q4nioXBRjAM67w6fQ8pfRKaaLeiZoBoYUYJsGAxsPA2yH5+94qfMp+JlAAfw4PnhfGfj0mAaiKUK
7WZvrKNvLSJe1ACM2hrhBP4G5mJ2LhJ0FMDf4Cr60Sc0wSkeuqioLk1P7vIEXE5CpNh1ANahSRgl
KGmU7F7IGSObVuIbHo4voER7j54tvV2ATjXrhsj6NaTfrJbybx8Wss75/L/vfzf4eP8jRRXga8T4
bjfagvqhAUe9Q6ZNHnZNKwryZzDrczQpQ7ewdcNlMKLdybLrO3awAo8deF898CTxN0YyelTW0GLh
JoNNg8w7YGDbYfDz3RiAn1lw9GJYULdz0IRlanZeT/SlqoLyXgXdIqmz8WJUhdI9GnCh/acRjcF3
o8eg7gAYnBdRkHOODZ+ejGQGzZwS5C5kVXpAflfSBW+JTg3dqI5NKy0BlcQhky9qu82OBGCEz1oA
lYCGKk9A0iW7SlK54KDetjMcCr0CfBouzUN8feTNoyxatN/060PS2S4ayyX5RkZTc/ZR9LoOZeq7
sZ+R7J2Bzy5mBZ1XGOeiDL6hl00A/kwJflyfdChORSl6yr3NamMxMgq9YbjAd1S+6zIC4Ht2tLR9
19rB/Yc8gBFvOoE2kECxHY1G4XV0uqUMWhc97Brk6WJ0hOF7MECs50SyVx97P7qqQUIjycxX4VPu
svzBpvyMspP17HZcH2wbnG9Quq1nkJTEBs3IVs0AdOoFBJzigr1aPjT4QXhqk0cLjTQeKz4oNFqT
FRqbQczLaKPafNwwWfYHi1ndwVJo3hmhA2wZ32Qzu/mEs7cREfbdcSSZ3d7R22sQx5G82HNWPhkY
hQFOmJnPuyrWKgLSfCwR7CVIJd/80IjIiRtLTjgeOP7ZEYQsghonKG8WzYA2GeRc+OXDjOjdjzUR
aFLUp+xU9yCl/+4mK3R4u7Lj7In5h7SpOdpxYkC7nfQuHO+NgGwg0s7ILD+rzp12xTTkfmwsFE3G
lo7vIG07r4pwMx3CVp6w48iLbmicqSG7N1IZpDnqF2LejeTFDHmGEtcEfhWOF//q/JLjLF+Gizzt
+amoxx8N672nNChDI5VCek/Smt5JqLldpSZ33ac0Ze9sPUhRS6Re82VSBtOecGnvzQxM7Ok6Mzrw
MNF9asgA0O+yak9JWO495TCU22hXZPF17vjgKeYSnHyKmvcurMZxp/MuO7ohAx/PGtldN+TTykKp
86LyUiz9grdPBalozAbULXQvfkrEk99J4eB21i0YAKCc+71A0NGgmRhFd5gE9I7umFdW+C3gzT8s
aMOXIgLd2i+d/EmBJbZEV1r/L9m8/zB38QnE0EbwiE0VmynMH+BV6BnMC9Dn6RNvmR2bV+9QdtUi
Q9vMvUlfawtM1RLtyPbm1WusuWh+WW0n+2W9rTVWl+hd56ry4U/rzeXMAu4CYUzqGk1GikoD19Jy
dBH+nT6AVgxoFBv2PVoMmCRWKCN0L3BFs0C8PDyVNasXSRQMTz6C9g5gV8tyz74vys9TKKa9pmqu
yEJEptBehYk3YpOEGCQUUPqqrU5T66jPhKhFNVbZpiNttEpaHmzB/ak2pHeDp24iFxMIohcEj0MA
nh/lQMi2Sexqk7SSPlm9dxGgSm0Twv2tp6u93ajiC7EAzUdXa+fko3HjgUcuWUUq6J/zJng2We43
17wpfrnSnjlX1zDSn9VQWkswJunJD0FLXjoZuFNSdYc24jjTdeideHJRgkWTtCFE/8PpEuCh/Ibm
Pj8p18EXr0STyihn02ew1kCJDIL+SVOQMPLI7R4zWYzoUoQkhW21PRqFcf+MptE9GmXU/I7Vpb3R
nd8eg8GnaCGpI3QCpvnes5TeUXQVPYRVpbZjADJgJJTYdLqkd6Uk1ipAY4R7F7BglACH7lJIlS2l
CNtPTe0ilneL4Rkblxd3uXZeBEWP0aYcrFc6TS/4l9TfcQA40amiP8mQr/1O8f3/kXZdy7Hq2vaL
qCIjvXagc7Lbab1QKxmEyEII+Po7UHuv9vG5e99z6r5QKEG73QhpzhFiJG3WtcKf07lFdhrKAeKd
Vf2jTx3rzYpdE1rCVr3lAkRIK4O68FSf922waoBtC/s4MN+S2FsnGUmuSp56PNybkQ7pugJVGkwp
AdUN0fGfbg15pprL30MNtSrpy+qJRVkc2p7h7CCPGR9I7EHZzqzjF678Z0VH+dvgaSil54Z+mdrr
AXuaeelw+ZCXkRM60ux2AdCsmBDjKpRNUj2KPMV0mTj5D68eQ6tq2h0vWTYPeEV2SPwHt4MuQmdF
YA3iJQvdAAcs1cz0qZmnONWdbqd0Gu5A3G7H2afL6M6EtWoemGW2gRqoWPTKbI6Ryewt5B7sEEqu
+RWAxwIvHLf47SRvakzGnwVezPO+KcyLXY/F2khdsnaN2D4bCcGjVwf1DxFD4nkaUxDyLm2zfKpy
F4o6+OlBpgjMbKjrBoDwJhADjxoTr8U032I2fGR69TEdnGmVousbOT4C+flRda9HVvJRl1RkgxSR
MWjZTNf42zp9EX2HvstecwcwAZ8R6DWbTnyVXS2OLdQkbSNNrrrK99qtQDL5BB335EooRDg9YJBX
ujH1SA44GZIBukjtAfE4f+UGZirmou8gBJMfnWxsT35rtI9twnZxxhHGsrpsXVseZDqmqBao0xDH
tak41Y4jH20Zf+omByAtc/ri8GBYVwjT5VQBxWvXpNn3kyiXPuhiDsWxRe95xQLhI+ccWWV8TtkW
1FzEK3WVobxvDlRMPupGHw86YAAQRZ0GYJVRwdb5nzaoiDP86wYV8qNwpQZd3vfwcFqW+QWAUztF
PpZpYT8h/4lkTIi5ttqqkax8xN0u9fQiHynUzUn7UZra7qWpTfdsp9d6/y89/32c7imma/65w59x
jBvNSjXFOIu6COkUrVvo070pOmAmiT8cdY0+DABFrYw0gxTBvzYIP8MuQAeKCcnNBW2KbcI9MBmm
lBsecOAvIH2vS/oAWRpvhYmimVteoiZJXMh9d5QMq6Sw5iNwS+AASnoKBhZtmZNeWJHSk67SZwZD
ukbGo4E3xl8NiG41YZHHwzGlYunmo32OpxXqkNdQe+NGDdhJ4T0mVmrusH7gsyG3fzSI816ZRX6P
rZ08NRYUWoYisrZWxL2j6zoJEMOx2FSlgkJaD+EDp/UegiqvHnlVrHjuly9+odK9JxEb1MUeeEXM
Wl4bNn1RvQyjzeaGtfVLiEcaWZEvEJOygb8vfTzmCgKQcbMcLQHIqDCMDZYS7bLLQYJdDeP43bPL
SXKta5eITJMnWdkPDpKtP/MOKZS+BCUE0CB/nTnIpP8vPRC/LBdtZNkrEHmscKxaJDXsPD9gD1wt
88rMn/Eu+wWiSPTbtt9kK8U5A7PYXUdBE2PrBI0aO8i8s8pKa5siUrIE6cJ7NSsjTHov/2kZ2UcP
fHpzO5HOloGP9JWoXDGH0DuW4BPkFyF1CRlL7JXtCiAXYE4ZVJB2N4hclMh4z6Ay15txHSNEAFkl
Q4APKlIPyh3Kfo8t94gwM//RgBcMuR8avZCqLuZYlPLr0DFrEeGPOWeMtmEB6PjBg64qdH4AZRlY
l+yi3ivXJSnJAeFGKNTBA+uC/xhEGRwklIc490WINfh4cOpJosgunU1sGsMr7/EOqHqKmHnUHHrw
D6Dzh3o3EuPCSXp0myauvu4/dTMhizhrpxnMGCBYX7beRzcOYc2c03e82vmLi68QIgrNWwy5g2Xm
k2QPeazmmFk8AvlF2j8sKI/Epv+TmSZE1FpOgYyi9la0DcOHtesXXubH3Of+zzzLfheGaq5BXVf/
19JXW2Z8iqVhqqKW49oWwmmm54LuhqnsUyyh7bkVZLIcnoDWoRCafSaOxMQLuYyt11EwBjJev+Us
rWa+0UImXdXOpbctSGugno8coktqkYCHMXeqnm/0RkQXmfA+F3WrD827mlUXOpJsH1kMgkkQP33I
Guje9oh2vDn5eGEal0vJpvKC+l341XdnyMiLAYrnPFdWvkHy572FnDzk8wSSN7IavkG8+QFSofZj
M9UnAOND688ZvnX7Oo3KE0TfP3b+JR/NUI1lPNf7fR0XQIKrPzC78jZ+FrjtyivNYlZ7TroKsg4r
SxDHkaskBRS2dTA9UNYCaOluH6RFjAWS2au9LkdxqfZx70lkJXroVf9rg+7iVz6G6I4tbfplTvqn
1vXPGkmosYdguWf7qcoAaeCSVEEGiQmiFiBVmgcStPUSItTYDJlmBQkQ1v9qGZirduy9B6R+SCNi
vEJQwJvztLHOI8jqmP8txOL+DGcRMGN6OL6523Dfi933hnUPozPEJ+lGah2wvjgJ0ApmZewXr03D
2pAEfr4yGlG8JoH/JiNXnVk9skcoTe909UALsoZ4AiR+pkHFgN2fazfR3k3M9oWVa9eJ8ldaVv4O
WWLof07F3hgewb+BQDcEgYomgguIV19j1WY7ZUFCW9fHRXwCqK6+Ou2wKCjk1c2sCt22xRIcK/k9
wOOfD/c6M2jV0i0bZ6a73Bt0EUhRtQRnKVgUSgyL3s6zC60LusRywzz6lHUrlub1Pq6HcsOxLNzm
QC7soMVZr51USmiE5BYU0DsC+PKYL4c87R8g6g+RYVKIJ96W0ay3LPlqJgKq4+ngfLejKQdclb+b
SoQDj6JJfn1FPGBRZw6MLSSPWTwzSyRhoqD9KWP26HRjkb53AFNsdMasF8gLRJJfzCmbVhK2jTC/
XXQbMjq3Nmcixf9p0zm5fx9HeZMsOlXYN/YAdZkPUClN1hqBCW4sPDOqBOSsiSPdxoERuiqrAHXF
L1I+UjPeYBkfv4OpuEmikr0hFmJhouj5MZv8NkxI24R5agePpEEWm0Ga5XcKmVUCCYXGqiEOaBfG
A7HGctViMbDtY8glxTXWm7WdDW9lHe8YROsPwuTOKkAkb4bAZ/wOyGleuM67UbVvJZLLL4Hk1aIm
cjw5QTWsR8euNk4k3ZAbWbKDUgoLs0RYO6ex2MFs62wJ0Bd/cVT2DB0A+Rsol1ByN/k+cOh2VP6Q
wIOmx0xTF8k6bjrnEiQ8wbbY9n4E6huWzKAbZIWjDkzTFPy+UrspP6kmvoJuACLo48y1hh76BiW8
UQbPP8PB4q2paP/akWEIgwKi/e4ExGotd2FKg16HTNV78JrY3Gxd9irLFHA1/DzWukjH5iBFrB6a
qG0vquSP9tSLlk62ztsBojRTEcE7RD6N5GfhKXlEPgFfRQUy0h0kNTI4KkBTBrH8P2CrQXYLA5JT
J10VFAFbN1myQq7AgR1PD8JFHNCVWwnMDGZmLIQl5ZX7vQ8nhE59a+PqkuLXEc9gBMU5L5NZkVa7
weniH5CxBbE/Zu6TCdlJHb8w+E9M1M9R6zovVWuNa5kXyVIXKe0kdFrxpN1a8WepIvbhXvtP63T/
C6uOgHbiIEBsA8EPi4Z/Y3hbagRF2q+Nq6KFBWwTPHuGeuxOpsr5ViiYGIEuWV6jEssS186DXxVw
gXGLh/jedwCvcTPwI5YF6M6q4lrVsAWoSse/d89NKFLpS2cguE7Kyh+X9iY2iYhaaERqUncxSkDq
s2zXIuL7u2mtbS9L/q0VnTtnbVqcoRAPKULsO9ZxaaXnGKzRuW+U8TcojkOA27sN6lTAEQUFTmME
bsKeZoLKy9k1gHK/PWXnEwheXblC8neaQXTbn9LAx69t0zigXIL/Q1YGkLmvGyUwThxoGJg+3M0g
rfIFRofwTeQCThhcHaR2FxzKs9ULVJxngJjxFYBiYkdMBW6mPm0k0pHtdLi1FO5A57pSZQKZyHEg
8ziHNLTpjweNc9FwGH32BRPzpagUrJfqsfXdNchS0AaS0K3ukU97hDMbFp0EzgWWUQf7lvvdUkBa
4wlSJfFs2gX9zqs9xBi8X3pQbjAMClIZmg72/HqQ4DEey4Q4T0FWYamfnWy7Sn5JyAETW+ApqeNy
7g8Aw4Dd9z1o/fGVWq2Yg8viPZgDBy2WM//QprCBA//Q3HCTJwcPcIHQhVvXlibucxIhoJYBZLNH
iI7ugA+FHnU+qmsBThzelWr4HQHe3Lr4gQCPB7xHlz4pTr0lo83HIATC2W0Qtq31n0GDRgo0kOpq
MpvdBqXTnaZt0+1OkW2oqxn5SJEAALTqXJovCwA72TOE/b9bHrH2yuHpdqxSisUuoowiwlpW9H28
dqcYZO2YUMavB3qLQUJeajbtN5+qzFsoE/hNw7D816p7FxPOvYWYc9ggnrImXhpM1bWTlufY5a95
kEeQRwNXVwj7BTKG0VFX6YMu0jwLEXhP91/qXWHbc5mrZlkMD1w6wy6ZBBCRAQGZeDq7H3Qdj+E5
wos9ZijSYd9mPhZ8Ahxnkbe3Jgpq4ANPa5PC39udbz/p1kGa3r6hj3HTi42dc+eFjzREks5/NPsg
uTSJeswmEljpCrq2cu4vjNF2loaEHlBZNcVaIf6+0E8tfLKKNR2IvBV1a+5Dwd8aVvDcevemrVkP
oH6IMI6PKhSN1DrUwH8+ROUvZwiMvYCxzkEvcBMrZIFZH25rXpv4UN92YVwDI78WyxkOdTcFZxhk
ShKgq7FUwy4ThkAiSfZVmuSP3ph+rh+x6+sLL3+c+nsyp2+uvc8GIPzzFhxbLpOlqz8Ry6sNlv5k
oZzOXPujh39AnoyzvG3JoeVJ+WS08VLvM4dCVpsc8eG54rZ8HPqkWlXESUOdKIx47sxy7tI9x1f2
UqTnyrSGZ6DPrrd1O7BezmJ0DDPE2jjYwjzGOJCuxfYybetXr+XneIp1dmm19fPCe1O8TyfnEHaq
IxZtqCHEisXUfciKzJ4RYFV+tXbocvFegOvwVpQPCAaXIBH+dWIYX2s+N8HVC6Y2n/sUdRu8mSD3
6ZQDsC9TjihAuHX6ORUCKSObWXGoWzvQJOty+EECOJpgrx7h3zkHlaA9Zizge+mVDNprIniTMC0R
WWv9zEtpzqjFx0uGRRKAgD4JM6boU952V92jyRk2rCx7aqusXklSsI0F3ekHOQXfdI8AwhOwzxgO
Fea0RTvpjTTTQZkg08D6zVoQKxmwr/dTVAa+M89kkD7lPTs6dlaf9cunRAkDqrP+GU9t91LrxJ9K
f8ZFEX6I//z2p2bw7+//CW6DzI+FRN2/ayFBSF0YsdkP15FuG8OC5i/LgUmi1O0WXZn6O02M0Gex
jLABcsFxWqQiMoAl66IQSsYewO4KPHzEJnY1DEGQPTevPOB06WOqWg1um4Z+BM8/DSbWION00rhp
YaNZ1CCsMYga7XzMrM+BS58Lwu2TLpnxZHGVXjlD1Mbyi2iLebtZxEXgvYFx/SsAUO5SUWEc+dj1
sxwMs+NAjRoxiP6StJ0A+U/+gqktfWsQWQN2oRteUkeyOWuyMx9idSxTsNAZIeWxoUG0Ti0lNg12
pzn2kMtB1t1jb5vjPmPymzXa3eNQF/Y8bbs49CmyChXedb+oL2YOvrs1t1K4g0btj6GBDlzuwpSr
dmNnoSzafLfwtBd2FbzAVDBagQ5crPy6kpfErw4ZoLxvWe4sdF7JbKFLNKgyOQdpfVFGkm76nvm7
qAAXRR/w+gRCsawhtzbxhCZeVfeubLxvkaFhNX1NyghCm47Z7EgwtCekxPAqlWxYOl5fhw2P3FOD
2WmuopqERAFRMANrG6pNkgcPJDJPDmBw3y0AZmawripmUVBV2PAMYWmSl8Qruh+EwDimVrBRSkeZ
rvzGtOaYAdQL9X02a9yk+xmDDg/zOQXfJufaFS599zrjgk3xukV2fjEEYCwM3J63rQUnqDwhK+62
dFf2ol/7xNhGY1ksrQEs9kx0MxPo6pexkH3YARcXlpHEDrxoT3YF/J4A6PCH5OpMkGz9jZQTYjYB
ncMqkECUum23GWAxmu2HDn/RAoth7EBbyPZ9nKQXfahr09oZHBC+qYobMANkOfGWlVdaBxUM4B+o
6rUn1bn2i+oKVO7Vamh2goiS+VQa1jNcQIKjnVbiMHjNGUQAQPrzNMUW7ncKa9C9yeIHCl73Jg5y
5oKIXbp7AwFouhwTP39TPqLGlTSbUBeNwT+RCttD3+7UUcJKahYbRfHmGilbNKZMdjaVB8A0CfDP
UBHTDJqE4qyGZhOvkniVD+qjXjdyBDERrpm66DLUxr4ZQVks4P33hMxIcaqz9AmrE3Ec+hRP0qis
rVKiezYJZmpAw/MVgiS/8N5Vl5x0zqHvg7WXuQmbQ1ALAT0XEPSp0Rwiden6INhWI/+BHCN6KCgk
bCiDLtmtzKCIOxvAmpxFfdEtK0SWn7GMkUtA7/Fam4q+49O5SS25KaDPHDJaDXPVCgPyL75T7G6n
gSuxTcKKi8zVVMtjvKCIbcwTdaxUQreFGM71kHonkrcr7D6XLnV+lcrCCi9tfyjX685jm1dzuyRN
2LC3sQHQN8VOZ5CpeFfuoyKBehI8ofs6mlT46wy0ChgPzGSKKR0SftHaVCyfVXicz7khq3MxnQWu
dc4x6e90lW7sSpGvlHJgOzb1ALgpPxpW84MjJVyKwLs23Ow2SvjNXBcDFo+IvPHvqVH4V2gLq4dc
lvNsKlUlGJswmYBNmdkb+3E6AE32cZZxp1t1if/9XnXvdu9LwShGagN3/zMy8MUOKN73OqrItq9F
uiEyoqCE9vmauVYMg1gmVknj8CNSiUMIp4X6NBL4SVEY4O6Uis8Ub+Z1mZf5DnrE7TbB47+GVwbZ
O1BKDe3BHE993UKHHuCPBzlySE+7yrxW2aVpPKAOyJhfoGudrju3aeCkQ9vTwCRD3Ctr3uwIJrs1
nnSeAVtgFeJb2khnDqRefnaQdl0DSGWuu0ryeV3aoNshirqxfFxNecb0ylD1nASO9d3HxsI2G5ir
VfmjhTXEXCAqeFaOsYS4SPXuglSWYC58izt8QpXw8uwVTK6bAeZReJRW3CZq1XvAypgBQWzBT+wX
0xM/bD9P3wv/AJQmBBbwMJ995J7fgsSp5nVniQfIvcDZMWvLPekbmGohJxjFhjiDYSTnhUAmoC77
Oez+st9mgm0WLbAm8YlbhKAXlrtxdLyDDRzJIqHKenXVcEAMhCBRSS1M2aEw/fo7S7xxqYhZbxGm
DB4KoX6DW4GJEll77IiFf8mFTHewjIWSX94Nx5xO2xfP+5FaVQxaRjusraSVKz/GEgmSRRcJlO5P
CpjczCryYXIIUUCYN2bYFJ18QXgCCRL0YNPCmdRlfrGVKIEDEGsziLNNMFJ/Y40p/IOY5KvBbP0T
dWu6YGqSq+pTuh5sNuyLCnD8ntHo6rmuOMOgYcvBTFWOghEy0r1x38IGCQJ8K2SQYc3gAdwV47tc
+IrVGw39khA2B1KEtBC1QquQZCahaXo1za54MKMSIdPW23lNl80dt1MbKa14ORKreAMR4zeyLv25
pqB2lE7yi01zrsfprOrgEcLgs3AaqOlvOtbBI7njxUNsK4p4pRQ/fdpAzFNavw2kLGqTBU+1CTNP
y+JvZGiqRVk49JxPBxDs1cxO8UONfAMGDQgEWYuxCaplEjX0rDtS6rsrkrp0dq+Dshv4LR4mlukq
ulvm9f4Z1hpTxe1imW+tYqAaOjW+DEacLElZFQcjRgAQ/ECsnzsn29OUfgu4Qw/Mwf46EY+j47C5
PdoQrKVguTfRNqDEOlQgqMxH6GsDegJRfJoJe1N02XCqpgNbF0NehNgcs3WFncLC9aX9ArnT707T
9+/Iz8HZBWFLGFc/NQaMgERLy6VC7BvTZRaPWyPDRO0a3qXHPLI2Bxinw5vQeoLndLCOuFFApLHA
82rBFgV+wouRwA7LMasBvlNAj+SOF4Sp7/TQA+JlSMwh2Je1lB2UlOSjVwb5WtfdD5Ygf3URxEZc
LQD8C6sRKBIK8UKEEjDsctlzB1H3RZd7zpnTBFtUYCGA516lzgiKAAgJwPdACFLBemg2svagGgdb
QESoHnPkmWYgZfcbXWflDiw8xhakYoOcU4cFv5GLggvCvI1i8hA7WCXDCua7aRjwvIMjKVyZwTSZ
RdBOZsMUmqgNhYUgfzUEy96UCU+yDnCgCbhMEABPtkCld5A5c/w570mz9IGh9xLYc2Tw99ubVV9s
2FjgeahMY1EHo43UHo0ehkA9xH58ADc6TiAOZCDAwuUqsprygngaKMmwNwaPrQVt3MeqCZTa5skv
h/TQI66BUEjbPPGqJEfK3St+P/51HMDmAR38L4Z4MKnF3KlgNXZxi7pDAlgTxHVDWovo2FY/dcFP
EjjpBvByD4JmPHNIY80cq+3BTHDG860Oah8rG96tM13UDdgtQCPFgAYMBlUqheOpV2ABPGmk9TSo
91LCSF6fZU7Fl5CN9CYvKtEiD4s+t1PMRPhdZWYXQjIfuokeJCcNE9Tu3KLRQR/wM6AbCaaVA22R
g9f4eAHk6aWtJyfcEtMiVrDBxRrhxBzhm9l4jRdcdF1Lyq0NS9J1mRIbAlNgdsnMRxa+hxqcWUBT
pR6OyDo5Z3MYvLkTJfElwadeDcGQrQ1sLWs7HsFGG6YQwgkI1kXnmS5e00Bu0soGFyd13zqQ+g5J
92twSiRa5VCFlCBwW8FMdisigbXYdGZxyOfcKnVZH9rgiCzvEHaStUuETZGiqMCEVEb2FvGEf4OZ
wKSIYrTPmO+teZtG8SOwKGzppk108k38KBj/js0VEvCyAXhfeni1TEV9gK8rULUeRXQAvDY02X0w
mUwvDJXZZ0c8wIMaxEbTh/RKhC8YkghQTjZpk20i31bgb1gGm1cj4gEu97IFg2nvRR/qBJRArLZk
aMXmR13TSomEjV1v+qxxb/2UZR2R0PP3vPRoWKUTTjyw3G3LEGmh0LC+wv5OPCgBk3eI4F7doFtS
bhqXaaEeSWG9OECs7hEgiG5FD+6a83RQaZjbVdpAaxcOGBXk/1eQYMqQiy1/kgh+ymmh1BbPGsOO
2e0vsJqGEyfNxpVHI7LjjfEMD1f+oMCQdGUjrvEwNNcSaKTKaa1jFRvNlTrKm3fQqMYMiyJcWKKV
1SE0E7XR0SsBqgJ1KzoWqf/LGsf0Jc7TZsPMBBkhGvMXH2yZpasEW+tWMCKg3Zm4FdAraIXNBFRu
ufFoEtd8wPsDMBZU90EH3mJS+jMfG81dYIwADHaes/YckS2gIuKDMcUFBJuAHgMP3H/KEUqAfwUx
F0gZoHUwrVVV4vVu8MBDiCWBfidgoks91qZdvKqsSsKKaBorATrD2x5xvqkzVngiLEcg43Ur7xD7
c4exvhUB08ILa+jNUHcuVIb8Zu9CznC6lBnzYtlIBMZuY/s+WgRIaK90Z6dr7UWTkOjWmvlCQt8i
r9e3sUwh8QZzabj54VJ8TIw5Mqx8BTOetRfQ7tRB+j7M2VjtCd8BfcKuBqycLFNdDSvornnTP4NF
RQ+lW/TrugN503B6dZItJOhYR8EdMmBPreta63s9Qk/tVtVBrAD2hRBDMCvo3KbYMQNonmyJIuqk
+xcNy6B5UrAVKeBZHhQKSzwWLACfznZxDOI3WG8/CwSnvsNZ254B5eGd8shL16wn27Yd87P0+JM0
efwCPrK9hYUFFK9pH780vG1DxNqHULcCPCDmyBHSrW4t3QYGWmV3jhlxnuV3Uefx2k5Kc1Epr4Fi
iN8sBHirK5EiyQlPC8gg0QruIMvUC/46zaZT18pre/6pw6dTN7eqkA8IH8TeQwQS5rOPP++RuoDx
9jR+dvBru0RZudUlw1PuKY2HB11KxwISqIX6qUsN/mjQt1mNdGudPI8NtINIjxydvmrajk4YAZmy
SH3DOQ2R+XFwjU1gqPh0r8aCv9rCa/JJd7rXZ660lsmATPGXhjJOzVkdgS1w76y7IB6BvQ50zNSf
20UdNoxeY1lP4MOHTLXDGxl9WNy2ADUPVmEeTBvhLmCnFwRaL+C/w6eTTS4o+gBfpY+zzPEIHu8C
7/AA/ie61fpzBjNMuuw7EEq+NOjOulVJI/7UCrIP7Fd8JRCVQOz1dlUhyCwTI4B7EqRiBFiGsdhC
LuzjkGKpsM2mgz67N9z73Ru+9PsPutwvPwIQD1PN6cb3cbp473O/03/Q5cul7mP/9lP+7d3un+De
5cvlRTwB8740f7nT/TL3D/PlMvcu/9338beX+ec76WH6U1rdUMMUkj3c/wRdfy/+7S3+tsu94csX
8d9f6v5nfLnU/Qv7r+725RP8V2P/+Xv520v98yeFvEOD1aFTziEQgqUdmx5DffiH8qcmpKIwqsjI
x6hbWbq8vF3lVr4N+DTsf72DrtSX+jzq7z/R/a73PibyzuPy3vL5Sv/f+2Mzg623clOszu93vF31
dp/7fT/X/n/ve7vj579E370FB8KrVRfe73r/VF/q7sWvH/Rvh+iGTx/9fgndkk3/8i91uuE/qPsP
uvz3lwKmXi4GOPzM3HQQR9knwbIBIn6ui0k3SQa4hQByB63AaHlzEx7YC4OI0l5lAqZ+oqFYUU7N
umM/wFt6BvDKHiT1ZmuX8Gxa6Oa4W7puRg/A/IJBp6u6kWa7mmIVWNmVvbIHJ4DVb4fHClFvpBkA
vZzs2m5mbtrXTVu6gbMHSU996vUjN+Z3ozc7+Bh4r7pbwUWRk0LlWGTfIyaMjQvJ53mR5/Ak5VM8
yszLB6Ay125dtEeILRUPBqIve4+2Z92me9V4ckPqN/0CtPDiQXezOazEEgRbtrqLHZlYIhVYmuKq
ukNWlcBwuSnAgtNNdMN/eHebdOfAsyMEUf+XO9MBykt29CMuHETgCqIOI5BYwwyWof1Bl2E2mcz7
bPJOnZrvDe6fLr5roEvZo0upPobpzvqg+9E/V/FqnoSlC/KuVYHR4jQpsgD6VB8QJYRI6b38qRMn
5AD05bD6NAbI07+6f6qFuGJGYC1sKsj0QcMfLm/+sbNYcNRnGbwrOvi2Hr7UY0HEFlif4jf0ZUDf
JvuOx1Br+Osauoc+VNjeQgXK71b3On2WZEG3Bg3y95d6fZFKkF1Tjf5WN+qqIFMhLIDVpgbeHphJ
5Alh5OThKwrmhd/QW71u1PX67H4AvM7f6eKoBfD0KUEyJWrSj7F6mHBZtGBO08LzLO9DQAC6OUtH
m86gryfOs9pCkASmRgZ+tYBQI2zn92FKy/asYrM9N1YVbIOOXHXVvR7yW1cvbwn2GuiqDzngyKHv
xt18mEbquts99JXulfo+JIiH2310g1mNr3nZiJWm6eoz6EBdPvi6X6i7EOGj1ezWdjvXnF3N3oUs
LNAO7YJClzNBDndrto6TQde8zsXWqA0f55FhNv9y3lpOY85196htun7XWrY/i0WXL0TqfHCnuSEp
QXQD7Oj7wakExDoRzddVn7p8ZV7r9jgloGN/6uoYkdLDNREb8gUzBp1/GKchZu06IEqLjPi7ZAJF
wCHS/JaXUAeanDTuPRLfsiAarPK5vfkC+uE5wOehrgwmt1DwXz0EQBblH2wQNI12hR8jczRFAPGk
PDBkUSFcCVk8fYAgew5fuba7ieZVWk966tciG3brB6iFWkL1REA6rhKXSaEgZG2TLuCSDnceIAUL
wEHydKEi2lwqNTQXXWdNdRKkblgOIUYb6rJu/nKd3kxPQkbxpvOF2nem18HEHhnimS6nUKHfEftY
yrIvFrcGBJ+AB+gD+SOBuQ0S93YH/eW4WtyvIIv041pf6pLpepF9/FLtm8xYGXZ/kX9cQj+9Vz5c
RJtonCOGYH16w9xeO0gB7m59dPnTyNtLRkXMnMcAPc3B8IM+roGMaZ6xFwVe2KqYzOb0IftzNmhT
uXtZN3eK30Z8qddF7KC7FZD/r0JJMs4Q+ARrioLEnLvMONwPcLn+KLpxO5OAiex1o66/je3AxpnH
YzMu78MQVY8WXVVb85varQvCIWhQCmKArsMYQMBWvTQC8eYMMo+3bRGofZEW2JgyAWOeMas33MmI
+aA8xA7MnhRz3aeZOnLNSBgokNESWTfEIY+6iiR2OcdiVEEeRFhmPodZOPSK+2Bc4zVnnUBmtU/6
LIcPqD0yebjX27Bu2+e2B+0idKUmQLUzq6+8VYCPDYofKu8HhPXwlwD1vWAGRKxvzcylkKr8czfd
W0y37EsDKRnc7f4BkqYQ+064t7t9qi+yGugY+OKp0d6MGauh8QHfHSpzCFUakf/Lhp1HInP1g7SF
mjcg9Z+jP32ZE4xf+qrgtcFtshp6yrGFFIAUEEfLqEA4qYjXDvSa1K259hkikkA6fNSVIFaVfQ2H
nWnEbbC+jkqmoF6dkJmYWhromFkLfUW/T9a6y9ch07VBrWVQff8f2s5suW1k6dZPhAjMwy1HUSIl
UbItt28Qdrsb8zzj6c+HpFqU1d77/0/EOTcIVGZWgZZJAJW5ci1miLewqk2qO85oP4BZz7duA9Ew
/3X2TzukT0RLqu+hHcPrYTXpQ1UnaP8iZriz6HP5JLFC1/JrrNrPFmUaoA+KXisrR+ORJD0DDaoH
NMMkDBcYsWrAqyZe6TYQr+MCdBCvzC066pCqZ5hevfZZZ21SJ1/Vi54U+Xoy8BX4qetQvNWiRCXe
rEBVpjYBNDUaLL9etzL9tHmAqIQOnuXs6rjawsULgkPb2zHdChInhwE25ouD3o2fMxW+eRgool4n
yCU+rCSXmGA7gRGahSX4eu10+VCgr5pTBazJcMxya0/A8SJ7jP+gDwo5GPWPgD8AxcIIquGh0/6o
LA2QVTk9T8VAf56SpFTCA+0PJ1cdip+qfwrSWUUAkS/sMl1Wzdu8Pozke/93q/qjDjeGoqDvw8vj
wRpca6/5PZ3Z4LNW8If1x0iPgpewnA9BRba/deP5U1EV63EhRqN/rrjXO2SjgiWKpkXenW00ZsTr
JXrFP4UlxStL0pU3HMUbmeq7JfMpp1DMGm5b/KSkkFJh8AoQ9E73pEI4fujc0N4hdmV/UeboXp7D
14gU4OehjBxrFzYWpMsm7FTDqp6tai/vyXMcGXemk68/vCvTVMkb+Kyqxp0Vv3pfbeKJmvqdZxp5
/KxkCX5H6o1RNM/JIt9opCksOmZz26qDMty/DSmKBic5zLlzoDm6PNkKenYsVNw0mhs9ycED4FEm
YPFkBLeFfqrM9s7oTQRgsikb91k39NxkmTDz+39ysrRdL/pb+wIqOkRiWvW2bDvnJCGT7g/3tjvv
rxN0e05uuIPSVS8TaGW21i306ZeYy3Xn5KEsivCyiAG940M4UfiUT+EAw0e23bdWEisHUNPpBmzT
sDOX5WfFLdcjqgjPSrpRY3RUiq4Znqeg1tfRgPCt2EYQt0dQUT+9he9VTFVhQhWUqSdnMQ2g03dJ
bfMWuQxLNn1PhvVVfBJuxvSRehktO63qm7dT5v8Bd8hw5wXBcDf5Iyh0OZUDt3dFQdfiLeBjVPXm
kRgZ+kUbVCsZQ3UWbXVr7i9rXmOyIp789XW2rGvV0+vnuCwh4zJzPqlDHew/hNiNyhM18D6HVo2S
SueZt26vRGAHZ5VTOVzH4pdIcTtQZb1Gyti+Rl5cEkpBYlprATwjEiRryNn1kmgTKMb6t1eTSPao
IayDIBNVvRkfHAgGN/GoJVsZ9l6IrTfGh96dndUAB8Xug8Mf0p8h9ZbDR3sx3oZlpt3VeZ3ayKmw
yOg+61M53Ad60AJOypydx87yDKl9vfLreTjIUA5J5z6pZh8fZVTFsXburHGTIyD0UCwjzwyCM42Z
1ykVLBynrrNu/KmZo7XXtbAMeNl3jfbvaA3Hy8xPRIfsT6YvFx7NcNg1UQZOqarXwHuGc+2o4TON
AOAq/Wc5GLHdgiCy/Nt0sbkNQNV5VhB3WYZU67uHPNBvK9N7naD3QBgshAbFRCtatnXmHtrYJR7s
bX7sC+fvazytgcC7bNTtloCqr6Z10IfTjQzntuwAo9nRWoaKmxpPefklS9LXq8GKVJG+tJ2DkbYJ
qJvCIGnjLrplcInG/MviYAPFenESW1RYgIivY/Ng0CgHVz8B/jJJomQoByOyY3A0RbD54LgO0W4x
d6FlgxH8YmguOjmTESCV4lJsGuGxtwA+btqhmXdU4aGud6PwrEbuKp7K7F9emWsiySOxqeEGzzKf
5v6P8yUihJz2EnG9wtv1xXldA1AwXL6A0D2o/ndWCIdXUiOht7Jp3jm5SrulMyOASMAa/qzbOLiN
F4z1SqI7O3LWU2iMj3JoYU09lX4DrX07PeY2TR5Z7Gd7+UxQTCPJYNXHy8iljNYo1rhK5M/x5pVP
l/3Gm5ISeze3W+YOy58uVxPrhlp1QIdTSutNUta3wAXhlgIA+zSG6zRaCv6LpVBj79Ye87/FdQmq
/W6bVm60vc4JhiJdTX3wuo44IDP+/7jO9drj//x5un5W14YFQ1mVWsaxaPR9H+vWofUN3rfSvjeO
U8UyvHqlxjG1jfh2pAUYWUjjKKZBvJcYCa9oytlqrUcvyTJFImVtGSoj6hGbKoDwqU2qaStGcV+u
KOEjTUhbmq/qVeRGyetdupzA+axK05hu0MTYon4XmWuSGuZtVGUW0G3u+W3AIw+JCcae3N/FTy5n
crdl1bY3r+81/hgdyPIp9/xAgge3S93dWLQGXMf/2NTFgf4dnTm1frHnMO8glryEoGD+tdet8iDz
xSQTNL4+G74p0KIs88Ux9Jl7tPVJ2cXZSD/HUB7BSlTHWbPK4++G4pCQCVZru55prf2fY2WlNAq+
OzaMaLX9XCqGspYzE9DK5SxfbGWqIP735v3vcejBKqCCSWa66fYDN5YMdWC8Sh4BmF3e48Qkhzrs
g3cy3CnQgtQ3oG3LgpPmBDSfUV82zQyM82gaAJjjZ2Mx+1mX3E7spdcytCpa7+FIUgAwz8WLrpGE
JwsE4egSzBv9ZY2Zd5rH2AmfA5qVXjgk/GxN3mNQuLAz9N72Rek8Nb6NmuR1CO/8oQ8gNNkrjXfx
BpCVnWPbtI5QhI+PMzQp1mR0d5CgTY++yaGJFFiwq0jfOH3JzWuM7eQ4u68TZJYcXCO9TJWRzB+t
JN46QGk2pVul5Dq7aV9okXEuabTadiV5MtOykNRbbL5ituuysJtLiDgmFljBzJbflvr0VxdY2i2p
YeMMqemtGofqSetaN1oXLxO9Yud2cU1dq5w0e7xpDceLENLOpttE0f++RJo0a4FON4u1XPP6YdIA
ru8YWEwJhv1O7GnrtesKiY/9ZanrhxG3fMDYSS8f5Lpc8aJ5iXPIYz2AMIGNnbHsJ91I6W+A+tO3
pbClX12N2jSDu5X9ooSD+SYS0vpLzHWJq+Nquy6D2k+8mvmdonU/fiGF9kJDpfKpLSZrX3RmedNm
dfpJmeEsA/j4568BY4TgRR2QlhEqoEmlT8aAyEvIANXQNjZ2lb0fmstQgsUrwdeheD/MLWzg6S0Y
6/XQWcYpS8ADjb77FXyr5t8GGnTpNPHA8lWXykSaJjZP5HaNk0Q3Y7tJamO4K9q/08Iyb0Monu7o
JOW/qlLQqaQztKghEcOKjvl4R0pIvNMSImdyqBuapC6ej2M7ao1bu/8TSTObvuglTpaTMUmkjlbo
6jaeAujag6TPaIPmYMxaqNyMFQn7mefIureq3P07Tc3sDjRwSeozyrK7BkTUOnF8bS2TGjf1tlHX
Rbxb5Y5inqoSgaNgmOgAXBTSlyGsUdODF/qoGCOKdfFaal+fZ6QBTjTgvbDrLL52WTyvtCLyX7oO
OJLWF9OLX0XWymub/MV3kB0sisBDRaFRVopFz25n0NFE2cC71VCnvfRpm3HsX4aaUD3AVvNuePVK
X93/dm6aBtHaGdiSt0v3p9EBjzHqSONdwXNO9sJ2QvkMFPtEzfBuCKqt2EYgl/Pm4l6mZH2hbetl
BZOGrq2n6fXWrZXyBvoUd5vQtvuHnsRfGloMzmpf6Q9DVqUrsedZb24yFRi5t4B6aX/m1Uz76s9V
e8sfoEGpJEv+oLutWTWB59+DBZyfSqU9iz3Qs2qX+qZFYoyLRE2760zgRC08my/RNyOMx5/DHCBX
wG3t3JftfIP6SXWjmlnwxHYQDL2d2z+jb3oL/4lEQm82ne0YWpjXN2v4Jul8QtNxA4VFSg/Um/y8
GGk1SLfT5KQn0HjOQ14pyloJLJ5mb2dBTqpUbNHb2dV7OYvH4tTlkGNFgX0OeXs98F007uVAE7t5
b8U+qo0oB64+OGQ4xf65LDP3ILHXCHjeyYRZYE77NHiC3C9/1uo03voqsP+ioXEsVspybfVO+mc7
xuvZnMZvAepi27lO3kc0S4nkv0YIT1QaR+ssClETDRQaPnKoNvew22T8ihQ1fPBFZzn0nI2lwgl2
EVEOZXPiXDWXA/oblMi68+AM7Tbe4hCvl7r8aNL6NCllTVPIsqd5N21ZmxrweNfUp3aR2tV7Er5G
5ZVPE8DEw+Aq+m6cS+ULGaxLhEHTzyqbIB6yY1qicurD2sK3jpDcd0rP2h3Muu0TPIrTPdznN0bO
x16rxVTsrEkfNhIrB0NNv0Nhp93JqOqimZ7K/gY+9+aRzeW6n2vKkj5ibiKU2zbk4QqD7MjctNNn
R8830gINPSrbYeRUNtLl7OqOtnJtWz3RoLhOQ61XniN/mraw7hc2nTLQ4sohtFX1VrGWA1jzjLsI
p2BrTZ2Wgu5Hxr2RSsHikfClp/0/neYBIpA17bD0vVbTeI6W+zVkXxY1nNRiW0/jQv7X7Lf57irp
OYO7Rd2vQitwcm7E/lH1U0Ly2Bjv0ik0VzMsHBsJFMd1KTkLkmYfvy31ISxxHxRPy5poD+WKHm/a
zNq0rZ0/WmXKRtNM4n2tt+mm0SN2mmpK43ynojNq1j+GMvN2eq/OSBGgTy3a1WJrvX5ej8rYnMXx
H23qMpcOP1pTrzEyJa2bYd1No7aRwuOVIPpStnxXxwxRL9r5w/BZqpYX94U7+t/nl/KmaSBJd+Gc
7orO3vVF99mNNpBfrix9TE/D1PfhNlFo9XTyfw2Tpcs4H8jQpX27l9FbaMvr5kO9HN7ssqKMxC4R
b/FiNxeBpLd4uaSEet/sCgKmcmGtlkNR+va26et5dbXJ2cKfedILDxpbibFceAnp13+d17oDTUES
OSQVUlpD4myLKnkfc12xhXhtTzXqJ3oJ9m1VWfeXv4cMYb2iLZo/wPVfRJXtEiYmN3eoArxNvQzF
88FGxve7H9TVStMHddu03NmEXaBsjJ8A6vuHAGgxGFZtJRwETVBlR9OEJ1SiZJIT9LAvLFTm/57U
NsnptVSiRRpK32ZOu1uZTGhIIc+8Skp7PMk4QB5n10+UEsWmLDHvA+m63nK3ci6zxU1OWKOySP4N
7LUB8VD8l0nl7aDkk/Eoh7ntnY0zNMH2aqtpr6OEqAarLFdNtsVItQ+LcJgcyFbDt1qT885HHwbH
RTgstBMDMepvEvDO3PXaDjrbbC226xrk5MA9NY5zWUMcdq55Jz3gVXO5VPd2PVBA6W6ezeGjg3eO
Pym99ofr4pXHz6A0O758nn4DgxKUMItoK6SG9dnQC/qsHfOhyVGhRxyyPi8BYpIAOcTOe5OELhMB
K1uXib+udV3+17Wmov3qRbF26+rhyrGt5kkOsVageK/53auuTVtAiqTPnnno1LR96vvMe+yzcMlR
oSUzBOir+irRlzGJK2rxufYa7dCO81iwlfkYfb2ezFCX9cU2maP3OLK+jLpSe4my8GVMIuc8Drzu
VYkRHmQorTve7NzRhdacpIcni73gHGt3MpCgEGZ6ehnNT9HS9yN2ov190oOaqi2awdYd0nkbreGX
IzMkhg7k10tdl1ou5ZDERXabD6O1RXj2a/r8ljVUOq+OA5fJvKWypfr5LlBDQBbg9B/DrL+v53S6
E5McSlid9uhh65A5EkbmES75mDjVAjyQKE51W41m7KAkjOz2jWwlEnnEyakc4HD0N62maSvZpohN
tiVydrVdZ3ywyQImVb+V6hbdNqQBFMgQfGHvSMNoFnUOtZreXejEaHd9JQwrpnprWToUmT3igjuF
/sldvRRI56TMdrQZJLtqqaZevVOg/zlqIGgo6UVr+pSc7QeYvAzFW1JyvHivMHmB01OlDS9zPzgu
Sy3eZOabjLYh2S26iNA0+jKXMHX5Goz+bq9ZX/xO/4YgU/4gzq7VV5Dk6Z+qrPaeJj3ciznMEOIz
BvpwRz2yv4yF2hxytUw24rWCRtkGXkwdbbmAj/bx5QKXJUfnwwUoJr67QOQ27g4qU1CvtLm0RytM
1gxJu8gwswD0TZq+TpP+FgJP99j5U7RprCj6UdHIMevwnyIEZ+4GvbAhtSiSz6NSnyUAAKUD2UVg
PFxnIg8Y/qg0NsGeb35N58zaIe7C18qCtT4dM/hhFsxKv4Bdrgex5QivQG+b7692L6qHXQVQkjwX
4mAfpspQETDlMpc+XfSi3haenuKIL5PVBXW56hZ9CjnYRUeiSk7rGAhWuxyubrFNcxBu5oFEkDg+
LnFZp6wpFJOF3hh6bR+vh6Hrm9u+BLr0Zg9AIx2NEaK9zT+ntBz2c/MupmijcZ+03o8+GIt7uJL1
U63sZAA1NDLP9qLrLPYq24tdLHLWLnOGpNFPvNtczQGCknDaUWT9ZdF3613tvywaIIjV503kOmud
zqllTyEbEMt37f04Jt/EdD182H/QKPwV0S/wtMtM8GX6LopHssXL8BrrLKtVYfTtsgMS72U/01fD
BkCTexcbWUVKJ6+fm5QGPlWZaUbJKgce4cr5NNl0pkNY8zcSdu5njfsnOTzNP85xXd/pBkBI9IuM
Z/7mwypUWvWn0j6Iztcyx6r01zm+pvjHJoiQ5k6KaasN03rKCnbFZLS/tdyfVz0kLg9100PnoQbs
vsJs/tY4cD/AFzmt0wYuR2eYig0VlfgB6PF4sN1J2etOU5xdzavY+dCHZXjQLS/kYVM0PI59o3/9
MElrawW2VbM4tzW8B+6kOwdz8KYM1QleIOkPqp1dYuXGl6Qe79PJTf9MjIROSt7enuDXrOkxJSJU
VONLPfT3kj/7XcTbGv8xgiY2d53TBbxxu+QzvBTZowAduq1KdeuLNTU1DWDhJwFUFKFq345wbF1g
DllpAPVEDWNnjLBXdfDt7ksj79dFYaK2vSAh4jy6LCrz240sOoGWlEUFQ0Fjp3NZtNOmbhsjWgJ2
mNcU1RkeA7XKj2gbsANBnOwyFJF64Y3VMJE7gWFled0R+2KqYzU/yhJv64gJQc+1Eysaf2bo+21A
jzReQfIRHGdbTx6aRUivC8P8zy4EMdV63rdpVv1NykbrEmG1ar8KAel4IO12dhPTQPWWT4UOoHko
ylTDgYzcJPnTq9GCBxuZS4Wti8ymaFOtdDgflgdyYG+KcSa9NmXZQ1bCJSq65l0VjwCq/u2obYW9
xOIIyKhdZiS9x7d4cQRxaR51Ax7i00iqKisatXl+ze8MhpPtRgrUone38ftJ/d4mLyiFZn+S6VPX
kTfN9xr4piMN7FCEvQbkfbStUwU8nxK7+6ntdpbaOnf25FvOhnRJssshUgRlhMa8uCNFd+4i/j3Q
D6FXmdJ6d0h1mtjlXwbMemuA/n/pRpg+rna4cbZmmoQvv4m3F7seeQXIxgYusgJ6jzSp+ZUuOUkZ
q25QrygbWwjakbvwSm1cmXbWIhlbGS8NlZe6JQlJcuA+rLtyJSyb8KxAaaXAdyhD0zb/+6RKMwHn
5dOJJFUB/e1yUOCpBF6IfkY7/2NbHDEyZSjCDMCeVHs7wW5cam51jJtpOofLIR+tbVMWsLsvIzkA
+DejhpfOxeJlnfqAuvVKRlA6wscBsg9J5ODuaorHOrsbevUPMcnB7rzi4Kp6e5nZRHV4yGvrLyR6
uju4P5Ex6sakRxy06NYQoVvUmIaSfPtiFI9EytklXMZmkP2Vp6oKXiYZj2yZtG0198NKsJbaQPcN
7+V4ZCwxciYHWNLgLUiOVzP0vQA4y657nVA3SGxXs/qQ6A5SRkrrOdyTFZ2/XFf726kK3E2cGNOn
pg/Jo1reWVfBcoVjCXuorSl34pwHVaWhEqF18brQP90gWu2vxevyqDnZk/OdzuLpkwUX9DNyAEVd
1926qJWHaoBbTCILi+7sasrVg6yj1/x0GmuYtuLVm2641eh3hQ2TTwSOI36M9fJWlpUIkJAQ9inV
k4yiHCJKtpzVUVYjZ9VBYl9N0GjZ6I2a6OFZWs82bA71zz7NrBQ8ImiiUCK9GfgiHwxodE90ZXNr
roPyUwU5xkodUGYr+KP5JHwC5IKajRrE400X5AAulpwq22ltHUVhBSsew0wvQmMFmiE58VCCr6U0
abZRTGcTt7G2Tv3sl8DQQQTAr7KdmleoAC8lOGUpwflLaS4lB+T1Y3svJnHaDQQ2qmcOO4kQh91B
5CTzxXZdRLM6MLpZdy92tVEGJGnQzKJfXzvWXZXflKF/9mfFhPpLKK2CTIfISoMjdfbjPzOe5ZCr
LJ6w8ThFCybZ2WgHr8QIdzPhcnoJhboy33YdZSnkqTee9xIW7fRwTQFMiklbgB8pN5I4EEfUmCNC
2E294QZrPIoj1Rtq3oX2AkFGeusURc6Nz9P3ZtZ592WLrkFmRQgq+PO8VmsnfmkHt1g5c+Z/r9zq
fhhIyK/G+VvJho+/atHSQdJXfyVm9sUakvxbp/BfS//y9Jn9QLYJ87Q5d31BQsC0tJMbjvPNFDjd
baV6A6q8+r+uXIzm+ytby5WVsLwvp4I8S5F+o2j//sp9l3yJy0xdx7nZP8xRvoPEDDbu2VT2ZjEp
342B77nXJTpk2LW7heLfO9Lz399SR0dUcIjVxwRCs7XTVOVXq+leFtA28/+G2ohK55x8VzRFfQl6
J9no/Ogfg9RX9vRvx7dREjensY3nreXNxScn9CGMDk3tB0Iarx9D42MofhD86AySgB8+xjR7//oY
kekWv3yMmhebk8F78rob+T1XA/IVFCGyT1DBFmej5bayjExP5QCWL3em/F5MvG01G68xur0MZXo4
g1WSYWuMl+n0dTvNeplKYwA95hAdO7MZbXojtJ79QsvObLUAJrTWM3oC1nMfLEkYRJDuxFYHwYL6
XbiuIDl+BmGUnW3/dTqSYNQTI4tsgtmpx641Xw/NcpYAf7eVHnTpMrKjfia3khokThcP5Dyo9mjq
QYWlciO6DqZGdoESyHyEDRYOJfVPMaMuilTMEiU6NRKVz9N0LCv1zHuLv47KEj7MaTDrY78wqMhB
b/ue92PIoCPoHw9XB9IIRKtv0dNYb4vWv0Gus1sb5M8OUrxLE7ivYJhwIUMFZy1eOK+9gxT+Mn1G
jteFXtb2/e0FODAPYbjy/cHdF5FWGxvRe9cWI5oK7l6E3UUsXs7Eq8PitmoXb9WCnemGFtV1SMIe
5tD4pAtL7TKabPWTUNiKbxldfUuk+hb56zwEhi+RpVEbNJIBC/MHa9omLRxK8gp4eRsU4xiV6IQs
L4tSKpfDJdpsDbp8Kc1fD96kTNup5O13CO2b2FQMQArR9A1g16ZMveRliuqSVj/swk2bRB5MFlV6
sbvTwjDm+tO3xX6N13TzL17fBu5h5F7GhbFdDm2i0y0ydBHpNmxXb7DEZU47A3aQ3WKeZuF9oPHg
atuBTovJGb96nh9sRiPTb6W64xSP8zw1Lx+iBideaou3KTv4s8J/WmfYFC7cyDE3bh5S4FyEWQej
Gc/VxH+plDV6nT2blNdGQ3HOqakaz7DsbBWeN2imWN1RSdmviVKNnmq8zukhTUSLjg2yLznQ9LC5
E2+bWrcTtBVPQRCasoaYe6RFj2HGGrKkQR4MPFKSrbKwSFCw6sLncqoq6HcAKlVGFD4XEPdD1uKu
5xH22XVl9Gga+r6zq0z71ZuwrZapYvrd/CVCnA4NdlsLTRp6B2qnLZd/SnMhMHcKszryT2kunOWq
FdZH8c5LZVy8VMcJDuE3v3rl1yTD0NHfz/1dsPzWuKslx+Euj5xxndue8kkJpn+dTaP+ahvezj7E
KTFa7mNTj/smT4y7cHQh3Vm+tOAgnqZynJ6tvjXuym5KUTXky1lD922we3lnly+z/0/8EMMFOvfF
YKvb0nZIEEFicjc3oX436a29QRLeWInt6vjdkFyCXq1k3tVt5LO9aUMUsj84tGX9lCfupnUNJL4U
LXyQQ1akn+hfdUA8/mOSM3jdvDWc8um2EL1MMZZxA22K7UKB9mt0FAJ2T+0fV7MxBdH1CplTvF7B
scBuLaxx3loPwnQrM67BtpI9B0N2UBRYNuleildVNsa7FpVPtORc/dDOanWvLpVeJcy8O7UDYrBU
ennSNk8NOSdkFip0W5cIcWSNedDoIbtMor242zSIm03a7N8jR9qulNQr/2hLypGWnoV3md+XL+iR
Xez1hEoRgkTmtkrq6o+Sd1VNK4onI/dhK8omkMaLvV+m0wEVXKdXSK4+B3b3BZGLYoP2XvI8qKRb
5Exsw2KbFpuc/b+JUwrSC7kK1/Q4htraM2bo9pc7mrWf+6n9aurhdDepYJbFmqSZth4H7ihlaKBf
se1mSLA9RHgUCPJ2dRNrexG6mB3j3tIK9SnJxuQxavSfYpYoN3LVfW6a09clSvWcvZGBhykU85l3
zfxOs7gJUI+3nsVWhOFmpMnxbFiG9Rwj1LxxQF3vJUImmBPpzkUA9llsy4Tehr31kgdw9SACxJds
Ye0OX4BL1we/r/VtuKS+HOxWa723F2yLvi3xv7MPc4r6bOWvwjHs7pN8cHeJ3hfbIg+zz9AYGjfo
Unrr0G+zz0NY07TsBM5K8RjGs09SooQeU4I1Az6fPhvuxZmU8fyUQEIW8Oo0oLO1yYJC/6R3Q3Qe
nHa46RPbVUnD2e1tycMyXQ1a4B9MY69ZTdP/FIdSQHd1l+lje3sJR7YPvRlEqEBPVbCwzOV4b0ZF
99Ju7NEcXlSlaRGcGtOVDIOyWxgmFWRgFy+qpCXiCrSyyDAbUTALrOGZyrR3djv7JGb+ujAUBYDc
y6RmSRcVtAwhmBvxOtr0zTendpek7O+uj1uyI+m0isiQoAXw7jEsT9vrw9cft0tT77sA8YWiwIJz
Rubl8qyWiTo56AgypKMJuzt7SG3Y9UuVLevG9ima/V3bhcGDmDrVRe84rH+KT0zXSVfbr5Paca7u
tG74KfH/t5OiDrQYbA98tK5xyZM644MXB0A9ymYwqh9THdwpMW+bz7nfFp/yxP9bW966KqeOVi4v
kyfoBI3L0P51KN5rMBmr5nQdDgkdZ1oaVBtPOfjm0lk8Gu78yCiQPuP+tyPDyfPVkNrVE5AQfW1l
oX52dW3aIStdHyGC62+HBrEcz3GbB/LLxkYBMPF5rhDSmIqq/uFW4aHRwNuuCuDc8BMgFJoZP1De
Cb/auqOvE8ptlyV7ZaF9dPLXJYcZwFI3WK9L0lJ+DPjuRm0zfFUKvYeakbOJHrwVOgfD17zhmnI2
LLbfxhXGDE2sB2HpemyzcCdq3z5plZPtQHFRQZy8lWHd1QiFo8gpSmGiGVZmunN6s4u0mE0Cg4dx
EvMueHJzZINXnJg+z58VUh2Xk/eu/xKjAvi57efI2AWd0W3C2fEPkedNXx3krLuhKL80WhGfUhii
VyO6Hl8lLIoS5QBHMDqbprMq9d67iRPd34c0K25oTDa30VDyf12mc7cxihTdDxlPrdlBK2Ka2xFR
IXRB7XlrqM4eLNNP35qCg/DWA7pqH+TszX41iX22tEu8UNyLyVoAIyN2nqrBQexiEuf/aP+wPt/x
d5/n1/Xlc3qC6Hhbe9CtnUdX205TbJMv5D+HHiLbSe8eujyB970aXEoXefyjNhw/2YJtJ/9Td5CM
LBMuMcYcI/QSO6jCxNyl/73U1fK23GV6DKWvPWYohC9qCGZhLd+iplx7mpvuxCbaCR3Mp/dDqq6M
XocXm0epYQbagdKoesGNDW5qrqzG7U4OLPOfo8p4fQDH5WvYBUa2hHlt0Z1gDYG+75+wuR3/tdqv
YTK98AP+i22+/cbMxhgFpoe2tNCkNyrnHDWReQbtOdA/zBe9UI9pC7OFRDam0d7YtuHClaizKVni
6zmC6jCs4bqVmEmx7FXdgKbTqbFcYpYrwL5svbuCurmEp4M/H6GNeJRoWXb0uG8Zl+KQ2oy3owNq
xfSV7CZFB/OLWlKS8B0/OMkQqr99nbXRs4Ii3XM2GZtp6XFNUkOn66kpVjKcZ824gYxZvXjTMQQI
M+b5jXhlyRDBjZMMlyWnFE4+WTKHXiftgvZkBT60KIpHsiJc65I3WQ5NnQETRw7uKLmULihnNPGi
YCdDLQmHO11Fs6ivwvxTQN3o2UwvqRQJqCson6/Tm6ZS157TbbXWQKUwiL3zWNGqpi9qoeXQQzvh
tACNux72h39HDG57V4886j9EgJwiLb6UPH6zhsP+fTNGBvrwvLNk+hYkDikV2zA5zgvtfh8rOyHS
v9gufkj1IdmvalhgrVzR9lZlUpXQYTWlDlYdHRlSMrkMBWEjmJpwsC6mK6bmbZKgdSTqzSQjCX2b
qNOOcAwDWqljvXjo0uQO+UHnGWiw8+zo+hfauOoTJLEOkuWVuyW/PW7F2TqKd5pIWbWLU0x5nt4X
TqrDSsvsJLLiLS319U6mu2qjsROtf1xmL5OQ0tgD748exaS6PS9VED/v5ROMvdvdhegBr8Qra+jU
4HJV789iGkqFDqLBSW7kI6CuXd1auq0CAPnnE0H6g+qX8iSWVs1QfZp/+HHUHyQB10CQu5+rrrwk
8IbIaO950J7FKV8yqrGIvsfhWb5gYdLS9vHr9CYry01o69A354l7iHgOgN11D61XZZ8sPc4/Zbwn
GWMyPgSVwXfc0s21pYfNjThBSM83BkQJa5nwNp37VQaJ6+RsXbuI7w3jWUATOg+hDZDeGfYd+O6T
iqJyPYzRD2hwv9sd+j4QjXiHLESN0UlT7RsTxS8Tp1JxN1YMaCbfKGqsH6wFgq8p1XRDWVxboBfN
mbqwtfLLOt25sBYMyCB97ZLIgO00pYKRLkpSi5TLYgdZq7+z/xpPzfCke3XYHWhdHoGwJiAVlszf
hxxg6UTl2ogoaFwd75KFtWQCnQFWzTziHt73BVwag39Gxcs/2xpVFl6PvX2PjO0ZjgBy/jatX4Pr
HSVC92Ptcey+z5NlxevUC+2FPvwv3xnseG0t7MD1sqTEyhqypFXVaPYtV6h6neRth3q339P0tuzs
uC/ZyPgF7UGGta5uQlhhP0fsPHht+XeYPCp6CwVtL2t/G1YtqwmQ+S1s2cdcVhO7XFTpzP/D2nUt
R64ryS9iBL15be+75Ud6YYzG0FsQBMiv30RRR9SZnbsbG7EvCKJQAFumSaAqK5PNN6XVeA9G5T4T
AE5AmGzbjVl2hC5YfiwMzd4OQCFcY1EBxl4Z/gMPEbpuTKd6NZP4NYlF/atJoXeXeTJeWBIQ6Dau
fvGgeR20uHwtmjKFNE7mPQwmvsy1FudXCFR83KUx5Ne7uHaSrpEHa0F//NZY+gdrDJSmxRGYLeKI
+WKGNuREK/M3G01SFBx+ZEBiI/DXOWJvDxCJqQ4OUjYQ5nHsB7JF7Fsn7P5eGHgdBA5kh9sRXFiz
P6SvAGlkOnaprdHeTc1L340QLa3smzNI92CpzaoL7MbGyIYUaeyRXZFsl0C7/ts4iceT0VKe6do+
SOb7P6tMP+lgOZkvPNeYLME/F//yqdJgeE665o32yLRbpo3y0ENsnoX6nuwi8K+x5QP7kI+vPILs
wBzepTCwstsmxM5tN9pQ5cEgnusIShWQijBWCfKMkJxLx4sVMn1JDk7wnHWNvYxLFKu3LMqXbNSj
zZg49kUD4nZqjMCMTwGz130RIrxFA+QiILe0LPEl25CtR/3fSneSCMJ0nF17AbqQzsnkpioZfn9N
pSEAyYYDNo3DN7DnepCodLQDV13T3DSB9F5qkNccHR/qfbHSjjaK0VtyBgr/0dNKMGHVv+rB0t7U
hZ/VHxcG+HEzBkEQx0B2sTRy47nxu24Vc2ZfhQFtgaxNigMSBmB0CMdgXZtQRUiNsFzmNch3IiVP
V6or7gPtDSAP+rqBpF8qdWP9n33IkZo0BdtJrLznxegqLr6XZRfguGWd6MjZV/F4M7XxRDJkWWoO
NzVGJ0waa038t6jD6efY/zQPfChguZf2WwtZhgWIj+KH2Ar9zeADYyNAY3g20yBZ84YZz5XGvxeV
hJp5Ah487Op+gO7ZWkg1STP/mQTwrTyjoCcFs6amP49STpMgqzpNaisEtAA30cI+OyaNoy3zUaRL
xJyyYxRKkLTTSBemw8clDY2ZjgCKU4wHSyKBVqqyykpDIXhiQHgdWmDJKQjBoKEVrL3X7LReVjWL
34ZCXD0HtV6LXnzvmd/9QsnU79h3/Gcvt8DD7Ev7mnl6Bt0nFh/wm63P2WCZa2b73oOZspckjLaj
yh9RI6ohALYmRt049XML6eLMkQeDMlBffD6HYz8eDtTrdCjOd0MwbgkSVEnolPctInoTQkjBh0DJ
8ncbc8FAQaLU5Ex+8nMuoY5oPfL7j+s5LfboftadwL+B8hTd01ZzhKW39UewpANzo4I0pQ1QYOW4
oCpT6GjV0KQQ2k7r2TamwcXQ3hocuw+JH9Q4JeuaxO8wWk1dKQr3OogiReVuEiBcAOKkRDU0ACa7
cGE5Zbz94o3d8qod8v48OzueIvbO6ocvbhByT9bSKVpwgb+AICY4s6p2rEWHeMA+sMKX2jTDy8Bw
blkBfr9xLTCQTS6ouRoXaRJqeLoMxQp4IogazM8naeY1yKzX9GDqyG4P3L6UeVeshHKmkTBHBm6h
MwAEUzY5//Hwo9UL0zJAtoiydMV26Cp6xMgsUZdJlzoRH85DZBRGagPVB2yGmkIaeF/84t6o4hU5
OomB8iCr9qy9aYvJNq1gDfWuhUybHS+KuoDchGHYtyQbm52TdPm+tJzhOkIIEhpxafMqIffoaZH2
yxfNzq1M763zCrmkSYWbNjuRG2AeCfhwtbDkNKnQ3TM9Eeyy2yFG5E6TQuDabkE6rE0o9C0KVang
qkoFamrZLBG0Cs6WLQzgatTRHlwbMeivUHoAQsYPP5yawFzC6gZ4c4R8Fp+T9SoRW+ijQd4Y6Zwr
MMPyWmSiOZsuFOqZWbgQ3wEFip60w6EK9DvqucpEV+AtyXfcVeUJaiotQgOlFmUbvQb8zgvb8mOV
IM+7lckRSU0MP0zWpY2DpsxMEBLOt0JuCZ8GCJodrSaHdBemKbswkCqsfV8ka/pGVeprpSflA5Tc
zBP12jDozmXDwfuHMWqCRhdrF4iLdVoFHzZUrt6FleZP30VU1ZbnerSu5E9fRZDHs3UUi2Y9LyRC
drMgW3ymdRAcBv3G4KUIMoFSpVb8V0aW/GYi9W5OD/FuFoK1nuzMdbyl0RrmsY1K+WSm8bYbfOM1
FwaUrMt22JJbhhR6buBg3469efhPy46mVi9cARouWrYIRXmwCBbYatzaoWowXBfO2G2IhYy6KWLr
X7qx6hJlmd424XoeDQWCEnr5O8Jr4amHptCBZfgpqWvHiJZXro9CBDWaOoojMq6BS1RdPQX2kCma
fuoiZZCcs7rLpm40CP0c1dqvaSVkPC5pVH6nXsQc59J3+rM3juNTV7LuqkFHjMZiw4pvbR5caEwC
uXhrBwucAbgjGDWaO2ywdiEIVp4SbdSAKRo2NFb0pnHvgjCQ5nGHtw9DlyxprB6j5NEtftf4z9uK
FFh3Hpb9gyjKDLRceX90FbkTYMPWLjXtGlo64IuaXFBN01iOc0e9tMxNYAATY0Pd3gCGu8yCC/Vo
UokN+gIBgv5IXVrS8/mdl6WPg6I9yfs2u9dU1LasY3uLDUYPuZu43kvU7l/IBUmZ+AINiv08oSuY
vkUhABAUahFqeJGwaZGoaPq9BejyAgwTAVLZtbtImwBo5tq2tYWpOTFEtliwsvkY3uq8Cm+olsx3
CeSNFjr5NCbK7MqaX2iUGnIeDmUQubfJKWvxcGnxPzCtmwVgStKdLNrNk+Z7leo2RgoK2yArnRUK
roAhCSLdPDr45XzuBQqRAK1N/S9vf5kM+Zp7CILXnb5Ned7vXFQLPUSx8zNOx+JHqQfIHHjVUwG6
tL85ZK33FAxVPTngxdvv6gGHLrVCjsPSvQcemUXiQtO+NKL67OWa9WKyzRgWyUvdyOYikwg4bWXm
pYi3GYDjGySjrJd50kcXu/UUkaxxrI7Tm1GaAb4jSVyhvA/ySF8aHgLwFvcDVH4x0Kp3K11B5t27
4MCTWDJYkSUwTexzsqrahnkJNTzHDiDrmrO1w8z0iRXYCiZd1P2sEKvSTNv+zZDGqr0hfXU6BDVy
4LNx0uY4HmL7fTDqFsV2anoIsZtp+ujr7RNSHv06zbHbbxUWwlX4CNbaeF16/EI9TwebwthlbGkM
BvAdapT74mM0ilAu3zgVEFNq6uf8wJflRg/AYJqAwhqxABTC96pGJbdAq4IvyAPy9j64onAW6D1T
f+PikcZDcLutTCsYjzQxVxM7Km4Z5WOTJ8PBU2UVTeeXF0ddUTdyQ3xPw/5kjNDaBgsH+BmbSpzI
jTxGLaq2HQdZ7B7gI770naJBxnPQptqAME+rRWLo4mb0fn0B9kUDmhWpU1fUFf4/ayVO+s8MK8qC
OxACgsM8t394zGdHejnxNgkukEHbdjHe9MvWjPoNmPTa1bzVUxNckXdHMgnQ9G103wJIGuFRlrry
LczrPYh3tF+GY5wgXDq+MjALLD3U+1/Bm6XtHK73O5SXArWpJnkO6hZTvdmPMq6uY2iXi2wo43Ou
qlKzBPBoAUmgqfdpd5hTslUhikNpgUtxJpkBLBS6Phr3wK6qlwcayPHvta5yGzl+M4SSK9eHcwOG
tBf+uxYGf4lMGYEjF6xoQRNYLwz8X5vUEHJDTmBt/Zhjuo39Yvywo3wnmjK5440VP5iFBWB8roO+
qk2Th5xV7QlPnFcaHOO4PoOi+lxKNz9ZQ5avoIwLgUXVDTjegAu6pCbUUjzC1MggM4x4EO5UQj3u
moy98w5IXH5nD15zyYEfXXR9oH+LW6mtqsYs99TNkLGAOqZ4ygx1BAPOdhGDGeZbmDYS2Ard33ux
nx5RdeousR1a8Iyx57GI4rOuDQEIdAEDgJBst9IqPzpUqqvcmHLToyY+I14JTbSoRTIMKKwVqGzi
A3U/3Qy1GsBi4EYjUMHYvqOyAwxbdfU9cBFTVxHzVG8FkFbcv8igrE6oiHNXnx5ISaAEIBVi6SqP
sAOlPHlAk6j6HjUfa5CHBsU5cBGBIxkPJP2+QzJtPTaoAZFVY9yjlN64z1mwaRGlvJJHkaQWEAeB
XCA6BZ5dL3XHBZ42w56cbQs12WxogbnCVJrRqjURjmzXdiXGYlm72kb2zqsJTa19BjqmRaeYYZwx
rI/UhUiN9eRw9tGN5JBsEpQqr2TD3F1dQjCMzuoufuodq0SyooM8jVKXTuuzs92J8IigTrqgrFZn
d6AKTst+k7S+BpBywQ/MtvyjDtTWlB3LQlBySWRYaQLZKXXWDjLZDsAATSvNE/5cE5EiqBKushjb
HjMH0C0u+uwWZHijydG7a8ISJmAIjtL032ZTn7qQRLALsYy6nKdLLy7YKtW6bDP162hUnOWJtZ/6
RoiXb1OVF1qiKtzsNkiO86GaDLzdtH6OEluQ1MlDnhyLSGQn7HY+mtFPAfb5sx9XdX8s2iPZaUYX
BhZoVHWimrEungKbj30IwWAPtZRWqJkLsjlqAH/+alkCFLWeaUDoCmF0pFGBtIuT4mF0BudRMsBk
huTKmeY8ksXSxj3oI/iNKVNv6c0irbl3JI8SGYlVy6CE1mqtix0VSiVZAw4pmhpDSvaAYqxgQV2U
xBqX/+VOntXwWwKIS4ssfMBzB5XSY1McO9Uk0kKfD3EBzNBYHOmKhiubS5ATWxK8jZ9zInKncfKs
xxp8Pn9e0rjW9s0aUlrJ1s6jbEW64ftCVYfV+D9Zma0uzhwA/LOT59kq103rKN3qFwszfjIE/2ii
1OYnsrk++PUcOz/S4Kg8ONgaEEf7dKERiQo6UDqDV63Q7uY01dh78VEfmlf2WVluI81AJkpTUaN1
oKhUXtQjV5o4xt00ccpo/bPWvPy/1yL75x3ntcx/7kgrm2VpHVGLjccnHkZNhspbQvD6n10cd8yn
tMNjZR7FduJrl0aREI9zsz3bjibO0mThHq+2Q2emQOyQbbr0AVDZp4ZxIBs1pVujnlk1KDMASelL
3OEEAd4u5g1PGuD3fqq91F1TvZeW/+LjH+EdVNDTBfCk08W/hvRQes+Qyjio4VLN/F+W+H/3gQQY
qrzA3712uOOcGunaCyJ6KOI83rTQqZ3YISwPyi51rTuXDj/ys+k/JqNpvfxtUuib7cQO8d8nybS2
XiLLTk6iRPElLzR5o6ZLvBxamcvZMiIQd3MTtSHPYiX6qis2y7I2tkaCM6orjOHL1JwvtbCpwmnJ
3gBXhy5VUELdQcX0bk0YG9ssBBEs2WxkKBdt55WgBi3rdY+a+n3osfx50MZt2ZgAtSq7bmXBbBdR
9WH3wNi2b4Cve3YqnCE/7bP/v+1Vg/o1yl5NiS+VvQLlJTSZhylZ1oC29sSD9nHOn+W92Wx7x5fL
OX8mkMJEFDbxN3NSjNvRax7Z8kimyR4vqxAVZZRzG7UwO8VW/TjfmuOBs22aeFjOy7Rh/3VpGhiM
fFqaFtJB5XzjrrkcDVQIMndEYDAHJOWS16671FpWoA5AhpdpBE+oYY+6lqdC2civNUMoKAJBsqUV
prm0wOcqAuw+KGhSi3422J5OK82mec0mybZ433hHGgQO7D51cn7qUca/koWHHbfayEw7D7z46sFG
alaZfPBM76p8AFWX6tJ2xSkj5NpEmB3J5vogOAAo/EqDk5ta10UqfDPbSvP3vKw2+F+XpUmBhmBW
KliGcxS2QbRsD0ZrGqSm+1w2ZDgqDDV2VbLTnH3dYWdH+xk/Ag6CurSfoa7r9wKFSEhNzF0aRS0b
vi/ZyY9w6ulRQbwN5fg96HAkijy9P4FQHHs86nvKSFfUJGEJidis3dLUECzreG2oKdSfVwgrEPxb
fXv/h31a+ctNhjxIFp5fig1CHP1eetGDaff6mwch1iB0kh8FT/tlK1P/AsHf7gQaD5QTDlXw3WjO
5OBAlXhZeeCUb2Rdn0voiKxowN1a0Jh6h7Jzs3IbkZyDOCou8QjsAVJbyQ/XfOxrY/xuoSh9BR3b
Um2bwy1SxIg9MAh34p07vBW6zRZJZkW3snTtCw3gCIDaCjWgocRuGqg18C+HJuooZHPwjBjUio6C
QEkm7skmOgcou6Ef7htEBjdWpIlrmMfm1Wj1O6Y2tSlSSdQTnRZvNDDmQxEYIo+R55kHRFX2VNQy
F7pQF+rOzgHk59Mg+ZOdmgGppYOTuLs/7WpZsENrh8rodl/8lZ1ukI1afERBzjT4x3RU7yJ/rIvp
4831NuQGSGR5HOt8Oy9rAlN/Tn2xbDQmz66LhI4EJv/ah3hdo9AsuWdZANhvBcUG2Qbl0rCN+sVj
Lcr4RJu/+T5QAEKUP4IM5Emly39zu1xlWeFBP/QeyaAUp5ScLevACn8jdQYYd569y+QnavSaJ5vz
YR3j0Xhq9LI6GsiubkbfxqYS5AOLqPC7H5YZLbUxL36Dg/uZO4P9EmgSwX1E3i+upuv7ykbpvocz
2V1a+v1SdLrxNtj9XrhG/lv3xgMfguYNoE0IdIH90ONsEYt+fNDNMt2GdpMdGo9lV9uPo5UR9OIN
SPrtUGf5L32Iv/E8HZ57IQecPo3yFBjcPuGbXa293qtePI5woHK1unGfeH58bNrEWdZRykGB7bBj
4hvjQ8eMB/B0OG/QaIaaU2h3J+iH1fegaXsnO34YRGX6RpxL0NbdtSwGkDrxV1qA4joQYEYXrSiT
c2PEOOxbVv/eOms3TcofANdAJks5mMwdtqihjNepmZU3FL+UtypEgRcCDjXi9U5xM6C95i/qAp94
zK9kQg2Xhsy0CKx4IbVqF2lduhEK9IE/tXZn+nmyQNhYHCz13psGQlQLjGF1o17shtW5MOPzPCmv
8NYf4gQknp8LlUgYr/BlSjcaQUSwof5YmHy82GCLwm9/ENnbqPg464wPx65YlI6ifJuI36aWfKj5
0q9lNB4ZsK7c8A+QsFk4Llg8qty6TJiFEdIYCA6kG8I4RKXJzijQeKZBMrmxcTat/sOfAeGONFnk
HLXWd5ZER2FX7bcqsY17E0Gz01/sfVN+tadm983J2Yd/AwDQktgr8H/zLQhT815GqKaaIlll2LMP
flckQU6eC25QwiRQqVoB/oWu7cA9Edo3/GKqpx6STLsOJdybbrCMbyMevBH34ne8wkCfwjLtNHBn
vEKl2gdRBgqS1UzkdKsnqWayCoGhyK2nmeTghCgCo5kWEBVXnkJ03PtnJt1T9wBRpJlO7OvfGMBH
5ICdHmovonURtfY9EOLpBn+M4CSyBHzDEK/eWcyqkReILaiFcx161BboVS0z+wHpos1Qe2OEmsR4
DY4u40dqo7IQiNn02Rl1sQpMYV4rEWnbfuy7g9t0wwl5doiPe1Vz3+Axj/K8vnzFNuIxzADuXcT3
I2/BGFZ7tVIVsV+ZppfLv322kVv/7bNFtf7lsyWaBpFdVftFpVuxZMWSWXF3mIqzVBeo+e5AZV/M
1O5RR8L2tcgysUBkFRRyFK7zW69ZWwkYAyaji7Tt2pextkAau8SptfM2EmJmy1iG+K2TkVUJ3tGR
cxqVipdUTcl1b8MiiJ17tdxa0isPGiAhZ+FyeaYranhagaEsdN3VPNA04XvC9HBRtJ7cWGlk7X2v
ju/9QZW0DaD6BfLkhBLP+oU8Btsykd+0nlD9I5bQY48OEo8Sa07rf4nxT5fkNMKJUgBemjgbIWMc
+8FGNyC463g+alDCfN0oWDGzWLcwOiADe8CCHl0HEGk7G7+RW6iD5tSpa0Tgepw1kqTrLp1y6yPU
8qnpf3OT+OZvS0ARIWPl8ae2KLYo5UZeD9+8jenE47ZQXZHXyxS6IS9Z2eiHzHQhO66N+qvuyF9D
Gvg3JJrlFWzaqFhX/pYRuEvGPWSu1LLQR9+S/5B6H8tWiBvvxgKV7aDWBsPuxgdmbInsYrKnoy11
az1N99PBV42iYiP50kUsM9mnjY5MdIPqUp+Aq1Hi9AvD6J11UAb6ySG0K14SvbtBecbt445QpzlG
HeI0+Wh2JxSZgF6iAFH1CQKdobmJahSVV54UGxqnRvOS76lbm1tZmhw1LGiSMurPFWsqlPLnDhhk
fFcuyJhU7MPHcjlf1owh+6u8aYB7kQT/JZQWshrJW2it8zMXIcCE0JdadhUkGkUGND9S97jEzqvb
gPGtW/gITcoFGVs1Qlc+kDL7qvGus702TFB/TKPcWhk1gIYSOwMHr/Ejoy8avkLxuctsfOfoMvYf
aitPoXCGuDk1yFHlAiHdf/od+IVK8PqT5ctM6o9ZYkCzfElrzXMgJIRQvGrMwrPWtszd/AJ6sG6j
gwv8Uhuhddb5k6HgXtSQma7GWFhLNx3KdYKdioczSOifxqhYkktGtiEoW+j3xPZ6XqFN9CecTmLQ
9Pm8XGhQJTsEqqGrKHO6EkwKLow4zwVrsnZjawO+q7wcz4bSORt25EMm26n+mU1Lzn3yoW5VFY69
nEdcw6tWhgtByVYgYSTK5KNJEY1sUS+Pfi79BoRD0a/JltMIuTutV236QvtNEcgvQcosSaDyE4M8
vQOa/YSz49do5h/BTZrsO9GTlmjPQEFbZ1MDP6Cw4gFK8UN6boa8BPcS1+5QhGYumy42EePJowUY
I8ufMsrWACmWwH4kEK5xwvgXT5v3KnK7b+2AvL3mxvo9Njw+uCeZjr9jle3x0urBgtOimt/L1i5e
rvg+OCV+F6kYTtOlZnHtYLTYU5VZg0oiNUKNK4DMGkCLJ3Ea7BITRXugw3gF8PIOYp3tgz/WwQnF
gu2S7BoH+WLVxs01C63xFjgS+xc1IQZXADJGlXO0UV/86FeQ0xV6+RRVY7uQYOQ7UTMIrTjpqplt
1OWCs6WTm5tqBCBclOzM3Kh6CoCCvWd+uNTNNgauZdW6Zf7kyK56QuQV8Maa35NjVOUXoKT8K/Xa
tP0py2aYFoFeHWhV8xjfQ7VmpQ60eBCJPXXz0RlXwALZW+p2fo30IALcG+oOSchwGmv9laVuCq7Q
ZI/shrWkUWTitUNTgd6CRn23T85dhx0qjerSbK8IGdzRILauyaJ2Bn1XaJo1gm05a1GQ0R46bA4Q
Siqy8Iz/rfBMV5qov4EvW+xMo3LGhdmEPQLwA5jgjQIHwwLKzOqKmgiqAIcwQTN3/+Y3T6MZ5ELT
5u7/fan5ln8s9ccnmO/xhx8NeEzwfW88hDFEljWohFQLupwbEH84q8qq5QJCCflxHvASUNI3VfHP
FOrPw75ace7S1Z83yDtkJA0PLIf/8zJx8/nB6C70SSbjfFcyum1jVwvXNu5GnuDspj7EPIW6kwtd
0pS6Tl+gvNnsNSupbh2kIR2kgk6lYuykph4coEC0sF4OpvVhE3SVZhsNokbnQX0DgI3mbNPyDLUS
n3NpRpUCLSc98zzbRx2122OOJxHddR4YQK8jXJFdSj/GzpzHvbvO6iRYTnf8XBhRKhRug8Nb0L1z
XuKU3BjpalqKJsf8NfdEfJ2WyrlRr+NEayaXQAsuFkiItmCY4AeX6/wwXXl5/3H1Fxu5SN/2cnyx
MY+a8vNqtrlqmXlVGphtDVhCl6mNbzzo3YL7uvfATRWDSZ26oZMF99yEhLbIzGusPBrIq+3izumX
NNjYfnBfId5SNEI/T5MEh1IgingQ+QJEtOSsvPqWdQFNSvOzHp2L5ur1T5t7l9jDRQmLH6bs5CU5
uJkCPdx7rXwiQDrB0COFRUckYLLPJvIge9GMV1SZL/QBB4LcSW8g0LPv0iT1LnggralHjTaCzTm3
up/9EGXI9HVA5NVBw5a+G4LFwCuiY5vb6jzfuK/d51WWGh82uupz232N4yFf6FXhvU6j0VY3goeM
8+zOcZzsDrzX7ol145FMEIfI7joA8a8hnmVQzZPRktz6/i4GGdONvKjpWrbLrEqcqSeTNLtry+ql
8kowaaiVySQZOCtczYz2s62vrHbpp3q2JRcayHmBoosKRTxkozXjBnKiUWdnq/mukcetbSbBQD2v
F1m5ufcMCbyW4eMDp9XoH223u6Np9CMBF9FAqbT+srrRgIY3nT7C/CNkOFEKsH9dZlMZtjcZePFp
/mTcC5OFAZpE1KTiF0a+zG3Dhaa53pefqjFDwEhN0FWRCzXBCA4QZjBj+qloUa8PILpXFHw531bv
Sn+nNcCtzz9p3/baQffFt/kXhwApeP95vp8/nSyd4FpFr7TW9DcMZK2irsN16o61fQDDhlDFNGLv
mRBJ0KpCfk9Z92jmRfaYQrLx4Ok6ELrKDj07S6u6y4h9OMCfPtt0oDLa+0VtP3EQ3ZGT7prGsnP1
9pxYjrbSnKpYcAjwPfTSeBbdUJ6F6rl1MG6AFQFzchMYD60r25sP0qvOz4wHMvUGqL2iIkqOZJN9
VO+KpNKX0wTHjB6ksQk5N8DECYge9tV9uqfFwYmbHRAVMRbUpQkB/lk015B3ZOpHhBJz2bdbWhzV
JsUptcpfNEgfV0uMI1K40XW6e2cJoM0Sd02L+V4mLrpdX8ifmiBNv1eZZ5yoJ7E93Iae2YNOBD/Q
qMnoDkiVFQ2SqYJE5sJuQ3mgbjbW1s5LEKwjF/oIApVx+vhABs2DxkvQjPqOPgBoPfRDxCWOkjhT
ieRFT6z+brQ9fqtH8TMUQfAN0u7DGoqAwy6S6MZcW4F0CxjNNAhOdVtAgQ8V1N/AU2iDErfojnWf
ALpm3k3mHgp8vGnAF4IYzfLjxA0Ktd2E05ux+RlSH8e+rBdfgHpWyiAmblj3Gj52HYUvlL+O9PKd
M1491kiy7TiDxA+itMGjcqDUNvaA7zZ70xDkfE8dACAzYf/OrPza5YP5ytNugB6oWd65VtJv/caU
h7BxM8QpMh2sgbZ8zAYo45YQ6PyhpkOj1P6dYLpXIBiMf9FwE1o5/jVyHSUJqo488TUwWxgZis/y
WD5DowJczrDPbkJVn+eBhzQiAmqTm4vae3JDdcTHaoNym1dL0h8hER1A8ngAzTfKO7RFMfwsvBjo
0sB8gexwA1CiUeyY7LLnprdPXm3E76jnyZc14NEX7pn6uTIGpNasIXn/nClyiFHQzMqNANu2LH2l
pSkSRFGZP9NVGbnZdCX+YvubX6QbOp6bdf4lz6a51nAEM9juS1ZvyrE5w4PmjO6e0mvTqIcs2drR
GpSZfOboyJlWyRu2I7tM80U5IrF7qfu63rqgH3gxi3ris3Jz31hnlt/ugUKCOG9eTXxW2EvDnnYg
0DYD7Vn5+4iToUoNMAVnqMCjbNbCXCvs/DJ2A/BgN3H2H/pimfJFmPDwGGSQHQFUJqsuxegg4WKI
FQ0gT1hdEmgIWqt0lCtgqMLj7BYOTrwZotxbShvVnAJAjSMv+v4xFma5BkuZ3EzdEURsttviI5le
/8iFMYLANT/RIDXCA2EYirruqEerycz4WM02xMdqkaVFm56XHSJevpktiDML8kMn4RvthXpMz9ku
DYp2SV1qEOQFMWfELnYTALCpPBgIxJa2khIh21/WmDzUhH+v8be7WA20X+se3JPxYNcPWmYciZsh
hDrpLkOt1VqqLwU0+hIVixbXBqLdD7YYjzrEX9d4OHrHmEXxsvNH+8SyynrWQZc+0dbxsjqAhbJe
RUDNfSO3MG/sk6FHW9+sehTVu+/0jWEMwhUNYhZ3na53xy7q/ZUeZck7L85VYwVvfQba1bEbk4Ne
5OWDmkjjbVZBQ8cEXMhKMnef5VjHZab7M0LAJ4478Y5sqVj2dhDfMt8wIOY6gmXUqkaIKGcfvg4U
WTjkGMuVgeRpD4ZecH/Y+krSlYWjqii5j3ABrqZRdWXF351OQsXdR5mQakCKyaMtA6B363Q2krIc
T6IO2wjw+3vjNsBz5q7xkFpXfGnTHyPuhhVzEXSlv2Ue9+kdlOWUBtfNCXTnLQfXLsQUxZs5Sn3J
s1RASy8Su87ttZ2OTOdVoCR8ibzc+NpIeSIO7aAEe2dSiTe9ySEHifoLTaTFY4nSe5Ru4ypqa8iG
4pH8qKX8wzaP0lWp62wtyhbMQDYelCjRKA70kUM3z09u036fPrH6UdwaZF/kUcR8B8WC9Cko6lNV
acFjCsKnA54o6lsohjdlz3W8Lcw4tg+uB6qUf9tHJDIWlcGaHR5/8owNvzyPjiugD21X28ysk0Wj
y3RY0IgXJ+Oia5x4W4kBumYadBD8QAW1VHe2eVk+7IBta+961TAQ6yN7ARt1aWC2VcxjmyY0+yWh
3AjvhjPwnWe74Z7wbbNd89JxqwM7vMiJpnVWtgqs9g65NbYuOZ4ekWaY1zJztHWiriJ3+Lgi299G
ASwFfQ6wktsU/z0HH6mDDRu9+qlty58Woow/k4ZtEIgTb0YRZivgp4YL931E9oyKbcrcc5dmOWqL
0C+Mk0+MCBQopr6DiBz2OdGBTNR4KopMV0hTQMu1HiFEC/DqJvU4qpVVwR2BuMgGAgDo31juGYGc
6hKox2/JzVdz7PRdajt4JNea/C/Gzms5bmRb06+yY18PYmAS7sScuShfLEOySIqibhCU1IL3Hk8/
H7LYm5TUp3s6OhCVFiWwAGSu9Zt4L1SFt0QZ44He1b7ATEeLvnvcFY5uma+FG0QrzTTTsxurziGY
8no9tFkL1xu+OG6e30Wd/hjzrnl0grDZel6e7v3UxCltnkz2mAwc18PafCW0H608e8pWtuqMOyQE
JUZdHtwsK9eebeprWewh712stw7CMLdWmgIXH5uHKfOg9sdhuienAcEQh4d7nEHe6kr7pHjRPgus
9V95VngGr9q5cZpT8XYWqCsgi73yQHSNq9CHfrGS3P+Y1NWOXK/OKwyXJ4QUq/uAYMy1ThZlA+j2
ZmcsFRsBhE50+hM08O5G6MWsTe0QPqywhngvWggocl2NU2T4IKQdy13Gs8I4Vq2frLryH2yzSY7d
GHtLqeht/Vnf5kZyzI3ZnokI/Bot3wRTwmLBbat9RW+jBfOvJ3d2a41ovfCHSMywe1CdCsGh+VE7
Bm99uwBFY0Nvg0ugIV7deiSy2BtOX4SKM8/Qjs/YxbzVSyAGGpnXetl/yiJv7SsTHIOmiXeiD4MN
SQ7yes7Ec5FcOeo2kELiJNlpcdp8lj2CJhTbCHO+BYutdHmVnm8Uddj+ZVkKz5MvgyVjOu5Ot5CG
C6wa9zN5SdvqY1G2EvHv9/L6l2H/W+svY987d/NUpaO028mfbvqRpCtW6OVhIAKwySrNeMiAhGFz
nE3fc++2GHrvD2Mqfxim4zy1icbO0h+8Iyjw6jqmTQtlnY0wleT9po6i2kZKkBN7mtdA7bzg6edD
4k7GUlVf3znT77zqAjGJfVpi7iNgXvdWWmNQPLZvTOz3fngysDbv0ieh1iq/075CmyY1NokJuDiM
y+IECT5bA3sqP1W29k1SGxXrG4+t+Pv7GDWcgpXimS+txR9TstZAGJeb96JbD+UGe+Rgk9i+fzRH
qFfm8CzR73neYU0XeOPZEU5/1Fs2MmHpaa91fO1gDA/qoC3IFpQgRLglclaYhIVFcZQ2NOlcNOei
bDU6uJ2ylb2i/iRb/2psbAVkLtIMAVUlO7NMYF2JAa1eDs6hbFWWmnN9X1kIBozNS9k6ufGjjW3n
gh/tCoVbP70P/JnA0IZHlLpN8S2DQ7xCVkPcKgWuf6Nix09+kldrnKSmE5Sv5MYqYms7FblxZ0SF
uexMK3jp9OySJrn4AbEffKPbfg/KP4fbQQt8o4t1hPx5V6CP4BKKcdOj2XQe6IHhk7z9Zb0uMmtr
F9XVfcgd9fQObvchyzBGejckSoug2ZptgBjuhCHRe4NWCAw/lDsUbFCiKkDtE1xZlGbYH2SxGfO3
oqQe8nb42Dr+XJStkQo97H8cm09gdMosXSFtezRrO9u78wILNCKObE6ZBidZloe5i5dP2T6K7fCo
sfiUegZR2//hmXlwZ/WDuKhTfJZiCEbWG1tgo9FG9hrT6Q9Yev4da9trL1mtjwa9hoRe88r1P3Oh
X3HtldWFtWmd2lgToQQgPFTqc2igDcd97d1nQY0eNw//ExwZclBeFxB06Y3TBFQcc8TauDR53Sxz
LRs+R67x2rl2/IdeNgyf81BmUrJVUuPvlovR6uCbKoZsPve0X6ON0o+kSTotPHma8poonrguKLtY
S495FLzKZZrcIDiwXBeO0cU3crHmCn6DkOGLtVTzkrpe7eAlJ6XiVTErf8n6Zmihdsz1oneW711l
PTadCS8Gt1wg2DttIc2kzzb24pnmBF9TDxq0jRbbOUqC/uxAoAZq0ARfI6wBTBXtDd0Ove3PI2Mt
nO6y1HjOWNmckGDKTqx6sxM7kGhnDsonxwjDgxGFG19Py4ckibo7K7YBtPQ4gw7EXJaVp6o72ap0
ZnP0fefLtVUdre815I8DiyN2LZZQsLwkQib7ygPCdRuzz5RbWQpL11r9+1//+//+n2/Df/l/5HfA
SP08+1fWpnd5mDX1f//bUv/9r+Javf/+3/8WrmM4pinQsDBd1Ecsy6H92+uFJDi9tf8VNOiN4Uak
P4g6rx8afYUBQfo9yjwfbppfErp1xc5wZ1UFmPSXJh6h4bat/Z3UOenz7FunrK77WL8P4gOMlW0s
V1i9aXY7oGZmcramIN06UlcOu1SxCMYy3F5dBuOw+akMj/gcAIR5X2ZEsRmtyMakGISgTCQPfux9
rJOdyzRZqfzGb7AnBj07H8wsHU7GfBiiptrkPPRQZPqzNanaz4jppzuzU1mxm6lVgUdyumsXOVZ2
lhPgpqAu/v7SC/33S29ZwuKXZZrkoC3x86VHHi9X+tq2Hpo+HHckgX1QU9q0ToVSvlQxSZN5OdFP
8KBLR1R3socF5wmqtgpM7K97VZmn3KSB82GeXp1lNoyhxaxYuTHNOnhJwkpfRUbcn2wsMQ9lgU7G
SG7q04ToM5fX+j53RX8ajPfcVfVwGvGT8ShvM60ab9sgMm6E0HnmQmmw/+F36Rq/XhyhEvXl6gig
IZZpmT9fnN6JSwfofPZwXaRbhQkvPxefyFDk9zjKdvdQ9Z/k4zCsM2UjH3myOPcCrpXdjwVexXrg
vhIDbteWmWaopvFgCrIaswbTbD7rbXWy5zUiL8VLFqn5s6kUWAYVPV3HXBxq+y5Q8uoOoP2GhL35
kM9q+iXatsgdxN5B1iEZFm+bAv1H2SoHVOGwMWddfqJmuNZWoYC3Z6RLglPRfrIzVPu9DMrj4KGZ
YfRxtaw9WIRB84B3vfnwS1+h3dWWvndw7vhlaS8d5vTWdG/mRmk/N3U+7KSeoAfLX/WoifCPqnfT
x2Y+ECksKjNCAIxCGlrdooN6eJO6Rfaot1q1UbQpX8tWObrvk+voHPHe22u8URS6utZFE38Ql+8a
e34qa81GNpS6GvzDL0K4P/0iTFV1NP43ccy2oSHbxnw7fXhS8WTRR6Rk/AeTVxT2cepw7jXklSXP
MCw/aW6tv8pFmFC64eib3nBWApclmlJhBRnFJ+kqe3WJleaxV3tY+bFyi6JYNLPbWwgIEO+dMsJc
Ji4PcpBskMX/se46ma/G3rauHVA2o+EkO7uftIMqHO0gP4khNspFFo6grUgUqTvhRPv35t/6XCtE
1W7/4dnz82N/vpgIQFlCtRxXR4jOtX6+mHFQqVqSqt7FHuqRVGzqLjT4C3d6qLiAvlNt3SVu9pKr
5lqudWWPqgpg6fWiR+EW4VnSiIUD97grdjV5hvk5W81P1w8HSEanrsW8jQ6yGo8Pgk5aQDjNn7Jl
FWvIu+pqeq+5cbiQwRbZoKbKWwPZmZAoAbLuimizZVQUaNl4bnJvgXP5+6vi2r/9xAxhq6at6Uju
qsL45aqwohJ+1iTWRcUu92TMhhlIm8RA2GaXW6mJ6ltRtBqK+9CaktUH6eUcQwMplyzr0M+DGOsg
JS+llT17BAc3WM2qriIFLe60XkooYG4iz4EVsn8wZ8Rg5G/ttrCf33vVFug0W8W6sZ9DQ4UXIYoR
Kv5OFtu5rndgKAWj8Vud7FfMoaZr57mfrBtrh6W2UF6qWd57YfuTeOAxjK+I7kcodVnlXraEJR5b
XoUNl2z90NsVdY1BrnCPQavPP4HxCz+nYhPp9bTLTIAqc72aDxbPCIKKqKaw40ew3wGMbzqLrnaH
B30mkBQQkUndslOaS3NbP+KglDSE5bAIC/wMeede8/aYexfntgmRmZ8a7+Ck9ucka5uLrMp5da0S
chgbWZQNWgKFStVe//43opu/3ToufhuuhrmAawp24XP7h+fQ6Kq87kajvASBNkeds+eorsKvWQ/o
0Bss9Y7MTwg8DwAw+nrB1wJFDPL73ktBWmmDbyoqGbYVPv480q06lQ3MeHRTJYTjihaL1UcVMSnk
amXRCad1ULTTQxfYqIr42SacHfGKXMlPyMQCNZ2L7DCanWPPKjdzMa0QHy0dc9jJIkSjtyllESvk
dQjUbO0Y/MolIyj09HodTlbzgXoNW5yVUVVdiUMEqqZ9IqC6XanXZoqQBE5g2pV6jdtcfusZ5gfq
deEP9brt0/Z6CnmeEWIOuG89tl903W7vLd31b+MO/usAiefFaHWcwlU1PYJQsB81v9x7QaG9oCrS
bHimelvZLYrQPy/IdfWNA96pYwch6y3RvL5Pa/gTEeB5uJy2aHOfUHxxrFsxgRvFunEsu+ARzXUB
PodoXWXX+7EmIwCtwF6ifhF+Z/mULdKp9J7ibtJXnjIktxnY0F2bd/pezmQ2ZADfZ+rV1L+4xQA5
GZ+szhuWOqZxBKfhJjvzQdabVTOua9Nol5o1vdXJBtlvYJShqsZ1DifcYmJV3zo+EZRMtOkXBOBv
pDNkEzUHc5jcF0CM1jKyxwD+BPapdlNpuyEkYK/phsE3cNIvTljf1F72BJkhvlV5HN6PbIzwvMDg
2sy7R/JcPnZ2fv6Yp1ONTUDRbWXRKpN2X3cAx2URE2bjrq7VTdQa+T0Rdm2Vq4l90cs8uVVLe6uN
g32RVUPoNStP96aNMdfpoqxx7rh29/okO+tFtpfBWkyDUDdMrL0MGAUyQzbXNYMNNrpTIYSzWHKQ
bntRMu0+rEyCenm9N7yq/NHp8asRTQ6c19pbsk0Xd6Vm1FuR1Ap4oAm5BlicmyJs88tfzZPE+yEt
yi0Bi25ddljiZWFxKWY2CjBIXJJnIkqm5Jg21knGLUWdPJgYB8i+1sRTyglLcvLD+NnJ89U05uNT
FEPQcEpLI9fCjp3VrYCgkfMincUNzaRYQSwabvqqqcjA9V0fn+ooL5e1prr36JMGW8MpQhxn8vEY
60TngSTaD5ZOosDKA+crnKp1kvrih9+6h64hIyOHAwdw74UfhFsATdPm75+Exq9vS1YNQjVUXgyW
pmk8U35+EBKGKht9UDoM4zVCrL1HeklSBpCbunODVtshFUZERNZ1eEcFTfc4NVaJ4Q0q+ZZdaPdR
l7Ee6Mv0W86vEnCZeH7vAYbfJ1HthTt7lliROistIqvsfzp3LUVV2tnAVn7CwhFj3KVf1+l1HWGA
Pl62YozPbdDod7JBJQNy9/eXQft1XTpfBlNl3TD/Z1lyh/3hfWAPAzhvR23Pb5h2252ZpNzyKs7H
iHgRBjD0Cb3M95s+8Y2VGIzy14eBHFEkgPzl3R8U6NmRKYuWf/+VhfbLOsfWHM1x+Ms5PDzEbztP
mKYaRoNhdL4u6CfPrlBC98MvxISTOSiP2k68LV1P3f5ZLd/xlQaU6vdqH93Ga7VqtOEXrDbee9dR
Y6/MsMzQaFrLMGdqu+GTbqLlkifrMagRDiblscpiLbgofvn2CSMEsepbaB6Zr4nVOH9675dhkfcP
23G5f3iPhJi809kGCzYWhuUKlfLPP+d+nIawmsx4N3pQvcylgSlLN2G1bbPQJIBkX/qpx1B3Jpz0
bXwH6K369N7DU8REfkgfFr3v4dqoQ2UIhwErpwCB6YR3DizQPHgw1bS86edWWZQHn0TwaA3+MRAq
XlX/GZ/1ZgxPWNO+qv3h738D+hxd+Pmfy83r2KiECN224WT9/M+FapGOZLL83ZXDZRTLa0SG2L57
0v2MxCUaKtV8iCe/Rgec+m7M4LQhUL2ILVQc/bZDmE+1CVv7urEd0XIO2C9A3f1Qfm+XnDCn+odf
M38kY44GfPjHmKrOv8R1DZ0Ij3CcX6NYKq6+uR0G9TZpY3HTYhe+BCkEgq03/c9h6iKBB/DcsSuY
kmIIF7IeBJC9QYuRBHSYBZ9dNU8wOzKts0bO4SklLyq7ZbmZHfyAsIss5iay1HXUq4g6hqyWh6a4
IWP2FbBV9CMtziwaeSNlvkFGynNeZqnhJZHB9iK8pNmkalkem6Szb0gi99umEtMd3Gx/xaNcf57n
6Rov/DFNb/PoCkqPFsnEojhrfsALBAXJ7gzQ/uT4cX6jc3drc3ioRYHKb0+T8lShu3GWvWS1LI5t
Oe1gP7/KelklG+Vh7EpvpbHsX17PICvrecpaG7pFm2X+VtZ9OJljN9t2jOrDh7q0y9Jjo5Yrsy/x
m5RD5KlMyF9bPanSj3Wyj2JW+eyB1hGw+P1bY0XNntBR3S0rrXLvq6ggJjDHcHHU4Gc6SbaC7aeb
x6jQCdfHmodMXqt0B1nOndxfNr4Wsrod14lXW7iqTfG4RECZN4rVpA92G9inSXi3lggozVVt4mmL
ulFNvELMlPyNLw6KSH+89+hN9Qci2DaPdhGzXmQkiTh739jYLMs53HkihNMRLWjNk+whkjLeERsn
AD03yjojFmtCV8Hd9UypO27ScZxW1zlCVrzRFN3a1TasY5Ti5nF67WRrzdXs9XWG3CvvDfwt3ye1
tSlcQfQstnJWMRXeOUz8G8dUzXwJHRBHisIbd4l6PU/je+KIdcuz7C7nGUjrLxqENG9k0QscMbN2
wHXOX0EeSh89jcTSj3KU7/jKrir4m8hvJesMHToCue6z7B+KEHEOTwtW8tqMg/fFyOvw6KANxzOm
2+iBEBeEHsXFmJDCwk/CXTeWGWTLQYkXOLak97ILGAMDChtupKGu52s9Es3W7VATrpPXpE+SzTCJ
cC8UvfiUTB4LEDt5BQFZr6wm1w+4jg4Xpeu+aqUXv4KLYimRNdrZ8d34ltWptZANmTX86EpbuQ+9
PD5OdZOs5AmIjB+cGc6Yd+MZqT5k7Af+FPIkifeYF66B+uqQbJOid7e1UIrPWG8vR7XyNnpSQy11
SeMozaGPSnIPLcHAJU+XaK/FtgrHmktG5FFdFEOolkuPh5in+dm9bNWssFtZ7Py3shgoLngmjFev
U1X8hktiNGfHbdUHDDHCjacTyJPFMqvUWyiNu2vfZoCfjVVAvvFq45uczS5sZYvJrrlkF6496Mog
LqlxkG3XmgwmRAri7fpVHaXJbtizYLUyf3MjYX+FiAi0oZqXJvHYt+88x0QjknVb+T3aXBVHQ2Rv
37m3nFvgxNn1O88/hw3aBvlanjUxQbBPtk0mfT7BfJDfm3hzf/1ef/ed5aChVn77zn5cIdhP3u22
yYZNr8Tmtq3cfUFuDg5aWwDsUDqWFvLjmLQVsFVyIkVomztXtjhKDlsxS7B1u/ZsIHVEpuPj2jbj
QuY5ehDVGy90nmMjwEha1qnIiwZH+fFaW3S6ugBq52VKvApCXgBG/BDVJXyOCpU3liDJA7zL5KFM
caTs3XvZAdCAsVahUq1lsVBj/cJg2VEOwQHMWfVBn21kXe2QLG7DJVao4z7vkuXbMOatgwZcTlui
u613yYPqm83tqFnb9x5pObb8M9t8J+dqp8Y9cUWyblkWxUH2k0Mrf8COTR3qvazLBrU/jiJ6mcqp
3TtGmayI7EZb0QzmjRpn6ckfKlbqw8rLir0T59hbqVm6SIJi/COYNklm1z/GZPrGDlr/5OQkF6LK
y8CEI3w31YKNpd7494OHjkzW6ekXXXPIFTMIwCw7nUZ/jUwDIf5mSi/yzMOYmzdRNFh7pAG3hWMh
L6RP9qGJgj+MXi9JkyqIW1qOeQp5a2xE4Wuw6bDMHuPSXaoemAelXpcCYY4ElMWr46tnJLTn9CdR
G2fgIkcABYJQz78rrf+txNn1szWo8VL0o/dQo0+5woZBhfYxvZ0bFn9x88t5w9Z37uFDQJsLgv4T
KGEIzhqIgp/Oh0U3fL68LjbuWKBgjvr5pkIDZOUlWOhkncaCe+y0V4h5C6/T6xe3hmofoBq3U4ll
fHKFdVOm86yVqy2dCaMjY+i02yyMyeXIkcQivaAcHzxXK25szKTXckCabSc9cr5ALUkwyOnrPTB9
53FyrTvZPlkRMV2t7M9BQXgediN+5/OZUtdH6EvYj9x2zX5Qg3hT6pX3xas214GG0631dspvNJUI
FyZ/n69fBNTsQsm4cDEbgpNO/maZzxMCXLrJwzb7NDnBuNOhgm/Spm1f4mJcyA6KAT8P7770gPhS
eXEdzKfkqWoT8nbNquHOBwNxtFDAXMkGxaw3Lk/N59YxxNZBqnQbxIPynAv+8vM5kbgrV1PgJKRw
QfzgkVxeL1eOsfoCvIt/sRQcarzZRFiOqCIQPwSSXprJ8rfDVFQ7XEjGT1OOz8p8oeMUXQUEMNOT
NSkuELxIX0y8kp5IVj2VIw4eIXiCXe7H2IZdE99kv020E4hnWaQuZyEY2aD59oMyYM45v00rJTIv
xXxwEtZ2pREpa/n6DN2OBudbYA319YVapOG0zdH9WcpBslcHendkOXmSJWtoXVw3el7Dea5vWeZq
NzCoFjaomKdEKMp97BcHzev858HOuTiQPa+xyKrSgDmp6bCWrVbqJyuF1N1eBh9Bkv5ICkc9y9I8
ow6K4imbZ0SeDmF14pdmyXn/JIsnAX6TkEKOYE+dY2t2rE67ctB3vd3e6nMDXDdIZB+alaHY8dC3
9lMR4WEHLss5eqb+58cxsHDZmYbvvvalFz5i322XEgRzjXgZ2EGzdHhHbktDFfESO8at3jnGuYZv
cpkqNTgZqXr71jlTSPgNbbq6lnXihTA0ywanm3myOsOHVI3uk9BNLqTGCfgH7h+tldCmt0661pua
n5k8US3yb23RaGuQ6OoavLOBEpcVPSe+Yq1Txc0xtqFY9kiye0FcHGVxMPQdGDRWUblnPmRTsc7H
LH72g4pMxmzqxUI6fsYtwdlWqvfWGiVDvEKxadzL1k61X0UeVLdyqOKvJ0OFsZCUxR3Blyd5njQT
5Y38Uuk8P5Txv/5SsjUl+ii/lILCJ4uFuNx646QeJcrzivecixkJ8IXHTuYqFiC7XGUEPiBDfcUj
wD53sqWYwPtE105yznDuZKbptCobf82WfgksKXoABzI9GaDd4wZ2sCypfc4SDTV2WXI0Y29Manwt
JcV4NPy8v5NtXuPeotfl3MqS7qsPJdKS1xKoyud2sLWzbMv89KsWmOFVNVzFYZ7ciOhP11OoVbLg
3vCOUhscgdVqkbkjgJD5y3ltjmaBljgH2Zrxnl9oqSBPI1vxf+eeSkDatr76ZNluskzVU2NV8Z7U
WP44WXa0jRVVW8min6jNyam8z7ZqhfyK8Sn1R9TGZKPacKrcqN2brFbyxyHu8k0WEaKXrb1npMd6
5Il2Hdugk+Ikj7JrmiFVTqCehft80qDtuzWODwnZdyZyUWC4Af2fVH19TgysBZI41Vbk1+uzWeLz
CyiHj1EAxmLEsWFzrSwDl6ay1u6itBN7Qg8jlnDzHCpAkNRIP1d9sB8mMOqII2YPmtun5zIMzqqi
KTlg0YkNm2ZgJzS3mmHdHLwRxJmXlvmDrMPo6ouZ6gCx5qrQ7TGNnzdCo5xg1GAt6HnN05fxgwZ0
ygswd5RFOUIvNkHcqRdZowWs9UYziTeyLRjj/o4wyLW77NEPGF63BZEkWXQIeyLc310me/iCVE5z
lNWNAqyRH2h3I4t+XQqYRtAFZFEe+kp/NJokOckzuRP0ipC3F5Qlvqg8qOYK740VP5TkrheDujbU
tlvzpCk3WZPbKzmwyzXl0v9x/dfWpTutRsjmwPKYZYoM/TZOoq0ejNmD7G5mJGZ1ddLfvr7jC/ZA
5rMb4ze1hC8KH99f4uyEsrdtGHexPSOzFefmvUp+igd7A5JvOMnStQrDDdKGw7CFUPs2HJ1/A+j4
2C1ROtgHxWCvEwHPYQQFe9dFTno9eLUzGy54N26bIzOT1sjdDUP21s9w237T2hj7uUERrvrY107k
s5sTSMB0FQ9J8M3byzDze7squr9tl+N5Nads/pJ8Q5bLXpWkiA5tAzdfuqO/F6WIznsR6hDyM3Nn
aIp0Zvn99N4qx9bAMleVqw57hwzWbW1oP2RK2HICJNqqytrKlDCrttOIEcGlYRUqe3mR/TT26BX7
ae9urh5KuvbUtWFz7wq3vE+M5JNEwhSR72zsonA3La9OUrKL0YJWCck4377rbCVKlR4Dti1xHAYF
KKA/u0iNrXgIyhVSOMN67PN4XNhudofuYbSXAKlrnYRJWUNTr67mbnh+AxApBhTQLdXhoiGkHEwC
yG4GcQbdP+NJtmIxhsExvg5J3PubwSdOVyg9apqanqunIHbXGtmxO2M+jKhf3Plp8XXUq/hGlmS9
0+pvQ2WdPKiWMqxGNm23poHWcYg49WG06+7RjNt63ZRBvennolA0e29FfriUrbmI3NuyEjeyUVYV
XbdyDVW7lyX8cpDnHdP8gAf7x9lUbRP6lXWPU3ZzUeJTq2f9vTbbn/cpKXTXa9SFbJN1lq9gYxX2
BITm/rLOjU9N1erHLkrP7wOtcVAXsvjLQCMzSYszCD5YT5hiejuTHBClmbfLdcdJzhnrBEQXNEJY
vr1TlEw/ZF5v/faJFf5Gsz3QXw3RIyJpRClmFgLwgL7szKMstYNiHjDGeJUleQDyPy4jnM63Rtoj
1N05/qUjnjoPltN4YaPMd3e46uoY1e15xiYwzWPfK8HFCgBJJRkekNMnXf6TImStVyKwHCRQuXzy
EFXVITEM5SRLYw+Pdui1T7JU2X13rHJn2iZkzo6hH+AoOR/i/3wyQ7fdNnH5InskWvnWQxbHJFma
ooiwJRQNErSQgCYsaxcuatnnvkzcW3VuSOeGXABmRRAWmn7eu7eQjd9GwHb9MRU6dB0z2XczRMHQ
JnEvUL+c9PqSzjAFm0f7ri4Io8gOsq6fxYAUsLDXQXWuiHvb3WT2yTKHpRXrIWDpTJzloXcHbNjw
0N10GCqxoachcGag8zi3CPiLg0FITfaTrYALHztc2XZSWStzLSxRLOcghbVcDY39hWyQ5blV8fxv
YD7h3wd4CWVurz+8f/KVMVgVc53i0ypi92Pre78hN4+Y3XwN+r58IThLOoQ//5m8q34pyUbK+goP
esJmdbFTh7B8CdgmpUNhfepaFjxIcLLlnuvfh2e41BwqoNl3jY5izYSP0zMbCQTQ50/VXCc/yTrZ
Kvv1XRX82uq4/dvYvPKqpdsH+laZDEhyTYBIEkr8NwBQ1rLqvV5+yq3GP7WOqLeuGU+PIvFOCiYd
3+cPQCZ7+QFT+GuNXeHke7Ui9/hLtFEb3CiVdpd47CFC+ZeTH2t3wqzHGXsCJPxNrfkgG4xJD27c
P0c4/EvPVyqQjXELGA9jWun50Gx7p9Qe+VMq2z7xs5UsJjVIY5OwzUIW6yFmm8ZKwa9CvV0air7p
+ygCO8RQF4TjouTOOyiNoT3KiauoJLA6FwOLid2MWLtHhBed4NG5Q2BsXQT6cHZnclA8YBGqmv6q
g/VEKttrhPGMYhiShnFaLDU3Ec+KlRGtVbISnltpPFdF/TKaRnLnE/98/ItBijaqqyzXrVOGrbai
RDFrpZXvg7rkjlmF8kM/rXhjWTvLsMxNqujZdgTjTXycl68sGrVgZzW/fGWxwU91OaVBeT+OibjR
E1dZIgM1flYRTVp2rZkeCbl0z2DSMoFnguwVFEKBbuYOn10H0V4En9Kj0Smylxz8V70MBS5IplkB
0ZC4exbKSc5QNO3baWXxl9PSq076fFMqvbYif5ie3w+RgR5coZ7ea1KN9/gCTNayqsziKBtwF8nO
kN/bo4qw7+cs5V7mPfOES5i1S8fS3MRkPj93Vb1KZsxSZGNi4BeNc4xQgr0dOizPr2AmRnpVFD8l
ZfM2UvPS60jZIfnPyFJPjetIiXbCYvJ+zJtdiFfFa51tBwSrflQ4US7KorOeTFQ61nnXh6eqVOJD
pQz6xjWt/IFIC7ktuxPf2qldyFFxPr60wRQ+NwTjV6DKgnMgSK1qJvE7SLDxJaq9YOmnSfk17B1U
HsicxR5vVKWoP0+hW6LZUge3yEV2e6fKX1j0p6tyEMSiMF5C72l0vrDgBFPbhj9mo5MY1ttLlmr2
0svN8E5rPH3nOLG1yw2NJBH4e2x6++FFWDk2NrxbNcV7aXkhtJrpnr1Syx87KATLAo+Qnebm+aNK
qgq6pzstCxEUj/3Yq7cNboncd/mj7GEOzs6fxuROVlmVWy8jxwn2sv/kd+a2TLVkJVsJ4jdn5NHu
5alklRMMK6x22ntZagLDhW+Ej4mcOwwrZWPhqYw0LF/G8o0cEGzxRfYd8rQ6p6EJ4ztUDMx0wvSR
0NW5S7L8ixGCkRZI+txUjgO2doLUUWv5l9EbUfNsBT8KvDw+F+pX2V3RwCYNDgt7WUSXwc6b/iU3
2nKHs169kdX4mK4aEaVwKVJ9n+tBuZaTdop5k3MzPlpZAyXPEHswZPElzgW+PQJwd213+FPlncer
sORdTTT5UjSgjIKxg+SV9fHS8qt2h4qXQoJ0Lv9/Dr5ONZ/tLyfQfFxAoyZHfWVWbGhg9qNn8RRp
iJG1WmEuZH2mDdOq8Hvj2q3Khg/dGif52M1isbRXWSefxlBagpNE/B7GjbuobQ2/hGYSzyrOuxl6
0J9U1Q1uLasMFtP8EGV90G1duBlrWbRKkzw8gYKjLHrGU+dbzafAqMR5SP2YNCaTdZYJmbhF4jDq
FhY5/2+w2VeqnhGcANh0iDTX/SIM3OSwTlQviLV0myFulP9H2XntOG507fqKCDCHUypL3VLn6fEJ
MWOPWcyhmK9+P6y2LcP48AP7hGAFUpEV1nrDJQqa/gK5299bSa09pzOCbwKO92/O0F9Ndf2SIQM1
Ju0fdYlFxeR1IwqteA/XUVBevXruT8hYz8c0kt2tmDVUhbEi+SBB9KtIB/FnrB8d0+J9NIb57uf+
hBsNz562kszStDEOMAP6cycW3FqH0tklaH++6etAwe59+qm5Ei1rYmL4RQ7HzNKj46y18baTpvVe
Jp1/rBuCEKo4Ayk7ZlqWfhUxObWOZiCzr+IY85QWWJ9t9Sq133N9IltulSXzK8XOSSeKbvXV2SNd
fWwwUvxqddu4O3pEhL6uFZXHOi8XWA2u19Yu2RM5G9g/ru8Kek+BbZw2fLUWDkTS3tdRoVxbg6BO
jrGhzV+teRBph3gw9K/WJU+jAyl2yBjrnVuPRAiW4NZXq2Pg9OyYCI6rW4lEtw56h46qKjK3GYel
l8gWrNeW07gcTCfCNGV9XWMwpwP2bVC1ZnmSft0do7l8x3tomkJYlvJRHfh5/zpLrZsnl+nhvz1U
NwHlNSSRlx9UUdaYDJfCwTRptY8sbNN/DJYOnFEd3Zh8LQ9xFDfZNzHip6pS9VOHuEp/egnIUlVS
ja6G/mRfjPt0vf7eNc2JReUpubB7nTrrTP3NLLE0vd9b4sx68YVzlknEjKe6RSmc2watnK26sVEw
+IQJ7PEClvXl/mJRhf1Io1VPGRvyf70+FA6JyFGZ7lTf+4t5ZnZyfFk/3Ov7WCvOaFd/qFe+3zsp
TX9DYMz4uof3GnkGVNHVbkUdtASnFRHgkj2vrLK/q/NcOF2oyiZWGf+cOqTS0G9BcsDSiq0OwOLh
61R17epcC0WHH59q+T9u1+XJwYxiUgvrS87rfdy4Z1ekyvas+UiMBObOSH3WZujgBqMRnJqYf7kq
uk7msW8S1aPuBPFHi4ebqjcm3zo1rc4yFvDVpyGhgrkSuDMoZ/u9IBqg6rMimE6LmCAHqptjy0OO
BFwhMRAWtAapAHWouzR4aNeDKnad0+z1CKK4qhubhiQ1Of461E3dJjKVeo+p13mPWS63fWAtFyZh
m9jY2uBG3rAj8MW8kpWss1VH1WIk2DauvcV67b1enQWR8ddlqvh1bRs7Z7tCc/Vnk8vDPJvaA5CG
3LeLR3WY7QTBqvWgzlRdQsJoCw663fynAalxCIjrtapzqg2HWa+r83/qVQ91KWnyaN+yXP56xf/1
Yupaow1+EkBcI3OEfvMxmvf6ao84rwdwXX8damWgmEMrObmxvmtV8d5ntGJ9owfaeDCll4aO4SQY
SrfxyauL/DCKOP9IouxZUUoWGaX8Lbp/9wgAo//fPSKt6bbz0iEPG6AgGvQdwasuLh9M3dvZFl67
9yovTxFHuJfvV7Rm1h+tqnmEHlM8qPqvzt6se9uhwNHO6fvuCa15mC02jh0TsZOAdF/rHbGlqsJm
drqnr8q6lAcAfauQK3XVepBtnuzYY+tbdZuvBsPDPyZDTXvRVxun1dtp0mZ9k+dRv7nXpb7wvK9y
pbyb7k2GgZxqqK5Ulf9qV2Up0cL4z+3+Z8dpfQeqRR3UHV3D/6vuXuSpY2JXffyywRFmn0FA2wZk
XKawjuf6ccKNkcxO1eiXBm6KbgmKqqWPpNlv466FW8mvvFeVbuuupiCzlW6zFu1Ta5QvTaIzlpiJ
d/KDjHDJ2GbPpv+p2lQNiNP06BF53NzrXAcfj6SETWdkTvsiwAq8VC+quzrkVsCyXfe9r9dQdbbQ
U0RDhDyalT8ejUIHA1MU+SPBuPxREvs4ClQgmqgyRv67PkfVovqA5ezAYw/oOK+9VQPcSWNfDRaS
YUVunisnG+RbVGD46zRY4QV+/Fo4yfTdKMCst07RkYduMKXLYwASpZzPcwOpnoVj/ISQJgaNGgzM
jK1zOBb2/AdE+w0klDEO834Ea2QFYJZsBAXypH/TIpJ4g9Ui3eEhva3nWXrS1nUX3KVqZ03z9FZL
wOSJi7K+4WenrzthdEpwJULwsefxy4vyGi0FIqpdfbEckzyuN+c12aG/y+pMHWQiq6MtLcSe4vjR
/edAaA3u+8SwViS+edB9+V013uv/03eZGrFi2/7nPe6Xiswfznjy7dS97/Xq7F631H7ykCCbvb6D
/7zSvU69mWxBetnHhfCfrn5pJ4fGLRHaih35iDAsRvVebO0nv5C7Nl3A7xfPgQeRU6s6/60uzaca
+6WbTiL1TfbGEi5el1+GsQjelqiXW+IuHt8BrbYc3b3F8n9nrsVg9dJdNCA46k7p0Br4xogfqtFB
Kugl4nFhzf3QZk6NDVvMo473OsdolbMlAwWWQZXVKTLp4xlE68r7mIL3IsLnO5/GqypB5XwtSn28
fZWETWDLn56+Sq53LJZKf1alICNC4qIbUFreN/Dn0IbHbrmpgwkQdldGlg5Egbqysf9qaEFUYrni
+7tOd3oXhv/agqhKGDNCHe93aNAJuKWxOJR5ghn9P3eGHB/sSgv0ZYAJJ3Snwt6hPeY+dYBunuzK
S4+z7cEsG2qgJevBIiryWGA9b0bsRliVUtdb8cFql4nlKSXVN01sM2zdBLo69j5PPaZJqTY96Mk8
bgsiWz9R4WkM92eL0t5WzwrzwdJq7zoPpNVUQwPbHN9O/fswOnA4l+4XhCz/MMuuOheYNSACeD9N
gWefSevKZZPGZnXuDBfvrkmLTlg6EHOGUOk6bf0mBmDgzPDtieBe/VawwDm0WGFvVWsBufCxHYsP
gtF5t+nHJfT7RL7Ua1IVlZkldDxcHIc4wBQAhhS2In2pn6URLV+HrBz/XfypLW6B0K8WX4gKwUtZ
z6KlEv8qqob/1OVrv9ovsaBVlxhLt2NscY4tcKBJCDIecyF2ntBbWLFJ+mw4LUyYRjY/5eC+BZNu
vWX9ZB8zz472eT1E3zRoBBNQmp/NguRoOczdNdUL63Ei27lp2qm8TYnQ5SGOYaKVoLzQwxijkyEz
vCKlGT2Z64FdU3MdVyJbSrh/BwaWRboccY2hUXVjiv5F+Do9q3uog3ATQODxHloquDRhL3ibI2Vo
W/NvVl2jtEkiHVeoPj0kA4jwaHDENUXH4Vo1As1XGblEIijeG8RaLOwO6JOFCdO9QXOd5lEDuOk1
Jcq5pfQ+rThCa1m03sWFWPxt7H+6a3WEB9SpX4ODZAmaEARzfDTguqKANWq4o7raA+RhezfGBYmf
tUHVqVbHYJuLWDt9gMM2GzQIQ61YvFvQgRD3PTv5qc/5i2wa7a0G2nWUi23u86bUPktH26gOMw7b
277J7Ad1ZVQC1VHWK9iMvBSGTn73LyuIzsmZ7TLrlrqOeSMiOe7jQsNB5J86ddamotms4Yz9HMwD
HEJ2RsM8+fwxuVYdnDY3r0H1pgpWxQARFoD+TlPl/eG1c5/tWHfnOxsG3/Z+VbNeH1v1EMo58g6q
Qb2VCOwDFj4xIvOrK7YHFV/rpfiY8Xy/DbURhyT0CTi3y3zwGuntVDc/IkXg2gHz7tr6/32VMyTN
e4/5kmaZwxPiRMMTbASkPix8kskkPdzr+6QkUbwsPttBuqmGLNf1B0KsJ3WRqufzIvrQjWuIy7Nu
ZLuJsI+++0139E8lqpMGB3QHvF9aLJHvN/z6w5Oaux0C8HVWLLqTxDHqCDLLujm1/OtqvtFP0MN/
WnH/i9vFj186f0oB0FulaYSDi1MSYeh5lwZUDd0w3co807dmbgAGlv7jbKCqphSp0sE8xHriP6qS
ql+rVK9gEdHhK/FrlhWAP9sVr/VsRs9a8QJIGMrLeliwZNqmzZTsVRG46Gqj3MyHJl0QtvT7B2l0
881ZCoQsybpvoFQtJ9WYeNO8x4W53KlW/G6nS1Hiw6Na2wJFrxkcl2pUVTAtgNra802VnIgYQyQf
IrY3pbld/abz1U5jAFC6zQGkb1Tx7lf9ZXSjytPaRzZat1Ge1rrnT3CjjfnV95HtNDWMTFnyLq8a
rB42E9P7vJZUlW6aH8jE5o+qv+Qve8Amnlln7eEDI3oehE0An5sFkCkQ2QApZmKjYyZX7LFYAk6M
PnX+POsuq0c7eSQvpW95Q+MzsnYmC9uQcfN5aocacKWZbeZixm9PG3AJ6D/jzgmesrPLYPPswe3O
55lsa154B5vo+t73AndvV/lnndYaIH1X2wjSk0fSsSeEgJPnIGJwN+Ao/uYT6LY7FJoN07bQuLCn
qzrTHOBGTY2Ao+nys6baWGDfXq+ix8GG+BOzNKFYImdMyaMe4XYsI3vrVyZR3GxFkh+96XkO1hVR
gLRvzOsjgTFXZ8tsl827mcDyRj7jzPM/hcDYfq+Q2HupdSs+xX7xPRjiHyKNg0OUGMExizRiW2yH
mSUT/kXLu5PM+cFd0Qy+nE5pW/NZ0c/xE2yKbSeckZN6qmEi7gWyB1kE+rwx3nrL+C0wTD/UQYRt
7T4i2ql5YWuRINJngD9j3G+GkaeHKEGJ51SHbReaIfpTEOjIn5MnDM1FQAAiEbED9OxBPK0nuSXT
sRvHnnlZz9PLBGwxFFX32BOOj4nY/5E5JRKzjdXt4spo9nWnFeFoAzA182GDriRAp+S74fbLj67p
D/gXnuTi3Ky61S+BBNvK5DTsgqQtQyOZ/4z6H22J+jJ7319IYfNdyO+oDB7SoPw2FIBJzLqHilu9
mKDVwrHFXN7UvsVltnHahmml6bAfE/aPvPxE92tv8c2UAaZ5kyd/6SwTto79ARugOQM5ZneC2Uto
pwMhA00bN+ZS5gCsnN/MxFwAfLOmDJJKbOjwHTLpri6ZYOcCs6mmzq6JC7J6icnbORkeBVPVH0CL
/tDGsnzroz8bJHQPkNDeNaKjrBOWaz0RQCqSVXBqypk8Fm+rG+YVPCafZGlQZSK8AERy/JWncXs1
ZgsztPytHwbj3fLOAwjKjRaJNwNeyLZC2WA7MQYQ8bRP2Itf7WU6V0LHiSsrrmOH55MBRWa3ZPwY
JHqHQwKe9JzEp6Dpdp6JeWJUtVjk2ONzbyQti8+uOSQuooPD0D8B/dja7TyCQrbPRuVroZ4kBUi7
/tVbKhKWc7Vs+6hszyIdT20PNhepJVKzwNe1Xj+OIxyzyi4BvoLrQraebH/iYaFSkybqetziBlwZ
ksi9+h4wZ1xzRN+4h65P0M5M9I0LAlIgvXBcFngMNhZAoRGVxpltub8Ze42le9SeiGGHdtPNoDj0
cxoI+OFNk5i7Zm7kuc8QTr+p0wbeWx7+q20xdSrKyh0OUu9PVU2gC3QkV6m7GKr56wYxHkFpZIbF
tIwHyB4lbGe7DbF6n9DRWORZBIm5d3r9ppt1cwZIvvCEJT52KeyPt3IGZNKb8y/mKheazBI8S7Gq
ybMyCJn94rNrIq5Qxpuo9vCgyv0/XvBz+p76bOBmr0nC0vxput6riPrQJKd3iuGq7rx0+L2W/Dwi
WJ5q20XAt0a7mQx8Va4i2UNwa/MsQT8Y41VXvJXJ0uzyHiBy2/8qPDRLAOp6yKbW9W7REv82tNGp
WHztNULgN5qTi2H176XTVXuUS753Za7tvEjy4yHsiPrP8Ki7YiCFT6LakNWrTIbf4tbuUDJM3EPm
klCpx34fDW254f1ml6KYDkHCF1LUaLaYhTM8NhVflpGLt2Ikr282bF0iccjSYr8QUD66Qj4URYW0
T1a9j7W+Eas3DD6V2EThmUZGM9t3VfTQ1qhKZDyMujE81ZHxmZgeoRrZXnT2G5t+GYYdzEXnrJma
IGaf2adcIHLRds2fwqiqEE9qS2//RKUnDSc7xZpc5himxs9daRlHFHrbuHe2KCBXnnzVc/HR2HoS
BtbE1tcvronnxvvWGtEXjsGmtkFxMg0WCZmffXZtsIR95s8bTz7UXR767uyGIigxfC9qf1+R7rn2
QBbbWHbX0umJ5iJHgpgaPKxO6GhSyv6dmH4aisH5tKoYRhYhp5vQg+OYo3niy3Olzb8CD/0rJ/ju
jAX2n9Z4Ksk8hYkgXczkPG1mBzhfZQb+hjD0dGTnlZNdQ80mL5pLOnaMwf5k7zHPMMN+dfq0cuMD
QvcEdrV9sGc/2Kb1gHdGBjlVjOlFHQbhpBeyo5e8aF2ow24BjHd49TMIFkSWwsLVwr5r/0wt58MZ
599bsyMHltgPgLEvNSxEbyaOaLt+s0UH4ZvEbHTnlfkbsuLOdWK6D7s2b491LIunYgaHpyX9s+iX
0O6LfFewqNuaELMQxUpx+DJGsLSFu+kNnJUbU1gIAvnZsS38+AFbmgi1Hyu5LEHhnCJWameRZMY5
HS0Ymkm5XKo0G48lIsgPQMOtgyHE/DgkRcxiFlor8JhmP4wYI5JrMnZ1mnlPRRcnu7h9bHpoPbZw
SaZiAIl2BkvissHnMEH8d7OiIDddppM3t4HEO0I4b64VYBe4iOZdyuOgufgNlKn/3pG037Se06O2
n6Ax3AMDsmYsmZDI178tDTsnoxmqT60hJxpk3XSqHdvZQnmVYcdw+Tk5MH0SeC2f0Io7wMlgH8Cp
4vrXC+uTCQxnRahan5Pb93j4Ch1vTQf/DOIinzGCKCHD+vhJPJ0NW9YMn0YQDWEBSuozcJBCcha/
/Ywrhgh0DJtPKGQTotpIvMWadcZw0LyiPxkQkPCirSqmYjGvpQaLaEo+ly6rN/CSbDDdcbdv7IlJ
1rbPicueOIrt4doh4nqVfNbL5Ld7AGfslZmAtnVQQLXMPeeRtTYRpeBJW1rtrcv4ykZ7M7i8SySG
MqS8pxGNZERh+thao6Co+QCNAvYb46DnTraxcYGM73VdkxinyB/+kJNiRhsEjn/1Sk5n3g/oiWxB
Crkb3LCscDCs/NY4oxfOIrN2GSHg0HKGg1llAZ7k6bhf6uuQNfOxl2l0XfgsWuo+gFl8z5NIPBFI
7UM0qZiyWk2/IYWOol+5PLn2zIRdtfOGQALoOpS7SUyxk9WHtN9AZuj21mqC2pfpBkZ8dnPHvjoF
C06rSDviwVIvv1V9hc9ItRwaXPl2cx18AA7e9u2YQnzh+Y8WEL9z4ws+igs2BMPhbgGt7bm7KEvi
MMoJtMoWHRzB6T5NoQyJCI0vY8yfXC27muvQHecErtyib7c92qEaOmxM3ALiAwEBtFgjZ9MHhRfq
RUUikumhSyP3ZawDgupOsZe9VYdjRVCjCmJ/m2EAF0oyyzuZ1O529tvhjFCH+5gKI+VPt4BbkITL
DJsBtWQJffOq9KG0GkC61sOMNN1ucOb0ArejObDwd3hnN3TTmqOBYobQZHTpeFQRh6p/t72lx4hN
OMcBKZokSQkhz56x67qoOlSxyDd2+i5do3mK58kMiaj9xuhNhnkU87l0wmEe6jCRsXZza9lfJ3fS
wpJ0/aMUo9ig2cwH14NzgvVGWRHmybr2iWg34IYe4E/VokBZOhhoe4aBMj2alyGitL5uZFfojXv+
EtO1k2QbsVEMznHk45ha+I8IuR+GWMvDwddvNgGdneXOc2h02rkLqnchXO+h7LRf7cQPNTmG9WjX
TbmTc/aHtMDvtIiK45zzVPVt+pAP4xRq6eyFEy4DHfM+qhBMK7pbnDHyjnZzhHuQGGBK91GE6RrS
HcLTftmTPV7sCPjWVCebpJ+cjRT8T/raLM6aGKCAWgRG56k6+fOAM4hfNQ9ojl31li2VBVTEwhLR
xHIDsCwrMlG4l3YKcHSZWDwZ7SAPkGx3yaRBWWvEciycXAKtrN86WT1rOoA3BLblwZPyuyFyc2O1
hs0TlvPwBfZt6SdYckt88mNci9aYaD8k2Q45aFbwsTFvdXYfdZCIMxwlnezV8puUFlg5lgVbHgo4
FPisb5Zpwn2oD77nUWmHnTcQ60CmacrRhpbujVTpdJ0AGaJZJPe5H394iNXspsDEzVTku2WKXTbD
A1/QMIi9G0f6Tnj5B4ZA07YhZLZDclXf5QlowkqLEVox64dyQg9LRkxRhWtboYck3F5LB2/TFWm3
EVFyIAaXnzOkd13ddC+s8R8wu+yQMU+fLMPQDjUPUhjNTzkAjrFIxbNkPxs7JJotn7yJgFfSNZId
q96arPTZ2dVWPB2K2jW2KQCbUPjIyaa3WEwOyxs5bAoQklvHy56TQFxcx293HRK55K0LfT9Axzsu
nh7A+EXkhDEcKs2QFfse4feldyvkvFK8GNBT30ezvpOe34bQlfN9FDiMJJGId6g8fTfQ3dk1vRxf
jYKwUAH7pjFNrL6CAM9SC+GvJkqnLeaPr/xUPjEW/wfhz3wvNJwuZmvr5WBkYoJyoPW9FkeTFkE7
MyqA+UziIyE+A891o4ENBNTetZuBJcW+cVAwb1CCAB1edS9NDoXLIhEYkPNvJxD0+WTPoc5K2u6x
BmP8+YnMwngRaf6sRc2yGXQjehTS+u7a5OGXoT6nfSZO5cxwbWvAuSqyGbV38dhlQj294L27NXCh
2zSNgSJSFUGdi8ApZfLcmSUgrylH0zFuwgiB1YOusWcZGqf9OjgLKAi7KrBGcp3nKMiWPRxNzDAy
CKn9orFTn4oUIEDQnLC87M/TKIazOrsfYtfuz0UKdApODTO1R7gdfPthLnP/wI9bn61cr88u8a59
t1TXGbHfM5JIyzkt2LQF8JI26m5+RzKgz6dDQ4IRGZoL0Qs/JNR/FUbQnrOm/Gj9ggBKaY/tcUkK
tsgBrGY/n5El7ufzaPVomXsSL1zXKIrQcVBnMUv7NGirIV59mOalPDOLlGyCpmjn9NWHm4AK6Ia4
4v6EWiQ+u4VdbbSkSthL+dFZHVi+sg5NsqtD2H0faXp7XvoWvazRObQMh+dWz8AuJixLw6at3tKs
+112Zf/1Xakz9TUli4P2+RwtPsovvThEqxul2meoM38trtZ8/N7bti4n3jQHd4rGsxu/Q2qqGeh2
BlL/7C7IygZe+mGVcWlspN5kp65bSLgvW2PMng0tSHGz54ORfHOQoUQJghW8lFG0YZBa30BzGyp5
zTSGCyR0N0k2R0WY6FF0WPLmOMoGYYUSV8Q0OY0dvESNxRow2Mk6q3eAmAd5YW95J21X41dh+ctG
nUojqdn+RlaYdIAokQqB/v1WlQFbq9EmXoMh1Rmgg3kWcMw3tQePrfnpL/lP4i4+32yEhtxgOj67
Y8p4YGGDmoiT+q1qc6rO7XpQRXWwEfPgb77+lP+rOcKI/l+9Ry+Q+3kUBBfLg1GPG8yWv7M56TfS
RhVu52o2AiNldhyaIiCpQ4e4xv+78lPE0uewDVrwmcJrgNxxGED87ec/BJ4SZAAnQ+seorxPTrlW
IOd+67EJ3PfJ8FxG9UPGOHBGJRuHtLr4gZxcTKBcQtPq8ZhdzJtEG55wuObvvKzVQoDRpBPidHmJ
mqJk7F6KvTHGzx5Zsah4xXf9vdV96zCsYQLdcYrzFCMT2bbmZTawtjlARPBe+5ZnOBh88JJF9RYo
GiT2A2UMkXIYT1rlZjw6/nwVM4JsjqdJVk3EGQPEG5ohP0e6QJe701hWQca68NWc0ILRnHAh6xxq
EyAt3zLDLIjtVxSPyrrOzkG1/MGPjT8NoNWTPZZ4a5ppt01IkZljF1xHsVgHgso1rLFNyhZi67Sy
uukFpMaBbdRG5HUa9nlc3ZyUjDNCVoj2lweI9suWLExALwSfrQllWzxuTH/JPkH9t5eoTO0Nlsjl
VmpL85AhnGEZlfZRM8zuvan1Tzm+RM94Z5KTdpbu9ykTB2/p8J7v7FfPE9WBR6A8RsTRP6oyQjEh
1X70kV1vkKcdQIyK/Krp7HtkMOzqPBE/4jp5J5K0wYHb/j7E4hlBVO9XIYinMS+Ypebe8ojlSxmn
Tdjq2LbZ0v1JZN4nFsAY5eldfyRY8kJqEI5L30C0IlqyrWKZnUwU57deYS9HVEyXw0LqYAtK09ou
Wid3LB+3VT2mB71Z4x0BEamSSGsnevcK0B+7QjG8lPBJrLRKvkda7cIEJ5lgvma1Xq3klWSnW+7y
Ikf9eyeNz3LsGtTJIUyS7ScPg1dL6qcBOkBjuUVzOXsWaVZAbs1mBqldNxf5pSnq8eKs0bsZqO9o
tc0xGFrtHevrnQgsQqow9rZRn++mOI3fQQr+FBhNPdqtqb1ZuqNhn6GPO78vQDY6VbLP28n/3hK/
bgMfbL2M5guBz3ib28gpDWSQjyjyb32U3H/IYLQ2XuYZN3YA1qmtE3mQcM9eE7uD9U4m/FeLfLAT
pH+0GBKznjas56DK69V7xD4G1iCerSYitKGJ8ve8/oWsQEKONKnDpXWDV9DG0T5OPAjDzYLH1pIt
N0IMf8xmd1pm0b2OsvOfe4QtkhI8M0bT7QElcIYjlf/OebNnlfPOyKXl4b381ax6qkpVVgfV/X71
ve5/3kI1u0ukxnnEyrRTTOQT9sdqavx1Wo3YHauyOlPzzZDodFLlf53e2+/dVZ06/KdO3UfVzUZX
bi29nkL2djnab2VZM6mup7rHEoZw6t+11mCzIFjbcw3I7g4/tr/KX5d+HcVMGlBztH2cieasDvU6
zY52hfiYKtty/ruMejWryCF9qGYzfnEMncfBL6wNIKL4RdXVhcvontrjQdWpgw43XU/G6OGrqnCz
p5hh7H5Rh3PjyUbN/6tONZRyacnvrFrH682/6lJNhoYx6Kd7HTvODWL21q2yc2OX+HV8cGqkxiut
ca56bevXqAgSpr6p+9H6xkcBEPnV1LXpvESi2LkYED1X88L2KZ5DJN6q7wmIi0OKAeSRxAisZdiJ
mOxtDTMYtkObE0uJyke3GuSDneYHnzn2gpMnS6Qly08wxw4ZW/5LiWTrAXGX97LNvSv0Q32nse1i
WIndx7GbUlb4+mM2dWfEUIoL7r0CSx2A3KColp0VGC6mJwX6cdXyQ3jITvJFB68E9B/LrtW/o7dW
bsXoljt9MZ5IN/dsMXtkGqts2kjUDQ92W5Hp0RFkMkyIciy9t9kw6O+NNwIY7bKVTUEkKccfCguq
2PpM6z8s2Ut2ygAa+9j5WEa73hZw517yBJGCeqp+EsufL6qqjc3+GuTFSZXUAaJwvJdQv7eqv6rr
evM9cIb2QZWGpFrIME2PXTcH4NQ6sa2KbHwpRVRCg03GnRaP44uqSyoWu4CjrqoU4Mp5SZriFzI0
f3VYJqSqiUqCQVnvoQ6F+WcyOuJZ3Saol+SkY10Y3jsMPXYPttbmJ1XX8Nw+dFp0DSQ5/LnaopcY
PxlLoWPimc17z4/X8ATDtqqLneS5KMmgqiqnGkDd5tXvalxXVcm4zBu9NsyDKqazrF5mouJfdyix
wDYBKinMqwK5Agd9SuvUO6aS8RXJlr9Bt19d5ML63Ii+3ev/248Qfwkc0jL36n73joORvE5k49jZ
FOMGBafqEclA+2RNq35Ok0yhqlOHodKrx249xKkGnNOcl1XzCWrOPw33zka2eMfa1J/uVepszqPq
8V7np8UvPWhZ/bRJEPqtTB8rk5SxwKz36+xe52odIII2OKseGhmmr25l3ORHzQQM05mojqe1jRmK
XnTvMYGgXcSaYa+KhqgK3BB6eNeeI99FFK0gnzVWuHZORlEcUyEAVa/FUfQ1jsHgTJBqYu8l3Hcr
yMG3VTYR5rVok1Q/mhLkfjf27vtUtuNRaKzYVGs+yezYtfW8jW248kPneueoZVHiZkTndM0QiKTl
7ps3lGzBAvGhSk5hZK9rnkCVEj9y3yzbQSWpK55VVdXHrCaKenlQRRBT9gYPx+8NOg9bc2qCNycZ
NCTBEm3nBIH/ZrA0OuolizpVrJB6QX+NRY7qbDFcPMFguKjGCETH2zeTv/WwGWeL56qun/T1plnH
crcLgvJBdcSWmDXd3OOMhHFhqOpGZp6dkKhQBezvg6QeINEw5U1qYlNzk296EeHONY3TDdBFNpZr
Lkcvl3vhDTnYzzg5lKiFvMXjc123xT7QMIbOx1X3cnRfCRI4JH+NfleBynrXsoHoVK5/6+OM2X0u
i3fHmGbW+YxymMbkrMUt77Ik0J3REc3fB20i2RJEH8hBY8ExIf4c9PZBlZp6bN8868TomOxcvCw9
UEFnzzQD6FsZUtRlJN7lRCQrb0hJQaMxj0YZextBTmCN8nmbAaTLLsntfk8Ya42N+Szni9e5t8qN
bRbxMTC3iI/6T+7qB6MOZn60bO1mle233tSw4vGb+cabRoajmohX5+xdNAtaZEryePP/GDuvJUtx
bV0/ERF4czu9Se+qu26Isnjvefr9MWbvRUWeXif2jQIJQc7ECGmM3wR2CdVQR0MQ1aziW5v3T75f
qW84GQriZlObnv+aEddKKubqqlJxfSYNdNFSyFa4zDHswrwP8iC9NWmjH10Uo3+Jm/RHabvGqcHG
4iG00IebmOJesyr7i7l388M1w4d+zLRf2GwcEq+xWCw9NtO8YUKek8NuW+ASVrLxEFf+Eiz46zCv
NwHeGO9m3JwjgLw/tAxhOOUpxcbkRbeLK8q8+aHQiNPmSpzv3SEuSXpHX5j0VcfehcgQtl6IPn3S
Ppl9URMIsKMfdfhNDWb76DXags7P3d2kEiPM47DAONslaKuCjLVn/XmOh/xt6OKFXZiGF6mmFXqj
gCbuYN7bT343kYfqhgquhjE+RbW58Mvi5gAqOD41FRohlpKfsHvCxCG16xNBv3pvLrRyVubGC1N/
/vxMDpIExQ4Q1D5WSPST1Eo3sd5GBG/sjak/4zr4EsyMQAZD7SHw9QK37xzUl6KV77rTolmb5c8W
q7X3fna157bRD7IP6VPv2uGhvRntnx2D87sZOt5rViLPj0XGe28ZEy7amDAv+0aE4Ig142q61FT0
Fl+qnsj9UutJFr/kOPFKDT3g8qXxkkPol9Z7W1SY7ebZUfZ1nqU+O359utVKs3puh/lsqomKrIV+
Sqp0fsiWolWH6xy3OuEaamXX9IfeVWy0jHT7YdQ1hzXvlG2I6KAZII3Gsie2+MZMU3bN9Np+UAeN
vf7UznszinoEa5e67JKCBCY2T/2DVG6nyqrGIqlaEEbNhvA09BlhySbEMM216hDCEMphUi2WP0AS
wOboBfZM1gI4EdWx1ek9u+p87sLp7VaVPVpd9pfISh6ytP/LLOLinBHxeuj76p8CBUxnj69ctf20
Y1C98V7np6x9W8PRjE0zatUGADnSIstZopZg0KjHCAaYfvBoJO54CHvIlFqqBo+8SZAE7H6e7hYP
I2mTfi7WQI9SdSvzCcYdUYbl+LV9rhrki2pbQZcxqJnK+dounPwQxilFHrc5AGMolkNakkRe2iKT
0RMhoAA4h92+ZVb+XvpV+CA1z5v8BVqJI/myc2hj5agMdsxCOu/eVDvX7218P0CMtIBe6FEBS2Vx
/CqVsCbHhF79fCdVrQXKARkvPUq1nPL47A8eyOHlSGQ8s8d5iG5/WJpsa9pGdRq8SM3KBkKsA5oo
Uo3wft/b5hKIXg4Pbau8wMWwN1JNdcd6qqHgSk1+Xxvop9TO6if57dmC8xqtWMFPc/ndC7Bo0rVy
L9USc3kezRy3G/ltdoYMUowQ1FKTs0V+/5SWhHhJLJNas7Rc3SpVU19skgUEkqeKsdosmpNqkxkK
MP98d8Zi2sRB4HwDQHyt2cKTjvepsebfxC0+JiKhf5cddBGS8uErPt986pkabvDoLB9AcKSnsrD9
S2vM4dX3lehEHjI/FYh4PupZ/JEiz/aznZwXc8Kv3XHLn3lW2FguJ+NFKzE1dmPQN8R+op9nEvEN
EXwWBlrgxg/pmMcgcYLgSor0GI/zmz3nxgY5TuAbZWrft3NXzJus0ni8eVP7NHuUQrHt9JFoKBLZ
/jcHhcdtn8BAd4eKfFpQ9QCugJ7DoVPR2OxgsXjteAUsP5/rpvqObaZytrRserO6isdufNLwg//A
d+1HPrtbEvQod5f+IbTDX1WXJY9RHKFbmzrKAZq++lFascaktT1orm6/h/aRlFj6xZjn4WAoUbx3
lfQaKN4PpuvqxayjX2ZUfO/G0CS9UzknDcQoWTYX4yyExsY6TlFggvzghUbydSBJlE6WCxSpIlnp
8GIn1ejt9JD0UgUQ4KUojkTkY1J+mJ63eYz5C+rEZAm0L9UceCfLI/MJ8D3dVyHymKYDWGkAC980
vX9nfXVhfT8MufZiqM0FInq1IQsVHNSCiJiF3CWBl5F4r8rcvHaMx3H8quN4YjwXre2epqxD/nAE
oFxviTMqJ00hrwanqTrAndeRB/GNyw+gHupDSgRsh76SvcvtfPGRnc98HpHYtIO/q8ytX2edjzZN
+qND4h5wtxMSMaVQzDG8G734x5RjujgOaOditfh7hgZTtrqHG2DQbK0+bJ9J3mpHq7LCS2DlROWj
0t0FuWp8gPz8Plhx+dtEBZNc0K+o6yrI3yHB+qJEHGJou42KSN0Z577hRS206KkCpSI1KSqr1Q4Q
5wmOLT2k8EsdpMvoXX3IKi/IqGjA/uIT2Ih9jBfDY6+Z6utEanXv6eS6pWohpPiQxWjBLzt70IWv
gwEZe7T7O2kyYB8cnciudo2baK9eb7SgPAEQLTVp0gwLwbc2TS5ywPL1ORt8mZm7RKdC8xe1z7J7
nXwgrWZUPksNT6pgn7o+FjrLzpGVDfnq9iI1T9e610hJQQg4SNJLm45HyLn3chsWDQdIwaTkwKuB
vehyQOAq0z6pEhU0Aj2YVcdPnU72YdmpLMU4EPhTIA2cpQeh7uHiF6hAracM3PSC+Gpy+81ZNBTb
yJtep5hwx2Rp+mvjY42W1+ElzUK+dEUb/7ZbG11p5k4vTmi/pMPPEk/cN2Ka28mwRqxJcuOtHMsf
YYLQhOwjRKtuEaf0TiBGzTdbw89Q6b1hL31zQw8uFTY1W9k7qGR6sF+3jr75xPe+BAxTT9nFC5lB
QEWLXqRAHKXYV4lf7JP/tOlTlG2CykO829ajlykYQXn5Htrf5jENI+PVLTrjNZkVBn0wLWepxorX
nbUZeIh00QbbeOUDNjlZdOufN6SRR1RaT/ZyeBXUB+DuPoLocNsqpXNepEjihtGuGcazE8TOS4s2
+sMYK9DMdQBohRnAjsaR5iidiQiGz2jJsabx23wL6rfZc4HGPcDmf85Xd7+LTPH3MPsBRmGb8gKX
TsfiruluVWlrzXpXa3zPpIaJaXGcKwB2t6ruc9ScHX2AG4/SNBoz6bwuVrH1qIJXaZtm/6LlvBhS
q1ulP7VWXdCDPypFb0+PJeCQ+1sTLEgcrQZvYzh59OS4vOYt2ln2pJsbcrtkio0heJHCU8OjWhjz
g9RG320eoto9FnoaJdu5WaLAdeVsZG8R8ZVPLZ3QWZPEh7XN8JJfnqry0evL5lmLYJX9cvAWHRv1
RQqeIxQ8erLVa5tvDu91pI53KPqoL33gx3e1Zv+1dkhYp6C80TTHtc3Frqwdbydt+gHBCmSEttZo
T3d6FD+1o5c98A3MHkihX3pIEBepYZRpqxvZ9NLwRWvN9vxHmxxmNcX3uvWDnVZWGSCf3HmWwq2J
EjoQAmCo01aqCiBdcjH1sEvgqL7WsV+++klJeM2Lo6O0ZVFOrDIGYh7mRbmdKl/d8Oz7Z+lsGni0
FqgUGybwn1LFDitlmN0HXVS/1nP50hIovEfvtX4tEkRuzVDxtyp0ULwehqvTmT0XgJ0h8KkdiVSQ
Uppdv6pTHT82sXuWndKEz5hG8L7xzto0lA+TOV7tOuy5n4Px3phDefHGugMVNAXZfR2U+7zcK+pQ
7prGqXeaFcwAj/zmYCqGc98nUDTi3k8W+7E9Pm5fGsMv4MP3d37Z31t9gGJ7SE4KXsJ3v4sPVojg
QWKx0imYAXilVp3GyP45uzkItvqs9gHMCSUE0632+q5lDrJtmH3kHv5CeraZQQlvx0iBSOrzNZds
H/gY2PUmGHRVGS4gJt612omOAR8EAtwqkHRAyn2vX9UZrblWUwySC7CTXOWYjvoH6y4GG9ALu9JQ
H7IuPWNGrdxVXQk9th/cc9ZDgDOM97gZYpZ/Lutk0J5ZH7qvc2Zpl4mMNvGOlmCiUWyyfGrhTG3U
ESdd1IlJ3064AXhln2zamW8ki+F7tX/WwsZ7WkT4JkgM9lSZ8B4D485sYvWgYIyyKaKPeZ7fyAjt
olYrD4Xdutc+ww2GQACbazENKMDbRnVFtOwLCIsRF7q2P5ROiI+rrvsPff6T04QX5FaMDbrPw9Yx
DTK3haLdZcxVM2tUn42UMw9VNl8tBGeDEJBIpmC5mOhw8qbk1GhDfak7v95jHznsGscJ7lK3nndq
q38JRvwDQEx1+2CGoqHO5bMF/OO50s13JY6qU4Za4x0yieBK+Kbs08Zp78qiIEqiD/C3Zn8bVFN/
B5Dg1NUIMrZ1ss3r8uhlo3fOjanapcwbWFqZ4cbATWtb993JqhZEYNBpe3OwkwMA4e9INX1bzERP
JlnyLVer3wKH67aosxHB47mxGwW4XtK2V40SnQTgWmhJsGLvDL72hg3bRv1eJfoEr86srwNAg7Oy
BDyM5llm1NoyrWaKwmPUkQdJQ4RZ8gTJiGho1Xc9+9bbykOawvNFHGWbxs+gl3/PrlFdyL+pfAmT
Gs019TIVlfZiwvAweexJ99r1kIC/caqtkYfRXZdXwSUYmWFkGu/vFOLLk3YlcnvD8vSWGSErp0eT
woneMeplgpkQQ7Wruj6G9vTdNVX3bnSTdksosA0Jhd7ADnirkVuynXPQhzhCBJBptBzTsqJeIiVf
IALk2yGOfjZZiUt2ZJ74lvcJiBXkreoDF/R3nWIRMxKGJ/uAKUdbWU8ERvRNDLps58fNq+c2cMzc
Bvc31SjOYc04GCvmdh76Zlt2xATq/AlNU/WujyLtrl0Kx8Sw0oGEmeabUA/8vdmB1As1nRWK4nSM
vVazD5LE3QLKOkRF8FMh84ASQ4SiEKGMH701lB8tsuZ8tE9djo2d48Jp0gNyIOoIPdVjenwfNAB5
5mdWJO2WvGdVmg/Ymmcb3ADe01gN+fOOtUCodxPk4sfRI8Be691EVjh4QViFz2dbgVDy1Q4cvhnf
jSAvN9hmMatgUdglKhwesyV4PafBwfYW9dmq/xm4foZAmQG80dVTQAxmDvDQP4YzVo06hPlNp0Fl
an8NkAYjYL/7xgPOV9sOUWdnY+atukVoutirRQdCuVMwYNFUBflI9GKCwCexULqvUzW9jKHd3BFq
zLZzNyGKlrWPsJdfiDQ3Gws9+bM36aBAdd86O7Z7UfzeuyiJ716sBadTxd23xvXuyohh1mwUhrG0
qk4zCktYqH4dAKIeq677iveBASfYDvZKmUz3A15Fdw7B42IhEAep/po67hX8w8Qse/S5gsPXkVU7
0Y0A+FIc73Wj8zdNAYkiiysCFW1gknUrrVPlVsXGSuz2CHS9ABTnWYBu+BgcIDNfnJyklF6guYV0
7GtpdS5RnkLbJXF8LKfWPPZ15f2Vem9wmTq19X/Mdr2D88631FsgMsqPyOi3uZUFF30M8Ees1GbH
St079QDPjhY4UHAnpKQUn8VbB+HesQqCHqq5Y854743W8JQOaBQ51BCTSfatGbzlmWJf16IaCudW
tZn5n+0aihg2Xw+Wz9zRGyxwjG4G0LPyvIMf+N429FBf0xj6tiyZN7oa8Cr6pnGd65i0KbOPn2mu
7/MgmS7qjHwTQlHPWhz8shaHKKg6d+gWy8PI6owP8VIs4jlmPmp3qlm3z0PfTg9tvIzc1LwyaJ/r
iKluVafHMnDUcJs63EYwYWelZf3R9SkzDyv6SFIdnUOzeLKM0T6MecT6eyl89372OnhorRbvm+45
dZrkErI8uKS+E+2MAgIAbOzoatnmsx4YsDe8kScKu8cBxBXxvXg/KPXzjEElgT0WZ90icKZlJ8GA
2UtGGqowsETTWryuQGD+p1A68kU92qaFh12GESKp5ZcgNcbMawmz4NfgIHu+JAKUWd/rPrauGG7B
kcAM1INjHfSgsaZgmFhx+hxLaOQOQekzD2pxbczpSQ3nEWqHb+9GVGm201JFpmDa9iY3y0xdgGZO
mMIr6ZCenDXQRZ5ZXEFknIYJRgpwpYfO7J6VFv+n3IyTnY6J5rwVzFy4EPgt8Gd7Z5hyOAWz+zCm
msZUsMsePVJzl7ipPmbgRu94bYA2LL6FQ5S+qzkuMV770y18Hm6JEjhLqKCedVY6KQ+U47navRQT
nzAAVp6y86U3GuDYq5VSKoA9fZACU52bFzkNrpVvUR3k5ywuGbLHztlh2A08hJQCILhi3hYopkVO
YfNe2FuTIe9+0KD01gAF8F8bDknD30NyxL+PCbCekjn8CJGCQ3z0MGEtt3OcEYL7gjcCoL1LNO4u
+r+psk37+jfrmvbaDtmxHms+k6ACEwdLazWBJNTC46zrsxP+XeSl8QUJeRQ5xxc9CaxTOigvM0GA
hd6qHitzMR6Iv6qdcYq9MSRbv/Pi2TuHkfUQk0rbpjqySq2aI/xngBi3r66pT3daGr+NKqvUsAqQ
UQyhDC8mTZWPrk3S8PeAAn3cFCCCrO4ONglvsFylfROOSKff3eBor8B2XaSxlYmFgMk4rS24+jzt
m12R2t4TLADnUZ3eZhB8TwZgBDsPmkMVJ19KJgbIV0ZAK0uSqVKdUz1jzldmADQV5Zh0bsj8yUiB
v1i7POiMbVUW/Ql2RPHWmXVzGmGLbKWqJ04D3ri28AtVmnumy/w/bWfv9DL4OdnKdCzidL4i/PHU
z4C9TddOHgOkXB6DRqvJDCOF6fROurdquzqW0MCNAHaGkiAxl/HzFqaGOyAV7IQkGYtg48xjtmcV
/WgQ52AU32XZYxcCFvuW22+YlrXnbMHMlAuuLgRhcTadx2jBjdbGpJ4BRoQLklSKSY8+FMXw9/F/
mqRdumfLa1dfyoDr6rXQ6TZZkVIK0LPRQU5rdRXs/MOEI+TJCt/iBqSA/zo2QXoIoPParQG3aBhf
ESpH3RDPu5uuhmCEBDeUmSwY3NhByXsR3JAdnZ9Ckhy/T24TXMBlWfOeySq/RDbljbYquGQn2Uxm
IkiwsPj3hroA7eu2OgpCpXKcFkghc9nsUvTArYMGrwd/kyjaEkegNQCLtSer8rej5LtEDXDI/Wn2
Ayjm5cI1yxlla8Un2lqiznuBKkrjOGdTdpKekdNyZZBFDP45vl1OIr20UJ02tpOlO/mVCVrTJGAR
Pltc/Y5Box5FYcTxtpDchzMYzh/dcv9GM3JOOWrUkgOWIpHrL5sxS2RSWhjfSTXLqmNYKjr+M8tv
ysF9BnhnnORPys/AeTmMqgFxkr7ae2X5U45LxwCO+XIbb3dYGgUvlftkXayFNLq2jaXeHZFawZMJ
0McN+ytPA7RbMtTjlI57Va+/CR5YigEYdVfDryOeiuRIVg02ZkSVkzLGu81ekt43nFeoBl97mIt7
rwm5ozYSooc2aV7l3tuJ+zgQ9znMtcGwbg0RentM3UlvFZfUYfnXhmi2rTcN7LAOhLoJdnK75G7I
VonHZ7KRTXkKrFD3ySt3G6/o8wu+jh7oM9lcCogIPBvKscLrnbFlSGaACMCcsRrGCPSPTTnawZEC
JLJr5Jfb5pz2oKHs6CR/b2waYtTNLm6TL/OoX+TK3a4S1NJNYaXTTq61XJWkLVj/txriKwsGQO6J
HCFb0nZ7HKQuhZHiGNJ0IRBNRB+H7kVu/O3RlEuzPg2ypybyuanAsO/kUsiP1Pua69MGhb4lgs4s
16q+t4ttCHKXt+tr5k4/A7wyDhmzAZ66V63KW5i24SGfITq3+vSiL0OHfLaz2HaOczCDBMaOb6NC
50QJt0FPyEry4v/5w3/8BtnE9gqyux7qt563u4eaDA6lvaHvZAiQ73uH3PjJBpA1vqRweW8X9wan
+OOt+QNU8fkKGqTxigjW5NwcjDDX5n3shl+VLlP36xVmELzojgulex1c1P4pw8TyIL+l96vH1J7V
AxqN/bxtsvCuHXQFmMcyDi2vtRwpW/+1zevKGeGAMNnJk9DH6YEpDEuX5UHQR6SdTDjW6+OzdLCr
mQ6mvh2QYDvJEzx21nCacotlSbXPnQHjI3cBV/7Xv2sX6dkPwQp7uQFcYQGkrM/eHN+7+gJgNAq7
XuRtGN6WYVmeJKmubQXRn2VEsvTZ2ftONYBZSZ+cQGGMlP5SrG/rH4/obVP2z5U3nLzG3MqTcDsE
W4Gj8tE2JAhkLGTB3hxR6D6vb/j6LEubVIPlKVT7/tAA0juGTnSQfaY87NJjPf7zIyh1uWuydTtG
6rfNT/ul+qnt9tiWlW3/M/RgK0eCPzXPAVy5TQo8pkgBufU2COflw6F7EE0DnYXqpB/woSBPz7xA
7vhg6xiDOo/53D47zA1YH97pRCxmtcBjO3nOAaUMdXe1FqzqPJbP+eB2B9OcmUo0urpTg4LYTY/A
zIYE70F4B1O+2EWa81Dvgqh8dDAvXm+8/FWp3l6ntS6N62Py6ZBiSNtTj/2gPIxS1MtwLVt6An3J
jOE8ydWXkxTgGScwKzx2vQ+tfitvCax2WmXzj9bBNf7KLUSUZN0y4Rq8h1T3ty1cipAL1sVKeiYO
DjUkXvANY6K/Rz1wd2RM9nKNpZDbHi/TE4RyWSNP6fd80i9ebGQHdR6viVkiUOZ1JxlkNEbtFs5u
iXruLiyC2xfAaH9Cys/OckK587LFSN8ubBg7Gn7Og/eEWZx7wyz7if3q43l2yOWJWAcDVVOdM8et
v09vR23XTxDv16tYZg4jabJ8ZjI3s3a+BV1ISCXwAv4Cl2wwE/eQH5Uu5NagnBjoooyatb/pmMlk
C7xudZxc5zwBzCGfe4QeiUZxZG8zHMNus6vbKirSgoKcm67dBmG41A+1kRgHOb/8Lt+OxnOrP85G
3h5U03iWu7reWtnKu+5HbEzRZiwKlP6hkP+zQFsHDkW+/VK/TexYnpY40rB8AOO/1zI7h53f5sM9
guzmCWhadRHWzhB11YVn4XcZZtnt/sqdWMeY9cbwgf6VQs80J6/eWRCkkcVwDBxOCl4ClxF8h0Lg
vuSSyZ2RxzpQiT1awIP9At+Q/wzm0mEd0dc7eXugl/F+vQjrXtmSLv//UzFXG2Ev3a9DvfwYqd7m
4mtdtm6Nc4TtBxNahBlkoqt09knFY1G6yJ+9TblkE4dNXrXbJnntf2D1tw+l/M4/Zhm3Y8vc3QIL
uCMhiD0GH3qZv5IcIXQtr8lcIAezDSbzK1orxJPDPjkVTRiqe+l+2/SXL2gEGKQL0ts8Tp5UmdGt
xdo2zRkpBw2lSA2Y2DIJk39nLW4oSan/MZe9/fpyHmHi3I8Fum492w3w9INNlmreotdbkIT67soP
MeuL7urqWaZlMqmTLSlup16mhVIlEYTmdQABZO0sXdaqbK3FehvXtvVvfDo2yt87hDoYwxgzZeDs
AALkJ6nLm8cVT1jGL/tvP34utWITKYP6xzRSbuHtyZu/BRDtz/K4RijpAppe7kHYdUhuyJPy75ty
9G2oApTTnNwy3X2mggQwRdYl3CdOiBA8ZO+6Y10Dyg4p1n5SHfwfg1bn59uvX57kG9ljfWdu85nb
wyytnp535E/+897J1q2XbH6uy0G3s/7R6/Mf+HyUopHYaO03bUZqVsaVdfYgx/5b29pF9t7m2bK5
FnI/1qpsyXH/9ax/LGekt3T89Kf+re3TWT/9pWAZ8DGaq7sQRt/yiuPhTK6imm9rVXnhpSCUAjkT
GhGL9yXMthZr25zhCQr9jj5Va7B56yTDrZx87frHHtn0zQCEECn42xMtL4u8J+vLsr5U/7VtPUze
O+n3b23/11P5c76Q+4sYtN+4c3FoY1q7zIXlw7UWt5XsWv8jVvFv3T+13dYTy2lvf0HO86nP7S8M
iXenKcNvtfPCrQwNsgaVrfUbLWPIWpWtdUK2dv7U9qkq/fwewYD+h1YjiZAUNkQ+Xk5y70xv5RG+
bUqr1GdC2Syrsyo76F7xug7vgKmgja91ZV5o5FKXkZ+5UEBEycos9xY68gOrnbcyPBD9R5K1QRn4
H7rabdCwVWIIMroU5QwJE/G33b8Nt+uj4Miif+2zPgZr26fHRaqydwyalJCFC9NrUGdz1zl6Om9l
/ZsAMCBclIxvQTtEh9sbLxdlLW7D6lqXy/Vfq7JjfXWlGhBI+Wf4lvqnM0jbnCVgJ7SE12gd7G8T
69t+uT/rkQ1eJSzesrNFYMRYIiR/rBzXbnKsFDIxWKuy9amfDKJr2x//uOz5dMjgVcp+Nu5BBT7V
UClwDZAeRMoNDSTH8uEqccRrX2Xo8rMky05yZcqkz7PTrDqbJnOsk7zs6x29vft/BDP/mCqsXWVL
bm9U9ET0bp1uQa7cQfTEiCNkUnS0sofZK0nHoOaiTQ/yit7ilPIEjLMeN3/Ji/xPVKtWgz3W2aRO
GpKDeZ6dEySCYYlDWpOibshWbta6bwUK+mehtSkX3WFntjAgY0BeIx+WrgVHU/evwtm2SABEKto1
clXlvtQZVCa9Kt7KGJ6J8Mn15QbPLaI77S2e+enyy0X94xbdlq63qy5rFtm8veYRycnZM6e9XGX5
s2shP2CtyoX91HZb1cmez2TOtafsXv8lPQz1rY213gYbQ6zigtz/6Ip4PBoIAe51GLNUoZ4hQFqc
8Zlkr6WTOzMcZHqWvZ4HzFNPEryb6uA10rKjtpxDTersvgzqdiO95i4bT8pcmju1zwDpDUOxaSJe
dSm8zDW3tgfAUwNTdJcm7kGNQivfIxmE4TIr+z1RSVDDk3Nu9KB5hJNFrhnRWIjnmYN7Uazepf74
tiDaXwJkYF/g39Q7VONGVDmoSluG4FGWkJ6oR1QgYrtKX2LPQVnQ7O6nGC0EB9jCQSe3f/Qsf35K
q+YHfMdTb2rlx5ibuGql/te8ZEpe4wN/8QMVpHjWvPXebH3ziNaT2fUDEg5aizrOMGyCpq6/1DOY
Xpbk5buupvYWRR3gVRGyXWqx2AKYhJLn3KrQb1LVXYVEMMpQJThujBirh3HZQygJM4EBR4Ew0Y5N
YZcP85RUD7IlRVYUDrpneY6wMEF4q4iDXVkhP+RPw98mybNjqy5SfplaGdiRoMSxWwLAG9dn5RYX
MarXKoRPw8dIVEXBcNdmBZggrx1YDzeFewGpQXrNI9jeovo19VP0NCwFRJfoyVeTr8hqKmdpKjNM
utFdRJWrQPjMsMjWOMFTgxr2k0om9ClVNG07jWPACoIdse0BrUptrmWOpSgesptpGLoHLem8x3kp
6gzYns2zBbuaHuuOUM/SrVY6uKINZGfMCbO5cdTRhfF/TUk0P9xqoDlQ/nV45tbjq8jyHlGZibZV
2G7QPTX2jmaZu2lqcjTeANMXhmZebAeoM7BWbafbetJusIJHBgMH8NILy7sKqt1dsxRrlefzmBTE
UAekjWy4aaV+yWczNbaaaWgXKYop+N/Goq+U7eTBcvfClGAzogZvvQ9g1LXH/u9kyP8ySKWDC4fu
z7tlwmcGmQhaoahQiennX6Q7v4R5ov89NQloBQRx3oIxA3aNDtbjrJFLtqbEulZu3l/0Pm5PaRoX
D9wCDcp/q740o8LDlaXmvWr0bzWqQfdulDwOdtVAfVXql7gnceQg9riXquwgFfqO/Hq+r8dNj3HH
Zlq6x1qKKV8Mlms5jgw2TY4C7ZYxY/fHwVb+1Uln8yqnqhtTe3C88AQ5DKfODFm0Ax+carf+gjZI
fofhnNzOWxtz+9h07T5XkbXZ+lgs90H2ilHhTNC+aFgr2+YVokXzAve8fyB0fJYaRrvtC6Z1kKGy
EbGmpYe0OUb5+aDEfVNd9LhwDQSoDe2HiMWyqcCgu0M/rb+rB8LKZYraiexwULI4I4OZgGbjUuim
0h4R29S2UpXLk6Xq8qlywIQt18ceR4Au1TLRi4/2+Pv276RJ7h/tooZztlw/VKdB5GWThz89z8w4
mCinyKYUVTDDcF/r8rSNLRKSfzTKbtnTQe7YDY8AZ0DgBcMGXBeWCmXFoKTXf9V1EJ56ewjQeA+r
r2V5kP3xENaHVEe1qZoVh4C14uIWTjzw3ARRcNctxZCge+Ia/vGPHX2fYifzEfh2vIfCEF/LMcPD
cClkS9pMVtlYNtgoqsVa1OA3+F86yiG33uvR3Yg54P/lkNQdwFeo2vHzadquQOT2eXwoVaKB20+/
TnrLH5mKUm/u0nbhUZB2NK0WBiyKlPfRUuQITNxLdfJ9FAsjf4C8rsYE15fdpYpy+WbtJFs46F35
8HXkkTk4domqhGXl4YkxKcrF+bCA4qMsJXs/HSpV+cMtqqMnByHw26Hy1/44ItPNfVcC0Pi8Y/lV
UxlDdnyeC/uvFHtSkEuzm17bqUqv7hgBONFQ3uwy8owq2Yp9UoTaq1qGw52r19/zUFNfB7tQX/Ww
fugYYB/ITcN0QXSQr19voP/l1K1+tYGWfLgZpyKZU96nqBl8RJXyBT5y8Cg7zTK494vYfpJ9IIX3
KYS6l3zpOdYfyaCZb5ofFe9acpYufHOyV7VpoF8+hHU63fWBlt6PS4G4nz5szKRm027mDWM2aLyl
Kn0gmpLI8d1fajLgXuoSu4S5lH5kXo2Otma0W6kafTOcDFxTd6VpoYi/sa2uf8HGCukia9T3EYTK
j6bHFkGFr3dc+JUfQMHKnZ355mnEMvOptMc3IDTd31b5bXYb94uluO0lKyOkk2y9+7uZAVKojpU/
IaKDlm7Y/w4cu/0byJa+m2NcxO3Gf9MAn6Fh2w7gPdmKw3Y/Yw0LX/h/m6BF/rPzU5tuOaBis/mu
HLx6j19bicKcU7xlimVfmrSb0NzuizcdxvQL1u8b2akAY3sDgfEFJq96L02235BfcIfyKNURNYmz
5k3JVqp17JpPM1k6qckZu0G9V9F602FEX4NpBpdQWKFxrdGKgRZd+6iw2fk9Qfe424HFQ9YTadl9
5Q/ORfb0re/tTW2weO5wO5l9Rh4EY6KPXq36LRyf6CJVJ1JtYApRf5WqjRERPpC6fyfVWZm+uXzz
H6Q29dkT43X+ZMTge/wxOIXRoDynWaveRz404tDHrmrIqyeAPntkJ/rn0mvfk7hVr4AVhmddb3lV
YlTlq8S9kw7Sji7ioVTq7EGapDBROYpsCAx1p2O4WuAem9nBs3SPoaM95eZz0xQHt3MrDAvrPTLm
5dWenOIadZDlFrHg8qqoFE1XucjM/g9j57XcOJM12ydCBEzB3ZKgE43EltcNQi214FHw7un/Beib
Uc/EnIhzgyAMjSACrNo7c6U6erHbAR23ovo21GyiwEfzAUJY+qqapbuBm1nsl1U8OkjqdflUiAEk
pdGhJZgP07rRX8H0Q1WTD6Qrqw1C8TJ9RUWd7bDj21ud3serZRrH3FHMexFm9rlITAQW82HNqP4Z
UUse+GnTzgzrNNKIeOTMi0lL/TUVvBr97r+2/RyyPDKV5k/Z6drufz1fbxDAtFZ8Ww1TfRmUErm0
dEDfoeoS/BL9yVX/UQy99VTbA3ygXJenLDQsyMZliiKun5670rkuhw5Geqoiw32p6lz1nCo2z2nh
EsBSVdBS4MI+Ykf6UIBfbWK5dpANndSCi8oZ4vdWQyBmGk5964o2uFEsO9lFaajeQ1WpVsvL29OL
Wrj1R0vfCBmRiOEwjsaemm0Bdbcwr64Fc5zL3QZsqeWrJKskZFwYVaeCe+rJKkKv8/X4pgJO/s+O
72OW3cXPVnwkiJ/B+HvqFKixt+wP0T2elleLbYeNVomdsLTF4Xt12a27WjJsubSj7yMDTb+aIjF3
qtXj3f55CdMWRwt5+Y0dmsom1aROLFVv7030vgeybuqTZgh7ayXZeDeS4+J1jVo/cjWqSH8c+42x
8xU2j/JVuw9OnzAkHaS5vd5bjRQfeBKBRQru83z7uGizxMakEkybqiyrS6w31V4YZX8TOY1Juq9f
EEvQ2vCxEKty48OZqRdgsfzOf42D4TGJhPJHQWn5/UZZroGKk+bnmPbvoaLYL5pVZ9COtek+tGCD
M0QJbrFQO7tshoqrip8euzQ2d5QD0lsHKxAa59qkfsaNzPKn8JUb8BvmQ+VTD8hBRp3ECJtBeBI4
4k8GGVlvu4eAaI66+dW1aJbhFNcPbsOcsO1K7RbdRos8h4QlfFe2R3HN9/e6bpBBNdgz0kBNSYvT
2uy4PLLtihYgCIRzm4B1Ib/ml2b37kOeui/aGCtn0bku5wB8bxWm1c2y2hqQ53I7bg963AGm0hiX
HdoCqZusHfcxwJC+KvtQPXdl4T9G1fSqm4F+WdamWQFu6+btcqir2cdIM/27ZS3sgl2TFukvIXX/
0Z/oJUqzvi8M2370d4Of2a8xP5W7ZlCbnd30wZvUd1VfWW8Fiiwic8pq3we9fCHmbt2ZkfOLeeSJ
kAd5qXwFeH6AeaPtQm31vW3eEUk6ziTrzk6WYQfsaOQiArxmRMafJe7QBKYW2kH7+HNAbVSGV1qt
ue2JFLy084IvxujVZCN7y+qyg4atvNQTaVtEVh8RO/HOQVuibiBwdEXtTl6MeWGB4j06inHO7XL6
RRXgpS2i8W2MZqFHg58DDhTIvVR/iad+fBuqyFwP8/Zo3v6fxzsgl36O9x2f10Getq4DB+Dbv17/
Z/v/6/X/8/jlffWyx7ntio3IzXjdM2G/Fv1YXXVb6Dtr3gYuo7ouO3Imv9/blkMARdbXYt72X8/l
lxOcleLuYp3fxGVhzm5Lt6zVLd+M7J9tKvHRbi62P4ctO4fYdVdVhd8gKG6VrDExTOL5GrSqDzY2
17rXwbHxskGTt8tiEPy/ZPekr7S63Ohhop6CEiMeN6llBUK7emrmxbJqGQqm++/1rPQ6pmuwHv+1
d9n+s7o8Y9kG2+6YRwjafjZ9v9LPespNbxqc24LT9d4R/wGRzH1N8DPxpSryg+vjJdUH+9dode67
AYCOaqHb35qOQ+BoAm9FpmpE9xU3McbjQ10oW0N3p2eIDP2u5VUX4OkTtqzD8h5hhpyvKxvzTBK2
e/FbjUbX/NqEV9zqnLVHdCMmqQOGsdXrZrjRqxBm9xy4syTqfIfrmKHEnMvka9mxLDpY3RsHkRVO
9M4+iFQUwHUa/5rZiXIFEN16+t4lRiyZJpguBuwYIOS2WDEEwRcTD9VOKbNux+QPLL7xVYrmDcRI
/xzFJMEnbdPdRnWn7dW4yQ7+kIpLGOhkYijF9JSG6Reiw+yLJ4fEwd8oQkDHIvr3Sp7Mzhja4FLK
ur7KeWGoDA9DCS5xPsDQZytSjWTDbIqLluKLB5msbnpXtpfl+OUwAp42hEaOBKABp0nmTHYk82TJ
dsk1ANZBrlqd3gEdIiDCJBjNaNVhSw5adTGDNtmVWGvOSYapwhjEdLIdlMW4462jnfXRQYIyProi
Mg+UPeSNO079TVYOw0FRo+KYGZJgH7+LTkntg3jqbeeUFCNZrxVFkqhN/G3cNCoJDGq1dVw5YHQF
ugwAqrujP1Fs0thurz60J7jBaAe546AGKrvufmqJ+iHceXiITPDIrVh1bUhRKpDqY00Peh0OqvE0
OA4sb7inz2TPdKsyGoezTw4VCOo89coxjCBhwY/jtwnDh59Ov5Pa2fjkkb3Qva7h2kSz136K7tGS
fkWWOv1WEuM3hV/s5WZAoTxw9G3W8OPs92LXza/gxOR3oAMriHgYmFBZI5BOJCa/JbpEvRXvLloD
poBZf4SNOtxVBKnPNP4J6Fp1ds2xBYXMFcDMqNhntQZIBnjfcImhtTAoH/a5UKIHX3Hti63hpl2C
4EPRYbkz/X7fpf34IizmTpoWPDiSK0Ubcwk2QB1eIgSAm6Dou/3yLD1ODpXRaze5rfUetUR5gyMo
Zqo6K4NNl0AOv1l9bxIjQMTlkOXRXxutec+y8b/3/Bw+ZAufkDf4eZ1lW1k6+NBo4K0zEgMvZtEQ
5dgo7VNLgOXN4KsZ+ApOSQZvm7plj9NjXoVo527GRpJzOa/qYsS0JEx5WFb9tNJWuBPjFSEPmOQs
m0nBvNDzkLynQozFcXCTkgQLHi2Ln2OWR8s2ksY5utaRKPU5aqz/j+dNAKMKDOr/8drL6l9vbZMj
cGAktPpr289TlvcfomK6ydKXegzDB+65/krGtnnQfbwVXW7cq67t74w+VNZTzr/ZdmV8Z5Vyv6wt
TxKGe9+0mXs2TWUPumi6uG2NpbDJm+dusMuV0dvBexMoDxiK3E+hadvc4XYAB3wdaLkecQBQ3jaL
vyhm3EIHiX+XURXzs1M3L3Pc/Tox2+JMnfuoAnE/YxQoz7lWhltwptMqEWp5/tmx7GWA9c9xgkge
2dhrtX1CIkNy8/wKy1OWA39WO2uwV3Zf0bP895v810srQ4JfSPefUjSqADPnN/l5gWU17dU9za/4
xnN6xT61Q0AAEdGhJL4oXYiFRLfvBCTHu9Sa776aRGEgQud7G05fIpVSZ29TKjjbKsElsQrq/3t1
3kZSd3+O5sWyDQmmtiEXjS7IvPdnx3Lcsq2s1GwrelIBltXGMvJNBBbGa+OR8n5Z/Y4wLrhSrV61
YMT+1hXjk10waa/G2r/Pp7zzkIp1V72NoWHaQ3brGEBVYiBu59Hs+r1EVQvBMUKzT2zVwUxdmCDz
Xby31eiSp2q5zZjr3qmwdqkYUL1OzUqhsC6zRz5duKbm7TwnFgQUcxLijUzRF79OrY/C9G9UCpkB
JBx8TUmVMJR+lEVjge+jyEBDo/0aRvfk57n8MOr4XRFUqblbIqBHNWSaHWlYAtSCCdIzm7L+0a/6
GqY5E4hl72CHxTHMsAIue3MiPE9+N9WrZW+chhmZlzDllr1jY6WXShFvyfxKdDzy27Qq75d9sXCo
OQFaYkwe3RaNqlxikoR4HJhTdLs8WhZqFrxOuloefjYtj0hDDb2YHJ/vZ/3sVe3M3sU0olbLNrsO
wU06Nb5T4KDrn+N+3kfts3MtpHXjTzrHTjGpVDiR7ofELWgR+TRPtFQ7uk6rHVV8VHjWI22XTqBi
lh3LYnCgBq2V+ZhKUcZy+/MczVc+iqmAbPfvl/nrENOO8ZAtL/7zah0xHevOHgvv+3WX3X4a8xZ/
HTlZirImDkt4huViBJtfXukrLII4WP964rLj+y2XDxhmqr91hXj63mYsn+DnzUc34Svo2616qMPG
+59/08/R/7yu9pkFcBu+P8N8FpZHf33Y+cN9f6Zlz/ebtkV2GwN2xSq+MxtHPcr5sOUAX1SUeZaH
y55lMS6nf3konBZ0Q//bpSN0Vtp+y2iDOLWhPtdJVK4rAiyCCKtZUOfvpqxHGHpoGjv1YIX+tLPd
9g+y3NFLASuq0UenJ0RHCos8Chc+mNu3hzBtPqvMd7eMmY4OCNOo1CNPs8YZZet+WAoR2XG7Uipu
5IBmBTh8x6XGWJNu5VTJE/PMPSa8R1F37qrjsoPrMT5Ufom4uH3UgoEXw+YHETu5dGp9smP8lyWq
Jwo6m5TqlhT6eyj7k0LXc5REIo4gGIq54ScVmg4Jft89PmKmqW5yjBTtWjWJcqfGTHkL8ozuSv8o
GIsQLzdv6ocOm1SanL+3aYS4rCbZZ4efZwVU8rysArlEbqpyt+zAg/beTDiuyqbDyjnd1+V9nYr+
rmcg1NgVLPScKXk/IRkBXhbzQYJHpSBkhYQcYg/K1obs0AyrAaupcNEbmuml0wYSwObFmPrXqsfH
n8mjHfQmqn8WkmrxGo/ZsNUlrLFlWw6BYTeRskbB9F/b2omBBEhTfVeSoicd07/N5gU4Crewy7vG
AteUNnBxBsYwd9O8iFKj2DujPa6WVe4gxl0MjQLDUP296Wd7bYnnyGyMm2WTo5Q6XLJhIi60lptl
27IwdF+nTQSzcTnkrx0Q84yx/n7jZbOpS/q7o8wPyxsv2/ywX1luY3jNWNGxnj/ksjNK1PxoWgAI
500mZfWLbSteH4TxVRYbiSH4rtG06ErP/GuISv/Qa8YZEHl6GgirulsWzgTrH6yVuf3Zlo5dTogb
ZP5EVWIFS6NvkHnd3iRmYt5R7De/n9tG1maSPulHYVOTouUwafNTMoYms3B23+skJJXbSqZijc6X
/WFh6sd58BzXzu3kMjroppJeUdmKO9dNlFszOgbzihHF/ywGs3ptqVrejCKdp4X4fUj/Q5jxc9yQ
QDlKJ269ywvZqrTIrojuCLxrL4Ucve9v1FREAVrjZgUVub6VVRZcBUWyqx7L+8IPhuNy2LJgSKav
iAUq9svqcqwGZd0zS5Tjy7OWbTgqUiwJyZk53LB21cC9S3PDvYPLPd0YRvsW+BWUkHm7bmcdSVLx
yo8dnP/LYRAwD3Tuw/NyBCO/OzXSjGM08f2TY9TslcC17jCL2nckiJUbLXTIMhgm+27ZoTXAPdWC
5syyuuwAmCIuZcqAkeQNBXJs2NBKNox1F3H/TTrz9HNsSO2UMLPa3qV6GW+dEcUEOMvwWuCG8Ihn
STaGDRltbTelvzVcA3I4/JYrqOfoKpoab6iRUD8YqIc6Rkqo0JxlsiwYu0ykZZHmqU8Do40iIA5P
ISzEn0l9PuDhfx7Nq/D1nvOGLD+yNVz0d3O0ik849M3yiLjmjP71TTO7hNpZwrg8Whb9IpScF0xq
EU4uG0HXtjtXp+M9xABf5PgQfguvZp23yrC7elH1iTJLwyx2Nj78LBgjY3VY1rPF9dCJ7FnMxqN2
dtJU80cgmwjnkbX4j8wSsBs0SIoCcHdvloVeNsNEwFE18zf+/VBP3Y8o0WFg1DnYx2V31004RJeH
MdgZkP9JTJsDcD5NOyh732fMGYkgSeCMxI5FC3E5i9+7gb0c56rMDvYJcQc4zLAviI0yGgoWu/bP
2IpPH1pEKsvdQPyXZ2r3AbmON7LtXmxO6zEiDmzbaOItHIW7GWZVbcLLSPfIHSfbLH/vz9leHi3/
AXpY4UYEnCuFlLSj2upelQRi3xDUdmMZsjhYTBKSMq5WitruemE9pvzVpjng0MfUofIf5iugVYzJ
HYD0k2J6cYWJeTal5bPi2p7/WcujDGjDpgQLwu9up93UkC2C0qLRZRSQ+JJ0OP11YrAoc94stwah
aGtrRcl86v0U3MrQ/BBZqGwM8yT7aripQ6v/XhgiGm58fT5z2fiWaXp5g+W3vHHzEuj48jB33E7b
LA+X6NXl0bJIbL9E7eRCw5i183KOYymMEoMOg47/+cUqXDs/RBkggNkjOv+Zy2L5g39W28yALKOR
m+nPHqZp1igup0MuntPlYTNR8Moze/R+/jPL9/RndXnkaj3xVhh4uXlLOIEsjFn297MwWxHuWmEe
k1l7v3wPlkU0r/a0OLZTVJ+WTYVvEu4QOIxGlliDbkk0sJSO/28n5a9UqyvSR40cD9jsGvt+aLd6
f0iAfGGS55zOfIhSEGOwLJbVOIJCrEXKV8WQsj8SDNmsptruSEVR4uFoO9IziOlq5DCugoxo3ZB8
ak91SmYxuurvqP18uunwoBUzWJfxCLmxksA5rPQjrfONnnX4RpNzJstwBaOMRulUhCcLLcw58Ns1
/fZ61Y/ZJdP4icjd0vRcKKtHtWzW3DIKWuhUFouyPYAbmKe2k3rFfa/vp54EIcshk9Z+bqom3wqa
MKjY244sljrYRg1BlCJfKV1GfwSZoMcPLjeN+FbomrUetVHZ+EpDLEynb2H/g6ebHg2RHvKioH5H
JFFUi9eyL8ksHNMt+KVoY2L0k017CoNKXfHjiDM5lNKrMWSE7QnwK3qSmJauotJ6DWKKKnip1kDZ
om1fzhnRjYEKlxIFzen1VOg9+cZO7RUgKmqHWmM3fNU2J8bpXKJSeP7UuadgTOJ1RMCWn8cqXFMi
SiONcnWnAr41Yuj4hGaW3Vfs48hWUVKth8l0dj6sG6Vo9o0echLg0EXC4kyLEK943Qt0Mf2T68yl
S4IgGY/VnzY/3fO9RdNgx9jWIU92hjJiBFbQ+7e9smNEMa3pP74xeA43zoh/v1CsBDYRMh1nYuwp
8OY44NGQb/KHB7k77hPnOoBA2tPxVE+IaUnPcEhgUHP+0QUuXTzzbQAw2AkclaytVsCcwvUUKl+N
T7ZMNZznb5AeW805Dac/JjvXec0PZckkW7H9i9TbjzKDjqRzia61viOsaezpN4Y2iTlqLDwKoieZ
1CTgWvjEcHB7KeUEQ2AKnxI1XVvNjBSBtbwa9ObZ5/fCg/K6IpeZfNCMFo7De1mlG8GEmLo1qpwR
opd5bktlmwW1fx0hrk+l87tISdUL1OB97JRt4zAR7LXOmweAnWWER7RyW9MNPxU4rCs5kE2sDdOL
W1KwoACpKX9sIhLhGhnRwdCo5LmxeoW44KyNMfX8sHsYNWdLEC7ykRApliJUuq3MkJTkIym1djuV
Q+uNYVpsFecpVPJ8ZcaZv6nSnPpMl29NS5GnKeQF+4bKYKRpt8EQN6Apx0OrvjPzD9fuaHebtrqv
E6JaK/K6qOdvLLd41ZoOPAuAJMcg9LjpnlDkGsCO4nBNime2YjSorSf4qyuXwNRVMw7ZKrbDvSkU
ddWB7LJi8QRIrBSIJMF8pYyPStXLY9JXHIihqtbuNSMw2Tc+B2737gdlBdRJfsbTy6QnwNfS8ANx
bubV+iMRio8dekm6LtBS+6MLMnXubTRD63jU2oaxtSmZIQK2fP2L8g0IE+s17s2LHGjap+5J6ByW
af3ZUBn9c0+PNx2pw01Rn/ypJUA2H3fE81qky+bhfvxNcjb16ockb9+0lkB5tRnvRMzIv51mXK+k
EEg0Oo0+wR06BzLZohkGbBjwnVhXsgUIFr93nKRVVRAKrBjKoRgYZIVCK9fNjnOveqlNwZ9IgaNR
bKvM9K9kGzYbWjvxeijtR2vIPCNvuREoYGjT9IWM+9TTXBreddVEq7rOntGLYnJsmEMPSUReEupN
qyJIeM6JRRk9bGolfQLmfwWd5qzq586CQFdGCb77/uBE+qdUks8s0j/q0iAssILMrzKHosK9y/t2
3DoZzYJIQ8vupOiIwjF40aiCDhmwv36U92pcXsq5UJWPcyP2j1HbRC/0fOAQqWzdiRXcu2ozKNZs
dy5uuzBeRdKiWjILdctgOEiNH4UMjZAFvA/WC3dNK1jH2qHKolsbIcaqSOUlS+RXZtiHsrTe64iJ
1yDuQifNPKGme4Qq1IP8hryW3sdX7/Q3DWlmAahqr0SBvmmNGCJP3yWepZBGryvNuFLMfPB8Q/lw
IBuFfocQPTI2glApvbGt3ThUD8S80YbOxI4qwM6cqGSG+WM+qFtBqvfWCS30w2hWIpOvmSJfXFXG
N906CJ2ZIfarM0Jo4+nTODWpB3/mIaymDzlYz7ocr5211jOr3FrBcJ5AcyYW5Lma/EnNss4SjLUj
aziDUqejJupD4vvItK1dHymeE5F1/zpGxZsbpA9W0Z4GC02j2j+FTbqv0eAkA9+JuKm3INlA03Sn
EHAggjbAaFVqeknBDFypPKPi+oQqb6b7spY9RdwRZhx8aKABZFcE5tvYDG9kU2crO1UeaweQTRPp
r3WWfPTg9IxyeMVf9gfZLrpYYzd10aEV2cOIjXydqvJX0QIvj+AwdQmKas7HvSBEbCdpA6D5M6gd
1dOOBiQwtfoQtO2VTCMyBB3q431j/6lFDZqCX1gytol6zwXIXwDKK0X0RF6qOdim9KQ3+TUBzbPS
pt7cCNfdDZZ7eM1qAH3Qhg5yMBt4+wli+RF5REiOJmnsR0Ix5AXfMBI+G2y6zhVZ+FR2qAo35oea
NadE7V9aPhRTv+cIEQakz/TJrZQjd757xGXFqm1tTn1w0Uiml6a+a+J+P0h/W+/rPt/WnBZuEsz8
6R0OK3p7EeP/HhSwXVwiqlT7hjw1tSZYbHBPiYT12RoJ/ZR820dcvb3j/0lTIpQT9Gn5UD1bbXPS
3eauddI1eQ7XognezIx5IxYyohv69NXGUw+fVHZrWjOkPAiiPye+G3QEwMbnDBsqrWdEM2wcQ0Vg
3O4E84yDy2xZZheiRyvGAZFKrYrLpX22GorKU+oMKzg8t2k81KvShgioCgRHRhY8SCv9UzRDtcqa
tPdKtyUxEtNhFaqHTnV/2QaDyDGEnJ0H3dGoGWUXrf/WNlx3U6tvLWDedt2dDap3kFMSD8SdpaR0
Q0sflCjaKZC7zzAIEToFlNAMaodVZ3CSbU4jkScTN3Qt81rddjH8O86qi/vMy+7rDEZUlyjqVjdg
NtRV9IsA+MaHbc8PHCPJq/upDm170gCRMRsz947fPChiBLvptm+igTQ+KhG6l/atqt1t0IEUrSMy
it3E9VJKBBUNjhRhvJerChcPg7BSxOsyoCLQqmpGxTrZZ1PnHAiZfLYj4D38grdd8ak1jI3HnstT
wteJo5NQJAlzPQzFmK9LGf3SuP14uJNQNZHfM0XlKYjkFyGj4UpoLW0l49GvHYJK8t8a5DpnqnBJ
aCSC+ZFDPmd+boPyaDFYDJr80rk0DckXAXV1xkD0xFj7yaFpsTaDOStCHz5GkxlA4nTDxXH5qbFG
L3HaOWGQX3OLAKm4hqNaPid6ydXRr61qUm/NLhsYjKfJSjiMwawU3UYQfXXUs5ujKWdCljnAexv6
R1P2G003BwZWhGZENmwHq71T+qE4REpyZwQMyMmkzXUz3xlUpspy6hnQht0Ok7ZRW5lHQejRCoPf
8K1gpyZo9kKt5ArgS6N8UfR7j2Ry8C1jIBm4oVt5yQowZiDuxSpFbbufzKDyaoiYbh+v48k8V62L
NrX9Yyo3RC2fIoJZc4rQAB/R3iXFBivjXdwJsVXz8hXIwk2bTxCf5YxofisFwdWDq2HWl+FjIWxG
QmigHIoEq1INGHfKCMwkEvTc2SFaMomGtPt1bGHusUZcIeZ73IKA7PqRzHZL3wpjfNBV61TGXIEh
ZzgRhErQlfxj2n7npQ3E4WwTatYusoa3abhBOfOYokhdkQtSbjKN80SU+AUnBrKRifm6hVepGecS
vPmsQOabtW1r6CEven1UtK1F4NHKNZV7IcW2A3A736TkCg4qVqgRAfVupsuR/pFwY1OMI+jA1y40
fuuWMm59vQOWjIUUoiHT0zQFb8eI0HT59ksF7wADE2ITQ/wrjPGbKISRlBhfhtXkK2ug3G9CTeK+
SQnRBC+oq9fIUXWocraXkHK6Uly+Jbapv1Nw+UOGcnHsErrWOo37kaiiRNd+AezLPKQyGCgNzVMT
ac5P2ETUiD1dp7HvJDthwqXVhmFva53DOCAu1qDmaugpzUusleCom6MS8W2TlVjVafEYpzl2JOsG
MKY3ScbPfeOS6kuRYmWl4a4ncRxq53SxkLAX4nPU3I8im2IPIVvB17S92nn/atf9ByTR/TSOa0vX
3uQQmdCSexC9mC/8oTLhk/T5mj6IWoj7LrGvbe1gy4izc+e0NFBKlUa2+xqbDYn2mfHgN79aoYLq
hiFKghiJO6rte0OYn1NTnIRmcekGDXlO9DEq1b4tmHV0Mu+9MFLvCBx51DtSMd023wbh+Cv0zQ4t
oH2loUKAS+zDbJ5eHPeXYymIRPSZxZc1w7ppYgbYDDDB1wVerEtvhGJLzPmqq1r6DeFOKfJznj6C
zXNpdvp7vpPrqgiNzRBrzMQ6jUP1KN8oumWsnZs6ANhJ0Q/tAtngbovmJLc3fam+KGlKq6XVd/4A
c2/wCcNLwaCVdrsOuuYjLJHem8aB8UWdpwwwentlMqpk9tXfqsmBkbQJdTglpSpy15rsLN6GPITU
VdY+2ty8NLS148Sfox2+hPQpx7HN1koHGzB29fFgj89SROnG13epoCGd40PFgxpsLHJgpGhfkjyY
K9TM/P2Y/5prVWt+EOiVVBqVVvLqlF2MiXS0ksdh4NfbJNV7W/QMOTqroU1Y0x4OCYl2bReG8mfh
k5GRhMWlCcKtQZDI1h2HY5Hov1MFw24YQ36feUNl84Ei6ZGGuNwqaFRWJVf8xlVs5oYul1Lf15d8
3LpQgMeRcjt6rtLzkwA6m8QWWOJESOlqxTXev9SnFhJFn9JPT6qtADWPC5KFfJPWU1TvQwAbK0RL
9qqS+mdvgJ1KHzXLzneB1N5sTdnb00D9xEXNYxSfUoI6hdf9CW/mnRF1vy318DKBHIbsmyRr0mCh
EEy3VUiE693ArymXIobD/B1JDNLv7ot8y4vvErEccY/SCDrPOvvJ1YbjWAEjgTNHlrxR3XaVeM/5
Z4FEuUaJq++UOXI5LMZTaqpQ36O83UYR8zSVsX9R9E9co8hAENXPt0NrUwXjjufRBW8DwLfhgVih
x0TTFY8ErN0TRlJ/1Zc+6qFPd3guHeOZ2vaDnbWMNhGmmhOKM6KrsU4c08RlmsotyjcY8HJtIrKl
1ltWyGteVUt/KzW0VBmaCQq2vyQnb5X3xlVJE0qGwnjp6FtqQd95pP/MPBU3OIWmeAgma6+lDNBF
QCgfdydGAJD2mMM6OuzWsjUQGkMSpmB154bBtfjDjden89PjrBzC7poKZmpWhZ8m7olFEepLWBHU
MOqSPKj+AQBpukXDdRfb3Ym2AkY/Jb2INGg8JoGnfia3jsa99h7kzrvd1k+1yhczMZ/IvrjXrdwT
ATmFRABDASdIdrypK64WbF0oxPe1ob60jflbsTvqyijdaoPsulilGBPz+29PkYFjojuU7SUp4YBz
A0AGN8ObtVd/nrw6SnCaIBWC1D4lujVRuKs/inLYlrbylBJJvLJDo1/3koG3aqJm8Pm2MIppc+li
FRfqyhTpjfSb37nAQhG2E1BK5E9Ve2+n4mhkVr3WlZYxVY78XgVQPcSK4ok5n7d1tQ1WcKLoY/kR
ZuEecMVNFYVbNTE/Q6eiTlXRBSRJlSjFaKePxSWxCBStyvRQdESmtmqxQRX+nmg1clGdhG4z2sQJ
jee4Qf/m54CDzQ0f4diGt3aUIxLuT7miwXeytHCF6dHvjV9+g4XC97+mXHnQiRIaLBk+KMkbzMTc
nPS1EqiosXr9MsIe84xG+7Db5qC70b3s6azjAPxs/Plkh+nbqHXPSY6vmrQF6FeSvznqL2PSn2WM
PM8P3hlCvBOsGq5s2W3NYnxri9mXp/JDrmQuisBJwh7XUdsxNp8rlcOOLl7oGSOlWTXSCYDXqSaE
b65JIkVS56csJU5Jmr8ypxd00JXXKehPaglC2s3POrdwYTu7RkpnnfVA7vJmE/XRS5RWYv1VmsWH
aaS//aJAa6nLawatsbEzbi5WRdqS2YDHO055v/HJj0flhFdbK474jO51pUOcjvMXl8V+7MEShmSD
xrFKUa/NO76NaM4nYXgqPVUYXAFekLxfq+tmGmKSEqNkOwX2EQfluyXKt3Sabjs4X7TVrDNXyLOV
QGtTWs/NJRpMJ9jpVby2+xbBsUJaVDxdMC/dQK2ddqVpbEzwBvz+aORRpmtH5+rqJrXbk+kARR8Z
+OC0QNb5owrD/TXYFG9s6ikrgxEd3+L8bKRPrUg8AlTvqrB5CTta4PNXcBqJmEJYom4Diy8K/onL
lPo7KuIvvt1cqNze+oDymSXgQ0tLbUMK0TEV2X0T6q/ZYAkmeiHDWvxUjgvlSTT8MObR/f/RdSbL
jSNre76VE2dthDEPDv9ecKZIiqQmlmqDkEoqzEMmZly9H0DdrT792xsEkUiAlAgmMr93mqkCgUpR
huJxuWM19kio9o+yjn+x+n1CBVrvsc0nU3n0V+hefljlUZb+K9MD+BghUxSfQv1RAciRGmErzWAl
azfTd7CMKOvFg8GUQQTkQyrHwimVe9aatz6jtjs2zoa87HxVWHbHmr73NtmIFc1opskul6e8UAAI
uMDaTZRfrHsXA1oIM/LdXT8q6CYzLCsJyQp6N7hro45FI84JYPvKsowtYosHaztUmXanpCBYAiUC
SITDQs0NVeQZ2nYYPLFHHhct5EAGU68Z2YMyVJjGO0m1nXe/2rChj/ldVqm/cpBwYMRf6jyrasLG
nawgy2BKf+p/uGaEGTcBFrbTD0vhDfvCQZKOyOmnTR1ZM+GfOkaj7Ph7NqPGRLUxfSp9mNiztHkZ
U1ltW2bosuMZ1koKkFH9SL7wW1Onk7KLp8+odHtTa72t4/92yOxcDqn2Bo+MZ00F3S1WzYCc4/RV
aTBULQym9nanffq5y4+GGXbm++9GbDZLSkTuCtsA0zMwcVZz/iabYckVd1E3TdlC5RA6cPh851fo
6b/aCvr2wCDsN/4eJ2YM0qlY1Z5+8xJMv61NOSgnMb1dNCEwhg19qsP53nNf8M/D9jAnWWLMl+0Q
H0fVfsjKcxmb7SJOu8c8AH1OXXcvS5OSpnNOdNTkjvshewsT/0BcBiu9xhN04CkZZcNeHkw16JaV
NPhFeKTAoyq7Ix8jX4lA9GD49YrJdcfP2tjnrUmgjsXqbWcEoYnZBMwO1caRQHNKPFETw8GhMZDr
2CrPMm5/9NkUtNjH7dY3st9dNFanGqeNgPK2arFSNgKPB+xggA8YxtoL1R/R4Jy84LdeGWCykjw0
lwVnGbk5w2P8mHUvvhHhLuSyRgsDI1ggsV70NV4OfdEvXS9m7exY3QJMdRtHqnZLPEZrvGNZ3VJi
6TPyobToYDZUX+zWvGeN/WSr2a3K3HStSDOCaBH8wGMECburb1EzqUuIHgyDE+nQIXaIyiFFqmY5
lT3XrY5YXec71ie0dVQIhrSSZEuQKWfpBwMsbKO69tuIkj/rKFX6LeAKFipI3EHcu7pnDaeQu+Tm
qbtMbFtD0dQ+aSmGgKqB5UtblNCqKFhZ5UcSC7xf8m6XDtSZtdTy9rq5r7O6WQwBwFQ1UnxynOSt
ocjH06ZQFjmkhyotwn0Qt9MEWn+1kLgsqFYG2J308qJmGcCKbr0XE/Tk/xRUWJZaojB3rY8VNUto
svIuQBrYMBm5+jZ3ZV5Q7GxUdCftfYu+bglHpVx7uYVL+gDsYU+JNY2g4heNTQdexg2DM0KylSEu
FUzvFr1MmqsgM31VEW80GfIfqMufAkss04a6TY+jhtZR1mQuVe7jVuD4wRMhFKa/FE2knupO3WTM
KReDg3I6GkksN9WzV5rG1lQbscEhcj+K2FnYSb4OdQJbxoCHQxCY1aGj3p64ENzjpH+xc0imav0M
asb3n49Qf6jI+lEV36UFZXXWrfjUxjbRK+0GLwZcJEQeHWsH/FRIival0SuIYvGDTL1sPdYGD+Ou
+oFFzzq3pvlngTRubPdWwkiaRsVLbo/GztEL2MxmMdyZ1YQJSeg0xG/A4XMSybw2JU8c7cbaDLkt
lM5EgF1RCOSHxjLLtl6yVGZLR8v9JZYrOVxOVK9lvCSyLccAavpJntOet0gGfsJGKq2laZpTnoI4
WmZ8q23+t75W27s4SiAw8bNH5vMibf5iYfGW6ImoxAQ2wxqQjO22N8uzIBYn2RGrz/4QFFeVEgp3
VL7w+VbWYVJh911Jlnu8t1YOG4JGWlBnZlkOWM/adstiGQftzmThTrxwRsRqY+ZbwGIDj5iN156K
kPAWtLJvqm3WD5nur9t4uBkdqsvWaZ8rH60nNCC5zQmiYYiuz3000kn5bZISRFkneC8Nu1k5bnMX
gKFSOPR0jFGCgbK5XX7g38y/aIgvrdoohE+7KGBal9iNHGGCKOHT6lTodMJGGhI2c+5ky8dujR8S
qv/yZA41w02f63uMSoqRaYXFPWeW2kcfWG+q/rvtxw+sZwi3wCjcEpexslWccXzq0P4b5lucber2
Rk1RUAAZ4l5TITKh7qF07X0HxmyT4hOH7boKlVdPmu660SSBa1FSnED+nHU6uqTjmWA6wF5LVWOm
wzoHcS8zVta1W4x9zCWeGMmKx/Y+NvzhzvZVsA2WPmYOJccJin6j4AUPD/mxVlJ1I90LHhdMDNXh
pe213VipVIV7+Vy3ICJ2Vy/1IK+WfedpTBTTkU8fnMKqfk1tIDLjt95GF5fVPotgnopt20M1YjnQ
9ADQoacwZ99JdOPngDwSpSDMmnCnVVcpH7JoX42AXK/UPyUN3Eqz+ehcCvplTAkeduVTTVGAvDcP
39/cpvhhPLc+y8MY94Y1Ap03ZVKvhc5w6B2iC7I4vipmiXu+NXDLjWWxKKCirLSWNZ8zeeJXZf6p
Gt173arMWOxupzH2bCfT7a5I3+FukF6J+yl4Lytj3ZEP/EUxd1UYU36x0m2IBS5kw1WixLtMJdBZ
+sZFVF58V1Tc24ZYBfyTF0PpQQ8EBNeEZ63DuuvuS3dtwJ5dub1J2kbzNgzFmSdszCzYWJgl8jlZ
5PBAys0QT4LdmnUHoW0Q5MfyI0ZkxVIhftRVz1+GgtJrWFgRryicpEHRnHMbZa7yi1p791MJdqCv
KtZO5n1bAbONff7LcSZvFpOlkawg1rV8K5o6bgNvrM7RtLGovmUwae/mJjsVRBlReSgTm7+2miJo
/H6XQX+Ek6szlhKs7ioeLv6yHValYBz2S+0pbqKY+0C9VdhLrDRdd5aBsXNt21qZo3cLotBE5UZN
u6iybi19FjJZhw4iXsi+EHvRV0+tU45bPTaidSvT+x7KGNgx6JwhU7Hlx0Owsdsk+Aj3YLUgcUzh
GGNR6WNTQXV4bciquW9L9yHN+YfmY7rISk3e115dkuG9cXnouyWeLDXwBq5jZ+kPFPkpM9Zh/941
Gi7iDrB83Ggvhg2zsKx+lgInFxRdTIWytSedcwYitipHs1oyaV37SAdbIFY8c6agje4zlsPKt9ua
+MK7RDb9BuNvmIv+vTcGp8BmrcKybJPoZbjslIR6jNbdaeQPMMnpPxlyMY9y3ItmyKtoEsowdvCS
DuCfJs+lAAdpqQy/e/KDY9/Q7iPLaFd1ngUbJSUZQWjub8eCo5nVL33d+gsTG+SlM6hLpxoYn43x
w+zdnTSIyY5/OzY36Jilv0SPtlZ1auZ+CiFG+RAcOqN8lglkipqbS6+e0HEcPAnDJ/DDtR9JXDwa
feF45q9JccJEHHeSytONpa87Rx3mdQr+sm4De+9B+blDqPisTTHjQamAthf8Axzzo0oRW6IjKii+
bnrfxdQmTp88G5xad8gowgvkzi6Gc2uAHlim/xpeYKAwqiz9blw3OtT9Vp6GJkm30DL2Q+ufiQtB
+kItItF6qDoO1wyG4Zbl1qcc+5NpNmdmqdgWh4fEpwd3pwIhqNokZsPdPc3OwFHOdhyaTGerjMqJ
sRNWvdd6ctCz/lEZRu3UwAXS4QFvimiXSaa4tWd86onRLHK7uilFPVLnSngY8H/TUWYKSE/SDQ81
WBo1tzfdrOujRlhsHLrDRqlrb1WNxdIzQ+6W6JrizLAMGOsLucVWaQ9nkkd5ouro+8ufqU2cmN8b
JE4rn4HVvCVm8l7LcOTu17ed4HsxI8ILyVvf2GP1MzAoQsbxJKePQdAMMp70wg2WJhZlVBhAbC3+
za1sNxCfGGHv4jp+5vt/cN5lKb1VQL2AMi1F/8pTF0rHssoKPvuqf6h057NM65s7VI+gEP5SjxV8
8h2CszwcpYTPcsDUJvYOOKpCarBtQskm8sBdNNkoWPKroM6ObxwwSnvX/M5dihye2IRm5TXyfFZq
6YrYnX3b25g/3A3GsHX4BeVBsc0YuH1b+WE00W/MzXIqz6LfFiq0NuTvofzMnepGzhTV6Lw4C3Oj
+Tw5GdNxV/Z2mdnifpy/64kLN71fN24EpU41S3IZ0J2WU/yMMkCw87UPR/8E0HTX4eideihpq1zD
GgHqdSRUOL1eeNdbo7aIo/BUFgqplUZ2tFGrJbnItvVgqWtocxazi27Z5PZW6/oAt7FSEMEiHnQu
jMMaP//EvJMsSgMUnaQ7hgivPVEzwm+HMv4MCzGZTtV7I1f4u0nlNG2qOExvWYRNGWhD96KNoXeg
srHsK7LHXSvS1r2TP4WlvBgNQRDYVPMxolWXwXV1qZaj97ZOdsJSSACXL6NBJbjKSI546l2hf2P6
15cgVj0gRk+4E8ypraiVct2V53pUtUOetZsuV4KVSJiUldWuyDXmrdSEozzi2+vztRuOpyhjAPJD
ka/Vsr4LXILbA5XYBRhHmqdUay9VkCu3P9JermVbMQWog4uiMenv8uIjANATMWGUXqBEK2XQ3+xa
nE213mVeOqxrjfluWic29SADsVCKI4vfXerAeC/NQ2AwapIT6ACH/fbgOBSmhcy99T7JSHmj+GUK
9wUEZdsTA4em5WCwKA0DphF9oJ8RrJzDTj1HXQPbQ9uXQZptNMoDdmZfet2bqDxMR0tBkOIA17WU
+q3qoycYlkxH8aGy6hahRm7f56Px6Bvxg8mYsnGdZpvIceuV2p3Pkxyx6LIpAMiIplzHMdVIEjvj
SC500RsraJTsuQGTnRJeTJVRNUfLHRXhdmi1jVPXzEooNnpkFixKJT2avfzw4/YjqcAq4nGhiYdU
NA0/GiR/fvFDD+2PqLc+m7bAr19fGWpabjG/By8bMFYQrNrt8J2SLIB9mUuKZ8rZKMan0HJeYqff
qbqxFyFTVaXWj9jvIPcw4eg0PBCtym0Wx9+aqayFWvLAwBqi9cyNJXjCqt27zLENTN5NwySHLdlT
1L3aDpW4tC5uo++t5DCa27DWnj1yWIXwXsNmYsRH4VHpIFJAtCMFIuuPVkbuaaFT4M7cZxUXt8Yv
zhgetTCv2kfRUoupA8SwhWOfEI4RaOeXDxlChoU3Dse88VbRaJGiRBcQk6OBTwowq7uxXPlgWNmb
rMgqU1QHr30IaWr75JmUlw0PWYHlPna1xoTNWjHkgkDjkQAN13xOCOhEboK9mGXIt1xtVgosVUFq
aB/pZ1tzyAzFNzCm5t6U/m565IEL3MY8sRZmmKNNR+rjC+sqjOrekr27BGtk2U1o3UIRxiVt7Gqd
w+npXJiPfX3QG9DgADhFKr9wciDqkdrqopM4SMJL1R2+2g68PE011qXOnhI8Y2OklTzXxm2jNS+Z
SgkMV6RJkb5VEHZXns2khIlih1plggHxk4qwnVCDgeIAs1+/+ilcbdNI89g4Dn4oJcmQCWM2hhZO
QUGzqU9dadYnrYiaEwWIEVivU3bQR7pFpZT9PqvM8iE2leSBZfX0em4oKvSP+BTx2LR9vCD9MNCW
0lKr7R+H6aj07ZpYQ3Gem6ADgENY5uv3ReIuiBnH3X5tjVX5QB1GPEAXeyxVzDvmJoN413vhqbuv
DlOvlADTDZ82XH1fiEI6Kv1OV/ZzP8jW/bUXxNdPV503aEt2IYJKYGs+2dxW2VW9hGFnYePyZ1sa
uUsNU5/z3APvrgG2S0xB20q6s9m3f2xY211dM+/u/tFuMjfASqcD0PqzvyZsXCzMIzipfv/dnBKt
dh/AMJovOrenxUD0VGhdWItsSl34l5hMzyfhQ5wqyq6+m3dtr0imDLhxHfVx8+TJID3oglpiHnQN
T47avZKBsEyR39TL3OlPncrgO586SK9aBpD19vNunHrxFmGDufq6cOB3R7IKKZpNbytTXOcS7avr
/FauV95AXczT/E5dRGTj6LsBBQm6d43IdiynleW8G6E8PXWe/pwJhc+hqmdDaNXjfB2NMyllSHGc
L2TlkPpE7vmb+WgdW8sBTi+qmrS4zhsrFXKTSH5aWGWF4bKxC7wuuqxazodhNBdX3jDaSTKYGcWn
Plk0hrCuALW+r5NUQ896IN9SpNA3dW1EZ0rs4abo+vQCBD8xB8ryikWdsyqCqH1IsNRcVbgqPA5S
2Esf9c0Tcy+5DDo7fampvvG7s7pbOOJn56SW8yPvrXyRKk3x05TlJ6GyyCVlfnPbOPvVlzmywdj4
yEeI7Klb/K57ZhQZmAoIR7Fs1ZKBY1Qvfs+MZiGPVKug5Ga40Jh2DP2AaGKmOy29x2IbgoV8AkQc
jHoUH6l0rg4M//eoi1/dPJRvKmsCZm+V96qD3S6SOB02URkQjeJp4kqYPL6aqcMQNAUuz21BUiKp
HBUmP60Q1/mAFmgOg4Rfrufd+YCMKA7FQaow3eFSX/3KoF/bUMxW8249XaBwdHfd9i6Oen+9B1nP
BfRpcDSrE0W4HKWjbhRDw4V46jNf3wMT3PbCar8+6nwgr/xmm1dgWnOX+fq9osLzb0Pw/kLAZ0OR
vhvbhLhIINAzaUHZrhFWTCRoGZ74mSnrWunjR0wMoqXUrPpnlir3ulV2ARjxdXT98LfIrDcI3t6t
s3WXCOQa2WznpFRVPHFQ8sI4OHrnbli8tvz+Mx1c3Gh/dH77wyqwcgmtNeoBvqAxGa+5U9qvva0X
yyDoxgdPi4qNZ2fY7WRVewe7392S2uyfiTWtVoZI1BcYhTGGSeFFqMlDPur6vVFmGC0Ydgc0ARbY
JKG458YBKAqK5D5h6bQ18Fo4JYmZbhuBS0qaA3BlSTecEsuot0YOqyA3Af8bU8tOWjPoW5xtgpPm
6faWH4pzTBKEAAUDLr+yuxzSybZE2r8zrDi8MhthSqc59q8gvcNXwv6oWYcvqjoYHuaukTUqVGX+
7Nq31T+6GsicH1QyvrdtbTH6Nskj7Kn4SPbZtvPxNsVtmXLG3EbBc9uKsgvXHXGhq1KqoH5+d830
imTl2B/XejR213lDvKyzNLCT2My72tRPa1HiBkZpbUuGNoK7Y2rZuPoEez0S/dd5YUxR2dV9eQcI
/jGS5odRFZV+uP6XuvSwvUGnxGrQ3RWkqMCx7BADo0u4GrgKryDt9Ou5rStc/8rsHo4+jptgQvSb
25zOWHUD9kzzXhf62T0WZbt5b74Q+jRvF5OeB52Za8wby7R8gpv5DX23weeUQLm2vm/+6gf+sdKx
tjvPTaXn5li6yV0hiVDv07ReqXoHu4ICSr1RYpPvjjjIcI0aET2mMibUsvTq7PBYgAgwNVKbTJZf
+5WQGPBRx/3qOe9inE+padp8X2I+UFhBfbaB1PGcdrGB6aqz5g/qbi7c50rKh+DG/P80Bpat7hSN
Ev984txx3swH0KECB08nj2MJfTzx7H0wLUBFKI37lvrPOcgEtBZcA39SNawAeaziopcYVVgjepyi
AXA0nPwz1wvvGgUIbzxBPX1uzxzvEbsP9dGbprtCIItRwob+eXEoSlyhrIG0aX/IxXpub0JWRF1T
3kBxHMyJeuJVY6DLzCJyVgs75VA53E2L+WU9kFya9y1W5pZymJtknHB03v96Obd+H289hGtppvz+
R/u8+482S3e1fSaSdedSQyX3ajiE+vDHRlWra9Twt44mfPEsdKwfWoz4QC2T8ieg3Ydllvab4uQv
tabVe9M2zK2rxeHaywxcP/CAfzELDfgMhUeuu4yngYYvk0yjG4mXhBozYMLKUNaVMRxcXLb8ITZW
sMIZ//L+fhAi+xxKTD2bSv8RWJUKg7RwWbF3yl132+lai62oCnS/UDsj2PlZztK6Rtrl6tlb6Wmv
5JMrDxhmF4dcx2YwckYICX2zEVmZ3loVEG1QUm2jIOH6aftLLpCtm1srg/JOEzLdqAjE9kUTZC/u
MOwpRuZvWmcUqJ58/5CFbfzgm8Hv+e1G3eUbFH1xdoqsvfcDUIZ+OmH6HDAowbRiuIG5HZhb7CTf
YyxJT/PGyPvmJMwGeq3lYnGgsEoXECRPhh6Z/WLug5ZzeglNGw2cefhj969LzN2zsrxlWVrsvi+d
GtCCTaWt141AGtD34x7fFu9+3ssTBGhOi+39vBtLWCzQU/edW907AIL1vqICAjtMjZaFUORtaMFV
49wUr84Ibh31afVWpNkNmkf3i4jmU8N89LNqbSRZeUCCfTEuCheZwEJhIT+Vo70AfUvWw5BxA3OS
22foxGt0ypO5XOEIHOZ0rVxEREtv593vA0mqZOQgw7NsKXefoxelJUbcwJD66Nqh8DZVCcW36+1q
HxrN3bw3b+Yu1tRv3hWTusjsAupltXONelXZ5y66rgyVOqv0FhMFHfHVKpoOz32k4qvLNKUmKi2L
PjxWf7GkV+6+TtG1dCn1wDp/deZ7utdIlrCk5VwRDHGRv97j6/zOzyR3Fu9RQSk49GXdbZY1POyH
IMnyB39ackSqhKvzV5tbNfUqoQQGdQdLOJQr+kWqrnsUeiyPaFlurImtJxVZFX5j9qWsHCxlY/jk
DjficT5o4Wq/ggdS7tQSnmDdGuU2d+C7prURPEd+4azLFnMEPe7RUSHvJDynRerWZ/bTmMKy8YpA
+dyAr/mfecuU1JC19ZRxrTUE2eTYW0a4KuMUARFMgUeqmeuea10My7AeR+lTOHV0VpiI7FibY+pu
mHW8mI86BkjnUDv+EXgeg9EoSu/Lypb3Dow1IHQZvQsnu5N5bL1Io3TQVATYgYxZdCsVCghTB+c/
zwRLrSiqu+E7fJGvM21GrGU5VPoFbImKuyPSpy5FoYSBZ3SNfR/fKK0ugEhSZ9sNtn6IeUZAh8ka
EO24ODK+1dshU517k//P2kkS41qkxN9FquI89ZNlEX68CyFMd1s1/jgssimDoXEG7QTUmVK4xHVr
asph8J/KafPVr5ZmQbaF8scZ85F6GEhI7kyfCELE7WDcaxiJzYNtNOFjaeNZEWH0tp535w0dTMdu
HpjZTyogjIe+O8xtdNBMyoFUQLq97zUmybRtcLDzVJ66sMvWSZbWL3oU/5q/as34HVld+BFzr1JM
Hwi6mM5xsSo6mNM5qUNNQcZm9TIaE3zQ+Z9m/nVO7qXaQnezP84RNryUJM0PSKq8g1YP3gHIE3yr
0wEkRJwHm4RngyQNm0P5fOifL5kEGyuliTZpL7KGkAITHR+puouKvx6XZ3LUhwAThoWlumzzqeF7
U6cRAcCwXp9GhLTrpidxvYp641jkerKOrFi5IZI/d9yFH1bUXsyqM27oFnJg8eq/dfWz5jxPXc2w
v5Re9EfXf1zVHFUy1guRUEZ802VuPKu+LJ+C9m87Ufumtbb+dUTz/nbkn+eUXtltK+lDQhlFS7J4
pfY8Y1H8A4iq5np+mWgYAkTTpvRiHCbds4pv10Em03ptfpnjQauQqfqfrfM+zvDybjQoWXuDcpdb
wQHJiLlNgYrvQOWVu7kd4TvF07lRy3oXX+SpN6Cfly/mXo2tNdZu7lDNrfPLeSNcC6zMaeJFiXPG
H/3nI4MW/Gw8GR4GxvlLwE9jl/YU5rRM5Bc/1/LL/IpZ6EsNmHr33d77gbZzDYD7+dT/7Avb9I++
Nd69CzwOGmyH3eA0byyMPrmPMnPtiAzvkrpB+z2//O5TDcAd/+wzH7ZVC7OWlmCZCJph8KRg/n7I
81qlPj291BUYX/OreVMFPLugJ4WL77ZWdwdx+t5P7DHZxBk+ZvPJSBxxavrHdShXAtJUlc1w5YKR
/e0aTJycZT70KvyaEq0Wdn2tF10wMsgvgRrmF5EODhpx31h5g579/cCubjHw+24tDcNZgbQaq/nE
eYO1cn6pdnLqOTdUHfwwmynHFp1GRtLMbQRuPBGGIBbzLlKmYlsZOC3Nu7qJZFRBq3mcdyM7WvGA
1J9KT9cvSWY+zc1dhHdrbZIhFw/5cKs0oF6WEM5+PqpY6pkkzfFKULb5WOXj16W91GwOXdyU+Clx
EojHsMZXiPXo9LG0FDfBwlKM+45cpZvuk0zy3z+tOX1apmHhBiSpv31/2vmSCZ82qzBoFqj0t7MT
esbjYlMXAbzoySz9yx198lP/3hVViBLNg0IzH50PjH3KyD7vp2r+mmppvpv3hkwcGCqR+KTa2ouZ
6yILjKIL3m79qqKeve4rZ4DKFGZLH6OC+4KpENFJvgX8ILHPmnt/negYIdxp4U65HtHFUqroAt8s
YGnRXRPyL44YyB8apXdvqs7bD16P6sjzLqJNnqupOffQ2cgEOL1uEvfW10a8pBAfHeejtR2TiTEk
L4EGe7o2idjpO8W9SURjm1zG/WY+S9c7ypFNHN97Suq9jPFxfktXadUjTq8ggNNb+XEMkCtzZTvv
DsnwOpI7i4dVVT5Vgb+e39Krwca0keTrpk31FxPVWBK5pzo1QDxUFXExQVYnkrKdUycssJdYs314
oebjMKQmdkN/He4VOAzfp4zjODCIYrFv8Wg1LFQnYfsYhE37SNASpcMUcqgfsIvlDQEy3fD23UNr
/OcuNtLT3J/Uk2prtAgt5105XXBCcadrzed0MrOWeIp4W8+wtnUzyHOfo7dnAgDVXir8WlVMMhvD
Dj7CaxO2xQcZThk8wWDKGjBR2461i9C/i58tu3r3DCX/SHwd+ostfhi6JdY1zoRHqpH2qRw1QQaS
5/yMFbGauwoXnE/vVPdhTMmGG9SIJ4klu4ex9NrF/H42IsW0tcWbX0JVVETPZExJrEOFqHJdRLZ7
gzhwmrvWsf7auioaRN3W+FBUdOa/ofA7sXRYR/35NySsob7+hiJjTjX/DRLV0HOUi3fou+3GF4m5
SdVk3EEOyFY6xh7P824rk3ylh6r+bNbVH0dHLzD+tqsmutgBGmUb1M7gJIYSv6jkpK/UQZX3kOG7
vdCSaodtMj6iSpSuHHzzfgxDe4MCbf52q0OVKuNnLRgmMCGPEZRz9uj58r6inlk0GC50Rv7WZSLc
4peVYX+XduWRyhyRUdOrf+w2mDwTM2zWS9YB9BaiG1BHEAPt15l9n2rG2u+V6Ahs5C5T6q7ruV24
OlwghM750bCKdVF3REYEDWcYXkTwi9e7Xxfo9oZjkqqlTfF6jqMeTRMu6LQn4gAWTyGHr4OtDLW1
lC2OBNOBuct81Gv14gCAgIt+DECFE9gmlYF1MqlvnuxpM++GaWcfRsIl5725fe6hZeBHgD4OztR5
jPR9OrcryDgKrWwTknqznA3YUbo+lxj9P0YBhMlKg2cxG6E7Y/Vse27yCJwefrWXqbNsNL36idsG
avP2A7dxnmHQX65Bafq7AOugrRum+WPSAXLUitp+GJ26xAC6eVNxbVph46jdY51KAlqTRpteKNWL
VLXnQCYdljoEZQ25d7NiMlRizUmOTSk6MkCMAdf+IbiwxkCMnQdXZOXd0dBr+2pNG1OHt2gV1yGO
7MlRrDlBwTyg/4NrKc1E7vWRacV3/6aqoo1as2Sb2+bT2hAW/hA12XbenQ+okfzEtt66++7mwKRy
qiI7I960r6nwq7PbKsvvDjjLMDWLh1/fl6kMR2zrEVHffNJ8oGmifpWkoY/kggvNbVqd94RdR9l+
3m0L397kUQkbQiUbxwusm8uS7tB5kADm3WoYwjVONepu3nWS4rkG7rogpvIfUahvqrqxbuUQIGDz
HrQ+Nk9AF1jwB+pvaFjqNpYlS5q5bd5EUV4d0VwhW6avOhbGxh9lua/b/BUuMNJzz9dXmurGD92Q
WxdTf2+oLSCcIa5ij40ZktfpYCGL5EE1I3Wlgg6t57avA375agy6dpj3sFK0Ll7+PnefWyJLU/dM
Wv9+nTgtVFgRtbKWTtsiJK2r1wAN1dc1WFxA1xbjK+IXdyk9kOkY6F+bBqAIv9fH7z3f/9qbx6oe
l4vvY+1/7P113jzI/dVzPg/MqXvUO7DqaQD8q+fX+03HJsOd/8d5Xh/Afgy6fdANyQllY3KyEv+h
yYZ2hx1Lcvpun199tYkewKyD2UD37+ZcMtIv5v1qbH+lAcR88hlOfmYVp/nVvKnEgKeKnjYEiP15
wNfUqP/bvulEu0INsru4I4fy6zLfV2grZVhr8eTdN11/3szXYlLQLv79r//5f/73r/5/BZ/FpUiH
oMj/hVrxUuCnVf3Xv23t3/8qv5r3H//1bwd2o2d7pqsbqoqI1NJsjv96e4jygN7a/8jVOvTjvvR+
qbFu2T97v0evMC292pUUtfpswet+HhCg8XperFEX8/qzbicoxaFevPrTlDmcptHZNKFGZvbkUfq7
S+a5dq63LQ8Y6LVzl3njZsJd5hK+r1goUecxUSEkIN38X8bOazluJevSr/LHuUcPEjYzYnouynuy
aORuEJREwXuPp58PJXXziH3m9AQjKsqzCgUkMvde61t+FFuXarLNnxfpJC4WQ+uB3jDbGlqSdUGV
X2w14beLt+fdHqDnRoBmHoJMLkKKona2KzPZn+0sHc63a+a/r83PgJySMY1DdxqwNDl7htg3YZtf
ixAprWeNf7qlMn1vB2rc/P2Wt9X7Le9apuNYUtmmdA1Tyt+3fGiP6Pj80P1eEeN6dow0v/StnlxI
t5iv496u6W/M95RreySZDNnGADpkvvh1d1QpsIFl7Z01mpur1NJtgDdDfVWhW4FQ4L7Bc2zkpHoX
4Or71+2irb6VSdWSPhN8KJHr34V0wz/oxockbtpnE9PUQ4yW+3avbJvoLDwshrebiaCpMpga8Pz5
NTbeg7Wf1BXm/db+gNYiWU5ulhxvj2Z5/Kf3H4o/vb9m6vu+rTBaeoLUU89rgHXU3Znq899vaGX+
x4Z2hM5+7lpSYPmyrN83dCszyYTVz16piPTwYth+ty3sp4qNaoOywNgHLe+2jd8e7nOwqHWWHX4+
L6hbnMJwRA+BNVUnyjr4YWN2uNQZW0Iz5zs7OeuHb1c9z5qvusavZxW289qVzLtKv1B7mFXmupPN
9NI0i7GmHj4RELPRU6Pdt6kln2xP3N8eT1nlUDE3CpycnnOpwBsv605OL14dPw3UmJ8YA969YYL8
4EFXJkLD5ZDALZ3s4b5z3eDU9sX5dgtI4Hj/6/7unpxnCHxdkXmLzoT8iMzFXHnW21N4aWNlP19q
aFa1mpif7PIIlUcAOgSEfTg86F75NA5CEPDWUUuSzfxdfO2T667H1tY/69D/d4iFnJ83nTG8ZHhY
H01JSFCY2ymBqbz6r951fnllwkK47Rr/67fhr74Nh9/yYqxCP2je3fw/29f88pK+1v97ftW/n/V/
fr/Ji3696eqlefntxjprwma8tq/V+PBat0nzr9F3fub/74P/83p7l6exeP3nHy9gr6iOkqkafmv+
+PXQPFqb0D0Zv/89vs//4dfD81f45x8fX+qAkbvJs7942etL3fzzD0JPnX8oYdooyyWLKdty//if
/vXnQ4b1D9d0TJpbhv3H/2RQy4J//mGpf+i6YUlXSJYrXDJQ1Rhs5ofsf9AvFVi4heFaluDT/evb
/zr3/Nzaf30uup1r3s5FMN9Z8AslYAIJzOvCejciTsCEW61unWuM73qVIbGGk+zvG1/vl0z3s3XK
KpRzGQI2EsCQCtDA0vUcVQlA0bqQ5UZVNHyTVj9jgf/xpy35F2dK4/dh5PbplBLK5TxpOWwg4/dh
xLcHKuBBY10dkS9KPMtnYA+0I8iS24eJuIKtfrAFR0QGGHxF6hyoGEeIXeuzNndTGdIQwAzH1G4R
kIQ5w98UaKe5BUvM1V3rheibKf5NTrc0c+/rf/n488Z7t3GBMHGWlwRVOPz+v3/8imZEX+XCuk5q
KD5T04ku5YTmOXZnef1kGStfBIoz+aI1+8+jrzf3jTCOKSiOkxlYpBixjC0b+uBAGJZSi9eNnMWI
RYXcUpOrLPVgeBllte86smFdmC+UIBe5N4tjC909pVpy/S/fad7kv38nF8I5c1Ql+W7i/XcyyK/M
VJSYV3b0bFvVqLG6ipWp3vv71sBv4gbChnDVi00RS7nzaNgdbBGMp8HySHKR5bMcxpLEHHOjopL5
hiQtMmzRasfWg5NUwPZQ7Q4K1Mnff/Tb2f0/PjrHjsURxVFlvtubMsbaljOBcUWiS1qSFj2MYstC
msSpNPSWrt8FR+AtNO6ZhHZtMnwBzdbInk6T1iEEE6TlQjPYDj6cdGTrQPHiPtyCVl6yXA+PWmSc
tc4Pl6NbMzWusuCOHDCmSL1+DCwiWF1cDyjIYnWgx5Vs2DdaREzBtDCZLLJLIr9oUkOty5Bo77gP
gk3p5OFW64t855p3tp/T/rNyLDUUQK+F560IqwCxoymxL0f/EgaOIjmWizhauZ1DcdAJ2mUV6+dx
KMO9HWrNRrC0tAjEW/SoHr6o3AFB0YcfOy1vz5FmJWuGimFbA4CEsSCiDcrm7u52rY+7e6IrYwKe
tfrBNEBP6DDQc6G2sjRWqu858TrxkzMRaVINsSA9xOJcG1Xlfqj1atVrxffRGdQ+DetPBvq4xUSM
5DUQxc5O6+q/TEKMv9pVHdy1tmOwmjIt/ffDj9K42ZKfYVw1oz11bosuW1YVHPZkEbeJtWeKeOnN
uZA11s8B1hXaTpJGsZ/7y8nwxDnIi20LXUagjj4lrbj2GtRFnAQm2U6rCSgVeAT18e93U2P+WO93
U5wuyiFskU+u3o0aDjrfaLArcZ1sDcapE9CNde5MN6YW5aRyU1In4YdHgC1dmZ2toD5A13qs1Yuu
dIyZevhD+jnheRL7ZZ0qrFdBujbLjKzvoA23f/9xxV9sZZM5nnQdXTEsvB+jiR/L4jIeBKAhWd7r
IzTDMf4S9skpaPMWIE+GrSSTB5lZJ4G6+CR8im2xbPZ//0HMeU75bruZQjHrlDqfxn4/ufdGt+HU
xK8EF+KxjAWq1I9JEDmnHDxJoJOjlHboH6jVhxOLTIPQrKY3jLvbphzrZhOOPfEpWWOtphEk0VJj
fbbHblUsqlqAVI20Ez9OvwiyDDFo6iK86h66mBC6rBwPzKmBx3kCOJJbAtzTsvGgRcmnKMZR9Pdf
9a92EZNZNVMK4drmf4xkOCRzFD6efkXd/81q++jYz2StqaJVgrjjgYSOH04ur5pWRuuCmLUvkWOe
xdg5iMzMaVNE5EqO0OT2zJZBYKY6tlKNxES0YKtSAyf49x/Y+c8TuesyueCcwR+ErnfrAUHub6iZ
nXGt6kYi8oJqySC9ndz2W0Gj807aFnEqdEZxMMT2Gpd7fkxp6O5r01i1sX0vgkmsrXz4ZstOnkQA
5siW6FB10EycgNGMSzPeB0Z012O7WBhOZ+6lBdXQlzs9MKsDOdOAvefea1ubQEugkqYoDDcVtvZF
J1xym9MxJbaVg9snGsMYHhDPy1NDEMJaRkyjtQH+W4zrepKotiUWaq2Td9EwIUzLjPuMPIofWtSS
D1OIq9a6BzMi7zWPxOOtZpIOGkIqI7cO2DwBbrBIBmSHdoPAPWv+UsZs6f777W7NY8W7Y8I1OCR0
YdmmYkD5fQhEDui1clTiqlQx852n7mGE/XKc3KraOZozPGiqo1zH/OI0jhN27n7cY3FT605Lq12q
g7Boa+swSUHYo3ZpW/TOtjWUwCj8bh+VkAdlPh4L/7lFIOGZUm2KkpBG1n3IoBvmhtloPfqZozZd
FN3FWuY8ES+4TMCAT2ZrnGVe6LgSvP5sUHaf+nhXyDx5BDVqLglC3aQQtaifAtfoI7dYp3as9kbO
Ovrvt5Rgsv0fW8qka2HBYXEtW3+3pbTBaDsHR9YVIfNHq0QeJNvgUwzZ9FiXwlqBTcOt0lcljL+U
jAAIHEGL0TS2huI4IuhbmMV4zkzI8X//yZz3s0i6t4xpLBx0gWBAvP9kaeMbkR6P9bUvzPwYUaO4
V5RSSJl49kpNnipXOw3aTEMvwmolnISokXKC4evgbbztvoUZw6gZwbY3hmaeKwkbNWxpfI2eOmMn
J+XMcxL8rHhH8cGEm7ieMLW2wbjOyPOBSveABoFYdsbEHmfZVIC0jt3mRcuSfi+8RQava5smtHxy
C0bpgIFnLCe1CErI9BAFMOLMO7/pZHO/n3y7kJwlD6NKE6pgI9y8Avga2zidZmx4qg+r3sZpNHcR
4vglisf2RHI81j5rxdwDb3NufIjBgW46CsWLrijSjfL7ahmomZDiGzh/cgv/YUhAg5uFyX8bf5X1
eyUJCD2/AweUyahmoGWR7wa0ScbKJULRv2pxD7BYm7qNpdE2sLMAP7F2wm//PfSGZuNOo9w3UXhQ
ZhY8NZNW7XubXKzA/SqHKr7YI+Bt3DHTtLKKkmkjdWFkQBLjS4OE1YYQsYycr0nts7aJkEGNqtcv
OXV9OLnxvS4+N00pHjCPPjfwns9tfh+pGLEFNjg2mL4Noupb2NJ+XsyeYYl//KHvDOcxbZBRmJT1
jMjo1hmyjS4cNpJDemHObpls5Ct1FpawPJqxs5iMOeNER1qoPoLJBzdMktUUMEvqHLVzsFRGkIwO
RTAnecgx2+pVoUNxsAw4cS5dDBxcp5/XjPY6pNYBEzcICOrMJ5qVaz0e4ju77NdpDn/X1Cp36ybZ
qvDbclHberaGRCZ2fmw8AHX1rjCLnfaUOf3MLYo+it6tdvSpDwPsC7gQmI+raWRPS6YaN0EKNInE
Iew34PWiotu6EREtvK258OuoXjWotWlvYZCKbcTZeg4ddmDSizv901gJsW8p9S6nWocWOBiHrtTG
kypm0VG9rhXzgcrrh6snCx+DTRtdRgnsYvCUs6aw921q4xHmUcD3tK3LYLUnzebTgHRp/erODINy
qceowDuzNxe0T9EA6k1O8C0wLbt7jYw+OepQANMu0beO9IZV1UKdnLT2Cv4OH33L0Vuk7ncRaR5U
E3A9E21PmxLkJeqUed810ZfanF7QF86RhIlzRZoA78MW+07SRqm8T5A9p/sw7zdWnsKXFOwQ2KKA
M9T5DkdnsiHS67uVGMZ+cCcc8jRbn6om32OVmo78bCFRbGRgqFEgrjd9LDrxJdSGiQDTKYVOnsCr
GtEDcqjsqH0352LF+sfbqiw4ybx9lSKHaFvV0TkR48QJ3Kw3gVfXF5K2azqnNEHTttpTbkyPhqJY
rxMsTBBjS7owzv+pJlPOK+pzS37qQrfkcHVr2BuFoS27jK+FSXkkopv6dyqDAppgkG1yfK7Yc1PU
XyMyeSLU2R2mvauL+NInP/KEA2xIXLUTenlRfGaPKVfu18N5ND1/1dqWQ0WWmg5pqnh6VFzJlWY6
x8YhXa2vFG2GuKruyJKo76xkIkfANNisgZ4cq6Tw1zmq5VVgOexq+vDB4lUnTccFUkzoFwaN799N
u6JWgD8nS7/HWaLfj9PY30d7iuyw1Rs2Uh0VUAxT0wDRUGTLOAj9S9F5hwZrKYH2zkvrxaRbuESV
NINzJ5Ku3CZ5DSfF1mxc3VNB5LxJqkOlvo0QEZLOpCUhNXxEtdevhgZBBT1SfX3LHzInn7E2aF7d
Jhouar5wCx3Tr6QoxNrOPXoBJONuSL6Pqe/fT03fkI7n3aPyX2rlZD3lWX2uKs8/h44pFiitup0I
qg8ov41HxzeOAY72S6hvXWoPlEYN8nDYbb+G0/R99DQXoHhKjEWjutNUwLecGCkFMrNjYT8HBWuh
eMInkVpiYSlCnW5zGT8K72qa3BfPreDuegGd/dTbzrww8B0m87uutJYMBM46qDvSWVx3SRyOe9/m
w5fSaQ4JRIJHK7bWHkqHdWdOn+yAxMG0xD8v2hKYdefmT70F98qFgVuSvRDfwsOjXU1aOjWR2tu4
MXluTgrn0aFzJrqh2gWd9kqn2Ny31azPy4NFjbDxWQjjWQumYU18H6bG0AaW27KkO/zpKqt3bm8H
g7AbVrMljDT6NiyLip830Q3lt3VueZCRumNURmw8ByrZmZz0NZytX9lKtk4OAoAhmMkFmZTlnLZz
uwgGDbBf7W4Gjc1KH77600UFCzYs7L2b3QQ3jLJrVxrfbylUlsm8yHE9hMK2Ox7C+cL1UbZ4hbvQ
HIPulCDqhtPdIei7bmsY6T5CcrqmRfjy8+4gPAWOEW+LJmsPBMC0B9SqYMDC1KBiYkerpEzrQ2qB
bGNJvwuHYSTkao5sul0EwqwPms5FQ66Ek/bVxkmwLXsoKNdQaUZs4smzb/nPFX0yoJvY1lU2h5nO
2VUJ6VALMwjUygRue3QzDpap6nRi28ZHI2CgTg1MoVp/yNrB3neATviSOGtuF+9uTn2UrSathAen
6gjvTzEs4Nt+MDSw8e5EXPDtYqIV8PPa7SZeP2vX1cjAo6BkGckF5+LicLt5u+ajAoGZNj8SDfmm
EqQwYAu5qwbxGCWWvyf+hpSxxNW2dLDBCAUjbiFDrVoM9tvcyZ+ERR2089t61dF10MOoWmmyOVZl
Tvi1eNUL59z3EcJoHVwPHWmxjCUovwbWHjTrEjSx5ejrhvS2VdJDye2j/JKoJ+KBwo1PksyaUMyX
XtVbiKE2uAxnAIoOwcXrZ/G4NyfXYScObHSzYz6TmUNYt3jUFi71ikNf6T8ARL8oA6Ct5nJ4IrwB
95LsqwhYS+Pvhjq2Vn7Xk9mN9FySa763IYvJknN/QvDGLsxeMo0EAAniGbo9sF9CvJda3p2MIbmt
1ROoZdqjY4cgGb2GcqZf2KtUuJD3zBpZuNyBQWOHSOcgtHDORIvnC05fe+XD87vdhaJpJkTyvNu1
231vz/352v/nw2/vYAcUBxHzI91+9z/pR4ELevs3RamH25kl/Kf3jm/PwcKSbEXmHopxJgy9vTnc
DMz1Qfla1YWBuXb+FnlbAGiPu4ZfZGKtd3uH2yNvr7t9lNvN2C8M5vz+igxebWVXUQtSZZjtQuEx
l+SOI7QZFzJvvkeRt9UGk6wYothWhvLMhKCWsIX9xAXGv2rZRvottIIBn7A0Y+ww8woJKEIJYynh
vi8j2yVL2YklqHBiVaiVUwwrjG+oRhw8CYF9yLrSPhCXQGJEZit8lk3w2EvJkXx7+HbRsg46SBfg
qVEWcOIzM7QQmfBqzoL2YSQ9s0Lxh7mQ593uul3cbqYojneaba/qfz8IiezX0woygxfkVxAQML/R
7QXM5EE0s1pepsUod7ZHRo7Eu0KmwXSwET4fPE2vicfERgwQz95Fn/zee7RTW64pP+UHz7eRN92u
Ihevp2VdSDDItztuF72jFzrmVKa54LuiBW4ZtfLmuLPbhZrTz95uksxO5pttseu+3Sn//ey3+26v
uz373dsMfp2sFSF45aHXJ2u2TVBEIDya48AyJTnU8fAE+ircGPQAmAClQ3p4u8hKeCB/unO0CVx7
e/jdzdsDzRwJ+PYUf4RHs3y7/VcvYTrQLVwRExVAT/XXs9M0n5nx8+eZzIFP8fbKOgT4aHPKsS2k
UgGZsZ4ECfrzc7497e2fanNY3NvN27V3z7t1w97u+9MXvz3y7iXYbbX1ZJ6VWcBPVBQcf/7zoQVb
VCxv71N48OQe9XmLeSmJZbvblilimOUAkdHXpq69u/1mb7/o7aZqDBZgaZ5w+fP67e63p96u3X7o
8GeE4+0FXSe0cZm56bQ1o3DXwY3Id/2kinXd5qtyFvfNw1wFHB6j6rwHDJMR1Z+GeSRRt6EDo4u/
FlCsFkM9s2EyIOI1k6fMGH5dILqA8/l224NrudTqYPZ0OsXanWxWGPNbz28KNSA/2IbwqUt4R7T4
4cKGABvqsl/eturtd6mY+G6MMn8qWNXtvXkGQ/RFA0zyOQkbSDb/2uXefp3bfX/6iZC2/2sH+dNV
Ly64N2zbL7L1v7kECBxsO8yPYz4NQJNlsVClm13bwTsO4PNWCQ3/hxy7sb8oWHERsCAhlW3CCJMQ
Hr0ZykoP04r7GCRmG6yLpgFcpNpsmTOVXETGVJ1pQZyH0ig/2veaQ0KszK6esP09voY9yWPuEkwm
jJdAfJ1EbV3KXH+ye3J4jObSxnp1ROZ5LWVl7Ci0fA03YW2PF8uNkzWYI9g5CV0i/K3r3CgdnIzB
01RpLlME6wmkeLR1CDnLGawWbRKRst53SO5CzvUkvH0pq0yAVIFbM1imt9dH7Zh4BaUxR/+iAuls
OiOado0Un+3Yn9Yk3yxaA5Jn7jfFXTwH1rZQmT3dg3bds6AnfuUlnIYvmdblxzCiAqXrLJ7oMJHX
5yhng+iCFX7sGovBzIc9yPhvEw3gTQ8WDgV07d/r9TogOyWzqmvkjx/giLr7MXO/Z146bvS6VTvP
7jFR6OqhzPzwwa2nclt00XOHGHZNcxhi21j4UIRyuY7S3n4xOgpmppj8LUr1fc/BgDGYalUYJLCo
QmRhkf7RHi2IrZmnYNwNwOaRl2SjJPenyr5p5BSduwLwNLSxHXVQ4ntodVqTE+wBe1xI2un2iRNf
LaWnTy0xSkyLrK+DMeofqmSno7Q9AmxyNwSS5itp4Gt3OsncpQNRJP014jhOhRHQ7dqkZsDv8W1y
cQ2rwj6G4E0zb4g3dId+oKuly6ynzlKvM7G0yapZHFL6QCd4DITCxKzFzKehruRL4oeEZxmtsRO5
n2zdEtrR0J5ih/HDFnV5b9RjS6wO+eu1UKcSlb+ENMA8G8d6mXd3RNyXO1cM40MYVDsbP5Tm2u3V
AP/AbzfSo0Sge/SbsGZXi1jocaLTpHvBmOLvEex6dIegqwRY/Jsrvpd41XaWPBFp8MHvXLG38nBf
QuzctCM1RMz2ZMB56NAlpP0jSv8v7S6Jres4xOqUBCCEdeywx1B81TQNsnlHO2Gs/XFhTY0i8qa0
96Zjb9V9pyBpSo3horgoithrL5f19xRj6CVS4gP9G2awrNA3QvSQLu38MpTsWGMPzzmtQEVV7mNQ
mMYpfZloOX9o1FejGB/GMPOuIrS+mKU13PuDZx/ycTzTwksvJM8ziCm921f5oC/HHFHw7FA0yvic
AB4/YaT6RvIH3to2cM6jlvartqePpPRmNdFcfwJZvu71aFhnaVztsjr/0Ju4lVmf7hFF6NvQHE5I
POlfhN0MsGH9m1XHTkxqbRgRn44NvKg8S4PZOz1HRVI9xThpQRXcxybscb++yhSARO4ctNBOKBXT
FRWJyxQpMdBLj8O2IntgS9NmWDLZ9BcACPQT6Wj5lgBJaK0zrE+FzjKzcREbnFeruIHUj/Tk2ABd
HDoDIlQNJagz2mkFUBIrtT4lK9OzzCPzqGGZpUa0E6W57PH8IlRrAaNEn0YYQPNqX1vYVfNJywkH
MTrgEHi+X8cm+xQU7oanZBuywdm79Rb/+9C2D0gPHo3KoJ7ATaKoZlIZszJ68V9VgtwxK+SlDeJ6
P7raZ51V8aUpSCwYA2NZmE54iJMJeloqvxl6/qRAQkKHkBu/cHe5PZ2jtPgEl/zi2NWw1T16rWr4
rBNWusqR0qzRd3uruf0ozFc92vdCVS/ik+Fl0xlLFmp4oqpb8RSOX0LXNPd5Z33pjdbZtVH30NjR
DzuOqt2Q0Dexc6q5abDqWMtiRCEwik5DtU/HBxmWME0GB6Sqk02PPRDpwQTBCVijnk3V5OBE2rMw
9J0LCTGJjKfAlKuBdsDJLg1MaFK5y1QDlDfKTse5qO9zIj87e/w4WWW9Lvy6uaAui9ZEYCnCTR71
3qpOPkA8kr+HFTBtudU8VoDwafxtRD0KgB0JNiEpCHqinW0CKpu2eDRqSUnLLO6CluAuGQpSVaev
eT9WVyBJV3IIHpnKOeue7sGQ9OMns47PppmcQG8Hj8p3AjKWIvJt66qoCd0InjXT664ubu5wUsh/
Jqe9duO3ELvUVw1/1Koo8WA0MTst1ciMZXQPItKF3l4RwkUNKC6uY8M5TeLuWcJ8VbQYqCa007XD
R4Sph3s806+O5pC9xhEpbg509XTMofkP2Ulatrabap8p8QSwqfY4YIo82oYF/8eKuuLsR1j8e7vn
uGhhxYsojp5HkmorHzoM5q3oDv0+DtEJi1kPonDVD9ndQI4gARVJtWafWNa4f9uaE4PrFKTJNuN3
x24IiYBv6Y/hC/nf7t7P5mEb8ON6zGDqVEwqmXphf0qagdL9iOihJalo9jO6TrM9ILm294OE4Kt3
5cwvsrTHBGKdtKwf2dj2HwrAMrGO+c/ykvChxtu1qEMfgmg03QcqfjGDMT/XXaYvavrUh+aquTQB
HaCGEQP9lrYLS3nL3ZZj5lPvTjmHURU1nH2XO/0zpRV2Xw0oZWWby9z0rYN0nHmu1L9QnNe3ScQS
Xpa9OluRQjw0GQs1xMOl6vFffOZfTvuerbAZxfQpcEh1GnUUmzEWbTr35rj0LEqmHltmWWTuc5PH
TC8AG8FB8dyFiOOPcEs9OnrGtAx6o95UzkhpTqe3W3hwy/UadA8z1U+WlTx3vcUMlhKr8qAfjmEP
fzQYnmLATojLrHjT9/4djut8Ezl8iAhrF9SHZNebo9xSFqa4Qoa17rzQvBMXHdQeGxIKYP/ZzGqx
dkBX+mAPAQEa1nUgSE2VTXBy1f3gdw6OluQx99mVu1DCohYM/0xh2CvG6U5gkD0o1sp944ITEXa9
JmDyQ8iqmQryFD55Tnv2oWUuS3ucttOoYExbOzNS3wHGJFu943BtEBCtI7e+aHED4JQ4hqi23I+6
9YNZXbJTBrSozM7YXdrilWbOg90a+ndTCykkK+cjZ69iHWPlFBa6Knwzz8GUTi+B73iLNsKqX5sl
c8YulkcrxkEK+EvbKhdQtGb3CkfggVOo/kEvs69uAbM9rPuDF5JWN1oTBCbDa08T1vdT4aR3RO0w
r0c9sg6TNtzVMSuNirk0KSSUkcnX0up55uUlu9Zr420s5HUqs2rXzOUSfQrpsokCPlNSFhvoDKvA
B75awxYEBNEjgIiINfLiyPlM0uYXGQBqtBOH6Jw55RdE5lFvQPvGca/vmrhUy94372WWyns767ee
SwUj6cMjLcEdpWzqKtb0uVRpfiwZDGraMSvRUobLCf8FPtF4h7I1H0jwxXRlO82u1MCx506c7GlW
8eqBhl3CZD9IzGGpK0yS1HthvA1kUz8XLuTaRm+SdePqCJGUvC8GNR5iQ/88pEmxSgQnFJemKriW
E1MFTGKc+HaFO3wvbXE3QGDrHcbq1PWOZazuUYHeGYJiiyizfTzBdQDjtApT270vo/xzIeJj2ILp
1jFFYZsFtB7RfdvWPR+HaVWEJqLp9oFIH6JR6/ZqZiJjbfzBhMc8alVN5IOypv0g+r3DuQ0rg9pX
Zc+sopMZJdzhxalpwFiY6p9tPb5LrfowDB7TJqeeNmEFFSZuXKpL5A6NaMqWTQLDEgA2eYJfiLdx
X0FovVj559DUB8KI9bukNT/D21Z3Lly3TMXi0BgWEb5FPTLfxNVSRrYNpqc94rsr1kGI1C/IgEg5
JStgTizILbv0ghbrEMzvmdoNwQpLp1TiqYNcYRIITKdtkocGX6YmsTECs15jibAJm2kqzL9o5xAX
plu96IytgHO8Rm37g9r4QxBkbCwwFxy45MYUzribfFTYvXdmelQfpOlsq9kkB+8EtjFC8vjk+unn
0urFvREozOhlWeDjzac7OOTOojArby2h1Hpmu8hFY269sbkfG9nuY9s75NajM+OzRNPYSyDG+dmY
E6UiZxHnTnhWXjLzFLNuA84X5LYIlq6UwfYmz/TDxFhbWpBsGF+XN2QS+SsV3SAyxfKgK1bVPBmP
teHytTPp37QRhDCX02gakHShw6jox/qbkDmIzc5Br9/vwCJMezh3+ZKtMNICJjzEDMLVbR9HJruK
gWXu+7D/gQxxSwIkrwUzj4IkoT9q0K6GF8qAbR3LNnkt/WZaIcPRmRzl8cFBPQq0UTwAo/8QSO1E
lyYnMfGLViDUlBQh7xFEg2EuObvfLmLErucyHT/2sdvumPmlpym1d6ksWZ9lOJytCCVSIptlYI3p
juXNE/G4TCw+1ZWFVFIJ4judwttgfWSR1rMGubWdcqPDbeSZ58grP/wqDSSaufdj7Zhz5xCfeF63
GZGbTkBRTpCJ8PewcF7FnGx2sZLf6fjvGAzaY1nH1zKOxdGPHGtDQN1xNF1+cN3Wzpbqp6VXGs5K
DNqD1Y+vrK/rnTbaX40hS1aRBo6lD+Y0XY2Fu21/osFHXGkcKAS5+vd8IooSIpG20S27PrYtqF2O
mx1WqJiOmEbmqAYfDN4gKl2rXZuZRV0opwZvVYkiaxmwBGkT5Z4SsLEvG27iE7fQEYz6QXPncEUL
93adEVYb0fjYsiKGKM/BBV2/SI5ZThLwmE73DvAMUpuJgq3o3WQhUZVCDYiR1hnqq3UNbIJGhPnR
zr/rE/MjwodPDauxPfPwj+wzuGfNh4aqxjWO1UUrqNI0JLRu2kAf7kdI8bD5HEzPqHuI3rCutiLh
12RyY0XZGfrMJvNTc+focPZZEgabqVBMEbyZv0/l9WBEZBZ1Sc18HlnXxidAcVVb4UdclvHZrki/
ABzWzAWucJ0ErtoGow6lTFr9VnOZZxaofo+82YgHaOmO5QgeFqtQW5GJo80FkqSpvxch4IKh8O8N
v7sLQk9BTodHkmQAjjnvgs4uwMaTxEnAn2kcMkswJSUKaqcQCq5NF8O+Zbdrur7lBSAChswYvzzQ
FIDbZjSscjD5kHIfMBe/5j09Vqzkwzb27Pak0ljtyB5PsB6KH1qtm2e3BtbaVuVdT4rIygnDw8Re
ijtGtrvMoX0ez83twEvERUt3cZ0Hp4KWF0JIYuPpDw2H3FX9fTBFB4f6jBb0d33tPBeFdnbMMdxY
riDIW+l7xB3juYmUtWhSvz27fnKnlaRNOPOCxId0eCHc7+ME0NLtYrILO7CyqSKv0WqN554hUTVO
+ES4Ao3fziWm3Ci/KHjQlfV/uTuPJceRtMs+EX6DQ2NLrRk6xQaWkQJwaO0Ann6Os/7u6i6zWcx2
NjQyS2QEScDdv3vvuflPywpjzuPWa+Ma8pBFuCis0KZmzh6K58FjR0IN7C4y6mhbwetjZ16HDCvK
J+yX9jHShQ15nWzZjIFjgzewJRzrrnHrpBu8lPrIoAYQrZ7fWRjo/PFqTQ2mqAoyD+0jBziWDrMs
hHPVlgvfyJnTut6UpEKkp7jmjIB8idJet4cmwXy5SMyOdIm+2QTW0GZ7ejWLyKJzgixGn52iKaHu
Owo2jjVEe8oBBhQMIgxd70j0O/NHyA7KbVre46z+OoJAPA2ulb4IGzEE3q7TzutHJCEIOLyYDt0Z
SR2XmzGOPx03G5EZIdWyXU2M8k8xA4K0OZIH2YSVJ6FVZh4xXALA4r6/5CaFWeDd0VEoHsjlKaYg
AuieSi/BfKcNoeTcOEcrL6FfPejeaYcMt1kgITsVkY2bafFXfWT1p6BCs+8Kxz9l/cw2DZ4/RAsp
EJycHVd0iVGSC7VFy4uMu1VOSFets41TczibGfHsBHdT/hT3U3Ks9W1WzY6z7v2k3ldj85rlfoAJ
/ErbnHfA510g+Dq7v+ZrZveShuyoWxCJ93nhuNAaebpbyujLXLf1NraAmMKr6u62emI1khejg4aq
RzC5r3SHhiUO2Te7ygUaLoagat1zuS3OhIg4mpsuzoa90f6WLa1xk1TOUzmOv9zCO4d5pLZdauLU
z2n+hlz46nalsW4qEP9GM7M7gPI3UkF8zOqWM6s9RUxJ6z/82s92I98LOks3HSPTte3SPFXWtJH2
I1MUpS0cSWR+70WaboI4M7Hd9hRm2xPfnaT07tZgnuTs7KallZQsIKDQYLfsjCRqDhbtFSskOHRw
u85fIIu9B6N8eWR741hOW2dkA+KZY7EzQ6qFq8K9QQQZzjUignlzKqpe3Nr+PWCxuIiCchmR9psw
xD0BUIyvW+jRk1wY0yrOWOEkO5XNIn0Y/YMgZB3oDYYme3W1e02ysTgDGryr0oRVThMjiTprSYKL
XTBHKlLSJ266/MqMNl4X5sD3qV2a4yAlSMuh+v0ww0dT8FnWlCGsmFWlq8QNor3JL7ml87K7e2re
uNa7O03qD+XPIHpddtO2Mx5G8cmGS8KXt5j7tVN+tYPqafQkw8Yqt3dphT0142peM21eF6Qrr5UK
LjRuly/Mba21kJ6/YTf13qeN3CM34x6QbnDBcPTNqev23MRkJAbfkds2jyxqXPN+OzcdjodgQvpo
vYsXUclqFniSUnqpxsFE2Q7R9sM4eZuRJLDq4g8pK7FOG7pNcBUPh84UlyWvnWuELXoiqeLMr3Oe
1MRqWxBXVISvH6PHNAY2afRPVjYxpTfmbAcL7WvDYRjqvvExUv+3D/B8nuHn3jupzYuhsbFsRM9S
ifikwpfaT/3z4yE3HL5zXfGS06GAc9P5nXBGxTiMe26ljPLHnN7YJVeXUjNvAO7gO022pUiIN5RZ
+FY74WvOhXCOOzqoulBf1RnDuClnxAX//44TrrtbdbAPI53RxTQYMHY1CNn4Yf6nCUdzS2ELC1lX
X+2sMM+ILP1xXlo2JFXSn1w8/5SJXZp8yN8BMmfP7afVNfuSWvF3VmdxocqJwkC6XQwrfTVx1m8L
MSPZCGe+hoKmlkWXB3Y09o0dyPzHbEG0LxxRjIOpakmHOw7DBP3DDFp5MH9NiZGcm5G7fWYbr4T7
k7M1uJu5F+F1LrKjUUkA0UbbnAjAfZfNEGxF0XJFBU26Aq2uzS3AVNnU+k5Jx3VfMsNKKDbJrIay
LUce5rSAFk8t5gGHCHahuWC2VATBevQoneEw4m2MqHk1O3vaK5Hs+sT2X0p/3ts9Xr0qELeizL73
i3bQjHX3UsJQL5WiHYuz2rmu3OCYlgwKQfz258ZI9tVkmfekrD54C+qts7AFn23xZCf8+iUK5Rpz
e7FrgtQDguk7G5sd8R6PLlRaJix0EGPZ86wLkKxPmqa8fRnUy86v2nJXyw84+dMhiYCU9KU3MliV
16jMknVMzPeSBzS5EJcvbm32GdJR9ABeptxNVzb2FRI/8bXOerWlgizduSLlbuTJagPgp14ZSthf
XerRGXV8yao8OuWd8WbXPTnfmPuW74ho37Rik0zh8txOI7iv6U+JKL8dE04XjHzmJ4/o/n3K0pXp
l19bs+5OFZExrHkmNhq5jHhky57e2traji7nB3qmhRrdK6EjYCZh9rOIm/xYBbNxR+x/DXMNlg/D
9jYpmgUjauHa9pU1J1zNTeGfO2sbdQlV6aQ0D2P4wtw7ezWMP/ncV3s0w5HCd446qoZ6yGTkmpvA
NwI4S/uM+o+Ll9n31Kmqeyj84pZ373+9sEa+F1iy14bEsOc5JV1YNoZVo1TOVjoObzKHszdpKb4k
IqZQuKdyZRwoslLt4h8egQtLsYOyOk6USEXVPjCxN6YeIMgRycqKjeqi5vTLoJjkmcJ8qhCsumTw
tkDzjLUPPo1JlHV4nBT5FXD9psA7up7PN+V+D54Ng63n7wEgD2vfpA05kQzvJjiOLnRK7hzPAGWg
InQcyyJNpldWvs2iatri+d1XfFhr9jRigzvUv3pL82Mp0nE3DVg4mlh4O6fNvsX6fuL7ETVgvfFM
FD7Fnz5PB3yMtAcT36aJvmEEPDznpa0ojO2NfaMApzVadqw7ln0V4tlzqN8u9Y61ZFuMJQaq3MDi
wLArWBnkL2iPydiWdtXZNDyGT6zDAOPxZPnlNo26M5AoUFs1trlxJG/G74QnsR/3wcBALp7Ex1hx
LGvUTwaY2WF25mQXqQKYf93SaCOx89tWb19qJc61uaR3zsk1RwHproHgoEWUdUVYFDoYoEzxxkB/
ZNLNjPXg+mp+c1InfY65ZelCjtH051fVufwbpgzwlYn1WOvtGbjGaLEoA8NpuqQGEkk1B5uoHfDl
EKGZRWK9+Ta/KRbewrGI19iMeVVQwwDInKPBvvgGvnvNII4SL+l9t8ko+h51UAMwSyWG4Cz0zbPw
zeFg8rkZjbVu69lj8yeyDUzY9mBVPvO74jzi5iNFC5F8IhhEkQUjQkSsUxU36dPIPGPtTYx6uz7t
TzV2CzRNj9azHqY/B65L61lfIsAbsdd/8GG9SxXQqCdbtXLBFTCGmzh3momzSxygHHb1CTZD3aJg
bxVhx/lZ09OjkP0HpNQlIZA8UTfjDvU3yze2qpCvhaXKrTF4/dNSFUenSdeVm9Aip5U5mkAVfgcV
HHpBaaNjyZgFxxI3y0nP/vw2aDr4XOUhN8h8vlfJhEHLU9/cwOaXDKONVdkHg5PSJXc+Dey4+5iC
G0SJhmVz8MHWxzGgMI92p8rkziGy6KNIeppvSI+UoHco4VzUVrZ0bsG+9XAuOACLZg1hLRjB9uo8
zKN6eosxK51dONZF+sHWCWxXRomQm7XmdvCWQxDZSCWGZx+tsnjHKj2dQ2dS5xmlaOpc+zSorLm2
GFb2YbB8+nZcnk3LLs6PZ5Vbl2eViY+4of44os/lFFMie3o8mxaK1CZjZpaUd1efSh7PI2jbu/gE
Wkjca8vCNhZI6tGnoXpRxIdQkvmYyzHBlpjCSaz8krxCtoi3uY3bdeMTY2/jwFlNZTJd6XpbP+Jl
JfLq65L+xIh1pzbS+9ZxXkngJNeTP7zYuazPvmoIvyvKuT3DP9uZDhVIhoFdtVytsVfPdvodWyKc
WSfbO3MINdYczHUBcLsbNqKyrHXW/6lk8TVh579HfmCqi3udRXnxd+xtT0hm7L8KeZLx9NUxC25z
STBtwoCiGGzePx7+iCmGTxop2VwXmMErnNK4yxX0iAZcNTCq8S0Bt3cxEu6UjKF+DPwgKV69FW6K
P6J3G5oDuYxb09N+lf48Os5HIaYX7HlUalGNnoL42YvIgGxN/5a7AOCKgmoDMqE5hs5AjcbMwTAY
z7RSGecwKi71EGcbpYvFnYpdt90PxDXC6oRmDOiqEie2Sd6mR+Vmesrq0PvL6i+LbGvdZD3bO6mN
y6UR1MiBeU/XKq0XNTm6Lf5ujZZjeiIVLUpzmaAl129DHjTbOOAuUZoRwXPUqXVazv06g3qx6miW
YNAsGCsqyr/AtaXbrhhGpL3KfZbSy/GnuseUgnorerc7yNEud/t16OFIkTRcrKdy/oE1vDmY7ik2
DO/KKIttv2VsZQf2Lcj930WDL4p1E5wjRWpD1+B6DySpS2a6i+uyDszVAWOVOigsCGXC4LkZD9DB
gMIXnwRdqv1YyXvCQHZFsqQ7dJ237Ty1z4bU/6kOXdVu1aKGl8pq70Gi2k3rGjlQGuafgCU8ShOh
zyZZKNhpW+LejMC7HWLLRfUVVDYoAcehJ1BAIbVqv9+piFOej2liDqG+H8K8J/fi+dNuisMJR1+R
X6dy+DmlgrlklB3t2X9vBBJJ42fGanJS0uI99Yh97TJQfTS+VtbGC0Jx5YDy3FJ1cqJS4Vtsmzer
6oqnnho6W1LC0AXiaR4ScIcm1drcCOdTEhOoN0sTPQz9ifOf9jyqm+H45rFdupdHnqB3xBsWzeoI
uLm9OU76mlLOeVhK76N3/JyjtT+TUjF+uYqVokgyYPbwIonbKGJ6qE5rD6rdpez7H+A/+7McYRYv
uHYeubz/X0EmluNqENX/HWRyB/H23xCT//1P/gNi4pBMMG0voE2crOR/QUxcj5w9yRjPI6ZIDPVf
JBPvfyyPfxbatgVbyQ75Gf5FMhH/E4ah4/t24Dk+s8Dw/4lkQkL3vyKcrklGmB/BtVyWEZe88z8i
nCDZl0zBBX0qo++B2TBAbpbu5OVMQzo1H+acGV81fCR2E53QzPo1W0BgFPIXCFlS69Ip1zS0Ymf8
90PwcNSm9mUC47XJJ/vpb59/a2fnvqnyfeqztq9cbeVnhEd702Rc83iwTo+HSjOG2Xpa3AjbbThy
N/WEAGWa2IrwiUep7bQEqyJO/F2X4WavuyI7DPZ4jmznZ5ob0RMiR7/r7fCjDNJ8taDn6myKRz1Z
rOanoWnkcxYUx6h3bmICxW51BaYLaIDlaH9KLzlhJjXOsaO8VaNTB7Ry4svhZgWOXJs6H88G7bz1
rOmjVmO8aSqO5GNZM5Zyb9lo0gWQpNTTdN2vaIp+kqj2TlMezNuqZlAkaa89EbkSK9yIZAWiYVcK
5Z7Z5bjncJzsk00SoMBIQdbe3LTU86xjfhsjPbmyJjWmH7oRnfzx8vFMlLqsss/4yHA1l7FnHHrm
Q2MTx2caAvFD6eNIOYoNcwhcvg+jp+d5mr6JNKMHm49fzuRvWxltnW9H1UvKQkCt09DyCGHNs6Wp
MQHtZG3mnwj8upvBtO4S2pIwnN2DYY0v1lqZsZXD3E3ygg3y2GlcWwfOgvwSsuxJ9pR4REHHJrAk
qgOLF3Fu8PAuKr89R6S+Nj6MBD7kYGcVsc/kaRRHO/zPt/4fn8Tfn04lyR0Z7fDHdshU1nN0wEVE
WXcw1cQg/hWPmSan3QaV+5uhFgf5QXWn2EvxfejYjqcvhn8EeB6hHisngefM7s7mrz89Hh6/0D9e
SttqTu3CFLu1BKleo6au9hE6+uspdS9PKifUKoX17REy+jte9PdLGkvrE+c95xCQnnl80pUOGz2e
/f3w+DI8XuI2QzV3O6oW9RX5uBhRqfCzJzqm8/jDx7dDpe5Xu5D2FiHmf9/Tx/v3ePj7z+yEZSZL
T0rbi6FxVaecBh569LTnmMqq8q9/khMv3QQ17gKpnfbZvx8mbdJ/XOcFu+d81ZG1Y0iayK2lszmt
nTKHIzxSn/7jdU7p6dw/O11HRWygreSJMxCLbPMfzGSHE7Rrh4BLMMGpJidgB4KwgH54vHw8WKFe
hOPaWBXut1QUB8Ggoh7LDAtTb9PiXFWr0GIUv5rmjJNa2/IUI165L6nlo1nsS8CpeKgsc+PLwUBe
tt+APyBHPKzfjx/K2fZS5idTX2yPPxD6LX882P9+9ngZdhSphK0JwIEPYdb/gRV11r5I5ZUFgmRW
KY4w9KuzV+B4NkyDNlC9v6egbjmZSISnkLjojun4V1mQI5NGkpyc5Z13NgNQ7OQjpwAexiQcTjMX
/C5K3K81WKpz6ztvQap7r/UbCe4cmzhp8dUEXA5LGze0xz8YZVo0X3H+NsdZNR4kVpW+zXO/cEUz
pwHZ3YVNsaoIY23BFtzoK/pENUSkMXAMm+NFMoVZ6ZWOk0b0S4YiPy5NLXYNgh99OK95YEqiyMOH
6TSHMFD22irDH1Q7u5tFFc/hjlhjfpLUYXEazHdlw7/RyP4Q4wDA0ZkyM5jxigV+uQ+m6dtETkZM
jCOcKjzaKPqbToNopnrZ5Jb+KkzT3QY+vBaDCfxRIFMJ6rmwN96kVUEFToPshD2UzeEouz3TUxhZ
ce1s29mLN/Ag71lSXnKCuNwiRnlxyEMjuxRuXJAXp7nGqpezdI3NlDnyOPfWVTTTa0DSba1c+mk5
koTgF2iamAfWNzeYDo2rzkuqhhO0Bmw4CFLnMJs/pjYp13NqMItLoEHbUD2mYPhp0I54Iq7pb+2A
0Sn5AOquR/LSBqpaOEIXbcj6pehFadAf41mN1OUx8qzzWa09I7nbNkYSv3OLYwk5BvcJ1dMLSami
8LYuedPOrVM89E5P8Wl1NtoQdnHZjGt3YrrbDXoT30X91pU0zcbqXsWptXUdvG82DVETnW/rYIK5
NLpQ4gabkUaeBoJ7eGWvW8e2d7Y9aA0u+43lzKSonGM6Z/O89dRb7tjWFuYIYpVNMUaFimwSYJ4R
RzbEmYaDlUbspmv+p1AHn/oFWYMPfjpbZWbcJsC2iw2dmhP7LcjZ6VNHRxlcVLxTxzJtMx+hWVTO
9yqt451aQO7aS7NKPCppZzLVdh/QI4bwYRgteA4vM8GlBt16KOhVHCkxeVVp23FyGOZNXKBqBgNQ
+NqtibnRSirYJ33mXo3mKPi5pD3kiEOKEFYA8CFYJ/hjQpgoiL64QplumvJXBkN8pYpoAbVoXAet
cSBlk7IOWKInLqCxTL51Bc4Qc8E9NtaNODJZnLnP4kLOPPwKw/zLR39ejZYAmoudzVl+idJ+8ovo
uaz9a5bznnpm9b0Pu28YAZn5hjCdi5Pjc90y+W5PSRoDb0qCg5X7BzaXOMgzrs6E0reVi22sK4T7
jlPJ2M2VZtjGxtEr6/dsTo+Dix5KTnLnYTja5Ga6s1KqEBV8fFpjk4/KC3/mVspyYsZiE5iucVvo
LWJCufdnj2tS4NBKlJlv0RzX5jAPYB05I44haroY1c+4dIjeEk7Hc+nipTomnviiOEFuasOhNY+F
xke69kA2yHzBKeX8yVrffS7bt3ZGQA+pSvOBxx3bzJvp/ymR+auRHzeNDrgfAau4WbGtg0NrYNy2
svCVH/RJStKNnaGaa2onlCfHwJ+83+lsf13qWFuXzIttRsHWMUc6Hu16IxPnNgj2lrBnQ2T3wVi1
hWlci0h1SKnyDBrnT10RBCD8SpFk7uFOEQZ9O+Bjl8JqMDD7n5Mb3VMjbHaT2VxltOATHjFZgP+6
9MN0s+dOIgNkz3jBX1ozz0Bp9m/ME+wuuee9bM+JV+DjY+oRuyQ9iICAFxcdKaOM+WUbKBJ4PQd7
6FIC0mzLDmzqsOoshPvv6DaAEDzGAwxFBXaKfG9ng3FlBPHDdb/jMIjObUT7kJsoliKu+r4pEf4J
9iufrYzpxP1asPMuu8+R3nYSucaPpQQ9MGApjyU78cXhdJ/Y/FvhlyTAkTLIjvMD0eM6UcNhqM2z
MWWUWUBD3WZGQwEm8VDeCBLC6R09FqSw0T4tKM7UnSR+Cs/co75vQfRgDkoiOmsm2vKmmZ7lODyN
1GRaNiXSFiv2eSZ8wO1puLGWxpi0ntqgGdYiwlhqlRZv7LyslYc/hPJcIHEy5ZhjjtuMSHCks8HJ
Iybs6v3J4/XjGV3azV8vFRHjTmeNA318eTywN63/evZ4yZJY7hSB5emRXC6Y7o20169MnWtO9Sbq
8aD03ugfLyudjo6nU6nT0rbOTTcEqG27NVejhha0qpNnf/ADjNqSTJDeStRjTORQ57GhN7T7hIg2
DqZ3W2e2DZ3ebjJ2Xo2o291AtDvWQW+pHxYd/n48pI8weKBz4SWfEha87gTxJ91YnQSSkDAFK3WY
PNcPwh2zvSRu3jrE0WGe/Mh0Et0mH0gCatw//rglrh775NYL08PUBOzL03F2zhik202337g68W6Y
IQoXIfhZp+HBnQFOEJKM/GieBqFIz//7ode7cisufH2su3r6+PN4qPV+uKgpRg8hxK1isEcgNQjt
9447m7jVeI1lYN5lhWZmkfUvcBfnUF14audmfUr1RO3xUuj4J540vbNXqKjm2tJPuXcl5tpkYzio
fT5Vy23uzHMkHfHq2tVHlIMKYhURXGVmfI1HPW8snDcnjtapHTwZRcWXuxLGPfXlryGxKadXlX+e
iQnuAk2CiDQTItAPEZiIJQcdQncsLDRVmFvRcj5aKO8gMDeKvwwKsmT7JLyfMp5RE5Egma/67trV
X5FEYmAicgO3YpwPUcl+odRIC822IBR0yjXtotTci1ETMDKDBC6zYqgYrfVj4sjlq656ubA01K8G
NsKC8jjRp/Gbh/t91dfS3XAaN1YOFuf3MfKwD1K8IJzxz5xH1bUXPeZdjerINLTD1PgOxx25pH0B
10PTWzCis/80qwHHJnmkOQ+4r3LL9KQouSpBi24kJm+8rcydAZc8T4y0iSne+CDCA6Vd6ZMjfttd
m92cBqGV0bdKam9jl6nGkuQ13FNP10n41a4LSQqC0p7v6ZKoHaUi6zETw6arpum5GIhcYzy6jqrg
/M8XZuUqo8emhFA8+NPWNJfiDJC6PeLe2kQoWLdQs1WAXHQoryPr+SQZjnpJAM2z/U1X5DkO42jv
r8n899cegsxhmp2njla8s50r8s0a8FJAenE08sXR8JeYAbCncTC1BsNwVziCTjbfZg2NcTU+xoMj
01hLvkutrDoYFE0aY+JsabWW2OtHrnIxP6nQ/+oHzlMyTAL9fkK8dd3ndAKJiQ3pBwzu7/D17Kd+
blCVnJrkaknSxLQBygzOL0kJwb4C9bWaOWM9Y+BlPXSnTcGuZc/24TYKcNklbJ0Zxk6pYTuzxu4o
GwAP/RyCO1tAJMQWzR2p0QPWA5H4QsLboZLUOJsa6ONA9ultG7RymOMoCaiWsYI8XtP4MD1nTQwk
kEVa8cCpeb74k3UyNUBoRCKjGliIYwtcSEOGMME2q1yDh5IBBNGgYUTJA0ukAUWBRhW1GlqUaHwR
dlZ5l+zgS4026gg8AA9Cy5t1xD/jwIplH2EGJhJZC+auWX/BIGxk0bMTmy8NU5pDr3FKTczUO4Cw
5GjUEtTwZsXnthUaw2TBY0o0mAnWEB4tzWoSHYjgSV1azXJ6POOIgrRhpLQie225zzlRaw5vzbkH
/I+aQ8wFOucU55s5f4H+BjsgAiA1hsyADA2VYjESpOPgTGngFHbjZIXJX+3SeRulatyaDTkOywtP
TtF4r1k2JC8inlZfGlrNw776mQc4+TJ9xjHi9D6E96lX5tUU43syReYLjUYDKaonuCq7ZizM2+hV
0Za7K9UK7acwcfo5Hl2yZWj6ydoqSJVoXKY1EkyblMjvBF+Ke1AnGdL5pzIhcNE91B6T3o/f6iU+
GXkTHJuW/0WeVr+UILQYeOtYI8CKtsdOjQpyM5k8p3oEnehhdMVUGoumfQn1oDocWvrJhcunSpx2
y6yDDhwm24MecQ962E1x1Eemx98uc/BBD8SFHo2jBrw9brQdU/MYo9bR0IN0oUfq4Df3kx8tp75s
16YeuzuPAbwexZPQfXL0cB4/4I72YmoEmNuzGn3r9CC/ZKLv69G+ZMaf6GH/oMf+rhYAZi0FkPI3
aDebIHj44Ts3mvwosPxyBP6JCJBf4aJPZH2QF4DX+3uaMhAd4PYFm0pZJytIhl0edDW7lYD8HvdI
vjFfMy1ftOgYUgsa4HHFPtUiB1NjOpULQ+wMLys2oRZDalSRScsjepo6HXItmvSoJzRUbrmmuoPU
wopCYeE7XO3j8tPR0suABkPmSpwm8ckWQx0yLdOQBEfc1MKNlnBKLeZgg1tDCpr2JTpPiN6Tsm1/
d9jdD1oKSrQoJFxSK4hEYFV+pFo2ImjDxaOlJEeLSr2Wl7JrobUmLTqNWn5iez2ulZakpBanDBMb
TGCFf7oFv3zp9T1b3USufc/FFWVEwSoipr0dRPnW2ETzlhloREIBiTtZwa4vPHhtkkhtZ7GBXTx2
87DH61OjWhuXqXV7bMVMrbiVWnsbEOF6rcYlWpejHuG94T5NLK8kRYB2h99Y4b1Dz2Mpu8Awji+u
ms6Z1vxw2G6AujRHV+uBHsLgohVCC6kw05phPOQ/p3YO0aDHF7+n0MCz+rNtOOcwHfpT8mBuQeD2
MdEeoXBHb4M5TJtE/XDUkpxV3nB/mjXHM5PFfVxqHJ+hcw2LmU09/pkR4+fGFPAzfBoZzaq9ig7C
FQ3ZyovGnUsQ+DW2/T199urAKIqcT+iP26qL5DqReXLLXfbevkOhXcjxtZHmqhUwWYe6+NOaaZyu
glD9cNv6RWa4Nt0GnoT0IrDIU/S2zBkBcGFQReikFPPhWNiS4L0Mcom2pm8kx4XtD0WhIadW65WT
1J9xMacLThaOGVVK9Wdl/QHEwNjEwpO6lFvC8xKMcOGwZlRia/cMOgaLnG3tyAnzvQEGrSUgJ4Ly
vaVN7D7Y0d1zfvRpOnxxkMRBYOnWoaD7GVCsI1bcJW/QT5hEla57Lrt5RzRifMY9Pa8NcE/cYZxo
j3CPp6VuGXJ24qVkoYubIrzEY/JlzkP2iI0rMenx4Ed4CQoTGNXo4PNgnTGvHI5YDyk/2CYWto5q
yI1L7OrUFBXPh0KoQy0cJl36C2u31iZzyCh79UQ2oTP2WVl/NSETXCqVJmefn34iMbgevMIitFHT
sLhEP4q4rt9nLkQ5Btxk3XB6MRq1X2ojfk2j8oAphe9Yif4hUgJkCxmMvRug3NKWuFEF4l/O0XZb
mLG77llotknUTkgWTrzK1Gjj1CnHc0JaRS/zxibCyAJxgb+lY3K7KonTcbdkMx/Y8yrDK8R0HbMM
vPNk400dtirEGo4PzXCSFP942JhL/lJy6J11SCQ71KypbgF5x7x16blsiWg1eX7ss/xZ0LmyCxUf
gB+ShlYxOu04kC1AbcPFR7riSGoV/GVC5HoCSu6E2L0aC/uwoqnL6cZ8NSZTihREIr73qp+Wy6ZI
UFexjww3unkhI4m8ETG4VaZVKuYdWTq5lQtZAQewAWgkklZp1dIjUWFT85WBilwa5f7xRgPUhXwA
5cPAuO5RDHv2a/bBHM9GVqKlxKifNjhWvOIS6Z4TYVrEs2tut4q+XO+74Wj3RVC9mbSpHtwYrm0a
h6txtvprRdZxJGrNXZbcRQQGPl8Vw2Lt2CszIO2yr04zLXu3WOxLhKd/38zFZ4+5ekUNoH/A1Jkz
jyxRTuzyIj02FxHj1Y0ztem5UtVO0ArK6BvF8ghY3zwiFJ7DKr2zJsfnoI/yq0evZmhk1a03+53N
b7avJyoUGzd+IabgX0uTd0p9lTqyHGRY0IBvNMTEe+8E/Y9DWmW8uCku18dD0I4p/7sWr5jtFHe3
rjHNKjyYQcwWEtpBu5fK96+W9Morv3YwSOPukCt0cXkdI/2q99NvE9+HM4f6kQE+9wJle18K3yhv
zWBWt9S2Xup4as+p7IFRcWal5Hfa1tasXkr9MIWEzcrhhfI0ZqJT2mJf+aj9cDg7btVsODzgBfGx
qSxYyZlFpc15kYIK8TBTmzLXMTKDnsUFKhhIq3Qj8dwQUhPWKueDWydd7R+NIQ0wszi7mo6F7aht
4jJg7xpy71o3Q0RGuCCA1nH9VtX0iSVcHiw+1FsZN2uDTuprGFMq5yRklfN0+Kkm13lO+RpCMDVf
x6gm3WjejJigAWfe42L6HOoIrzrjwuY8h/zgdjgXg3zX1kAdy264MyBsziqWuEPJ3lIYzLbRZXCb
z+FwDVpMYzaLAUfTVU7zYZm5JOwLbsJFbvTXEB90ysTpKSBisrbxh7DNvND22Fx9RofSVdYmr+03
5Vrnum1ItadwQOIAkJNFF9PGbwCrZvN4X6gKOOWMA7ssxPwSQqigRoI5zahrkqH4peirnZgdeGUZ
Tk5unusJtwT43VRuRVXaW3AlhJqKkOt69P7ItIUPQKNnWAafyeyfVEf4sOrzhrF7N6ybqBm2brvc
Wpvg+BLaap0wnF5Rcm3s52nq9/RkUDPJsYnMoa0Hbjg4pIExqPExtFrxgAenvTzsWraP3rzMfk2D
tMCnnKvk7Ob9ixnQWTpWPT/rxDa9Doa3h8uNAe5bLFhLcoy4KympQfAG/+gbq6pr6iPVZvbx4c8C
KYyD3B32hctsVyxN+xcEpm+C535iPKXcjOCvYTibGRTbqhxg4eGD/G3HE9a0xt/GplsdJF3Stski
0w3dFzJG38y56tfRrH4MxHqnYEq3j99jCBp3by/+F5WUfIFlTOhaDO9JMA5boocGstt9iT68yYl3
I+hJboEeA2IyCMhgmJGr3nmrs7NwTFxXLuuOaultNNzhL43vofY9xL+/db+//wyu9lvSlKCpPT3s
LfQs6QErHLqK7NX/4e48ltzWti37L9XHCXjTqEYRoGemmE5SqoOQScF7YMN8fQ3sPFdU6b1zo273
dRAA6EkQ2HutOcekCFPB0oQUDp1yrZQp3pBzJkg3JkQS6kKlWvg4UtAgyO2063yaVgBRFk89gfil
yGrjUSelhOG7aU6ntPdytLmJQE4bPUTweDc9MLRA9u37tY3PGGo8aG0cqEOCNEEtvhaGi7VIVQ5e
+wENTb6PaB2fxrVSpuaeswlJwwAwoI2nCA1f0BihtknTfjzJRZyn92GPnV+hVHPqZlNszYmDGx0p
NoSsZaZs6Q/8WSAw281Haxl15iwJmHWJBkpzLfJp+heB6pFyvrGRJJ1n/iFOTMhMbgwTRegFlTnB
8ScHjsHJW7jy6ou3bKiDvsCyrTdRSlqFZ3D5C5uORjuebZ8pSLiRn0QuvPWhEgd526fgV9plc/Xy
Rx86BJtzyJiNWIiFTvKTy7WqLqffNuUNTj2nQUsOz4bpIaNgkhvhsLDm/lqTm/H6haHye1765j5u
CuSB9ZSTIiHy7WzF4WlcFzCCmeIbihUILEwnubC4eh0XAk9ch3bn4jLfw0PGap3T+ZQLuUkWBS2v
tPI2RBFjoM3mM9AJlXEAX8b6jpa1pkk9f5VhAAJEpJBxdqaqTtOYbgUD3tRomffh6e1q9bM2G8r2
hsjMZL2UMUh38hzr4wBTcgcIsT8V+oRgcF3L1rW4zK0dktoPcheNxIn0ACRZfJwqSf9e9LWIg1Hg
0xVrRVjKZSLbPRXVXFJ9Q9e+2M034VI0K+1IbPJ+Rijza4HY9jLoWrsXcYZqxBIJ86q1IkxzkCBi
I80OCogQba1kJpN5Nd1Me2fm/0/VdQFWcImT+mdd17Eav/4eTfX3A/5WdXnqX5rlYF8hDMSBif93
LJVn/2WbRE/ZukP80qrguim6jL8s1UYiBOEPDRYWk5uiS/3LsB0P7ZXtcrSuj/pPsqkc709FF6ox
RF02QzeSS6CdrLESvyUlzkVPIKeTuKfGyD5NWDv7Fs33apAbmL/6+HQ/QslKLqDWLl2ydOe4tgTO
Wv2rkhrJFgNdvgdTBodlEZfa/RI3M3m1AQ7FZE20pLqR/5xnYBJEE/+YnC+IALQzl1KYKQI3Qpbo
z4a6bKfaNRDWtxcu8Or9ML6ErZodcc3QhBjzZx1U/APXU1yBcLHqsUTIm9DhKXE625DCTtnoPpm1
iyKpd4wgK/Z61LqXCO1+2PIvsuos2tF0rmlcmv0uag3AU07h0y9P6Hc7XZDn9ifkveqHSgeAmxtQ
QFY8gMW1PbVD2qO1aTw0pf3m2Pixu1i8JRZ0iKW1LsyOpqOJ8ZIxdrRz8g7oYVjESHYN5Wya82EY
+9cxMZT7ZGgDMeqxb43hnvD66YXiHtp+8043h+Kb4dlnsPOUURaK2CEJjdrQH10jJ1+5yJaAekUK
dsA9ab1QdxFAZPAuDjjWOg9QsakbrSabY1smZuo3HuNvQfS1MVs4Vmtnwbuj6xsC5RamTsbBzJEh
gJlndLCfrIMXOx00/3jrZXWCtGD+Zis5DiKMw1tnzMINgJ57UwzafrIp0rXlF7PtXmad0IAhNPcd
XDCkzdaPpixokeZ2B4o4zf1RR4DvCYco3DGzj1V27ekbnAbboA66PA6F1py4nKc2CjBUD+k+T1CA
I1nQhep70+huHYzDmxpsjmGUZyMc+3OptJd0UrxLOLo7and9Ge3x2t7lzHj9JY+pRzXkfOoqQN9M
P/WRRfG8KnallUyHpHpTeHv+EKnZLpsKiBvp8ErFdQySZS62yM0D2HPWUSdZdmzU8kgoNNRiA0Hd
FOeI4qwOVbVNsLeAhFdZWJVNHUlLFP7Q7GQ8GBl40gwFNaWbOQl6LaFBgLnWKkXki7HpN1ZkIa23
xZdSjamvmf0dQD+u96FF52uEZqpUR8uJvPOiU/leia9V+KmaP4CJih7s9GAIL4DnjW6KA2y/JmdY
tfvZUozlPNN2ELDAj4VeP7StMO5ENYpLqv00V2NlDGNgC28BQ7ESIjwvu03tmO2Z8Ul55h83BWmr
nguzHo6115bUpJJPg13HsCG4EMZOYV/U6jtRnO3eE8VrBNpp47j01/XWiE+d51MWsu5VPby0Sg3/
IQFh7I7zq+EW7j7vNWBxlvJhLEyHvzbVH/TZqASPhauuRLqnMieNsdDQmQMrGg8lkEK7NgFdziVT
FrdHGEOPzKNK7fcMbw9WT0vcyb/hYjP3+A0jpOx5BFQj+9zn5ibEDhNN1uDD/soTjw40vM7YfWyx
VW21ebY3S0M/x03OVgcrmRmAAFzyRVus5DCmVMHjwgCQg+dJrbqHXF9+EuoVuFlxjhKxHbyJPpSl
vrl2RMcF0Lse1mEQzs1hSovvvG/SvDPnWFdMpUqGVvQrgV04FdEw1gJfcwYUMHTxvk/QKxibLOwU
tPQ4u8Tibic1fik4aW8YYhe+lVcj13HqBcCFZ/+xrehhkENNQo89ZffKY9QQg1GWcCrr/IPZIe4Z
LPu7iGNKFloabYHylTvsM1QSMH0fGTcsAF6gNdjpte1ssfXyjM7gGO3LHhsKvFwqf4p7SM0Pttf2
fppBLBFVpPpADwBJKPHOa5YQhs3nGuvnjgsVUv0UvLQ6iY3ZLJdOL2lAVsuCcvyHFdmUPTNKrnoU
7QoTV9Nst19smgkbc+JTNr1T+x0TjeKNSXtONatdji0ergxlDB1KoiASA1JfUn6vJu+CMyG7R4TA
HFXrlUAVYbwJKfDEvOVK4N0wW2ReUO6cTaNb9W5Q3hZPt1E8xc2mmshJM8a3zBk9sjm9DvCWEX3k
mrtjCnVdWi8J1F5rg3SeL2kac04qi2+mrbwoanjWYDRokbWs9hDh94r4BPRuS2Ma20xKt7RFgVV6
MPaJE3mCjvDYiNLaLZPRbg2M/1sxNMZuimEruJPzNIdqt3MrBZ8WRfAPmZ+LjzPJoach7R0qzw68
stmuMWlrM6lqZgHeqsf9qdfWFr2jSs+87LYEsVyZLfRbb2guWthx+KxdrSV15mumFRUHO/KlJF0u
fUWoaxg53sk1E8awkAMpTBMEo3t56zuNotFibPQ9o92DudQHmkZHZX6fYCxB0wn87/HQ+l6H7UsA
hbGFtdwbdg0+a6001tUAJnPkmoB2FsYmnvbZRaUhmhdVnVH6RF28dQTcym6exKoE5gjXV9TSwvfW
LhqWeFHluNtnTr4h3gq7haNaXwo7Ms9G2yKr0buLTcOTCQYVqDHv93Zk3IMRGU+60hELz8yspD9G
DNdBhOt4X+m17eSBcufK3pymsdyjs2i5olfKztXIX0ghjlnj0vt2FT8k2E6Dzixx0DVkKPZQP5pk
3EzJkG7dFuKIRsCbkisJrGuNIzetexzfXIAT6lMTEpVVUENyke7eDbWpH9onJamVQ4zLn5yB6DkE
lxBwhW/2dljTr8Cse2gHSlQxhBfL1i7WKqaJ0xR3UC2Atq/KNmW6gKwDNCis42q12dpjC6wMlSGO
cYYBXmYFSrOPIljrLlO4o9rT/aGTgo1pWPLL0M3EBUVRYOWz6pMEToLOqul+ZxbnlI6e+oUDIKp1
FJSOBjsS5gYElxmze810HqEBDaRVwDG07g+9n6Gu6dhZULnIvXLN7GbyEfTVTDqV27wTT7JJhsWS
IkTljBxlin2qdRvcRZwSIbFOquza+EL8UIutRxD7VxublpPYQe3Vg4Xw6yQXC9GAqAm9r1kxdtvI
Et+VhQQmn7EB5Ldi/bVzFZbeKvMorGUATAvlZtLqwKQ56jvJWpgasvKc6li5eglJbsweZm+G3myT
MQtaPcu+uipTYDh96xmDA07ADSff5FQSfdTpdu9X6DhO02DFK3JN3RjdS1vYO3C5Knam9iVc9fS/
KUS87pJWMwb/tXUU1TgHFqHsqD02JE0MBAusa1I1ItduC4IX+DIS73CTtHS/xC2zbijHJNq2IkzO
GNmAlXuPlJRT1P8YjATnk3JwodKWWeqXqb3moACLQZhl7zSzvsq3O+Ia2cdZdLBXYVK+arDlwhh7
PBC3bRvfxJb0qk+SGS3p0aKO8vIAkKkJpqQVNHtWu4PXElfWlu2+W2slpuSVy9XO5OvNVDKb5fGm
ap80oTUEzaB/fqdiy1X80hlSjAaU4fqzZqsC3bUGwLrvS7lDM6vrYqvwc/TpVap1OD6rk1y7LaSi
p12lPpj9AiiE1WZZRlyNq/LKWKVaUqUlN9s5e8NlThz5ul/uympwBqY3MM4qy/r9a7Hk1yK/q063
LpaehDv9uWxRlMdWa57ChZQZd6EQNRASfpYL1FDxuXN/NkOJfGGsZq5nGJmziDnKKp49TWJCB4ql
IpQFkF8Lby2AqDmClMxbXpjUK6Q+xcopH9djDnqfD82OPMF/CbJc4bRb1e7ecgShqr+MINbizjko
a0kHJv7fC/i1/1qT2il1QW0zKf1rHzsNmDUWjgaYaOvaDfnDgnMfHVvO6hSM0oZPaifDfUjrbD+Z
y1Bswq599Jxx3skbxdoRN5opRswCx8aMFmJAUWr0G1rkDMjXs4e9niLa9YXkmgYHKCc0g23RRx8T
d4x28heQv4X8oUSGGN0unadOiv+lxK4h685JNBtFBEftH8dvN47Mqbp0QgD4rwPb8ZhlCe+oD2R0
+vJAnjhrkJwGB+TQMiB4F5NJgdnt+yJTmLpYkQ7xkenE+1cgP6X8vGaiL6fbJ+e0Xe7cNoYYK4Ja
tEhNVOMHlHiB6oegA6fXHjRmxI7pFqBQWsbehic2UP9fO/zErk7Vpe9TWGXVi1IO2C5d2pb6QhcK
J9Wbyq/iQn2X3NY2yzjBuvR/SgIXuY57RtDOfXZ3W0xeq/kO/aUOmZJn5sPWXvB1tPTknWry9cR6
FLEbQ4a6wwd+r0fhtbWZu5GKEzTmAGSIyrUCUNTszMeqr55Aj3LFHJiLAQt1MgbvWpHtkB/cTeIu
LcvvxE1+RCVLxUnBqDKOyadC/ZhSitzkbv05EuVnHVgTGjf+AlqR3iNkzw+VOT2orU9HBZbfVOAL
GMmPwn7G0ML4NHTMPDGCcGrvut3g0PFVFyvbRflwGMOZoY8jntNar89Ri3zKwPId5THuSniZ60BV
NfE70PR2jpjNs02k9sdhtQRoxiqpnq5e4T5jdlCpeCZn95tCnQAtTnGYB3eEw+ky+nLFqTNJxW6/
T/qDuzzWeZ5gl0Cj2xTZJbamb0xICj9RlHuF7v5GN4mNikxm667bUIko0C2E8HOiVuEXa5/SyPpQ
5tfZzX6Qu7XQl485gebR125gsKLMCKnQPl0o38EAc1ClpPUjzVpvneqBNfY114ZFUvXXzCFXO56M
hZplvg3H1WjQDIz6xB1RV6Hj9HRwQFwzyOhbWmkMIZNN1yI6gQfm0Ah2c651Bu4cNWVc5WbJcekr
TB4+Nuuv4AmeO9v9IvgSlrhZJVO4QDzbemrz7OQW6JzyHnYR9IS6Xb5nOnNqkXqkPY3dgwkZILXB
fsKu0/ERJB+HyQgAU7/MIXFLkUfcT2G9ta3R4gUAJKQjKUffeC1qQWNhNa6cYV5Cz8x/dgl+eq/3
4gAkMVVSGlhpvu2sCiU59X+tSZwtUSZ8kTCmihpC44wfYEEk1iffFj1buVMGWmn7Lp+JoyC95EIq
3sGA+d0X8zkzBxziGMaFCRh8AMhVtC9L6zxlmveKbTn0df5HNHSto2pk9IMa95rXxR7u8j3Z1OOG
Mem+tYfPVVU88i7pGHsztfPU3ZcxEy8zz3fAogkGBj1CpWRAssC1zUmWQOFniMbrRN4072+rHjSx
UK8RtrNLxnZjmGImCBSxilF412TqPmOlOjkW5nxC2z63pGxtaO0ee92m++YCyMekgOJyysRZTyAh
lYvy2gL9Ib+k4lJwHJj0OBVpU6FLUFDciK8q3omW2N6tpZOk1hP0FdgDae5O3l+HDr4NApQ4Q08a
R4yVFfTqoB+fO7eEa9CMeRCnRZDqresbLYJ3vjU4DZTl2kJAOOjggLoADGcL0VlnQjNvR7UhCUoj
nKb8mSOG8IVdf3ZNnah2SJEAl9/6mRDvuBL3NUOszaKG3SbPvRwlCQhtpLLBaMaznyWPcxYDLyio
XkcCQfpEjaiIvYOa0SB2HHrjY6NcVD26xCrS9WhU02uNpND3WgMri/PoxW3uV0KnT09GmplPDpo4
+ycji2hrDIJWe3519Ag5U/ERff0D8+LlohEYX3no6BUbs+BAQ95rKEi0xtfJwq61tOprCUpguyzm
mSSXlRaFwRuXD0f5DzNvne2CEWrrRmOQIfaYSBRNDPfOqkmODAv+yIutrzIAQqd4bqS+CkqR8iVJ
5mtXUo0tMkPsVdzbJ9jJH7lqdBxSFALn8tJFI1M1hIPVoD566fLNVo3yTsew5S+OYt/3ufVB9ZCe
5Ar6KbizG+RzB5GJ6FiQDkKVwdiEofszTfOJ1qlm4XNIQBKQQekXlraNrfpzR8X6wmmNVja/phW1
Pyl7zLt2qgNMPvVBDcOnhnPQqfSanzGYnN5YhQhF+xZTRdk04083natAgeutguDCh/aQxCILMmAj
GwsrV98OH8wm/8El5oJqS+wKxoHECn4GYvvGJR06Km4e37NMRNbqMU1/ZJY9Y+YfxguS5M2UMiYb
TMTOnUviZL9LOzqHOZc0/kjI1xRI/GC0YAxXqKU8AjxPBfR417tqYkgCS+Esw6g22RgqBp3edBPG
o8o3Z2itgMAh1Cv2wPkgeWwzq7i3y1Fs7AKJ8DCMjs8rgfG/5kys/d6t60AxR4Ne1LYd7qpw8jXT
/NJO4GgsgS4cnNtBXd5al798Qay1h4YDQRKsHzKjN1VPFw8uT+GP3XBqqvi1AuDsk4PsNWS4irH8
YCzd/BBaIXTJIiGIdYqInEsmd2MaH8wBKrug26tkOiY8VctJD7Ef4cY7K/AqPTTWwTCa8aLYNMM9
605hFoYYsMDuaz6X2ZIwa8gciqWc0KJBXENh+ENbH8YkTJFxTvdzJMw7g6M6WdAPpeN8MQ10Khh5
h12MaCGHdN3l54SzBG3iauGraQjArqJPibUt+s48U/D2o3pAF649Rhz6ubYzcmcHLud7ZmTP1XDX
lS4GKzoJQT7Eni/we8+JR8xLsVCBw/tbos1JQiW5zmI/4RpDMEBXV6he7aM79IKktWFS6Ne4mDEh
mZ8y6tsorjim5MIRtt9kJW7fsn42ObGNwQjvdIPAjooXxSHoG9WWWjAYSeC/c5Jx8Y9+FlNYnwEh
kHcQ6oIWur2eDKeDYuR3XOb8DO39fbIalfKpfErFt6Q/h3pjbXuGRBunDlEzGsZLSybR2gCFn5h9
9UIBD8eBvzPn4nXRpm+Mm7YalGw1GzdjlrsPYVoFBmGNfps8GDnvp3NG0GcmuX7TRSlcc1s4mFJD
E1fOjJ0BngwTZSQfhA4BU3lD6/pYNaXY9Di7LSP9Vuvmt4WKB8R7NOyTyVRz4KhzXTIJE/Q3fRUi
1BzwxPCbcBrOgFE6EaN3qDv8nLG5QVfij8i7ESJYj0YDg6dtUPcVxhb02jG0yQTVkcXslmUtJY3F
x5ZwbpLHUadCgj3aMNopeQzneSrtU2ybH6CWN9vCTdE9FJ4ddElVf+ix96pZS7deQPFzRM4Ipc0a
wgu9TaYWdUBBpdsl1lcQZSXuue9NTVff43cs6ph2ua0h6lG9r2MNCAohaFP4VJ0Wn784bOu1YD6s
0vHmflwoWnht9VzkcL2Jnx1gJ2N76bH75Jt6bdLKbbWJekpNTL0+5p1N+1bWEYq1Pyu3b4ukjjld
WJzpFQLjplmrIS2jCqwo/AeyGywDFBM5Z3M53uIkfe8Gl1P5QE9k2sm2sOwG3xZiXFnEjgvyaH3R
dLLyDjAdTWI1vUuX4tWllLGVzW3Z9p7mQZzKfqUXEkxp+WkiuK5U0FIZIEbjaaDrcBrXBW/gsmhR
uZf7VfsVv+d8lE1vxAQj9n0GgssMqEFmY04wFGm40RmRm45N/ItS1SCD1tKGtLTHalNAOWY4EzVJ
eqTdBVi3XMbAWQsi1rqgcvP7As4bDCl9gaS8TuyluX0KjUetzxmpJfkzGqJ2JzUFctGswoJFZHws
AAZSQ/Curfilsrjtq9Tx2iMfQmStUZRfZ+BRuDJ3bA2ZkNy+7SRNOKisXDuoqwmXbNktXsH6oGD0
PC1THXN1D2kWtVYKELztcTut5aymdOHJNgBBrTy19O0qVlFSHgfaqDsRlwEuY10z14VcW+/R6G5/
IAzbDDq6/chOrq7hgG7oB8GBj0jspAKPBxfYAghQFf1U2Lp+qtc1kTbR0aHzKTqXJOlsNKHqj56y
c9rsg9yXrqQMuaZNJqCFwabAWQ5vmmGgILUaRhMKum0zhJiQNd/khtxt9mWPm7+DpwtQRi7aX2t/
bDLg7bZZjZBavj+lmgwO5QCXIUoYTL7vC7l77vvwOFUPQ7dYBV6iGGMyQhjNjNmURA/5jjMGCYi1
Dc2v1/dozot2steF3JQLu+nToGkfs5orcZHzMxE3K1//tzexfkm2aznFZl7fh7xl5kBIQobM6L2t
beg+m037wRMzAlwwvcy5NlWjfioiJiuLg9o9iSGqEgLqW5hY6HEY4cFFP9zW5v1SeBpjekraiqCa
jQf6oulW6k9u+jWb8m+MgfzcmMfNrBfQw6vkjWT5lwrXU5gh2IAB3PgLFho6PQQ7wb48UTytzgzz
mUsAo/bxmxdbjULFzphNIj6yx34qrT1YKztolTj4qQYT88098IiEwUl0pujbsufYJtpLpYk3PBRU
wQUy1ShV+BYcxOiMFINWOKeoJ4KNCBuIhyD1GrtN3oPc/8dqPTwTicY/Sz3+T5ssVfn/qj3kQ/6F
8FG9v1RT1VCzOSZVit8RPpr5l6vhk0YzoLueauu/BB+G85eqrpIOFU0H/hsPucnfCB9D+8vQXVf1
qMbiUtHc/0jvYRt8mrrKZ7hDxx//+39ZCMEsJjQeJklVY8RpoDr5Xe+BtanrmAyjwjUoCSVrUU8u
ZPS0tla09IXjvKwj4Uvdl1SFydDh97W1opgs+ScmRLjlEV/SxB1j1FseJ1K5xsSt6Ir4JCVzw0oC
kWtyIcEgcp8jE1/lTqUB3uzp8VGdUrjm1fzMDBC6jMSPqKUWtZ9Vfbno2GV26VoVvi20riMWXG5j
9mNVmMUnU18cTrygKxAxwa9w+tUtGCksrYb5YaQpeiAvLHKB8nRa/Hcd221Vz73vSabTbaBvjKNy
RasIQd7q+z3TYvUF51lK2IUgYMjWUwjF8htzCTc+ZGa0TWnyEyC8Fl3fbx6b4twRvqgiIaWubM3U
J3ubkvRtM89jUpRxYaYwNJmncF0pl8xSfbkajQsTKbkqFzj5+pM7NSZw5BIk3oIx3EdCQvTsr4Vm
rx8/kiV6ma1rLdRctaJ2GPlQIccKWZ0c7MLq1u0glKBPsLXyIHfLO9zuhe3lozUibVvoI+7mpnlE
1dOegNF2UCFY036tJQMmZP+Pm9VkCrFjUMjdKRP2KpdBFGJwviR5R7mtc0Hj09xuuj37b89ZGutX
O/eMR3I0tsEfr16/3/zrLcnneH8luXp7n/KBRb2vZ5oRGfOlk8i5jso1xex1FHI5gkO5KnfKRbOQ
X2OqIW50HnFbFL82LQaQB7x67/e47b/d1+powFX1HvcVWKtyzaHtohV6874ud98WznqsvN8ud/63
2789lVxl+oVI0zKebw+Ra+/P8+dT/Pa6/2WVRCMM2BXalF9v9s9nym06aZrQCSOSH+bP2//Nm//t
Ab+tyif4N2/ydrtck4vfHv7bqrwpsVPSQWHGOljqfWQf9el2eMu1f9z3/r/48+YkN8rDHzsVYr/f
/1Gzkw+L/8cr1LAH1a1CdBSth5YEIp1T2u0xt3v/8bTyBnt5IETHOkpogOx8yLVbi0pu/rGvMkO6
ebIT8l9W5V3lTbdHyueVTyn3yU1LCqjlNm1Jnk6uvjfE/v2r355Xvgyo02cFPd9O7tczEhU+y1WR
xoDF027R9uro7KXPXrrt5sWD+CQbqnKnXLj5OoF7v0neS+7tMcosZKw0CDqadAzMXkkFJmpmFwvK
/+VJrqoQeaoPvz2NbkcqGgj4t+9G//fnUhClkFwNF4I5RwVMPNfuMKQkIEqnb0lrvoZL3VO4WfUQ
KyeoHb5lObK7tp+mrch/zHThiiqOt6RMk0ZSA5IYERrVeVWDZ4aPASF/KE6GE303FiF2JZcg5vla
4YctdZvf3uX7x5hNpHxz0sYI87mkifWqKtZTvNz8x32y/frbXdZHyMe+P+K/2fRk0PAfT/3/8TQG
Pdq9SZy7fGZPXmzlK72vyr3yaVx53Zcv8I/vBNIG0oS52v/+bjqAG7hzHmt5JaPA83dktFyT2c23
fX/e53bz7T63fXWzxhPftr011PqPp9VlO1vuvD3Ff/Yy8mlvr3J7GrkP1dprkUFImz3GC9N66cIx
0L2vyX1ykyv4VUtBdch7yP0i7kauhevD3lflTam8rsrH/PGMcrOQV0h58/s95YNIsPv7td9vv22/
P2dsAq9VrDxYNHDbTqXcW0iRzpr6JZ6U4kwyHf5DLItaMUebaRiJblIpeBiMSAGDdZRaCclYoH37
uWkT5RfX3yj+Ik2dPRQCfd1v7RgEYWRl3r4tikvnedVB9NDQalX4WeZ+MUwctHWCCP8LArWjhp/0
OLpwrKsQXS01rrnE4hCpCjaYrvmOKtmEj4RRIDHuUeot16gJkehP7om+BqappHlWHcXcx1X3OU+U
77ghkv2sAQun5XNP38DFPrH4kfWp80pv7yWet7Wo9uKz2ZsDBsucoBaRU1ez+3nbNfF3AOkhQ2L7
YHTU1SzSR2IyDHEsdFtB83YHr/9QZ82VwuXPbM1JY8ZBb9lGW+niCA1Hz4Z7l33F5gVRmH7VOWFE
Tpaic8p1JqU0O+6LpL6oa/uTsTtSOudJjFV6tJodbQ04aGuKaOEpZIj0c4boNHm0NcL+7CjPNl9F
SZMvHij8zYqqrWCA9JKMy+cqT746/WJstfFV7Z6GqL42puVHzaEqVDALznqes2K6HCSg1bPINlmi
okBczVt4IayNAwXUeTDt/NAAljnpZML6Rl+V/uBWX6oRJjftIAQ1VWgQ/mo86MaPXHgGJfhYvOTM
SknLmh+L3r4QS4WVLwSe69I0mx+iIjqlNHnTevpZFxo5ow3eT6teLVtj3e+0nvy7PIYJFpZxcuxn
bs3m9q6cs9PYc1JtaIbg8aRPNuDqc4tVo9R431MNs43e6WSFGLjf7QaB1Go1ix39VcQPKB2QiCcJ
7jCTOmFd90ic1b0JDWBrgMAlbDAFo7gbEj6WvYxH9MqvZaynH8RQLw/DZ/dJnQaxdxKm/1anvCnx
AZVAvctj9SOaimrfhsRORQDdusW4GvCZq3IXWVTpJw/fUG9NNDgFgVh1TIW8pNDWu7THS9PY0Tvv
jnRC401CDEGA89cJaOkFSkLYRRgSkmbhnze8/hWI3s+6RG1qND3dR4pCak/AEALaD5Z2xsYlMi+8
rw3yQ13ktaA2En+qf6AdC3ejB1qmqCGkVCqi2wFje1f/LBvzag2htqtrDodt3EYdGRVJvfeya5MK
mHCtDh++S5lvYZWhf1ljKw6TBIwKl2g7Z2Zjgi7cuJHgz7Noj/VChdnUyK4xw2Sgh/zaL9OD3dvt
FtMBl0p9OMlHzMhg0FXMd2XVAaGN6lfXyg8IYs49od4F/48uK9ogNHEHpunDwGh/UwPJRuIcj7Tk
0TyqQ3H1dJOuyqydwZKFPp8n2pqR9p0u3tpJN2FnQsq5UpY+IhCdD7Sx1QCHAra9fHio+Vf5Q1II
rvZ4BS0tKa4zLng6L57pF7P7soyCa3irrjgpRIzg2LV9Y5nP+jA1tK/7J+TS7mEBO7gk6coVQdSr
VRYTMobQTRZ1dyp+nji29pORX6eR6Z/ITFCwlfWChrvctct8EGNWHdHhYHOGIthHZCPWbr+jbfYV
+SvNsJGcK3xWaI2VttphwC56vd1aSrgfrGja6VlJs2SoXyhlA3TrDXp7DfEM3vzFYDBiG13J+bSm
f4MRaWO3PEEiWmsbRTQ9zGanueeMo/GIaXIzWCKY4TyRHF2DBBjyT9CkfGNcDZS8M9qD3V0zkjxm
C0QDaqxCwys11MLa9BkDCgpnwAI1Py5okPhtEeFbWcV3AHMOdjo9hWVz7cLa2ru9d6Z/6exqTWmC
XjHorlb9c6VTBovDCjuzkiOoNownYSCLJ+vgWCYuVX1lmq/YPAu0U8peZJx045i+Qo/QeVNXZuzb
Tr0jI2sgZmnZRzQnmwa6kmF/LrwUTWxWgRrwaKVVy2swl/pj49Qf+fel5BIMRHZ4KnEfbPVeiG7K
ZD6aJQB4lwjBYbOf2o6y60zXfCqil4S/6X4wvmqVNlFAmRo0DKuTI1meptDLAgdZjj/38VGgAaYE
aF+ySHvWEF7z9OKiWl/gU5X7Wo8PXr+GJYfwHrW2eMJ0smyiNoNUuDI2YjXf23jhn3I8p8IlNvKD
3TTKeeQPxj/N2Dfw5gEzOH4z04eDy3LWZ6EjUXfdbWQ/EHGlBQniz+2I3gAJu6IfJ+vqDv19M2UY
geE9MGQd3E2ECiHrP7WMonwujSpG0k3fZ19QzBH0BMsX+Ya3q9Crbywb07CZGe2+J26CiATKlGoa
DPrcXYks285rUEYWWQFnO6DOMxXPpFoTB6Y8GCJH9cfGHX0TiJJBAslCw2EQ2BwJd9rPIvy42DNB
lpP3cdYxFZk5eCp8AbgFwq/tYJ2FTlzPmCHUJR7prWhzaAHTnPj8U5AzMhPYIIB9KiegKRmpoNvc
Oet2rCJoD6H3TZ5Gsg9BqSijqPba+mvjDhrtfwwLDhnhm7ZW3cPs4DKigvtKRa04LoIR0WAnO8Wy
XyYx72yteCkXkht7tzzkEb+w0+XjhoysS+NiTcqs7rkc6AEMBuwfz4jvM7cat6ThoY3UoGiivsBb
PKJSKPEJPqq9vrLAqp2TYiCs+G84WTjuOJH0yCi/0tZGu2lOELLCK8mF0SrsJOIuU08NxhlaGjro
smQ+JAPZCl2afAyL/8vdmSy3zTRZ9InwR6EKQ2HZJDiJombLsjYIW7YwzzOevg9of0P0oiN62xsG
RVISJQKFrMx7z02yG9JH7tzewnA+7UmVC2+EjtYjA3+kFM1+mZ27kgC3g4WAqXTmW9y4KUT84a4s
XDZLFSvfCPWvWnOCdKM3Ssc/KzNOyGWkUGhjXNedsEq/Katmow2PQJahOiALedE0iHrWY/hv3h6g
3XgpmFeBY5Q9/oSCIHnBXFNVkryu8rmlcqjpWjPr7x48hR06ZFKddbK6tx35KnGzgF8m3BMUpCJ8
2E1I+KbNTn7wcw8+kRfxsanHyTbx8efhbSyHHxX6dUskel8IBCOu7d6gs0VYL6Mna8oGjlF06Un0
M51enTG9meX0mY1MWWvXYCYdmqe2GKcVe4oIysr7Xe60zXb6VDMLiKizkpwF64vGcMUMMroLBg2z
UAO6rl3GrwUpGySNIS+PGU2fGCwfRFPeVhVYE0dYLf6G1dXMlJr8vT7K4AeRXMtv3C49Iq/YzFrf
qpU41RCCltJSR9a4HQqD4OIUyZO2ho/ejTkAkNrH2Pm7CDlb0oOTtSEb1JHj3AS1c66rY5HNMbIz
4YftKbVHE0XWUlDP15BbkVFIMvy8slIHtg9bab2PZa3uW1iXuzorUpDrsMD64aMQI4tJtOU/Dikr
1C9srSq2dYeyxR1POAobl/wJJYxGF0KcuxJPkjArEg2KZ7vvf4Ytoz1RCXQb0VuWeBW+iUjeGla9
EzHypSifdkuNuruM4J7AN4ClfjNPi0HUuvnWEFuzYTF0dkla3XIdpNxyYK7qKtn2JYkGMYVCZZEq
bqnWOtSETkOIwm8Bcc8PxfvQze+GPexDhW/CVOVT7ukYJxOqkcIOjz10a1/IBr0BSSNgK5NlJwZ5
z5zuIQu5GEfotHsAs5cqGe7s+GejJRHr0vmqCndLkmNlUG9P2L+2S/JrXnPxugEwjeXZ0U7bC8co
ugDDBfuiMTRRohnoN0g2ZWrU+/VocvIh9DDiFSjwaMo1USyQpLLyM0hIptMdlMytSJBBRxEwlc/o
NIxJtenBzcddHx7cZtmN4XwJmkgQzZp9jfoFE1CzpJue/Q/08upLV54tCcSX04vqwCRajUnbj3TC
/gGf+3s/xy8iLB2/CMZP2ZkkqzNINOfh0wm/0I4nv72dP8d8Uq82aBd4ZuT4jh7Us9FciQpl218c
ADrSO4ZWcDba8LYiXxEzi0A3DyvVG394c5te6Bwx51dof6b2gr+03jZLeArpCh/p0X+3yxY2BPBf
FCAnQsSWA6yOX5WuZj8j2krEH4OEeFIDJNsUXmyR7dKfcPT9bPLA29fTdNazvYlrGfumw0UB1MeH
Y+R+yXwX3PHFdtuDxRhQE/DBmC98xKX+WsoAJIL+Aj8GFgub5I0iYAgeKp9q/wWUGj8sGKqNK9K7
QbS3rNIxSViAQJtkl8nytbTk94iMXeyoxD0NGcmoxaaC+nRXGmShpp0ZHZkrykPj8ZEZ5mPTpcaD
SOzgoVrq7KEOzpbhQYq4PjROwwmjX3r5/ZiJoQPRzZjjpfrru0IZRH4OTnpfrY9dnxgW9b1bMBvV
3eCraHlu6+c2s8aH0YT75TZgH4sx2oxLOmxGJ0l4I+EXoxpCYxNQxSZ17+6GoYPSiJfO4qyiRQAA
cAofu/UG0ONjA92nIKsdxaP9cL2hHbmQ4b1QiZbun8cKZ64PJNByyv/9WL/oBFVtLA812c2lBoab
rzc9B2Pl1g+cFJIlv2v2Uy7lA9Rc+UBrtjrq2Z1XiK58aImCeEgaqH5jj2z+75ddH28dC1FSp26u
j2sysRB4TouP0wQl39+vVTLAOBcC1bi+5F9PwA8Ewfv7F18ftmWZb+KZkdz1F1wfC6DjUo0pn81p
5V8fuj4Zp6I4I2J7/v2deRXfIV9EXxElj/QKSzedHzrTjB/HevqcMFSeRlNdxJxkt+SDWw/XG71w
XpFCaO//eSybhwLLmCLFSxiJsalou9wqo79J7dReQzbs39/bx2DdygDdcwR4pih0xIeahZgjcZUe
fn/dYFfaQ7ewtqD9eD6qbEllND0krb5fPNaQYQEhHde99eB5qXGP5Thcv1Bsb37fsLX61ifRcjNb
GT8hwxzgTyS+QVz963UIVz0wVSSiXn+QK0rnjLYNUXDe31WYJ34fUUsVh1hxIYRmeXtfUn09WoYO
H2VSPldBOJ2vL7veOHXJmF0XFSGjHIfX18L8Qv9Uj4LIdb7r+picyZ4wyvSS9RNhRSL0Hkij8x5w
NeFoUP17GDTew/Vx6ebDvUNyQZBowd+xvizo51PlSthl63eyC3wQAHNp23D8lTNQeiP0nIe6Kt2H
qkDhRPYUkT3T4j5cnzC7pD2Jykb9vb7u+gTBBdZdjfEbHkNnUPhH3b7NlUINMFO5DfbtP69FnY3H
OgVhCQcu2esZDORiBNFjVdjanyzCNRUyUuJMuzrYg9vAoL0mmvTrjYUc7ERPaZWST2JznY3/fx3+
Q1z/X/N7/F9kqHxvfv2b9fD7e/5M/12b4T9EBdNxMFj+HvH/wT3wlKuxwWrHA3fjSObyf/J7lPcf
DYCB4lkh5hbKRBfw1/Bf/8eyTBMYhEPinZJC/V+m/5aLjODfw38QDyh3TQaTpvZWBcL/jO9Jhigx
F69G98v1WjN4Xsyhxouub64IFWTBzLstfAKKGoQB2UoCIRCtQJo+Us/VeApChisbG5P2NllT6xPL
3lCMlOx43Rp6F0TmPaxP9GctaRJw6gmQpX1QpYP0xxJqYZs3jM0jLImrpDx81w4leWd3DpgcB/eo
xgujDFhQZh19F56jD63r3I32DC6aqj92LPucUmxEoGftRYc7Ftpf6bptt1qbo58/kdhqAu2L9s2a
7LtypaWauAr77B0OK1heqz9M09o3JVZsSxmO4xZmbBoFd5pUFtjqRbrD7uPuKIoIUwwE0FX7EOS2
/VwmIIrDBhJ1Two0tuPlTHo6SnvrULkExzWmjVAUhKzOJ1hEYjm6ApO61aYPOJ/fnSAz8WfSFUn1
LfiYhgbQjEGFrAMUwhR6NJG6qMFWwYq+tRKXWSpFF5Gl4tsiIMYXpbcFDfk8jrLaTVaaPmPm/UYL
EjCoapzqNHYYbBtwxwtIgy1Y0DuTfAt6Oh6up548zHyGzdjG7325o2spqYuxupXE1G1ZqGi/jzSO
u2qf57mgo73nGPpMx7LcqgqeTEPrCiGk2jgmn/1eyO41l8Bnlwmzu023g+3DdtDhT9sAQ0XCAhKm
SD42g3y00x6smZeCrukxvMTUtfv7KKUcxkThizD9ZGvoZy5SPoGIzCyxs8S0rCznJaCpyy7ZId20
mc92FS97QLY/aZjZ6Dlw+qQOswQ7gbTKL3IUy1js4gZiQ0LjUD4WBnRP5d6S63wxAywq2LGeh7hj
ixXQ3ke6t51Gwi1QuA6bed3trFcTzcZ9zm9t8aOp8oeqTm8mJm9U1Fwqk4QPJZ3Dd88JTnPl3FUG
0osU5JJ6TOf0vbaHhOlISf2e71xdZK9EcG8nKg9085WihRmkeM6A0R17MRNnSLOoCu7Dvr5HWrYL
3ARPasBfjlt849gdofA9PffcNPf5INkR1MtawxNGMGdHFRrVLsdw1/QlnR5iYTZIYepNNUyIbkdr
79QuDP3GQ50yTieSpoipoG9pYks5qILukFuzVagESs8V221CUSPZjQQMkX8mmsQ4PIyMWHalZ94H
lgFQA1pC37h4i/Rz37TjvdPkt7lwDu5SPTvG3D0ZQbb3BjrVwLJeiTffTWP8aUof+GBxIob9GGgI
aRqAw33reMeE5OxZgdubzG5npfqljy5uRvM3S4NtSXjIocsqGBteVW7bPCGuO8WSqvBCJrkoeP+1
5zst4ruUpSZthvhU/WgySmT7TmVRd4N56s5l0dlX69pmxOwOyyBMMMZ8nUfGiqEYniCiA/zH1Ta4
CQONGSxqd9MCTjddiI6ImfESG5iPR6d+BHoz3apljRHo4CfX3RzuIlU0oFcq65CXYbFBX2ovQ/ak
a8865jE8+HRu90FKJJnbE5NjRQLB4eLt6SyNNYOkII6eSfBddllUPFMa1oD08s8sCcxDt4TFfo7M
Dze+MXIUkONz0CbHYVYbUVi0CHFUmQ9ubWbonse7YWa0kpy7tcFKjoSzrdiu6kB80EiBySjt10UW
z0RZsHWUFqOsPnDO14jiZGLnRg2+G3SOY62aejTsWPoruUYZ8QYYITTnuJfNWY5JuuuM5eeQApqF
l6/miaRX+qmOSd9/sPVBhV2Hky5+dKd2OhAaOfhloLluuI1zltIOTwjsfRdZ+LrwS3Pqz/SDqXkz
uCS5EN1xKeOzFWfmNg0Sb8vRkt7axNKSuRmd8FUeynS0D1j1YJBq1lGGiItPZnWzLVZlfq7aT+nS
9L2Gs2E8Nc5x1tqHcJAPxpXjOsQV21FYRxF0M5ANKKhSoGo4FtzkWIzLXZeghKJ7fsF3Is64lG2f
fwXVOQHFEazCW7dQX71+SQ7Kcj3Ya/RNoPhcykRccyohpDbkv8YdfY7ru2jWnLjrvXr5JKnC/Z0c
l3cYCDjQztd3WUQkvaY9XDjyY/KlQpM012hjf9+tY+eku1cGVQS6OuqlhJnvG310nE3cQ40lHyeF
lomm4pXw5bitYi4M66uQpkJ3PKPnTWzhwyj9zG2yn0Cj1xuZvA0ZjwZOdshqlCuNxKYpYNGHhcXm
wFsuV4ZYqIriZIJa6Xt3OozGcqknWBP/r+tG07P/17rxv5r0e9F+b/9dN/7+nj91o/ZggdnUaxI+
hES/QHX4FybM+g+MMM9xOBORw9srwOuvwtEBE4aiVJsrxMu7wsX+KhzVf5B38mrNw6vY8/8kG5Wm
5O/5d+Vomvw4oVbpqmnjObwGQ/4LE0Z4CIcD1qqTnWELVLlFom0ODCy2XzMLhlZPxjJLo4WaZe+2
W1TbzglyzDd3qskyRu1xDNnjaif/1noZLsNFY3JaL9AmnQSPHS32p/ikln7aSRXjBokzYCEXro7T
LpG4x5OA6dHQu1/DOWExMTizrNavwlRzPWKejAP04pMQMO2NnEjwzCRyT0qV7uJAbavU/KGnbZDQ
gREFqczXSDMQscDJTTWscIpPcOjOcxuPIKssX7JVvecCcsxazCTEDeBQ9GYkQZOwD7QENnws+Mup
jnbuHD1YEF9OmaCbnr+fmir6QruWaWqtZ7+vmWwOi3WX63J5SOLE9NN2EX77GDljd2voZNkIlwlC
WaZrWAUWpzQh/iOBRGMbAI0wM5Uyme7tNWJel/suAUTiiZzgNAsLjJVjLQv78ldhu78CV2WHuinf
PMTmm3wsCIAGCrVg+ogwnWxFNgSbO3Nox1PZ04YN4NQ09NK4UiNQVQc3mV/HXD7ndAz9Io++ektN
1HSXWvs5Nwo+Vrosy/gZZNN91wQPWUJTtxYpM/GBTX08VERTYp9O+9g6O+NCeSa8e6B0pDHQVR17
WSHQNb8GZRrvugLfd5AGwDPiPZeAeh/Qac1ro9xb3iAO5WhfbFPvdR0eEk/fDKWq99WKXpy4KiK+
n0KinjU99aJmMzPjCw1t76UiZ2RTr67ceO3hOhURUWPxXor0qWybE+aj9wZeMD4gb7kLDGQHbScW
ny4GuWxeixG+vkGLY20xJlDZiuK9hu5ZV+GXlnAqjLwyLD5w/eMUmJ7gvhfst499kaNCtqd3eONi
mzmkuuUWI0Nh0nEKTyB8iIRw9JtobPD8zcCl0zN/4sT8ghwh8KqXJtOIcLOcv8t0v1tT8s3S9CDx
H0/b2i6/43vCVT6mBTNscDm4zd1jHsoL0Md05RwEZ6ZoaUVtKtM18L1j1oYs+Juo4l+LbHIizZmi
qMraj4ynOsbUWVb5ydKBF59h0I15+H2Q+MXS4AEm77SDDf8GjeSIaeEAYtq/ssu7NvSeaIAclfHL
JuTmqZ3sjyHOLIBN4TEpiC6NGLOn2RzxD5WPlI3PWTSo3Sv5edW+4F1veo0vHCIu1jLnARDdlqa1
2cJcMlwcjnVKeoXF7EglZQl15gPVEB5BdGV8kt22luqdCRIBSUzptyWAMGKKoBykjJLsgA+1Kzdj
8UQsx3BwlsE5MP96jXpwKI7FrJYTOpLZayWsbyUIwqjpMBKGpEdhMRe7sRwv/E3lmF7MWD8lnHEd
Wa92LGFeuPQg7aHYFh5YhGlgQJGNzUGmyje0cRoyhC+Gh4hg3M51nxwnCyv+1K78BkSDVNIfcqBp
BFvggU203s1Z/BIaxL2FcryEHsrUvKA+zsH2oaEFcDYW4ydENzaFGVqYXsAkRjltNAlmHesd3F50
ZzXNKfhWOxOt2SlybqykR28T98eYkMqN2dmfTFxBbmVTcA6fdIUXNw1q49mSQHrcn1nBiCtPEmsX
Ex4VkkCxLUOL/XpYp/TAhhODZSRoYKUmL3y7wle4BnCYW1pvSpQAWxpc38ZifpomcnE4KcdTReWb
jIG6JNoo+Gua1lccoGqYLqHE2zpX6LygsQRHlxEGBc2qhBxMPKWA+Td5PL2Ps5H6Ah0Gu+EfVnxp
7AaT7xhuQ8Z3i1sVftlm+b6JJHVxgU6GmJu8T+5VWmf7OU0IJwqBHORBYhw1tn6zFR6ZP6TZcaow
roaP3pA+cdstpJqx+hxT0jQ32c9yctNtOJZQZfWDjB2MP5kQvpdKva0zd0DJMewMx9PnfgyfJLxy
hh/GsGfegtkUiZlxmQkl9BUK+m1Mkz+sTOfGzVGJzmtm2mRzZJRgnIL2EumQPEMBB0pnTQweIDEO
3QyMwbMsDmiCE8yojAl4icJ9V+evgV0ILmaAGSKA8zAQEaIMkPKNhczjMuY3YGbfy1wa3ye2+0em
z1xiUZPtvK64H6bqG6IgfeuN3d2ENmxHOf5mIFw7Tf2b0RXtFkp8CZCGOliAR0Fio1G1pGsQOiRa
wFssBizKBe3HWI4HG10UzRpWPG9TNlN6SAjG2Q3N1PmZsl91Gb7WONt29QCNP7FzXGA26LskKAFm
z5qtbX9HgIU6EGgb+nDmIHOF6fcqHr8kZbO8LvrYgmTFM0+jV4JMU7AAw4SYR0ip+47BG8cM3f1+
Ah5X3xewzHe2dxMSN49swL0A4+OK6MQ3gVbHpuAGpCXW5TH2J9N7HZzoS+xpdFZqEzveQViKDn41
3CJI4K32IZ/sYjOlVXYDPp2NPFmph8GG2j8wOucKNOzG+hUdAlEdgUdI3cILqwX45JAiagqIEkzn
57SQ9w7xfBuDhYR+T2wc41WLaHTNxak7ug3B/DjnzjuCRNBa03iCHu+dbdgAEwh5bGxwHmATYd/O
DmbFjjhInNsYYOstbI5tJ8pjVQQgteP6+5z7xF+fi8A1V1bmp6eImzTnPQLk9ktUNzcVTQH4S2gy
R68EUIScqSfzExgV4H8sKSEnnz2pC0HKRzPu2WBQNWng437cA1VYgl9e9zVPbNyHNk0GMabHqFPb
YMpyJJhjsDNAzdn3/cyBl5r1uyNSFBLgBE0G4xuXxQyyZLVsunzi00/jg+SAG4OegBnP+tFwIhIS
2b8NRtnS0qgOTp85/vJG8+x9Lq0c4J9+YE/VnrOcXfQ4WeEZiei7mcBgr6HkceamL4lhkL65XrX7
MAAvJYR3k/APdAO42m7YBr7KgWgYShB6V11ckzSoPnyhmx7tRf5L1mnLxdA+lEN7Csbsu4VQxG+h
RjBBRiNuuCxWbczG2xXLSVveo4SaAZuRSjC25q9zrGowfkzBCgZzTPpbY1MI5OCcYShSOwkciyl/
0JvBNiC/zJcR+G6vnsg3seNd0kV498vgpF3s94ATqZk81i6qwH4z6NOk+NTT2eAQVWjBCWPzvSHu
b6t2gTJKQ9ZvaKf5YYCPm1D4ba4qdLgq+k7fY8Q91OyzRd9xXZp2bqmIKsWuyxHJAZoVwdeVw7f0
L8M0eNBFRnHJaH9GibsfCnznVijfbLeuyBuxMYi30++ai2xFf6YzdCI/i6M2uGmNpIIWBckVPk+u
ndsKF+tpxFW4mUUNRiWisgD7s8GahsrPVpAW+9QCMbdjXnHvkYvOFWzmLdXiacmqYxc0TxF0xq29
YDPHH+Cv2ZINI4veVF/bvptPZlJV+6QIoHQqyDgmeajgBl3ajN5wzDr7YHu2hG0AoyefHG83qzA7
OZbYpctbRu1yGLAL+3Jqhou7uO9mXv/og7D2myL8ES/9Tg4wSHC3FodpFcyBxzjPPfkNM1uObS6H
T0JeCdYsGBa6ikV5HsmvsepoLdssyk1KTfQ334ZyVHfj56iq73Pk7OtSXXKJCSDOmG5GvXqr0QP1
aWf5FmjFKovRQ056T4kImpmuL37RtkmqfTsSGyEhwbEZ6gWJqsuTy+zaz/ImIXiD9Ox2ekmHqvcn
epbI+ixEPpOGidwibmgErimHmNC2ZHm3jeR5cQfbT7oORlRHCZ7L5HssxD0qAcpNUD0p6Kx4JdlP
pJtui5P7U7vhDigf8YVGwXnS+KgAGbhnw7nMfy6RZ4BwRMHqaE3DxCOXbjwhkgU8VTT7uGw/qJXe
qfSKCXlzWVr9jh6/b6f02xs61LsOLqQDeGVTgqTaEMSCkg3xFFFW9W5wBjwAqIFyRuqCbQsxA/Nt
OIMCMXvn0qN22I5j8LE4hJYgBN/09Gd2RZIzXGj3WacNpvEIcNQ+hcAJ/FHhzYgiiq+su7cs5NbL
QEPYBjMF+u+ccgKeGiWJIbQRQifdVx1FKEiH5D1v6eOBz0eGhoSX7LRhg60XJGM/nml/eY/9nBDM
5vWnyUXjFWo01T2RfapZjk2lPgFMPw81S6lDVjCs0M3gQaMAQE/LU9yH7V7Qwj5YQXtLxA/bmEbp
HbqR0zA3xMMEJyMV8UHX6jWE5ESs1FgenAxAJNfQhV0Ylt6zI++HkFoiFJjYionUtIYQFiK6/dA2
PlR5ELCJifyAUIJmlrYbB/LeCgJMxe0hjY0fyYglmF4AwbAlVzhbUZOw2UGf5RISKEV4Y+06NvPd
HN3orKT9WsP4oKjlem4SmhRRiEFCTn3dEilcFylDJeAO0C+yT63duwgUETFDHm28irb47H2LLfnV
FEH3jKDhSRDI6yfVMbNQ1SbhF7fgk0uhi6LGGTbFzN6kfrJIVdx6y4DxxwkcP6zApojqu5liBnDI
Ods7LVVWshDMY/XWNivTF5KroMl6zbHsrReIL3TKm5n26sbqxUtC7nU7TcC9ejSzkRmd16iHTZ4v
/dbT9Stt6tWs2FW7MLZ/GK39pUoSPnb55tk5xLeE4c1aRimirSOz2MGii32T4fW+Zmg1ZM5NmqKH
hcepNpFt7VUKFHkov3WtQac7FsNeju9jHJVnsjP8uND6kETymQjzbSYsMCX5YRAS4aSDpqcRDwIm
D8DgjmsehF27S3ceiNVtmXwUYfQ1Ib/jlj7PZTFmveF6OZmfuJjewz640Z3YWw0YUgw59LHbcSfJ
99wGZn8Lu2SNteIcjkbay7xH5ij43ReUv7QgglOI9nqVd87ZrRxbZmRjcueK8WdffMrR8/xyXOjW
9/2WFGXU4ONoQxkEJkKTGffHOPgLLOcCPucuDxPUxOWdS5DiY2AghHSnhjAEhVCHvrbR6wum0R27
NwMrFWI9W+unLGiCI/7ebQ5nh/6AYHs69yO9Zscvs+6WKFeSNnt6VG1U7F0tXuRYw0lXy1fyYEuC
GmEVs7iUgXkh0VoeOyoeJzET4OwIfpoQ10Gjq7tgrUsY+GTkahdk0mET6egzs56KV4BVXxrFmeZ0
r06tlz0j3o+xRDfhgFqbrfp21FQOPZ38i0NXy5bhBSHDyyBYouJVCTgQVx7myTNM4hEXGW2ZbZKF
zxnOLvZi86WraQ11FfHskRDyqVjit1TCODMjsClJMX5f7MPYJtUJqv8bU6/thVnEc7xEL4vSik+U
BSwmt/MK02yRlP7BpV6/TvKfKHfLE4ABaEDGsqsYg91cb0xGrg7n3OH61dUAWAOFPGgreJCi2845
WYhBVHiQOxZjH/TifgCay0nSn9rcMk/ByvW0iRmDUrLeHTN96Oi9AT8hla1J++N1M6kbyyO/EWJO
5LTDY4SxYQYRVSjUxJHJ8CeU0UPryte+BSRR6aE4KrZ35oBKsmNF/hiNByey+x8joXd1hmtmaO3i
3HIPgp7T0OIYAcqCeeCdTSxMdcb/M2w+HHc6OcZCw8KGsojrfsd/utiZOTZpU6b36+mKIDedd8Yz
o2xrI6BFqMC9GKThrfvZ3o/DCsRuTxPIjNnSCbw+3fwUgLegONkN0K2eDLv+YCliYqicC8hHIgqy
d2cc78rQGP3SgMGehnfSPTex9WVUOj0sMcpUxM6Aazi0K53vIg/rkRDvqDrRrPYg8ROyHTezlk+Z
p6UPNfsblwf8V4BHEkAdebIssGbt26BiMOQYqXVoKtPzXSKj0s755lXyrUJvWVfA9CgQP/qJSeFY
IrLOxdZyzP4ATmQGkpRJDnqWlaXC3uP4CLtj8UAo2AVhH3LnklwE3CIbWZgVTLz2zp2FOtpZ8bwQ
N59UjwMj4APudbQr7vCWE5fuqiDckGeJJQfhXcascQMKuymibepiE9logOJI79Mz7YQ7S5E9MBv1
3l6hrKOn4FT3Ue9DSP3DaJXrPYYRf3iu1y+JgWm3BkkFQLSwS49TPuykNj6qPIMBsoT3LYfS4fpV
UOdf2lz/gHSEvadFNbsQ9rW5nhzOihG2hJYsMi2hdL1D/AoDlA40BxSAwmP+n40aCU/9drWLjleX
KjUkiIBVEtpaDivV+s5J7x0PzBuP9EpwYlyJprC9sPi7Y6QPcagYR6XvELwfm4SS/8oJvt78K3b6
+rXJB4WNNTpd3+L1Zi4m/m+/z2d5tGinn0p2Rp1KvD1Wpiv/NvGYaKFMBCqI2egStrARt7FWJGjw
E0+d/no9GZVLRwuP49Fa//brjzRDsvJ+//T1d6s0pkEa6hyVML8kM4r8cP2LbbeHrX39P1y/LiKv
2btyfrJV/4PwtHMf0T4ZWz5dm7zxIKohj1srTmhaLMop9mMCVasCnLvSiCyi3cc47Q7XsPLrO72u
Itcvy0YthHSyb2r+RgQ3KnuruVpxiQEn4GHt6skDODJv6Y5FUO60y/Ib9RBi8Hc84hSz9pOdgIr4
TYC9wmANzyv2deE9/fGlWuAPyuFADcaakHtedYyShbYUntM5n4yDQtI9QlQXZxEH1tlsenZkUzTC
j1rBvWEHWqlxHR95B7aNCMM5Pk4W9iUExG6T1MfCkXZkMgEBIrgBhw4Jh44BPGRLc3GujmuFcV1/
0xUq5BXtXYfNj4+QeB+r9qhG/w6Yv9673lyPOBEbn4uYcHgVK0lC4s0KIOkcf58q1/NlvZGrW586
3d3Oa4pQX638gWTF6Xp8M86s1vWr35lDAGyKtkBH3CsKvZgBfXmq5jpih2H/yle4UJ7Zd8havL1Y
UVPXG+U25c7uOOUJJR1uFNxMjnk1udvEa+gbBW1Iv5vVZgWQMGZHYVqsbsrgkE5JfJ64sPmAuNHt
rwfk9aZaec7Xe1FsNMcu7HwDviXACg+p0j/w52U9ND56p+cqizJJwd0GRtQ7X0SRdKfr5yAzjLa/
PxG6OVoaH8ZgsxV04h/YlOZbtnoQCNHGAcNImkMoli8TCi7fJj51NjQCzPWmjqN9b8h537bRK7lq
6jLp+c9z5Ccd7MTRJ3cq7dtsnUcvBoQNUFjoPgLr1tF0urIY0cT6AhwDLYpKLOXrc2Y+3rZO8Dla
HWtGbaA7HueDSIlFl2MIFJ6IcaiXnGibpiryuwGZ/5B57bGlG2oODWkRRmBHlxrT4caeMLOO6fpX
oWGge/VMb4EObkORJNc3LRpmXJWxDFuG7vISTWxLjYEvDWtBed1zeVT9beda56EtjumCMoe4CJ+l
v7gE82fZm9GtI1t6SDTciJ6f01PcJACSHLFPOnbP4zhbM3ZcaTJHr+VlaHoXqQUwSivNSI6vl2Nf
GykekGzfscXCTWN8q0OX3RRCGKPMzzog+RLNSQCMerIfhdeSfjfl78BzM98W2VtfL+POrtbct1F/
xE3+kK+erbkdkkNfU2OL21hXeBWd+JZMterco6jcyLla0+lbBB91FDLXnOEfQfXJz//cECrubNBj
mejbb+XgOnsiwh9p3Ipyw1g+O+fmvC37paMGgZnTx1zq8OP49izljW6BT13vWYncGaZ0jkJk+Vkt
Ovt9g3GIJhAeOjxMv6bZjX0oWLvYw8AHN17emJZaA7y5V68313v/PBG1iANICiIlnInp9vqEiCyq
v8pGuf73D7j+lOuLLTN+bemv72sBi3+wpHMjydDFCbje9VzTOM5WRJyQPYLK2l4f/eemGUv39zcV
DZb50s5TDKqKEm1yQcx1AjTEeiWhTw5ZDRPjJCT6/1wcmwAZPhXh3HJwjjUGwKHpftBcWR2uoM3y
8eCNQXSuZs4Yr1I7LgV8LiyPIUmnggvnqWJVHWeWzdzAoVlnpDa4YTqezRmYRoI+scVjsDWD8WRJ
1rWOONK9zSqwUbb5YUeC07v9uqIQ6a5sCSp8UyURAgqbRl+2LzFJlrRpva9jqldiF7kjnFW0W/u7
Ioh+ZhVAfsJmoq0aK0ZvzU62ALjWHuaNSrN3jErJPNLHoJM2OMgMDUlms6jrneJfljXth+cy89aE
dEzqJfHerJnGeGzDjOis+QuXbKDaHkqveaTTVTbPrmbwpR3MGpAid10Ov6zEoRLFLxj7IA912t6y
PdpNZf41a5N98N/cnddu41q6rV/l4NyzwRwOsG9EZclyDuUbwi5XMefMpz/fnF69XKt6dW/s241C
EVS0RDHM+f9jfMPQqTwaPRdZzngWTNe2rdgKFuW2Irlx2+gYIC2iwxY9DPkr9lWX89q1MSvEqqo5
uVcKHtc8eAw6cbCXsLORbRErfNCKiepQzWBhQTVGHDf4vKK6uJS1tQaScBCQ2Kdn3UmUZcWon6iL
n7jgaH45e7tObuCWoZtxuJQuWffOlWHcuvp1pkxH+vg3U4mOJIleUPIlaLofOhqn7Fi0s+xVMxYP
jSPSXWJsjUvJHsCZcud5E3TNEOukESTXC282UF0spoZtJFQzVUnFGC0lTHxIo2AxKfavLN0qVks1
X/IU00b2QHw0aVwGjgFOgBzBAfkjHMDQoCjeLuoVUQrfOo0yZYz0rc4PxGKyfeK3ik6Ak0dbAP6X
rKSbo9woenUM6JPYXnZL5FHXQxboguJiax4Jv84hmryPwSkudZDQUhjiN4QbG2Jj+soYuKLdwtRN
/bQ1NoiX8AyjHVe8xid4hTBkEJtYfQgO6xE8aZT8ykRBnFttLFM/UwjEOeqqV2OAp3Rk+GmoG7oQ
Z8rnJsbA7KeiD/u45Ve1AJhXyxVixHU6hidSzZ8aW7vX7HPgWB+NcUnzmkKYzoR0pLhGA/lQT15y
mhV7Wls2PJQFU+2Jo107yTW56I1QP80u59I8Sl6rBcnZ7DC4TM0l2iJCeNYtGHoJXnkq/VFEZz0C
DsYpgJ5DzTHeqzu3xadNsrYgPknKhCqwF3ZDDtBK3m5bwstA0XLeQG63SicMn4Jk249mzRyOM+8Y
psa3iLEHXFHCDpnOrQ0xz6RWwY9J7lRzbMRCj7BMRUBXOToJZIpD59KTlSFJlbBe4Vd5zGMJFRbg
d4ZrcuE4zm2bLw1+GUrHK5wT5REWcLX47fRug5bxs5xJjCNmHMOA7SRw5l1UBUJOUK4yCcyRD07X
OJDxVoqJiyYWkxyh5erQ+SB8cfLWCdITtKBJwrECSGDGrUQOt1NwDKdaMx0VW+WHp0G3QuXgD8UC
6zFPYeNGUDGpg8XxapzUgo4uOZWhWORMeY7qqyHG291COkzBNykUccmTTxLmp31kAyLUCQltRRID
kzWCG+TqlFSgGpuNlmKhat3wWcfTC9I5FpwqS3zj6XP0SDOI3PSAeZFj9KcpZLCn9zml+CSqj0ZL
6MNgliVN3T9vFxpE9THsdl43CsL4n39eppXS2KPTzblFBUiSp6br2zWo408inbhPrsmFopdnNKI5
4yOPEFejd/aTE22CbPlmmC1Zu2PxZA0EIXAt0CjBUWTCpUqTrjQCAnL7FxXO7MoYRLNQpEn0KqwB
sQgd2PpzbNEEEgGuchEuHLChMiH5JkVWLiziUdxASfad/IYt/EAMcuNMJSABIh0qlLG0JN7GlfGY
KZwWN1MGC0NzymZdNegE236AiiHG2gx1mW7E5LW0MqLmCyo7dt79/2qNHUMG/T+GcD7PZR4X4a8a
uz9e8yea0fyHahnYH6AgMgAwUNL9IbLTNI2HEMoZhud+pnT+obEzcXRoBkIq/qkm4rwvc4ap/oM+
mqOpqssM1XHxbfwPojjdvwrsaMZbKqMwlIS6yd+R3MZfBHbaorekeNTjxahfog7Xcb+qlW0xrSzz
huge+dt/n/5f+KO8+cQ9/p8CjkUZF137X/9XUh5/pUD+/td+o0DW2GyraeSvBVfzT2pj9lNJGh30
aGIKV4jBrecyPYVXxq58oHVjvlSb+Ee4iw8mWgs6OT4W2vP4pJ2ntXNA+sE1Cli/AjJ6U57+80fV
bNX7fdNorsvvphtklFr8eL+5VmYNVzFdVu3KaRk2SoRuITi63mhMjPzEHJpGh+NXHZpto3hw2mU6
EI5OH6KvreYoz/9yLQlRa4dTY5LXDcS4NgumQCLKWS4GbWEYZaqvEimshON0NLRlpFaM7Fzeh8MV
xJ09V+s6ocydxtSgA5oe28XNUVUJMpdcMNhi2l8sULRNzQQUK6absVpST5GXD3l7EGdOeRO20U3h
1uNWZmHbFkOoUqMGiBuFk+efC3mFYpBkb4mLJP6OBGy5yBs04hV25K+7Gi2G8UjJKSX1fvLWmihN
qQKF1kP0YLv0BJ10kxOuYjHlB/Ct78kz/7yImRL3ZsulvHCpomCwiBCnCF2lP7pNsDOAlpUi0ceU
ZS5xWpdrXODrozzLt8257DT9YImz/y/XFHlhqcWFRpuUaj1S3//lvO7IYKKv83xpZvTEpuAZM9y+
q1V9x2yBKYAoVy+WSncAgp68i6sbnG5XN2wKHvE3lwY8eNv0pwtQEus8t+RdcvF1U6uTF2vkmqYI
7Zj8uvK6lnQhUFD5zeWv4jYhNvs8RulIWU9+S7kGGZ/ql1xV3RTjzJJAJeDLyW+ISR4pgLztyMuc
avQfCHyoydRclwnJYyf9+rJyTSMyZM/hQMoiIyJJCJdrcU1FajCRHkyItgnafJKPZXEQHlo8OYOO
A8JWWsWfBH4bQBB/2tO7cOv25dPnTRoDAMZ2ErmN2vgP7rbcO3RL1fcjSk15v7yLX9z1O499PpRV
xFoUYOpAcA21iMqu2w4YlELFOXbEEtAq7NK1Ist7crgxjoTA0xmf6028wKKZvHii6sgwZsR1kJYF
7ijxGeRui5Thj915WPrb3AKb88v+WjHrYGov9uK2LN1tSylTfppSfqQ/FzSaKWAJoKl8VNhfVzEg
r/0g5o2By6kiF0hVeVMukMr9evO3p2RC8Na0pN2ZiEepbDHyCPOUQaVVNA54lXJHi7s5ykcZEYgR
5F9uFgHBtp7XxrT1abS3ICNXhhHo2ka+BDqPA6m9f/l6e7kmiHDQBYiDF3+2iVqOuomsgMZke40t
R/4sFnJN3jdXE6fvgl4C5jdaCPLOBTETElxS7T8f/uWZnfpDGZT8kIhzlqTCyrXJTKrmRa7OYaEt
G7kqF7VrvdGjGTetZPt9PSBfXX/d+fVu8jmKiyYqK9xkLbe8xNbKLW+bo8Zhp9/1NMAONddZGlQj
vzAALPFjo4Xcj4u5GuVXczBHfX5f+aV1Y0h3XqiePh817YXzXTSLs97n45HuQpcxyM2F6m8nxjmY
nY0l3uTzufJZ8napEcH3dVOuyfs+3+6X1xRKL3KMM+q9urMzVGU7JeIg+7u3+bpPp7mzAObuPpyW
AhxILh+MJwSA0SIDOXPe5K1E3KWK/TWLFnst7xslnlc8IG/+7X25aAHYKGl2ClsjVxSmKPJ1xRL9
nMWX/9vXypd9PVLK133d/ts/JT7I10cKezOCWr0zZnJQG1X/WXI22wzigmtE2saZqmyvFOoLQC+L
gCYmTXIxiqsexToyhhR9qnYDuWqYULpVupQwVJa4IRKNdF+Cfgg0kAvXUu8MzJLb30rYshf0232Q
4360cVVtZFVbrUryD9uE+aK4zBVjl6vEcOgEdIdiRi12frmQ9eCvm7/cJ656xE1MnK8yJmWJE6ib
wmQjF2OrweuCPNhayz4Z63yLu+NAt4jQvqZ7ZXMMB0VTz/Rssl1M03FVcKVV84Fz+nBvXuPeTD//
umw6OPIIqs1SJOXmIh7Ww6JpsXmaBv+NhYmviONuo3fQ02RE3YAIhSGbwgkn0jgxyUXTUfmJAB2i
iC+30zgHe9p8citZhlKU+7KolkOrX2RjV24liWZNnfY68TAyhW1rbfLR+tknRn3qmefNk/tWt2hR
Ryfc4zOf9x69Gq1E/xE+RgkHr0ymnMQE2nN6GolDFdzFJc5ieZ/YHQzdzPYNSatcDZXFO4z6eSS6
F8kI2esMlm4plTx1jHXnOUyP8XgqGy09DpTYdlYYHWorpBSqUAqVi8XsrxEppKAh5z3tCPdSudg6
9eWhzgM0uXN+HMbqLoZ/gTnZgW3DpK8JCuc2MYG16B1kK9nMkYtP/OafzM/PB2JsmSkgm8/ISplb
+bkHyNXYBiHspiPWTQEi0B38hUADfbVdGnR45nkE4+g7OryMbmkPA7mG191kaStLBDhOOuNWu3eu
7SWbdpVqIV/Rcu1nO8FZlD00uaDpCyNc9DY++2rGoO0WmvNFaX5Uk3ZTZFSPUlch3EOs1QniSi2K
SHhDrnPM+QYIvhfKHr/c9lROdnhXxd2pF7Wfj7mcOgY017uvu+QzPt+DxjOubqJOvFUblgRDiYtQ
LRZZhqYCOCKrPepzqnQDmWam6AeqowD3yqdWhDh/Pl+ukQtUH+Xa1wPyeZ8vwVX5kSVw1+V9wtq5
QymwtauiP7pioS4FUUvyNju7RvhMQZ7iEnRHeR8wTx6umvMwU2GQd8kHI4pNR7mGAIQk9pqPl/WA
ctCHbJoxcA9FDxIjsE26bOjFTXj0xOyMu9EGxuB/3tc1P0JX1H4rRubyLivXCKA2PNhv4lVfD3zd
HK8rRrgIaTIAoKth3CBDYwfAIersNHe4ZLsw2XbGSYMsisrrufiB0fAKWiFGX33Xru2H7MK0407B
KUJk93rI7+YcE/OuI4k7X+nBqbYZnq/n5q4dz018EbOkZJ2Ex3l46vW3Aa81GRuZu0n1TZQ+mcm1
luxyYJjKiQhlJ9l1OsfMztFOLrA2JeD4PhcJlLdzP52hLwaC3njqlAMZNbZ1ixZ2xP4VH+CbpfDW
mmmLeX3Y2keCvXwBhUN08n0J12T5/EQI2XS7nvqY8tqUK+A8433nHKwkwfZ+Texvnj7rhN0hN1xH
j2jN6nd0P1TFBx0X8Ib+sEmzlGSvFeKkTtnSdTAxKqlbOz/0QoW1TTHgmtcumpjHJrlp1ffsSt1W
q7N1rN7QjF5gVXGI+rEPyuNI+s3rfG7XyU8cq28tLZwNgWQ3FmcizASv3o481oP+od0i3TqkL1TE
n+o1EI09CajRNV22PY6fVXzjbEAx2TdMOoEOHtx1fqXtq/eYiWV3QYNN9zY1gctuA+WAUtA+G0SC
9luNEXaH9mMVrN/RX1wXB6LBH+zFNzfprXIJf8wf0VP1szzXwF1Wlt9s8hfcTBRgnceuWMNjegBq
sP6BM/Z06F+DA58q3i272OcDMw45ljdHY9o7O2Rws4mTA2Ikl6w1TCRjV+Qbu35B7hNHd+DjdCSu
Dd7wfbDFV7bK8l1OKDY0QPt+yYBn++qHWd5GkT9/C8strUssYUgb6A1Tmh77PWJyg5QTGGcUByZM
eMhzhUel0sh7bV6b09m59fhaxcH2i3t7OrrDxtvEBwK3leDZWPZluFvmDWdIugrOY79dgjNEw1t9
XVyF2+kVtF/7oZ9DGADtGmtcGNP6W8/3dB5Jf+2mfUdXMzggeintOyJ9ijejOqnL9hup8Qmm/3Rf
lZdxq36vlA2Nv03ElVT8J6N+fnc+CIoZRr+EJeEAZzoFDIVH37imYJ8+1bN/sh4G6nYnGKfr8tn6
oLu2ahO/ZU86B3ehuna+YQaaaRS9erShEQ0mPplm5n54nR+86qybe/XM2OuWztAPRFNUJtR3r/Cz
4/CmsleCkyt9Rj+7Apqx74UHwpET24/AMLgr8IMtJMxncpgwCAGPerLfh9v8xn2pD9MVYAa88FVx
5vBXBpT66/F+sFdYx6Cl+c0PBLimhlLbD0r8DtsM54a54xPy9tnIpN+nC3s0bosZZhg2rz1K3/gH
HYQ35Xt2Y27IojzGD/pL+JE+kBRITwAdn73q/OCSPtfP5Um9pcsabiGRw2JYAQLcE8+KlvpgXp4Q
fdwre1hLP4p65SDmRgazVn/Gxdo+TltyjjoU9rvmsdsNtyhWTuohRc79pEfr4Y0icHoACrQyN8qL
WvrkVK67Vb/uH+IRBepK85kVJDOw5XWtwa3zU07ZTCBuh1f4Vs1K9/iKRICv1HO45pz6TEwiuRf3
ZbDmq5ebfDUMKyLkduNKX+lbd1/cet/StfeEvHC97NPXfGdtlApxzLXRoi7eeD4nzXV4xCAzIiD3
EQyeOdzIqb0Ye5JerWf2wzNaYW1F6euYU9MN8VHvlktCC3jaQm+9/R7swzMzz32xJ6Fnl6W+e9Pt
1QNtm6HB57gi7I94CdVb6ev6nm16oI22Sumuw6hkTw33qE/DAXcEUYy76sZ7QYWNQJ5UNsRTVMQN
9nx9VV8cIs992u/tDrliv4Nn4te75Nt4VTaPzL0StIa8o7e1ntEZwvOowPKe3XV4qM/BNj/aT0BQ
3Z2y0vZT6l87RL3BANziZuea4ptc1f2QciRRh8nmx3ydnr038yZ9DK/CXfRekDR+wQoy+l+XP7dA
VCXGXEwHOG3kQ9btKR4dVdNpdpERXDSXgQ14sPKIahu5lZgb9SOw8Li1CabR3Rc7cRlb7017RItW
oWg3qIAdITmVR7kWigmJXBsto0MdKB4GxRqTJIAaPTUxbMbiOVTdGbD/+1fjHWMU0+pMSjorWcPr
hEVetifX+Ylt1mFChZD7SAbhH4ukoTtA3N9wlGvyAZqtr0qpIleo0bV7Y2Mew2XZRmkKNYzKlTsq
+B8WkzOlXKVLs6xaENZrxzZbJNgRA86xDko/dIeJCAnMoHgCo4TzrjDdyduBw0N4fIHtpPP+s0Um
u2WyeSbXsIgxxv663VB03MWRekITla2rrEEgLUSZqlg4cQDoXqx93ad5w7jLm/4mUId1rLHz2zM/
MNMTZro1cr81EnBlF4TX6DvUo+uQv7IiFvaQYCXeocplSiUWXWpd6lnRtl+dNLkG251f6c/umo6D
YUv4w7WsssluklxrpCDp607TbglPFAEIMFyro43MSzUXSOqiEtyJkuBXtlqMTnZPGqyv0eDMVCPY
uh6lqWoCJTlXXCaCvqpPDZb3rWlwPu6fphqXAg4xMK0TkPc/C0iqW8BYSfGVFEXc0zITciVEXQk2
FZrGOro4mfpm95A1JjrvnzfVEVW6y1DJG4IHnEcq7sNpZMy2aA9V49ZbegDTkT4AHXBtMnZGjL91
Eb94Y1rP+Vy5ZEhMJXg8Ua8DlztgYnIRssMm4hX8Xl+Lr/uGAYSLHqAlIlgGFRCtTAj18xox8oPa
ItFk1gMIzN4PohAnS3SiC+JbdC39WJSTTTIWOGhl8firmKzrw6tlOZxYFUT+MsKtmLsTc9+IM2v9
Tu64xzHSd/TEW+N5aMnPkQuVJGz4n/2mpdO8kWVV+QPLxddN1DIxX5KJocqYXP68sj2qzEIyqQm1
GypoF9m9S3mnFkXnz4Uos1pVw51hqK1zL2JIUneBr5BOwMRYVFhlM/HztitEcf+re2iW5dFb+ffh
Zv5bFv8smyL+S77Z56v+2UQjxAx/meZYnm0aoCDoyf2ziaab/zDpYnmOZ2smajhaXP/soul00Vzd
8zQVmYfkmP2JONP/YRmGazLLcsk0dD3tf9JF03/vFfGxgFfYhCEYqmHqJiCNX+PNiC8oSQXop0sx
Gt5GK5kJdJN5Hmh37cIqGh5LcyoOvRm76zqGjqfgL8YqDbs+Dvr7ISjzh1zNvgNIOg8IFlDVFJfY
hq/Prm7pxXWuesoxMOfXWHFJ82yy4YCDcd961ePoutN1kczTtde59vaXH+JvOnYWzUmMGV+5bWJ7
y7YlsXKmq9sC0PFLf9As5orJeT9cQuRpu9HDMt2Z3xezsfZRFxbn0nGitYYTGngrVpK+b91zM07a
pYrMH120VCdvGq5Lu5qudC0TF0ulQ4Uz2FdNWm3UkRO+E5On7pl4O4ElkknvBtlV4AYQfsZ4Tyjh
Xen02oOTl42v6e2wCZJqgNeGNcBWi5+g8MdTY5N+OZvdRikoC4WYB09GPyantCMpdHJAFM5zGm5w
fgQnIxrJwFDcdUsP5REhOg4Vx4xO0caC2HUoZle5p6xr7AuTS2NINNZ/s03t33B4qtimtmO7nu5Z
DnLu3xqLZuxE4Prm7hIuc7cd+igGWoUhLeyc8GEIVd+qlvmoLFBp4cYTqF4lr105frhm2O5ir9ZP
Lai0DJbX9TBAoe3KrmfgDUO9TnbN1Fj3CF/SO/LrwNrb+qOHg4ghkfUCYH5AKW6D6KmG4hROKtQ9
dylWI5aPIlbHB/yaIWU8xDhottA64VvfZRGSKkfPy4s5adGuxoe95qBj9Fm62TUGZcyUgwjEFGWv
WR+1B4OSd+EtN25kk2IOVX1w8hGzaBVdpVp5PQ8EZlbAg+N56SAjWHdp7FLLjLr8Se8utdXXZwOj
mhSKfC3k5WOekz+iIv9tV1r714PXMQ3VoVxmcwxTEvzrPu5gboVOkbWXwnqHiVye3LRByjhg5W+i
PsBBrsenAUfa1TSY8S5lMGAHxabWo1NXQ0bQC+vSdyZST8jmRqQgLVmjW1Of/vOxKJrjvx6KjuY4
musYns45hoXYrX45FC2VcM2qDYuLqivtMUmtq8LOrY0VYTCHu+79N38OVs+//j3qcqpjulRBERr8
9e/h5JiXuonKy7pVtOha0X7UXYqeVtGtjdZo5oULMJIfY/Huaw6oFZRwpsh9efJUut29qd45d8DH
w6fOUPMDeTyczpx3oL2opWLliQEi0niU5bsyQDrUerNzVS6U2ysdPHOrBvbVf7P9foMJqWw9XdUt
3URYYYuryV+/ENKMOAqLPL5YpvGKpDI6ORE7/+RqDaersPZDOwWs41jDpgWscDY4E52apadKZdd3
JHqH60GNNh2Vv5UxczZsK+1GLlLT+4FXyTkYMYfgrC0p/WW4hNNSdH4bNVsdW9950Ph2oFzG7djD
9Anq8Uh+Su6jidSO+MO1oxrX5rZtnOyiOkEN5Dhxnj0BzUPCNmsBZq2kd9D4ZW6/zjs/9JaWU0DV
wkxjoILrbcIsBKis8+gWaPqE3qsiRLDtf3YtzHeloSQQoATBih9rZxfoPYk66QLkJGtPQVkwvze7
4vKft7v1rzsSBFIuj0IXA2zKFMffLzuuaveoxqwAUgVt3WDSgS9Z461rNS9jpHDiHdArjY074kyf
P1LNTX4YRCvC1R3f6tTR6IOY9nWkJMzaR2WgaugEd9BjJgoWPHdo/clQ5o++Ty8MWQ/oppPXpHTn
VQ6c55psn/mmzqBGNFbGmQgiy5upBZBrqzuT5uIajSzu7GFxkGDON0mFBn5Jl35tmZ5yoBl5P+qC
Q6TXmDMWd/CXWoXNZqn1tjAncx8X9kZRinE/LQg2TbvILjBNVkPQfANRV12j6G2eTOe20dvp2W2t
7krVPoeD//YEpqP++f1YNXAmGY6NMkhDreIYf93ECH9jtQGNcAUiHtC3lmkn5mLaSaW2X6/CWNtl
lPD38gG5mNwgUIhY4TmNohDy+/UaLcC5tFRItf98m1+eYjmJxkRTvPDr3WiYUDl1EKh8vq98OACX
BKv/65mLrSg+wSimEGobGC35lMrY5Ac0y9tfXigf+PyT8gNGuUqx0DSfPu/D288n+Prjs5fyYwRO
rx7aiKLY332nr2f/8b7aRx66II3lZ/jzI/7yYcUDn59JPufzj/ZVfg1JS2sG9M6dS8qDeJp8QmA2
BCrIVfmIXMxy88tVk0M2rS8R1/gdyvNlgxPlrBjBKRYEeguhKTz6QZDpB5TaNMCh1Xd47X2KDMbT
YC0/ETGn27l7nJXx51BieOxT45yYy0916vD4zvFDBxY/E3x8QH7vVQ4fJulJ1hmRQFN0w3ugVo9B
71ySViegpLWphDbFsx4zXCUg6YokV3rXWrgDK3Xigg/rU5D7k0Khj0Z4FlE34AQl379mmJCC/NcF
+3+ebkeRBRBCJ40x8HWj3aNQjyl9dyA7UwfjiEuWgB5QiWc6dD8SRA+djfeIXaf01eQHozNKISKV
IGdORkhBK9IKECNe7PijJsRgEGkGsaEc+NlIKyHoQCPwACACpdxkdOjdFpWf2928dnpll3MYrAuR
maAb5V0kUhRCW8ilhleTBNW8ET6JqoIcBnHGEAkMIoshYTI4yHQGl5yG3Hb9SiQ3pCLCQWQ5tCLV
wTO1l2VaUKEYx9RwLiG+55PSoZXLypnwBK/fNyI+qmj0Mw1mJupl+pIGFIFFooSWTR+JVd3rdJnX
pa3fJWFz5dWdC7cqv1tCwWskoKIWSRXUeZQieADTFawB+vukyG+KfvjugF1oRNYFuQpAkrDfXRvm
Kyl2VF7JxehmqLCRMSGTIf5DsYsdjhjtVILd0TXEdqRrNMTJE7bRgM09csWG+UgOB6EeJHIQzWGJ
jI6BsI4lmb7HdXaXO4VyRbT0Zha5HhUBH6GmqIfZqdu1MrGDkbUy+gSQ533Zr4rBOkwR5WOyMuMm
7PZaYnF5j0igsuadTVzOocc0ylm9gNgPDwl9TaLjG47Ah/cJo5ucU3HqPGois2QBe7ai1plnE8p0
ve03zlLSpTbUCS+efmhE+EkuYlAW8lAcclGy6cm0kg+7JFQJusbGMpO7gh7x2bWcIzg2XDOE+Wxr
6gOJPrwbTnTGdULcVHzXcZ1fDeSzFHV6P2AqEbEtsVngzx3R09BKDhTySDLraUJudj1WgOmjHghP
O9w0Mg6Gmd5CPkwkgmL60iYypqkuigiRgawHflgEyzgkzAx4GY8emTMD2TMGGTQqfpw1tUgCeERA
TSeialBRWDDTOLUmS/aBEA6oloi2mTp/EVE3lQi9qUm/6fOOmstIARrlcNUQkKOSlEMPn0YL2Tma
GyEGgi6MjGLeFonzPighSN0mwyiUPs09ltnRq8gN1o3jHMzFBizGEcwbgT0iugdh8C2EGLpBVGGj
4C23lW5tMNjYhqBCmK1jUJ0xxNvhfBkenCS7NkZ4XpwQoZJQu10WFAyt2+OUmpJL35o6eXhEDSVk
DtWAibbaop0VB3X+5HAoT3DzF8aX5BaUjwy2tkniPdINTbaQGM6a2uaHTq+/sQ/hDoVUsDewEKBH
hz1Uj1gcl9r6prhsv4lksE1VpboIG8TeDHpqNaVn1y6bDUUvbQWJ4V5nhLrisl3sBeDA15UaeJTn
/hjbmlQTqy2ItnNOTIfeCWT2S7GlY8sm5MlVnpSY5JTZDp8HcqCYikGTWOgfmcvOIilqAtXkDyHh
UTMpUomIk1JFsBQSLqDPzIqWxExuM5yNg4ihaiHpJeRS9SKgykqJqrJFaFUl4qsCEWS10CSdRLRV
T8ZVOgzjig0JvDzFlPMc4V4n+sPFI0MnFDpWs/ZIzJqtm1IGaAUtkKFKhGqJeK3Ivu0WlEqGCN7q
SOBqRBQXqmPSjbIZpppq7Ew8KLTBldNwPYoYrxyZpkesVwwXKuR86Eci8ssU4V86KWCQcBiBimAw
5kX7QESFadYrMJyzLiLE0sJ4sAg8dAJ+4YWUMYDpxI2J4DGS9u51EUU2dThrdBFPNhhvHGDDLuvj
x5QTpz+LKLOUTLOIUfUiQs6qkbgzImx2uUhDE0Fos4hEa0Q4WiNS0lL1joy15VvhYVYQprzCS0Ds
kq3WkLFGAMumAt7ei/A1hxS2WsSx9SKYLRYRbaMIazNJbZswTyB2mWZEz0S6qWS7jSLkrTeMe03E
vsUiAK4SUXAzmXC9CIcDIVGvc4VQLBLITp2IkKMwceOQKZeQLVeSMaeSNdcX6Q+tp+Wmgcy2liX3
NXLpCJ6HNiCi6mITNkFcIaxJpv6qhiGwNkW0XYgQsrOKZ1uE3i3s5GCPgdeQh9dGVn2IRH4pTZ4Q
Xb9hfof6sJ/nQHvRLYVWqGqOpyH0lAvkINWXz5ALeTNFL3mt2tF0CkDSENbIy8TrNTbMdxfcJ0jR
RbnrsMIg78mcXZiGyUPc0WoTf6od5yv80v1zzfV0a+aqTl/EUbCuZoW/iPco3NsB6M27naTxurS0
6DLR8ThnvQHhwGuUb0OOP0a8l7PkCBW4ht/qylTSbqRT3BMFfkqiQkVinL1h9Wo+9Fw72XHbvSgm
2BMcteWZsst4pajRtPbUPn8lUHIrn8qmp0VFyNs9qc+049oR4MOyNLeNya77+W4Dbro2+647yujD
4VOv1cIl6T6CuKdRannEB/1iib8LP+pqCJzoZe5p2U1qiDC976yrMOWSUZmEGS5hRtKQXX9MDs3M
ua/7e4Y8p4lZ82YOiBwZBk27VfsAqaF4mmo+G2Zlvs/Uo30jLprrOZy0o9UC8h/VJn5ydPdJPtMC
65rkkf7ch+60iZ3JRIDXhhcYaAqkEzopyiuZN+sSUdyHG8ZIBWwjufcavMH6DMDG6Wzl1qx1dEHi
u5gRh4xatO8A4CCtLW503Tuld7QxkW8HXGrM4N0HuYG0rL7hclU/Zxa2MY6D8VSndXNByU0DS9Wb
t7Kc0FzwrpVN4B/WFOuuSoNsb5fmsC/6uL7LQG19bm6P0a4bucGbYsWe72qKefEMOz0pSqZsare0
ngIvupfvFvbhHUwbyga16m6ayipPOfvdpTFyTCx2b751GURzuSFdVFfFUgx3WrC0ezeMqr02dupd
UNKJle82Ev1Y9eQl9CHvYSH3Qlg2V2dSxkwc79MM+yQvv4/ms7JkKFmCSF3XQ6Oey6zsLjrVwc8n
FMqpMczsPSHUaq0oTXAeFCW6zHxGP5iN4jvUu6wZtffchrpommN5NZujcTWUmogT5U/k/jSww6k2
FJjM7ZarwHbaq7G3c7T+s/PugqaRH6Xpqa52jnfldk18BZivRdiKNdBBu0nEwF4+iyGf5Xf8rUs5
KcZZPkH1EvdtVu7k57GDFprWHKsXYsO7s9daxnrEl41Yh7qf/EARDuyyJJp1rrTkrNaOty46y311
+LHkM6hDNL7r5vU1J0/rFM16ggNj7l7bqf381pY35j6TTu06YzpNgJtTbSLOeN+AYX5+bXgYsc8G
im5C18pPuTg1icn9NzsueSobZun4eXQvIJ8xNNwjVEyU6WT4fCvmfiu/S0D290ov7X2cKDFzg3o5
DnHhbdiZYMhOZCuL9+kU5G+1Y6e31tzUx5Br7ta2FbDjIRgx8RsRIT2tIChNt62uIF4iA2NrQT96
ZnhwlM9IQxJsYw6J26WuzIOeq9M2gfnV6w5JWlAhrGmZ3mI39daWOscnEGz6HQxiUDHp9MbBo1IP
sINrN2K0r0aUNBzxAlXPztQlrcdMN4K9ajOxCSI4TFp7ki/UrQSKH3WNI9fzbENqX7u13eJRPliV
bkQBlRCI0XIBbGK8/nzXJF3uxlHtH5KmtQ9WnaGtIGnxzaZNzrnwrcOztgXsWh68TK0fdQp88uOr
docSZc6NqyIMpmsti4lWFh9zGFDFWE5637eGcYxLN0Fly/1FVDGJ7MZv1VwyOgFysB8nS39aHHMv
PyK4Pzib4aydky42bhBUdp/vaIOlFKZm9zZObP00zJyr5VvCtVzrWR+9uBPh24XSLDuiWNBDoXCS
bwnsYl67ECtPyE+D224Gy+fZTNIUt/VuqgIRUN3W2k3VxsZ56UbFl999qqIDZZ7lqSws5mfaBAEM
hOu3iowVrSfanDZHv7JNOMZT1ejHODHz+x4awOenghnw/yk7s93YkbS7vorhe7ZJBkfA/i9yHpRK
zTrSDaEzFOcxglM8vRfzVHd1F2zARgEJZepIpRxIRnx777XxGNbj1SQ4fQkMdIHbN2Si7/PYr14H
TQeKCnP2uFOff5FHv/21PYTFbStTl763GkuoHTEjtuun36+O7Kt1FzeSc3nk37sJ/Kzbb+2s/nVk
MPrsW2Nxool3/P0GFsbZ5kL/GVBdtROi4iMz1d5r0KVsT3mDDQup//YR6+Mxut4+dgRGnU+8Iaad
/JgGLt2xlSP+OhTyCq7titzBqiYIsCI73By7zPskM0jOXLjtpU5iliaVAGns1P6lyen5CnxYs+0w
cFXtn6j9qY+ZDyNnhPB9shxrP5oO8eeQ7lNWfsE1U/ppVp1zqeFNm0ETUuzVY9vW372ZEjg7dfRW
jB6RUjk6G9LVqMaB8ekHDfKMhR+pHIP6tQ5CKkJGWKFRK07TEEBXZQ8IJcW/+Bjy17HTk0JNEd60
PTwbhfPJGONQZIGLDzGJ1yjJw6H3sBsmPsco9gfILNAgTlrl7TlqfaT55SYmhrzymSctbxo2hSBF
y759Obkkw3ugMt3UJvtg8S/89fjf/93tH99uxKKZ/76LbX0fV/p8+7HbL7g9rm96+e3Lvx7kNB6u
KaJzVthbIcZIvManfMBM4hCtHwxab3Qg5wu/C9sUINvtkFdvFLwzf0nZASWGoqWWsoY0+QaDKmRB
XBabziP7C5ALU+xyk/cYwtKGKM1cAY+xwG+eRoUjoDONjRvg3Qt4iXaF9+UrBH4jtOh57egg1E6N
4b4vei4CU7YNhqvvADK7/YNbwuKWtfgrdZGfTYZTBzHZzzn8bVdi/yUH8nfv/4ypQbthQhvZaO+A
BgPPKedt2g7fUvy/Z4wABOixw/kw4xy3vZa+uPNjzB+3l4ejTAIhx1VW59SwE0iysbsNr7cnx3S0
OYEvK81mGTnSYKGc7zmVNWcaY6Jd5aev1oCeL6V6MTPccHLxDt9SIb8DIhn9kqlFc9Ttsdt3qyUV
iElmk/RzvgGJtE58KHxV5W9YKMSktnEs874lMBY29YJzrYuSt5COW3rkvD3LsReZ87CQxkOCf3xb
28O9A7ev7NlaUtu1tZZEehAQx2qoqTnVMRdeePrDOgLQforyJN8wvSLJu/x/fv92tyPncLtfAlpa
Z5hDAEqooxVlB4lkeCCcU23JVfFkQYKwWe77jecycsjSAmiL9qmUH7BUDqp77J2q35sJQir9WtPe
lv4dNTvQDtLcp8q6KxBEmtDY6W58S51059dtgL8yDE9sFh3lpqfEJN19yyZ1AwavaUi9tRtMFgU6
hMSbJXdsZfa8tRLhAa2KfoxS/iTsUK6DvsuR18S9M1TNvqu9a6GBS9nT+HbLLdzs8nJJUty+6lDO
GPEbY0VXMtxdlXv6UHXijTJu7xIVcG96/8Go2+SsbTpKqqwJjj0/epEjzfGFDPFftwb7dGjD28xP
iedDJN5HfneQvTeSfbA9SDH5vHctar4wxff3NPpkR6LZb8rtaYLPRHGupNM86bnNN+kcexfXq8Uu
Ewb9mn3irhEhsRfWkTgNvSVO0YSvc55YW0wRW2MuDTRmGWKPm6C6Br27q1oGxJAsa7PBE2nOL7Ez
Rg95HWZbURSAjkByPBkgDVb8f5pT1zOzzZMsPVkzCkfmtnpVjBYW4QVEljjhBb6Tv/szeLHAz/q2
LvZS5Oe/kjLATB5CadIlXtt3OMKr0y168NdNbljVeqyx45q+8SPO01czDNSaBVh0Mur+zUsMyJ4T
YgMDEX8JQJoGh7yPmyfIrd082Q+JIA7gE/hoAHMeEsFGZ9uy8ue4HkAJLK0xg211+1HUd+WCVvjr
pvbwCGgYYyujrL9HSUnRbj3DEfCCf0v6TEMBhbUZkt8wqRtRipETUXf/LayHiUbNRp2Uyq5pVbi7
wp4oXVoeqv711UDYElWB1qIlD1lM04zfx+IwTJcbexbG1vSnb3GOJs605qG0UpMjMW42RU/HGkuj
pTPi9jn312LJjRrhPNywWyrWWDGDfD675XSXg19dmXbE4mhBVoEU7H/f3O6aeFgw1i3foZCZ93ms
j7d40u2mFIa7iSpcrxMQOpKp3DTxUGxLykNWlpmIdUVotx7MlxsijMak4XS7CYgx/f4q+tdX/DJB
4Tpafp4puA0LfuD2lTNF/3739g2z8aF/e83hLwKWWEIjOYS72LEzKKb/DAeVLeexvwWGgpw+iSyJ
nbWxGKYiQWokAbyzSgIfBo7wXvvY00iggrL4JWuUL6SGROh67ZbkogwHnKKGyehbTUOGISgayGpx
uUF1YzQacG634Tw0AA8am/KQ+s0ZNIMax3yMFNyvMgJgSBKQ5ruZ80W8aLCGguJSdItQyhXxduOx
WgeFnpa/X5J+oV5YNy7x8qm4PcWchtJ9xHbdNA6VCPrdlOZfZu9mZ3cgjDBb4+EW7LqdtnqOTgBJ
BA4CM3pgvEbJrxbFNk6IfbuLMw+jC43V4Vit6oX1kGVlfMzhAbJF4qRd+hxqdmWWf94PexIMUV8c
KcaqNiZTtbWDsZcQI9mYrtoWgoAKswI+7L29pPx8Or2SqH/5Ww7rlsj622OxxwcxVC2KK5+LXkEJ
bnAbXDJdUiKcdFih67y6QysMQVUDyjISKhq0GU97vzQV6i6bMbt2XnKqsHfmlAXXiaqonm3uFxoM
8PiQFscwV5p3A3zS2BqU0QNH7UkSMwKOeVzEB8/X+Z3AxUNDuNylcEs/w9K+pEisL6XbTaRHsKbm
z4kbTk+V1OF9hcegFgSUshBBUCRoSw6SOBUNltzPaTxfx7ahh0FRFhEFHp01WHbarbRHZJpiAP+J
jQBeV70vcy95KMe8hI1kl2qTlDEj5WzZrlD5jeNlfLSZ8G6BSpswPsbxkTYltlHQhKGbzDtbG9VD
2WHZB5z7EAUAqO0Q6YaC8JXP8OUb3QswbNrlbJ3RpQe3Nr+z8IkR0xH1zrMLur4aUnV9AndzKOPw
pRiyn50ZNZfbPWbxLAFrWH6UlOdrCcngfaqc9Wz41mfvGN5WOBbuC7tM3yfKy2+P+w1poAkO/NET
effWld2+rjP3KRzrjw541ybMBTOlVnkHe8YAY2v3hbhY9+6g8x8bsKAwEyv5Xlva3UxxhSi0fDcg
r9S6BfDTBqyhLGOaiworMY4mdcIrH4b0O7TkE8v58HvrWLwfQm+B3ed701QJo5xdWo6U29znXiav
txshmxTzxESXRgtJHVe19aWMDvNA6b6AE+7ZGLDwkG4xP/TI7ew93lplBG80I6dUqeUXhJR+a9SJ
/RAvX82phm+aTvWhcyoOHVflJ5k782NSdMbadiEQz3oGPT8PipdaQg8uMsz/mYnNjS7jk685AxX9
3B3NxLUPsip+4Vo2V33VNG/hkKNtpJJhm6Op9ROYzoLAGXasG4incK38PsTPYT4c4kaYb1OQnuSU
J0Qw4vbFJ553rKahW+PgYp5s3ktpuPwRILgyi3Yd+ow0tr9JXSAskh4AjrOiColLYajkY9eWEHCs
OvolclUuJBefFaTsj2PXNm8dAgc+9eLq6AzTF6hTL6yAxdr2S5oI9UKfe+GDuU1nlVHl3ctrxbPw
/Lk8KEzud7cjPfUC6oVBG88d9G1+hneNS131VFRFfxF2R1cE9ywf055htig3PlhqEQMvi3RyPRhT
4bz7U7HvdF1+p4udqokhi+8xHX+0UzMTXwECYrnCP/qBaz/SS2Y/Atm+czPm6KXp5OxYfM5/LR+y
MCvUA96ndY+1AiJYN27SyJsfhaub45CgtkUiJ8yGWaSaEbTtiLVnNFTim82wkhybufYbK/keSJYS
wNTRtfsPfFfeZpLSPUVhXL+EIWMLrw0+42WUwKiShI1B57VfUgHU5K6J9DHPP4LC2wY60R9hOOCI
KpJyEwei3zRmLXeGM6tnVS6loK1Of0wEioLG934ZWTvlO2OgrYLlWXCqG0XlCAMuDJDxrgyS8gSm
6kZ0Z180vVthLF5b10wRELkQ2Ilpv7pR++fd23dROBFJXZaKtYxawk+cnKfZ+eYIqfct7QKAXbjb
dtO3obNw3NnjH9I19f2AhTkewuI6YwY4B0BGOG0wAXZpW7kytSzXXhejlaYzcxPGu6b3IyyR77F4
JC9OhBCASjIfYjPwn7RlLjJM3RKY0+NLtXfd2PnDVMP3GjH5varmYYN5p7wW8QKDCitjVXYpOg4t
OogN3Q5vYvbqpNOHmdcZVPQ8+LJl8NgGdvtr9GqkmQgym64PDH/oXpIkqdzG5bRcF4xI3TxaKlLl
afY9mkw1kbOMFcHe8DUtFb5BJngaxivtjh9FGuujo6W6ONrfWDDv3oh6+WXmvA6eNz6XHPOVcNSV
2vkKLFpgYXNPAZK5Qb3tzLyEp94rmsU999wM6rluixerFWqbCf1Z2HVCvwtYkJNU6ZM0iG13EJcw
3DfDOz/zLe+caaVaDgwaVL11CwRkPSvmW3PYsEWjfOpd1xPlHHINo837JlD4qTGdWtq9RCv3RZyY
u9aJegamyUEwSjowZkrXrjc6h2qozOX6Wm8NEhGk0JjLiKiQV1RhNowDrT5OHqltXdn+czeTCJJ1
5Z2KnNILxwUdqHIKxJge6b0o3EuWm8lHElMxoAvje2IZaHTZxN41hlExc0b+IaefzjSiwVI1cRGG
Q3ShG6x7mZFyMOxoFdSle5f18rPrrO65iBvQdct80ws69yv4mOom3kv6RF5Gyy7OoSot0ONGBZZK
Fqx8K/Gqtf+VNRaoj1qtPJoLtzqy4yNwy2otsyzbS81gLqhbdRxcQditC9mdqYB4sQFEkeKA+Q6r
DHOFtPb3qF/1xelJMrqOcckwaW/Ri5unphPdjmiAvf7zHVR0tEObe/FKOW0CcuhfMs12uJEBrY5J
cQzq5VUxxXObp+Jo5kVD0SY6rmVRQjW401OiJ+PeUsP+ds/16MLjmiIvkkL42tOUDCNubQg6iJ/A
CH52rgXuiHd/G0sQNYX0v0YssXqVsxRbw2Rr75VCyGhb/SonjBckmpyPcHgltDPfeWMwY6iUxkWY
TnmeZ7lYiUzqr/U/b7p67xv9L5SMhzGLMBYaFHkOqZ7ORj3fFYmVvaZkIM4G9rlVUmXhFfR4eOWo
nDF/WxBC8Wz9mtwCLHji6AMyVfZMIU/XyeDUzZ5/ik3jWYqYT6GUTEg9W9/XVX6pqOnmege0jtR0
siPpoXd20pKyWjbTsuzVOSrs4zjK8Lkg60NNSvrQA4ykBISGPE5RPpH7YmRb1SzPEP+TAS6RBRZ4
kGx8LSEAXxheBPdSkSQz2sF965JkX4azXk2R1RwRjZuNbulMSSt+VgEpOfHrXnNzfE/ZHr7ZE6WO
0Qg1MGqbj0V5/EqTtoKiMnqwHWZWaCUCAs+muDgNbGfFfOFkjLPau031gwnvVRWp/UjhV7DLGY9t
GgmBvg8oj3JHALfKk6fKaeWbZzJLj8tkDVLXuodwS/NT2k70OLvfzab0li38+IjFvjw7LO2p7lko
9rUkm9ktzzx6jYHactEukh/RsqI0pgMdyva2hsVSB49CtP6qG4bhe8CFBRxpQtV4XmAPstIHPSz6
fUSC3Nb9qxFlW+CIKZc6igdcTciPRplxl1R5dudK8ez4qCxeauirbVCQOWLCPsThFO0KtA8kfPlV
johAfVf+wYwGVc3yS3oIWC3ZXvrUBk26KZysPrgB2ddKcMLWnlucnaUaDZKjf4SgVB9kYFFTNPbY
xbQxkjC2J3FwEmfT+HXxThcZIxbm9ZXKueZDBfhucrEwk7h8bvzs2vnS3DiDF15TW6h94yfDea7T
GE5u7O2tGj3V7tGyvOGjrNsY8bYszpNv7WWouIal8Tc39kf+4AjXt7EBhCUvaSa2BQC3YNWKoXqw
Afev+RPQn8jMNzxt/ijxGisNRqSKH5sst7b86cWWAZb1BFbRfOIA7ghWKpRRx2Hj53R3N6s4Ebtu
a6SSVLEeYNqHSQS80Rz2XD+wRS1Vx2SKunOTcpWvu/kYY8Dfs+KIVlZoUzpUFZSc8J1zF0zdmb3y
PZDG4xyp8XXqikub9+LI2qTaVI7NmC9LxJllFlc3+ZEo4KhT77ZnMzcuBMny+yAvFFc4h/7rlKty
XpjJXV4Ue6dU8mxR/GKZpfEQxdqCE86hDFjae+9yNMqqfwP1lBZpea8CUdzTEW4dob8+3B4qcws7
bWmT0Czm+8bOX2I6G14GOmCwl4bvQ9p5j2n7Pkz7idHJU5bWDIC9FtzWVMttQwVwUDMn8a2DSsCW
xY2GndpVe+hPNC24exu54lN4KL5Z7X66Xt8+ZQsyV5al933pfhJ1HD/nM5AMoYjRxOln1g9w6l2v
WlDe07vCl5RVE81VpVMcDcORz7nLBxb54xDQauJBhY0Z/ZWixe1SPfNqMJQCAXHGCbOK5++qX7a7
4nOKyeFmUxQd4PITZk7zu3lgnVN3gU8Nd919KWzFg0mZppv7Nnz6iUb5gVcim/vpneCJXmX4KRCY
/OmdNQtGyqh76h2xsSmcfWQPUW3Gis47r/a6g8sAY5kdxJfbTTpBsncra9iEsQLYpPyX203OaHeG
dDCm5fQ+wqDdtVlMQBVcdBzTS2WOhnmKkr64yIjLsVPhgLGoXqXDKjFPeTTSDlkSMmVS9aBE9M1w
DTiXcmBpxakg69m+Bn1Q3Fef9szpLutj8NoehbFygeUyAyO+WwzFfi5hVRjIPi9KI9SE7ASG1lhx
lbLuo8Ygy2kQ9xVpSTdOTtqbaW0WY91WbGjC3JhPaU8iOCB2d7aNnI1KbOIhHx1xVJj2KmVZl1my
zaRgs2VtYmQA27TLZ5J92zQWj73nqEs2hHexN9Ei1NeYzEoEZwNTi+/jzVZNSyiVwXcoOdDygc5q
qgcufoBGxRAzfAqkWodF/CmFH771tQ+HhOUIHtE6etOTW+3e2ORXpFuK6orBZDv49niX7C2zJrOa
tPmrm6SbwTLHS2svamAprWsXO/6RCq5vFNZbV3ws50ql7VH0XkXxkHWqpjZDkGnjbTpPDcOKLP0+
zSeV7cfAjl7acR5fbJ2zDcl/ImGpi+HG8pEdcIm+R0fgFBmMF8q6JuyTtRd/RHg15SjwZvVIEKby
4RT56SGvQWJw8igOSoUdCwxuPJkzHBPTmWRQeefmsNVZA+GKpihjVdYu8vBoui+JUle6usuv0A4E
5i8MKV383AhdrIc+rz+qJkbA8d1fApndq8KGhajLKt4N9y14rlPp1taFMZV5KWFxXbDjqdPYGXeq
arcVY6kPf8BY26okPddx9K6YCR9Q8Bj3sX1n5vyQdsSYWlG+RMruHwUtzG5ZodKzDi3NzvzqKTte
FQaacW+ZmNtQTY8u+WHs2KV4g7IJI3U2GP/niNe2h10AHnrxPJYWo/pA/kx18eo32HQoddVsX2Wz
Q9SmMXNESSb3Kq0heC795pLk5ZahlXuaaHSlnHI+pC5nuhVDD1ZvZix2NlOd6zRQYSWVfPdk7Vxv
D9GXGGzpnWoOblMzM+SqWaRmtOWymq9VMzLVxGZ5N9vuD4eR1rrujfey1dMpouf5IXXi6cFyG+h8
RABRbnpMRKjJmRvg+5/M4o0d3z1RJdAbaU/MLjT9lcJ4eUB9F0w+Yu8us9urjwVCBRQGjcS1nhTz
DBKNxqvfq52WlEYRTaPrzRBUXfbpGYNz8+S5HEyVUW9sw3EZbRWIIjPDyYqh6iFYSrbINlITX9Sv
ti44+DRFtCRTtrBIOccG1quXpu0hjmFHjxbgDGzZB1QxzIhdGm3rSMcXirj+vKE9KzxRkVCWnKea
r5K+6PPtxqDuiFqMZmDkEhYb7NiMEer2GbO/9ej3dX4wUygOTVx4ZJ3Zh2KAAHCgp8B5JFSdeJ16
zJabpTDMcHAg+XQ7K1TVjWWdk9HMPywAkZTvWcPWm7V1UqxWGHWLDBcnPcbKA3knyqw6oEVb2yJo
oahMjX2FBVcQyQ7VYTAYG86jMe7lPFE6xySVAE8VgAdLgp2Vts+95wcwrufgHMZJtpGZbql+rcuV
zmV9lxqVfpbZi7Ocd2MrDfZDOXYvWEPYyEsI7oaSP0sPm4kzJ3rTjBMUJ1r+2GHJ8oBLfQEU4oKp
vmRUxpcZKj1m0Lm/jikHZmS+iqFXlyjHepW3tgFDLH6ateHfT4AJXmbF8Z4SFPu9rx6SWUP84yym
8cCp7jNsB/0xeexB3Uhku9tdDCJ3Xq3xiDMiWJl1lUCUspxrI+YWe6l21pXbfBNSiYdx/DmOVv+g
ZUyUocYN1DOCvbCX3OUQi4lTzXSYFSFQHNwlrpNE75kzDbt8NM2jnfYPHGgo+TbsgKjHL+p1EZCj
5aOa1M0KTUefxqEFfwkPYqWX7pTpdjPdM/VpTwppFVgRdp4DftuTl9vmPfVkagMI/q20R4Dv9Ll+
eDRGlFp4j61HcKCuj3UtvJ9OHOMr7rPpafTbO1YH8ANTE7ttnWevyIHhfbrYyQPRndyOtXVAydVT
FYU4tZnp5SI5kVdPOijWfpThhRRNv6+An220Xf1M25gtTyrvqTl2VnwuhqPFQOXkAx0Xjh0+4ZvO
1laeOIfbXcxew8YnmvugAzi5TYVnbegE0BKOFWGYF9zM9ZZJqbemDsi81OZA6eZoc0bPuCRaIpbP
U/9B51n6ZPtSPtO4BOLP/qg803xNPV6KGLze769ujxkD/QK6FHtfGdgnCV09iyK8MEYZPvTMiKuZ
B4xNVrcGlB/C9Kw5ZVh4kAijAlPw4/mTweizGLvpOW0p9ByKnACAh2G5H8vu6ko7pf5SC7rcB/fV
CTBrzkuNAk8JYSzN6q9eBa8UBj+mHOr7xNXMF0310GviJ8gsbNtVBOzITabg+5KStTMfh3ZCH2dh
4nkyqTo8Mo2LXgBiYGam0tpPiuke0OKwT1J4slQOFEdCtnC2TCs65btCOOMdsI9qE6g++lroHX7f
eN+GzKXoTXk/R5/Jr9UXOF9sDFhtYRpPjJCpsNVV/oFx8T1GnDyD6mVJx2786CnsCXVoxI+cP7Hb
09qFATV1mVEiFRTtlDzfboy5ptpLh/7JHst2o/1Qb8bGT+9uN2mPwNEm4us2wU3wWVpGTIlZ3/+y
OUUe2/hBcfY65MbUHzLmr+jpQ7CNPGRmYRjbGqUNe7VFCjJt6ZPTVrnHiUXaKioRdQe4QC3GHTZ4
DoNt5au9mRnMnxzD3XtoXweXse8675Dx2iRkC4QyeQi+k0ELHxUDrrUsAoDptS+3nNLoH3IZKFvi
7C7j4dYBuHKLHv6P/4jGyRv++kfd0JKChexvd/9r/6u+/yp/yf+5/NS//tV//eddfujPX7r5Ul//
cWfLikvNj/2vbn76JftC/ZO2vfzL/9dv/rdft9/yMje//td///oJMXzDYq5Lf6h/B4dbtmkSPv6/
kxJ4Lhgjv/4PP/MnJyEw/xE4JqKRb9qWEziCLOafnITA/QeMa4c8r+8Jzwdu/S9OwkL9ljWgDJDd
5j+E6zte6LIEstzg/wsubmNB/s9gorNQGfjPNWEzAGfw/gZGCO26ClhFFQdZNr/qjOur7qm5aP+A
o3hiMAhpKcxf07K9M0W8pxSVZryEfDhdVaznUY3Q47ZxIKmkmJCXiogsECnf+DDS+bvGOLeNOipM
LBkmazlaj0Fv3AejFJxmhIkMLP7oZhP6qeP/0l57Mj0jPGdiSHdFglRaZ869ga66kQ4TNWuyut3k
G9WuY8gm8kxui7JotqOLnqLlnGxFH9yX9reR5njlFnC5qLFHkncfGgMZrs85D3hCXoCAB7sO6/CK
n6SIMlsCrpE4FkNpgMSzf1aTG28yLTaSQmszHQlD2ffwFT+tbqZJvqb1J9Pebs7MLyyvD3iUaKuU
1akMy+OsR7XOMypYsIBeByXXae75a3+xv8/juCa/bO1Tx2k3WZI8D+VANQib6iBkIt+lAYN7c2Oz
bNtiyC03SjqYU1uX0yMCYJa3/LnNa6+GJQV7hpXMhHwcNtQ5SE7yM/OQxqEnaB5BNsT9uKFv45Fd
3S+nMO4yrt2pK/Z5Ge/sCjwcGLAxcyBkFs3InqZCJKP7qHjMmVS4uj22paU3vFYPZq3fgiTMsNu2
NCFoSA9xPWw7hZQxmsy92wIaX4cxi55tmGNL7EaBqpvs4Gc5pPddbvxBp89GGSS8sr2wk72r3R/h
UrhSVe9VHPB58PYx7Y25H48slZrrzNOKdPfA8vY9Kp07NMs1UO94w9U/WWVLeq6dKPZM+0dqTNnq
lsHTqBw2jDQWMkMVzp2toGr7YC1V/47ng/W5dlaVHxw8KeQWLYmxmnPnGCNXAFiM0dztjTn9pYoZ
IyUFj1Cantim/CQNsHccckBtyeZoXhIi5UlV2PmmCY/VbNvxmXowpEQ6Fam+ZUBNV/jQxvGZ4Paz
G1lrx5x/CPcXaq29mRIT/UajIcdL33TEq17kCnuWpS6ycZoj436bSVtxaRhesxeOrF1ZuTYyqhcy
qJ+fMpwYO+pbkktvZkcnn/tnmgoD3JIHTizl49ieFYuqs0qnlwlf4sFgNiykQUtn7EZHN4y+0Q2L
Yja79mqiApmaK9J0hnMO7OkysJlZpzSeupkk80dgbMuwGLhYmhKrTOyzaVCFDdce6HfCpL6nSMzs
+fjOkXyRQZ8ck6SdN1WPVZoIUVxtc9UGa/Q0ThdefcGe9wnKIzyyXH/NJmEhGnq7TmQn8mH6Drf4
XV3z2Z0sT5PF1R/JECIKD91dpRxa1aJpzUBpXivHudZ50K39caRbmUtmFKXQMDlL7XpfPg7YCg/W
T2NuwqMiV7KxbEYeRByGpU5zGwJwYju/POlmegiqbNxRYrlUdbHhQfI/GEBV3YI9EhYtRrGgU9Z2
MqK/5CDxK0voF5Hw0oTJ99TAANJM7fM0B/mVldhSFFqcOt9tHn1raPmeAC6Z5edRwZTM6qgl+fct
x5N570IwKzw2bmHq3nVu/INukmHPruxt7FLvgJ+oXSV9yzUeZgOBPZrYsQzYtCePwW4Zes3ECFb9
QFusigPYfnbzUfS+u3MMpz8XRL47xBI9/XB0mb64U77RVseuYxzK1WQp8+BMeCvYihLqLf270YCt
4WmD5xPnzByXvdZ5aJsShP1P3HbdtrW8YUvP7SVTg89P48mNsqI74C1my2EC9sy9N+UI7EecaIaW
uhryzLtJJd1THVvHOA+nrQnPAxyah3bj+WfZVgQ8GzKbHsZgGBqvgqqE3RzCkfYmSo9neXSS9JML
KFtLDUUYapaNjv1otpg+NEyf3Ju6Ozj1zK51Cm4N+uubqqov35wu2eSMV2vx3gRh9KPMDP7/DEeD
qksuKMxGBs1skLrZei75DMbcr7bM3srOEDtZpQxvnYlwsUwZyDA8xqR6BdzLEnioEO/BNFIkdnDT
Yd4kQ2VvpRuEO3wZ52CKi10fgaw3WjTXNCH2aNsPcxacktl0mC3igwH+UgJXnj4SFsf3IFrehpkB
S5jSDt5B6WoycgQuGtJG2caTq2m46+jnonrzCXGd9mlPjt8cGx3H6fynoXYxNEMu3lsJ8AhBm+jG
Cjp9FKT4XmvDfAjacjqj2dJgPLXlvmF9Wmeatu50mL5BkrlwQZMHuxPpaW4eqlpDic8di0ByJM9e
zytiJwzMdST3VO/KKzkFG32DM2mOezyq2Qi5Xz3FGccyKLa9UN2HO3bs4SvLpCSX96+ax7ue/e41
Io9qMzHeKnfoN9Ktv3Ot8d7JJ7zO9gvbj+lcdGm1rezwmaE2AkzQvee6+DEwO4N9HvkbPksHTcuy
N27oxA2SVcjMuTP9nxKeFXNO7xtBERK2TXYPARBG/slTml2DCBcSqpHfxRI1ppn1uelxuhvDU4Vu
urKLkDAI4woRTtk+tJg8BlyMixKGRZA5lwT/1olTtc1KZL43ScFtiGgbLyYHNEMI9ZH5fr5zIFHg
jM0Vvq9Z8MKy1He0627CAktSrClh93Em4oOcvS3yFDhdr0tOfZZILlnHGbLUBQFx79Vw9fhUHTvN
NXAwivSeUvdDO3THllltU3M5sQPfW/bMrE7QT5Ie61fzYS7zntvQZzbbL+rOd1a0mxqIioMN3cnl
oG1KktCeg1fM7ognmBHAUnhqatfVJa9MiA6tsT/sCyv7zI2BE4lHb3gT4EWeAoCIDc1YW5EnINVI
UxuR5mxJLm/Pc0je4+6tT/6Q6nMOaT40QznsO799iX32xZk6h4nothPed9xNLCTwO8XbLtdgNWeo
kA185Su95giWAD2rmIXcRPtexFLENOU94ASKKefJOCG8XCyH3q3OR5DJa8j5MeW9DLd4jxe5t82e
0644R/CaieR60/F/c3de220jXdq+IvRCDqckmEUqWrJ0gmVbMnLOuPr/qVK36fb/zayZ0zmBqgAQ
pAiwatfeb9Dxodo4YM03dpV9EA556NTWpq9i8bdKG76MJdGYNBf9pdELwMqGRepbUfpth9edb+pI
5JLQ6SrrUKFRpxb18FMXzD5nT6Ew+mrmk7azc6AI1bAQY5Wgd3DDU4i+hmlDXBnsYVb0SDSP1bbX
q8ZPi/YHon7h3qisaq8DLR7Ba8RwceveGkkAXFzNnk9qkLv34pHB0dK6n4YHIHn5pl5gEyvQJzZ2
QUoqCGYYJBnzVB9j3agDeifn/dAbNqV1otstS/EzpEdG0CnYjZUNGURzlN0sSLigO0kIFMVdU4Ay
ddt71enau1xvytsOljjodEukWJ6AzzyldhyuYCYLfd+a4kvkTHstM4B7eOhV4bhOHcEht9Hx2XY2
COh1SwqNR6D6DrQfQ2cbIzSyOOhbow23MSMwIoWu33r2W44Ohx9UerZ3cjB5UQuQt6xu5lx/tQxG
gm7EsjAZUAkGS4VPISadyswkPfTQK3AFNeGVMxVMKoqHyK+VOWiLYXbehhl4aJVjqr0ktyE+1gMy
FSur6Y21B3SD0EUBO1nE3kNaDN/ssj0oUZCs+zk4K1Xxoebmvq6fqYx9dxoV+mu/63Ud2Rv3ezCW
H1GHOnP8ikrJ7RzPe3x+fPu58SwIe98GWEZK2O0oYB9iyzsTm94qqnkIAjI9QXc7TaSroTGGDmWj
jrqfQRDRoxfgGvm6mdvtHI076B/rWml3CmZtndLtOnt5tia0uctER20cOzgV/yFtWfamYT0YgIxW
ruN8B52AK3d3Q2r8kRNBuw/RttKreze3n5hpO2gpHwOB9yqb2xfcUbYYF2NH0QentB53egcLqaNk
ji2adq78yqqfxUl6lX5xLW8/zVhDJ+MDWJcbN6c2V5jaY6k1p1agWqA5kJmsmWkN75TN9n05uyj5
Oz97y9uEISkU7HGqCrD7QJJ4UPtthXBwvZhbt6keyfy9jM196FU7ntgn8mZWom4Vzd0sMM1rw/yw
zTt4bxSWeMPaaPcaYupwx9B2CgH4UjZJTBLsZroX78uCepVqEDgd5niMFP3SBF2Duu+gFdtRifSN
O9molYxVjisxvnWuSPLb5MZqVfxAzraXo9eC7i80Qgfna5iYgtMFgLSKcWfWfZYeByr/8NzUEq0D
00OIxkYmIz7nZtv9QCkzxtZqVaTe8zDpm67QXsGzfR2b9mYCmqzV39pm+KKs+zZ9cNCCulRKtZ2t
6Qfo9MPiviHg9BJEWLlU+RN03Ycibd9ac6KuO+Hct9xETbUzp2hfteV3Y1bvBl0/2w0BCzoYrg2T
WHfmx2Jyn5BvNUTm8CtwtbM9G/tE6w/58AiUn+RudUtAT20XYPFozOtKE5Jx2ZM1ZPvotmqYXJeg
2iq5MfuYLSO3XBxYkWUkH5WE+BZp2rjCpw9g4DZoMMLM79qAJ6XSCQ9VUEidY9Vgx7zbnKQrcg8l
EE1WeiczhBWDLLM1IrP9MMALVHL9ru7xaQeQGjJEUC04k91GUJycdR0+tDlKAKg5PpLZfHKXHDum
mAxxv03gk1m9dRmL7mgu1a1az7eNDvAkKxWEd+tLDfpRYxlGicO3FeuG1MDLYDlUQfVVNFoFT46B
UWL82qfqPdhLZ9Zy37E7eAzmg630X9t0ODEIrYeh/VBB5JpKcfbsGDmQiVp6dCMcm8D9r1Qtf5sd
g9KLi7ZZ/ZFOT41GoQVRmrbVEQT+0qntrhkJ9JZ2ZbruexXWvmFod54dfsHI7BA7ie/l3rGEkzgP
GmZl9RZaIt8Ac2qW53fNhFSsYfphkUJtNufXIUrkkFlk5rbN2ldY6w+2G31TO98Ocvwx+x9lGG9g
nj/maBrPY/ldNawtllJ+M7RPrr4DjXLrueEWqTMwbiy38vzgmvE94BqxYPzCZ/2pWcE9XKc3RKw8
d3pzuvo5ZIBbUntDmvWpyex3ytQhz7/7ZcjNL6rWvnud8j3s5mPhQIEPMC71vJtEK317/AGIgowl
aVHxsIRW8lom1bfOJXiLzEveGTDEoq9W8FS0SOAYarNrBhPAXXiG8gbEDwzoNHpkuy1RLc3b+9Jw
w5U2/9RHfnJOrb4UE/mp1BIRcOlXDgxLUtM5ALxW8S4TwURRWV9Ho/YZ09akgC8geTZV9toryTdo
PD5gmse+jDaJp97MZgmG1St2PfUZRWWNbvWPDBjgoBRQcHAYwQkesUm9s1OwEHkEkafeY2KzS1hY
GAk+uF7wmCTRIYGZGerzGXDkObKnjdXfTR72vFSJIHUjp7VvdUUMi3tnqLFqqMkhKO1JMd+cC4nG
W1cnGiE5NjD74Lg3x89xXbkreKMAX/rovdHDbT2Yt3FKlZQFrw8I3FpB/DzV2bDXXJQkzT59QMHi
DiwByr8efsPK9I50x3NF5WMXos+6SkFhkJW4n4uG0S1VnhqmzVWQV+cZSm6tGttSc55RvslXc5Xv
qEpvmzk6lJp96TzAN/V9ahntqq2K1xbsvJM0LNqWu8U0VzrA4XFWH0aPpJNRb2O7efGm8r42mprE
F/jB3JxXRtagWjTH4BTGcR/C5iipB8zIc/dkJ9SEFOFUjd2OQtubVtr32EcvhXYp4uwWwamDrag7
rRtvi0G5za18jYEgBqYsjaYawMcXYLRfqDScZme46akbzmCnkrb4CjjtKcm1R7MC61nP52oBDDEG
QDaMOkH4KGFJVFobaGIQ/gn06gBuJ8tA097Dyl7ZSeDrdrkjneOHALd056bOu6+RsZumhjWY+WAZ
413jFF+j/FaJi1NiMuOy+lPBqMyIrjYQuXrjq5b1hMnmqeUZMVQbgExwRFr7qzokT/BxGnMXMkYM
k3Mm9XihBsnPvmyfO8LzJm7fEP85EwATaY2wECy/GOx7qwFgKq5VqPNNRJaimEGxo/14D8g6d4A6
hmgwGfLBd8ZwT+DEXckaf7TMD5UVLcSWn62Ow3dr+EAjN7o3vwAouh/473omCq04TfqwcdX6I0zt
FvFRpFOs5aWpi/MEtyBbMCcwhjvbhjxaK9VMiJ8DWgzXzjRBZVR3dV++DvbwjF/dW95mFMmtHS5g
u77cmHH1oFeAoSDq6MzHzbmY3zMz/BmD9+zU7FvgaBgQNCZa/kb/EKQshQHXx34Aj0TEiHhWGz74
yXQ1s4qyBUcZAM0tyKXHYgzuNTg5bpJA/Jig6Sll+dg1j0CALRB6wBUUJtK+oD7T7lOzyPYaLAcy
2VjhgCK0+nHZFhXpyQadI3aEJaIFJFTQ/rP6c6CN6sYrRstngf6YmG+tNd6yciVgQlILDvd9thwc
r3gsW3wQ0mH52gwI+jslOlRhuAEadYtL+2unQ8+cqPnMRv6O/9Jx6j/CuhAD+HM22KZv4KXFI5vB
0/P4bWjkTeseFw+KaacmIK/Qu4W2aljV+07o+aatX3oTu4JuwE20Hc4lz/Ixs1igpxPQVtTYjqY1
QuyL1TNZZ6I6kB9jbe8dDJ7xFCHGSoiPDNf9mXUFObAOAoaHUE2vwKxfGD9toEt45LUIrEfeHZqs
5O08hrp2ianss4TfplUYrDwr0Ff9jOn1pM0HVgAr1x+QqWDl3AF/ouw5lVDkR7RDNlYb7nsbxDkC
ZU+sCL4vkZlu6zZpDv1AyjzMjLXToLBluFF8RsISSmttPiW2dxdoANmAKN2ByL5toYmtPEN5xhgP
BHYYPi3KdAei7DmwnIrbnra+MfUKVi5ITSZVOu2geIarTNeIm4VWWpKsNAccp6017jod2+c+zTxf
nZ0XHUrpNi6mA+5VqwZsuaVggQFKZh8Ty6GyGiobs36gOtevmyrpfB0pmlWIHGkeQgJugBpQVQGC
mleg+gcXaA6+BKQy5y1p9u6yCiqgk15UHxohmlxmPygyfGvGi4kUUW86X5qqR2AJ8njhcAvzYKPq
irI2GdHmFJl5y77BOJJISNRwQo/FeOGh/6HW6dqJQhSby+RbVFE1nPP+YGkGolROZR7STMM4JwcP
ldV4RmAG0wVAlIHLOdwNgFteiz5KkARv1kh4ijFDjNhpY+0ihzXnxKNkpKa+KvEgIIYCHGYBqtMH
Oz9ZZfqY9dmHkGOqMq/dejYfr7E7JjX7Lmqmn7nrMt29AJ1iBYAkfmZ8URIT1Vod1SQLfLN4koE8
t6vOpUI7a3jBZCX4W+htqynEtwOmNkpcDl4MPGwNUhAQUlpUyCKflWqEKPyYNXdJYjxB2nmOZhD/
dw162U5V3FYFpkkaj6w1WBC1g/F11lwU4Ha2m+/tLKpXpRIgeWceljL7wDTaz/BL6jV4eLMVlqt0
Kp6rEcyxYs2HXjdPVVd/Z4o7q+OMEQtgxJXZjO0qbJtzqemE4D+0HeKtgAaq77neYvqOghWJZR4L
wIJp0D6wvsbJpMuee0ekDittWXkRdkya8Z4hFMP3E8WrSjE2MUGCtc/calNgxK0ih2yCqe64BTC9
9rmnHyaKDqai7MYJJKg5vAYobIHJXy1VeoBLcYCm9wWyDvk4RTswZcMRrOPLiEonxlTdXscwNRin
d5ZVlK767JsNTCctR0pFmZavwFe+IoF0cJcREV5NqAa9q0KPZq4fw8T4DmPnnAQpsVYx/VAna5+6
4zPMlk3vOBuyQ1/UkdnHa34o5YsxmNEhYOZtwW2vTX7JpKQVnN1x3eNpBGZBXtaC+8jqok4T8Dbm
NgkMe5XoyncnVI9tUj1Y0P9IgqyiYbpQ5HqxyRYCgJ4+8Ey7h1iaje4DNRS/RuVUVZqY6aJ5DKfs
Sc/7Wy0IiDyi+7LPThZKYjdjpx7IMGPaQYmeSTwvNjqAz0qxj3OJ7WJqNweS0+92F+zBkB5ZJfkO
5kMNigr8EvRzPWTfQuJ7wKwWOPVxNw31FjAlF9MOkz1+ZHb6ig/qV1W1bmF2UN7Ps0fkeiDkvc/F
R4hYo1UQN5od6XTHOjm5dlY8e6MbwDmNBcPVub80mufxj8x74M/fNFOdVu3sqCso9X6lJhkaA+4j
epoIDFbfjImllqcuxDEZD92CFU8znsNxmAHHt8hJa9Mur6oPJW6OMzXFZtEvZhndx50D78H7EtjZ
brEyLMxLXKPVkWCkQZNLye9cxcTnpumew5qSYgK6+kuYT7eJA3zHa6I9Rnhw4KfyIyvqgzYVd0OB
4oQG+jXCPtnpNAx5vBYFZZCgZHvbyJdkabmRfOprV7KF/9j3R/ePl8lXfF4gbnfpbFB6yrGeye1H
QC3aVl34CpsagY5AWm+UmHAU1AooMS8PRRJgUSb8naWHpGxdN/+DfRPFE8wqSIs4Y5weugETG3Bj
NgAr7oYmzE4A8GMXKjay6zlOd3CWL7jQDN1JOltm0lvanZzQt6JcX0FLzVD9FO4h6MBhITLl7gL7
kmaVO8gAyubSaahP4lSEXzKDsicsEOVGEboqn60W1yMbzxCgRIBMqvrgWj2fV37Mz2Yq3kX2K7iV
JOzAT1UNcElUz46TMIXsNdwG5Ubuky15wHGhyDNc/nNY+kg6WZqtmS9w5zJdpPHk4ap4BmbWUdGE
2S7p7Z2pM7GhZr4KUyynKaciKiVa143ch/yfcvB62BcDdgPje4ar4sFGeDYKXDQoQ9Jx6JF/Xyjf
XAwHVVKri7pNPIaQTfapN7MUJfmGBh3TcUuuSh8/Uix8WKWygZlzyNqyPlXaPPuep2yQasdszSoC
Hzs1mAGpFhxCt7gd4mo+Nua81xqVwXUeLim4xI1jORMgTed1sipfC5kEWS2vysl6QaslOw4sApLF
Ki9ODjwS04V5s5Reugvtg5KlP1UMUAywk0evH+eLOy0PboLyqm4G3SnCn1Od6+8NAo77oQhS1tZY
tI3Fpa2r/tKZtceIap+oMqD42Dib0hoOTj0E66nVeBsdkygl5WaWeZ5sAWwiXhQ6TFWu0l7KOffB
IOdkPnT1oIzqvTFq7WWwmrNWghpZSvtQ6Ut5IA5ffbGDLDuryEWERWdcBt0wkKwP+fUbAGcV+3Yx
qp9OnsYbXtJfciv1wQ2fmzi2dzzYd3E3uQdHM4IbdGeIgAwfGcg3zSON4lb6R6t3+VnoECULxZce
qLTD38SdArIFKGFruNP4Q9QwUnvtt3FC9BPocnGrtEtxu2CI0oOoHJpl8F2yiwm8gE2HWyv6OKif
GGoHNTrNi0vkOPlFVZ6oLk1na0EDMqoySiqk24pFSGVqDcZine6cMzLSZ3KkhzAuHvSwdkhl1TDC
9p6r/oTnjdZL0K7sGuntQscmkUxe589MTISq+QIamqUEeYB8o1UsN6N8vmgTBeHCm29i8UmoPSlU
5whvNNUpVoHj9jsQn9yVfgIZX6HcqIdedkkH/SvznbonTfdEALJRxU2kogTShIJKTk2Os6KCJwtV
ZWMj930elkesHEuRqS/5Yk4LJO4K2YJ8zF8Mz33v7eWmzGti16R8NGHWJGZzCUDsJUrwZUK3R5m+
2bXxofbJ0wzKNc3hsOEnO04aMpVhvupM7bnEeGuleNUbAH3SNwtZ2RrNtGXoT3lm+Kai3lgdkaJm
jzclBZi94qzrOjtWRnzTFsR5CfjhCOWI2EB5zAlRXVIHC8Gm4cUs9f2A6wjGaXqFNSdubhEaHHZA
nOoo3kMdYrhXCsOTwh2ooGjDk8dcpUzu/YguAckGxOq1tiKhhbgENgO4Ma3cznrG2PXszunrqJiE
qSw8Vbu903KgM1pzzPaUtglLJm8TWHW0GpPWXFlGhUTSuaOMOhj+4OnUUtL4sYoDBEpIWw0OrnhG
kSKN7VU/xpogzMnVt76qdjn85s1YYh6J3LHrwrZAhuOnxdoOaVMz31rh9BAgk4pCcUmmL8Sri9hB
s+8C5G7XnhVvkX2YTmO6uOspH772tvFgLg9LxGMTNeFdr6B8l3hgNrIpQJ0rXVUDUkwxdMdKuah5
h6rlaJJdQYIXgeCXoKLyqkc4SVKl3TfW8i0I+DmlQ/PgauZmTB4s68KI/+R1cPoTBNkQKfKV2bip
ay3f9JZ9Dxb9UHXJD1O7GwEvkySnZoFE1hsuF9u0RKphdlj69dNHUZXeoaFCcqdMkQN2kpKaqusn
rdwaAt+8hIIkxzoPDEhyuyyq6SNLuk+yeTdZ+o2aEFG2OuLs+nYq0NBt4XONuB+vtQmzYINFjhFr
PJTlAjQD7/EoxiwvRG897MAMqng15mm9IUEBYymvP5zQ/O44gYUUGLnL3iAnmXiPqBtM+8hCuaIp
LBTow29DpOkvvUXCxcJs3nHCQ9xPBo5tyoumXGriM0ypx63Z1O9ZDaa9HI5lFf3UQFdjRAmotMnu
PIKzQR9YGYdgxWBMgEhWwcuzgFYiZIYbZuCoXY4ilGwN9TQj6EOaAslGu+nxaZjIRMRz+y1xOzL1
FUaCgcWyDEHWVfjutnZxcpDHYsmHm2doG+XtRDphpc/u3rGXes9qt3ho2uoLiKnvg5l8JP27YVrW
dtDnAJ4cfKyKNUrOl5WjjaYXOnA9VvzUA6YvkAxnP8NEhNxZ122/qVbRb2vSy50NgWeuvXLdddOt
Fk39prYpPtYBuMA0NawbDOYVY9larCi53bdVqFmvgYXdSbTc2nGuHwr8FTYJ6pYFFfpVE+GusYzC
qbEjV2jrhM0kPaK5Cqlo9tDZuwBDVqPygAGZPZ8HBHKOniX6I/V9xtJzo+hAvwusMDaNM288pf2h
D4LTli1PCpJSjEjRMdSKi1UiSBOq2mNkETPreYFbZxmgPtjX2C/hNxxkxcekpCM+oDPLYUY2Urr2
ObGA6JTBDeJBF2h1IN+8jMxY25jUzsB+WZG7cfTmrZ9Vb2dXzT1pWW9vuFCQKEpBTXjIUqj1BpUK
FIPDB2rWezJD7iV0lJAnulKx3asgtcx9vofR021cCzA26qj5up3Go2H0PwHLP+djMXBt+2jZ+k0f
zMlz1t9GZvseTsNTDfaAQK3xhxGqSxNAk02CO7IsiLOHNdnnbl4z2qCsTWy8CkLtOxzXcZVrYrVQ
2x8lGWCEkRwhZdJtJ9V7VzswmUOPdm+aqj+CWuFfcKq9WZjoRnRgHPOM9ETAkjq2a7jzxSHlP1s3
sJ02sPuDkxJ+QIcCXuemhk9hTD/FzLtb4PIoWEeKe45c1T3PmeJrowmpbwkQ18xj6CWWM1MqNpS9
6rQ96g81VF886I5OQa6m4iai6qoDTDom4XAh+5LtrB6cjjo2waau0+9Z3yv44OGs2aLW4A9LlRXb
3E4a3+n49KkS42ZVhmhClC8TCqenzz1i99KIVUD0ZKB8sS5ULCMCwGEnu8HUnYV6O237pn757II5
2TUmzCXIxeZWKGK4kQj+5pCKRRqdZMsmibwfLFyehZxUnHlAOGVzaUg45xkiS0ahPReL01E55BS5
cWD64BXRf6XX7dUxAqOhZqc2BBoRiZYw/gDmbkBSxXQUxfWDWi3FqWrb0o+VBh2vYGFp39nw+XTH
rjZ6P5srx6IujC7m25xHBcNWXZwY3E9R4WBDW+k3+BoWp0ZsaiWAs2wpL3JXiq7wGmRJsa47y0wP
Y5vHh1qxNnaL34YbtlvQzO1JboYxUNcoqCL+6PV7qAeK7zQ2o1eRqPDDESnKSIP42aQLczHMBWdr
F3LHwQMqwLAKTkCmCYerJaxO2dCXJ7AlNeLC6Dg0Qf4dJy6FqSvd97F76ZuJ4mI+gRWpE9NP1bQ9
AXdU/R4/AyF3gPWMChIvxvPhZIRlzGdMcIabeB5AkZ5GlieCSlGvEwT2M20iYWIjXlmZc3Uit1DB
ku5BdFT6TjMM2C+Lh8jlUKm1T3YBnYewr0/I6Lm7sgsx8yU66vOwORUQLdZaG4rRBdeCldyJJIzP
I0USPPYKVu5Os8FhlRljjk6pa5LbkW8Yk3GrsYGejPI0iC8hnCgY9G18hg7eH5oYLQrx2RPST+gK
0epi5tY+IYhq5+a2CPL4vhkE2af5oYfqcvCo+WZ6jDDR4By6EsFdtR5PkYlQRV0RzyhLf9vlfIBY
nb7qlOB9rJRuqqIVAlSDLabtt9omA9bWVgoihXBu1u1vfNHbZYTsSlkbX0t3W4ITCuG0rtEcRZBo
Cn0tCFu4+uMEVAJJmUaNt+a9+RCMxHpoVGJqar8ZQ/uc5AChFbXd5hWQy2FBg01vSZg7SfLz/zSL
QdAL/jsSw5ppoPn2Xv7OYvh8zT9mjyq+jVAXPM8ybJK9Lm5Hf5MYNNX7S7VV1UHbWbcMT+Wd/jF7
1DB7RJeAV6qeCgcAD6R/SA32X/gi6Z5LOsoyHC7yvzF75GP8m9SAio3rOtQNHORbLNhagvTwu6FV
HlVqoCwK8MEI1WV+UMexxcfU+tX63FcJW9NkjlEWHWVbnvX/HZsCLHvg6ter346L68mu3JCkrY+6
G47bcKSukfbENBju3kcDY3Ah0kApgFaUYtt2WmORExOqsBODvb83FVr+zGHyJKBXKVkacUyelf37
1N8udz3neiXZIrlWrpp+fB0QtCPm++dt/njXUcrXXg/L1h/nfH6yViE7mHtTjG7mP5+r0NoXqq6I
yGXdoXKaYdcKX2cM1JqjatqUEpACwnFV7pUbx27/1U9LckHyyBKRfIQcfZCvlrsy/NiO2pNsX0+U
Xbm5nvl5unjb397gPx3+Y19YlO62Te2zgCj0Ngmg65Vky/BQMFZrexsJv+iJdalYD9CUm+RXS3ZB
03HYFG7Tst9TWmVwb53PW3m9i3/cVNkt5P13Q31hye+wNLUrKHGN6VZHDA/qY2KyxConJ95QHuWp
lQ9pmVfAabRK/TxR7pMv+XydfKR1Sk1brdMu8jmd5T55mDgNvFSEMol4k2zETqmPgSr99lrZ1Efz
zu6dcSt7nz8O8Ylk9/OiomtEFBiVi1S9NGMyxaurCmY8asOBQkARIzAzh41OwqAFR5OKTQFRAZQN
LVNoJ6J2U65jIeGJqkjU7GWzI4NYhjViQlFe+J0LEEGmF+Wmb1FoVbn7TA09EAkXyymRe5RpTtlS
02CnF426a/QJX3Fh44wYX4Kl8a++0ZRwZ+ziVZ+aChosG9vie5Etg9zgURMb2c2W+WWZMWN2xRlE
Hmu4KSZIH6EFHSgqW0pOw85rHAJPhKmlsmTI+hUnECFc/dk04vvJQrQUunFNfSTjqBRxzWVTKrtS
NRsOVn5nh55FxV89y3+nWDzeQjY/U60AgMiKegAVUYvSgRE4VNCTxN4n5sxa6PrxHS1xfL1GF8MW
z24l/n2ZopVduaGsXh5lC9ees9vCfZbJVQp+5OIh0KBtpoqvBzkOeOdzi9Yf3wICxPVRtuS7qb0y
7ydC8ERrgDF4MYE13iXIFc31ZqI0QnK8ZyESxrWoolFc9asUN6UsBU6AwL9DTF4pqxni9LL+/Fwg
tYQCKU9oiQEfGBUyvvKemAoACYr6e7lL3qHrvQq2yHkVxywgYEc2JX+u2iLEm1V0KTDWxzkplXUT
gMtDVJLwLggP1MzQsnSsZw9o0XY0F8QNy2EndWblMdmCg7HRBcKLO94cFSpSnxKq3oTzykqKptaR
AsTE6N9dZKlJjhOEHY1UqXnwRFP2iyV51FwgkNaA6LcyGARWshmQoD3KFvxwqAdNeCP1P2WuH23s
iS/mVwEgRFZ6ZY880pYXfpV6vrMQ9ZWta9ddvAr+RPRT7ur78NUdJnsTgb5jSAFodnSzPNga4XLu
hXe63BWFnb6j3LeHNfBSmRnj/a9/ltgaHdtrf1LJEemTUvnX//Dz3zSilqeuhT9WdZp+QLFCJuSv
/6Xsyv9X5uch/G0ntwl2KMHNa9Uc4vW16OFIrdVPxVVZAClh5NjOqO9l2aOn4LHq9STd/Pa8yqej
TFvPN1A5QdVbTP6fv2DxAHvCli4ytN11l2nmF2iy1lZvFEZgoYl83YRLFq+pmVN5DnXUvd163Nbq
cCeFmscWlW9Z7vnUbZZlGNm3YOZCyh+SDRZyzPi9UMiWG9VFHFqp62ELnTymAGd4fqV3le+IZ94W
Cr+5k+J5lSPS1FTFdJT7gmJ+c8pO0MRQtJUbzIWXFTG55o9RDgpksWBximLKteryWWEpqDUcGucR
9zQMdgoX3GW9IGae5xOPg4oytCc2w0R07gmbdFIdzN9S6Vc+4J99U5irF8JmPcJvnXQFvy15+xtR
fJGbBU4BHu0zLqi6MG7H1R4Pd91B8d4QpaxOUfF4R04QogDEE/H1yYdbtq7djtTqBp+9fuOSYsXr
QDvKDT7vLyhTY/4pSlnALf/eOKJgdd0nu+VSeKwCxBF5ojx87cp9RhJGWPHYJ9kD3iOg77JgJpty
72/X+Wy62ri2O8Y9qjjKtmnrG13ow08zI4PesgxUASRCGvL73jF9UyOFgc9bCNYV6duxyFNfr3jO
MhFKdiKQarWCUcMUOz+b8jiDyi2mXslKzRp7VYj5ZBSTDBgSPqVsyp1yU4nDsqUQNTNpiMft+hrZ
He6N3oo/LyIPyb3yQrMt5qxUX4ZV1doVoYnox+Ii1ysBkGdpFVu40xKgYIslDpcynpFNwLpMxmJn
Ilqym+YjN+Ha/4+HUd3kfeSZ8kUodvOLuV5Tvvza/Tz8x7sl19fASih3XV99fgL5ut8+5eeJn9dw
ahwKwsDVobIx6ZeTmPRaqF5H2Q90c/DDoAPLKPbJTf+rJbuLy+wkT5at62tlt1/qCFzVSnbM0GFi
lU0V4zo4+OJSiimmW9n83Hu9zvWtmBGB62QZfJVf73d9e9m6nvzbFa/X+uMj/vGS63lTzEjhxntd
/Fg18bOVm+VX648uPjUeCB8wNfKALua2WkQb1w0wpIZyyPwud6k4HpM2FKHZ9ZQ/uvLAf7kP1zZE
/YFqr+R5howX/rjW57v8x+NgxYJ1bdfm35/41z8qP7v8L4BQM0jJ5ud/Jc6Rh+Gu/nPkero8x9JC
CyYwSdjRQHYE/zz5IrGRX96IFcgCOXwEsJLajxUZktWQ9YNfyiAvH4YzCnrOthX1f0vEZo4stMv+
dfO5syk0sHN1rTMxiWr89bghXvl5SXkR2ZeHP3fKvjqjWqwVy2p0AdFE2HTh4qeiKzEi6wMpulyp
CgWMuqEy7DZJiBtAA4qzrhxnbRoK1VI57U3mMj5qU+s7c93uBxPfxJ7qNuMVvyVkhRA+l7HkIiPt
CIu3tdsIWA1KXJug9yhbU7RBOolWVOdI/YqWGQ/OjqX+PtLRmW9F/OTJqCoBtAsFU2/Wc4Z43Vo5
aSTij7kM8RAqr49RkRFyxWL+DsVG7sSARFkPOoU4FFQe9MhrthnK6IDHItK+EyjtoXeRihKb3iyr
A9xzmJdYECRirSJbOSxvAGIajMNCxTOFzegAmWwbQ9uEpfXd7NX+OJj4Glw3cp9NhOAbGtr5o9vG
sFVRyCxbAzJbu0TrTMFyR6uTr6SO3U0up2NAtERnYtMuVOTL8gVxQP4t+U1YIq6SX4xsyY08kGE2
sO4GwK6xMPT43OhZtG8XdxvIsbGTI/Mi0g+jGJ8pl9OUe9Uivsxm4m3nMRqOno0q3CqL+X9DtLP+
PFkTo7V8mTwiW3AfKoObUTbYK1w3IH5+78oDcl9ca2jmeRP4ZDh1aDzjhmCjUMD9RY1J7rsekK1J
fFXeBBIHudK/769sXTeDeAbkPZf7ZLfTRNLn2v9sLf19hOLSNv1cLYgLygPyxfJ1cehcKFhpW2ic
GA6J2ZXYsDheu3DdmCIjudhrxfFaOp9cT43iwkTOCSLabydlRryLY/h5A0tVb0EgFlZVPxyRQeOL
1x2X4EhDogDKXeuzwIiAl0GfGNAiupEbdMbWTtdTqVMnLORg0TRUqNj0OXmolWkCoFV7qIVi5KnB
kPw9kMk+wm4TjG4gon3hzscM/gNQCMpEYomGSwjGQ7+6/WJG4N9/9WVLniPPlt0qULP9/+0cq+OR
dPyvhWIAlxYfP7r4R/8vgRlHvuzvNKuj/eW4gOdsBxFqkWXVf6VZHeMvR7ccVTWQNwRTbHvXNCu5
WQsILhlbU3ccw0Sw5u80q6n+5bkAZV3DshwNQ2jtf5NmdZ0/0qym6xhoZKi6iTaApaq6+u80q0WA
7NllPOwbwCQR0hzrPqxvzBhr6oggG8RU97VTfqb/j7vz2I5bybbtr9SoPmrABBBA43YS6chMeit1
MChShLcB//V3InWqjkTpSaNe8zaOTtIlTAKBiL3Xmquxbl2dtgxpry0J2aA80wQ3QOFmdFE0qAq9
WzxVsPb01r13ezc9D4sqADrwPnbZsXeFYm3qXMYluUB6DBQK7LSk7khmD74PL6T9TXMLkmspAHMt
tVUHXnwxP8RL+sZkzJdGpN0QhBT7lSVfIJY/SM+8yQyLh1I4XFBAQFtxrW/sYEB6jTvNqCV9cYOd
bHLAd8M2sIyXxEAkMME608eHwJ3RXcXixptu+8y7b9Dyo+q8b1hbR41z6djJl27wrpQTXdBCPI4t
M1m9uUwN0hurlkzejnqjX/XN8xxV9yS33/ZB/UllzW7iXlQ6eZXAcx6RyV93Mn3v6fb7DjQ2AOLv
Zdhaq7HkNEvHvHEq+9DYBosNzlMass+hbJ4BiwOm2lq5uQtQuSTou5Yuqm4IFrjikvCc56wPdqEx
mD6iWnynxRt+lg2durMYdc4qUKzGiHzdJIFdkXkfbEJ6gytUeBvWz/RKF1okMOcVzkoXC0+KJ94n
nlOtsr6y0MRmex1LdGiSGk32z6bS3TNIE58D2b4GDX8X00MlHoEEwCEntCC3/SggKMA5XSmawjYx
fwYAskZBRN8pIhsaueyZA3vR71NxQ8LszMdp7pc3TkRAB3n5tOFOv4nqKZw4DxVJppt6dJ+SbmFQ
JCDbKJ3eqJC6CoU1n+BugGl0yavCPkOhvh56ZLACoU2shsuuIPDMmotNVzco/2HzrfU5fKCAgAtK
du7aK4t3ZWEdycAKQjK+jEkCQeMY7lpXoQeRyvDbUj41rdsfAJO+BplmEGPg3SeygT8VXoSYOhSC
Ixl1KAR0QtejHJO+aF1MDnK61nrj1WxejTTWbk0VrAm2iUgXrgApRGskI5hRAqyNOg00CSSU7vXg
Qu+wFPs62PKMANyzqC+oBXKzBJ43+nrUb2Y0Qv6sv1ey19cAL28geMe4Mj06/uETNM3LFJ9EanCC
dPsGAjB0YCMEWlrE23QChS7QyCR1wWFW2zAhlnkKKkz12euISpAZLFnHhXnrtS0ysFsW662ve/LS
LClSusxYusz7ivEoivPbyrSYcE47pGfvqEnH1WwuN16dnmURNYcc2dA4pe8jFL6VaXJWGrN8soeF
o78KRMqdoD8ZSzV30bH0BnEx8JvFwCUClBT8FA0LxIXEMs1D+AwZ3V23mA24TJWHqaJ5HhIHzfoZ
DZmCWTe3mMZNh518V1f5kcgjLLXWvfTQMvVVug+N+XxOv6QUBVM3982ac92xF7oRvovGWHfId+b4
HlL71kiNazeCJ+dKbho6pySY5s0qLfOzWoxMrvPg0CIrJaaHnztu8sUyEFEyNmKEq4NnyCTTvuMj
lELem40Fqkd0WG3gO1QEKeK8geOSOYyn5EzGPulEJKzDJvGkepYp23VkjYywG3eRmo4uoycMqsQf
IHpUjEA5dMxtDZ4SkED+BZag8JO2PssrBpYCcZlfMgk1l/yvsCZDQ7dWlR6B6MmM2w6ItJ+EdbfP
Ec/DjSarY2gA+3vmcs92FbSBGChlwmBZNs2LWXrvBKekGD+ytYrqcR3UExmAVbArhXZwUQTu2tC6
TqP5vIkscwMyNva96FEphqNUwq6ZBusYw1jneEq1rhVaTq+FB5vEBQ8D7HCciJWduxdhcNBjDJ5e
bN0hT9mMeB19dxYrii3wJ5L03SrzwI+0otz2Ec7ghXXTCxvhEFlKqx7x0yqa3AcdyEGJIs037FV9
oecoOMsuYfmTk+rryZLhLWdpSy+EXCgYHyiahD+m/QYXOZyB1C39QXjXtE7xOV1pS7aIFhRHswpe
qW8zOTNSVKLJW1dkd9bAp5ViOm1B2swynbdl1eDvmaovVQomtVD2fc/D13eADa2pIU6YLPARCi6X
ZSwJlXkzNWmyDr32Ftj8nd50b2M3PjROZiJNbBksnPBapm+nq3z09m2K5SjBLNo6u0Ggls3VhDVE
loiL4q2bw6RICwFbxMLAfXpgoSEhyFxjR0tNBaByUIUFntVDsI2/WH11RWj2C2649wgNXDJ3nyjH
Yq02sjdsarGfW63nL9beXJj2JsayGyhCEl2PJSMgc/gcXn0YVbCzR3tXM9pP5AZpYTwtmX6X8yAv
hkH3g0RnBA5AkNTAm7rY3jA5YsCf9a+60z66M2DrKJtuZotgcrr9n+JuliBleRhpBmoPXAxYzB3u
5blf5FICFrrC5TQXLvOLJH/Rh/SpqfRzY4ZePfKcRFdZ6fpXaKYJfkFCdomzWKULWYOYXiFE7/fV
0R4+RW1JemdjqxWGMixFY0vn02Gw8VLnzKMBy8y8LbaGgj6LdW6Ns8fXWKvSmTbaTVcx+MCYvFf9
zFDhLgEHnXnTd/DNunHcYq2bds7oRCyveRLrFoawrD/UY7CqQ3xhwMlifwAsSVobWTWTkIhOkKzz
uYLP3OaSpL3T45Cbx1oBG33OltkXzcvVqBm7PmZA1ELtfp7aZ1i1KXTkDvkr2pXGFjc0s9YxOXVb
pOTkS1sXNjFjzN+YNmh2dYcRV/mRd2EpKg/0sPR1BPQG5DLLX4K2l6lLXJkXUiltJU3jcpr159OV
41noyF2sraT1skAnB0uOWkmZOvO2oiBpMJ2xhjSauhr64Anm/R6ZT70KLz1ppVxIrAntUbaw1IJr
c8ba2SZ4SCPw+4lBVEiJhxx00Fd3MOpz7G0VtXk4oEi6N30fkVwaoCValbV8zEumSqnGNMtJ6XRh
UqCYvnKqPtm2hrjllBcojhxYauYCVFv+qaeyPTRDjwxlIsINfIEz9t65BdvTbStjzwz8U1QTa08u
9Vqp/DQ5Hs6bxjNQ7WZPmT6u6Qwt73ZrR/IllHaydasKtWjQUNIOFf98+1pXKBdBEjkrcwm3igiI
Amk4rukt37n/CR495ZCWctvSi9zAGO2/9V7tpfpwilb8uxV7ClmErBUqMLriy/CfLo9Tt6XvTAN+
wdhEPJS7V9gR7O2pR+u5CJOaxHB8zVIHkDLuVmvJuqbhMtOSHpW4NPLI2OmxY0PNC3DaIp4y/IRg
kl1uFjslWlTip/7vqd875tmD3XjZtj79gDQEgfG40Zh5gxfHgELOd7dkyy6fJ9gkjyX5Wayg3y2x
o1FxOaWtDhgqNFcORu0jVIZj1YE9ajKYJ/BNwyPKg6NWmvrOisj4cbMOFo6wNpEjCOLQWoS5xV1g
fyWEKbhTs8UEzOtfy7Lpj5HU++N8k0XOZVWj/bcyakBs5cGJPhNc6JxbyH1jLCpnWQsbr264YFyl
j7RSgyXieXmZSpMpjpO9n76i2ECrp8OUZdDuS5ZSzKkxenqVAcwpJKLZRSWWwDPcjqb8VKCgWtdc
rP7cOc9Sd9S2NA3r/BS+STiJB472P18Ti7LAf6K3Uw4nPTiJPaUll1MXKVlzMmXuSArUSmsq89zQ
AijbcO0O+aCwQ5PQzHjn4lrPzSONTu3QJJRrQxtp3vKVOcQsp7yQGJ/R7WFHAX86nP5Ry4+/fTlU
ePSCYOuUrQSjVhFxlbdLtHxrbMyBWosunZ6IMNp4lO5GgEfxcMS1K1eWiVZ4asJLEnDsg+F69qHO
C+fbqwCo2Vq0mrU6fe/0Kx05psQInhMIJTan7yBVsg8IFrl5m2oEnaIDm7EvgiHpv1bsbDXqzae0
CcAB2zqB7AHerN7r+sNQD87FpIHGnJmFz2K4i1ulXbZYsYvBHFe1NWSHWnbGvabAc5mEm+5OX9pz
dGkhM9rIgbkZVVJ4ZXFiHNU8Iu/vM/iXRl5tM/gZkNWs4XM1hzs5yhQGAsj4Jh0/5Z2kG9159gZz
m0VAic303CGKreNsR9K5/66+cF1mU1gW/yi6/LqMi1b9zz+NZTX+7dtnb//zT3tZrQvHclFgcbG4
FER/XK1nnmaSDN10+zZXxc5E0ctaNU4nF7Goe9+hf4CowbKkp84rYp5e/z/bF4armw7ZpZb+oVrg
TcIEA1Z1eyVH2CH1Jbi6zmUhaMXpG5N9U4G265zoPDDm3e+3/RFyezp0og8dU8DOx07z46Ez+ddE
PBfdPptYJy4LRtV592M2AVIRi01X3+uRCv3TVv+vwo09yh3fndaFnvwXFXnBM//PP/8NRP5H+f4P
JIJd/uVH0PG3v/937QpFn05ZyhXut9IVtaO/JIJS/gvTgutJ3bIcD2vp3xJBy0UHKCAeepbhkpvr
8KN/SwTdf7k6Fy0/dGxp8sT9b2pX5sfSlYc5VheWYZsCDaO1HPn3CsHJKIgFnkZ9r6G2r6pVHr7b
M6BHaDcs/42cQpMgLMV114HxlUR0Wil3nQ7JZ34zqT4pBPEx12yYJ/thuB6qvR5ftfWzIepVG19/
d5p/ceea7q/2lvsWOTCnx/SMD3rG0nacynVD9nZkehoxX4XWfK1Lk9mfeCaO7qj6FKAgShq513L9
VlKCrubLye33tdZ+MVmw94JndQ52cCDFOQsuYqRvg+XAmhWrgaXHEuzTkXXmXUnrq6pQy2MCiYIr
3qamJ0Wmn09V7np5u8nJ/WD5Hr+RNix66/J1+R0WPqu2StbL5mhq7wcvQIKv8dbutg07WgFHd0HK
863lV5a3rCuDGatYudWwXd5qsOmnut1Gr17xpv5np2oqScs+LTt42mHEFqWOVhya07LjMW8XsqwM
BgdqHL9baixQGrrSpr+8rnmthsBnncam062ChBK7+tXyO1HubEAS1BF/yo9FgfcF6VG9/CrA5AA2
9ETCmNteiZQqR5djeeI/fNfLX4vY2+t58NlRNTMB3iMui3UdEZ6HEaPmb2vE5+FEQQGQfO4RwEk1
JTl0vQLR1pP1Q/ktHm5qfps5a4oYno+j1d9BXWJg7VjnAdg/COJ6+Iu04A3Yxmm/2Hht0Bj861CX
7bGWRiFv7Fp6oEW/X35EAfH0/3Fv618UWESTkNXTAfA+ourQq8W75fQsx75sfDkGoSWbGsrT8no5
hfA9t8vPFIgBjyT69J6QLX+yisfFOG42kYKYyboDZfiORGCKItwaPD4dXoMSScx7ZhxrPeZyaM9j
5tgObcTly+WXFQYhKjP7SW/oLyISyXJfJP22S3K/63AT8H040KsefnQyfyZXaLe8L+ytLbZHP+Xt
lrcwee21khpBjP2XbZuQOP/6U9dsfbT8q3RgegyVMeD18rN6edtNJTgy3i0VMSA8o73Ts36b8+fL
Hix/NmRbx/tkECieOsG+r6dtj94PS2j5kkNx8hzLFxC+YYJy+R9NJB069bkXsqX8BqzSqAX3XsiM
k+SIz6nKN5nhECtP3HCePQ6VQ5K9TdnFxbOgQOFO8qJuIMeFZJklC3/DvOhoQK2Lha9AMMfQIsGh
FkZq87OpMmBIcQDTP6EwMOnDayHCNU4MljAhN4xmRNfUuTe0ernOFsRpe0MbFt6Bwn06cwatKwax
/+OPPsPQl+nQ/7tds0URH7/9yPX/9jd/c/11nlnMu20Dr9TfTztX/osHoGMv+nZ07dbSRPlLEG8h
iNeZmhJgrTu6DdP/P087U/zLpunjua7uUMOHz/9fPe1o+fww9eMKtIUlDMT1vNSXRtL3T7twGHXA
IWW3t4mRW9fEuV5pSZkcVFVftSPxdiBLol2cw8ONA50L38TYWdbpOqmuAatGyMrIDQKAwzhNoKWE
mIEDl7GNiNOV1xXqrDX6C2XXLllYRb3zov5P00fOxfeHYC9dJlpglolMiRN8yjH4TtJf12RqQJ6A
NcBH5auOUjRgQMpqyA9hhqL8Iqey8+SbLLXsv5y6ftu4x9pAlzRKmT3/eP5Qd/SGkdvtrqkj0O7l
rs4AcwI325zgP5hWriqHZ0YKqjSwgDJ/d639YgLwcep+2j4fm2ctsRCOWOwb339+2MjTisdeu8td
dW2JIcXehthMwW3LZYh8NT2r44EBNldokot49Yftf7h+vm2foxdc3jgqlmSK77cPYAGSkc3JR6hL
bFXT34YNT2Jrsg3mSZG7sqw2XEs3fm1YDYLvxReGL9BlhZ5b+Gkrort/v0u/3iOKnMvNBUD0wxlp
KfsEVtXCeiuFszIS4hIKJl/H32/F+DDx4sBtk9sFOwnsKwuE8o8HrkLXUn0d4KOfARRObkmDDBPt
YxVgYXRaSAphEVzOilKW2Rv7jvSoa9ngHSXkDuubJSLyvRznkMTC/e/WNKddY5KsmxadXN1Z2rzf
fyZ2DS8hMsg2VPWbDCgaOlr0KiygLlNwHwtdx9SeVH+4En4+7bZpmh4rcnzbBqPWjxsNIgp/rlV2
u4QeNAZZL/Mr3Ss3vz/tvzrrJvNcz5UEothL+sn3h6a7ykyMNOXQwiVlyeUwmpKSZWYZ9R+uow8r
w9NZ/H5THz5gR+i4CmzQeu5EV6XL0PV1yRtBoRXOVHqZEw/yOJoufn+AluQIvluLnzaLSckh5tjx
uIA/DMhTlFI7G7ihTal3q0hriz2xH5juZL6d8VBTnbiKwGhdVNVw30qB1bPu9wwNhFJpMiWCybaw
1Ws7bXDMfZrJgP02t5Dy3LXb9QPG//RY2+PCX/L6DXO89ya05p0WmBfBROuzaMJ3RXd1P6XXDYkS
fkg2CqRMMz7iWQzbG6PTPovajvd/OPLlhH44cksn/cagCCrNny5bgmIcs2y5cTOzTbfGGN+QXm8h
HOaotKi/aZdp2dBrG9l79yoT+LPEdI1NWa7H0SbcrSDpoq2ZKXoGLVZjVbnlsLYwCqzDmFlUz8Vi
9r2+Us1c+5i5L12JgZaqTF3T7ZxN68iaMLkY1WucF5ofuoO+D55pF0PGTbqjZiZPvz9kw/j52WVb
Os+uZbCy+e/DrZp4EJvgH7U76s3QDrqZulPydSwptKjhYSaHjBqfq/lIbsd9AZYXLNj7RKKyTihI
RX7dMSzfyPrVjrr+yUSJv24q41MUzMYmtggU92xj63R26Vutsw2tTN57XbD39C+J5kYPOYRA+guL
TL8GcWgymrV9PoGX0pE/tPkh9xT6cI2fiSQHKu7eeGX10HZHI6W7j2EDBLW8MFsQEoUNM+6QzCEZ
FJE0V/GACa7rb8JqeKDJnY4U9Mu8ixesMivwB9fO7prEtveeA2PZKbpN22P7LTFkpMRMN0KT21lC
binNYWDZALjUb1yjom9F48MNH6yEhGnZXzUOWoGYYhEROq9TZVakRYCCMsI659yRsgzdxr2WCJRz
bd9X3b3Q7dZHXHkVDnixFVCMsXqoYyqwk6AhUvbZuSA7AjhMC//RbkxkC9qtUUqgAN5r1NivpWyu
bXEPA9xe5bX92TScezGLZ5kjdEejdpYbjoMSAJpYS/IKTd7uwQlJd0vsJqaWSt+J8QqSXtNeZdH0
h6vq54HLtW1mrQzFwnOk/DCCjCq0AcNzH3W4cHArQxFJNd8g7yUYG3QOEQ0zonX+MP7/cqs2T11b
X4ow3oeteg1XhzenPHb1R2UNN12ZvXfIXcZZewC0+ZR6zvMf7p7lkfLjgOHaqKKk4UEkc4jH4uff
TfxU6PWFBsh214i+BZsNXJY48wbG66Z5sWU/A0A46C0Lx8qe/1B5+fnGxexhLtNzz1uqVR9uXOKI
+mToSw5Xls9VYxIEbGpnYk6B8bYU19u91N60gWL7Hw7a+sVBM+UgDcS1wAJ8/HRz3KtUzznPopOX
HnfYxsoJqsrCaTyjcv6Ss2bw7b5lTRnNl4rBE1IMoL3+Ea6z8ae9+fmpz2kg9cRFcmagO/vwqaM+
mQ2n8hTEWmZB+jJshFW6IXsZ/K07cWcOyrhUdE0op5ZX1HXWmB3JLI+Ge4h2BSE6+vr3Z8j81UfD
fNggl8a2DKqIP14WdQ36F0Ww2pko5/yMUMxqkWXiAXmswum9VwOkhrokjdsxQ5572ROhVLcTvJSj
yoxP6UgW9J6u1DkyZ2pdnQHJwIH7x+e6bvXw3kjMizbWka0kRr8DaxG0QX5RL/IuEUBoTnnr3x/S
aVrz8UoHh7GsCC2PtdqHuUgIclELIkvtpJiJUllTMiMPJgCqgxKZni7enz5BQd5bIidwcUz3s6Le
mNnLjZ+zWlO680LYcLUimEb54EqHCoKU4ylvQ/7jWg5ZtgW7oq/TkLCzTrj3ulnKTegQRzoKPFGN
d/Roqu7tkgMOBRx7HqsjFreQcwQVKf/D7EtgFP/p5mZlTGGT5gTD2fLz727uwGg8Il8GBUJE+W0U
7QGDkhGFhwaR0rFvCbO0I3EWDUQWdAWuzzJ6T2INmB0T/r4T2p7pOVUOgGVrFoDDinMz09+fyHNL
yud8rDtQjyxmW9QrbfZFc4eHJsrc8wzv8oaONvMfx1pDVUVfZNMHs80KGlSfnmPlDjdVoOh5x9PL
rPLFmygaAu5gHZu6uiPU4+33F8Bp1vfTBfDd2fhwnw1tNoiQqKNdiPkONfvU+OZsNAjUYVdUSI42
jAsVSXXpyjH6ZFHcoPSX9kOftFe/3xf7VyM9E3Ae0oxChvw49LlTL4bJ7tTOy2WPTMSdDsJMSVGD
lFwbEMdsuIdV3C2a+JABITOu8rFMr6RXnRE+sp/Z8WNQwve1K69lqUpGvLdIoWZthjLGHCcpah9j
zRebfLOFJPzSGl1/5oWCjJfaccFuinve9r5xO0J8ZZD5UQ8GCa9kscnd+D0jw9gPpHnVZnawtXPn
GdADGQcerX9rDsYdmkHm7/pZZDJEuZZLnplOMtPogcuI9SdLBC/AlR6cLuHZXnkb4PVPHXF9Vh3F
x7imqNdARTKS7PwP5/bnix5CAnGLzIHhbn1sxNlE9aRBwnDqivQFG1GJcpTWQjkzp//9ln4xSDos
YYXHQpl31ZcP+bvbS2Wpg/gNWUIVFu9JVfs5tB2GzmsXY+AqIum7yJHvwd+5//2GfzHlpRaGwtj0
BKVPers/brkOUCkCxWJ4LuwNUT1I29wRYHCrXk0Lid/sBmtpgqd3itRZ2aEeg5ljJR8wr/fTbGHz
u2/C7uLdDEXbn4DQb8p4GziQuX6/q7+40EFSmA5aZiYXLGx/3NMWB7KJtEjtiigEBFYfSpW89Hp2
DcXHz+P4XcnyT8Ws06Tlw51OxQ/ghWFSmnM+PlG9XlNjHHN3GX13iaKHijtIGxmvZ0ceQzdofdMh
xlzzrD1VhlszcM9Mha4S01wAmUxcj1ZD7lnU9tsG8CGJydN9bNBu1/40Bfp5vcYHafPoRIQuxU8a
77hrezvqGZMGtyTHCngV46CMkOnCMrejv1AqP+TBft+l/uUVyxIJbTrlNip9P34ajpekYd6NamcV
F0NrXgjBVs3CuWRwtlYZ16/vzSME8z9dsD+vyF36a0ym6ZFzuK74ccOJItCSECm1AwT2NEzixpCs
DtEnpKCgmyuWK0Resv5MR1K7nBAvUGIr8t4AKg9BSAQRBAOokP1WR74+z1iSfn+Z/qIUxQ5KFo86
N7Nrfxw1hqlDc6BS7ihNvDCq9CxkcP2mlbpg3fg1ipkd98LdOuaS+TPdVfQBAmJPNrKhTcgo9m5N
nMLf75X41efFDJlPitWtKz5eyG3YB6ZVEMQxdWGy1aE5nmmIqTM1J0RoMHmFruf5CU2bbdjr4ZqJ
IwBQiojAtfLriZQI047vrHH8SurZcNehM44CpS7D4uDBfDvUbnQ5M9Ica6/uCC6xi13MRPOy4Lng
JcZF6wJhjAFdX8wVj4miZwoX68SpRY7XP6n6oiCBi1YtFZ4z1bYv5F48z11WnmlWIh/NOnyb63iT
9ka0G4povMgMHmsWmG/AkmtVMwf4/Qn7xfnCgeE4DMaSubTx4foGURZPduHUuz60fSJAkw2kmH4z
FB1ht519H0fdjaM17wlpEb/fsvGLuRZmEiE9HcCO634sYqNOodxP/BpawkzuE70T+1gLAGMEVuq7
pQPKu2nO+z4foCVQ37QsiFERbarf78cvzgBrKZu2/9KN+OnJUKE/bitX1Ls0nq4akfeAuXUdnmRR
0usyXoAwIhMsi2MiTPWHy/UXhXQMNRbVXBYxklr+h7vcnAO4pB0bhwWLQn8xebvll6QKw2Me1uYm
1gjYC8nUTfpwC7Mz+sNd/ItRBvSR4wm0KIawvQ8fPzOlovUiu95l3ZxDDTmzAp8kW0V2QE6onP7H
I2Yp9Iu1JHNKcr8kPCRU5B9mlW4qyi6cDbbZ596X0jzJwFvneqRos43b5i4rerDeY+0Bg3V1LsPg
DfVodJDwbHbhGHjXifYCaS3adPkUEtgGFjwdrPC6M1uUnjhmw7LT/FZG8TqTlvbgBoSHTo2NcFyl
Ry0dJWJuiJTQp+/MKHtSE+RwqZrkBSLq1oJvc6MyJBfQ0GyegDrL3mKMH4q2GjZxlYf73Bytp1SI
L70T2RuEWUDPWBNdhMbyRsIIXlLy65LeNwjwvqWao92LgGmkHOzHGNDLGeWv4CKIM5rsiM6vbb1v
bmYzwIswWDc0NuqHFmm426GD650n13okRi752lPXbwayAbr4XrKCuCkHW1vsPFh48oI1txsF3m0i
yRkMw+kQdfH1PE/GoyqMJXHA8p5JUyx2liwpEZmE1RZe9shMBuBaEs6Xo6kf7KozztvW+8wiKL2o
jDE5ujNWF56QxeM4Jfc6GSzwS2dv6xnt9Cli3pZP7fgiSpt0TabkQO3AKKZ6NhA82ZV3SSxfTdiP
r3pq3GCx+tTmsbYtTBFfTLKL6SW3b9WkBtLdhgx2bV52m7yKZ9Z7WA1RL7ACa7O5WcdpMyG+zOGD
EA3qIyNWoBQqZvVd9tRqSbczlq9O35IRJFlgi4AHdRlf8mSPL9uybM8nyiSnbxluZZ+3pEpli/Av
Wf4pgXp8e3X6XpCOa9UvwI/R3SYL95PSo3M8vfr7nyEP6dgP1ORcm0xarAY89swyRuw3xRehGKl1
kiSwAQJbHqJRR1PsaW2JiK/5PDolq5c5QIMQDshfl1dznmebLDNxF/XhfKWVzXzVAU0loffq9B06
f9NVnCVi787kmzTOsS0C+/rvfwhc8WPmKrC44c/bilyQgvL7Xk0FZH+zEg9jigijJeZyaCH0tkMg
0EqzpDr3+vpx4hPYApEOkQXYwR1oc1KIC+NJi8ryoCDhWhrTZL2qtFu0xdrtWNY3fSbbizIptGsD
oPrsxe0uGDVrbRPufE9GGl5ghZzt9GXOFP9iQkUMJums6bWc4E6ZDtdMExpyNqESJ3F3rdK11MGH
4Ai+qTMC+5CSZGd9VQf4kB24kbqT3JB3ldxQYOo34xTP63nCPFM5fXSw9Lg/4Jkldd2S3mM2JdmO
lFFJup0ZPDoJTutCtOj/Z3ennHF+nARBEJA254uCyNBHtBsADwzvJteb5jH/nC3fFCrKSGQsuBkq
uatZvjyEGILvnBYWrjTqh3pqagLaw4IauUWgcQkedmJJfOWo2Lo6vWLqOrDWWElM1ltjaJkjJZPV
HGU9y62s088naa90W+c8jzKH6xsBEBkml2g3Qp/2WrOzjYhcp0o+LDXKJagKi4gd9pA0LeNOzwuY
+f11V1bQZmcO2+sD76GPCgeXoEt6ccqGcQ5nhFkP1YU2mQQTVgpM98FolkRFKvU3bd93n0mCeu67
4YD7oLhyBtO6LBXXSWmSD4E/kWTwAV2mU0VvkYPBwRShTQ1Cr7dlaOebHpk5K+o2v5vz7mYixPBT
nrgFug+cWdqoqWd7fMQVmqPSFRurIjuyKxJipvPa/dRF5zVezs/0f8ft2MztXmlh+mwTe6iW7zsW
s9ysgsTUjwyrlluqB0doE5GxJi6lJVekmZPHYoo/M5Bknwsr4NdToibL5to1SIOOiLcO4/xx7Ibu
xnJjAvweK1Eb9+jKyys3Hx/CrgkeoOmkl0mrvZ6+ykQcXxQKMG5OGvZ6KDQ+DWqvNzxk8N44wR2a
5OBuagXhj9EsDhktUPKSzWZvFV27niku7SvTmB68gDCkOK4s+m3l9ICTAOOV1L+MAxKdukzUXTdG
xoUn4tsGndVdu/xjjNQPRhJj/HAJwi57m7Jz4eGFhmu8qpcvk64lWraoiK7TP3s5ALyarIX94HjP
I+Ru1msO96KZco0IuTeIf/qivvJBD/teGzoePq64DhzJetwmKErZl7Tl8lUBZ2nn1i1tiqGpNwx4
ztHWyGuxgXKuRzDkV/Brp6vTK1jZNm6qjORALdlOIOqum1Gl1yNouCsne/QIod/mve1RGgvNg95b
xqFCp7WStZxJPXSWYEWevV7tzXtSDeTBor6WVtGlnGR5CI20OogK3SDqXG83wITvUrvY0qJVN2aM
I8eC8nWoTbc65I7gKpVzdHV62JWEO62jZGChH+jz5ekfAo4e4e7rO12BsxIeCZMhMCgRBC9z3B6c
qM03Sf211PpXJzB45lBn4wAOHqCFDhrclhW1ty4l/HHRhgcD5vHaLgyIr2V+bk7zvmEZsbJFvNF6
b2dZ1VucprdpGmDUy6ZtOMdftQlCN3Y8WxvEplCCvWDe149qU0p3P6ORXvVBclSRemqBBJPz9pb0
R8FznAWMP7biE46ZW12bsjXlrxum8+tiRJIiU9K1pt4OMWYW+AjF0e3aJ3Nqr+dh6SpXVxkBqzx1
6SwFAiUJqn+ZPrlmsCcT+tU0o50gtns0zzH0MKxp70UPfcEkVoiIp1UBFU8L8R100gX/lBn+qLeV
TyuU4OSw7DeymxsycKFiRF5ybpTzYzc517XTz9hGq7N0yQCfspueVOyOJVNWDWcjZAXSzYytVcw7
FRNS0Zs7HMTEA9JylNNXVpw3FU7/9SQb4oEqgKos8SxOG1NWm8OqCubKenro2x41f/WQpnXvOwmp
WwJyeqdIFDB6grMtm3ptkOtrFbuvrkGQQRzn0WrO2pvCC24d0jHW2jgZO0UShQ9mZSkySn+gGleX
7lWWdEve69BCmcrPWgXdw3J6epPaVTyOL/HsbO1yNtZ6M3FAlvG5qPRLSiV4zNxdoZtrObP29NT8
Fg2xRvPvf7k7kx3HkS5Lv0vtWSBpHBe90Ty7y4fwiNgQMTnnyTgZ+fT1mSKB/FFAL3rbSICQFJke
ShdlZvfec75jk6fC/cWeNK5bYwFXJbG0zEaL7xVcCYoQwPaNeDaJgF91rqZW6wgl+6tNtt7cIfwZ
XW7VvCygIOdZh/KzveHhqnYmMYyQEkeSIWGU4Te2b65BHVHJhoC40Q7Ps8eS4Ph/jB4vRR2IT6MS
5jpwazwAS0g6w3I3u5AKGfHyKiJUm0CTep1XZBlB00xXNP7hOyQt0srUGLazz9DCW65+Qr6GShIM
bQKTwlRfbCt9By6j89bcE53Az4pWcoy8tRvKPyTbfQqNw500GHfgZIGHXu5yDc11oOeCH/veWg0C
A7C67gvZkQbD6DjE2zuB3oXmLVcpSStBAJY30YBeYsvOIcDeHHAvpt/iOmqWL0xfVBzkvT4wvx7A
3xbyr0ACubEyaGDt3F+ExgNncIJdi9Qpf5qeZANCONUwYQuq8KDxwg2c4VIDhyMAeUIjiLt2+FWx
AWbNnN57KMWjxhUPGlxctSCMcw0zfjzqtOlOg46hL15p5zj7SUOQG41DTn3KXPqMrgYlFwHEYsJb
zqGGKLcmOGXcttWmNjViGdbyqEnMwYO/bGsUc+3Sgn+8OGhQcwOxWWh0M7Ob9mxpnPP0ADtrxLP9
oD1jr7T3GLOuvv4LWw2Ffhh/Sg2KznHd1Qp0tHpApPX/RaLB0gLCNKOBlFQfoNMetTteKkDUo0ZS
83s2ybMAU+1qYHWr0dWjhliP0KxrqNa2xluTWvJz1MBr4n7bVakh2IP+JeQajI2c1WWKAiw70djs
Gn52wrC91EDtUqO1FXvmytC47UCDt4VGcAewuGcN5Z40nltoWvfjwlxw52uIt4TmrTTWWz4I362G
fRca+91qHDghbR9SI8G7BxxcXyjBL6kGhy8QxFONEl80VJwAm++BxowLDRynEdVsBw0hrx888kz/
llsNKbc0rpy3Vx0XCOa+RplnMM1TDTfvNeY8148syOeLRqDnsNADDUXnWQTBhUutkemOZqcXQNRN
CU798Xr2YKw/Hk5w12nT+YdWQ9lnDWV/PArhtBvw2hcNbu8cEO4pLHdftkDeR/juiQa9/31qaPw7
t9QANQkkvEio8mDn4D/Pzo/LrAHyqv4gcKH8+3LQA5mvNG5+glxZ7XoNoSeJBgGgBtNLCPUA/qIt
w4wAbAv4+hyOvdBA+wSyfZvuAw265zQ9MfFkX8NtTihdDxDf4hNfNRqSb2lcvq3B+QsEffTxwbXQ
UP1C4/VJvMVEqZH7oYbv1x0Y/jj5s2gsP00+uS0eqP7qmHmg+10N8R9EcJqNcAEDjHXfYfZA5hIL
GOz/SYcAwBLM0GiHv2edDxAkaqtDDaapr9ZYJRNIaBqtgyEZVNzj4ZI6dXd+IFS9x6vIqnE6jBpb
9Hj1AVJ0WyvbiohWBZHw28U0k8PjdeLRLb4UmsljetjYEZzon/+4PH784xHJUZjhQ6wMj6d//56/
18d/WhtWtS4HmKN/X3z8W83j7T4e/n0ufZTzGsf573tTjzf/+OO/7wT264drL/7ft/Tvv5gg8d8q
5XzU9ghe8vG35oZ76FzFNh1DoHpYKB+PCvyo//H08QeP1/7Xv4eUo9ihpn9/vP64TA8O778/yo87
GLMqeXq8BFpu2cqy/tn1FaVyEJE9GYItfDz997JkFNJkm/JpPx6ypg8wvgA4BYU4QcWWh6TtIDSB
LtjIur2MpkGEE5rITbO43S7vs3KvSivaNMoPVqaeBapsdvDP958qs/q1Iu1Dw6t+sRHhfmZx3ucy
OUKVWggtHcQzcawdQNdKXb2AShxs3q4ElLmSHU4Ip0EsPyGwsnOC80xl7pekZHwaLPTvN8bAtDc1
fwaULk8JrQ7q7NfS/8aJLdlIFnJch4tP4puAtuiw9nh58acjb1O69h3BCrJPlRabKIk+CEpHjewt
BrFw/vfQf3Ytc1er9mek4uIUzbgu8D9T/Uf9e5FR0g1ABbLRS/eE4h0TuXh7M3Rfqx5xUUXWCqXV
M7lVuzQcQZfEpAxONE+E1V8KWfRrAg3ndYjaT3jRiCddrcTEEDitQ8JfK7ke/ZLI6aL9mb5OY3tP
HSIuGyE4P8XPolbPdlZ/9o4LWwzbCPvnn3G0on3SU3gEot+MnQMHrKWqyJgiKBQWFHY0i+ix0BGT
nJB6ilJj3Fp1HVxK0XxTw9NgVqTsttNexvimaEaGz1A4fo5VlgBkbsk0H96MviXI0ZyaNWmo5zhL
cFCQIi+JOw60LHFwNthJ5LZsh71fV+E5lmgTUs5GVjUZh8H+41WRdUjG9wT51kuM83lFYtLFQJ9y
Jip2HmvUSMK8hFgNt3mYpet0qNONiX10A2LQYnu+Zc3v2omh7FAC7yw3xtTv1sV6SfFljKbGzMWS
IFBIgtp1ubbgWtidzGlrWfnNMGR86KLlDxrH/OY7cPUcGZzLUUGwc8fpLhCepWXzYZD3dfahHDPr
GDjt4JK6FmlzcEfHPM55ihur/GLwFs4urY9VE0FjAWOjtotDSmXtZ9Ghs0k/d6gjmeHURJTY41Pq
rUxyjVaVwVi+GfqYqAmfiBbGmwjSWyaKpU9BWFO70wIrt5LuAH+QvlHQzGQjpOMKWEp3jsY7OibS
aUPOBkgNiCPx3kcba1mOj8QABOiam2woDRJMEV+kqnKOpVc1lyolWbwqG87BxNoIHZm60ElEFZV8
8zM8wsUi0o3IpLz09Ie6AGWWUwZy3ZBDtQ2m4KuymuIU/MzrQT610T4jKmq9uEQPx3QYOmWkh9ys
b6aF+mN0ycvtkoRYnXksd57bhXu0r+EmyZ3vUwFEonOwzCYp5328YbBHOf5a6YdQiEvTanA3WU3h
lNQcUmVcAU5oi51hFB3djxSybj1NtLHgK9TN8Ozahdwm/JCQPtdxGLqVY3YTd00RbGeyd4cisG+F
zVg4x1a9iT3Ic1HNwlyYP7QGrDHkKjP47VDX0dEvls+KUbJRp9+MuvkcJuWcBgvvGyd5b196yLXK
BYCOG5LohsRjFare3mLY+ZWkEdFUbrvlyE0eYRr612SC2QEkrsXYhZzTlcyk6ftd0DkFmwbBNlun
E+1IXJsPsq6Xfdan+Sayp99pWs93VkCEMONAOFKrhlOak5A2TyNG5KUkMpBqzkLxfS6p3WOvrc/W
yAFMmPYXByDOrsTXcqytwa1WixEe5jE6t0M2QRzJktdeid+Re62bW5cxxzFGV+hOcPa81FZ4TYjS
LQkq3FgSEvHjWzSJdjq2ynryY0kRF44lM0p/74kZWaYZ5tdWXyZiwB2XeJ7eP/V+6OyNVl66sMmv
fy82a2Mvws+oTThgMYTYmuHE6G9l0Uvd+21yqStkKm4KfINxoM8IkOYg3BJ3yodzh3D+TEGpNnbA
/KKMIxhBogJFXrJS6dOkvXdlfCQglFintESPYFSYG+NpW/k+gN8KwG/aHvtokCtV/XAsYAeNIEdo
ChJ786UbK29XIMKitRWthyRIdnEtY2SurNbGnNEYCqeDYw4/5mpJjn408rPKtRGF8MJDwOK8uiUx
q9k2A7CXQHNKTL8no0cQDVwl6c5L4+7XVI6/bFOtcXGza5gAVCWRZpwT5z+1TY6PJ/ZzPnv0QoOV
kkZzQeW8HznBPluQTDJqGYhD3JH2ANOHPehrascE5KbVx9Jn1yRiqBFPZbZnlmNwu2H0KIf6ENP1
2qG8kjPZDKyyRdIDCnLibzQb3TWHW7Q7NolkarGZ5oQk1+TQy+191dusUQPfzJCfKVgen1p+fXPy
xDF12jUDIQy4obJ1mWtfY/ZOyxvzUbgbKvEULkGIstYvaKmnxdpvptsU18S/IrLYTqUOzwmK+RQW
JMUYg3pOunMPYrG2++Ap5wQYF4a8S9H8SnOi0ENnzK8q777mbZbuZ5ovu3oYdy5dsy3n5BgXJ8I4
CeN/1+bWNXGoQmqALVM95Wcg+owMWLQ3cewsu0mOpzEhKmymU792UT8/gQjbdmJ8sZYY/VxG4h8h
GvSVmtTazt+wdJQvIwMkjJSVsyZyrVrXtLx2NYnVY9DvLgqN+HGM89+TFTdrYXnOiu8EA55C/CyK
0N47k2SNpddFbOgSbXufnEQGakf6MvPR1YiMTvrrsW+io1EuuBwD9dNwQ3Fu+yy8QMsEgY+mEjWW
zbBNhQQGofu70QowL3nRri34KM+tQw0bzfaTFdYqWBlDnT3fYUsATGO8eojdTMMpLEK0XU/ZB5xb
8llEL6MU5WtTxJsCFvszGoXqFW18vguqvt9Ywzc5RM2bm2XDVSXpN75u7VsPyeSMzqRahdGnPWbl
13QY27PZGCAR9FOUceWm9+z8JMZaHZOCHkPrw+ZXk/VppMU5aPqtDNVmbF3/azl3sRYB0iUh0FAQ
u/wU4MnD3tBTE9BKcqMsO9h2O218a1qeyCiNV27mlMcCk+V65gftQ6PYzW3y3VXjsciC8d54SXxj
ZnrrVVO+pcVwoAVlIUcrPnu3H8E2yHjnlOZn3j9liPgvLRl5WdFdcwC1TNSQViZVeMpKSCfuAOcq
S9XRtLqBb5eJfcMAR5ExzJpQwOxLRD3Mtjh2zjqsIRwnhiQUL1UcpYcHii7imOJy455M+xdZiVt3
HqFSFbG1dYiU3zPa+m6L+ubZZX1zLdqFEamNR7dbjoC0dirFrJTPy85oEu95zNy9M+MFZ2h7GPvp
xXXc/jZn0mQHscZdU882Vnd21wgiGdq9ZA/eIbwULWfYqfoq7QT/Lc1LVJXhoWzsn35vimOYiasS
GvCgxNabBrk3Z5CmBfMmEHWwM4bAuZQq/oO1joaoT1Bcni0eOIxpT76rd+xBpZIw2w8agTJAS3LY
cKO5oJ+gnIOod1AfkxVzlOxpZNW1Usu9p6nrEnNckoPWZM7OruiIGIzAEJrMWy91xNqcuuGwwIk5
IuUhyq+wN0VQIKtipZiktxO0qjZuTRiMzN155UXzl6S13LPAsbAqbY04UmW4qwJZEImbNq9WUW6B
oyNORd2yb7wygx0epuQqlqxbtMdB3nfzBqQyBKruyIqkkH54I42PMXkJHKgCyKo7N/xjOdF4HAWd
4U64q35OOfRNWbOxqbLXDckcuzhgGzXJ1draznC1cmPelQOINl1/nhfKWeSu0HeUm363abEenSD8
Hk/ReJXu1kqy5DlWmEXIF+Wc5JklhwufjkpDdUdFCxQLsbZQbXWZZvAqNoVf1sHKT1y5F2m6R4SJ
4txTxygHCth2/rybgOlvpvw5y1r/JltvjfhEvZsduC5JsqViKuPLeza30c4Q6tfMWfFS1QTA0Fy7
BFlEii5ynD0fTHSQzkdUu9EWQ7Px3Zt+R37lfVjZr2Yuo23oqvniBGNwlBCqbSTMbOp5ck0qHDCW
U70Tvthdoz63XsbprcltDBDIEq5JFuSEMrOS0Mrf5whO7mUy0B4qUu86Fjc3oJaLCeBgFE6wGMT+
/h5xgvmcC+nfDCBk1ugiXvUEqtHA4P5taC8ACydZtlxwE+lL58Q9DEZ4Yxwbw1tokmeaX8rZPMSy
zg9yWd4IYcwujCjmF+ksa8KpqDUeBnPX+dpCY74/LrTtDllu/2lqwfDOLABrS41T7WbMQPH8tkSZ
urIfjC/OaEJ8Tr5PtInpWo9MaECwAkoNu+syEFFcKYNwwtDk1yqqO8mT1trwh4nW8MCMfSkEkA+0
z5AXAgI054auXCRhaW0GdxeiXdw6lZi3vmdWhOmW2UUk3bbPg+Vc0SjeprYJg9Sk52kaI+Mcl3Fz
6yZ7i+DCe45uZGJI2YLcvOAdVacwRrydNtOftIWzKdTibCEiqJNLwVqnMI3HpMVWW5IfMSR2vLMg
u03WOS/i5rVy03WLWgrT0mUu8H+IKtlJt4l06ADnd9IU170RxZc0qMAIihQ8ZKs7oDPMvOYrw3dW
EQd4pSIEcOOl/fwk6rlfMx8hNaOIBpi0mVwnM8Mgy/2JFtU4ukkT7JVFKoJu+D4uhpzCdaP4xRA5
XN7LmVRVhDdvI9/4UzZ2Ay4CczzNafCtiuI/BubN50IQi0TVdERMVa/mSEwcGatmu+RluQFrOGxq
aTM5BhZ2LIl0WcuyhRO0EB/qNlNK+5/O3Twreq+JnvFDOCNutc+ibt9PnA7bNPi6dMuVMFFk72KS
ZxKiGoYi1VeMsT23RJhuE8P6OTsm59+5mE49NfE+s4J2k3nlnWBteSvHVD1FUX2eZ8vezKVwdxWr
0L6acmiGHsA8q00+5g56qeiLbisMBHxRkHEUyiYQe3Qkntz4R2h/tv4oPsJ6QtfnFd9qA3+oclT2
jb56s464xSbHO1JYkxtfY/ibEtEiGRByl5TTW2ll8gp4cnHLdD94vbcKWEePWGDoDuzzfkwPeOzf
KrCamyi0BQhskHRuH3hgDPrhmJGQvepJLLkNZ7P0/wQDpKWkjdyN7c5vjlc6x6EfVoHZIVbQnNGy
AlLc9D11R4BOYEDwhtSmh+1leDHj2uW356DCrRmOUz02NXsc/IXa6IlfAUym+Ul9XDe7KCskhgUf
yTpVUd7niHIQ4dHXWsCTVQDJhByqTZ5aP9po24GnX+P0ODh9E+6LBk5GFNaHxplrhAYgzBp0pnsS
ikhnb5qNahC9581mIio3DJq959TO52Qe8Y8AYDFXbpSKZ8OyoKW3xqE2i21e0LiyFf0fLxqusjS+
qVL9im16IeUAVaJaZnKcF8c61sb8tIx+eG2MXF6sug82qKlKBpoMUVvL2lXCTrfs9/qrW63hvcid
UF+z2uaY4p/avmS9d9qN9NqWrZ7sDyfMmoPgOJXOAO2nSh16YU1sojaSS1oynCXQ1zUTYFymuWWd
EZ2aJV/bwaBTS4+fIhU9TzNTyqngVshlPjVmvs+j2T/H7s6yOrTjsLg2fkXzy3bDHoJPapN2U4l9
RJYn05ACtrzb/6Yfbu4D0cImAR6/nRiyFXn9gzGZt59jwuIVUeoVp6BtbCdilXrmmYj5aqUAcL20
NJdmxbx2wL1wNsaedLOqf2nzBMpAHiOHGAznta9++ERAnZDBQtMsZ0uTX9zDoOt6g8baCPrrMGPv
XRsprgWXVjie24w2esvJsfQ/EiMMaC821b41E7VpmyVH7KD8HavhmQ9L4WuQ1CZmK57Gyjphv4P4
75gTZ1lE4hKU0AojlLNOkk5cHFQ5x3Iqn0O/ry9VldH56aS8+T5nTq9XFxbhZaWiPHwqUvogKb21
NGvdler6N05QkptVIJZJuqMI7Gzj4OVn+BlDfpbhfjFL5BRqFbS1v4FpKqE7Lm8WkzLdkfJPll2U
G2eoZ2pqfnFTM1P+e0ZEy9N6a/OlP7HCnZzZyzHdTD+GyYYPmBG+1Qnae8nWicJka7cc3+La+pkU
fcGUo/rdUbTvVVNFa6P+QypockFiF+x8N/s9ubrVZcfFIcNy7wZTvQGeBD8yiH7advUUZY++LY3s
2WZO1iWYfwfu6tAwvaNVJe5ahTp0uC66ddw3xrlzMw6yWAuhr1QO62z5hzkvRVbJ8SVaMvbtkWZR
YGQ0Fhp1Ff13ehhryJP5hz8d5176p5ysvbXlZnw6QctUFCz2FgM/mRbih/Qzc5eaCYzNxiPcvYaN
l47Dsa2ygQKdpYRz5L2KPi1f1nfTcWfUEIHcVk2W7b2Yb6YP0JieY6jjwHZNiG0kFnpjLcNjXkzf
+kKm57if7w0x3rFsm0uBs2CdeTUTwoV6OOiQYU3gZuKa80Ba0Ayac+dXZNGicfKeT3kCfetPI4ge
RUDCGIqTGxg/C4zEJp7WHS1HDVCdg7MS/O85KvDwj7Q9tHJHbmJGjk/hnBxAG5faYBtvnDYSe59h
S554p7gMalImrPoIkrgAFetiWne+mbMRADSFEmulUwrz+FbTZAGslyvDuMeWC1PCBiZl2B1f5EJ+
CD+aThj76n2zmKRWMX5SjsdAX7Rk7CYN677Th8TRcikm93dDb43eX9ruaF6kR+ZFz1HQOJdEip+c
Kc1fhXTubmQmt2Rug52VpFd/BBbUpqO1pSU07kjA5fs8OHzAXVRQa3ogv4r0IwtrCLUD8HmaYFmj
x2N9/NYjZ+XAVGQnIqCObd4Vp9iM5bFS7l1UvtrbLYvWkreM99ZsGUk8rgp0Hr96jmuDDD6iQnI4
n0CdqtzJ12UIJXmexXvmV4dy6KAqd/lbQ0toz7gMhcco2ls5yDcOVfNRmXC5lqr4AkWf9kovjmMo
+xVG8G3k55RpTQKANp0cQOo0TOcAg30bzaukJ9ZcmhrRrSJqw9bFYN7llAILLgwrzk4tQIMLNMyd
FrJvKxUH946k+rWhGnM3z+F3H+EaFMMY47jCe4B1a1gXdX9o7Vqc1Ry7q5BarM9ov+VgEWg0TNZO
CmqapTav4WKxD/rNviROeTXnBpBWCt2rF+b7rg4pdfCX8xlHL7ciKrxdFg721mn5lneNTYcmqaJr
aaqDqZzwVHCWPo5kI+Ed79A72cUtgfF9UDH0U5e63Mhe5tqv0NvMyS3EMpgQsrmzY6vYl8wpGUGp
7rg0DqWycc2A565BymUbgoWaY1/10w7svbUJQM5iBxlpaXpfC74rz6U1S44KybFCQfVUNsatnCX5
l17e3cI4Bn3QJMV14nuZwCQ+uSUkXGi+gBDQwiX5LemdYd0VbnrJo4aPZyR+T1YFq1VlZuvHwh+M
VJO+AVaz7m3C9BJ1S2eOimbbPNdx9iRsmr4LKVWFkY1nPkzoVNyX27hpzEOTD1e68u1attJ7jTyG
E4m0X+uKM0o0IT4acyZDY2r9rLKmek79bjvWrfMtoNGyxgrEW8Lfsa3aUnwxx0M//umb3nlrhdk/
B1n/VnXop6iHIZuJuPjiFsmf2vPGP3VNf8+dw9Ui0cO6BqVwusyX0fDEsbNVfg1sZ78Qn/iNbbBC
g2jD//bq5DQI8hnCYfZvoGXjXRSTYq9GUtyttjgajNKj1H7r0vAlKRduIpPqfK5Fs8YgPSNZLMWt
l+wfUda7T6PGnyeACGpaeU+tvsykOuGWlerZUWCNzcl03hdU46tk+oJPLtQ1LliNqXieG6EOnWo+
yyZv10Hmt4RRmgiKnFk9T6EV36RplowbXqqIypfWjX926XNuAswMtO8hQdtmlWyNePA3lNbuse1k
igkAb9vScO6XaGkzzVnuaTlzgKeosycDH2+cf7dc6wl3srHHtpnsbInIjeX+Ozl6kLCNuj+m9aRh
ozLfLnbu4aBKYMzhdXrNy+Wz4f5Og7F6c8JBHFrq6FXOd3kxR/NpUiw/mZ+jWV3AOcPjrK+l1MIW
Jxh0VmZ0LmXDlGVJLxga85ttXWLJcLvuRYmAJLz3RVw/TV4tT/nIXYdjqDsHXmReR6fqblDKjmZb
vwrXoP2MM+cYSMmBpnfXts+Jywpj8U5M3gvN/v40BtCDsQis5jqOXtEIf3GmAB5j3ubn1ouKu93x
ha9FmG58kdIho5t3JdqN5p+NQVcldnlhRkuN1YyHMrTm3ZD19r1WD1Owu2mHwrsoL+5ugwknljVj
0w21vS30LmIUtG69OEV5h7ZpYoDlFktNX3DoX2KjNu9hcuq8PWar4ldOe2rtKbN77sbnui+KCwEk
JI3L3PqKMBEDtyURmDNm+KBeHKdr1DjBN5H1NdMfNkWL9g+nQ5/pEsg4epbDj0plSBe9xjmVVved
isA825I9AaD91sQO7k9zfe7Rk/OpsDjlxZg8T0q81QFnPQei5eVxCRhQgdwY7hn79zM2iLsl0pUH
I+TkZB0qosxKz+NMimrf4jfq3GlFyTpx13KJe+ptY5mmQzEM+3HMrSOJjdlLhDDOM9utz7oIuG9c
zh4NjMPsxRMtmfI0GdgCm1DEX2RK2zUuu+jCp17hYGxpQDt59b2IOIgA60jvZTXY+47p6Bdm28j0
7nT2PCd/sksEd2V/agK/+VIOunqGLiDHg4Ft6OrE5nvEQPOzFi1boO8+ewOdvrEDSVBEgbgxFbrn
YBaPQR/N2xlK1KYeyht5mynnJ0p0cgfMq0mvX8MVX3sEyvxeq/QjaWnvtAF+sWmWO4dUDCpaa+1y
CB3Lsbk2eSE3JapM5lAhi3DmRs+y9H5Ag673iTe+2kb8JOE9fxnySu0jr6Noi/hrpFPc3TkIzszp
aybBU0afpIgOVQH4Z3Tm8T7hLpnwHXz1JI3PPE/vFm5DBiW2t+I7icsjOuL+23md7f0e8Cl40Tav
6U09Lplr+TcndswrNKZNvDGYB30tnFaevYIb3sor82svoW6OZRKcxYS8b+gSf18YY3mFDY5223WH
94Sbm2Zv/gUxVbanfUhJtcT+seliAIdT2PycGRHNqWVekgz0QQNx+WSLBUZhDdpRQEc+i1L8CpAK
vRPQYHMacNu174OxNJtJvcyzV5+NPvqjaAe9pBExJ02FUCF89KsqNKZVkwhmN7SvPNmVl2D+9H1D
qY0QKDuBylhrCHfDvu216yDNBAxhsgtSexQkiI/ivYVS//ep17DfQYubCawYh4MJiX5TVKo8ztOM
WaCMv8+DSN+L5iVswvrLaEfxyyQmNBdZdg8n8jUBH+ybJHqjqzNfOhEm59IK/XteRckX6zGLGFRz
0rFqIb7Pt6RYLn3o+rRT8vktr+m0YTI7ywIRBmWOOJMKR4kRyvbrEjHCwlxAEt6CPkxKeg4hajbA
AkO4ywdKaBcRdqXl5Ysr1b4rpwB/SVHd3BkfZCWY5M5IzbcjYMEd010UlW5X63iVT1oNwb61TRQM
9iSOnMj5SnDYWKmSAX80GywznHTXZq+W3RBSy3K2nq8eB/51U08j5zvDOoSW0z+NCyVvk8f2F5Dw
X/ohGF54Y5+zlOFmQR6yHfJkOlTI0Fayz6MLsu9+y1STAWskvaccRXGQkzw3kOMUc+Atu+GTj5MG
Ydx13EiD2JF4qrdiSzxT6TrPlJUDlh/3XBqu2vaqhlP7Mbtl/tbGhnzj/Bav4IMme7fhfDRV1NjT
0i83V9Eo62f/YxDm8I7ElhLXL+c7ox3rRkDyZsj97IqFw2UCOX+XXm9dHxdjtBj24IGkf8FrjMkO
sg3HfZAuZz6r4oRaz3qJ3FM6DPm96SJxjkrFmmZR1ni+eFus1x6q9of1q+iGW6DC+EtCNscTRJEP
5YXNpnD9Gn9bMj0NspueymC54ICNwhPIG7iiC32DXTXr+E6Mr4yJK3PXtbJ7EA3OZk7qaia6fg1N
3X4enOJHFqK9VFkjPtBJJYjsXvuRiiTzrHhXi1Fek6568p3ReKJgQASUjPR4lkyerdg4dQ2fPNCU
D2+xhoMz+iAU/fEblYV1xDgmzrTs4oNSVrkLFZ4ZWZB9FKIDpXGSO56iVE38rR1HLdmUdoTbTH5J
6IqvGXb/KBw7eV+GZ69Pyi3G/2m7dMOfself5sYKNsqppyukitNYCxd4XPweh615HsreIUPBWDbs
E8F+sonUeLhN/39lcGPP1f7N/zuI9Pj7R1L/1z9cbs11/+e/+AdDalnWf4O15h/LEabnaeDKP9ht
y/L/G4Wx5QLWw34MU+8fDKkTgiE1ceKC5Aa+bWuWQ1cPffJ//sux4HHjUmUi7bqsX6b4f8GQEjGn
vab/wT0AGgXMgPcF4QZ+oPjfIPbcitrB9SPvZs3ZiACXnJwkjY+DvTARatKCjIgisfvT49Kk4A28
OHnxdDB5YaUdGQf64eOSdczJsAsgam1dYg71ZdGR50pfHk9rhY16VRXJrphs5qY6xftxGRBjnB55
oP/xGlPCPToQ1AqEhP2NhsS39U8CJPnNvIjQiza2D27XUrI5NZlO7n08jFqautOog1Drj6X1wEob
sty2WnXsu8GBMuY5Qhe5Dfv2psKJPHcqixVOZeSFjzTURzCqF8bTrg9Kvsh6gKNyzsYI5EQ/mJuh
8kzOV/6xm/OfYeV17GnteEo8hx7ORD4n6xmhTnb3bLi8JLVuE74aysy4bV7oeI47w+c9xVnwPszh
ETof2BWzPgogM6u8c9ON6wbNSS0hWbaPhx0bMaxhgMEnYZHZkBry8Hifhs7pfTxiA/KPUb8DBbuc
HhdraZO9OaVPCv/sISUpNM7I2s7xTBHgdmr1CFvZIw4xRqCWx1HtR5aS6ZGPK7Pv/COJUmv4ms0x
jieOjb46crx5Lcu0pbVe/k0YfaRpWlqpa6C21wEd1enfSwyd6T+ezloevKmm7K4Ci3BPHdf+uJg6
C/PxyGef+PvIpnY5FBjvQovc0sc7f1x8/fTxmrEQxqJKx6NXXQx/g1L7DGB1nMNmOBSvSEstWOjM
q+tVnK3bu7hY3cbC6/Buu68AJdRvJutINrU+pd+x6KPoIjHc2tD7LnbIMNcGZpv/oeu8dhvnsiz8
RASYwy2TqJysYN0IlgNzJkVSTz+fqhsYzMUAjb+rXLYskTzn7L32Co45fXUgJ8Kxhk3T9wf+ZPUz
C0LVGRUP5JpW9ydxi/TGHlqsUZa4R0NWAb4prumf5OJQeynXUewlNIiK06ZzWK0lbXkL5WE8qrAg
Nd9kOskEukl7xkN2FcHsXERoaB0SmXCYFW2ED5SRkL7mr4d4iiq7fzkI7uID1j4GTBqbUwsXWkQJ
cxxBRN23ZKih7itdGSqAs4sqRS08/TfZWRbGPszCbRhXbzwdN7djcVQSXz/rvcsYhMtGfJKGolV1
+hH9xyIbZknOZyVKxQpqQDZKCgLSCOYwHBJDKutR/SB+5PJtnx/xXj8LFkElXrfqjk+UPXhJucx0
X/1MJXjZ8lJ5PZnOndTJZbkHJGwPfB3uqm14X+kcHc0SrGZ0VNWuPvvSI50vIwnpCXvGZQSUUDgR
S0Tgtq3SBNrjczbFu4rwMIRfv71uD803juE4CPI79XRe1g4qbNNJO2ix2LLaHRg0hH3LEb8wXrc6
rM69dkNNxME8UovJC+Q9/UFBtbKTT8qF6lHS2EPsKEEs67Z78irpFKsjaoU5M1ix8IDr09DXWZuH
ygwYUb39Lwhbyd1B9LKjzhTA7i7FwzgVZ4IKtwmzmAGt2NJqPqEoGMGErIy7CMWCPDZSKQ3XZEd6
fhuyY6Uncxavs8kRd1Pt5p1LBIr5oayEK5xLPgyPrfql/o4fMZj9Ul8Ai81NCOu0sDLNuJv9lC2a
Owins+Q7Z0zAlCVx87WssFME6jnFB9NmTNLv0/L4XNVneMk3Mw+aK2nQDFt52J4rs9pwU/s/HcNG
grKRc7dMpj0t82UUZvAIjGXH7F53wluz9OK5qHvlhx4TCeAYDvaxhNpKECy9bq9G7usPXBBGvS2j
YPQMJ13of7g9fijL9lf9Aer+in+sPfvO1Hr6EQOwykaElb9O9yxAWS4Prlguq12rzMCTpQs+d7Vj
LYDph9zRLRuFf3CfP7dT4VUcB7o9vWyw2q+89MosMHkecr9iIPtTt9DG7Mr9ea57xX2uK0CHC3A0
g+7cf64tV/fk3GXSiiw7s+/XGLsZD8zwnetn18vOBeldd69lDFhHfWgF5l/x8qezCCxHJGB3bZVP
9g4wXeZFo/6DMD8zyJry+EOzEpO5/DW9nHIRs6Q4cnm5kfH0y2s+yUhTguSnC2c6YLyN4v2AAJpr
3n69PmBLP8pf2hRoVCadP/wrfn9QN05ynU7aCiY12+IwIxl8Pvgjn//paKf4EydW8howvbCHG7la
r3m1S7pAoju+Y/XgRa17v29EcV593BfQ0IsuyHbCd12/7+8geNx61l7xMUbum7EZI8i1x1V/JhJq
bFwRvjIKJsE3+Rxk9JH0gNXpuNTIOkiDgoOOfUdaZB8JDyUjCsELvxCNRGjLoPtC+8RTPEFa5+l7
lvc+XycPcDrrOzx094VGOc0GovyacurLZFsZ6BOu5fOU1OtUmllHoXZHwedlmG6DdU/CyhBuSP8p
C/yyXRHeeeyu97Ul2ca0g1r9DN3wPBCTUJ41nZCOBksB+Pt+mc866QwLQxT37bg1xD8mwcjGQybt
7La5d1fp6L08+yVyRHyCQtvyfrySs2SCcMPfO76O9+dNbn9bNllWb80czvAVlhD+jARnkcdo6/mO
11DxuSJjNu19Nos3ZgNfCd4ZhFDLbjH76NzsfoueF4C8PFmQq1v+kXQ1z5726GN9yAdj/xdn1GaL
6DucHMn+EDx1H2bXVF3LGxTxcee81sPcuV8bdPXQZnhmEephNgAcNIbfCJoTINd8XnQucVekS8h5
8BJ9uYSktCubpRB7Urd+DjPeXlM4sKfgMknlOkWPteXNSv0cH3sMXOxTXcxH/AnYxkAN90Y62hKi
tk/i2BbJQV9OgbpRtq/t/WQueKLJdlkKV+NfiL1NtqFNBi9kQx/1PH2XELvRe+i9qciqzBJPIu0h
3hTyUbZcyMgIf+6HzMPU0tdcxYc1mTFG9OFhFBjXdpt0XA14LaBpWhZe6p+7N2fc1X6gdKuRf5cD
gj+h6ZeM2si9ayi/BmYHIu5dS/3wZi9Dyxed+tExPhHQEFcUkcEI3bwMmP/VEmJpjs/ZkHy8Sr/X
1tIzeKoIbdYEwfL9cuWF2b4gCAYqytsU3q4ObESn90sNdr6NQOGobm1rXv2WDO1Pwg4nHDLdMo5e
HXTYZnye/MbpXk6gC9qQ+hh2dqnHUEtunaH2tN4FWBZUN629uvYSZWmlZwPgRMbSFyzBjr/VS7W2
PnMkAnu+OiHXXEbLUdiYVBqOeakrl7d0kJdPjHhXuNY+kDm54io7TK07vbfT7k8w3GYTWnPdb2bE
ID9nsouW2ytu3V6YPfcvL4TvsOjnRAMulc862OuQn3+x99h0L8/cYnPH/0dLNShmWCVHvZsM69xN
r2IQ3z+a0iHgwFxyjSDLTcyFyKc5As0RrytTrlr0CvPC9J7pWdnhD9zQl0PHhqsCJDcTH9aneOnb
y3PwmhP63uc+9zOcN4/TklqJd8G8jo4W+sqM2Wy2yNYF8+E9LLj9dBkuzYnrzy+L+2W1hwHWbDg4
nqPnlPP2Y/igu+eJrVygjW5EhLcpFsZZOr1+kcZBa8qL9evULGgDhsrFcViUvfC731Vfqo9eBShc
x5G5dUUZ6BHoMIgO/Tw8Ch/GDw9OM5NOYneBSK6dJcBntE6dQxOhixfzBY7hMLh4fkn0M+eMF6vs
ugua5wGxpFbOYF/VS0PxJcz5Uh8O+wp5CZooQHqEzsUt2dPIMyNvey8LeoRPJPikh1j3+udMf9pt
7g+5jzm18vW24EHM8+W19bb84Zy2MGnMfeXMyCyalT8vT5h1m75jZIlV9Ymuqt52J/GRwz+/mgzP
ySb1EYUYo9O2a/KWGVTmA9Xt7nloDo28loiHPijlzErn6WcMqyfiqa93YKHga/Ux/ebD15i2bfkF
CAPCzLHiRb0jQaIboXFCPkQ8tZFFV4gX2K622xfBRhTqukeyY3FQuzmkvCLzTCKzJTu5TVAdN+n2
fuEd9fBWXsSPh1syIp6Fm3Q4nLvWH0K3u7Dgs1Qq8PSsiY9G9RjzoP+pC78crlnDqMztmUv7VBPS
dphzzfPKVlfDC51n0TFHsyMUnHajvNDgNa250P4pPQcE/xXUp1IyF//+Y7xJxgKDU9NsbncFS59n
ZPWLVw/z9t+f/n3t33/+Gf5YmLVnttmEdtahrax6XOy6e+Iy/iG4W0lrqn3a5QUSGzq+958Gafzv
n3I4Lvizv/8lU1EWMI5YjpYYi96/bxw1BV/7//en1arqXQ2nE7vTAiMxnToVrnWDvY9cUCmCaVau
UNJn9u9fKJtxRcvOpbZiTPqkaYFrVYd1wuS296JZQEPh2P/3R6Wiz4coODjyTme77Qh9voS/5W8s
L/HQFde0aC3boxOHztvgpWHcjL2HG8PebO2R38pKLt5dyvALNXKJnYg6fxoLs7KLB+CzuaLjSTpb
2Ih0ElDzP+HW3hllrUoZ2QKTQptmcv0UkXI7mHJYOvwVV9U3/fppG4581I/KepJ8AlgE00diDItL
Nrz8t7gQ+e111KKEO/I7qD8vZmTfV5ETrvtP+ZMG6bXk028SLENtLLcC3bb2U+T2vvrZr+sbXScS
FTTPOPrGUIlMj3qsItv6UjO8+SSvYifd9GP3ECY3/MU+mgutfpYzY/BxkuLeY/aeaVga2PLv8ydh
IAq776A9TFfbjzRaryCNDtoGmf34KPxiTuEhEQGx6uAeUSU57Z8gO90Vhs9v5Eu3hLrv09irLu7t
yGemDZydd/NsD7pz/2x/y1sdkgvtQJZhJCEtuXj1L8VlxI+FYB/PdzMln5sj0U/j27DUxbBAWykP
mfNvj4FqZXfUw+vcGyaq2MjndledPe0mBHKBtu8W4XpApLaZEKIlSHds4OpissWfgajBxEZXrG67
JECJiCY0YctzCbNgRsAP8VKvA/5C17tf3ZlyuJ1s2DhuIBRMJnvwwxVPJY5HxQPHEXqq5yXiciLg
uAje9+iM7GPx6v5hOLGTzvX5i8HN+u43k9f68UKB5YHeyMaK/4EoRv3hVTGcfU1OEeCi0DrWAx2P
cOwiL+fnA75wEA51ymuoGPAYnO8H+mdlCY4iLSU2lmOyDVGYMLJ6ueXgwatTP1tscg4ifhovqMr8
kirILg1JoO/sU/vNvJP9jIP8hOmR5KqLcKl6Iewjt6yp4esDijM8K3iMTNXmSzqWgDOlsdlsrbU4
lxN7DPpTsoU5ZFzqhYRMf5Zty1t0xF9AwYrpByfF/f3pYTgXnjri4xCwcM2952NkyMxdvkwDraUe
e/KP+nbediQBip7D52Den1NSH+V5E4wX7gaZQn61vQMIfZKOkZ4qaDlrupf+XQQG8U2tfItGIGUP
LiGaz6UDxfm+gpgfutz2qnTheEEivgdpDLaFj3wAd4M/dK0/QvJXD8zq3gdn7gCYCdIecf79WEZe
8oX4DkmS+TeqjiKstWYu0Lt/U/zRnuqzav4GyxgTI62LPI0Opf6HGIARwJM4i39mPnuu6CPF0Blu
r9X9+RXd7Uh1IN4UzOelmV4TmcCzTs/p91/aIw8MMg0APQArE9+QvXt4LLIP7eKL53EOuReYCVmM
FEDSjER3QAEKE5s1Dg52KT4ZmYavWZ+6lYgltjc+pMqVlqiP3nhL67S391N0M39BETCROPJgYE/E
MgQA4ob3e1AB4UrzrT14SKIr9iGj4NQ35eVqj3ba57BoEp/UseQKvo/1x2dVu3rqlhm12vK5azeC
TE3lPi+VDC2PTfLNNDhUc31PNh8oV7IbbhazPJGAMgcca9IuKWxJwy5qT/xFgdnepspn8Lwa1kS+
vzi+yduOHfOvBf/KfFKe85u5YNan5jMB2CeEpL1GP+sabvu4m5iQ2upa6e38DJV9lmzR1MCue13y
m3WYtE2eekPvShKe8fss/cDPqrgg8o1S59nAWl+34xtmYQvVk8145+wFHCJMWPDlo6gRB2cfSjY9
GgdAB3ACnGzq1esCAWDxDDCjcjtuZ2m/9sBaDiwE7m7zk+5ZJKFyZACCauOlBIrp59MsjxZW7LND
K257kj26F5C0AMLqdMr3GB3X62o4g3pxEuE4hxCOhc2R0zwMz9iAoMVL5cLa7UR7WldbfTftSssm
J5wBNRHcFAulTVaxr7g8Te+X28fVgfuI/HI6vXeKxImO3HmWnHDp15m5jxOIFax3FuODUwPBcEKc
ikKQHkT1dFme0GXujJvq9hZZBK74iwznrW9Ol8IDrS20BJR2U7SAJ2iChMK4N+ySMsLa3aliDJu9
CxyxFH7/XW9uDKpNiBGOaH4SK+BAcSfUWFvSZ99n1RbqtQZHcSSJzLYMcrmJvw5yLBllD1ES1Gy3
nhbiNAPCMn85as3BiaeZkF11bDS4CljgV37M3Emi1bS7j+Eg/3bc5iPLjYFrPnhA4mB3ieDKsv+m
iQ8ev1BVXcmwLc5XFoqMX5wdbcr5i96fRIGeZW0XX7gwVkwCru8AhOt0G9asNDZspHBJz6uSIrjO
khNxxqgskCvNFbdCoUlKT1HO6VC5VoJyoloYDO8VsGpxGk5mqnB4vjd6hf6W9871Vo8tM9Yaa7sV
wptqqSBH84zCRXBUveZ172AUVo++mW97nsaf2KM99jVidUKsiTxd+tARcDQBDmFK6zUkbw4uO8jx
/ZnZWbAW496tXzaPWMRfAu2RUaegB0It9lxHVRAauzTGw5FHga6SYzt9F0bCncxNRx3wQ/IwPHk/
KCpwCv76e5izLcyHflhzbOBdFtMn38l98a0N2689ePr5ya5FDSUvCXpn3Q2/UnvENqh90l1uxBOH
IqAgDozPn3LfhvNylvixtuOmKBf1FO7Dk/oDTdzYPDGdAtoc7RafKTsMLGSKYL+u9J3swmU7Os8S
pcGMNapywFZ2OQMXwS9FPJUsTBTnPBKX4ZfaqyazleEQaYtcfDV0mi16iSckLfv1GLkUlHP77kMr
bfM84VPrvrBE2LdsJG84OqVbLOdotPzhgCveIv9KD6Kn3+rS1RH9IrH8B+j3w1y6aP7wZzVBCAvc
J0YN2y2s+b6rMsDxPzC/2H5VHssTh+RL9cUjF/bev9du+/tONsBckS6uYjKwFr440tNF66gLc11d
JWKM/wighLnyMk9dh7GE4pgihq/gd6Hh3BeYABV8SX0DqyKQJUSYv3xDz39DW8FakX/l3m3QVPbu
cBq88JyzAijwBg4+Py8CLDjyZYGY4S9iB7aI4rFFPCI9cGBwTIb+8mJcyX/suqgV8SyBQbHkKeuO
xQ8ma3cycFyIHNBGVtO+M7w7dtU2Ozgu2RU4ULJ4MfwYfhV3WiA7PeCv4DXfvMl77bfdCrC0qrbc
5Hpxn6uUbjMtXcu07TfzXG9Ub1xCafWL3ias4W3CcQfU6f84llGfZB/yidJLW6Y0JYtsJW21126a
sMbgmxSX4vzAHtUogYwqjgFZiXTuXWbcpWVorqKKvseHzy2WK1q758N6sDgFRAYXHhb5R+5crp+N
A/eZSPItq7c9jRfk3Swol8v3c8s+Xqvm2J7YFBPwE/AbLJ49Kuy5+vl6WJdXO5tOaejkN84lTd1m
PQzkbw4ayv/7SrkxbI/0pflNdSJgIlbMmmQeHXLKhw9tXwHoHFOZt2zjmK+v5A9sT7LLM+h/3xFH
i2yLyHkvXjV8v+Z4vearYqkaHop02r0S0gRyGcy9KPbnlWetQygYdhSMnrotCypwzUvOsq94rJ1V
7CkBmsedtRyD8TBcpZm5glKMPkXYTG8nervbAokzqIh87gaJrTKFlEd1gWhceuAc8DyyR2Koi8Y5
e0gNtNaA8j0UaJ/AnM0akxOHhgQlpFF5TT3jCVcLJ15pM2sGTDB8iDEmxa7YeYD6CnzMl49WV+6d
clxC9CGb1SIecV5mvnnE5wDXKCLxMHMmlRFaEUxYy5W3L8cMemMBkbpiY03BokAbFj0lshxkkkeB
WHnDt7RoFt1tgP3joy+Tr6OjI3h4V8xkrGk0h1u6PgrTA+YG0k3z9Hl5ouNbMhBAXWsbJ4JgrXW2
qaJ5JkI/hvD6bjXaTxGklU0/DPDr49kRvu7BcB3/RD5eaQvr+ip0fv/dnTFrwR4g29eI1OCRIcY5
m0vxAXCFA716we9JmkWH8Tw0ntb5QBflD+Iek3cFmq+/M/mQ3eBv6ycoJWMGAICb3HAicoBDIAFD
lyZK2a5GR151Ig0+cMpNixxxBe4zHafXSvGMmXmsryGIEiMoinFjwiyG6GOnO6jp7ckniufDNR6O
mupbk0OWGQIWeQWS/h3g9woidOC21XfbeWYAbzbGPqbkTkDkbCPBC4Tzp3OMP+XM0OMe4nKJnJkJ
YBDvlNdaytyWx8JBrVSbJzTSWKa+ePJpgzPIdwHEZ0yrBCLjZmowpI5Y2FnhEp8Movhd2ZITXjPw
MdV5gUxDtMerrnFxThgP0uRGdyoNZDC0nbR40zbbdNB4WTA783tAyMWSYEFNtoGUas2undHt0O/9
TL7Koma2uKs34RKxE95/frXIWTyUyhwk4RofBL/86s/ao1slTxuRX/iF8A55GNtv+ldOdv7XfZrj
+6Bi1qfP2kW7jNbMWMM/5SOZWR/tYnCeNPzTTf1D7sew4xW/Z6MR9KBAM31W2nOeHu7C7kXbX79n
nK87pH2cpze8YoQH4PVeLEdkSuRicttA/nvyjxZmik+To+F3CdyD6Rg+XPhlv3wGm/H7zDpJDywb
CzOQrBlDSzwE7waJ1a5gzl7tVU3n9Yuhm8OYCMeLflaERHtQRzATNZ0R3wPu9eGdJaK9f6t1VZ4L
pqY5vCRcnQWPY6EdXfOL4vi+0ZHT4WEyx0oVO2ZsChxG3yyA7+IzB1sTXHbLwtpr2iyGPh40RzQ9
k0kBYyffeAS8jyw3DfIv5K44WCDITpkGZ1sGHIMFKM30M6Bxqb07a3GT+G/bqHV4k9nHqO49mUDS
gLtHBZzuMUl5Se938MLbYo+YAPxTtiPS4lay16+jbaKt2+ccLwgORBwVQGJmbNkbPi6VcXKlWs7x
xBmZEZUBNZr1ZZxybJbO6U+oIztiz00dyzM/QQIMfHVovYCZSNlbhRvGp90HpuWm4VrY2nzQwzNQ
tD4b+GwAJsmlTjcs6aHkE3jC7/CNsLS3ZQ1eMa4I8HsX+e11fx/fnHC5Tug5te2wUX/zPTrscW58
l7pde2nkT/L8foehyAOnXQmCsugEPeTrUuoz6x8nrHK8rnGLyeehfe/V3HzK3g+3bnymyczLDHTd
dvfNAao4yc90Kk1PICcY4911nrriefDGLVaRnsxk6kVtUw+2pXgJIgWs4ujDWGk814IdnXDBPKY4
fUkehoVmEUS3DF3orjqVJWlqAcMFJg5SAmbnW8+5lOym4WwlHjw+2EL3kGKDt+L3jxScZ6YD77iM
BXnWVa9dT+tijlQ2ADriWaCyq9znCVx2inEbs9MjrlzspVt5wfGonhW/8dsLNgIVusnWeZ4QpDUQ
1ItVDGhMIFXy9N5ip2N4fh0lHGSVW0yQPW+QMQSjrACzJAZzRuckOJRhNM6kytDnYeS/GhIdFkp0
0ze61yIJg/jrNNcYskFyQjOgevHXmDlIEvgfCkF19px2DMwZGA0QfQ0XyJJyg4hxT10xPH2dQS48
xljXnjHlSdoJ83xbf2QHDnV8OPWl4GKo8sPAKKEfbWxlzsAhdtiLj6K6TRbDVu9sflf2e7+Il4ne
l8J7Xn8WMwRK7ssD1VG+ALu7G/h/tUCTB9tWXja3wkONP+9O8ZGPo7p3CU06rx7NYwgGbNeaE63D
7bguZjL0aUCl94SOeAAeGmq77KP5YGmOHzxkbHhy7WtH5WqycW/H3pbm5EIp8upZfopAGGcdMAY5
0+jhd5mNzGQdg/AysJvfQlkiajDBhJiVcURz7Sl3chzWAyjD5GqOqT/dPY3tBUePFAvSRWLOjWot
hW5kzPtqBnGxR1syMsvAetvD00hPefpt7AaZP4zyzESmBNsxvaDNAVNcPoWNtOZgaaYFoy+unvFv
HodnHCY1KZRLuqTP5jc+5o+xcIpfBsJ7Xp4n5n0TFm1kQ6ktaZQu7bL5bUQeEY5021jhaqPa5oGc
BT6d8vw3WQLaqm1GgFhlPEH9Prg7fMa3hwll2EVe9i4SqC00IUdcmoe3xqHxjB98KN07OATWwwwK
4VEmS335/Jq+U4k1aGPvOsNUaNOMdldDGp0NwxkFAVnwqCei1Cv24fWJhybIrrE2ZiKzEZHaVmXQ
OXv1LtJ0yo2cmV1HN2tPD6RuClPBWYO7BBMdhidev9BYp1B6Huaywi59X52Q58e+MGd3EH041E25
svDXHAIscCSPZVC7NUlrH+oO148DUqD2G41p50CLOGW/UP+RB/Oa8oXf9/T57GBW6/YiBsqJkaLg
lkfhUz+Mn2ESSHNZm5GT9N1SovzgZYnQyNZOQjjvHGvGbPFkTDO2jPbYLKLRVi/hkU1BF99ENE3F
V+ndpGzM9RAwZ6h0xyL/VXJqP95Js+E73XUM34RdT5AsrLuT8qky5ImPmepWJ/MxYaoL+LPsPxie
vOr39WzgDdvTB6/R7Zu9+FCX6dbis+KhzoDzHx9lPL9uGGmE71FrC9AALnpkyKxBmSaCxsZd2M2P
ODoAgR5FwGbH3DLyqSY3X319vQUFIAwBuWbUYL/GYHenGlDIifhFvMf4qLLhHZPT6wg3oKCqZQfH
K6qfC09nYnU+LH7GWv1lXFC8W2Yh9jhuD3eB2egxv7uMlRncwpvysl9c9v1o3y7fFfLIwQsRwIZC
cgKwXHabfKtvBKTOTL/w+O+Xsd8cqr0113apW+/GmfpQGBgONrSQpRxoO9Pyumt8YelGi9gt9tlm
cJku4s5L7Be8F2B5ys69S74syhpH9kkbnIwAHh4wC8D8QWHzqN4for90t+dG59Myvv15Q7Yht5op
5cuNloJmT1xn2vXILk5qkB300Ftpf3W0ZH3pAT5hWHZxn3/AYqLQE3CB02zoHRDdeHwh3oA6MEQ0
Fq+9Is/1LSVmWn9YC4ThbJ8cPfWK57JaZCccBY0v/cHXejwRftkieFCkT9TDGZX9pVnjRkPFFlMR
ubW8GzovYVIz4ewIn85hy+YTquFMobOtHWDnIXo/IuJHs4f3KTByo6POQcu/qN4r5eNJkfTyJHmG
XYKFvc13veKVIMuaiC17pzkPRx3mCwuheE+CzaW6xARG++o/8o9kyfPJ8LrsbQFkGyLmsVsLi/Sj
n8Oi0v9N+ekaD/IqmtxhTqVesfXxFjkxaRCjwLwwwq5Tp1hLn+C6vyNV1So8F6s3RSx0zfF2n+bW
tv6KsC+2X+CpVzghzG0q50ky70rguIc+51XWlizLGj7cubm2tOCDi+0z+/Z4rZnugk4twjOMDmGl
70EFcP253zjpPlLCGPcQy/bQXPfdZ33By5k6OvOrL3ZszMsSEjF5fJQtJwgnjb6ANaTiHYgDz8uh
0JTqdVg7054q29hJEwoxbMHsvtnjX3bUdsOymWXpPMaJi8r23MzYYLa96gtL6yML5/pGhEDCyQz8
8foW4lnoQopZJiPaKVvw4TwCs1D1TpGjmLNphgHnzLw2xFWfmXU35+RsnWhKO0QcHDZEWJBQaBde
6PaLa3ZfF5FrUNeCGPNVy6Y+YaQ6/cWWY12TDxqGjhsZkpZt6169azYJNQdtTe3cMazHrIMB0U/3
RacaP2fJxrrdjw2ltsyxgKGcG4kB/vBvI5FhWVSbRAz0b/07lW02nYiLuDIMV0sDxujxlZ6qv6oT
4xBPZ3Albg2K3dxJd8MPQbflMQmKjcLCxIjpS9hx0uFulIefNRwWhYdLpZ8aAnFadUNgFYc42w9K
gEihZtRKYfpbM/8jcxE35neZUQJjuTXYyin8HlNPvgNzOCwfdmrcFvMyGDA3weM+nfXNBTUUvTpH
Uw2cJsGWDXjKmhJ0mbkr4BWzptAGBJPXiONmTnbjtSbKKr7O1kJmuL4wPnPJq2bDIy4wSQMF0Jea
7kS4BhCtWzBKeG/IL+Fd0YS5R9inFb0P4PA4Bd0vcu1lzAoi3C23tY/2kkJRDYOoXJl3JGJupLql
EpTZGvtBaFTsfBjBY2wDJEesl/Q9LaJVBZbxepewdDfglqHT1l7EWVVDlMHGjSJ37LbGHGUnrB5F
gYa64pxmLO0jFUKXMUyH8IVxzgJ5eqwv5N6nIuEN59lVukMZrWwBm4kEmTFeixwqDCOoreX35SfX
Kt1i958Ly+e478pD/NbZrXOMOjA3xYuKHkg4C8N8eO6KaWEy7WIGWTKYwG9irWSPSV8gjK4SsmqA
a4qAsoS6jFqIIkHl9gKGULJTdsueGfvsldwO8t+GcWUJszukOpJCpuCOdTxKY8DDq3qwdtCT+g5u
rNMxsC4DQbApjIrKl8ovkmfbcaVhwpae2Zhjff486Y/n7t9gv39P+/93zv/vr5LCrq7nkvAfLsC/
74vM8I2ONPDh+AH0nrjm5819mGlyNP/3tQnFoW90xo6EAhSDpuihoIcF17ISMERh6vR/o4KMCkY9
5gWodpuVKaj0iv++9O/b5FcBYbMD2v73NVJc+Gfr/RP//m41qo/TnTXrVCj2eYLpjzjGeJS8ufb/
vta8/4EotP/+h1Cs+j9//d9/+Pd9//kRkxAHdnN0qO5TZbz175vyzFTY8d4v9O9bMaehMUnkdPHU
smYbPudjRTeuThBVCIhXeLOSHpuzZmhLVNXdDCW0IycdpsuDPrl64cWntJ/WTTjtx3vbuaHJXSvx
B9rqRbzNsujLwspQUYUvWXx2Pr61qmMx3sCPch4LidewXvv7dixGZRaVJChU2fWOws82iC/GgRBL
mfA5zl5dS0ZJUtLkgSBYGDtrGbTYSUlE1xAkWhrToE3u4YlmSoInV3rNn+Uwf8bUpyhOOPp0zk29
jxlctf0YEI/tZ/HwVYqlvFTv0KLaMJhM1eOuzJOCa6SR1NgSQckzCDQ67PJOlpaWxvQBxcSPKTKL
NxW/Qsc6kaNsNtMNVUiLRwMFR//Ucyx7ZgoybjfPYkaWMfxODbYFacShN/XQGtuBgzBtAZsHcZxn
ZXR9JvKihJ36FpLcGQ/0VlUFotYBzCW9zwUpHI14BijfNcRLi+RiLYbk9VITyHTP5zrU5d9WhM6s
I+grWsl/vZiXV9EgkhJs/CS59lVY4BlZrN3JJUhdNGbwNEy4L0Szz4mxdgiWpMVQJMmVCARApShW
pq0LQ0HHus0jyHYQAqfixxyLxEMJHo/xAceXroUt1mAIwDAsRMv1Glytfv/428c+js4xltOHe5lC
eIrwxRY5ODRFm1ZGVBazIsfTRiTfbdFqD9xptUJAp8MeOJVJ7HLJvXaE4i7hl+vFeX/FhKOaV/mf
mMB8wBqYpmnMBrwytIXFLOCJ6CGWwByaLk7ICkLO2r33mqz4imvUFhLuzsiNh9KEtPDCSd5IjVtk
GB05h/oDk/71hBM6fpZ4gxei5k8x9NqUTxSqYJtypI+bXKthtZT3QIvIDMa6qp8bCoYBzxE3o+kF
mzuywIOZKSp6ea55Ej2khuCQ9RxFFOTIlM0swReyGaJmWZl4LL3AREh+ZIMuWB/3IRLhaagMeTJq
V+PGFlj9qXn4k+gN0FrG2YYFKsMCHtkODE2uhefqZU4L46WwShKqAXTcn4LJWUD2h1N3DIgaVccV
EKNEu5GzL40YCA9B69WIEURiwUPLWB3FlJbgKRTgylg6UCSIu/B/uDuv5caxLku/Ssdc9+mAOzAd
031B70RRJpmSbhAyKXhvDoCnnw+s6j9rav6Ovp+KKAaZlKFI4GCfvdf6FrhX5kXeU2cFtP3KhCgi
lrK4zOS9zu7fUBjI43Dl9zQjjMAFUhSgzk1Rf+ffSiTdiYggUrMMEx9rRUUeQe+yPUbdHSVN7Ae4
oScA7BWi28Kw0Blq8HzaFBL70pdcUIs+LTajtI82b0Bf0T3MOg6zngyHRaBCctcMJP5THZ+6iEIl
a6j68jJ5UMF71AwH3UL3pSEyYIkN4B24y9FiDBEl6ivD/btMouAlLBgpF06qQwtKtqPZwImvk2lr
dFa+adyR0wSlatDnNP/rySJ0uEt+Au27WgQplYymiFtYDMmI+LnjCA5rd5EKmlgkdBE+KlZZMmoP
jpW19wUAxSgZPjVHex0GPutCeuNajAn5G9VHU7C3P/gA7hY41e9di5ajsK65rXOtvkmARgYuMfRE
leVocGX9OGTCek1oNxoms0oSgo0g7DdQfQ6KIsIYbC44jdvCXYjewDrGa0x0R+iaDqrIial1z4B0
CLAl+KhEYIQ8ECO4AMsCNQNM1zquqBxanQTivirqTQ4QzGjHNXHJwSohh3jh1+ZT2pE4YUh6hs5Q
OJQMEe7hqcZ+45AWoAfGWTM6KKDdj6LmPOmmAvsutADDoT8RBk14zko2oJKh/SS1BblQNNvZzTmq
LPm5rG+G8B8h+DGnqERyQItYtZIoEuqLGPyG4518lsjCfdES2pR+BuyAWOStHo8tOA4FMSH94UHr
wxvfvbWkMu416Oixsj9SO/s1tra3xSVMMpFGDz4jG9YxVomPtMQwshC6pq7fdwVSc4j+ycq12C91
ipaWAad7CjpkE024JlbpaoFXo9NMn4LTDKUcMDLXcqdVwFGO0m/ZBPh7mDirPLb3qbsB4VswyWuA
okfqqnWPo2quTfE4v8SD74QcVBCytuboE9BrSo6T9Bp5ZrgJc6kfjIgZTZ2PijEOGg8dCMPKbTkV
U+iFGzAejCMYfPS2gOEQaMtGh1kxhYG/6Xt5T5QG4mZpFWuP6KdOh7dqN+lDlmXjDvb5QrnN1rHA
PWrhhLBhUinjitFHaJ/SYyQedZMlDQYRfsjADodwXT2r7/OAQ96Jm341zm3qhkLcivhMPa3NsCWg
XRGlvrBrmsuAVlwCqeh9Gb7GEKKVP1ONpkEGdYScarg9qCcK1cB7c6ddWfbxoRjKgy+DdF2QrQIp
CGtfPEctl9IHluBDwPPZhSUiipigsYVBeKKQLAQuXUNzrBPyVR5MvRTrkKR3imU29rFF16Ox2fv1
XGEXDoOnkMBOHIgpM0yBFhvlSDX2xNCSuL0NCEhZOLY8jwM94+LgkehFKgHzfUCpS2C6fDY1RplE
FM0qAEK2IyYFMXW6iXwE8nVo/IQIbC4Ex/e6paFWxCM+60j88NLGXfluxpBTASFprezJyOOrqCAN
gpZj1NUQx5qzGdFyY9UFmF7yJsa3xMWEfISfTSKNa2adR7OWXMjJUuloYI5agmOrLb54x9myu95P
25XqZezcTz/NngYDg3zW9c1RBXtzYB5g2JE6SiNAae6xqe8zulC15568PHuXvh8ue40pPqTnIXSd
A4CHH+DxFQcrZQ3VXamaLc5WWq9MGmNfgytE7YWOa8J7w/yJDLiXDLq3JxCxxfBiN21ED8vU0hQ1
mv5lJvJaYKsHa6itBzWeIiJSVz37lxW0HiLVdEi9CdKFsHmcHGcf2RVcX0QNBgG2bhXQKgzw/JiB
/WY2qmL31a7TaKCJJfJzKQcOvQnDGMODMjMAvenivuP1r1oZ1OdirM++CF9HsmZ2NsyTaTXGmfUA
Z2cXgCaG7utNWxiW675G/6M1TLbhZm6HoYn3fjQdrEZdqrSItiARt2FE90oPUfEXcYUNKYKtCrp1
7Yo6XYfUAqAIODm8c6D0ce90dF/quFglJNNttJIhfRoSWG3d2SKLSRRnvCptjIya/i1V++lqLV8W
XJBBj0fqO96w8odPgOa+OgEzs54mw8Z3Cwojw5I2UZxsJ2IWI2uDA5wkP/0AI4PGhM9RCyHopELJ
MKUSBP+gFXKMeh9JuvRDY1Tscy5lkGG4HbGSEtbiuC2QuzKDSzA56K7U3eBxlVDMfprK1pfeiBpS
dVfTNON9mmYXhAiDUWO4RFBf6XzUEakAa01ArsPtu+idCmy0Ux2twQoey5jsBCNcNlCgaGBZ9saq
2jfHK9Up87zj6LFd8WS57Ye3XN4ZZXRqsAqvheMyAhpB7kRwE3X51KaEN5KG1/I2xagJMz+hgEye
x8D9iGQvdwQKeJsGaqPe9sEps1jK8jF5lYn4lbS8oZI+qSf7fSjL17pCYiyy5oWIMeYa5E9EfiUR
AQ8HxZm7ymxA9W3LuxCBwndEiqXJfNJItCuj/j4o6e3p2ypwtY0LDs1rqZyqfDopGX45KvNxOX74
CZ0dPxnlmmJsQ7jxeDYd/ZyFwlqIFpXCxiLA6rEqaap17HpZ/L3qAe47neCoaLblrOyNq27vOZVY
Bib6LwybciKbVwbUng0OkUqOV2vIMCu6UYv5uNHhJlfHSsvWReO+FgbXYZWKbaLTOyryBKVQQ/Nt
HMWlxlrwDPuKblHzmg1xA51MoZtUibOVCPOTo90bbKGN/mibXD/a0MBkQhAI7A20c1pgQhuO0KdJ
EzpwhFSjjiDX9Z/aNMVL0eb8pQ9thQdaYSkL9TFY2xJzqOojZIoj6fG+z1ZvMpMn8o9Iku6Y1fJp
AM0hrbNPNZIRYJgt2UXTz3cT8jzrfm8K+6I7Ff0usoS08SDQTQwA1WhL9pTnOe3TKJvWXLTgDJB4
ODTeY1Oe6nQTjt3ccUMryMmDxqnMVl6o9mZhbEO/ZqwMOO+BnsIPATyd5EOxM30+QKHX9ECG7i3p
8mRpW+6aah6GZaud/JFprSYzVJC0G0fE0tJ+sNkNHXT5oDQGYvF4jYNuB1uM1kGoE1QUCN4wTnbD
Xcfqp9QFKE9fR1brzX7Z5oq5ezgaJXqrewta7ZGYw12Vwj+xI2DLpj089L3OzhsW7cI3Y1qhlXs2
bXqvgQjuJn8ulnUOTupSBDnNHcd5tnIDj/mu9+GCGqQbFRNU11+A9ZP4UBPy07BhE6rBw95XZ1KB
3xIzgb9H3PKqI6xoWxB4ajnJozGgHu/NFmnJyPurzZ+7j57UJBHM8L30p2aTVxmK9hi3s08x65lA
jnOcayW2aSuZ9WnMXQaP3jQfpdUy2JBJnd4Nc5+vgZtXhx/dIA/12CakjjUcHa7FWKcOcPkgaXXZ
VgTkgMQ9YepKmc4+jB+LFBlDELafoYamoqY5ULVsejzm6oPVrjQHb3+ueHdLmjPgIBHstBEDb1Gw
uSC6DC/3ONQ7rgIYoGsTnS56RLuyFVkmDshNqeZWBh5vA1FcZECPtgdg7f5k5PuuRl/XWRMhaDoR
ViZqcjLP3S0RuTSiGT0Xlo2pqv4eWXqlB64r69KJwwKIaNegPlKe9AkB8tW5ScJd3093k2YkR1jz
5RKe4tHr2mZV1j7aQT9ay9h/SGrE12IyjuY83pEWC5OVNVc7dRjBaStb/ZyCgNQ+R157y0TM1TfQ
lH2UQHye4c4SE6oY0nLWuSTxJe8wSsFIzsaR4zoTG1PiaxivZmpjRdUmcnhKlFVEsCwCjnoFtJGk
Gihb7IJ/Is0otdr4nKqn0CDpYl71HT5QDKbLJjrDo8cbbEYPBcKO0kBhWI7VrknSVaUL/0mrcYhM
zIX5w1I9/QmbfNOTWdrgrRBmdKQsfKBjMiG2UFsyPb9ZKL/CqQIylbO7ywFJcgZkK7+BwVa3JuM1
g/yq3C3WduSxoXW9Z+hCnIQ2B6rDsFCxh7+Hlm9jznI+pyhCE4LwvWsgnhu2esVB1fIh1vVplPyx
IYrqCmb5RlQxcw4Y2A+j/eEGj1gcSnpS8P47bw0A801rGaaoeXo0vjiKnUtqN2+GxrYOwKtvvfgF
3lIsWAetReeRduF7q9EUimEGxEW8igxFWRUzpGyq6oVTjgaTr+MX0azX2uxg/5oITzU7N5C5ax+m
rZ4AB4KSsM9JXSAFaMgK9gggTFXyFTpRfpmQ6hsFo7Ji3sdKtnA6NVypgpPAOOEqWiBDqp/8KXKf
ZM1ARDG8Gml+BWakn50C/pbERtX0SDWTcsifJpPQtFIPP9jbfEmfU1q3n3NP0tU0my+ub68ZMd1U
ZwFV1n1BzMuOdqYcABoHVfRqaQQYQONWXFAjoF77pqOtxtJwggu3GHN8+62xisys2hK1vaDaZRJv
qg2XLkYTVnFwVOouc73/8I24XBozpNunOhkhQOO67nehleokCrK85aP+nhLJnRNPtzTT22LF8MkH
mDmkr67eqO1kZ82pGghYbFOhA4jXCgQ51XuvrO28zVgWtQQhbFvT0fN6pBzULcVU5xsi0+5Y6OKj
a3jWIiihiWuu/lx6FXvDbBBIPTHFye6Fi1f0kAztCKTYe3KdwFsDVUT1XzU/3Dxf2WNlrQh2x5Za
mE9Wy/qX61a9gn6/dYQmtmhU4XiBPXfTjOscPR7wWABiNDIYk97eZLV1qIvc3jkoD8zU6ba+oAh1
cXKafs4qlGn4EaiStKjAJ89Wrw9ZUdzW2gurA/dHzEySxx7c3kocgsL6jDLh3UdxeZk0TJ1QXQdS
e9jtTS6OlyynkLfsNUm/G7/SNv1Icpfl5e3Z/FAIT8AbSiBjWYW2N1llTsPUwf9p5vnanQjcG3vm
GWH8XpeFc3FpR7NrGBd271w9xHcZVj88L9a4liUhyFa3VbYLCm8S905XfwU03tZFjVZClea09VBi
THDKlpVP2T137QstKzaBYxJtGwaEcfsjaK7BXPgOM1LpjxRyFcUBKUENGb1oEEaDFUOnfxVMtYGU
dSBCqOteg0BcYxiDq9RmlxyW+QvpDdnOkMnR9xttOSrsh2Y3iyxb8McjPn6hWEgLnWaz2Vxq4YJi
CDL6HEEoN81bR7xq3YxMkyaFqcOu4RU0HVy4UJB/oOPl0fKJVM8oZ7Y/0Y4YuMItY92Dbw3TbV0Z
vKti0D7tTj6aTSZhd6GxcuPyLbaHd60VZ6O2T1xrL4pP9lqCLiOhgWSnvEGx0nAOZiTLxfkLwc/O
zq/hyAjUDPkpURj5Y6Tv0O8h2mDL4kIyEOvTc322q880yClIdRd5cTHHZ/7zu+FYP6h2NlRJmR1A
axfx/e3Lg8pxRwbV8yaiV+OKjX9++OOL5q/8/TCrbJgIt8d/3L19+z99/ve3T33N6/r92HGZMKqt
LtQ3vzLEI2Hyiueb273bjSj6/FD3uFl/P7zdu/3b7dnfX/y3f/vbw9vX+dBmyv5TJ4F1TLAKe9mQ
Hfyk5K8Z5z/xj7u3f709nsyBp4CoZxvDK6C48UpuNxxdOG5/PxaT/1+PiX+hd9isohdyR+QumQTw
RA1Kq0Ur85Am7cRfKVrC1LNFWo7uzh9MaDku09OsJ+M41EJ5mELfXXkuJc3tYVtNfz6RzF/i2BaT
B2Hufn/D7ctuDwVNoa2twuPtnyJpWQeCIXGydVpi4V+G23P7utszt5siq/nlbDof48jEuG3nGLri
+WXcnm4NKfeF8TlahkQw7PW4W220AhEUsSOFA5StmVbkVAzz4WG3y6pk+mvF7VMbM6Dp65EM1sJu
D7cbY2gRRIQFTHvHm1CIQJ1xivYLgji6CxfkeTRTT6FzUi0zMQubhnEhEOYE2NgumpNg4xkUld8O
8Pnh7d+yW85s59TAAYN2VehzJOvtmT6Y42T9Mv+VKrryv78vbUIuqGNnH3zgaNvk9hNuP7sM5rja
UPRH/hxSOP7x+/74Lbcf+8fX3J4aWiYpuspxhf7jRSX/eGW3r7498Zef/d8+/fsnlG7cbL0Oeuw/
ftRffmcRubsoqY+pTgEMM4vlz80AKUgvXoWB96QshIuGjs/OIbk7ofUMTgp6Ru/mDMNEROvyPbH0
audUPlOBItw7yZjv7TCuT6KD3t4kzPHJMgdOuI5b+M0BupWqAOUFYoVcD/He19q3bYXZoa8YxNcp
pX5N5cKOU7LLhlQgbJueGDNLw2fn6eUQ8EcFg6j3mq3P7EPYtAKatqbx5j1TgBXnRLGkQRxEOqtp
xBkk5M0GfYVZiWE9eakIP132ItYA1KCB4ZED/g8isa6J8EyoBWBIjheyM4ArWCzMuV08tzYDhCqE
DAJ2l5jfnIFp6jDvbvErRqkVzBmHT4aT31PeNsuBsEoK0ZiwyKjY9bZeL9ocBo/OvkzzI+RULn6u
orukesHFLPK786AzWOqYYOomY7puVoOngQdCcRhX5KwOGNfQEsupnDi1gOI4aJXhfowIJd1S1BdC
MBZ+fB/6U0oGo4eERm+/ZJC464mwphVRCRDTFRnelo8YvfEPAdEOC83xfhKiA0PDigi4IxY66FD0
5A3Ne/HedUm6qfPmQ3M2SUoQLcU8E/0kuTQVm+1YlmioQ/y6PmpQg+Ha0ZJvjjTfjQSIumxoplmj
vpM22vGwQBhQ3PcJckMnrX7iMgDz7cI5qdsgWFQufVI9iSSXQHDjfcL6ICzS3yqHvUPADDYBdn10
lDgzJ6j79rnSqIt1dqZtDsNkBpUzDD6rRD8p05Xox7p43brFnWjNaqOkfy8M6yMnkAj9frgQHMI0
RwyxEHEHMjDHGJP4+TdBUcfUVxjHg4o4qZweGpczmEKR4D1JjXMAZcTU+npZN7QDKiQwYxkYy3zG
QLfmLzsRuzzAXMG33tEO4IQJp0sm7KfehjlO79EIKNYSiQLMlo63c+DRVDRDDsLSRlxTSbLXXXZB
uSeOjv+UWL0EuG18SwMXf5T+CChQcNTn6Hat177RwKW0089wJwKdbcJkxDsrmXW9dvvJMHDe+Cmx
div2em2Bic/s0nUZs6qZmT4xXKFmnbOnIiSwTe5oK8ZYxrpInM+gr8NrQXvL92GbhiraVApwm09f
d+Nn/kFLoj3NzB9GZfn7indIeCZxyGUhfxAtc0ozDw2cyyJqZQpbnSV3vRm6O0IK75owqg+WRZhv
X2QHWgJ3GiasoelfKxDnGgGn66xEBJv5D2WhX5pwYOvH+92LdS8pBc1u/NITW9zVET4Bo6GFJ0Id
NQ06rCRCBg6v+SWMEFVPuQZTJ8woOvEAt6F/V0w2vV7OD+gR4pPtGooKbZ8Td74IuqM1B8Zh7Glq
kEos5xtTQeMrBWkQQ5xVH5lN26CBkLgybeB7Fvo2ndYe4pek2TiTpZ6ytkZlGCOU4b1FwNyG4kxN
D8BPR3Q75sfWiYKL03FNDhgLWVYUbAZTf3NJXEcNk6O/NJIfoxV12wYcNMuNI8996H+2tNA6XYLE
MJB3DR2vq+riS0SSCee7iXvW7zi7h75HFjPOQavmRgaIpnrlb+REYmXptOq5KxRjS/VM6CkpS334
yzA7c1nRLNi0Es3vQOgSNTw/lCkxGpdudiIqz1vWeKbTJmvhncQGwa/3vERjZZAJimKU1gfxCdU2
h1HJGB8l7AC6PA9UCzoPNSlCju0khFyrGFMFNCBSNtqF3chsb5iAhaQI7yGLKjRaMwmB6R0xS267
bwPtvprQhTGs+tFNKaYmENpNMy0Nl94HtFnshVpgHZTbfcaQUmm05V9DDJJQ1WFOlaZdhVY1vOs1
HiQJKbNqx6MmXYxtnbPp444WPnR59r7OjAHNMVtUw9PQGujBLaK65yhUo5yOLeKaVAbZ3Swy48h1
ip7EhnIicznLTvRJ74V2E6BH1rqI7Ypth1Nvuxb9vxqm5DDWfNDe1EDvjoDTkChFG2F4dRI0IOkw
3Cf07Q+qZLACNxhoRmxiGi68vTYkrwrBqzMMrynpbFvNju+6SaCPHrFa2AYWJq02lwExxJuxH08d
qP7DnPebPZBdx5qae+9l3tDMb7H42vU1cbUIzUz5ZDPUyqcIiqjNlTkTzpc9n6q2wQgnyU614gSi
Z0e1Nw0fvladlTaWQHP462Mc77qGJdvNsCBXIcFAjdSR6nrVHl1OViFEgALKj4MUbwO3Y8yMDWr+
t9sTkwsbr3Ks56Jpg6MXypcohWwY11p36GaCjZpvdJVgpgjyH6EIw0OY1d5htIaXUACqaIirO+hU
e8hLuKmFDNYyQ04Qo4M6JlU+c+wn4sXpHvqNsR3mPYDmsC+o2Ee6TaFvtRnyebsx/nHv9vCPlzh/
QxNFDOaIHuSFE8xBOTfMr9xV+rNIUiA/jtJWLt5ydJE/SVw5EsiSbykfJxpOY9IeXMPlLoP0YlEQ
t7TSPQGApPa2OUzErH41A7T/uofO81bS327IZp4g4HBzexgKlw46G7aV1dbdIfHfAosc3z9elNk0
alq3Y/MQzkd4YnE9aONkWticLWwu2URUBuiSYr653fvbv/Wux3XTxmBUGyQexfPOSYiSkjYwO9SX
iTwHXceGLp8/y983zVyjdhFBgBoT5yW5P6Ac9ZnM2s6FZpAE7FlybUvYFKyE+SZ25Mwmn+9GM5R1
qujGeKm5s0WfoKt3+hLFC2TWrH7sW1ff2w48I3e+mVKEvITJk56jqZlUBSz20JW4zupC3oVOwQJh
k446g60Pt3u1JoxDqeyCZgat2GBmxFamOddiki0Hj26v4XbPZqu7si0kXGF0KmWlH9rG1Q/o2PvQ
9veygmZiEJJCz4f4UNqV1rgPzUfGIsUh191qG8YuULbmdVLUeez1siVjg4qPkBwmPxBYdpzGPJSG
bh4aotJXHdfQRWujPnAMlsoZnQzr0nNyaAEQb1IfmkKJoLRkWjc2lkEYInsZ5piX0vejLVFiHE4e
W951G4lvNe8rbjfdfE9XPmL6yaQx9F+YXCeP3FWd0hCpazeHNq9jXxJc0KB6lR5C3JiQiPmG/uq+
aCey7Obo1mm+ub3/t4cmLcU0o5nD2x0A0Js/Ayq3P2+8AYaKi1ZgOXkCBW7KhsgITUSlalt0KF4q
Cl5vBgn/PgBvD8cYT3kxTv6qa9wn01SvZYmnrp9mrWQ8xc0m1IYPE3s8676zV0N5/NfM6pvQIuXz
bAAjnLw9zR3gm+QNEVYRA59MtvDkk7WDO0x7m75CNhAxbcI18mp4jmvvufoQz8WR0ZSGSBWl9lwL
wlyOKYiXOJqcE3zzV/BiX8M9Ewv/R/icofXYEoGKyjz7BqI4n5TDlrYnE8QSXxKjgHFhWmuGINCt
Y8CRTMNfCKEnkxGbF4v69ARPulaAXjedtoXqGPY77XG6bz8LHo7IBhcWYggQR8wAXw1OX32FMKd9
4VfZzOKQfxGv8IgZjSFhhhsc4Y19ij50djHYUz2+aULOgN9YHPFOtfGayrketjhCDGsTyk/EMOBt
S0Cjz/rrAwCrdXTpGMctsBkjtHgWdErFBtt5PIOm3NP4GVyME+o0wAVr/LEQCVJGr18ll7N0aT/Z
X/JsPIk38+A/0Y+n1muwY5mwdxd+eKJmYFkxXuOf473/NeAN/6lgYLfb4KRH5Dwu0GUpFm2bjeTG
qlaCKRZy8hPw2alk070oXjgOcMBPTCeYGp3SY/yB47Jc5v5atzZBjaMARyx6C4y9AB46sagiRlhL
5HGAotSFSox1A0m893BCbbEdPoJqIR9/ee2mHZHKn0Z83m7FxXBnVTvPeRLp9i+49ssfrPN/ybvs
UkR52/zH/zJceO7UhWNQ5DOvHeGJJjXKCem4SFN1KW2e/3x/jJDOgHP/17IaVJwSini2tEMpkKys
k29xLHbJR3cIHqGcpugWNppP8BJZnFvaigTl3k2fHCHUtWj00pntMtorgrN8yiYSkGZOahxsQ3fv
5xeYnaqEoboyCSvxDGbs1A1bA8nfC0QTlIFX0oAW1SbbZK9QOO7wgO7Ka/8QP2bP5ZVkT6x/q/pX
fIBY+5ISbb8wt/2ZkENFEgvYGzrxmGnM7chEYus8sJihNdghm8FOjXwa376JsWncGmpprTg7lmDe
UJZOFu6o9urcgWEe6Gaf7H7tdZtfdf9lPxP30azDb4wJGBqcbxxQ5PLZR3ZpK4Bpr/EHYkjti741
8lf1xGCBoDMwS2sDVjHPcFbDayCwZ4eUbI9h1j/JBw7ZlvHjI2Kz6icSC/dcbM4YJfDq0htOef8O
SKJeiUHQse5+oNXfiAfzCgVz462DX9OHjbHb3EbP6cxpNF5ccx2dur22C7fWGV+o9daUS+xTBHkv
2wcwgAies58FZBFcLyib1sidMUdynjq4AT7i9TLa5xJc64IzbLyfEQDPRCv8AkwWOWuqg1W7jFY7
YJbAPplghxgIj91svDjiUwCnvtYfGVbqIZXOiRY5dPGZ3sBhi4zvPK6oMlai2kFk2PMnBhvzon9l
hM/thne24LxULuBbeahex6P3yr5yS+W2oTbfCRxDqxm0cH6VbygJUYiuD/HWXf8PR772zw5829B0
y3ZszzOs//vAB2TfoOgy1Nlw+zOeJWKeWGM4vH443osxK0wXEbSuN2wzKJswGv3AkdTMxO9Zq/w/
vBiCEP6fs1C3LBTPmkX2wd/PQhm3g12Tq34myHgx/99q+zAniQkMAXKB5cT1Y4XPLoaOwRyM5K37
gAEuNssf+Eei+9vL+f81psJwbJtP77+PqXgMi69f/7Jv0vf8669pFX9+459pFY7+b7qhGbpt2p5t
uJ7GUvhnWgVPuZ5laZ7u/C2twvg3vkO3XNvVbUuzDYIsfqdV6JbU0EGaOv/8n//7c/h3sI5/LsrN
3x7/dZG2nb8dq5bLf8xTTV4Dr8t05iCLvyzSYCi7GjUSvhQH4yWa2zdMPLb2PDKY3Gp+cakbSCRo
8Xq0by2iGm+wN0Ue72sioTddCndg2QXZxa36Z7cA1G3IFzeAzWVGLHUx6xtEwiR5R7R05zBEV4iA
3PguzADBFmdTRg9V7pxV7JFip4ZtTxnJ7BFifOFSc/jTYzTY7kEvH1plbbIpxMJDlN1C94NdAKKN
ZiMWcrdoF4aZQu1A4M6cWbt2051TwzaLhg7QsLAOiQneXSACggRJ80WX3wwfj7l4K5IQK1bIZjm2
z0z2oERNmHFbNuOkNSDaxviWG/F3PA5A+RrnXKbYJ41Bv9AW3LWW89WPcHy9jJO6UQakWRLJTNjv
SPgSRPKmUNuq7p5bi98dNyvPyX6pcXwUVb1Gw/prlKS7AZ7yJRdoZt5OJJ4cGy2ob/R3CVnVSG0x
WQ9ilec0ADTMV216V+QAyXKU7RKJSqXthRovEVFZItKOkTYdC0+7eL5GTA/ysHy8EEeyUMamzvRr
TTcPscK6gXoW2ekdDfpvHaC+JyK6P+Nj5HbPBttS0n/XeBmw3zmFe3ZMoo2G5M5O4nddTsdR8Wcm
+Z3S+8dQ8/dGsPcS9Dm09CwjuaMev1jxeIxtNjp1grYsOtSxWPRTfIeQlKMiuitxBqdIWfsO1gB8
bKJQDXIQZJscEECdFSKswrFfKnCBjhgv2mTfteNPLUW141nht5lxHNCSPA4y3Pu2fvQrrAk5tpSY
nhUtRbCRLpGW/OaiQZ+dDjpyPRiBrfmS9Ol7INMTDFHP1S9lKHdlC7kob5iPAg+t4S7xCeu+unYN
a/eUfFhJ+i2D8Ltqh8f5bSzFdK1cDmprekayWSfa56iBUwATmmoD5hIupnBg0hygSNIhY1OPXg4+
pS7UcbLJK0UauCBx60D3+zJM9q4bo0Nmcp2QxLhRXdI7tcrhqIfWLghG7CfpNz1F0JsDov4B7ZWV
3Jlyus7H5FTJHdk3S0tG6IqHT7c07lx3PSTDsx2Oj6q0XkIzObBLm40PiKPi99vvGAFbDKN5aSJ6
cmqur6rg22+YQhMjtg2G9N3RhqNtNWtES4cQIhvSJQxfd0ULx4GRAtLQFwC933XSsEi0m8yJIdWl
d8JKDibneTZGOwwzpL+P1wEzZ0aY9RBPl2hK7hLVbqqYY1XUT0mx7uNhi2rr0Uq751pkQNFZDtyP
IZyYlnePCil9MDzSAbzWdvpOx9QbW2q16epU03X+BDttPIo0uWOi8j6/MfPxqAfq0QFlJorp2gD3
63VGGJB45z/Jp5s+gIwyHWsnDT4aUU0X1WgXTCbbAjMKQWqI/fh59crj70k8Zx5CL5SSL83QrD2G
k5HlfgB5nELWBN/qnjoS2OZjO0mG4/za0oC1TNGyRye4jCcDzmB+F0csBV1IriCccax3MIOybpM1
KehNiBnRi+rRAEbDs4HibT6YPMhg5Ohe/RZ/eHZteafM3nkZShgDiTZdNXyEwnsKgAfVMj6IuGYv
go8gny4OnfdQDs+ZBk5lTmsYLqIbr06stgyyWGWK6N0NxM/eCx5OzSDPVq19hqiwIh9rihFES1Oz
0W8Onyi2fuTAAFDnfzPRORqgM4gVPQpcMu14KAL7rINcEhdfFScTzLBN4i0iq11FDzB17bMl++ep
0i6YaNAlcFfupDkdzQ87Th60Ij604MkqI73LKl77wOkxss2seaftmS711pj1fdehTSnbZ/qgmyl1
2GwOx4kTYf4ftfymqA7C5PAabIcWsH6sZPfZ+MNl4Nisre65MjjFYqvc+iEhEI7czYtV1HBakRVG
gkiQHpgHPs8LtoX8OmCy73Fla+PpqseAeGZZp3/tsuHZ9CFNRtbwaYS/sMXtg8EGk5zczWuC5pHg
ChN7Pokag3NM16Gg9oH70nU49PWcK41nvRARRUcBIV6vtY+2xTnPQkUU9SVs4/eW35HmrG4edJ7B
mRVlNqdaRjaa4vwIT3V4nn9XZjjn2xmnD2ednt//4e5MlhvHsi37K2VvjjT0zaAmBMC+E0VKck1g
lERH3/f4+lpQRFpEekRFWk0rLVPpLslFigTuPfecvdfmHKu+o6U/SiQ5I00OTl1Ie0yP8D0E8MAm
GY+NX8gR+VEN2Ab8w8ngezYGvVczKu+jhe1Yi6AL+jqjPVz4RuMVe1rlQLR6fRuxxO7jYEzccBwB
AA4cMgwaHn5zS8JpXEcdIuIAN27Sxm/pMJwtpl+7MU93DUmfCo1olDoIRjCPsemRQsmkPGwEO9Po
Nqi0gkGJXYc55kmK+nYb6jSuv//0/blxgnzZp82mNfQnVEcytCydxpdHhs73n74/CCoyoe8/0dzn
aePlTeutZbaEZo0WDG3DfyWSkkwPpdkbLcMI0fIErE6JZ9OqCwH/VpO0/f4AeFzCx6o25KJreB7Q
ZuIp3XpmtsTg+BqEOFyxbvQ0zQp/kwKmbpOOJrQYvkiGFGxGWqRmMLGEtHjUQcNLJn2brMP3hRYR
eVhPB4c9YJELb2b9U6/0ZTwksJkZByLLRz9jlNi7+QxiOwEXpIsxbB6ACEDMx5y+6/yhRRWw48lN
68moj0ZQAcvMObs1MAkDjBmJEJyzHI8M9RcnPyvR7hNpKgG7gFsG5r2im+eWbWduw6x9DwdEZ0IU
uJJFIk0EibYl/hUitPqiD+BciqLPbAZ7McsNfp2G+aufcWFPkfyJX2zbZdrRVIsGSgGRepUJeWR8
o2kJwInbPKpYPLgFsrG9pNZ08auREUrlYlMGDKmZPxIRg5kYuXBkMCrVjPA4zMoQ1sbYeDME/ail
/VWuCKBU82OiewxhYXdp4T1U17CZdqoeb/9U1P9NM0P6a5lsyQY5kyqpWIZmSL/0MsKIyzDqyado
jfhnGW96KblmRn/1zAHxLv70cVdSRw2wRv/LI/9yfqNAt2SL04OiIRZk/Dk/sz8V6Jbak4eGRHHt
+dJ5nJuBY4LnCiwQ6wuFTkjfcUgQ3lv6cS6V/svDz2fVPzVx5odXFM00eAaibBniLw/fG8agRMg7
1nJDEc9akwUNwtBiZYmXWOovSOTvdb5phqcQXW2lsqpR2AbR+F/aSZL5d08EB6RO0WbN//+fr4Ov
ZFZgYmdfz2++NnQXjcokEXY0n05jQWGQNBcDJaeJurjFBJol7SUbZ1otu09CwWqp6zCDh2O8/vNL
ZHAQ++tLZOmaaBiSJhnq/Mz/9A6hyeunaITwhdYkY6nZKYHyJNTkMg19TxGq6a4atx/fl3dRU58n
4yeV2NWvUS5Ed9EaPnGoc63P5aEJthPinC68FglxpGxdSjTa+kgZQm2nA1M2ygHEkfamW/0qjrQ1
jXoGurUrNtwpyXBhrr01U/E8KRDleC96rKwJEV1B0F2itqJ/+JZg3yjZ/DwTE247riqzvpQjOlqC
qmNk4xJtnaDzlple4Tmp3RIhMVGuL4IPdGkSX/VBJUce2qRSnUmau3jYmEur5cejdcwRRFAlyqqB
9pCrhsapR03M+S/N6fG3fXcNkHAu/vld+LvLQ5VEWZN0SdRk+ZfrVE6QPuO6nVEQ9RL74rm1km2a
fHxX1sOL1FSbf35ASfm7950BxZwxaarcI7+871YvmZxNuTN9nVCUJHqOUqSnClpKCLlsfEuioO/j
wKI2zajWtrty3N2WarpVqOuTDp/S9EyQKVzdw5R2F4twskHOTphluBiQiS8SaGkK2JHKlE81aI6G
VrqOtQc/oJv12X5iPcT1tZt/bm8WS0VYaB0dXQrQ+VSA72pL+uJWkoedhXt+NKaXbra2aJVrRaAX
03d9drfj5+J8v1Kj5JBBowrrDzNgSC/FrWPpRuEMUozFtViHo6zjZTM1VP8Mh1Xmd9iUfblw2ypp
uYq8g2diYOSs/ymhrxSppOSygDbhn7IYiqfhXcOQhGaOYFTgypucUB1XuZtoMMY4juZJeJ+L1qbA
YaYlx3SsX6t2/OxkyrEs5MgeXEoMXZDtW3+DTf3sa5DYRGIkQf7Kubbuu22qwsQSIgIaCgQnGiaQ
djkWyV1KvC122EbB6aysg1Fbj6zajNve9E46z8c9KpYdHmZuV5Tj3+ekXF/LLWgDJdiW2dMgs2nx
ewg99ZvuH1HDocJB0yN1u94UPz1TPRoSbYJ/vtKIJf3L+kL7zjIk0TRkzfzl0p4MIS9VQQFHwvFt
PtINvO3Si+EVr/OvnOkFAUD//JB/t+przLe5qA3D0n7tYFYImoxEHVlsYw5kNQdTUHP//BA8+b/+
XoYuybQm+Whh8f/PdTMMyhh3PJgV1QSP32sYZOVkulZoHkrfAn5YLZ5isbyQV+yOtM0HSdzVQfxz
rrKxLWK20d1QsTB+AbiUaUcI8jHm2NPJ6pvBQmhkxKkF/JscNFkUfZg6D1N28QHl1Valxz4vxHE6
wGKSX7qIpbqqyOSQJ7cY00NNzN1gEFLI+9968V22xl3TNLscUP58LjMUbIgWsLRCXQ8KJXmdHTTj
guJ5rXHQmZ8kuWfbUtdxsurXnKYFlK7OLG4FHQbTIj9nOMdKdLD69ioZ2pufDjsThUNWKYdAnqld
424+NjVBeBDxRcZaBYlK203kLnu0Pmr6BXLFKYnuHhGN+avUGoC/6e22A6WXKIc/NbYLLPmHMiSl
ZYi3MuOphHcS4+567ivMDydWLDRdpL1lOhStmiFNabyJmYg/trlYaCAJenYx6lznFVzlvPbfLoO/
KXC4xCzV5FQkqqr2Swcyk4tmwEQMezth+8xSIL+z7yRsODdVBqEBQizu8gTojxTwHglDuOrrYoN6
nbQyO3HUiSY7x7yOo2E7h8+o5rZuXjCQ2Yh+1/PRrevOdTpcAsHf16a8L83oh4Ujo8gaWnLiMVLC
19GM75HMzzdkXtIempwaYrGg8Zdp7aKVWfNKWgAddz7V6FxUtNVwaT3tOK+q5dR95h6ecLHe4Y/+
NFj5AabcDSUnx4RHGk1EbkBzjWEl0Vyge+cJw8Uyu4vUtk6rDcs0f58PqQbOk0qA3zg1gIgIwVHa
VapR7dB/0YvhpQzEMwe8oSekg2bZXI15cef4HOYYAh+zZulLBJFW9SXt+s+xHVZzEaTVc8tCebMg
T+moSHXPWCGHetE1fuPW55ZQEJzRomvMj1gTLtTujfPPb/TfrGIUbvN/gBTR2f7lbe7RxidN32Xr
3syc2sLsUiAwNfp+NV/kSjOcwTB5hf9fri9Z+2UMOVewJuUzO7QkyeZflk/0XaMiQxFaI6t9Savk
MO9zEE3JtHXRVLDppAevxzBH/yyOOsdT1HVFwVNgYJg7nDI3ilLjwZ9kJ2tpWVFkx7Q1K7CRcy0m
6R86jRSV+eVcL5k0So3hPHc3sth8Q6q77EvooywZfXhoBWFVd/oKB7nRcx5KLKqwlGkzUdEBzgyV
5h4uOfxXyUFLxZd53Y246KKMFiJ2iSrV3Ba8eIQay0IMGvcXn6KHeiIvp0953owy3s1I3euIY7om
PmTkaqXRdBmScZcarBvzPewr8X3+nZVJfJkk8SWaxEPZ8r7EH4KRHEaVYx//Ng7Jo2VuK+usvuTE
z4WOMYi7hsse1nFPRFdbQpWuHBPZIf1A7tjOfJs7FH7HpCkI2G7VI1Kxn3M7xOwGOI9u9pWXYIDT
4SCRNiT1P6skWjZ9ekCIgnhsmj5T0VU8ViJEvpDNhXA4Tg135VzWTVp2n0RmCv3InGqOOVB74ltK
JPXkLNQcd6M42Y4iPk1TPBTwVcfIOLZDfMfndZy71hL9urnbNJY+/EUVcy7pXCrdW35pS6FiiaVz
KYQopuimRe1l3uFD7o2+Qw/kjef574WMkq5lipdsqzY8kNB17wadMOvZizMNQFlqoKjBaDeJyrQ9
BsdMV5fzotp0J9TO34fYsb2aIxD2PHqeaM5IrfgsbOdVt6VJLnoR6H/cHVN0V8PoIGUth83grqo8
K0Fjhab7mnbwyD28SbG/0zTtbe60pQiYK+5emD9vbOG7KGH7oLosgueo1PdzwQTT5gWE1VvkB27u
ETIST59dwFZHNdFl6VaAUBFY9BGtCn8gJlMDwwUSNXptTZPQXiyZya6pbrdFMe6+L3iGHnMZGbIN
Y5h35tVLpSuAldedT+NJYRythNApiE1ySkQE91SmNpwgUXjC2Mj8T1Ggrz9fcHP3NWJTLTBrLuqS
bg2BXEZOe6E2updkYsITTOykJYv/1K26kq4zy/HcJ5wK7/HPq5akGH+tUjhtIu4WNZ1F5LuK+dPp
LgHOVcqqBoTXGD+zmhdywjzt3ehz0fBoiZSeD6Nmm+5pYzKj6WcppTP3nucLqw7QApsNZ4DGokWc
98klibXvZfv7BxjyRxlR4Fbhz9waPyNTYKQzgJkJn63YckSdQEPcjTgzab0SnBMLMuShPLSHEJWX
2rHnZJVAusyM5B7aca2UBPIqbXtODQ7pPvNeUSsomc3pkOXhmzR3kfSJ2wStVrWU5PJeVFbgoIaC
f0JTA7gF1L6c3qaoFP3imNEssPUAH56cr3qYLBZd7qgZXyycNV33EwEmUWHc4PP6EkzKJseb3Rei
Pa/qutrsXJnFaV5znn1BPIoliqcquItQ2s2uf1HE4YJJC200dhEJyX/lznt4Ejasw/US0wspPpR6
877bJgeLK3K+/2rDAlT93DHXSCLxPP+0uUzy5floHG7jk1AZbs5MYL4qYkM9zj/EmtXztJfnzoDA
OCGWh+180lDr7oqmeq3l4+eY8gTo26cjIn9LWq6rgiooby8kBpRoxKWxX6HjZ1kig7SsfyZNe8Wc
fp5v6Mb4d+n//+u4nGn1fH/838flQDJCLrP6z6Py3//R76Ny0/iXaumKwnnnt5n373NyS/oXBxJN
59OmbkkMxP/nf2V51QT/+39Uef4Sn1clne6LqHIL/z4pV/R/cUI1TP7Jb3N3+f9lWq6Z0l+KCUk2
FEsTRUvFzIEw8Zczix5SPUh1QLzVrc4tazN6c7RXDfnhbaTqmjkzMs5apNKIoFXAgGydZimaSzUO
v/Sh+DmVjbCGrFWCDIKo5xOE24fWeay7lLq8thBOAwoS0PvCYtibcs0yH7bkxfm7Qoq0FxE3q/TJ
ONF4HkptPwn0anE6T5e+ngB1pciY0Nt7Z60dQQ4QNZqWCWtRSeJVVc09nqnplkoNIix561lVkRWi
4uvk/ZDEoptVCQVq9GqNpNvHpk9SbVIg1tRU1nwRxxE3EMqcEIxAoWn7OkpezNGfdqKyMbJMXg4Y
XhuZBEJAF29MC4QWDdqYZdVZTjN71BQLEuu0ST1EVnibA6T2aJT8gYSEpJ0zOmrl3GSmR6QIsYQe
1CJt7LKVD+w4tqLqVRwqcHcDpnbINOJKKfDTtpqCWp30jsmIXFqE5fH7Q6PLG7MsRzcWgRUQhWMl
cr8cW0RQMQ4NIP2R4qYR4jHyRhlFh5S9zLaOGo9XV8W00qR+V8yno3BE5SxNnksTMIcuR+o9HuCC
dIgWRzxZJ2M2SetYHR9VP25ES+ndpEbwZib5Ss+HkzobohNS3IFJDOcq6Zhb9YLNmQ2rXyegT49g
tscCxzicB9sJF0PoY4YgwqYo6mvazzGIA5E2GXZahjkwPXQQukqfe9vJOiHYZXrJZGc2MKf0UOhf
6OsoR5FQNhPNP+KoUy1KX8OAo2MSdE7uF0QVc8wj/Sfua/VJ6AlDQFY621I85azLSJQyw3z3tKAn
Jlqw5TYpCGE3QrfMEVimYdRuFasnMEYvEqDHQn2Ic8YNij4XyYrTDCHpeG1DEs+gJ7994FfTxiB5
7sIE+wCy77rKcacVJ1/OfuA0dvLBI5VQLkkkM6mBe69Yp6UZrs0Q+68SUAFmcosMpkPuZtSArzSy
ZWpYmEMcgz4WpYuhV6ANp+ZkkvUnKfI8iFWWta9IAAM59zRCfy2N0T9iSN0IcUz8iZJz5EFEiGdz
nxZ6TT4zrhawJD5qNUcp5Q2ovuihm8Eh86QPNcjh2ngITwVYlaeygtxcQsnAvjI60ywAaHDx2K0e
eo44gETSrW2Whk94pSN3aHFHdI30aaY+gSN4q8VYw5gzJGuBrQ3cTotezaJzPBGH4O8Gqkg1l+ze
SzpQkWR/h/PUaGrwragMeeNR1/amFDfQcQNyZYH+j36MDxpKiNVRsYbuNMmfWhVf87YRSI4kNHuq
RKrswnyNOpoqZe7FdqCaGzMKCCIqJ4R9UkbhhsZ0LPKz2BMdlSmEv+ch4cAxkv181oOPhrECpYQz
1qVz7EhhSmR6CCcm5X2PhVOg4/Auxv7W5RkWoArQtVDzK+ohieBy7+iyQpCh1H/ISv4iY9cAltKs
UaCDDlLzdqELw4wtLusjKvKjQpBImWwDWFqqRlpSzwFs9lKmdmB+VMEP2gTD8qGnJHH38lcG7wKC
50I9N012Soait+O6fBvNKXITswNkPcX5MlTB5Hs56p+uzhAJ45nTMkQXYpb8LP3+GftKifffSUsk
5yUibdMbCOZtBywWSHNbJfhIBpUoKDX+qJJy4xeY7eWG40wWhI4Y559NQtQnEBMgL9WwhY3iO8xa
0ByX8IKmMFu1lgHcICXHLUePHQUScAXvOfWTn12n8K9UxEGhNDeQ8+qcTdNK6MtzYl0DEz1yoE2v
lioAxko8IHXyuuR6G+v2qBf1LUzK92wIz3XiQVzTBR+rgUVO+lQjUDbb9xSGz7Ygq8HU5BGRPbCa
Dqm+a8pEORj4OofMsNVgEp2s2zbEtaY+koWq+MoeQe+fkyAZtvIoHvVG40YelF2UmgfZGDZBCvFK
hQkUBZrsmEkHaLeAJWuIWMJ0U3mVveQ9SbzQNvzxqwjFTdGPP8YCF1fZKW9+XBCTXIavgygdg6DV
VtJbIfaxi1BNdmoV+HgaouwpQ4OwM71+DQkX9lqvR08N8a4U4e8o9fTMgPUn8/wS6JqteN6TJnEi
FGTgJvLPfAry2dhlovmJ8pNV+wYKg2kr9YGxgL0oJ3q0zw2cmdzr1nIIiEyCmHQSraPZgDfXZUhY
wpi5XVF9AeoZ7CyKKrfhsRZN64Yy048uNO9hGB46CQuY5CElYG25CVX9LPfsrF7UPFSt2ploohBX
CMvB8k++tvVK3C0FPTBm4hqB8sKEoqlC9CGbHrFt4g4aC1/j/ijilHikkScZ/gxr7a62SOWDUL2V
ciPbMVPT1OrkTZ1i17TeIlG9jH6pHtrAoLoY8+0ohM8sPWbNT6/1kth39g1IY7vMmm6jkYO8h49e
j/rJ6s27JnQvugiRVVEfJjvQUk5IF8UBg8MRNtAIHF0RnCIeK0eQpU2i4/ypsfZRRuSbNno1QjTT
JT4wNyuNmHG2/CP1uuLI0yOzSBlRxbFxYIXfG5wINmAXICjMa3jfjjeVG8MBgdf46Re36rQRgp69
WCVAhrd4TGVKmdJAZtZn64EMCqqlHS5u9O1d9uiVZGOVSLjbsANepItvtaddcHASDVeon+Xw5JWK
7kw6lOk21cCcUkX5tRbs2rkBPenGvmgnf6FVtB9P46TS1vBFwogUlq5IerQpW2mhSwuSQhUpcIsQ
k7TaGnZQph+ylZwaTaHHmn3Ijfbu1y9DBzMqlFYZebfw60hnNq9ePPembl0CVa6dM011A1k7sd1i
s4ypP6Y4Rc2YIb2o7tMI47lEVZGoF6n0DzhtvuRS39TluJUbrDsjekyteJVGZNw6l5hYggUohTVX
47IQp2DViUq3wk+YgXo3P7L2ZxOQO5bXMviEviKgK8k/B287xp+0vldBDI1O8o03WiuH2te+QIoS
xOcZj5Dct74TDs3UEbIX4XJINOsHLirPUUReMUyTRVUwktEEH692dh6TxrAFz3gPs2KXKThqKRAO
fqHhQ4wt0+ZVym3Dkk8BcO+a0o8L1pa7j4kwXKyrT0blfyCnuumRsDXnulIslS25iwrwQInLOqwx
1gXox8kn4XeCGAOaEUmCaku1sMlZwXOB0CQhWIbpm1DEJIm1cHhA/yJQ6EZHYljsgeocOCti4H7G
Zk4Ari/eGml28KUsLUMqXtux2pSmvon7iGiE4XVKyeuiOPXWJgxqQrtkbLe4TiaduUTYWCs8bqSP
WUgmytjiXeUkQPyLTn2LEFKiY2B7gfSaVAKwso5sPkv9HOJu1ajyO22EQ+QLH0ZgXjSJfItMIlC8
ny1IE8AChbj2AhxmnZvrKX6WY6GHBaddpSor7D7iDN3VB7mOpFWT8PZjw6brQph5zEKnhqRghXBz
dECiZHtFtBdE5r5R7a+4ZEK0OfMmI0bVthV0UHRlT+DC9x81s7XoVM4mpfnLyMfK37/y/fewLAPH
bIGDfn/394fvL8i89iRWzj/tjw/fX/njr4YcLD0J1eAvn//Tw39/8/cT++V74jjaKXKbrejANJL7
/X3ssLABv//Iug9B+Y+HKjVpbSp9QLHubbW8fc4NcnS/f/D3B4kZLDARfsM/PmAc/fNfW9CO2xI5
q+eNmDzMOwplHuP7u9T//NbfPqduRepUjskY1GoVL147f5jSFpZsOEeZeCL2he9Pfn/P9wetwjiI
ij+1awZJNL+IdP6Pf//HX7sY20/bgNMoEYckxCT++xulXGeuxiv0jZr5psgEJfN4KcMh9/05gxGR
3ScQxeKB2UeNs3JQZkpLMNv9gnTAw/j9x1bwz2jBnbRdlX2wFw61emS3mrQD54kouoH40wk8WHho
EhZbYhaGH/2T8ozd4pTbJfFoOyoXzOS3dJV5dvE6vVKRErOef6IFg6RpU0lvQ1S1eE/SZ3MPOTjC
V8cpyCb25oEk70ji3USU81AYT8nVPCvDtPjEjSMTITfuAT+nDIagC3YkHvXL9sH9y1mFgZJMHsc7
hJVwlzNYMtbhvWfhQSeXrvRViv0RLkS6aj5RX8XEhoxgdZ28eydDEbtPwNbiKB/1wSNtya5XyitL
CYy9ZYKjywZ3/lJc4x2EXYl09BTUBPNMR3hmxtSypR2SFQhP6QpOJsBmCDeS3jMGkdS3z8nJPBPP
hwo3XjXtUoQP6XOYDU7pNr/4zTK/zKlrRMwAdtpnUP7grG9k+Y3M3AGagjmSXX7go2QsTAK1HlDC
Jx3nHT+mGzace/RtuEpXWNhqYY05jSMrxGBk7kizWUcbksvBPspIbCnrWnERs6vb6tWDpH8dLpF4
E+5nMCSN50xrjUz7XfKcvrNAJ+dwIa1zO3nOnsunwEZ/sPSglJsOXsmFTJG7wK93t5ZvhnUikIaQ
C49sQFIaQULO6oJtI9ohfpNYhqey6EhVgPwNf5Gm9yJbM/d9U0+F+8nB1N9bh6Z3xrcM2PI7hvU9
kZ3a0yvyvhOj3D0WoQGfE2gLVXE4Hi7Q8p1LJiZr0zmD5+TTjJzmj5DnBFs9e1/mpsMQBNyK0EJz
Q2btSj+HB32jf2Uf/D/q5kf1itbqI7yh8Pa+BITqryq472jhnX0XWyP6h/kFIDK25roKAEBvJZDd
zkM8Z68ENZzZFfN+oW8EF0I6h1EnfPd+fFo382ye4aTMKCF3UDeev7Ug5sqEHp5pIhkAR5dQ0JLF
CrMgljDfzW/lI0bXaS/F2FGc9/x48i9vGspB7K32ziDh4mTkTHdLR1vrRIljzGIoJRNA7aAasHEZ
r6TLCC/+hmfs+FAul7DbCPajIdTzg3mxkTvRKWTqzODdbm/XiKmkI+2mxZwTx433NASrBCyfk3Iv
of7L7Lon8DEmz7IUHv5TdhrdZl/AwFtM6/jWg5vZhaw4KzwhA69UfkicYQc3Z5PfGppJ7zA4/v1Z
GhpLf0usBHKQMbu0OXfAslQihwyghb+diHK/8XOjU7kqHxAtuZbtZg0wJeudwS5e6j0nFNl6UVf0
Wej12NMnF9vnIdoPy8rplrK2CI/toTpBVFJYQsaTeRjI9Q5fwjWYFTtYPtRNtUZNTXgurWfD/e1K
ecT2iikDZ9SFMTrV62e8qta47670fNi/UQLUEU8lJTvOGclDOAhHqJbCggErXbv5dubN5CrbgUz3
t/OLWT82El/ub3h0cXZmpyI7eP7GoMex9dOduNU+MWYOdryZnkDYeuuWUF19PZSb8BicfVJODTs/
DAv/nSYJDrxX7HELfKDvoYvWgO7QlnNO/kTBxCuXr8DpdOkTA8iF8QEKKnbFw7QJgh2N9SUIuPT4
nhdn+an9yXiRV6USli2RS2vSrnXoDhavWm7Z5b0+hhdMxsB6SU+r3uWvGH+k9EKlSyur7NxwRX9y
ciQcHdzIhb4apj2pmZZ67740SAvNgSGNOjjW4h0MO9nEP0PxFCmLD5yzOkoxRzhq5TK+ec7wSjK3
GfKZjsFKtpmMBZ0ohKSngOamzT2RPvJVJWAgsUHwPTJtM8l07F2WsNAlmvXAxZKveFVcf8sAarwF
b+0TPXvjxKsz7YhlReG2qD5Mx5gWnI3kjDSrJXwffj5XOqRStfuRHyTeInIxMYo4GTGBICkX6Za7
EOoebqFpzz0SumJ2UdZkq90wlmQkB+0b6CCXiH4NsedQ7YCiQ5pbkRKASH3RPyBeLgh5X2TPygeb
JVtgaSMEc3wWB7Dl+TtxC6RS+C6vQbnyn0I2+uXwMVKpQqcpHNo/LND2/N7Tqsnv6XZaDGtpoYlf
CmEcXCiHYNmt1fnaK7Bpti/pqkOPBS6aEi+SLzQuk+t7zS5495+SZ7ITTxeeovggeXbRz7/0gaVn
8DZhsOZ+20R4RDfMr32HzN01Ka7f//P7zfSBdXHnu8v6NogQ4xcAxt34CN3I9p6yMynRN5+cRFQO
/YJXAr1yn9tkQwz6KvkU23ZhPib1pFHsknrPM4AwBZaGApxoV+DGkLRjOxJWJNj2t/TBzsAy8toi
SSMHBjomVtsT1znbm7ctF6IL6WrNZRV9mT91zE1gtir2qCWXUM29Uq7YoJbspPyCwyJ9kj7IwlB5
VaQP+QGVg+U8sT4N5Jqy7dGfw/wbPQMln7RTuN2obERLEFALjXzTZLHVy5WTNgtCK9Di4X7zod/7
C+9p2oQPrSXbqy4wsh8LmCoQWIKrhU+ea+AYXzl4fzSv4o0b9RE4Aqv6VtmV75FT2iyerBlM1GAX
fxi7ngxXf7H0d+1d3xYbboM3/+69CztlU+6YWjs0AEy7W7LF4m06I0ihK5+c5bu/wzaMIh8Ej+F+
L0wOi5MzGEtEysnLmUQMsJMLMNJYQo+8OfWNfBheQkIu5zeR5Hp+38i5zpdpueroGi0KJryojBGB
Lmbi4aLBrn8HAjax1vm8NvXKjMDZ2yAadvB4bA4NwpwxTzk05e9wBSh4ZrpAuh7Ts9olOzxxjhCD
o3N0b08isawspXRttM+GuSr6Z+iKJKti9xc3Pm+tHm00dRdhXr6QgWQ/VqZuC+udI67wPJO5h0J9
xO5CCIG1ICpo9lThj1+079UpWEbWuVgb7spb0s1yvCXgHZur/KI4IXNIt38aTl5/8suPBBDtZylc
q8S3hy+F06SsWAcBqIm4BaYjhDU8grPUFrA7Uhde5pQfdZtrOV2bd/DjIA+gDawb455A96HeKyCw
gd2crmqRuOIG3hjbFW2qwXimxal5exzSKukKKyH7lK8o4Bt9AVBGBiJkzpQrpJRrq3tXsYVzA/lb
lh1pnSyzU4TBfK18sLaxn1BIS0TPs7Rx+7e8c+kTcOHKWlKulDdg1uVAY2xDocqNd2LlCdAnbNsH
cdo3kOrwvgsWDocSlIK66Fg8LrXqaBeEAvTjM40AeSpI93PadR7jGEJAMHM6krbqajumlSzfFG5t
titX5x7DYPQkE/hmV89TsS6W6kN9CMWaWNkHClOTMuJHceI+N15jt9mISHAQArgyQTY8n2lBd2WR
XiTsKcCQGpcmcdVA4FzFFR3oxUAL2gcgy1ph56QAsopxx/cLJCLP8Deod2TyHphF0AnCkp5tZO5W
JryDeqKlMuFzJK/14kVHf7AZVrwbb55KBMpx6Ja8fN0XQNzfXg/WPlAnKGxVnvOKPaHIN7zayUng
4LEjIKF4pnSh/Sj2m1IFqscLZ0O/iAWX27+NX1DsREvu55EcBH6XcnFV+7Xm7zU8+7Z+GLei27Uu
gOc8PqPbsQmv4h1rSuTKICcfgrqPQjfNnPdQtAXJFSmLZNcjhmERQ3+2pzfoJe2xOo83ApkwdYr5
pSvdkgTB2KGpIt7qcI0arOUZ6BRpG0U/KPXzKLx4ww8ztHN/XlwSck7fG3FBRfg6yxMowYH91rYM
lQMAn7U0rCXUcwqMceW3JwrUaQejgWteO9FoNLYtu4BIiRE5KYe6gze/elxK+S15FuIrQx0ENkTE
bLSPmp2gPyfLkQgSFB0cwvDhFY607op1lT7pwXYgoc+7ogIiHoQTWuYMDN1Iqmc1k0s8LDQ4Pipw
MWICBW+ZKOdWOlHOsD82xZbFrn+Yj57AN1qylRONS8tYleoyJgslya8BESCBsCw0yLm2WOBkXLQn
hrQ+wTkGa5vd5wuFnALUfdXaSHelj17KGdqfnBPIBTCf6YWgiafViJiCGR2Rr71G89vJIkcsSNRc
epY7CntSgwZI1gZiltVpvvzW1omAk8xaMY6JU0f7LIJLtMmMtbTUQTJE+5F4eIow9hHNYdIzPvnl
Mgn2tKMzi3PrPgaeDoAXQv8ljclK4EAiEGIhdjY1Iv+NEnDD1Nq8AdMH1WC4AD8Tx+zLZXxOyX8i
LBhzGfjyeBewDqp30zhX4rIUt2zZkgzt/6N/V+ltfRQwVjnLPNiVZM1+yITm5QShrMWz5uoMv/ZE
TrF6+bxVWzrf44PFRkROES17Zck2zeiY/BA1XI/Uy8JNWzbpMrDWOtlwr5XkpsGXB6LkwZaEDTLf
4G3kSbPmQDJTiq1PL4StiIKJtW5KnjA7d1e2B/anRXPivjG3CiPs5QlZCvVrST98Sd3RPKPKYUUv
F+XRv8f3Zv9ebPLFe/GlrIfXT7goOuRgu/kqVFbwhcShFI8QC9N44E14NahpuERfaAvUi+rMWXYd
HtKn6P9wdx7LkWtJk36VeQG0QYttQqVkMpnUGxhZrIIGDrR4+v9Ddfd025jNYrZjdo2XLCYzgYMj
Ijw83HGYBGMHmSW9+5LuGU5wd9rcnC/NG6+z6We/CLsgiHOMWednEQjJQ46xebEP7ff4xl5aec0t
Ze4pTOK5he9HakQ1iSoyUSpfq2t5yY/c0K6/G/sNPAjbKdgOXlD370wK2G7I9PJjda3Efnqaf4bW
JaRJ4f7E8h51eQMwYmO90Qv2OTMrBY6CgaOCe9D0i7YhM7PbBhRUgp/QhNFhAJ1z6rmP+PROl+0g
me+sLT6JzD1sXtjG6tsQsuBoLbhibmCzZ52rO4uXFVkE1MrBC9jTZ/agnUr4NO0Tt6UIflDO2JAx
y5bfaNT90JKEwoXlW5GH4nG+JbJu80d+UW4sdz6lJGl47L0h/0F/o/yd3sqbdapDC1rjzrz8vZ54
vGa/ZH89O7SBkjgS5AuxL67RcK2yj9U6dmrATaEfwtvh8pA91EAIhMVbwXR40QionLfsnZzcCpRx
Z+zV3wBM0nfuR+Uv+hmGmwq/cNsgqwB/DZ5DNT8ytformaryRnhpuv0HVmHoumrBVT7wxK2wvYKV
5IgXwNwOqsaXiWgZHETAU1f5BXCUdh2xKGA1Ff0iInFBBMEONj1XhDc+zY9OBKyamP0PGSM4mp7h
PP+28D311Zd5CkjaRw1DKA/7klDxUD+oD6QZcu5r+bU1r2n5BxuXNz68nwKHGc1x3Gy0kKz3N0Wl
2JefpaBGhYWj2jj3j7G1o22aLpBAPURtsiOa1bVH7P7kDxPsw3y0WV+/mUCHKOQeVLwLXLasAZfF
w+jlX+25VXfiGfsN6VeEnYDmlhAXRh8xv8eRIo7uRiAvjRefzSp4a37hc3GenpNT9Na+TByYJJ04
hCH7be+Sm4scwr213tAFwxP3a6YLcAecuCsDr148rF3gzrlF7nHYQxGDnfpnvNfOGRVUReDDCjPw
Dru0MT1WYm0+p45n4dU7nsX4Pn1xnvExn2VoEAv1H2/iT9lT/ABvImfTpT+io6jq5p/F/bl2NUjg
N6KR4dPkuK5dVT1t1sPlrqr3MC6AGXviWNCB7vfS7RKXNTsZ3grt7rd2Cp0nYvNT6ZNhUhf1BjBM
9QPhHmQMQGYeYiimh0Gl7/mE+E+2nqGKqAHJBMdzdScWKD/VJXy2qIYxUxsXBAQAA6SHfXqXgj5j
duk1vzOcmoPC6y5LHvKvsnqSmEPzQaKg0dENANbsZ+cu75jcpfUiIn/SHzHJEW9gvgJ7EDYe4lC7
O5Wvdn+d2yee+kWmADyc8pFbvTotkUDxXXMQNGBwWQxJnVdbZ3l5B6GrTPiv56hCPvOb/0BkHCg4
2/8etOiEMepuEi+OdZu7k7nFoWb6iA3Nnj7BZ+Ss7eSnKL1ROvEZ6G8g0v+nujLrf4GNOHo477vx
YFt+G3lsaGdy/A0fQRd/H2H5y8aKaHG9756s6ISarUZ2haj9BzgdITxewG9EvGRLAJbiKEUuynGU
e3bNS9QDn7v9W//G/zbEbW+8OU9N9YQr8wlFefNjkPYkXg/M+55gBbERl+ztbWT7WYVPGMaucSXT
sKsvecIka3btihvw5uLCjsrHAF+TtbGYE3Z1wl/84PdZsHmmoc48vfJm3ySXCPlA4RmuMfk6gK56
MjAaJtvczW/SA8dQ7bGpQmw0KfwQRAlfjfclqE2o5g/YmrZjMO+3Afnkijq4whGFMPSNtyyaExF2
GFZBaBv/3QHLC9vtnVxd3PGn9czsYf5mtMY3Yi22NTSxsIHbZh+bHnFp9DG8JL9IXYiLwXLZINOA
bQnhjexEYnH6jclc9JHqtLK5aLek1IToyVi/2d3m91IJR15j4pV0QriuuwjUZ++AGiytB6L24tDF
F/xUhmlPF3fypqAc+61QxKaXCmgmUoI8PJDa7+YUrkgo6974JqOdRRZ2yi1nlz2jWJvmvpReO9uX
HhjktHE3srEOFdMfLtOL7i9HPCeIqwMWmfbd3+GSnQE8GtAaAlD7g+ge01C+Bf0nFSKkUMCsiBFM
nsFrTK4Iq8MnGFFogcmuA6ypHZ7YfyCPE1Hlpgvkjqbq5ONP04SEJTAjsBcbQZV+T8YbrFCYVvEx
O7xLdzBRtowwT45ASlwWD0gPx+l3DJzzZ/PmbBAHqwMaUQirpgzTNK6BCcF4HUmSoo9lumhv1TX3
Ods+GDY5e0PXhrmGlM5XnOPF4Eny97yzP1JseQ9sDZup0Mv8zTuxreCTBS7FCT8N1wL21LNJUuva
GF8gwPCtqyeVDe4zuaP9NG8zMH+NMpIEP7pk+dUyQt6s6LBKfVAZGXKLu7Yf7+UrlWRjOTfu9Iov
+ievF/EZX5L+G88J545LE4uYKrsPz+7CBAdpsjl8agGi6DMg7F0lIVbuk6hv6QjcjU1lZYfBJS1+
cv5qtG/0JVFqoxhK/po/81qAnYbgAoN0A9/BkKcxGhSX/BlIiLS6gYv1iG8E3/B3EMwJ0PfoHJJJ
TAxTS6MGdsqHGHDUeKM6YyNr/FFLf3rYMXhOgjClR7D22fysnMCM90I/EDl32qk03iS2fq5Ziryq
DZd4X7ThLC/b5Em3zIMtm9Qa8gsUCWZlRe3X5znortxf15G0zU8kfIk8jvbiTmCCuYT2V2mNq+da
eWe+0RTmM3g6T7cBIG22seF+e+2FD2QnYzwEW8r8zG9LutUMr1Ihwvt8T8pVv8izqyvPtES6Op4v
uVuzvJMfMf8wqMP0wZ/zOVu6guXBDsMp4iztxLByR9wXUuXayBPxJG3PJSnU6ymB8esVes1Wz7HG
R85CRpzx0hHxdoIMbVdYzuRXOy7GwmtpAOwhLxY8RSDKT2Yn74ktF+ceop21/M5dF4CNTf4K7M8P
XD7Ier+FIwa/UsGt2Sk5+UipFVwQqWYaHilKvc0Snhn3SjaIoD2RIw+Vc55RRSlfAtBAO40VT8Ub
agtOqujsYUOh+swt1KqdyOPquUYeEbsCU4n2FK5M6u4IW4bNp1O63NGvJICfMNZ7WfqjA9tfbAwp
wdDGAJwEqHKw/W3S2r6pvDNX+BHIVTW29/7nJ/MJaMtzCTppNUy3HXfGnCQ9ERp+rj57NRfKvS4w
ghB/ysNZHBh+Pp6Dv7ov65Fh5e+pjG8PNHb5I+4dd2geI7fDpNd8ropFxG94CY9jCueE0vB229yt
igXepkXtMXQMAdeIGwD3v6ICFbvcOX/E9TIJtoeEYdDgVTDb0HHfoWVM0phs5Rt56c7RkWQDA1I2
I26T6WAP3nKZPvng8U6VQCJjCvhcbof/1u7OG5rAPMYDjwdcOCdr1vW7ZVxZFYZ+YMmX2qk3DgNV
AQPvW4rAsgf/jYfIm20LI3VZqI1ByxDFumfrpJP/2AEPlgXCZ/BCHjt3yG1uVjcebVLNLVb3WFc0
q7+WN3SDeZG8QgMl+vWwlzS5aWdfCneNgpmqruMpz2ZxAjyRcsCEO3OeD49gPUtQOf3Fesx65Jk8
7Hi4n4mpRDy4t9Yzj4HXopq8zUWIKcDPGHKQnEJ9BXEn3GGuQut8mX4bLVZHO0aZq+B1PAYF1QwD
mXN8UulYvCQwJrUX/iCRz5Nzpl7H/OBRzmgQlmGjhHwSNfekIOA+Zuh6qRQBndO0rT6LtI+r4rLX
M4UNlkUu3H44Mcn6x+GJAmncuttaRJr8GXlgUA9Bj1ZD2AJLJ6TEhmOzE8SVp9FkUYVcHevYSHwi
x3kIkGCUHVeUdK5Vh6fV8dhOnOE29h8ZNLEOpWbUsPULlDZZDVCB6tQLvqPJGiDtXMsHSuOO5sMY
yxU/NgLZeOMZc5lj9Mzas7o7P3K7G4NLuHA4iMsjZY8OQCt5ysi8pcy1DSy611B0VJ/kCYbjKg5/
h39X+iA4uDczJ+3mRZ8P/xxhCNtSv4dTyfhgvU4unLfuhMXS63yA68adLRKuAttaZHwMPD9KfESo
Ornto/4Khsdo4KtQ53tF9ZiFcAroA1clnwGrun1SBjw6Bmpz0kXkcg0KCJ8MLDsQP7eGvyVSSCdx
3Rk0cfyjjowpvncs5X8uyA6PvV0AJvfD/fFcmZYRdTt9wyen4uR8N7eIeyJxYjKmRwaWNI9L4v43
QpAFuchNTD8CzN/F9Zabwo9E0aYtX1aa9SA+MAlGoEwX+x0bB2Zk9aJQB+UkK9tRuVArf3YQ3wZS
2w3jgkpf44bsni4+xaUKF+gpNd9ZjM4p+QVLtXza5ivemiSp9gGD86z63Cw2OfJy0oydTtZWT8+5
gy7LWZ6x+JTeZDief5edrQcm6jX0nzICGmLvlFQ4MwkttA4qnCeYYxWmqyGi+KXibwNu4oTgCsc1
XhNyB/Zy6F1UGGFPeQuLgi587Qalv3kGZ4PJ4dgnRaqgRoEQ3awiClkG2/rR3QaJV9VDPK14RA+8
Hmjl9XjUTXNqcdgbPYfCORyWh+iVEZXVC8wuJPd42qyAmj1E3Tnd3jTof9i39vc2r7UbzxKgVaYg
StmzQeIUoB7Si1QErKyhCyBcguSyA1XApNC5Smcbt4WOXvZhVXXY/UnxMZCE348jhePid1YioaSH
Ze+hocf2XOuIoW13gf0iCbREoM4Cbf2MpOSTdLfJDk7ygLgXTNBYZvH4fRbSSsFKg5FpZ4d6+pJ+
wVhhG9N/I3Hl4Hv6VNZ+x5gS3jjv+EGLzoODuM0kbOZkl+ZSgyDlgmt7x/CgsxU/UNmLm9OYnJbK
M8Z3ZMm2qhdQQuInKTGCW7RH9ioVyKnfDhrWYo6o3BcwgkOZJhTNnonJo2DKwvgHkqrScHlgBaIl
xKTnn1kiVfzCYYSjF7OdIt5kn/gVW/sWcySH7iZ987ONZh9WLsmzyS0IvHNcTvJK5rQ/SvlTQc1s
2e6CV9bC3X40PTGwu9I6d8JzmCcwO8g7uNu6l+B+foCI8PFW57HyeGcqTpzbBcepW6vMRor+y7aB
bGd2AZJ2YCeBoLymtOwFTJvBuLEsIadH3SudhTx3MR5V3gqJ+RSPnV9MeGogkXZj6fYpm53HhMKG
c+aGIDuwKjA3WxvPxCW7p0cSet/IA4MDM6DPsY+nvbQEMtB57AnkdynE4EYynrAwBshhuKXqFhFx
sbH83YxYrOKx+GDOsKS4MnaiFddQruDvds5mxM7BI4rRzy4OPDR2nhLSiulyPvIytsvuC0IIGxTn
nWSgzkgePpE3Ey9jkwNnrXRr5co2RgMrEk34wLN1465O2MCH8amcfYBl/MgYEpyxWpCiU/NHKjiG
A2y/FRl4rPxVGdOYA2f84qAUsrXkZDN2iPorAmPUM7d4j7ciBMlDtpBipU9+swbIctDhkdkfT3im
IZ21B08rtK8nOAGUZIjEuHvrF5v8I9goyTr56nZ8wzwB/oRZhOvlRjPoO1h/B5gWgMkczi0IExbH
a+v2kmIH9oydn9vpOi7DMpuH4aSgQg1q7FrTzwzm9rPUVlSLRsPMeHs22KZZOxr8GxWWcEaEZE4P
q10gFVz11tHA4STW6BQvc5icyySnoTD1Wypm7YiNkXZ0GswY5AwSVaWXBxrWPrOeNoqyX9Rjjo02
hhL5QZ4SCt0STS2p2Va+1OaYj6OYcoyHKEZnVVVZSZO26TCwic8OwFlrKtMR9/erSE0pUFaeSDfp
L5M5FW4cdRaNFfNmoqZryPc/N7pNIrXZDdibtYC1Gj9tGX9NEYeM0Didk7UMByQNiWvi2EaBH9L0
buodLHos5T7bWo0TEn/5988j01xQGrCvf/+pzbWSIEe+//1dWebLfga5qba2oEqd+2PZYVc2NSlD
NoznVIVEmf/vL2q8QpL8+3OfWJBBVYGZTMPCbXXRYKCQ/PuL1oWGUXOUoMJGuCE//ecFmZn9shdz
8LWqogi0fWnHBVWP//z897uxY/qVVXlY/tovIO9W0K8HobKQa77FDTfDu2U9SQ3MTilvF29GjIzu
J4s1ksL39/pI/9fV2hKM0HaTLYFmx7d/b+Gff7j9NcxOfvOffxR5dBhbcrAeb1e3tWBC/v3kv1+w
IcaU7+/l/P327z8aonlzZCqJM7p1u7iUMeTSOemwOP/Xl2n78f/4t7+//ftv6pDstcxMQ83CZNzC
G7Qa4waqCyo8ExZnVhJL7ADNayurHYZ1ieX11DfUuJs8eTQMV90E/pzzkNmmbxRWHXYYJ04gMytk
McPe4O0MZKCa/2AF1JL5Rd8YTBREBM2xjpzenxqDwsgKpy0DQsusEQLBWKH/I0GU0fSV1G9rpEs6
ME9hZ4TkHZ1N6HYtmFrhIzts7i7To+g5kEcZKa+qEHCaF1Ki4qGdt25CGs9xaLXxfp/t77K7twaA
oNEq1bNMKQRndMw/yynA5CsLDVVQCAEk0Vvztqh09stLHWo6xNdminb9THiywDkMjRaPCDqoTVIC
8Ll6CbQE89pU50irx+Gpg1cpQK3svIguohwO+KnLqYKYZNE2XjQPVA2RBEzwWd93xQQOJXTfobnP
L2dGOl7QJqArv8Vmx2utcx4rLRl58zOjCMHnEQaZoG2xoJieSTnVeg4heg8tl6pC4ikZWaFEVWYt
0PjEeoZBRUl1GsFHUXUOxAQjpFTIMPCtfq3l/gCfPjUxOa8z8ufaslLEpuAg1aDMNgChOeEMF2XD
51gzaG2DuHJqvmoOuUM1E23KtK3TrOiNJR1t8yf9gVhYWCOMf22XaAmivNglJEMS4yBa62FR408A
AmQouYEaDlotoiB4TCoKMANglRlRj0J5MpDTdYLTlsW0NA0VSp8qIi5kXbRCHGwgRKhedNBaMI8c
3Ccws2tHyQrlZPqoB65YknJIgZJ9HnoEFWTOLtQbj9UcrwT2kD1Fkn9YPdGobHw7mWOc44EDrjRo
NBVp/KaYZIbwmIeDhIDDkIyz18hVRWf4SKOE3EJnM2qvULbwXqkjP56qrV38z1RPI14Eo3ZBrea2
TgMMKQq9tKCsp026p1E1qASjFIohxe1lsr3GDgs1jm9Tde0003lLNwjRQNFQs0/ljG12WqNhKQyM
10R9MqT2YlnGtM+b/tOMDSWYpgauCosX8WrrNigp5166YBYf2+k2ichzUmsEzbF+KgQJdisSdH6m
6z9oXYM2YoDVm8Qj0lhVrp1akBlQjcSfSD4liNgd8DfysnXBXxYBFmbX8JGnElWgtc+DTOH8XfQf
K7am/dTS2Efbx4M25upRw38zrgui/yX6MjSTdo58unRjjOPyc9lYwagrzrkVzZl+mv5E3wqGcsof
belooBEAZxwB1BogJPUGghVKFkrZiDonnUel0hzl9ak3aZ7t8CA7VpAjaPM72KMFi01dSJJEVrh4
uXRHOqQGzASNHxxwy7CszTBSUHPR2u5laqvPySxoaRuUcNWKh22m06nryL4hFerZSpZvOxepp6YJ
upy0vE20qDRKF87E37qzlzRlP6XYXskmrTaVA9ejXaf0lHGOII2aIthLs/dEVryRFqGBoLOAs7dh
HaSBeMtQETlXUcwoxcjBYkWLlw9J49I0fFDQuDhMyHHf9CTZZ8I4MUXK7yJCrLmCvN7X8wvK16E1
0OZmTlTWpg7YMGk/9G5GJauXTmsKTQNzQBrA5hXrA7t7WeRiPmiydm54NECOsL/jxHGXQfttTOQ3
dFxNYAJERYqyPMzUd6c4IxFKjfVq6Npb6yiokq9remgxogZaBIjCiJ6ckCYsE3XDQGrH+VArJrzB
hCoyPil4UHu1RpuO3Jh3BFLpVo915D8ibGgXtaqOK4GMWdTnIRXabWiy50hxmoDNOD+o2YsZ1/LD
pirrxKt2UqlnmXmqPvfLSFEHKlbXYnMxWZ+Itf5gwJPuyyn9syTlDop68lJ7MS2nh9r+lNJ1PDui
vkTNUoQZTcd0D8hfmIWRzUfUs2zRnmUhsCtTktfKRI1UppKxFMpFkVa2TSQoAim3EDotxSuz1BWN
JHDf60nPR/ytJMdA57aTqALGxl2XWr9YkXOkpfR3NkfnrFM16LRl4a6CsLOeUtz/yHaLnLJLo1MG
snPFPA3RpiCsdoeYDh0KDxtEQu9w3GbpJc2bQLfKPx3iGyGN/RFN6jSBTtOh09Icixj1rS+RKU90
A22LUWCBbY2Hxlg4anXVDIyJ9Mhq9aCUi1dl1OBodMtNsmKKYtq4+qVdek5dVzQ+Ov1ZnTG8a9ha
Bn1Ug0lWh7Mqykdc1j7mur+2ZQdGkM8axmrjGR/eGKGiBEEunNexaOyumeUyeHUoqWW6K/vY8izT
qIA6FygukkZntIoU/DwWpBZSe+wNGpI6E1Ch6dXimfaf67TMZ0yvHlDbd3xrLemCIKBvBPZLBs2S
OwWTkSSTqp8qQxcwM3zid/0rkul9ZrI/VboCVG7Zh5QIfV/G0DrMZDjjbv2ENIcXV61DycRGdUag
+d1lezF2L85mQjrigblTTJKtNbZ/pSvRZm0PUGVMcKoW+XpTBtLMK8s49JO/OKjwkhwqI1STPoFp
WvdgcwjsXjFmGELdqmGZZ+OFrsc5r/7QuL9Dktj4Eut70462G6eYxVcj92/S8bKuTnpZkqttlHAb
hg+83CCzLmQD6mlZs1PftPMZ2S8Z3vBPbJgE5nHbvybS02TAR8+drsEVcPxJsTC9O1SWkIAZkBOw
7Uscj7/izopC6aAZYt8ISrdqPwMDrPWhKQnpc6U8JW2p34y8Q5dxDJH3G4FSAMFbe31PI4gYDV3C
YllYxp9Wh9p7vPa+oYyUm5WII2jNH5T5smhpch4EJVQ704JJcSgQWiQ5pOF4BJLwbnaq+L3hrJNY
H23qHCZ1+ODAeTKxvN3Vm6KEQESmn33cvIyzcIrTrKybTNCGMcn1fXbS+pDBg1uKmZtUafA1AOhx
r6A82Gn0P5t4mDZnI1XXK/ahzQVhAmB9TLcdEAI72YTTZ3HVFOyhcofS60wjTp5gbjJla8TelH/b
dZSd22iAHZTloWkaQK6zgcLDJNf7yfIS1SNHMk7KjFGCtShv+F1e12Ey0U1qX2lb55y0YW9mNKSr
KlvOvADuLZXzmJs8SoQiYDWpGoY1CXVOeRKeqdxAzPqixE+lb0pkAqpLpXcZCHgPVmcKwy/iDp2v
sXntoC0Ggvo66g5PptkCX+iCR1YQ0I0yVfpGqYCGW72ieQ9D7WwgHTZouKOj64AtpXrQHQePWowO
B2xotuAb5MzqkLgZahF2tGFDB+bH0i56Hy2izwW/Gi/R29NEkzGgpfLZ6s213Jwhh3Xt3W3xmPmC
2SNKsIphIjZkogOkSCX6sPMSYM1n0I9NGCGxMxUD/pM1OEiU6Z81sa+vlfLvssU5cZYnzCMxpzyl
uCY7LFKUENnGNCZ4RLm2mAblEI2l7Wo1tuom22Q10WmhoYrpR92zJhf2pRlBdmu13tfp1oYA4bNS
DOU0R+uDLI/KXkUcYk8+rU3rFhVAXc9jOZj1FTojhDAS6qOSt/ltSJ0sTAaK62j6tfu6RuR6NRft
LEc5NnOjCWqWRq5jzAdzov3ItgaSPtQQEBMeE86rHEwKq0BdWTXCk9DGX4TW7yV+tQ18Q9ccM+us
Vt7j98KiBT8jqPdMa83PHc6wNMFVnHmqHKEemG/9ApRPIqN4kWVwEVNXlEdh0wyrE9rs9Lhc/bmz
6ZTX0ILQrTiABpiFIlpRu+1rNO6V381ipUdnrVOQk+5zMMVhlRACK/tiCtZaOUYtzG0Hi5djC4xW
xdysbMfXXuPhdghvNfJKYmjI4NW2DI1sgZshZbIR1FX3LkkYvWnq6BCzZO2hXaCjk0UAOaWw/vu1
P670v3T9A+JU8cWWs6uqT9Iz6a7G2flrbbvG1bvTaKYgNja1xkF6qisLDy8SBWugqolCcJgVPVV0
zGBIhrwq135NeWLCa05lBPvLirIDJuRl/z5G8yuwg0H6ZLPLGd2+ttqGBgpHnKNBmyhIFIec5P5o
iZa9pUmOHZV+qZWjMG/ykZ5IHictzaG0lkj+T8aWhcrjcek0iJMxNUO01b2qgBmqaHSfKFN5sMpe
e9Sn8TACj4xxlF6SRYLa7jTNA/OT7TTTVsx3ZfZOuyfcNqUflc6Ck62k73PKsSonrEZmCwuaEHZT
YayCVqkDhIODTmEbXczY3IlYt3lB+1Frk4atQvspT1hUGGnKEhWCSs76rqTyS5JRKlxHyvK2g8mt
WlDqj5ZlpUDdfCYp1tLaHFOkhGveCej/aK2i+JmMpF1l/jCn2l2ypjGUncWi7rHu7O8phn69JAKq
hoTldK+1hd8mt2JdXtd1oYXMAQAe6vKh6rqXNan2UhHH98J468bx15w5kGgTUkkBzIH5Zip2Ktit
2snHbi7pDoFBgsk9fAX7ONr5JWnPmiJ/tiuSDKXmnCzUBnCWMG24t+NTh5sO0q/Tb22ijcQ26AoZ
U8dAAC7P70ZavJvTq6hr42fV71Wa38q5xXy1WikDZfNWdKYS1DnArbl+mTmQfNCoP2PjjPveoZaH
bs3ISb86IQpKGHChrbfpt3xJ6McRIkz+iOibhxmA5Sv5GxvWGAxZBFOyYn8XY/orrYsfYcUNqG7z
2CrRcK7gUo6cqtZq/zidrPhIZFOP7NfXr8HGmUEeJN8pGSR0K+qw0SJ4AD6O7+qj0o57Ky/JabBD
qdjB3UGZz+MYa3jqaAT8CeLQeKg5o0XpQqz7GXUNd14W2g4GhCNS81AiiulpW2Pi1AJiLD3q7O3Q
YKy2Ekyp4kqPL6ULVFXhzurvleP81kqpDrKh+0Y9GAJSGolwWc2rVigg0pkVdBJRkUVuJ2xaaXSJ
bsChamjRhzA+6yiBOPRt8dRZPnridfhTuGZuABWMicqGTauAlC/Rw+iIn5QyZd+Xf4wIy8MBKw80
Il2JnSZy5C+phE6kxPgcLgV15JRinITkq9O135VCF1RkB0vX1IdWr9ledVK5aEzehq57n8d1vRbG
o1PSaYznehGi+VHBXURUSZKImDuwdIf3kIru1udtEiRTN/xTmvn/V302VTMV5Hf/7/psD5ui2v9y
EWlH/+Hrv1Xa/vWn/zY0M/6BUO+mtoZRu6qam6vcv4TabP0fmqrgWLbZ3+kIoyMI9y+hNtTYEJRW
sKC3ZU3lz/irfwu1af/gpQpeB5u62uZs9v8i1KYp6iYn+9++BUjEqZrmWCRItiJr1ibk9l+yjWBX
DVqvJACpTCUO4bUXw16iUKb8Vgl1uGWaldzibEKcicRL7mPF04SsPeF4KXZ5uQ5HA1pBPlXmk5Aa
x187lYiLQ/U8LRQ0plU3HqkH2bHYzrM4iOMqu9cSHXxFOpXnbhDiDe8gCiIuJ9j6GQ1VRS/A1Dyo
PfIXGAQje5bhc9mninXDr5mM3YioTOcDEQtb56JE2pOtUjTqEdM9GcgvncyR5nClMSNPTRojEDPi
MvXSzb96R0ICXYFXXEJ/0Cuz2K+IacFwXKZ3FJ49dC3mj5SEXmp6ZIjbog+z0qzflkWlQS4hcNMK
NAbKeHiZOYioqS3iMnC0v3Slze4oesMTtjB3pqwkLxWHJKAanrhreerm+mFZb0uUoEZhN1+O5VRe
BvtFaXD4LFPDPmcmuiMtuxW8OlH3yoOG4rIjktm3TPjoiN+fnfLMuYCOfoQ6DoP1KqMqWwhTO2TO
+lybpeZLBt0dpklPEZQTsgydFiJEpvK1oUBeUHFqiBsSkeyrdXoa8pH8Ur1PlkqDuU6sKisde0tH
8lqTuA/Oq3zKbrJjVI/xML8jqjEF5VyM/lJmHMbtUO+dMJ/ikRoLHEgHH995HpVHHbXPqh2Vh3LI
qKYhvBU63IJqniW7MNDlafy+pnrdt1vHW2+rx85KCaX1NnuNBhuccq0eJRs+tk6ZCCbaD+uo2edZ
qe+txZSvqRMV8KG05y6XEMEFoZrtpLvaagnfxIjEwRGjs2sNtC4FiV5g8HBgGGPWKS8wshCtOBRz
Q3E/A2yoygUJgqwZ9n1egxwJhG2USfpTdzI9H/JCya3RbrJ0jMdIOyhq5ZyNwRGHmTeFxJ4Sg8gm
fYrqgMpA2hQ45qRSIEWZE/Ym7NhsdLRHTEmgRo2kN5FWfLbgG2exfbHW/oQ4NZWmahAnOUdCLk/I
1HCEJnSmJAWZurAAv9JZvaCMVXpdAbaPxOI9h/WcMrOOdrSAc2fL0daj7DGlJmkivoIwBc0zSlLx
I3E6xDE0WLiMwnfkFNwWf+0ddcj5MYtpEMDf3ULUVubxgxtKcJ69ZJUgkdXLa7WoNJsw5FBhV7pR
o+2Z0vaTRdkaqqVGWLOYsMQG4SuCnqPnaa6G09wm31qEdXzbrGB+Zu9WdgYFU25tMAIpXK223S9o
Mqb9qWmE9WjJNMwjU8vtL5T8Kq1uN0B/9XrCxbDfJquIKCvXlal7nSJyfxlz+5RO+ZtMboaJkno3
YxoQIk3DWtAGGsAasMBaFCcsQhgQtfcSY3cLGXrK9rZxYe28GT3eXCvRZaAU622d1eUgWwaTO81O
VSSSQJMo9SZovHrGEJlIT+bCy7IEvos8rvDECtuLipyFprNNtLUwkYma1QctTZtLpiWwDqtPXW8a
r7ZRVJYbt5tfJCLkXk+HC+LpCnzb1j44aKtJstYfEztdqMCur9VciaulU99V6FjoCMhAf5132+lT
znHqOZlRfigR1AlTjyh4SPVHCsSyyFYwNJq4xEB0D6Yzz08iVRD7sERytohgdo2d9C428hYSrYbp
6lI5XHurVW96Ll/VBj04e7JuK2qLblujUoRX5fjQQAAo7cb6nkjtmtpAyy17jVEU8+1S2H6FBEiW
UUDE4HpQ8vQwWpT/u9Jy/KJN0zBNqEanKvb2mZC+Dfw/7lmkXuvCCPREGy6mDMmBOlFNVCjqs9kC
yi7Dm7yw8yu/ZStRr2T8pZ/IqfzQoUEJ+dTCW2MehzB2VnhHQ1t56ahHx7aDfthYX8BLzqsWEWLp
rXKkHIsQgoDnNmRbUT4r57NZSrQhyAiYgUoAGspokif/w9iZLFeqrE32VeoFMCMggGC6+0btVpOS
Jli2BD0EPU9fCx2zv2pQgxpcWea5ykxpix2Nf+7LVfWVeqN8DFwL3Rj7q/H7tyrYt04EGENwdHdE
SpCh6/+lCaXFFgrhJmsrfeeVDZuHvaDFArq80jz2kSfiJU4mKngA19BjnxFj/V0P0WOvHfWWWtZH
EfTXug5wlmek/DJnJLSpOeE6Hi9tUQTstEtjqDokWz9zJF/G+Qtx5Gv2+cyhKPSBGTzVal65jqhp
Hq6SLoG1sWQMZUPzHKJ5SfdPXOnwvYkhri92/JSovCaGqeBdzxk8wDm5TXbWHEvD/8rUui/0CrEA
UyXqEANG6+hT0pQfkfaYbGZFdakzNE8GjAUcAyslQl+DGjOpc/S1c2oXr3rtcwiMJZ0CR19UEDhd
6sxFENBxHWCcGTz7Lmxq4v9Wp45q4UYRcAk6x6U9olFJsTFzSX2IFUqomf6XIxDnB995G7kiXZJU
PC0JeRUjfe8meYbikXRQJThGR6hxved4R3ZqzKm5FQJGc/453AaKPhPvs7jaQxm+z/l442D0cykJ
LwOsD/cya9/iIdRw1eweXkZj7etM/dRyHi+VNX7U7cUC3L/zmxq4TUhJpCPF9b+NJJjTs1aKXTEN
MHQ1xj6ZNRfQ93TE5kUnSO0wYNayLZ7CHB7V4vx0Gtt7zsaVdQSm687J8HmmDTu1lk28kW2pTqbr
uQsIXb1WSUqkRbGt945xN0U1m1PuttXVOC7mpyIGr5aRm41ydeLtvimpWPAhaUdLdG0mnGedQHBn
MC9uWY6LqhvCq9tUePFNeGm90VwC9zHupX3ruoeppWSAipyLmavqXGcdyi218QMS0kForuZeW7fP
bRhdQxagO3io/VZnxClb0/p3Q6lBANgoOkytsaDkf5ul4VRglXrbj89NwZPNrGe6xXb/0rWW92oE
WaiOduxSNPYBcuPRCqrurki/chejnOrmP8aGK1uGEUMlgik6Uek94nO/6eDQ8vVkcXmcbWY+g8IM
x88ZPEJcfI3SVweGJyARKEv3M8d+SKD1YpgyCEMzYjI/6dVQ/KlCSmThZfaocZ0VnxkW4qZR4W5A
An8cfBoGVTreRXMjSHlGpKmMJ3dSNVivB0ffgb39S90FfRgT2VWNyWH105zbUZkn17J+jJU2iJkv
SOS0eB+/jxEoMD7q8S0tSnGwm5UwCJbrg6Ryj7NhspYn4WW/g5Rjh3Sw8FEHQQuFm6xEWHPUS0M5
RPhZejdLy/FRRvKnJ3XPiPJk0we3tUXaPgsMWlPXkeLNc3gxvrgDxdAxUKBdaf7neq6+6yKsYiVy
NsLZ2uuXADVLyyKjjZAgYAK2qxQ14x2Tdk8FR61JckvlZv3EmbW4K3gVt36AJ1HKOD/RoZptqVQk
wujGMA4C/71wSP1Z2WKfiooqdyfAkDYNdnfNkLUGF0FO5lV8mhUcw7bHmOFEr4FlEjIN+Ia8dHzU
nN02pVnOZd1H26XjPd/xFfmO9Yrpw4mU+WDEyN+wY6LYPNYScTMen0Mnac5ZjeMoxdJOa9cuFDP8
GIgQ6wm7SX2x4yDD9NLQGRf5A81gsn7XKOkZgEDmqgV7Z73cMnCvNtTC+womwhRTqlTF5bZ3E3Fu
J+merYmKHUBV+ME4hJsRtOTQZkwqcoY0JVtuZNH1jN4JhWmmR1h38NY7RcTdn/zlyK0Luc1yCelq
C2FBLSTe1x2lzQjLmlSevw9DfL0E7acVAVS/tElPDinqnccF+1k0LlCjM0x2QIiTo3Hql2BCck9E
kgL8y5+zQtICNY6X3FcCl3oFazZz4O94NAeJcYDUI2eyduuhjIHFdJfquOIlQbOBABpe0aW/0gqR
11hlftf0aXMeSrvEjZlkdx5OY9i+/j4MZvBSPkBpCvvcUz8REfaHbJ82Mf/UlHsvxlX4/6o5xADL
eujN0d7ZCtrA3HAWD4YOz+//MxkUA8ex3ixFPUNAw+0TesUtDi3euyzH2se/UcUh+dIBsbbhsE32
oYTo4+CAn5fwTBmUhW2PM7VlXOb7RXWaCp5Khv/JUbvOKejUfQkQE9UO/o6ANKUgMO4r/B4OJyyP
e8Cq9uIYmP4FqlYUsrCn5l32WzqgvKVb091W17xVMuJbpfRxvLUInONikmMYKrNju0f0tIpLHg4I
VVAnETmdhwpGOZnGRhMgtxweAe00mBbSjxSYOCK+ytliWQb40e3b/D31Gai1GEN2gKrNuWtIBGlA
yV01jiffCInBNn4AnVi+irr8WJukkwodOubASFSAtT6aJ32V0/RS2P5wrDob40WEais5rnQwg3c2
3ROnok9elzabt0lmqoMX+OR5cA/tgpfabwm81gurKLwANnAyVIMfmWNgWcMxT+cfYdqIh6jDbQgn
cMRizGNpHOTM0aVsLMuIwdWgtWGZ5T5CoirdBGzI/NkWw7Id5Fxd0yryD6plojUua0ImyT76EJTG
EPoJ7oClPQyK6LNjlRdvJLbXRFVwAEIbX+SUXUtHNmfReH+EMsN+ikDm0bXLcDHJrRPNrSP7auti
pK5wg7a77wt3ouZsG3XFyzyDgx4H8a/i/LIfUg1UjoHh7NX8uPNw4+ESvOu4fG51K/nm4G1jz0lI
LYy81ZLCpjZ8tuKDWcsP6gxXbZZhPKo0DpPZUS2RDnVq25oSL0GNBOpmcALhy8FO+PeZSCqaoN2L
H3BaoU/JPgjZE9Vuvd8Jvaz4ICswH7FznKPOnPwjToQY4ijbfce6fYhk89P35t/tcu64d56Wdgrv
67WQvSrL8L6JrDPDV6zcTF93PQ3lN+HQTh+YebzOdcu1vGMRrvEals4S3U/R8MXNlU/IB8Dpir7b
YPDPteN1T6Z6KpMRGIvuHiP2oyOzflw8Na8LohXONTxteXi3jEOw7Xzei57X5QfbZGJnxxPQsHb5
q9JF7KZmIptWcwmjEvIudyzxiq7v3lHAkR+ToG5AUQPpjEV505FhZOt0j0AaYSN2sT76xNFDVbRn
Uz5M1BneOWOQnxOwpA2JDQv0ftCS7ZkXJnEhm1/VFrDQohQAl8yBwLTFuJm9UjzYXX2wwmnXFTp6
17hbervODnEa9jvhctphrINzjEFiWByTrM7od7c6eNRkJ+sc7I5KFiIHM+Kv79IYKNYtcDKOfReF
2DdMN93Va6Blzk7LDIkEa+u1yJlzp8zpfMCJrctkBzPcPfcOjBmleuom+1bn1qrnvGcThy7bB6La
x4ALVFewqGqR78I0a37ArasF6EG2y+XYRF6/r9qR9cU4KOVcM4tSj2drUc+iaMUTNpABXbdnev9U
i+Ig2i7E6194CL++OgvX3ZpeomqX1mkuwR4WDqzwrEakCqQV8jZOzrO477kOY8YYP/LOwgGuFgSD
8lfH6OtF5skHw/fiGkf663vHSpkgRW3JeEA0JflO621AiFmEb140ZHHPpcItc0iW6p5xO4ucc2ZZ
4cj+7MZd/q5dV8NA3o0uMW6a0QnZxdiYksF5HG2C57RAxzCraJrDooEX1q8IzoRCvC5ztuEiYlN1
x0PNXv3grN/tZLk2t2aZnMN07I4untoz2JZg4rwXj2I+jRHEfBlznGtSB61JxP/8JZif8tw/2a7V
3iaOgA6UEa+vP1Or2qkuRTty8f4o2PRZKvGolem/VBr73tPe3qPheSOReM/A4knnTg4iBrPlB7oT
waCeG6Y5LWZqyhiOhR6tc0vhOxxAt9zGWUhH2dQE9NFU1qlRcFfDka/fZPZ5KMzJc9zyOGhiE2mW
VjuQ38l9PnrOsc7xaMfzRJMDPem/emKMjTzX3th+CLDmUqBqQjhfHiUWv1OekrQxuPRUZYX3dvVH
Td1xmpp5a1pMvdoOP7XFq0VFBGwDHymAGlfz1BbiZi/4ut2e2wwnm/Gp+VJyqQCdYPQ0LqC3KKru
isLybpqCq7S1f+ihc79i6yOKrP6auN4lFH509p0AOIPKL3wz46PfyjNCrjnKVNmnPGGdZxcnOmpZ
iDGF/WylzE9qXH0PoxjOaT6i5roqeyn75hguZcWqWU9ErXhmq1Wsdcf25iUGMVMNmOlLHeyBHRNY
lwxqArt8b7PnyWeol3r+b3xT4wUrZfkoZYUaOb4mcRY8yvEco6HfhezLjhgjwqA4R1r6hjl845hf
fELRNHWl+IhUdEQ4R8UqA/6RNO+JkFvYjcaMQFIcE922OFtTJxvD0onUth4w2DpdGx+8egD0tyoW
wwJGhz6L4mglgDEQ9DumqTgJGqoXD3VSYX7jrb6QsUAE0k+VNd8ql9t47ktKvPrhnfru5cz+/DBK
9XvwqvAlS0X4UksUggltQsmn0bdm/JvglJGcGa4WPtY8O95aKmpeNIQRi8Pd/RhnP1rctBeWS6IT
6AzP6CPg/YgVj8tUnCfOesj6sK2r2aXLbdxZDAgus5hjMEAFvv2mOKrR+XRQzUF+we7Ou+SHT1Gq
ysx74/0eBpyZKBxqN9j2Px9GNJIl8oeKOTnrKTwHWLEvdLA8+P7IwbYt8+d0ql78pQuOnL6mcz7L
B446MSS0TJ9CjfNHDxXpzZxQZF45KK6N45/xNhFZ6cXFiyuDFmwkY7IUVCXJOxVQHEJz6SZ1mEW0
ZftrID5ARRMs2WEWEEqx8iur/KksZ6OXLKbEq7qw4wAnsliSnZUg3E3BTDCa9G3OfuRTytbEATVd
cfAQEE+4AFKcehtAXIpsnOU3zHXUwocTXgs+2H8mgvztmhJwgqG+kLB6sZFQ4MkCtWsmay8rlkma
WeAh1YRgDIqrxSdZZWqD+taQ45S9xaWcbtrBfuQEgv1oNcIHrYQ20VtEplurOnlU4/ng2RHNsS2H
qFeA64jCLX7/2MecqietDl4azshG+Hbcarz0cTxeJlC9ipcN7dZArDH6iWvFzjSedXQL+WDHIc7l
1H9oexjK49I8y8jhwptX5AcKAnvfXyc+EjoEMo87dt5haXB5/cPqDX/0fSpjBujAS/JBTSeO1Cyu
FZwlkWA3jm1Xb39/ByH8dm4u6byMx2LOzt8hlO8PMNI3WRXY57lBHBzHDLo/DWh1Fx28IftRGcbR
VUWMuI3vvpMX30EM18v/BVW/7Pu4h6MkFR2ihqYT3WVgKebgOE7Nb2wh7KIWUlV2l5rwc4k+dBoV
F2cJ5Kkij+dZQXsJ1g9xNlebWM/O7jtYYVsKa30x9Tj4eES+PyD50kPG/AXn5DxcpFdlx4gAyHcm
Yp6ckVKu8VenqfHCC/kScA7actxridOtcwlZnaWNd64sRi4NxKdqIfhJl9mtxJBCDLoElIUfxO/9
C+pgdRh43qFnF3ezmtwjR11cDzy8uFK4ZFFZlo17nH7VwSrDX3GT/6nkcuzq4HVJ87+QtkGnDTHD
GwYZ7JI+z8p5tnR7EW4MNEfb79+BHEcyVZ+H+cvTiJR1uOMUmBPWt55aqpjOMzVpi3IEwk1h0Tw4
9ZsoBkTUzERgmvLNdhdqEm0M8Ikv+4ui6NJQIxlXHm2QTXnxJb3Rso2u1djjnEtpHkKf4OGJ4/dB
Ds5btZBb01lw8lgEzkET9Ie4rqLDUs9vYe5iPV9nJAs1t1e3XP+thzuR0M1hqT77VFW3Sy1OH17Q
WpdaeK/ammDGWYF7scv53Rknf28nHdBaRV6wVPERijxrdh/Lj9l3MHrZl1jAynMzVG4Uq9ne1oxP
uMv4Cos/abC2qGOcYdT09VXsbhp0eqx5l3H9QJuOOXDVvP33XK7ZoBmdEQ+z/yaT4d7MwWsR/vG6
d5PomzVrLGh98zMIBfg/E+JVKv1HVZAEWfrsH2AGPNrdvPMZ8VN5b+NJluqMLAz1uu18EiRQYLpK
gqKhYeFi8Ye1U66CIz9jPOnBuhljS6o4FPFQ5pDdiI77mCX83xxTQt/dh20LzxUK30jFAorjNu9z
Ipcy/Kmc+stOSLQQGRgyDsD+y9Q+LfH0JUOMNlZQc8EZhw+rrH+0v5V+KAT5JCu6s1sCD0O/Xqqd
N2O3L1QiXyx6K6N5uNUk7wtn2mm2hC0Gap5uqBmiJxhXhG+Z0dBK1JvmUy+BFtjl0uz0HVqbohqD
PjHegp6hpnHPTDf6S6EdXmK/JLPU9kyEek68CwpZ0xx1iaLNkHnrd+AT1d3YcR1sBAleb66eVTaJ
rcMkCVSdU4Q7LqygUbIDvPkY7W6lTiTxLXMa1Ai8GduizR7g+Tg4RYc5eYmRnzi+xCC82XZi/Hc7
jQl/Uy0hCE3fti+BBypxBizc9oArPAaAFJfqbqeMQTKwSr77NRw5u8XZLPKkjRceYy5Ewu/Gkzvn
W+Im1HeuSa/vWJudykvf1BMqmmOdAqhbsUMSKQ3L04BvaIOnmGuSG/4ptNUCOlhDZ4UzcslH+kIf
2Fp+yqUyDO8TP/jgQAzoLWoevyNtfa2A7000BMSGiCVBn/aSRxTV+Px5kRK29OaY9wbG5CszlBhw
LYixoRjlJawbEuWzfTdEcjNxnkTD6+1j7ML593R0KfCYHaZAAjyaph+FCPG3qvm9Xv9YFGOYUg0/
ndZ65oQAuSGPHm3Wn+/t7vvDd9qLStCS+LAiz6Svk6P5/tZc33c8rnXzl8bzWGIjlwNxpQVpbehg
1dBwV3G4F+LIwRHerV9tE/G66xhQu1sWj7gWGmyNHPqqPsZQyV8Rxpda9o91t2CWzXijZ9X8U43U
HybM0bqVMPK9S69f+fevxvznkES0QLXwdKfK+mCACdW3LN6nZ7ckHM8LW9cYmjHQXWuOM8izilrQ
siX0ZGASEhsrghv7FTyNrqF9MZUHLqXLxbN7hgBCYF4sgvsQhP52SIcfTlD87GPwafS0rbltjr+F
40huyO6vcD2dkLtxWZ7dkqGakhjEOZ5esgpsQxQM1GEQbpaOwN0mxnfPY89gOa/AnWbo8WFmAO/L
YlPUjaQ9ClOjlxOZy8OIrSvH8qWtIbzkwvnXSO8sPXTMCUvo976NgEXUqP3p2tarTCZKsXhSKEi5
xrF/aoS8tfhwjgHu7W3dZThCWQOAscyPfQtONkqBHPoMJ2v/KN3mfR7SmMfbPGTddHVRhK7S1vvZ
NfLmmgJSEu41DrvTHT9JGv++S3jHR062z9zWFBW9xlAK5MM2S8p/nmCB4K68C23pYVvLfyjeSU1f
zxwd5/tR1qfuR2b3znlp8QiSRF2xBgPGevtvS7AT0k8CYrrEDZ0MiHljFL0YroCbTLXmEUXURAlX
lladIgfvb5jX02Xsp2OeN6yCqzDnBlV8yF6b1Oq3pdbPrBMRsiIyhsdkW6Fs17i3CkFwpjcU/rRA
ltKOGDHibfFECx10VN86GreJjjjb81MskmCLYkdpjAXIvPAAVii6umMYqFYBQylXxG4Fh5hgfhwY
iVxNolATcNz0yfjYxZgAOJjkpv8ZpeUvmx8xjVUUB3qib3f4N9zNOFCr5Ttf4LlylwyTXbsWSV+8
alhYqtXk6CprPE9etjpGRLul/Y7vjviZNdwqh9BKPkOyqoAh2QNEFNfZsz+udbGTxWYQDOSW3fdw
lPNJ9H9sYZ1aQaLCrfHCNPmWNJL3lGI833VBZrApB+kmJlwTMLA9teA6syESl9H7G1UQrrSMzx53
ya3x4ZuH1T9TRflHSPdr3RZnp9XZV3hsQojHKSfI0yhpQVtc729Yt0Au2xYQ3rxBvY+uiU7JWSw0
TQ5JfXZbAWA3tOOD7SOQSSyUiMvUDAQrDiUkyykngu6R9N95CLZyQRAi7wlTdzUGxHAP18l8FBaP
yZjHJ6e72QPWHTLYMImIrSfQA1bV2Y5/umv9EeOU3/53Gy6/GVM41Uk8H/OOUAZ0c6RG2/gHHH+8
wYszHlI4WkpgFJzHGKXpxZg0PmPBohogk+1Dnw6QEYn3Z86mCMUf5HvvSfWAEKKGLiPR7Ya4hlqQ
INf1BM0ZqT0KLthe4eMJJ+nGApWeVAVPlqv0B0nQOrf/RGZEm3Cn9JiEIZ4kG6995JUU+nRg5wtO
KXa6y5d7BWYyCoOB6Mt8nejU3shg3liG9PokcW25EtuYI6tdZSIABQoPY+dBOnTc4O9wjw88Qf8z
dGdtZikFwZyUYfmym/Y2AzQiIvLLMa9u4JpzP+JRSKZUrvMrnD+4P/Z2i7NXIHJVpIv9rHzGXKEO
QbYirwj0JIWixdJiO8r2iI/coLyl3zKV4RrfM3Ts5pF548i4q5TXiSSVcXDoVAkcXTCUvl19BBN9
eX5PWIP4aDMwIEmIChCvoXXDZdGwJMOmNit+haOZN/b6hXl1CLRxnu+cMpKnpG2abaKdPwo9uLGv
ljeV+1hnr3ndiOtcgQNsLO53A+jDxuKQzDYXYJnBDoY1FYAHTWwwj+Lmxi2PTdrOid4ly15ImkyT
fj5LWtQOhkqgNZqkC5osEshCBULBzk2GX4HxXpYOgyoy/66u03P06Cu3QDRlbITuuM3D/mxjJlWE
xMG1OHt/tqnv6iH2Et2iI5sQb+rVm1xSXzxlvHaxGG+WicOt5umoM+/CYDSHRVwfU2kJMgrl2Zvs
eovPEv5C4MybuIUn2jLZ8evA3bUpLvXFmZ7sNC121CWvdx4vAX4dOclBquWrSeicqaKmQ/SaPvzq
PsY/y/xG/spHmhvVGNiHPuF9jo/4E/NPsc7oKErPwyuDYOuYm2Kv+COHXE03U1JBXyUTNqT1bxl9
Wx6aityJxOXUVXmAFHROXat+Jkz7hGmfwlLHg/ASzf8qW08nt/TvXQWxmytEy8Gx3bmOZuPNKkkw
Uj9mwLCiqAO4hT2vyIe7uFTwveQAI4untW5qsuhWxaCZucUuXth/EVI29VjsYyv+NM5z2ZXLWw1U
nydKjhytR8cRhySFFNLSNIc6CUhwDkZi33Z4h2+MsGJtpn0B/2Uo/Y8yn/utanuMLtNLXNCfbnu0
Fk5twnS3WJ8GWAo6gd3h0dFhxm7Z23b62vvih2J8VEiCChE2USUqyqrStxwf4gGLBtd0ng9MZG4L
4EPpK2Oq+xHj4abJ/QQ+r7gqP/qhwyra0dF0SOMpufoSjkDhabB/CRqqjzGmj91tyvl/scyO/BXJ
7nmEAyJ1tseX9UTe9DEKpvYgBI+NkibC3NdYh6ZILoUZ9YOp509AkL387ea8Xee6fKu7hinvEH4l
MqRqJwTao3NqThexypDEdBeuFuXQ8Z7ADUbTA5e3C5CLfd0QTkPrctiXQ0ZhnOeT9whQBgcPcl95
jM5pe7AeyvWdOHGGZu2Dq5CseIPG7ofuSvGhCoLuTNK6BkPxzaLgw3+/Jfa48Wcyk15CyZQ1Q8aY
m3wzFmt7lbsKC98fxP/86v/3vxWoGJuOiyf1cXKnFcJtVA3lZUhtIg8T90zgEeKgjHqxuRJmVTTj
NuqO0QriSAF2kJnhV/p/fvX92//Xf/v+lP/zJ/5fnyLlxGUh8WgulyBS3IQGhrQ1tJqEqdrHYgG4
VXU48+Zo2VkwBzNNnrvU5k2O8k9MGPAxSeEDRH5Gc1ujrqUiG1P7dnmQ2JG3Pp8liUgQ24A4H+3x
ENUX5QwIgjNjV7pft/k4pHc8eUeWWOjZM2eSPtTT40jjfKcLCe1/Jr7hdEwqkTk8RrUb2SfXmP9/
1viO8bFs++WE2BZ9fYlMhPcy/8eaOW0rm2Wub2dQ4U139GQ4bhxBPIG+9TlqY1JcqEgiZZV0A45Q
PaSuUICLcD4VS8c58nfl5H7VTvQ0x1FwJC/F1dE5WT0Vi7UvrhERSNExBPUDdKF5nHl5Hk2YUjLa
0x49DDiKHB+6/nqi9CPrvS/+2WRIXkbx2Yn5L+KqJnQXvcUNLQuZOx/dtqsvFX1xQKDx1SzGkVuj
YFL2ErI0N/txqv4sc3rP2YVt0G7f8UOjSy8sBbPKHzgu7BU3oo0WZOsT0d+KaKsG64aLyCWA5L2N
xj9yS0/4DJuWGSf53SJQ0EqbTJR9DsXJMeq1tDRkuHGcd6In4c99+dFdik/Vjy9TwcHB9hJOPEVI
nLYmFyTj+Kp07x6TZfEurtt4l6FX3kVW6jW3RM+ZlxvdVKwc9SyYdsE0q8NkzENOounShEG/jfqV
Otv9aTzeuF3DX1i1rkW7RIqQ9RyjwDZBZ66UVjvMqjcsmj2ZZzaaHVwNvZmrsNzrqXhe5v5Fh6pl
vO4MOzNQpmOJKbj4tOVu1FxAQ/RKGCCMW7IEOXUMc8JXuc9Xh5ZeAKwMjc2CEtLRrYmB0hO677Ji
PMn1jjdUBJvqoYN8a/BKhBWvhYgL5yqD5QcXxc3SAYSNw1Gf6shc6jrD8z2J0/f3L8wjZAIklMkG
eFWiZM4+N+/iB+GhJ29yn+Az/NT6XUa4gJRNpXDEeBEfvnfrU847DvLT918EPsL1+Z6sEclZQ9zp
0AwGbXyAg7iPSYKnROqg3JpZRZfOco4FyIpTo4fhNMze0fVssso5TLCiumYgqKARpGV6qYqef3dA
0583QBaoM/GiS9BABVs4D+Nx5fafhQcOeZ9GcxeUARA3NQ7bueb4lsMhJjeuPPEDBgbtRWH0s63F
HdgXWh6Dz6XMPyYz4GkEIxmM0acb6Ygpdtq/DFCn7MWmAETTbOcxMpOuxPIMqbvtow/R9PYhcIHK
Ncn8mdXUYNcZetRAdnEfpRE/WNKjL5XX/LULeOg6S289RoaNDVw3HfPjmMnkRjsd5oolfw9UQINK
znmd6wNYbRvGi6fSxyJLQXBG+mBVUt+nnR+epzKxofZd+nqUIL9D69QnhomjAaZG0AGPt34UveA6
89OnefauXH6W+IvmJrhNSDkxE8caU8ehnQmsrbeoMQDh5wBIMIrJA3PHdMdA7VXl6Bx5T4q9XacO
VQ1tn/QBbi74fkLlVKiuj1/nIdWHLS97XMKcYrx8JUXF+T5D3bI5kQIJAxkTle2Djn3mVnX6I61h
cIVjCvuf8Sv8g45drJgBk5QjiX4P9AiQbXzAvc/UYZ72OeGV7TJTXwOYhw4mPDPMdsbPIUymi9tP
438fwpqOWGLUMc2y5r4Uw3AUTCKUiymI0ukyX9JL1Dk2Y4T6eQDt0a0Dje8PfY1BxbMhhw8qep+y
icZDZepN4CWwMobpT2FXMKNCrM4NIBOOTFW27iBZt5NO/EprOa17EkfBgGB98Xu7v8j1w1INSITd
WgjW0nslnOR9qfncooXlkfpOf3XK9dJj/jhJViKu8mdwAHCxWtc033b+hUp12zGR79JMJOICBtqN
y8xzMJQYLuFnXTPBqzGaldH0w6wT7Ioy4J09Zn+wS+nzoGr7cWhxvwe9RAxMrHf8isUSJU+YjLvt
ZIGEtoNMHsbWb9k1J+YAK0KAVG2/Q47TFCmvQAmLm4S8+m3i00vDSLtchPmr6j0oeg/2ihwFu4r7
MfYMim0bM5Y3quQxk80d+nl+xJFRci7r7wu+ehOW1S0KvF9T677EUi+fVlVdw2Cc/hZuch8+jd6i
Pw0t7jBJPRpeYiBuo4JPyNTu3dHkhRdvPAwpCv5MZGDRDFFDp04+nD78dEfP/JnbHwHd1XlpP8Wd
9Lktjd5Olu6/KFjR/FVsQTJW6T4aHO6GJYYtlyzKTuhYo3lHf7MFfmjc0eg5YwOMq6W8h7+EqU8s
4UuwWsDDyqgvMZ67un3qbO/mN0m/80ycnVulDqpo3tCoGFzla1qAviKccT+99ElOiX4tjUBGT6gs
Z6jPO4OVLWjSn05u4qsX4absOrc/cMqu6VrEVJJV1UuFR64GDoS/uLW5zja3EduoBMjzW3UKrB7z
3tda15eUky2FcDd/7ru7SCz7ZhY0IiciwiuAsWtugFVIagPriZ+jr4P6HCs0WGf+G7r5XRmnxyob
5T+n0WdlsHxzefcPycgLFfau90hKU5xZCkE74LB4IfPFPZdM018vhmZOi9HCCXcXxND8Yu2RmOnF
k/Gwak+GsWLg+3dOXx3namzuB/qLn3q/18fM0UjAyG33yrefO+zS2Jfb8j5uMqarKWLqYGzFmt6L
z9YBJ59kTnAJ1jHF94eCO+GFBKru6vsyS+v7wiT+XtWoq//9FiH/2HaSBnfOKrNcxifV6Q89k/Eq
FBOevnZuqYq8nRsO+KkayJK5BYE2MLAZM91tI8sLWO8mSCNTB1g18rtzF7QfwRpVj731Na9RbmQm
5F2TUezSOyGxZDyRnf4nAF6wRc7vjIMgTsOX8geJW9pjHNxHjJs4ssKPrjNMrvSrt9ojEYofwM3H
S6KptVMvI0H60+KtlKKqxyARTiB+SgFLGTsm4Q2OxI5ES6oJzVQsxierKNVeRVa+/b9yjk//JQP/
F+G9p//N3Xksx45lWfZfeo40aDHoCRxwuJbUExjFI7TW+PpaYGRlREZkZVZP2yyMQfHodHdcXHHO
3msXUd42//f/aOJfDYMafkYZ26BsYB7EtvhHw2AX+mlUtlG80eUGE88M+rZvCcqRW4vkaXoe1Kbg
vCsQqqjbuLo6gZcR6fzPOaYUtlKI2dMpSlG0xE99Y7LBzVKZxJBI2CBfychh00GTDaXydyuUkpL2
VtQG+X8lzt4xincTW3gUA6n+0KZWg/ejk/ZKgg6/kMgeCiRAOdSTwo1c+q9prmDPtUCHyp1yBgYQ
HH//YGaAbdOgewikir6Wyj6pRwEnToZOdmBHRF0pSrfOsPz/8Daq2l/fRlOR6HcBH4HGI6v//DYO
IYaIWW6DTTsYX2UfSK9dHferRIEZjelGp8LRRy/zSzk1aH6MVHEo4ys31I4acpCUtHg1VW70X5uz
oZKHhoBgrWP/xxUmhnduXMw4nfEgTkR6J1Ztoy8JLmMS6w7vfeMWuv6ZSnVDblgUXmVsiEguwre0
TtEUjXP2JEVj7qiFSuFUDY0V8k//ZEjd1hynao8k9NLK+PTUpoICg0XToBbzZKr0z//9cFOw3f7Z
n2opJltAWccmaxiLf/UP/tRc6fwiRBew6WRSL/Osd3W/8cqh4OXG8sRWktQIFEftvheRsmJBjxkD
3qB00Zby8MnPLfEQ0qEwprTe/BjYYq2tyBnTLFKBgFZ+aWUWnE23GufpMRuj0yhC2/ETtIyCn70K
cdzfhUHdo+H596+Nv/svX5zOC9SRC0vq8vM/vjigFl3ez8je9TTdIi+lfLoeCoXgjLLBAhkUFbcS
F4LulbpWqma0SyESPky4BX5fsAmu03Kjwrt3c5NmK/1TOAxTJz7WljY4Rp1R6mZYga4oEK/QsT0H
ipH+4TO86CdDVtrT1BESJMgJAFemSF2c8me99eu16SH+GXe4cqXTXDS5EwSi8eqXGfxrunH5KD6J
bfxK5FL0yO6m81IcMBvV6ORbihAcoliPEHOYdCTqwjNVH/2OVYKkgDhS3ZozByAtSwL0oSDZTskU
VhwJW9peDi+1Kc9ATyXzzqK3Q1rerYaK3K/S0sMTh1kmBB8vZQ1hat9U+XPf6P2vnmaXr7ZvRTdN
aNyRgsrare3RMcCQhCWkteodng7lafByO5MDtSNIGEmzCjmf0fX6SzUWZ6metV9MrRuqn/5e10cM
tZEPB7Ezg4cYzqXbQXg5YbPDcSGQbahSwE8wGcbhmnW7XoNYCIkfauayecX2hnC82XLv4t8dFrxU
jMtF7VmOhrp8yQ3dAto2PaLFUndxqGUbqBKTp7VIMftYNlBWtYqbss0I/UJ6/fejUPnrTKQZhqQZ
iiWLoiH9+Q6jwRMJCp7cjUXBdCMiXVYobR6N/jnt5UtkLPCWoNZdionyPpUS0mWjJNggoefEbwJ4
IwuSGHJR/sg06rwqvTsPeMPVFCeNTi844dnC3gHiAib5oqqfSQoy2oaMs4kaZFObrlJY1O/98BVh
G6INqqMgXeaj2PIvU3Mgu4de5X942cs69dvytv1iWWPmRU2B601XVAOEhvSniUXQoDV1shFuZqM4
R8kkn+WJhBY9FaJToHWw8eVskwf5QyFbyOR7sXvgRHMWho4DZt10l0bFY9kbMt0fLTgKfqovxUpC
tWY8y2WP+jsAYqUOixByHt8l3H+2QrBAHxD9zk1UOhY9saRuTroS7uRC21COTtbp6NOfNuD/p3Km
rSugrvS/nJl21n94C3jB/+I90FXN0vF7UH2U4Az8cf4xerHEEVyFm14u+/MENPHY1Qr9MvlFN9r2
Ogd6uKuC6NNQ0W6oUfk8RD5YzmBc64ZIQS6zytc0Obe9dE+nBBVzJisPmUEQTZWDAWIR2Wtgvp6t
6NVHpnDph/6jGkVxI1cTPjdBFZ+U2HBQpHCnNTF+lak4t4qPfJ82dlikTzmNt/Mc1c9C0MJ695N4
1wh1d7eMne/n5UNHRcipsrHcdF1xSUtxONe0kA9jML2ZYkO2NrK9ppxQh2v6UzPF2rmVVfXMfPmS
qpHo6LLEMG2j9oZ+SDnAGjjJVadxNCRrtR2EY4eraDUHquZGw1yewbTFDoTi44+2hDl726Qc+XuR
RAFtquZbqUk3s4NW2VX1TVFa8zAiiLplHAZLa0ZxjF7So9e6B6mL56QFDW52Gm6K2fS62dq3YkWr
AFoyU5551aQu8QSd6KmwDVQXXFAUYFMMShUFulGaB1lrSJNHi0eqYsrRY+i/jAmKI25qAK9mla+G
LvUvaSadqTiAD+rT2i1NlMRNHtRA+zDOi1JGaqhpIL6TCISI5CS/iFG3QXKKfC/iXO7PFLs1ifSb
ORziPZpu0DwLnEQLTd+VKkn2VHA+dfrE5or9X0pFTwgxPjcfmlRS+ZohJQZz/yoasIrnEBEKzkj2
fh0GR1BsyH5izg31HH5XqXxBtwlFTFHOQ0ZxVMVhaiLMsSuOXZc67SxXNzTFHScKLtEkkf3V52gB
DdQWUyQ+4DMn2jsco9UAIc4MfZ29+mw+oRSzFYNzHwpT/ZB1Ew2e0hce//3MIsnWX28rQzZUXTJV
SdUt9U9b5FASKAz1huDRTSVXlt7RGbgVBC2rle1pVr96DtG3vIx9Z5Ia8OaGmu+GUHrrcwN+7Ujh
TojhShSWNV4a0NfbzmJZy0LrQbPMCNx9nKx7Y5A2iqI/t7kI+3zKjgCgm3M7CUj3qr4BM5S2J8sn
sFIj54ipfAyT8LK0+65sSPFWSLLhRjmqX5/mvCnKMKh7UrOytuf3Asopo5GnrEJKctQLxA+9Rm7O
gFX6qKkZbfNCkugMF++0zalUm8WxC8MSdT/jMdIk4ySnbbVS9KiBKFPH9iRh3c6m9jkbZOMyJID0
cZstPr11Fu4yoWs+janZRgDYEVpeZPmD8kW/EQq65UVMtMownQx2uKwkw7ABHoL+RCfLhwnZHXr+
SiATZSdm/rxR9ODS5ktYEUcwWnPTFu4FuSyLD14z9opOWS/1YQRlVGzsVB+sJ2y0x2Qiz1dQr/mM
5oqNt7ILNQs7YGtUG+zzhPAFxHqo2LDtucqVc5KzNUeYdECHuZKEks0GRq86RRkDGc/Y60A218jY
F1HbooRAXI3eRXuIcd5Q+YI42ftoMeOkgNFsJtUpQg8yg62AK4gZD5VkHMTZp5UgDLBAkUq1T1aV
gVfxZ8T+/0rnYf9nslr/z3Sebf4Vvf8zlufvv/N3LA/sHWT5imbIePBEVTe5Q/8by2P+TbREQ6UE
Ymrabz/6O5ZHlf5maJbBJslA9aPD7Pkdy2P8jeqbaKF7tGDzaIb5/4TlsdTl+PfH3Qn0H/xSlg7g
h46M/JdTNqqTaA5HYUvdZ1bZVeu0hIQ4ys7+FGJuscRVCpXv1MSAFfV4rG11WtYfiYwRNUZ5PKoe
/t4B/0aEALQFdtlRec66xWxSv7P7Ejhmyh+6QfVazaVrrcvqDsvYe2WEIfyZEPMYyI19gcDNSTO8
yHFGPNigh+IB6JU7L+yWCsbZth1f2k5LyO+ZvbJT+j16kl1kyngfswpehIHZT8mKg5XmsKWm/tBP
VoKimGi81MQmY+myI8ikAVZV/DHJzBmCiiy4GX386/i5yrZDF0CPxVIb24ggDvoZuXXdtNRgFXPl
yx26mZC5VDPeCmEM11NGPxx2zx6fp80/Idg+wLMWkA3Y9VJxlBq3rrnDYzX/0nTtFZvSCop96SZz
+c1mheqYpjbpvitAMAPTssAIoY1DbeehxYtXulDVaJdV3uIRKQXV5M1AeG8Ktdr1NYR6BccjsX8P
O+tXQrppJRuHLCVHMZfOYpDKXoVcZVaH6kmrctQTyQZHRHj0pbE9qXF3qLu+W0W0g7Kak4ZcqB+c
wdtzCOcA2DgQnCIQ78I9CyUQh41Kb4Mme72IWk2603CFLeb9UbxW0Cnas4U19HkYzQKbM8VhxZA/
aZUYu4HzFNEOsMisaD5BfMEzbtymiGrrlKn6ucIwTLHB6KUYr3AKKAzl56VJW2ObtcINby3HtiL5
0isiaTCsEIyk4SGIUUVj4MtuRU+CdihJM5FESMLiiqR0yVCujUkuI2ch2HNl+ukXVrqLjdLTc4hn
0jDITmMIzSYyhUf8fK6VQwEJQ8J/O84S62gK0BQTMDPmJM00T9hQ9K1M8DMQX8hUxdBsfQNOs6yX
B4nyk9X4gPKVqkNhqpFStjgexSE4oRCz3M6fuoXbcx+SonyGOTcR2m5SDnLKFBEGwneapoE6k1KW
ts4csg2EbumY6oQlpxs2rRA9JWVx55SXg7YPBsRisJNSg3hwUdM3ujXha07yas1RSWTRxComdDua
yOQEh/NJ196MQR0fFoeW5SNenQPIMzHLCFYN0YG44zWQ89ysqM4G3PQVMBjS2zLUn7JhHKQiWWtN
uqx56eAMYhYeIrF5j2b9mSYzqj8cQobVvckxLN2JsCQzwoqdtOVNMAPtkFZXPETmKYlDbDlxmtha
j/iqN34lQRRvh6x3/LmXPSpYnJHb4EMgITehdYTLKvsUkuQUKgK+7LHeyFxvl0wFZhphIvi71th5
riLqQkmCmJuSMdmWtGPYsalA7Ae8vlqnX6ZcDPFOFOy/i1ZfD+zXFt3iXLUvMVWmuDOxpxG21Znz
Z56aqhN1+jFAvkkfvCTeMGivndb9SvCdrAS5JWYJao6hCVQAjA5RA5kEqW6ot+qo8HapLYbJPl/0
IkpAH/Mgy82JWiEqqOnEjon+e4LCBXBCYvgY34qZiD30twj3ApOu17zp2/goINJhU1OGbtp3O0kU
VcwXBSlwGXKJbjiwJ5zo040bkmLZAgc6APm8ukL4n0Cl4Ifs2Fd1moIogKk9sth6tUi/ekm5iaXx
qvmdj8kx2w8US4BJrcGVPAsqSGaYfxw8h4lg10S9Cha9/FaZgpeEVr01lkQqtzlzhE6Qu2i9hMOo
uXTBSprsvenBfXwPKvnUR+Hg9knxZNI5IQhKE5wwyTf1EP2SimK4WhbCWnU2H7Je8NcqWJZ7EcHZ
JifCU4rg4s/dbYxIYg9QsblSjfoDhZotwTwk9zUGeDjjazG/kZgS0iV36GkWnnL0y2xxFQKMQp6k
VW4sjBqqru4FSwq1Kf3FKuNjIeKHwvzK+edLNdF+Rj3yXGMwcXGx5EU0NOgHniWxWUOyI5umHAFn
CuyWTHOkKNF5wSyC5SdjoBRPA2WYcycZj3koLXJCbFpzGeJTql5zUY326LkOOK+ENZuv97GKS2+W
wl/KXEA9ML7Bj+rb1NrmCG1IFVIwryD7iaXuSjurIPbqrMC9uqk+c6ic+KA6OrZnXTxt6jm37KqJ
Ci8atDO7bY3D2YREIU2xv9RmQ8MfW7ParcbRuAfDtJUFUTxTa7OVEbJXkoJ0EDqBUqY4VwcwEO++
SjMc7/ETZ+7hZJULdgkVIi7H8ka9cpMkJpHyKrMB8RFQDgLtWFf5dZBDslwbzmidBW4ir4XUbcTy
F45e8VAnMrN/JOM81Lt3jGT1bqKQamZyjF9cj23flDtP64D5pjnC19ZvcKco+AV9q9gr4vCBAvYk
xpXwpOi126nWR09ZwG0rU/OMWCbiAtgE7i0Ybpq+kwLW28iav5K++4inTqWoEaNMbPNpz6TEPldh
Hc9C9DrafYoxZAu+iBWemAi0NFhcprZ6EBO2OIAwe1dTgMcgE7JHesiOnM8PVUkYTNemlzJjLRSm
ZsknQScdSA9haRECNTGdteUYH+sW3bwu6Nuxzoh4iuknlkmjYsluUQ1K3/JYl55Z6kejFTdBZ1Aw
J70knDEfJyhGTtXGmmm0JrBFVnmps/tSRAOBDQsp+stwhd6WEJecZIzppakxibR6ghAhSI4aASUZ
+6f9ZNCXBBJO570HAdKn09bo5Xe/Iv4BRYZxDHoR7F2D6lEzCJcT1fZLCrTxUGVD5GgpnkqNVxI/
FGjeAWfUXyPuuXUhFY+6Wr219LM3ScMyElD+chEeTkWb3qO2VhxmQ1Mid6MUsucwqlQ8HuXCLyNR
u8egjB6ZObuk5y8L80fU0ESV4vxUFwiRLQ3mjkQzWm4leU2/lf3burfqp/Ii+oJXmBm5YG3IIl9K
Kl51cwkEplAa+BDSivmTuoFMpLtMmG7RkZGX4GHBu7pJSw6/JeCpEoWonc3Sq9C1DZu4moktCeht
prjtJ0R0VjRhyfGrlQ+TBkUevv4FBdJhdQTARBwhaeUsEd2216IBF5PMTCvSmxfYgxRz/GQqlXiO
s2MoWPcoaYFiRW3v6NLkqhWy5LnZZzGG9naKyG+eya2icAMm9gnIpTRqBCJYxbA2KbL0khSsciGW
1zW5McQIswtEq79taxzsrX8Mi6w8JaoIYRix3sQuH1k07olY1aNpvwC0vFEQSTXK77JBfNSYLy4a
pSZtyZiQ/FGpRW5TljmgnSz8ygSpICWiRtvY+Q+RGj5E/oiyua977H8gjnBrAE1ri5Acax9Bor58
0Ap8dWtBXDQJ//gme2xpm1CXGqwsxQaDfaBKmEz53dgNSFki6Ckir0JTRzLhhhHr+PLjPGpFrG7i
uerUcscqUu1+PvtXX/6r7429bBCYQPDcz+/SZsLAkunl6n98lJ9/51NXwuY6duliXoWjsvz1nw9a
klFg/P3rlj084sUU4MTvP/nDpz//8ucxgUzQVTBrskj+8WiCQFZzEBQyjGc2U7897v/2VUpByMmr
HMgfNrM3SgiS+/tf++0V/DwUojmGtwKK7PcfF3UOF8hITILXqDlY6JSqtlA22s9QqBW0nT8/KJYR
8PNZkwLGJ8QMbsDyGz8/qGumG5oIGmpqXGtS2y40+pkhhS2HnlK9yM9/PuDX2Bds5j0p5aouU90f
Pvx8z1JQYAb5IvrPITu2XbqRF03pjwWTKkqLCBKZYWPIKakmeRWu0yx9lJcLGmaM0HaRuljZmO1E
Tct+++xP31NVcwNftvMmg33LXq7Q/6sWZfIpZQeolRMZnrhT9eXekbWEpDax5vQb5jiBw2xBXIP8
kosA8fnyd37/MC1/sRikP36v0NH/kOmGfjzLd8KibKUMKaBeTGCNLGLXf3y/70drPRXy4cfY2xkl
J26Q0YAw+SUr1G+hlBdri9YCSNqgoi/y8xMFDR3Qd3T4yxMul/f657M/fQl7rlvP6p4RffgpHS/P
IG3oh/wEo/2ehmZyy/6WmBaWCIVMPCWOvhie60Uw9eNc+/nyt+8x7gjitb1ke5nW8462vn2JMWdn
7U5Q18+iZXspcQJNeKvdYY0kzDaOz+Mut4PttK4cRDVeP7mNsRm6FQLvy7x7HtYeiQc2/qzJRc01
IYelxDtv/bvXJ7vsgNXTw8TkatfU7tYH3SZg2emhoNge4gWHdDr3dfljByZnVI6XpHaeY3N1ILF4
+5wbzrMprPXz9Mk3Ooc/mNr+XaPMUXxJmSskd25sLzs8+/c2pXyA3QKunLmixbRlF3zluUkeW4Cr
x2Mztr9B0NuVI+3m1eCQijUgLMMVQq39ns0J3B1cNxDq6R2+AONU6eDg3sm8Zr4U2idvz5SI7jzj
h3lJ2Ue/jdMZ+rA7RyTpyjuMka3vEnKGBxr+UU/+8HSu5osOlD9wx3lL25pNzom/7R/TNnBTdurD
ZVhzSSQfDyq8+0OabHrK+9+5SYQaRkV0RmDZsBs88zySQ2d6PA2V0E60kii61zqLAqlwvCw0/Y2C
/Bj6pssnfGlh8Zu3dE3HkAqB3Waueg5JpBz2ZHtkxeJEYkugW0eTA/Mn8RgyKUQDx+EN1WXf5bta
CQePgHWnTu5DS01dWanIANK1kZ8WNh9/bDzBM+AqFC+zumb+SLoVfx2ZGbKEaKsHpJGj0XTE88y6
dkRyZ0VbhoUdYOGa0DYzP7WYM1zzbp6rrWme6T+wYqGPvajPkIw85jv5CqREI/4idebWS56wj0VP
yhncDSCzVUlkwC0/ytKqP4Y7gVe6U017eOCEKQGfND/ET7HbaLzXphd+iBeAJrxh/a8qXOVvvDvZ
9OTj0CAiVz6l4XvnzuvwoXfwLUwfm+ZBXLsjM+uh2KIVbBfi/K+yIOl4m62UG7nhH3l2jAcihJIn
4udqMoKS6ijeOhuAkYMc99v/ZLOoLdrW1ak8hvK+PeWPaXkQtt8qN06FPHE7pld0TMa6yLYaM0bp
r4zVyIjuQ9LUQBhmONLZ4mjpTvkev2Eb5DaMkneGQKfhuDe2KpFasYsc9ZR9lbB7n6QYCqKXKaty
crlO8ZNeXq0lIbJ8kDIvqK5N/sqvt7UdIDAcHPUM7iWoHa760uPKoPa9CSnO4TPjkUvWrZ7nnfjp
8cPuhVrJG9pzgJ4c3lPoSy4DKZ03+bdFWjaZojephGly5m/HEwPSSb+5/GWOUHQZcpQQ1fLI4MLt
GwKTYaBxZc17Ph/DJ14cD8kNEXJhjebWTi4mUcZUopBJvWbgzzNJLz2WbpsHzWtY0nsMVkwGk/wt
9Jzlu3dGclODhqFtegiDI4MyNRyFqAfsMhJSwJons0cokP68S3myS8zHqnywys9O+SJZDOGsW9Xb
ot4C6zIobNVrHjKKD0L90fisPnj/zbtSrzP50LO579OGTAtPGhaP4bviX6AUYlndZtWVRgFsnbcq
fxUhXKbFRS6P5n2WdhUEggU5NKSIgIdnKSfiNd72nMVDyeMhwuLrGcdj8UR2UFCzEXO496gFarhn
kJys0QgbW5Cp/Ur9xOwzrRMMavPFejPPXGG53vC+9qv3aGWeW/sECEDzpk/uYF1CmbxMCEwLQ72h
iQPLzToPqvuuXMkjtnGFM5Unhzlj9uQzLofh9bveXeZu5thXhhJ/w5N23SfzKuwgrjO/NO+wwPKF
y1M55E/UmSZCNFZk1PJKA+sdT4V8F37VFOreuFUaYic/xTWyKbupNyrdbJjna/Wun4l7/5maUIgo
FAwyVwGGAkPLHnfTCzr8E+8BdTeqGN6svnRIN/BjnKf1INtIbCkmHbhwud3zbhndI09B5R9rxqp3
Cel6Mcf1tE5xYX4y+zCVjtxr8OFxKmz9jbSTvGXlUAOnd6MVvLvMzZ+YLMlNWAYqVb4YlwivwfDM
6KCfzYSVlFEvPKqtl38Lb+gikLXD6YDwMa3kM8hIjOKYKJEF4zqK317Vu3D8RTiT+Mlb1zk8C9Qn
3EncjsvDx89UUph2tWhLqid3MD9lqv758wqQH2NVHIxy9W68gVW2hUfjCp34xbStN+PK8sd1NDze
oPB9+OQTjwCvellFwC+RgkTgBuswC7vIhV5WQoSx8Lp20LZCrhRjQ8kvJU5tk1wyh8UMxDVXlKHF
c81toD4HDvYMh9qGBbIjnNdjK5lsl5e8Ej/fGXksF8YK+cuuOrB+mWeuknXlrp9ZiZv1vIJhfs14
PNYD79l44xh2KHngEA0SyGyCkj3xLByFR2nHReK/5/hpXH0uAp07Ug/mEtaCI+84n/L6eVkMfpZQ
SA7cp9oeZi5sOlsCB+1iodOKp/RJvnMZC7ilrn83jq3LiFaYozwrZsrivTKOrH7albssO/Cw8XuY
72Wu30oOXAFID+c9j6XMBLXAkx4sxgyDhTMpv8lUSZ2VhqLdvLzyy+xRMoa0le2ZKoNtPm+iAxee
ySd9YhqUdtx59EsOvDLmgBcWd+34urCx3ng1ZAixhvLOanbrNrD92QO8vdbNIWJBfeMDFc8J1pET
IGZwsi1GJJIsBQZ06XJdcix/6/A91/YN6+S2dVWHWZLBSs+HJ4ANCPFS7ShX5n9+a1wGKeA2hln6
zdNi8edPcBTHkVTjArk0n9zWuIe4Kjmo5Q4vMdsG9EyOdSRyHdWc0woHfnPSCU+/L6MUP7/kyQz0
A/w0vyJ09DSyWUA1fkm/qcWb7PaCG3KDmXCU8U79IKTw2j0u2XrMqdVbjTdK04YLb0FxiC7xBMnc
Q0eTbYFZB26+97vtUtNn1LcWonqupI2NKDPwqnZH4UZeZLRBAY/DfFdazYHiB/pYzNIwZcu6W6u9
vk9DGBUKR3h6/WuaWhX4leZSk26tP5S0D1LZdKH5asd3884h3S41m6lhXCY5WbKt1QAcxHi8TNUL
9A8sXdEbmVizSDVgFQjkuwsFnNRV0rZbw58Py5svAd9ii4Y4+v6cZlQWocc7JbZEHE578lol2OJn
piiDssTwCeMJIFu0FAFKFFTxK8vpwMMMUbxSkejVrGpj5cIOht1YPGlH3dqVXEQaIphf/XWen6zR
VftlGNBrL+ulNrx6RHcJVecUkpILp85ciYMnF8eQ4cqOGJyfIyounNeSnSvX5xagEiBpbB9mv0zO
+k8srcYjdlkGaRS4Cvdp4ND6YU+zDLBDxTzCXv+TMbskiCHAsI1sA8dxuBCl2LwiYQNA2Gq2JHpQ
3KuXCdfv1l9zobtuA49iVNesgUgTQ/PU8uV1NE8SknbMEjC0FdfzPCa5tr4Jj3W9ZqQVL8xXjAB4
who17XHdWceM7VDgROVRjRzLTbwCgCKzANMK2YIUwOQtTUFOGOxWxpX4ZUIPFuHoPwz9nifMiYOx
5YXEFXPeYXll72ZD3sRWFpNPvmKTzorRdBvpBJKbvUHKPoWNMBw4In2OIzAuMosPzefYfKM+0IUr
3T1y7eZbq+3kB+mtcrgpDQ95F818AM/E7JhsjZmQ1d2S5OxTZU/F8YKq/ExG9sb4sGqJA3/4CpPM
jd8D5GUcZSLrnsY7AD+Jxy8GHFHXUXabaxzkK3ObvZUF+nlQUU5cuyHewHYFTjclPPYcXfFnrEZX
Y3Bt2NjWLgOwxTOfRQdMtYJybF5bbvfMYyFl19re9A0ti1RfdcIKL+MJheYnt1yB/YjFigRZkcfW
CBfgfqTNwEbOcvJ8S+VrtK1n6k3wFdHKKVSHPttvliljj98N3LUAp93m4oYqWQ3HInbA3aXSKjsO
R4qPNDubqxit5uyN5i7mH1z0RBGvRQqIbF0yAZkV5lskhC7xqGjHF54L5Vod2hQoPltYjTWNWkw9
F/G1EpYhNHIr40vqvkwMWBcSJdDJZgLl2C8zxJixyrungU63touFl4RhA39NOQrVnu9MnLyfChRM
pylf40ZUmflhT40vowZ5v13h2evcxvpFuKA9vXaYOXCiE7TBT+gexasuX0NyU7trG55JaKKhzksh
UhzGa8DuWXcMcgzENcljDzdrhQjm9LMxkTm12cGbdeLGMW6W5mW/gsfpwoJnES8WwSrZx1R2Zbyt
waanEMCqmwmR3eWHWGEb4gmr6SugSH/rVAfqLcugnT8L3dqCtfngbzh0jzgcQwU2gp7uxNio6P8P
NHuu2q2hMKw6MbBJgCa0Pu2mejOYf6q3HpNmG3BygtQIaKGxobxpNx/zuq18EfGWPflvqsCUAf3Z
tOM7+XU4129WBz/og7wc+DBl5Q00I+8EOyq9wzQmvfkH69ZWeGxaM2FY9ps4Rnj0xmVW+y26N/ng
4yS+jzvmH4aCYfNIXOtU2VTGQWtPNY32ej/110i7BMPDnL6oPWi0yQvDV4UnQEUXvKCdqbizdUQH
Bwk98Dn9nOHcXvPX4a1KOco7rMDMkntMVU50mDDb2uDuD6zKYCD71q4/+H94Ts/yY3uhEdNgc86Q
ZmLTOFv9CdkDWC94oyPzBQEdx0x2otatqLQhPHhnxoBUG0NbG0DH444n6NNtVtqh3OretFvi8QiS
9d/m9XjQDiGzm9seAomZkBgetgfvpncMNvND4iY48a0QjgPvSL8FyRnobwsqu6rcyNgRmsFemfMe
6Of3RjAvosE9VW7VVfFmraU1cyaLuVs9BaZjHvVHiiyuTGlYPKLdYrzLjNrntl/7hN3TaadwRx/V
gtdnl5yvNuEaD9foI5lGVA7hleJ+sg/Y0FtnYb+fsi1tDP0a7NEuPsrdpoqdxCNkXKMwd2Y2VV+T
I2JP0VaAS7rKhuiIm0UMWngImc6IzraFvXaWHCrezAoJ/2w8FCBWYJfYkOpIJKtf8m1O88fxXytP
rKgAeEsg3a701EO3xf5eXe7+SXMIMDkLlBRs41y4xR5z6HgnxBPBNbtQ+ZB9jxzvztXojA+RC+cK
9Ob8or8Gb90jeXe4OmOnesRQwOxz5GLF80FEj9ASCGmzrD5LNw2U5XFKToW8L0y3bu5c6GZFrMNs
401cgNKIuuxB2NSkawZstrziCKthmROLlcWcfypbW94abvMSPzOLiq90yAJP4l1WtohHY3zDYOIM
cpjcrnorowfw1tzF0q1SL0jmJcgt6taUvtl1gfdgj0BUEXG/ObvuLBP5ShHtV45OLH/sEIR+OcRk
BaKPGsIoLeHl/4UGv5NNkRMfCGbZzWh1V+CSV3XCnLkPRzulrsJzCbaZrnCcB2G6wrd+GF4MJAjs
ac3n7AAzWTNXHYzc+hmNQhG4KrB+HDZuKexpZnGqoqVDq81EGGRPjd1dVdOZjjKQURozOJN0W8zd
sd3m3WZJxoGliGZQjR/ZbnJCn14S2SHTjq1+6RrWZZaulPpFCP+c2VGSuPjROaex/lPNEI7T+p1R
IJPOxCrg0baZ4jcwKekK/tQp3AxftP44NeV2YtA3sYPHFHbQ3XDbZ6DjSCzs6Kkz1gEM7iNY+9dl
9g4eW1pDtrIeX5Lv6Ln7AEgEH5PT1adG9cSxNjjQfOy1JAI1h2R6a77TsgR6S0uPvepR4OVUK+6L
bx1SHLYGSnR2fsDgR1ucBpTcHCgHyJRRCMyx0y1tJvRBlA9QALFDYJZH0VEKTvxSgkReNVAzbW1j
btnk3+dq16yyG45RKV775XtxRViObFxP9uifKA5ZpxB9uU3iFlQq1qqBCMiVZdj+V4w1LNlmZndo
SHcAFOPg5yQy5ZWYPypFynJ6CZ96qHeyQxpDTHjEquf4bFWv5RMl1c82vrLTErxMvXStE6gnq9hJ
ZGOMJW2mecPUkeyQxfvIGvvtcAL48doJtld5HO8P3JLKur+3z/rrf3F3JsuNY1m2/ZcaP4ShB+6g
JiQBdup7aQKT5HL0fXeBr68FuGcoIl7Ws1fTSrNAkiBF0SESOPecvdeOOIsyEvfL0NpyVbLkIUxu
0h71moUPYNN/cQRYBf7Mr/Tyy7I4puaFcSepJx4dZ6MPl+m7zro39GY+IrDkfeK0t6R9MSQoGS8/
Vx/VR/kpLq1Tw8qevsY1cgHUAkZ9n/GF7iGfbaRHqfKVkMIM8yG+EVfGmU9HfIB57u6ta1ndEgsS
nzqQaT+Di+4jfqyewbZRlV0HD4VxCLvrEBQLuT+SbNrgq25Nvi3LyYBLUhb7hf7oxt3mq9sYoA8O
4ZnWgOMhroXXysltQwXACfgQ74ePbjNvgP55vGrE0O0sD91BokXYLscRb9s+vKW8vRRXiJ0fKr+8
Sp2XmTaar5o7Yhs3iDfu78RV+Ma8KoIloL6q9/TYnt4ZANnL2fYpeqaEIpQz59c6JWc69yYTPlZz
OJCc9odn5wqWKn3xa4Mzebohs4I6z9dZx++RED/LHzqN3zfjrnwM8JhtnGd06A98Er/q5GbAhlEn
T2Z4cu4eTGS+m09c44/axrkKUDfAObtKT8pVzxWZjwKic+IKdvV+IDhmG74RPxVtIATgNvB09WU+
k4V5ojiju5Hqtx1U5RRDrXhwSuWC9JWbcJmnhDCq6SwvN0djmQU1EzWk6gg/xCi1VbshZWbE3Gfq
FQeB18DoY2QCtO4TNRED6HggnjLCiqYZiuiq6tIbWpLJPEJd+PORfLn1fRcJLroH9aGDyLftllnb
+vPrZn1qZ+L356xvRagta84Df//5VG+0IxZz/NQEvCt2/WsTLnfXfVApKdEj13on44C2Octhp4/+
8tR//OT6GlbZ/vXVoF+Vfpa295blIv7DBMCg9hDUTIvWTVgvv2O9aTGwxzW2POQ6KWAnQAPFviUV
4vvpw59v83ufAGzy+yXWnetzcvK8DlxqsMr+61et+7/v/roV5ZG6/ccjqQnMo265NH0/4BoLBmC9
X47UZVoFPnZ9ib/8+vUAoAjF9aZMfK3IQHB1vtM58VQeyiiaX0sPNy4mf8AjtmnqHKs8Vj/LiXwm
++peN2oS0Zh5xQm9q9l40GC4bozxvtXEoa9Y/qWGeVSIxt4RlLpp0JN3HZd2O3Lv4hDfXdpdtqb+
JpxuPxXoKDuVNhoA7bw3niODHBEiP+F6CgQjJv2fSTHTba8TNaeKZKbX7O6HXNPoGA+mPwzaQW2Q
FaSBIw6GhUw2Sp+zMZFwHOATTA0aPPWhWrU+6SB5SfloCG0JCE7ux3E+5wHlmVrDI5p2iXbQE4EH
hNqyTm+S/CUMqVPocows3ixXwFeUlIpLgsWYNb5oYtYr8XXUAtXVHM5dRngzv6uueXL6GnVRopzM
vHmsYuVdtefbwkqhbhL8hnFjodOjEbAFuTMN8dtoVFympBaQr767dLDk7OyZpk7gvEnkolvpFjdI
zUh0bipcTinqSFYATF+5iljiNQwR61UmDZ1yHMjnzK7GwPmaOqnviMj4gZLkUg2dlzBFwqr3816m
n5p2CsfssxgbosqLmSIgatGv9j+jwv1gjFyce9Ug5kQlTzOKY79SDnONNNGyWE53OjLdrnh2CGPR
Ou3U1NMJMckxz5mzzMGFjPW7thluyPzcxGODOqo4TSkTIbB6kdr5eZdum9GmFuN0HzSoGk39sRf7
wX2wCQXelMSw99a812wXKtCj1llvHKaPFtGfhplJ05MPWH/bTAroD1rowdQZwfcgfSnORqJ9EZ/4
0YZqwLDBpNrjGt8gcuGITbZz0TkkkSsN8ZTR7G6CTjPZzawOMIS9q+RtjTPoEy4/XEkL58L0klcN
fVDR0001MnRGxZcWApqMeuU8tuVOmmVxSGsHsB1tMKtnTWUuc2oKyyRRpmNUJz9K4IU6uSZhPj5W
LldXfPPVphhaeRzS5EKiB9q1ltxhzKo2OUEyV3Grvs4VnLZadxWyMFlP5vqThFx+bPP5LbVnTim6
hlambUh4kMoObeAra32mTyHUBJSXcZP4wjC/+CQRH9E9BdBoOmykAVNpLHv6dlblo5TDechir7HJ
zXKHPITCDKohvHei4pRrYF1rQfvDGPU7+dTkNHSI4SGMgVlmpXcEBsbmo9G7RLta+nv9qRriZ53m
wzEtOVwSAmfkTGfd0gJ/JLFsJ6aJi9cQnDsrHoiIlbMXWSctUq5mNfBR+AZXiF/PIum+tFEQ0Mri
gXzJR9TkEMp01LdTHV7OA3iWAvmCLKmjmYjNuag9cteZWkzlj2TKvYkwtetULd1tOl8hfr7W6pT6
o5mEb4bBz8AYk4uxf7E0TnO1Kk9WZtsgfJluR5PmokYXkDnynw3A1A5K5sZx3dsmaCkyoJsVw0+z
ne9RO8foGFgWBkEsYVsmZ9tun+Oe1QX4326DApA2jGDYkbl16lVPmZZb+86arypFeYr4bnJ0rZfY
FpWvKXRkYvXohhOzSjve9j3ExVF7HiLkX3rThXtVYcUcRxbmhMmgPTRF4GFGKJlE+mD4tWMdzxI4
boBrVKpjeFN+DU31I+iY81gMIPOTEc3qrjahl0ZOuHV0Mv5s3Gv6kNFrs/SlJGTiEkzxSbj9Wzkz
/bQU2p4K555DkwV0zGR8E2X1m1W1j3UxXnHMr4BaHWoKWtknTE0V9Tl0aXql4iEY65t8nvdKVd3E
JkwgpeDC0DjklQR5/NOU90YpTWiWNuaIMrrRTSNFGpzRkVfTbYIBdaOjMN2Sx4uiy1Y3lpmSbz9k
n0rpRoiru5+wAgegd/UxNNOPdIlC74zow23mBB+UIc9OwJKf83dWw+mpUvBvnJMmp7tv+/hnF+vT
jdbx6cedSAgQSASk1XwDsS/5uTtgl4ThA6G0fkllNW5bQj2NG4NOiFKhYMm/LPC/2x/47qVfR69Z
92FHM191Fb9fOamw3vPZQ6h/0vNbEnavQlm3V6irF1UpDXWtnFjZBA1JeBnTmi5/UqL+w9KNaufo
y6hr6dWZDTSbjGilslC4PI+PsT23VKcCThuHO0A4VzH3rCYE7LqnZNVJkY6zV/Gbge4Ank6cMw4Q
miAu2l5SQW8MXIs7pLjQU4PxWZVi2sSgzWG2pttC6i2aautZbaBMB2rBpxamG6GU6YM6658lsaVl
2yPm2cqQZm1lUT1hWCddlXD0ZFowHQmddABs24iOmFdCodkOQTYcC7PUtmO7NYyT0l84BgxcQ2XM
APgZrQnhLyQaBJchLUeRI/p0jOkT5ny9UVtaRnlOi3agoZ+6xCFDNYyGXvBumZMUkGGodDQa7VVx
17c1IVemCiGEGBRsUCcVYAWqSyl3Mahau9GWgJ+OxkhffWqpffjf7QSzNf3/mdN+fi/a9/av+eza
rx/5bQQTJknrAj+XCrQfoqOGlfO3EUxT9T84Y+uq7cIbME3L+DOf3VT/UJf/OTYBdoJHeA//yme3
/xBCdTVXJQgeU7Wp/U+MYItd4O9GMJVfgH4YVAjqapck+H8gIhCKuGC0pX0mY/NoJJl6MQKXusCZ
LE+zO29DNbb3xVTRDulr3M4Lg98kEDrjjOhWp95ZLEHzgpiGJ35c96XLc9ZbQ0zywPfdkizAoWus
w/pgEbzFgVkdx2XZtHIl11srV7Lpe+NIaf29+/uxdV82T+jjvh/uyjbdV0Z6blbhYOTWow+/2LNo
0NLdfh0IZfbJWRuCWjnOy3ouVTlZGnYDD6aNeK2VoVXowwJ0LSOsn2Q9NkLNGFWoDwVxjAfNVHZj
pETnTI+lZ9v2z6EjE8jRhsi8aHKyofqGZTS8a6Iw2LQBCGYohc9ajotjMiQdTpXjfawYNq3HKCh8
LBDKHicRQslFMsnvA7j997uyoqNNwYZBSl5D+E0wRaMGz+b+MmvR4GqoS6jv2n1dFfK0bjLLpI/o
5ugoKNgzaFgbB/fUNtFZHa4bBcIyaUXLfUvtq0PGv5mA13YXDJQe329jfS/z8obWW+uG99H5rToy
obeBiy6KxO/Nuq8r8XuPWXcosGUd6o6m07LCThgO2SWXI3drW1nkmYqBgc4lkg2zN8km60YlQ5kV
yHCQHYK0bsm0mLtM8echusdKJoEkWvFpVv1YayRSSESLyIqnMRpw7McNPa8Kuc5sZOjnWL2ZLNn3
oEku1GTsTzF5eSOS6IO8DhdevKgpqLEODV6xQDGNMih3uPoZjqgIApF7aTmi4mLJTjArShkU8cRQ
BrF5GjULJnOtfYjSJfppUXouOs51o/e5Cvx62K734rLEN9/D2Cshn2/CJdZl3QTxv26VkzXQgr4L
ZpNlw0S5yrcKg6ZLP5Iy/2gsbpHex2oeHwp4AQeR9J5YkgYSG3zshLkZjbtgrUfkxo6I75aIb+Z4
nS5+iho9CAaBjPwJpATVr2fDpOHyuj7TbL9k+xow/25VAyAI8dazSqe1D0wflrjqaYP+qbQGVL6s
kbtScxY/F9YcpMgE9+QzfEKk5KyTk2qXQ+Cm6cDhsCfC67b1IrVdD4OVapWvVtXdP/7txdJOgTca
7eHBKEzkmBN0SyALU30Sj5bN+t1cFO6/v6ZMPBmkFtahd7Yg38TRjJUfzYBYWMkv7BZgpt65jNxb
QXhHJASTWcaWATWHNwca8GiFK200MDaBDmahb60ebJkgXBnIA3Ga4TFTbARJcFn9qKj3aYonvpS+
1IP80HajehqZ0aOY37cgF4/6wtOdMTrw+SV+e6MvQm93om/Mhxy03FJ2uQVKDWLCG3rRVEjQuJtd
jeH94Kj5rtFIRjZNnZEp3qFNt9wFH4PVMg/fiSTpTk1YdSe9EZmvyPCDjO56Q/wm1VNnx4chBhc+
xFDR6U1slKGliCa2QOP4nYxlA97+9611nztqg5fayef67XdrOj7EAnM2mMsw9wYbkibKYApIi1iX
uKWkrw2tAeLAbMxtGJz8ekuItQ/10O3Wc9C6yxEsiExFoybL3rU/0YnYh5gzblLydbA6Vi04zNqi
LVzw51w/C79uEqfOMtQeDmJRTMOBeRNFbHipEXSnVLBaDvVjr8+0D6F7mjvWCdVS/0rMPcNVRKSh
r6v9dEpDUmMM90Zole6th9LEZTmZ+nmMlzWuFT7a+u0McjAu6b0TzCiApyIRXM+/6/mtwEMDBT75
dV52IwU+W44J1Wni4qBqUOmxjdwqNM5H3G0bs6ou45IRDngik9QOVKCUBMB3mhJWIpD8XSOdemcl
zYWi2+N+dUt8+yZYkqOOUjrCUQVzrqUBpzHZOkVLJ2+9iwP5R03uNLKBqtpOy6/qFosEzJ2vKTU0
r4zz7DzSCz/T0+35wlkhF16ZZDS91pvrxll2/rqlt8AJbU6bDfFHW2l3YhPhzEWWYsB6zch/AuGQ
n2c1y8+T1ufnfrQrr1RKUuM6a/RI8KHdO3GakcT0HoOcuT3B8GhDgygBN72djVycVEDXp5BPkW+m
+V3RoofrjNKrWSzSWcHKhlU5L7vuZBBEfHQcugz6ci1Y9012BbGV0HL6rZznW9eZ9ppqHZ1iWY/W
A1Cnjm/8PhDVdZGNzjG2s8sBg9FhHOWMn4Bu9pQs0QREMidEddJht0j9SLWji1lkDkxgCTzrnFT6
cBYIOWoJuAM1jKxIIgpLhcTpxdeSN3Azvx0uEYXQ3nDQQYlt3hER1oZ4FplNJUTjdfEASaw2ITgA
WcxORBAwJhhP66Zwq8Q3quKpX7q98VL2kDj6e4P/FFxUlSdHIHwbZ+0ir48WglbOEhKTfTWSGBGn
Gi90jcwPeC3bVMfu1Dake5cIGaUzvOu0T5qluVhlw3Mclu9TS/EGB4o2ttIjf57UvTQ1z52cexqb
i/7UUHdEi5zioPICOT5lFjNkjIcJKprnKQXmZvXBRYMRkoYe0g/BvydVOL9gzz00Vv2cD/ZDGkgg
zEpLznQ0fVhZ5bVMfUe+jIjP4ssusLK9HjGQcU2i6mkVb61YPOVafNGNM5FfhsEazfjZ6vZVOc3W
sQ90Tw405Dotnp8aEaJpMAnoIdiUE3T9ZA+IpWLgtp3Mr3JqPIOxPkm8mIwT2r84za/Ixr5QSSn2
4zB6c8qu3sw0MA3qJ4+lF8O6Ij8kDjYsW7IWpWI8ZDUsnwww0a6U2a5sy+U68F6VLZmFVU3LtNQJ
1qg97SDTTiebzn7Mi+nEb3aivLoO4pGQ+G65+gguLfOAdB+bPGR4YfuUqz3ql6HdOcAPgFHmD7Eu
0l0F9MeXQJOfWq5J7kA+IWgqclqUz041bH/ICLtsiHEIQGCThUP1J+0fGpCnTSy6B00DGtxh8N5j
V910BSb1ZKbIEHK24ezHHmivfTi0fOm08CyrY5DQ0syW3OJYRSbTGi8TbZTbgU76loZLL1FIwPYN
zxP6Y6uM6E41R5guI+c0rNKgvq51GrRHE1DLhQrz2C0BX2Mx3jhOkm7KPCZR5sbO++QujfMWaive
vz53jmQrZVtpqZ0nsX/aFmNJZHbSzukPUTj4ikXPb+oY/hMXRX9gzghJpFHcuQicUaEi3wbTWNgG
BCs48jPg3zgqXocSjXWccMlLIq9wGo0hMFIy5gKoPZXhze2RhQki5EYL/Uti32EAyg+Qul/TKWeQ
b5m4Euint5e2DhWBFgsiJVmOlz0a26Ifdk41aRvVcDsfOOsrtLBLRfBOh4eeWZodnyNgQFvOdEis
o0anwxQ9mq6xJdFSPcwFgYZxXN50BpmPUH2njTnydImVmQZG++bw37hkNaJGsiqm5nPiPNpzUO3A
DV+QmkxJ2lYRdkoghKOBzVAfbgm8SnbOhOayYXYpLfGjDRtOhEQwbE1oNnt7CNS9opIBUo4HGdjX
Q1IKvsVInDKoeoSyI7V1aqREvWSmDhAn0Kx9NpVQBAKHNIIwQA1DOM5IpEM+3Je59UNRqn2l8Q9X
WxdwKGY+UT6HsvgII9gd8+j2uJaJRO35wwCAjz5Kh9gyZ+hfNdXMPrTOfh/QI4wsl7FXYweAOLRQ
lpJtVyT+FFrOjuZ1NKF900gvRAuL9aqqbdZMq+1qIObdN7lssMSyKvSK37as9db6pO99xfqT316t
fzz8737k/2Nfjp2DdPhY0lvsDKqjdW5oLFdcjcgyVsvrSHHZxH/e+stscb1pUzP6unAuSZbBiDVT
7K23OluFlasyfUrtSyVnzbDuXjf58qzvp37vW2/RVqV6+28f/n6ZpLR+/7LpPh0ou79fSFUsHFuR
ivKXd/X9xL/8gu/XGUj3o1w07ZTV8Z//gJLKeR9k3XFOBuHNVf1MhGZxitcKnlES+TPMG7J1tb3u
XDffz/neV5K/gNpl+cF/9xxnQM5XKN0rzUOUu38+7R/PBWNPhfmP11/nq9/7ir5KkJevz/y376wX
BuRFOI6/n7T+KFyZzk/H5LYyG6zi5ejcaG44+oVGoT1gofzLxl6qrnUf4To1oRCMrOO11hqqpY3y
/fiv+//+Mdjqv19lfT5phAyNJWHIaJ8CanLeHQ3geFDpIq5L4axIwP2uN2fTYVEha+SNLQ5ga8YB
vN763qwpId93VWKgMk6mh+9d661CYbhmt3IkLJRYke9H15//d/v4xmAT/X757+cAO7qtGJ5jfTM0
mCUDm6b4UmBneX2luPv/5Z1H06UV998zqM5fRdd/ptPfe4/rD/0LQqX9IYjn1EFK2Zatw2b83Xl0
xR+QqRxbswzLXhqPtBd/I6gM8QfIZUGfkNoCMqFKv/K782jCnjIEbCpgjuBH/yedR2PBX/4NQKWr
mq27ljAMJjz6iq79fL+LSYH7z//Q/g/YzKgh4TE8jdJLimWhkq59GxsmVVkFlwF5h5YzN6fMMR/y
CgMe6bDRQZW3sQLQRxnlseiaARlpwmSMqJJNJkqJFIyrvD0iZDJJDIbIkCMFktBW0uQ+VcBxjzLH
WWizbA0IzhpFHBzHevxqdNpJ/fz+lz/Jza9/zl9h1jqzi//r38mRov2r6gCu6Pn+g9UHFWiyUt0F
gtfM6FStzpdxmiOhYJkXqAKthmuwWBChg++MVV+osS8sXRNme7sb0jk7FJr6VATGabZUrsENir85
TSCMNCza7MBrhNGfAPg92p3TbrW+vC8U9YMliHmzbsA52AC9JPkaAuYKnhTyf48xYd+ZU9XL5bfw
gF7kpT/NKdRI2M/TrPQH8rhqj9kp8sBAx//ZLnGZsfmeGhUlaToJJPDNg6tEGn0PNoJWzQnwHYIW
XA3LZm2VYP9wjrNy+71bOM0ykwwJzuyI1RKo1yCFzKd1E8UsawIiI7dr33jdrG1kIwhuJctsP7A6
2hwahaNfBsZreagc/WsoUbdNJoKjsmFBGWKzKNVYeMmSwhr1HLNCOOA6lvzTCk7jvrDFFQ0A1lpy
iW4xeuItQiubPzWTE9DCd0xlCiaToGoW13d2NtBkLXN8fLZReYSmYhha7s6dCk3zz826T6lAjpqT
c6jyItrHRnsjlye0fPzgLS1KxQhFHvUWpG0DoYlO9edoPHlDRyLEtYcXqkfoWWeDdVpvTUvnrn1O
lXrwOzordJYCeJekeHKxOVThTKPwVwd0iXsmx7LbjQoIBzcmYtw0ZsH8rH7X017z1DrkiGgs3SdD
u1U7ds2q7udgqS6EjSNGj4bKWzfkGqHODsv4PBCUAK6slT6Ugad117oJl+SsIZ8VbOvGLZEmCvSN
JeRm3VTuT62Ei5IVgggP861KGXSV44Vt8aFirOzs1gCdqJrxKY6WhiIdQ3Ezw1QVvTfUxrkpm8XD
Xm6Z3r659qvat6knoyXCZGl5ru1LyInNpjTQ2isUDfjVE1ITTORS5Kdj2UQGSTRHM5zXCULozBip
BhejTiuehE3kc7DEpra0Hbp8to9t0kGJmULbN0T8ECakv2VWBk3npme1igowvcz6PCavMdzhp3EP
urBGcmLCg5MwglQyiRteFfzq2AbFkMpughKZXWQq4ehADoyt0kzjkeFHbxJ7NQcu88WlRU0R2fxq
10kVB4RWoxmHPnarLD12iNJoQxSbkrl85uedI38u/TTTtdw0Vi+9qKYb100sgyILxrPgK5oPrOOJ
M6FtW9N+xixjCshVdntOazLK9aoj6rl7RyqhnGR/kLOrHQNXYmlwBvo9UYaypb4Pq2k4W+jAB3IN
iUp+rPPZ3VUVI8S2Mxt4MkjXc9ezQjw8dlYRkBEZvk4HjyZfi7EvAtygGOjzOER8igUiKY0znlYX
T0Vn52TzZfNxCD9L1CcnsrqdU4amf1RhatLh24qsbLfriZJrX30wAbQHNXyTWea3LSybXQ7imCkH
LvG8eGiylgydCFNUVxIJm7oV/iwpLYxdMBkMAtvWPnbp6sZRhI9RJY2TTIuz3aU/RYiBY6LZnAYK
gsHhKylVf5zDxHf15KLVRrrLGeQrh3RuTdOwDGVPAOHKYzRWNDkCRshEPbBaIVvYjRVUCYkNCJFg
rDUAJqoVfZvU6cMY4g2qjcdCz07zxPSHIdJV2ddocd3gi7aMGRZvjLtrjznR+jGfMppEcdPubQAg
haraXr0gsUOBo7kpHEyQYctHuLFfFHvmXSK2TByz4/OA8InSk5S7iHINAZSu23BMW/0piAlt5Dxx
5xhPrdbgXM2U1hclLUA+EHdDSt6KjjNy1tES82a8CpYa4wR4TYpaHEWD+ypK1Z0IVGc31711paHE
MxGfgSNTy92Ep5s/zmil1iGuWBkBUiPywrDJTp11RJZoIhwSO8yej1dh3LGml7vCVi/zyHg1MVkm
wwI6/yL268p0FXiLLdECDQwcoRXWpY05i+V7jeYAnFXq0g+v+Alj6pwrDQi2Z8QQ9YJ0nrd6A9ux
VFsP6Vzlu0z/NwHh2Xt1Eh8yKf2Y1TAg6qbfqGiidsIarisnBEGVHmvayz4DFm8tmdOoLg6tDs0M
13BXTYckRzuuiQCvQJbuyrh+1rWISZegN2NAYmhiypdoaD6cBjOVERr4XqSCgU9JOi/OhvlIDsPC
cTtExjh5Lnl9myLqtUMZzJdySUNOaxzcQAxaY3C2RtVKjyU256M52wcdM9dQ4NuHeU9zhsC0YQY4
VU64e4lVJw5DUW5J1OFxcorKXD/p1bx18ecr9mcQhPx/hf6w1VlP2zxf66qQ9Xo80Z2vvD4l7zOz
9BbCH+ctx0VigR09VqnMRqIvU0hSpVHTNgtuRluv7+0qu4TKj0krE9sGXpDXGLhFOZX5RldeS93O
Hws4D3r6bAtBtWePA2mGlu0NTXMzl3DQyvQUzaj/ixQNUwV518EZPMseOW6T7ZUVeT28WZ31FGcw
dpC0OIwV+VhqZqrs1E5DcCFmWJxQLeJ+9MqOP38FGxLRqt37dUFRqKKJq8EwXtRUbM9ZeW1FdwEa
zOsxdF/BjTa7ds5JtEKpCYtJE85LJmjPmIUChKwlpUufGIoTqfWS6GJJ9MNvEOW2dsO4R7/Jo3Fv
lsFLRILrvqrGh3pMyDMdzJ+ZQ2UyxUj8XdVPgL1AHamJ5VvITplmTRgHC/uYMJXbtT+VtDPPfRFu
wKLtO9dC59sbXlHktDBjs3wvWyzuiNloAdqJOEgGAmCJAvTWWZtuc4USuA8qhkZhd+GImkvIg6nn
+oGUYKCV9SW5B/M2TmoBdeHINAibqkC+o4bj24SbZyR3wYUq4ZJc6XW9AkWi5XNqzbuBINSzQ3eD
Vs2P1oXX0M7FCxNWWng4mmyzvOwyFIOF0jJpi13cbKT8ecKJ7HcHvSwOOMIoiLQ9FTrW2iatQbSU
00VFCMCe8g9BfUL732KjQI6/xDpWd/1L2eQfrnAxm1O7J+0P/uj3pTHcIo2O6JTmN4txLMvywm+X
5INBmPm20h7btc4LE7zY2k5OBSQFMX3MixNNS6N9YRl+XQdbOzRvnRmpaeFoBAGoxImnCK9TKa7D
oMC9YXhDL0kNDkhHd4qBUBqj+MKooNWhfUsYM1z+Qr9U6Ay6dtr4Zde42y4SPvlW6FNdaqn0BQLa
RnGSd7vDRRGZiBuUzu94y7vUJuAX0fCNVgYYNsYQMD/Bg3BK1H4fKDhbAoZ9sR5TOEQxeJc+3elN
+dxNP6YC2GNYkBNRiwb6K9k8SV8/6rp8Av73Qib4fanDNhMdzgBm674z581ByKeqwNYtwSQZEzmU
S8ZzghQPUuHWaY5dzzc4Ngqma1q+M1pahIswfjOa9Gwp9GO+Tp1vTTph45pUd3QBroYqPIT8lf3C
zQo/RYIV1gv/FCuyZbVngxi6uq6uHMP0gpCmpaqFs0dQ5oVZEIklC704a3BQSTL8Kvv3sdUfud7s
DZHbO9vqfzKhOdaz5PMa4wNq5xnTPcFhwFJHP8xRtQLr3ihQaUQZnpX0FrXEeNdSjpVGQ6hlPN8R
jnZH55sgcTUk1dL6nItXpFs5qifKoEHHqkphGlrVXYQDS8nUxzxIaVa5BQgeclBUouVqFXu5PaCC
C935WCRYARjoYpTNG79H/rXBVDFFIX9bbT5z3a9ug/RKs451iIjVroyPUUvvGnB++zwzWMlZ8WUw
uZNvpfaN3plAvcea83Bt6JxSipM6jzHxJEcJ3/Mw24z/R0dh4VSn5MPTud2kFirSQAMYzEhhAzbr
qKeMsaYMQ2SAc3FnqFq5i0MibQaCZvUw4VCrFJKhmzzWWXlrWON4bDRY6dTjDf9mCw7W3iwcnF44
0OzSOisIpOcaIUO4rKoskKRo5JgOxbjuWtrmIBmlXPLNgNB7VdS+EP15LfF7kHy+qXOKGOIJ7xqZ
mxCZORd26px5IhNvplHplwxW5pnBFeayGUbDdSHrJz2Hoo+aW24bcq9wX60Knq9eOUzGMi8pAoG1
nxiaClygUAmlKoRCcIna+LKe3L0imtwn0Kja0ip+SOvlkHIutN142wYVjBDZ7ZwC6Waa4m9XCvu6
VGjxyYyauG+bK7cHNSZ75Ot6rL+HxSA9Q9Ovi5mzF8NDmM/WI7TsS7VxPwPGwE5SOaR6cJYwMz3z
0vQz0Rxrx3zq1TIxxahRnlJY4fLX0MkU1LvkkMaMvIEy4+Q1wm1d4ZHMTLv0WZvhozGHK06Oc0jl
SDjNDu/PFSFTlIJTtVXkz36KX8cYE3Soa0+ioQcytSRJjp9Vl1VH0BOomuO9GK1gk4LW9LokLs/B
uBQlyNBwT2effRtdiFx8lktkSM8SsczKkDwnwsqZIQiFAYzg9KdrxtlhvKuVP8esnR4UhZpDBYYT
t0cjhEaV53azb7Ly0woYCoORv1Fs1aADYHlaiyY7shZowWzvbTlb6H0luAUiTIlwGBlSxibNZoSq
JOoybgZTEKm4EAKhEQhjGXLrppTwzhJkaljQ/FN8Nl0XdeRHSSwTorlV7PCxMGIXLSyCxTS9q4rq
y7AxfbEWwVxA0LpvOtPbIFucyInDl358y3r3PmZMNCjplZ4MvIcM3T0JMcFWsd8cKnh1RJVUSAep
ZaC8ZO18aE0WDplTbM2mvueFKZsSTmCtm76o7ejB9xRblANyp7oUeV2ZRn7Xoakru9c4G4sjWhvo
DIqOqkyQesW5Sg0v7NRxkBJNhGDq4VXPWo7wzqrfFFm5qyKkCklibycVI1EJRRuFPALhgcUlgh/M
riGJ6SoVtgXOH4ukmzCz7GM4R9WDGjJRsXMdJlCCKy7qqQGD+Wr5L0dGFDOkkeRxRUWV+p31SgeR
jythFt2E87CnIJn6+Rip0UsJkXkjlPKMPtsFFLfJKgDDiP9SKga+DpQFPe59kgmr3OHrvxxIVNvP
7sVQzRwMx8Y2zeza0oN2q6YQN6xWcgowCMAU+ps5I5YhoADXXFnB+cVpUmXiJzDe+wpLRZR9KfQC
agK4NolBOldkWjeWisiJfGywM9aM/jlXj9T2T0np7F0reBSk4HlSgF6giNwaTQDmtgxuUYbjoULA
S/IcWpw+g7Hm/giUGKHCnRgIA020UzCVlBtjYW/VBL9qkbYBswWMb2ZmCgzMqj6U25bGIxfHT2LN
gl2pIxkzHeDfbUrw+cx1Ap2gPAQ2xy0YkfKkKOyDlmiOcSL4XurYuP6Lu/NajhtZs+4TYQJIJNxc
srxj0UvUDYKUgbcJ//T/SmpmQs1zpjv+24noqGhJZBGsKgCf2Xtts57Gm6lxne3S29rpa3ur0Ymj
XUjsSm3jvw3c+h2oerg24uQh1GckC1z4GnV6ilEP7UhDZHwiuCGlL3UkX/KBhJIpaM71aHwfR8U9
tvuWxKwZYDBX3XBpHbnK5gvXkKE3HhH14/pIiqc5utauxMnasYIdAr5s3Is+vG2nkIEdjLnMt79p
ovuwXbJ5/EVpERvNg5PiyfedaVmx8QKry5qvyXw0VoZNH3Jq2WfPNi8gVf7zZJVgJReNDW2ZyHBe
pS7vXRuBd+u4iC4hV7qETiBvsJT4FcSeMfxFXTVAUJ8fmi6M9nkWQgVExNUY7bFv1V4F1VlIqnls
ThNqoeXZbqZHFkzXzpfmOnbjnzXsfBdJKBIQ58HJmxcZy/sUdbXTv1SOvCp2dz1s6Imawpvyk/Sy
x87mbBmo+uNCPEC8wTZVbcoixCgW4Red6FoXAGX4ckUevoZ0Nwax3Akqeqc0MB7gyWhHuhZTJ1wV
h77q94HRXU19rtnVz6Ytv1QevcTC+toZuu8LbE24AZAg6Mrvup4wwIGNfovdM7QeDVcCMaiMX6qb
L37ks0c2UBfx6ZmISyi487bTd/IE9h7U/NVg4WlrjTeorx2UCWPizLDfKdhWY4IOo1fR18ZNDnOf
eDTRvXnTDckdehw3dX+JIbv1KrgatRW9xXZwF9JxJlV9dUv5yzCKx0r/zsbYPbsAN4qeC7lvJrjI
LfBFvFMrL5WI3nJEoKWPNRsba0x8qmYKy+mA9rS6rc3LFCUCfXF9yChTV2Xrh9sWSP7WM6Fs0wdv
EYWMhGQzOGO+TwdCoAqqTuQZSuNycw3OJenR1iBdB2u2SEDrxhqyG2naLr2Chu8y6nsxSCXdI1TE
grugBmjgYLBT6uExY2iqVb2NzMy8RiUZ0h5I4VBWa0dDf33ovxMUYE/jgH0UXhBD4OcR2q62+WK9
YllASKZBwhlE4UqjhQkyYppuqlOIi+iGEpsR5jJ+Lzrcu0OfbdBGlEwk6c3dwm8ZEaDjUCY93e0o
m5dsa2nIMRYxsTUT+eI7VDTGYLrE7eS3TYbHxoaSTDyesZn5GLHeA6FsaZiyP4C/0njlYMm+qLT1
Cat/aEJSHF3sLY+TeeRC5G5yDWnW06c9/o5vVVc8B21VEZJR/ZDUuivjPnfji1Wj3pjLNlnH3TCd
/bj90cUg72UirV01YyJo7My7hBT51FrQzItgQkeSy1u58EFo/Bkbi1xOAUAjgKbphcQJIIG4FMTM
PYQraAGzOtbw6kxjrD0NtK5q0Na5HY2rcAF33e5zDb9ONAZ7sbA3ajC2j9fUHOVF9Bn6c0Lu4R6v
g64ExD8zqOwoLfm90cYqXC69lpOEGsMdLBLVZfUkzD5cLzJ3cQ8l2FaG9G42QI2G0fQ0xijyKo34
Zjq+CTX0m2ucT6wY31ePANDKEBK+C+B+0rjwAm54oAHiCUSfGKJ4rdHiVMlcvmaNG/fa96SYfpBc
CmO5dI5end/lJViKYRnqLdG6YMtddyS/23tHNLVRHlnQpW/fosp7n5j9nJpqQTPo2mo7jcZNoLSx
FkkKl3s7BYGl0ktDjeQC1T0yiX9LMzAjg4DJQeO4AHIvfqYzQY0hWSg3wqcjkCG+cKPO7wF9y4ve
1UvG19sstdBi8entprx+IDkJNA4E+mRoxlvTiF/C0khQok1vXdo05xbVGviGGli6xsd7miOvgfIx
ZPl50sNKUPOmdWN3WGNMESMxaani7BRBzDzb16Txyl2JdZSz1pv2hJ1R7sfBRpKlvUpTOT+QyGYM
gMBTs+7vk9LcmC0OOrdDMWke4lI6h7L91UbGeObN+zE2oPRTmPra+sTOzjh75pCcPP+rzU5kpzJK
fM9olkuvnOdR2NU1qG9LW6wljTOiEeKjWScUUYYWpWLV5MeqPk5Dyxl6bfy8O4Y5MS4sTs+MZtXW
1kEBqHx/eP38EM3pQz3Hl45EAZO7R0bCQKajBpqRd9SjBw0+YgiSn42OJahF/0y7HB5D/9cAjCDX
AQbYpBsK4AYUejZCYeorIsUQfBkkH0gSEBgdjTsuhTjLQPqVOibBIS8h1MEJQkcoKLIUiPPed/RI
GAa5xZMu8jImBC9UnJJWoN7KzPbB+QG4T3RMQ2IGmOiqJ0sHOIQ6ygHZ8E2vwx2ikI7DzOT9ooMf
6OoGlmAgZsMk+VKzJdhG85doyU5dxBB1qb3X3rIfCKFcI5kyqO2ImBh12AQVRK/DJyIdQ5GQR5Ha
JrzUBPKj5Q17gQH9MIy4Sphj5lh/VwTEyZs4hJeXZTE5nQhqPCu+TMAwHR2H4etgjERHZJBs5q9x
iu0r0jNq8n3XbT7ejmLhnGxunaMhA/A7YQMwTQdw6OCS+pLpWA4CFCFHMQJ3dTcZZ9N6wbwKLMHz
wRCpn9LgOGOkZ9VAUppryktrMQ0dSAMpkLplOh7EDqtTGTRf5aghayHzlcLdVkbmcE1UhFeTMuLo
uBHqu2UtdASJp8NIUh1LEpNPghJsQWKLdHjGuYqzsgJN6bGzs3o5M6/Lbgnk/k5zRZRdEm2BbL9N
NQkToq5IvKt6ACpkpXjtz3wcoC4kCRYSEeCmNiSghfCuLWx5NpvyIcto8DKdwsKpd/WJZYnACQ2K
nJbZ8L80xfBWxWN8zth2r4OUbacg0EHnlgw672XWyS9GZw7My6trRtu8aVSImNM11zZan8Hu5gN2
NoIIAbXw5k1PnvMtI2Qm0WkzrN/6o6UTaLiVkO7XbD2dTWPrlJqoYC1t6+AanWDT6SybnFCbnnCb
mpCbQKfdMFjM10PNRaBgPJP2em6vZYxIcuRWh2Ej0iyz9Ss5AdWXeJB8t+o3LfriTdIX0S3hSuOp
60BPtdrmPrrc6Qm2CbPqXFijWmNQItq8aay1SMYHZKnuISPbOVs2aROjF0DrjKdg2nZmDFjWMsQ9
IREbdw6es1yq/ZS0Yk1GrknyQ7UTwmRzYybfKRuWdafjhgS5Q5kOIEKKCJJDhxLVOp4oJacIBADF
vY4uGhdCjFiL4fwn1yiSBByVnfFA+I/H60L4kadjkHwdiJTjNG1zZOqSYNuEyKRy8R4cMpTmjzCl
j1glskEGSdCS9AROdQr1SYcwhTqOKeuubf8r1CFNiyCuSRkLTBCE9AuihzlD79qLno/bPSq9R3uY
m30XMpYbI1tde9N6J1U13ySZcVU9okgq/rOhw6MGHSNFFMbeBbVmSgKmWjgzlo6cGsmeKsmgaoV3
zoeY8TbZVPBEPTAxJmdTLRubVElz41VyH5EdsuqtUe4Ik4J+5hsU/zr+yooh2epArE5HY0kdkuWT
ltV/SUnOKtueErnLV3lrvwZOVf4gaO9I6B9s3uqSxh7QJLvfeSQ37FqDy0tNRBf5eevaILRrIb0r
IcXLGUaITpMPIprLRYGCZmUsprseKp+JdAIcbBwfqpDLTwdEjlQMtZoVOonEjt69OUUAPGBHRzV2
yQzFGF6HjZHGeHbcKN6mU3Hu+6y/8WkcWG+Q6ztHxiGv++FkkV/W6yCzfvra6mAzU0eckfGEIJbQ
s0zHnxU6CK1Gwr+uJeFo4ApiWlKPd2o2vjEyxnZULPfumM3rYVzeqTagabVvuY5d68hfAzsAiUhH
stF3g+UmpQ3bBTe/meA2W9c3LvRmU7XJph5T75aULNBD3PBSzPtXQlE9ZgzdDk6iyNw9u7XvqTaD
IqtNVyn+UIxv09rSltHAF0cPD+mozaT8eLWty/whUcvdMmTDtTcYUkiPtzNtlnfWlRdUuenPxTMP
9HjczKINOXPzmgJHPcxzfDZrta4habynChFA74OHNavo1pE9974FtFOEzyHNbJh4Irlw14AwtnRX
4Hm8fRanNATtNuFnCq4VyvTXDAkcnCqEtoqY0YlHCPEmb0i3HMJ6z9adpbFgql1OJBoEnLmGVb4G
aXl1qgKSo2hZvoBWn6zs0cPPl0z5+ePBMNLi7HghncUg1nHNZ0Gh4aCIRUHsZIiOAyYEZZL2x7ai
mU8KkbA58qvTglle5N6w9Wr3W1J57G7jxb4LzIarJntFVANsIlRjnrrJ+Rp15Qk97LBO4+haOmnx
pch5rzuW76WLQy/qHHQketNpsa8SgyueM4wU87VlRYg/nYJrJvORK7MiHCioIFa45J0kzZPdz6DD
6sBYM6nDc3I0FEMv3yE2znGByZGVtUpGY4X6BPWxl013GSEZ9gSo1Kmmq+vn1S6DM7sE9rhpKAMp
4n5O5cLekjnm2BOXaQdsD9w6AlnlwgOtLWix8UyBQpLEjbTGE7qUZRcAjIzEkN5Ghv+QmQVT62Uw
KJMDBnedZPiFtHpfTwNWTr05JHpA1RnqQFccyF1rbj8eTC/dJImzGRw7Ochazgz9Y3NXT1xmmclJ
dGFpSxYNY/t5gGRPrvmqwSJAMGx425vKvpvynkwG7WqwGbnaA3DOMuzIhfEg4Tt2cLbBci5l2d5F
A4L0yT1WLrXTREL9Zo72BKOLrYWeYI6WEzkhL1HjOGcRJ2jyFW4llOhvuIOJWcvrjN1OhB97xmci
xvRLxWJzzkkIaAZxniYuTFXdHIyXVKLdIENn2DJ3JowUkzdKejKSalyQu1yHtSpYu9FE5R2Ng88a
elgebLKB4HbZ56jPvMegWL6DzuyFfKltytoaFmdZj+A8+uKcdv6x10gxMqp2iVsUR7AHdxE9Qiv8
ZhPYUMfg8hh7Z6p/2Vnyw2tMf9uYLmALr5UbJ5k9JiiSU2CpyLbi01QJ5z0vAoQ2RcoUE/mZaXhn
1SJFKSPv4Gfua5kkTJfAmmEajB5TFo8p8CPKYq6M+XNjqfEW8ZdIYfg7EUwKm46u9OEBUw9gV9Vr
WA0jAA9T62EhqGlYKNNKFem+Frzpim7hJh9YqCUt39JH/lZM7rZborueBRnju1mRedcgDyzxHXAX
uwW0AmSxV6doEduQYeFNb+J9a2NmKHWH2Jxxd45zemfMBNuLfuJISZ8WxXxgDciymvLAYLNLUs9D
lITLNkgSuTdLAHTGXL66/pNtsRoyh+xc5Q77mpLpBnP1AKOPXRbfilzQbTMDCrr5gZY/PHQ6bdMK
EDgQxwq9oG0fPN+kV1IHpi0QSNKR10w4x5Fg+3XCOoIemQiLzJyvS4zHOc3vK1XSKU3xMUbOtwuk
zYR7VANbUJpeF70fSJKFfOFVnprz2sq7Vzfzjb0JuivsE+PaOPA5Qofr7lIwNjN9d1PJOn4a3BEk
eb3ck6BJvq4dosKsBuCpDqDDYglORZ+Eez3ynuoUg0YnfwQzvX0elPthrKxdKVts5fl8TEvrJbNS
DI3aWBroh4//k9rD17kxLpXFHBTESBam1qTWH8rhj4cPNQbShGFZgb1lCR2jMWrtlGAdgUrpSMfB
wiepKFhj+inUYSX0JwJsGvZC/NPHv388qKmJtp3hP3PoGqOubavBVDL6tNTdh4n1469I2ttiOBv3
qZa2YSt/jnOv2sp8YUnFNYNBfNZtqTrJGAEZa8Qw9/UDmkIEIKlj0oeBapjmfjgy4e5/P7zkHb+0
r9VnRD09eW3fbdPBXX7/VRDgU/2/LYHG7AcT4X+XQJ+rPlH/EsT7+7v+WwPt/weQBFJ4pe1LT8ug
/0cFDZrBlL7gP+TO1m+B9H+roO3/QKgrzMD1XeEFeDH+RwUteMIApVngCREgkg7+P/kLn+TB6MRs
KWxpOR6yahgyGs/whww6mduxr/iIAnzGGpbEKgDJOT81C3Ma/NOMe1xjU8ZcpGegm85UjFuRI7xA
oG/GTDniTGxnj5tF4GZnHyHJrmwuE3m54HiKZ84vaq3RWldoqFi7dmrddb6/C+vGpvKJD4XFCkZS
8DGtPrqifc1lUxCDIYZVUhvNum/ZkbZf/KuKG7DRrRpuVAHbvPqau8myLVN7QC9ogUFDlzQ5yBaM
0DsvwdjjaaPVroGhZU3PErM3d35ZBei1OYimeGty2e9d2T61jYKQy4B7VZldQEfDvEkS9x4xQKKr
p/cvjf5n5w3moUcqBYYdfj1GRu5n85aegWyHMn+rC56grWf8qHOxRQ9RreapmU6Wj0RR6yf98QrZ
D/duRZo5w4tNMnA+uxMyltfYaut14AEQk6lrsIYQNrGNLBkLBrar0bJh59PSBNIlvMNihFEy+CX2
jcjOHgG2H3m4P335DVaf/RuY8n36z+hn9W8U5Na/fkCkRDkOKMTmM8fc6a8fkHT226Ea6vpQ28GT
2VkkJuiH3Af65riqvolmUC8LCCez56AkIbdL4v3Xi/nH2fVvjuVT7DyfVRAmtmlLCbPEs8xPUnZh
WMzqCVw9jEZLk1uXr7bFSBHUd38XieLZCMqficz/6RX4RCjRP9ZDm+cBPXGwM9ifXoGld61FxW5+
IBaaUQeebT7YugWJNeCgE60OTU7WKVJNYP3Y0w01lrtwhLfJ+X1grPry96+DRsD86V34OCJJUDfM
FK4fpom14s+TNjWFGotS5QcZ80Ig+5UrFXSAk8ZuN1WVfWP0KNxdJs8bN81OY5kvSEdRt6ULQmLb
hQs2Bj+HqQ5WrrsQKVGRr6mfyg1RN9tAk1SYPv79Qdv6oP4wXHwctINzw5dExLoAuf560BFnAI7X
lIMOWlCBat53qY/SfTBQZqVAuEzPSdb22Ly6FmOgJuI8TEL2ZDIgirUVPxp3LpHkdNztjQpud3iD
Pvg5D+1NMwmqboABzGRXOSnbXQV1LBcqO8JbUdwR5/egV7dMPnghRPJjMgCIhI6Go8figYKTfIg8
ePqH31h/MD79xoHHMA/VrRlIS376jacsytFemAlGETBgBmVb2yS0HONz7C/iTNL6JijRuZhCpkfk
RyQaG1YIV8UFXaib7tqm7xyGgrEcUyKzdehD7HWCfeJGTMHTwEqNrvi2DxkmuzUXgaBGjVrm4VtQ
W8yR+iY7Qr0wt6XTvzXVtOxbg6l+BYaiCb1VEkk0UOE/nS/cnD792o5p+p4ngZTy6H06X3JLeUhj
bVTwbfBUBf3IS75c2zB/N/qw3zW/yrlal8IyNhPl8JrpJFrNjacialcCRdfoFjr2equCed7tP7wl
/+7YLMsRGH98H6LFJ9pQ28Cs6loU+s0MmzLzjktefa1YbqwbRYyGQSO6GM7m43YgBvRWLkr+MqJR
sXPyPEYCRCjmb+pefFN4TOUyZ5sOFR4fS7Xuh8aHBI+l1FraX440/ZtSPC3BfHQIbvKduyay2r0h
RnNToQUjibu4UyhA1kYE2xf/xRElyreE0N3L3//a1r9ewhzEDpYFks3FjfUBYfrjLs9odkwit04P
iwtfhkHIHYA8cldZcqwwJNyXDfEAZbcbOxqDkD8sM/ojq4kf0kIW+zJB5/cPh/TpviIDh8OgiDQp
ZRwsuJ8KD4ApUEBigtXiMOBcNZerGbty1xZA0rFcHWKI+vtoME8i8J1157W3icdQQBXWPx2JPg3/
OE0/jsSxWAFI3zOlY336vKZsS43W4DTtkpCwrR8qxgKm7SjwTMdxJbgOwfKLjgszQ/q+dVXF9R4s
EOS6kYgJu/Oec18wYEBCs3WEs6lc8Q/HaOvP5b8cI8CtwOXOx9VEv5p/vIG9m6OuryYuJcq5DTor
AE6TMeqpXgzhq29o7ZbILE5eAu2ojt+9YQEqOArz1kmIkwjkjywFhujXPzInSB8nC40JmJwh9Ys7
YeTROkxYPFeBLDf+UoCkEMZz35MpVs1CXcieBcHeMv736n989T/dFvSrbwU+93TL9WAEfj4jh9nK
kgZH1cGUcAwa2AdxMxCa7BMY1CnAn3aHwk6wAuishrJCE/9Ce2buqirmgd54HMu9l6XGP5wzzqdq
Qx+Y8CAjuLZPew0X9q8v+UCvWy2hR15QGuy8jnGiAiHJvX5+ckw0MRP+1lWSLQ9+aFv6BYzZJyVi
K9EBwl+iCI24sbGKXasJGS2RmOuqtkm9E7O1X3JSpRi/u96YX002IFtvwBgHSce68RHlJ4ianmw9
XemX1HgjbpdufVDsnbsfUybrjVysntQGePZSIF9yivu+qWLSPZkzof9ieiZi4niqsT3HfvcjxCN1
yvr+thQZc/KB97HL9o1Td2/+AgVBHHmpEazH+T4gOaoPomBnZAt6yQopwQcnKuRA7v/+IuD9m4sA
ginaI48OKTA/w98oV8Nx8QxjLyk/9iNER9JfY0Rk/OJ577h3djHch4EbrvxwKFFL+/kWV2C9dS20
tVYkdmypbVKUJ7gsgKecuGDH7pvreahqkInlz8qWzRYpy5cwD9Se89lfRUHrrAVlJu7LMSFxUDLz
ycKA6VJ9rYdWvtbhE1491PbiXDl5vm2X4GsaxWTwtILQqxJS3UxY3nFRkrJDINM1CG4O0RcAwTiN
DLFYLP0aldetndHR5BBMSq6J7GlEMiE4l99ixbAkH2esCvQLNgFQkQqifZfRpycG85gobNn+Nd3e
8uH315Cd1iOyVSdiN1RW85UjBv7aVtvFqNKjXCZW5k7wu2P/36v/T/dLTgIftIQN8M+hVv0XOp8Z
lIDtcl4lI+l6rJrqmoWlyUyUALbZmnep0+E+Z3TR+Kxgzal8cnNG455f3ceOxcDbE6wpyGeyM0na
oFLd5u8/Qh9X579eGX2T+zj1hvB5/NwUJIbgQ2QoRq+6gG3G4bEIo2hTmdzb0QlBhy7BXSVYZkK8
3nlL/RM11bc5oUz2AAjdVEjH5eKxtV9owP7h6JgXfLpu+6bn+YLWwcG8rC3Vf163Z185Sk7oS/1W
yF3CJnwV9WhAUw/atKijFWK8+WTIbj6VRWKz6doXSyoAuOibXsyy+e8PyP7d0X96wWwELiaGSNPm
0D5VpXlb489qRLif7JxwBFtlD8VE2WX5h3Ioja/80xYtd3mOEkTWRf0zyEX9ZlevzP1MZtt2+71n
HGgYcbEfFz8+yeon5Ux/Cr2xRM7u5ts4se/CYpk2Y9z4W/xonNcDZwW6dKIfGVD3EACGuNsM2RTd
tV5CS8VZfeCtvKST+lHVVXoBrVDvVbfchYJVtIrwv3q8kts4igjLDQZ757bJe5vG8XlyEHVkVTts
gpQq2CENw069u54K4xgHHOfAGkxJ/7sJZQucmGzro7SnYN+U0anPeSoEvGrrIKUk5yZ6CNzFP7Ct
HtFpaGkZNNxjnYbQz6tl2sWD+sXbrUgKGHAazv4Pu60xK5FffhxAZndanVbiJNqbtrkSKHdOVZRY
ay+W6ZPwX3mx44tdjg+hKcOtNyKUjLoMrgENNDc5n1i1GqdumEfjS8jMt1esuYKyXSfk+Ym1L+r2
xA31m+GNy71NEpn0GEk4C3ibYoydY64nF0hFkp1V5a+eZUwnOLkx0RAF9WwREpYyyNeCUTW1HlCM
wFvXCOAuOEmmE5EaIP+4++6DntSWqs8nInvCeAeJ3/26EG0LP6mNh5lYKvELw7Z46PP0zVvmkTnQ
bOx8jMesKPQ9xPV3bLbl+isXwdvCMghMSp2DGrvwNtfLdWhBsC6nkXfSHyCSpAK5Q1Ez+yY9tvZI
KZ6gRqwks8y7WhT4CWS5DwWiMLobsesEZ/VS9vA0JeA/2wjRXlbeS2SxTZ3r8laNEwodl9CKxmSL
ihbg1e/A+qRRSWh9EiA/HP3vsUTPhokxOzMD0r5QKPkFI/An2uZi67LJ4DuB3VhAjbch5I9VXFbd
wW3HHyN4mV1kuBaajhoLMbbdtUK4yPCCTCIFZdNDMThhtw8gA8sFfwZFFQF0C3nSjdXdKLrmDdHx
WG5q9yQDxVhoVPgMlbcTsr2YaR6jJYEiItJs27ulsbYs6OyRwy5Ngugjk1veC3voSDeeqFN7VjhL
hWUqnZCW5WERHaeiuVt6/SOgq3t5Zd6bjXWKB9rGjj3XR9HdliGmsJ4sC6tAe+jiUcyIhqXFEYcq
rwsQH9YmMtAQ1a1Djej1YtN69rTDN4U/XeZfQqtkqaeQOGdDkNzlOcvPRXH7sv2Xiq3VfWsZrDay
HP98ZQ6XwJqtFzvkhIzFszCi6UXoXZWEnk6mDDFNRhwDFBsisa1ctcvCKDyj2KAf85Fq2nDksulx
KGf3Qg1Up0WI1hUkvTvJa4As/2IW3wcTr84iQ2c9ZQH7X33QiQquVo7+Jq5QrCq0MiuXLnmb2QsB
MXHUrIMYz1CNw8WOo1tB3ir7+xnhxiUbFuNGprDiW8kWzkhL52xit6cZtKJdsgxPEotbjMnkPEz4
jMCKNDeBicxNsebAWnoerOkSumO3EQD+7o2pX1v6F8ddNu6sgZBJmfbTi193GSq95TmzxJn60dhj
xmmvvuDgMjY8X+JueUExECAzC6zL4jfsXswBNGFC1tq42C+1h9HGqGLQ8TZdLnfDJAYGzWm1rZVT
nl27RWWaZPJLKSJ3bdtpeZoFusLKAGvfhBJUNJYghY5xR+vO6+Qzn7BYNCUZ+zfLEnoj4n+vRmLQ
yoicFAyliPtc76EFH/HoGtg82jkVpImm30BnsIjkdKWUvJ29ZEOhQevfLF9ly6WnAXGFP47RRPiz
GJga0DX+EBWY6Max+4OtjOGKj5WXsAjuh0y5fPpQhNJm0+GUwO6CiailWWIFLfeOFz8V49ReTbBj
a4mJjH4cq1M2XrzwyluZH6wRP2yAI7syrfqAGQNNrTHYt4xJvloUMoXTgTKNk/hSlPkJD/9uyZt7
J+YcrFqbnXXgEPSdq2HVpoow5hEB5Efm7/hWVvKlQ359yVLQgUPrNVtUJ8ckI4GMyfjtx7NOClOh
mfjhJpvGdoNhI95K65ucWq5VowMILifHY24VkWFmfVkUquUPkgiuLOiNMKlEcMQQwEccWwk5smOJ
VeG0pGl7j/2IEFwFqcMKLWzdw2NbuOk2j+xmVQQtEDgrRYRWuagIW+saMw73ep84TyHz47hAyU3s
1jxYQWXuIzT/2ETGjTHmlN8u9pTczU+Ag7BSM3QNK/iDfdnMl7FqnyF5UEPbw9e8f+sKhjd0LPZN
62e3U4wgKm15gxNQKGPhuPgIyefgeoEHJyf2CwDItWqdc+m6QP/jgujuZGQXarOBx8nCXY2bYFNU
9mPMJlhaJyPA0mk2ZIYZ1WYsC/+sBiAltreXjVbgLfkhj8XXJfCsc+wRfpbFR9PT3LyCEhBTX4pP
t+poI/tuH5RAK/2nIKZ7CGYdRahIsEu43Zqm6+CB8cnB7SZvM9Tw3+yib0+mq6WKrbEJY2FBoazt
PW4jUGWZZyGI9p+xbqLXjMtLIGNQzAy5+rTucfjhz8jC+bSMqt0ZQ7oxM+ReQ+q49DH9qnKj6ZrL
MsA8hRl/QHpvEia1GA+5JPlGFexQZlzg6zwjGM0bsmOrHNSs04IDL10OEgLNzmOHc8M2Jd76RYVI
xRzrAwKEFz8Zv43Gl6lwJ6JJMMD086rxQ+cx0wsPruPEwiAxTAIqQ6cNn+Hpt6yQS8/bKxQbKxFJ
6yzIDfaTx6RnzMgpp7jpJtiKUVqz1lmgPNY7N+veoB4eJ+7E01xcDebfN3R+jJ2wphp5s519LC4T
RIZZuS/RuADkVCHpk0t47zUg5At0925nGDg74GnMU7Ttu/rW9nrWNNRO29aSZMw6j5TUqOnc8dxj
tIxwPG/nYYFR2ufvJK6V/XsdATJBmII/zX6NPOw/U5jvfZk9tYxGbkyj/9qPWGsGbgMEl2EZGTp0
ZazFwZrMLmlPIWWbgOlt1skapOMuSyBCmEvacHkrg5sp68MNWwFnbwtiP7EgmRNek8Ec1vWXEak+
99MMu1nOrRkE1dO4fBV4PjdZ1CdraVcDPmBpryav6DZjQ7DEaAMhyMEryvolHduYhZtCL26kW8On
nMAKsAVnswH/9ZpAuWgyzF95q5BukvXFhJV4OITMsZggI06kjY7GV9lpEsj8Rm+PVKPxd7Gi3c6n
gw9r/CbOUAzhHm6Bk6rnmAaOssLb8HXE9xjVOorrd8vFheeCUpy5yTGAiS9DycgudXepjZtJNYTx
tmlwBBQKL4XF3RIBOpyMa1ZuAjS7K/SHN55XgDFDxHHDrhria4FtP8TVNBA0mnbErmeLhXuYyf8N
d6+rHe0mOAlzm91MNE59jKhPD4OCWrwlfX1pZoNUPNSVrZF/Fyjhg+g8u5o5PmN0t8ySSqHPbpEN
d9yuW3MVh+9ggB9cr3is3XaPrv65Y94A0JIhBykfcIPRYmTgJ0rQ2UHEhS9gLHMT5pwuaL6/A9xc
FyN5yAui6g4pELNEa23jG1cYQAiPBPv7TVVFeV/4wT7mUkCOHf7YVE8DzUEMu7aOH+t2xuoQOu2F
FSCnREMyzLy03yiOuGUPDvlrcfDsJia3TqvcwWvBv6QfBpWAZ8Wtt0pg+qCr5Y8f//DxJR9//P3w
QbzzGJ7eDB//O4YkyJPB9fF1hNBwH/v4woD14X99zcef58ZM9FXo9PGn31+IUSvYBpNJzrP+vj9+
lH7qMfMj+NpxGO4tYLf4l9Nd3RS8FX99ZtHVYtn8+bSz0mRdNCEff/lxnB//9/s7f/+wP54lCsQj
xhpUvh90/I/DMPHgU8inWI/0sXx8+6fj++MpP33Npxfu80vz+3n000Z9+RwohlFzdMGvwn62M4uD
o9RwZSsMqhx1wOhNb0EOv2aI+t2EexZtebwcjdZDLDsw2UfyinKNK9o2xceJDXcY72yfAj8txq9F
3G/jLHkbsvKSt4xBVe3ANOy2rczsddvFL2NHIEmHGHxjdoR4JOCTNtY0fIniMrh4AAkacwxxoMQl
tzbyKJMCPV+Z1erGsoc7c8kAHYdGcWjD+Kj8ujxX7N5drz67flHc2cFhcv0McS4tGA1IvIHxbt24
wvyl4iB6SM33dkTJJjIg32VLjnMY/D/Szms5ciTLtr8y1u/ogRZm0/0QWjOomXyBkUwmtHDAIRxf
PwtRdae786oxm4cKKzJJBhkBuB8/Z++17XHj76eS+lwbpw/4evfZGK+RgS0NHQisix5Z0O1bEe1a
gpkazyjuh31OnsqiGUj/baz7Rs1zCPjxS388SSgKdZLru6qfvKVQOUcpX3ZbYFDEHbvoL3Pszor0
IAdlVmujQPO1KwJigqljMsqtPl8MtceAnCxDR9MeonXDiW0ZVXa4FBouV4F9fN2GGtPNDkG6jTVG
f0xoda+ayfvy+85cSitAJA4h2B32LpfOwjN/5tRspsWrITGUwR4VYG1yQvNCeUY4YZHQoyXbseya
M40J6p4eS2ahXYpRBHeavxfFcKav8aEbc1JXRyosqqei5RwUDwQRePI5tUL/FAfFJml49axA/aiN
4IrkT26b1KCTSzJoP0iiLeGOAvtI4enK7L7GFbDwosADrqquds6CakPMhbGz6d3mMpRODuBpYI5l
vZo9Fiy3pxARXlbx29JOB3d9ajhR3/m4DSNx8YinPtnKIuacqx4NoE+4YWGTWtwi6p4URG0vwNxP
9zWpx3BpKf05Q4G29CeNUHrIbVDqmeS4dkfAoFoY9B7A3PvbsiGGziXobU4fsGImmQr/sVdiQys6
9kCldTDCdKgCt3rR1VxSp5QBtBptNIT2KNnVRvITFky5KXTrZ6jSeDuqmRgiXf8SI30yen5jdCa4
H7wkxN9dX/nT2nPBNKFkrnzRUvyhiffd5ghcNLJ8EBF3xjJ1nG7XxekaxXtZz1lWGtJnS4g9YTRY
LriwfBGlj97409Zbfc83xUAsIdwUs2Wmct97DEvEfXym0yNiv3yHpZcGvtWelb+s+6RZT2hoEflO
H45NJVkmw11ehk9ZZP9kimSTs0TM00yZ0g5hTFS1KPJw13u+Bp8DZmUdoQcPQsdCeh+QSppVb2MH
zs2fDefIrIHJSXFnpdiY6BxBbMiyU2hU67hhIqA7HhsxjFsCuZqjaVdol6dPX6d1RnKqVSBiaLBJ
bPTce4WEgp4PuyP7pv3Uttn9PB5Q3TCya7vJxkraJ7IIT47ziRmcWGKlXZsJXUtcwM7wZlBHrjAG
6voIVijq74BgqWUOgou3tjZ2QjjvML1YNGzICoYDXMxDnb80B4TDVi3fgKEcpWegbLSmn3o6a/7U
Iya4bfKrCyMDWrF76LuAyHHP+MUFOCyHMaeGSO0Xw0MrR52P8NxGh695ikw1E1M4TO/QMrkAkaLE
5DNhPgg2HJPxEiqD9pyZF+v8kxpjlFFyxLgEyyzHRSvRz83D58hsHoISuisLBkRyuNxZ8hKQqFub
hC3goUy3SWqcsS9s+wm0kR3QRSXz21HJkwbbaslMMVp5As26r9nFtgEaA7a+8ilCHRotZWpWS62w
vHVX9E8pbQtLpL8Kzb/38YCAsbdJBJvsdfLQFkJsckEmO3lU9wU5fcox9TXDAsszfkrLIoxbylMR
iddAYb1LZ2tZNxRPNZlt25RcyBXYNARaoSTJb6pnike+8aqJesbCCWLTTDDk2jV4mky11RXFWnTW
9AvxnC91TXyiZQ0fIbIJPLZQpFWnGF1P0Uua2d+mUOGmnVtP0+SiqaSkgEPkPVgy3nikl46YYBzh
WaeWOyButM8W7OBi8N60puTAgtv23EvI6I7z4hndQRcAgHRBymTYs/ipfdRqV10kYusbiOCz2cQ9
eQDBPGZncdh0W630X+IZAij04odLoSckMEGz8yjhMRKuhtF9AvGxM0JM/y13aDaBHXLBWVdJZQN8
GTjPFsxJq3Tc6Skw9hydb9KFH7GN3SazZA8nozonnfPe0cDdBBJ0u/K2NEXfesLJjiD7v12QgBja
4uVUcUhMyFNu61RQf9MX9hOuzDhwAGyZJWHAhlXvCnPjlpw3/ESBeOvactN7BzzAyLyRAK8o84UP
CyFLMnUaZliFMZBNHQr5YLr0NISdP7XdRnM1a2GxenJURaCe980+T03j2MTzEa9tzYOs5FMdcK73
4Wktu9pBGu/2+jaxqfjZqg56C48qTRTnwYasmrT0Vpre5ztHRr9C5OcIVbwtpQjL8sBke2oBV0Ry
dlzSTVzMHarBDgvwImyceqyOY1oQGd7va7J8bRzQLJwu5hCysOdU0ix5RlxNjJk54n5JxqtpK0gJ
PU1hC/N1pdPNY/ke8HQDmiTfN7IQ5RKP24/VrnEDuXYKBNYZ+uh+vknBv+drnhEDCaCuICLLHWCk
7Ue7LI0LXtgUn5GBR8FXmCBg/jhr2E4jSHXYLmgFS8Z0JxF9w+0nN6nx/HVq1rgl/OwhRZ6/7QwC
0DAoTZVV/qQvngsYc8gsSFthQPsKhOy1s7EyIo2mODLEUZv92yWQ+8mhBkJb7+AducO0hO9F847c
RD+dCnchsR3WQREkgYvPvGhDEWMKBqI89uZbZCQb/xDhvNpx2qFR19bvRTuOa7MidzJw0ovw3H1D
6AjBFMGwaT14eK6wNn66k3WfHoidrfAuFzrQAMzQKi6CndLVwxiSh5xp67Zptm7a9BxnsFsm7zjS
8CGtk1rx8hhdvcBeSLJm0K8aq6sBydsvIhiwybYvImacTezAK2Znc6NNd50dwisx5VmPKUnsQp6R
8B31yLriTeIVGDw4YfGdy+2/ZOB+SZ2+4GYXIaxC+p1t+xp2Lrn0ysPea2NHG9kaBecxrhFMBpIA
SqdFtOYZZX8wolM1yifmBOnS14ICb3X6MBlX2ZCLbhsongQc24WtwhWGymrR4U2dtOaEPtBe92NP
yRVgcXZccQn1Oj4T6PPQGT29z4p+JJN3Q7vDHPBYtK483Bw0tG5pSpeJG63Tmm7KH5/sesbrDeIg
06sYLEHcXBSaVrPF1tZzZDKj6iJNW7RtajKRwe0lp6pcdXYFsxWiS7pzY29dzZFOtwcvIszCjimd
UokHZH5ww6laxR6QOafTOwJrecB/ciCa0drBlQLU2oElq3BbgtIyDwOBQgR+kDslhzY5Du4z+SzM
CbR8+oE6lwybztsZc1ZNPTZzPnp1CmfY7+1BmynAt/9juyIygobQ8vY5ED/OKNJDZqbNQWJYPyTz
/2FNYYhqDJHcVtCl7JaE5Ii21GG4/YX/+NjqCg/7GWhYLJhWd3S6FMd4LS06P3DAiRmAR3Tjc1sD
vpWF9KNXM8tDVOxrldY4EebnLK2YhPl/PH1C962FigH+0B0OtKzTYhGUEwisSXu059Cf9geDZoTv
87/fvmgkYGM9mkDaJitkgZatBrMnm1k2pbN0a84fkafX69wg6AXKc8muSDei6RXExNjBk5OUy1KQ
mQDKq1uWek9gQklZwRWAnl+fH7K2wJR5ASldHQobOsFighST1GGyD8g02NIO2v3xj/P5nTeSQeH4
OfkWUMQUnO+BaJroxoBtNgy778f5/Hl7SNkqViNtq4U5hympBBJ7AcoKte8ldQs0qLVMV1RxMIUi
GK7j/IA3EMkM43K5a1KsylKZJL5QbQ+ab/6AbCr3fpLt0HKDCsiiD+EKbW2VXL9SFptO4eW6PdDP
XhmdR6k8EI+kYNDR0QDFdfvH2//l84eNXzNJkeROEmNGt0WD2mnNvTWvH1/avGaUI4BJzR0cMyZm
o3uuXEvRSgNQlKkfrIA4SBcIoBDR9Dl2ZY+w1BK+IjiKX1HFp6d+uM/9YxbqL/BwmGaGPV1e/WXi
XLtAsno1R+vVMI0XpyebRgLdAN72ECb9Rk0j5CKz21MTf1cRdfN75HRvwMEcVH38aAJv7jxtuEeB
+dKCV0Ou8zy6VCDE2eDw5bkNIVea+PRs+wPx5f3YuBw2a/Js0SztC788ajT5l/5Ay9w08fICI+g5
UXL/2kBO+oKSkVWpAtqhTniWOdTNn/rHQ0s/iqFDF+9LJRe3z+eeEFst5cw+/9tvX5rk88V3+5G3
f9Y76a2b0X797ev6YM4Du33y9nVT6/hAvuxzlRVMhcoCAJiy8iWjhl9Ybs52jtpFBMkbOJ5k1dBt
KuqZ50kFsPCKQB76Rl/52rFIQ//YEF60dnPQKuArlswF77XWvwtBliCyAM0iCOMaIt6QAo5c0ocP
tjVPwhxtE2Wg9y18m47FP7U+o40+gZM2ytp75JYz9F8dLsC7GtRROQ5rp2rOBovHycVsPBDw4mfx
SgV9+gBrIqWip7gpqyw9gCM+jm0xXhyYzstm7t1FOclwWi0/BTLPbYXkE+/UjkaCiW1KPHHs96jp
xNZxwGI5Ut+YaJRXRVJOa7czHo1UjLjsI4rukL3Yp8ZQbNdby71YDejLWLTXERyqaHWo1qG5J7ka
KJYPDzH1x13MkYVSEcV1jMh8SyeSs740fnlgzQ8ZSKY2Y5KUWukbWQy0aOxp7bHnK4JfDb8/gMX5
MJJcbgjO/Gpz/+y57T1eoqsro5+2U+pHiNerKIK8FPfPQ2Zu9ax18Ktho9QpflW7lY5PuGsQPxeN
bzIbZlBnFOpn1fovwrSijZgHAW3lXbg7npMgRm9gRHJRWP7GlzFu2OGN1Z4/sdrblslZIo6f4Dhf
PQeRE/P+KQfEVGTcZ3KoN30lBmYuU7dF8vWt/eScNRBO6D4ZbgRfMIEyj3fiCceJPDi2mpagqWMI
mN6vuhqgZ0z47Vpka411YI5ZBBq64AYCRTY92hxWCsckMKp4tVz7yysBlM5s7SVzNbWetdCSaezo
8ftYYTJrqYDTdgyROhy326QprrR6qXI5nFvxetDMXdd2p3Kcqo2jQXPS7H5p68mVOIh3z4qvQ9Rf
U8QAZOh1wCeJaYNai+E6ELSus5Wj6WtM3pw01yJzj6rGKG8xvMpQkpgkVtFAGp8igyFw2cQ/NWsi
m0dox1JgzvK781iMP2xMp4vYGq4g6u8bl16FdB70oX+N8/6tjGM8y+MupWfvpDW2OlW8+x76M4Au
C0vjtrCH6lSV5QfvPolLdnQP9+uLWmuCOR7vTZWdWOh15ko/3bY6de7wPRr2d8dIngX6Y8wRtLUO
HL+ku05l0WBxbOdIUvPkFeqzaP1fuDUpiB1MM43O3WlcrfYnGpjP3nDfzSeQUQTEzwvlJKovpbu8
+vH36Gc0z+DxLQFAXOLC+pFNcyvAZGbR9i8qMEfORCliAT/iFpV0KKCYIXD/wXWZrFOd0FIK7ouK
9Bfpu/EqRSdMH17fiPnnoBeBB2zgR1VjdrT85tHwcT20TBNpnRRLJ4S1h1ZnlgF61HpA9PTSZHaL
XyA3p5PlWQzp+cWzFj4JDIGnVMh6W04lo35xjDv5Q+Z6yej/NfGzDOs0wfUGCZaEvgAXg8KVEQIv
NecuHi2xNUqTNqigR4GG3CiHYDUY48XqMXUiMEhVl237RpzckcEGh+u7ODLZ1SE8YxuyxXNDk9eN
nJNU9K68ec0yHVD1YbzXYxvSnh/RWrO/Bh0ZjpmKlfKNeGVGHbWv3j35bfowtMMCPqYx1jN8lXy8
UqP1i5OH1YoLEL4X7b9C7LSGkEZAVuiE9+nQ3neW9hEG/gOvMJEJI3t7f1URS09RrzUFUhaKuNbJ
O2jkhypydkSPcWAw11UxvNBgsjz9F+LnsguYEHjZQ1Wpx15Or/UA7isw8gPslRNkxm6h8fb0DvpH
gwaWkXwhDMly697KsKh4Mvg0HL1dJj3813iwNm2io6hx+mVdJu22tCpUri1Sko8ILd0i6MP3adD7
NZGDBRHdpOFeHVg2hKUiqGFe2VmftCaOk4NFyQ7rLyiIrzZ9nbRuXU4Z33WHDK1xQ2ZXngMXv32J
E/eZqQVNtI4OMrTEb7Jj2TMN/x6MwbYTP0I9xOLr6Re90M6pgamZ5LiRpEqfSSGCOGh3zkTRUL5o
DbttFdRfc0BWT+03U4TFpvdDY9PS2CdsnuOp3b4xTLKXQ+rXO6wK2Lz6Hl2bqVM9jGpvmj2h8Jxf
sm66Ni5AtTAu9BWyGZrl5S+dtiiba38PEoebEjWBSgUu1vhpar+0BNtRlzVcLVIeDbIHF0zu6R8V
j0VjYBwTiNqqmDwBTNvLFCiLirzknATNa1RCcYZcAHWYbuqCWfKnwVBgh/sJ4m4BjzlmLbE1BhEI
E4qVhtNtNWm8ninAM9SgtEAn0zpVE31W3YOn3cf6JZhl9HodHiLfufijaz8KBfAjQ6lXIa8wUOOR
JJEyp3DX/JXofub2EvCtr5Ci5iimlpd4wCvShcN26iKxsziIEWSXgN+zSPcLa+Trlcv5kkwZg/Fz
+yszhl0eIHsi6IT11TTrlYeWcTE1SKvKrpCHBFDfZvRrAZc/eAr9vH6UaUYLxW77LeVmsg462F2O
zJJj6ah7wTzvFNjSO7mJMDd4S2KEYk51MoqgXkWGeQ7M/DPqvekU4qPYj8zEhsATp25+8KtErkeD
txfvnnswZ9+JGvNjNdIi1+upBOLHATHL5s7STO9v8i7YzDZMlRfGjv7ZnZuinrs9+B2sJrNYFcIJ
tpnjqUPSWmiCaOtH7gDzqmMTNWyoQ0PW0h9jK7ncHgyFck8LUJrb09VncA+NYZhdiYg+YcAFpxk8
tcndcQ5Fhc7Vo/o1RWWfRjZDbOAdwIpqBFHXtfojtWr/6OFv1qdH3yGDNNcd8+h2FZH3kulXT2bm
kzTGYoMrgioxTc2tn3LJRdLR7q3qOeoq7P7zB25kqI0xz/CJ91z0tgOYyeT2Wtkmiu6sbadLPMXs
qy7VTK1DSAgkL49rlvYp7svv1pbJ1jIb95RPOKuMJtm5TOiWrminpR4j/vFC6xJ4I7K5jmQFN8MW
kdMJXtreYK/B/8qtCTh/IVOAnkOP5V4FGsP1QvLTegbDU8WUX+n0XGRwGf3tYNXEl5n6ykwlUGDB
pDuF7GP3RoUMryccZXD5mVsgVsYpUmxxUOcRM5oaUQHZqOHM6zgyxNAdVKfvwt7aawEWo5hyIk+N
9NiNPRsWyPNAPMjJimkEGkDz6JljomOIMWng+Z1u5cfU7m6H8g55jFxxm9ksqeFOG9OJi1QoBKNr
KdiZkpZvtvRo4/KSbWuXRrxW01dsW+mvhh71BeIBTJT2gcRRjXZcS63oHUhivQKn2hs0/qigNFAD
5ouvc/a4GXq72k6WetQCFuLkB/sGfx4b6Nr207VhR4qsleYcjcI7x+mYbyfZ3NWTfZpaSOmj1/zI
eu1nYA82WlIYkdEsb6mgsbYFLwR6HY6uYXbMS8zHFIHFwh9ZYabu01bqMvUlXMgeglQAJYeETCKW
qOGsim2zxNSSeNraaaJk7RcqmpEMv7KQyFdJNw+J03jx0vA4/zc57L6pBwVQBOI1RiTGWDNuBrg/
oflUq0Td+YPG6ZP13wJRNar4B0iDh6rVFqMRhQhZMhReJM+yucL3Z3YGg4ml2q5gUyCAWkJhAOEq
uxnsFX3mKTiUwFK0BlQ1ndPkKy+dgMCjkgaq24JdbohLtUtkmEmIpVhznXNWihnghSU7CmiCNdmB
xivcPysFlAKumBVUZ0bmvuKSSa8yGt5ESPkRd92ujDiwTUN6ClIIrn1hE6vZzZZpkIIBJZNrQDiJ
MiuimpHxzho5WacFGZlArTamGMKD5ebclXouH6BQ71L7Z5gFMTU4iuuR0eoxTONr5/TaPmQmLSOD
SIykxKcUG8c2Hf1V5UcIsPK+WBf0COdrXF93Fq3hKcjEUUljI0o2DDX6+7irm72O+Sp1bIY9/XSf
G/k1FoW7I8AHpJBHXGvp1BpsfO+O/fBZH+sf3EJg+jS0nv7UBHtvTo+u6OSZZvViMoXaup38LNOU
pHAneUBVPLtNxpNKQRJ2ic8pmPqiLYeXhhyXyR1QnTDzGF2asy5JKTEA26WbMiGZpnfRNx1tRefU
6tgH7JoTFYkk6JJg62ClTA9cXwm9vPrqwGodiSUhV6HGfV7a+25CShPdl3Vv4x93jj48FAfRMlMJ
5zVHEWE5vY/DpMfQXdqfxmRomzLz6aEzkVgnY70KA/l5s8bfXrGilKRoJ3cxxqSwxRY6PdfOTofq
t6h979jy0q7KpmpXlU2JmBvAMzMqKxTmuD8Tj3l4Q5PCt4mWCZz7nhyU5c1CcTP76YN0ji4X+DJ0
xjml1Jl2Dor+S20/3L6qkQ0KzQBPK5gCxN4lNUgftyigYhHwphOQ6EiECKa/9QY32GLDoCpIfdJR
2moVCBAmdpmePZ25iSDpus6IRAoQx52roLX4XvACUmxu1kw90j4jVTxx1mdmNsU7Zi/HzMgoNnHT
VNlnPET6znBpBreTsc6c5LO0EbEiaQE4P3vtjd7eDAMD3LJAwhRyBwA+5dw5yXIbr2dgy7KYUQIY
wDFpItPTbAfPwrtVD9i8kY2uKwX4LmTA6ZeY5yLvR04zbskJ8wl4DHZ4q4ZcKMJ9bvGKo4s6FBit
Fi0O2M5FM5vkT7YYeeoMqzE9k51d99fOouIC790zykItGTaEFgdht7h9pUe26x9LauaIYhnZ4Y+0
D58iqVjpmCEhX+O025FzMwTaL6sHIl0IYDb9xIQmw0DdYA1BZwXuV6N3BeRF4NBp0+xq1PTizKG0
FobPc2QiXcUxUojBBNaf9qfEsT48g/UIUPyliqmoddhYkck6HzM/Rs7IveDcaYPNm2Q6D4KLRPFb
+a32BNEzWNap+iE7zmLkfbBbJbzZNuC1WKUURhoqs7Zdza8Mw0iQgT7FXTsCYBtReNDg3HqIC60i
91edEX/e9pNJzHlT5V6l1950vuCqoagN+JZb+44ETA6E8edILTmW/Vs88d4ZlQYRqCqxQyNCgcUy
w9bvbMMqt249Fsc0gP7TYCBoOzluiphDrm9Szvv5oD27sRwPg2HvhK5fptZtz43o5Lli5g75ON97
WTnu5xrYzQdxhSrNwUHZP7posK89ZaQ+mg2Gv3ytWWZ/zeQ84ZlWzNrKFdng6a7s3B9E5ubH24PW
d+9xrEXkONfOmhiAkxZ1OjHoCnm1wSHkCHvvNR7IA0c2Yp7VqCe7cMIJzjr6wLC9306m/lA70t2w
ljhHqwuPiFGoh8DW1Bzxd8IX70FumEvRGvcx9NaVVNp6cNkk54tKn4kOcWe/aQQ8rFI5v3601w6O
wplmkzFn0wTlrzyNAWkUMiBBntPsKL0FAid9L/2dJ/JgS5OfoD/0fTAG9VU+6M0e1B9k+ll2a3S9
tTRM6Agd7x6FAdGJlAnDfFIzGzNatwxgZMXojxsxAqqevKU9StDMw81A/XjvZOR3jBGWsmnV4O5p
SSKfLUBcS4N2qahkkDhQNOVu9mhLp0SG843Dzl+5RCqzG474vdAO8bvValk18CUH90XWfsMxiHIp
Qt1TtuKloTJeipE16LYQ0V6B2hRYAeRmtuMw1xxu9s+pnE+jncfZPwH7Lbj7PeYSzO4pbsVCjJDg
UEbsC4+pP521HjrrXaGDLBlCJXY6lIg5yWXVmzaKDvB9PBurcdf2r4aG4TqkLCMnk/43x0OSkZYy
bw64XlDb9myqt9fJdd+0AW2abcyJijiGbr8w4Huiiai29CF6nigEV5Su7PUwUAwARQlD9E3MJYAw
xfgGfDeuuCdXWmXjxuoQS/hDSNE60sjEVUdHgXs1AcsEWTWlZ8CCZRosNRlyHyn7jqqHoUNMXpPv
7QkPJFGvjg+NF3/O5n/Z5p9FydWEkBaxt6EBZJ5t537/GBnyRXFZ4VGCpPLnJag3DL1TPN8wfZ8M
widZsTIQ3MsSVre4EF/N/ujvEyN+w0XfrsoBIxpUCMoSvqiS3lYVDkffsAEenenfOgZ2umX+Sm9Y
8sNLMRGl3brDmda1WnrgYAjCkAsnQmSCPqCdKfS8AlhdjOKBc/xFizAIenDAbit53256RBFo9lnJ
W8WBL+PL7YaSD4MIrUoz/Qxadb611LGREAPPKR6ZREULLlUrzXZP3tynZGmfNmE9Uy6y4lp73Tlh
kVloxSfZigIbMX9NrRfrCdK0sKddEbbxyqF9ToQP7+Mfa2I3HDQjGzbBkH4SEwOn0cIsQ9JQYvbW
MU8RUDhDQPgod7uv7jiTxBfBFGpR0Ld97ftY4Bapok3uwdgt8Bzqgz+3M7rvhIbOThCVfvUr/Xsc
H6OgMt9pVKB4LqfplNhuunOsqVlGmNVXGg2qSgdJWolqnzhmd7bGfl/0HP4Cwl7PIIRB70/orCvS
fgISKHDzQkgpkW+i7edyrkEeLIRH7kk05CuC5oCha+WnUxoAPHLux/kKaYzuSwbq2TTLM0yBy1CB
AwmbOYSKfVdv7D29bw45ncFYjz7zMF89ji5YpKgS9XklGIOMbZZFxSIJjluKO86O/PcJ4peX43N2
7ex1Xg+5T1AdeOTJJJ+xFz5VmbgvJ/tNqvhnnru7eChZ1VJoanQ1SDaghQ/w91FQXlsDHUIrmTv7
OeWuPd9EYuSJ2orG3uTMVsiivotqWOQofoiroOzAd0u8rKL5prMiBzkk9Nzb3TbskLOtbh4xzZG0
RD7oKmXg0aXH/mg2/met+/vMDnAHmntIz9izZP0Vtj7XLBeX3jlPo8+cnDgq/MxlUKgFueRwCBHz
TiWbL7l1lLEMUtj80k8XM/UimoLdfO+aaTttCn6dUfOfRsly1+hpttA0CbSQWrGby4nRItBV4Fb2
q7uw5mbQS9zSLa1uJ7IvFTq8xe03b3pc2qmrIFxrj11va4zjsb9RRdRTcDFnb7Ca2AjAAbcLGbDI
xXitRg8IPZf/DUR1u10iqJIYJM4a2ml6i7y/ESaEriOCyKlZluDtrjFsvLjzp7kfxkXfWPAq2VUq
/LWrAvBHZQRLpewLdEFeBdtrWMAAIyf2VG7nz+sKqRWlq7/Ke6RCSIaaUPBO2kxMFeFkYUf+O881
f23LAgceaVFFEHJvx53a082laXEndckZR9TcpWfTiUuyIHxLoqGiHVJqTEtcFtu646Lw8TTlbsOb
V7CHdUX+aRbWocl87GMzJytNyl3u0VGEG4/AzuXPnoJUrVVxdHz4VPF8ti80eLCV8+XUnFTCgv05
pgXtxXWwzTUCG6l8XnrY81rD4Y6rn7gyLAM3a64PUp0LaO4UkrkXkqwnWo7iRU6J4JGr4QE/YriD
IUMbrEdhOskCeZvLLt7M7QqyNeCUi3nb5OKo8KRPWywa2noSuM8A7nPNvVe8c9BTg+cWY42RaPeA
WiOk7AFTUxu2Jrq7ZdjY+taAMb8ilOPRHroXOZ+y8sY7yp5YmyRim/Z1xuXxcE3xdq/yKfkcTG76
xna33UxpdTPKWoGLAwNSs4uQ+KOxnJCUTAEt4/l6HG58pKq3+W1/3dZuvHQ0GgwU7GO168HqUzfy
lo2W9eiLOr14yv7Oi08wZuMbY1BdAZV0SoT4OZpenMx78JTqIIwmw/1sByuHRKYlsobsLqX3AOGw
pgnjenOaWMAMvPIfGecsyyE2V/yIDUZh5EG47wzuoL2d5ushGJ+zTsWroMkQ4aiWEb8ukyXNQ9DZ
QD/1wQjP2sSKZXrqybfQRHHz49YgK8oXwbTr2/Zq8DseUw8hm3KavZ0MYtOou5aO14RuyU/Dl6A0
GpjazQYdjrvtI1yDUw1PA2aEAegbq2nQbKTVscdGFECYGypw9eW0GYW8gj3C1KKy/MGwUN5ULN8Y
aciUtM0uPbec4EmcLFZEQZfXkdPiw4SAs0NP8gfS59//hVHQ/v0/+PirwpaWRLH87cO/b7+ry0fx
3f7H/F3/9VV//9cP+aY/f+jqQ378ywfrUiZS3XffjXr4bjmw354OQNr8lf/df/w3AtH5KU+q/v7b
Xz5+MiGmqyYbBhr/EpEeEAHzT579+Rn+/M75T/jbX84fSfn9f/iOP4GCrvtXMoQc27VMiAyWE4Al
Gb5b+be/aJ7xV2K+fQzinmu62Pv/Eatue3+1HR9CghfoQA2BW/wXUNCGNeh4Hnwg3SCtbGYN/q+/
/voHNuCPV/v/gov7jXkFQscD0cYPgukSuIb7GzVFeqmuyVEDTKcWzmIu5wxGESsEyuaXcWjeuycC
U1YTK/ceV9A/vVB//jL/nHZu/MZF48mBLTqObwAUAalo/PbkVelUAswGcd4jzGGcF/IIqh95Ou1Y
PPl4yX33G1n9//BpZ8TNP8N5sBj3TcLTNm8kwsYF8OktPLGlohneHh1oJcX/5yl/Rxb9/of+hizC
EU5wWc8zoqXqpnvDQ+65jlC/JyuZvvy//zx0CP/b0/kGzDY0N6buoaP7HRLZ5lqN3FDcFtTwgKZh
C2xllspRSZW+oHolQ8Ga+eVuAD5fceA6B8VAxJfnFAsmh/hU0FOkWggPl/TVZakYqA4C3v7UFA7o
CQuTZat38FH119DrjUWFFWyjCqyMtBzZhxcjbzwMWa+kpzk7Y6xCbonyIb9LgF5Kh7uQJgcbPCIW
l9STZGrTFe65cuXevGw9OT60CWWl7+3KfCDs2saYMwJiV7hFJk4NsNwvhNrGhxBRH5jY14zEeY53
47Plc7wDv/s4enn4eO4SkzNGneyGYSLT3tOhM9IyMuh+7dzmo1UjV57FsotzuirVs6PDcCw7Qlxz
Z1bzeEt6YGdvgNrvOAcCd/eMIL4IgLuYIdGgQWl9A9o/J7V4p33wPKh61bbtWXOGV2WCv/Ukryxx
h+S20ZDIDMbhAw1ztyXIaELhm7ufcEtrDkbg46beFqh/h+exZdOp6+ZdjwRvDOrzMtE2SgF4Lyq4
Fy70h5VV7UT2xUz7m3wHAc2ed8LEweia/Cgzyuql7xdLo5zuK6Pa1kOu1k03hGtetp0m1FupHVyk
RVARJybINSf/HINsYsxM+WRt29W7Rzc4TRjgdeo7m8bn2MV3G6HzacZnRYgISXE1SaJoQjNv+sb5
/BzVP8ui/ehakTP+nouitNWWnbZUWVqsvaF+D3Etap67MUumepbbPzt18a0P1ZwTmq/mn1NY/8nT
eTU1zmxR9BepSjm8WskZDBgYXlQwDMqplfXr7xJf1X2YqYlgW1J3n3P2Xnu+y4vxsNSPZsuBOO90
CkEyaBuDvhWHFqbgTxi8GvgGGKQriX9S176udkDXyeHBZjV5g9Qwqt3mY4VGZ6bs+NRsjN6TiVcK
teruQPwBBvJa/yfBXQkRh7s66eC7XIJhQk6vlaU/3XasKzsGNYnUn3NNweylwVVQC/FO2xAxdt19
OzWaSSmxZmKQiR7L+dfSqv2TC1KEiph7Tl1Nl+x4xOQ1KFabF9LqQJLWai1deUSsKmfqpcAfhKwv
d5OW12x11c1RxBOkIM4kinKuMwfznESXSpMRphZSckD44KO7pVfacv+0OQzyhLhOgqc42UBiTPJW
cMvwH8aWeDMutGOz6LTRJ+ibR74WDLGeNT7iw5jgYjY0+/nuvack04Uj8g37/3+3b7VliESoRkgs
gQptFzeAJWQVxd2663Vo7JhZt0hMXOWSgiJ5zSHwGSvOETM/bPcNcboveTldF9UgZ6/oP5TWjF1g
AX5dM2jXLQcqgUPoyajixp1RfMNA/FdImNGXRN6PA/LwaT1ZqpUdyE6lZ66RBJ2LRwRngC+G7gKH
4S5VAgs4aYVERHDdZDIuWHerbTBAPcxjWKRtGWZZ5Kciin1je+Jq9NiuFdJ7CJwRKwd2JUxtuprt
R9oog9pg/0W7DYmEpzOPidmQ5H+l0j/DY78S4+duNBNX2X7S8J243cAarwsROOZ0Hy0+484QH9bm
ULecASedScyHs0C3jYl/lVBzjK/RSPbkYKC+LgHV0ZiedZf1c0vKWHERl4ftdrJrmFKLymIW9yma
+PReaK+iVUlKtQnQMkrzZtSYFk0eyITAmaVe6JchCYpkrjxNCuArLPm/yxEqgKXbzCEowAdjwCta
4GwvI94Uya+yyTfJYv0fwluyVhauCAzh2p0nOJDREzxv/pqLqq/qP8J1WIsdZ79q5lOiMcLkhfUz
f1g59S3VIYmMUziI6i6phB3TwkX1T4rZ9v/nlVxgq35z1OnejstdOFv/OXpgsIZtO0XkEmfzfRtt
IXp4HtbWZ1FF1T1hZKl5nWhcWWNE+SFS495W/hg3JPgIDb4RfQeDu5G1jAmVdpv04qbI5a102h9n
tbwRH36sbs8xuWa7debj6qQ80EcEMDIjSJcePm1ydMC6VB6jtbsMMh9FOXN1BiYwCR8rylLLJZ99
14DP4mNNkLdBkoCvT4xlyv5Dav18EYXErukgRKNr+o8xJ2tnlr4U/QMsmnalq5ZjRWX9lBzeWmwT
EDZLy6FzBNOr5b5AduZFUvHjMNiVuPUAtqy/b1CREN62Q3L8veFBw31gOsLVTZvVIWuU7+kuCvto
WhMl1vV/2JEJDFFJT8q44A4xHr7clTdL7y5s7R+JFr+LHNN5apGFaK35GSrybrAAiDgpfaA5IYJR
1fxBFF+rYjZutq1qjDLr3aTkSBLE2sJCJS4knVKfGEq3nqb8Zk9i2dcNA/6+idD+Wd0tWyrqewdE
jS3MLcIFcyPpekoiFleZypuoeCjUeXrU6wTqTXdpK0PabSL2Ytv5kr64MEq96VI9IDVNntmjT1zC
yMvGmjocPaY93Rtc+oFuqOsuz2piU2bnp4+rsMRs6CFcaTwFGH9n8xaAZyHeN5BRrXSHJJ7Yo43U
Fnn0cieJ3M2wd/usslLYNCU8pzQBFISNaulOYnpZERbJVv7Qq/jHCrNdPXu230ULmXRQCTxOsB20
1ohTA9erRb3k9nFX+LLBl2JT/e6M1W/IPkBxobABzuecH3WP8nqJelIKRvUN1ZRnG2VYjBxromw4
TVk/nDITNUxrBCOz5/MqQXDSB3gopAkQHGT8MS1u5bae+Faz+jEpyOxrnDxJ09FMX4fDaLaQ4GLn
YRXzDcEG7ugBtXREMl7O7MYdpw6CSFExYtF4U0ll83EWZgl3KH8ZV5rmKoYAJsVgYuucABtzZa9A
0E44giSzaG8JSDoMh5rsyXmN9c0QATxj6g9ZW2muwwSYudwNIPaXTqSFSzTjh9SDpEbryKexjPvU
cmsaQwzFJnvHwvckjfZBOLTaM5XxDwItxHNzYMFO4l6LG68UmDfkYbX3ki7O6to+aJNZnbo1f40l
Fp8RSYdP8rRPqtdsjPLedhSQUUpDSnSKJhCSJ8eyCJePsgWRMZfaj/b0d7XIb8w0QfvNAP9ESObS
jy84nnXacJucl6CIPpHtHT+Oi8aeLvSJfkr3zWo3nUwyEmONQWc/40mypwGR31DTyY4+sXbPu/9e
RNpCCViMvb48qNJ6dub0A7FSurnFsbFrBQgfEhHhIOHB1qB+4IeLg0yS36Q4QlbQN3sT/uR+JdQZ
BWWzjdYSJIg9GmqK0F2e6C+Llj5pibWF8o3xURCJimEdoJXmRJWn1Bx/UNqKkKyjq07/r0rparH3
Zi09kzRjaGBYBzAhX5GtQ6ciuTEEoqWs8/do8VBFidJcUnjRLMAcCvqoR5CMRy2JG3nfq/UTaU+c
ktrub8ejSXPnG5EaPtgx+atjbaWhCNMvK+QNbrJ6DideL1v6yGeQnhvz9yqPij9XBc42Rvy05XKe
FpbcViLODUhw+t8dxUKRWnbK8xJdUrr4njMHkSXwTbF6xMtZmRpSgIeKnrauAiKlU7VVEsouIScT
QAHG6lmKHgvjOy642B0Rpj5+gwuK5sLHrUIoOB6nuTZSf7Gj1tfS9Cvvx4JU3JQKJEMv6IBLcoyV
ERGhva5u5xEhHj2g4hYcvEXEiz8ozP8lVb6nGnDsWCW0jurLdYoWZMlkfJaEUnLYOmDaHR/LdGEZ
MFDKxlEYsYUH2TZ80Kb+h4RSDm5z/kVVhKRUpZfWtDpn4RJcjUaXsWlidnRk29zGsEE1otTANweV
rL5uQka3Vxjb/sKTlfoKYUpytYS2LrEkDDQS8rFlHNFbhx0yRhI6SjvsBJo+iF8t1vWM9ahXXYdM
AexrxM3VhnbWU+b7FeOCdj0wbyvdYWvbz7p+JR7+e6BgZaLH8JFx9zacZ9PXre8yVn8q4p2PwuBo
C02QlFCV62rq5BvMZntAIZa7nUzfmA7lW2GOT1ZD61mprU1BnBxiG/5xoUb9TSREXVnK5CdWxjxo
+DHEHPlG01HYLtldk4sEvvU0HTijXg3a32oBOSa1tTpQ1LE9dRwtELlIcttTbOaZz5mSUNemw4Le
DRQbhDcl5oDlQM4Dc0H0GltRoIkZUUFnv/e5YnhCl57TxnpSm9Gkmii7sNA2rRqIcLQmnJoZy6Hy
4hC7NF0YZXtnNNKLZkTP0QV5kfHUAUdEZIBrAhsdoZfo3GuDbvnI/82AtdTg4bAEVQd+92WtfeIp
JOJODlKVGHOEx+ie1WYMNf0NBVqPdNx5xr/THzhZMb+bzQgN0sZHdciY4o47cxAuw3HmuXYm5wEy
PhU5LYNkmACldqJi+GHbAVbdF1QKsBLmL10UeC0ZUQ9FfM0wNh4qGqpRYU4wKOevja/JoshzpqC9
8aeoona3GYvx6XK792Q7EVfuWXrsHPoJG7StC0YJ5kwV1/XnGe6fr2di2pu4UUEc27vfUSTVJren
g3lnjgXOaEMKx2m70wqCnFEmh1qrovM1gimhYhSKQwOZ1ZI+KXpTEr2OSPXIquasD+lyCbhUCUH2
dCD2lS1jLbPg6HT0G6rcl4hRAJRm4d2X1z3RWKd6ai59gR/aMZdQZVRopSCDEn2FPZUEBC3Lnllp
fyql8YUC7WlkNGBJyceUofv5K+T1qHOq2TVG+1nrsEu7WUEZph9bGVYeqKbVnqFMtXB08vImr+2/
fFmARPEZOgLTfkL0Dus/9y/9wr3ZVX/kBUN/XSmHpW5udSp9Nhj3GEFTfJW4ssdFd6tRYU/jmMMc
1XnqYWF6DwpxVNyx4luectAj4I52agW9Bho1wd0WObcDMdd1/TQYVLJRX29JovlXpsXdTq70yV10
lO98m+dKp3OYb979yB8BuHsmI+dzZGE2qmRU5K/SbFXhahoJCTnlVbVpgaUojQFGFn5ZkcKFFJ/U
ljXQm+EfEVVPY5k8WxVJt9uw0SxaSvakMnEFsaha0kmTDckrE10wuKzfwG6qHqi+OohsX6UftSNY
FaeXlbuMY9ZTA760iHkFfLrnWWi3LtUvmilgL8mgobOGpMBCmw+6zqspTHuvG/rZWdFOMf+4SBGd
lIzLxqlWe2zwZgZoJLc5VwlOStJDnQrFs/IyKIv2ToJT486Iu6JNzIlLSPfipnw0NwmDQjfJXxrK
ux4UkzdwsAdbwiIYNehb2/Gx12ZBd2gb08nmq8khCd6a5JZiy3/UBxPfhHzA6cIkfr8gdgF4OfyY
idl6Wfg7Fq8aPi61izkjbRNncJ1boh/0a1EyV2yV6FgghtqhkS5KsmDNurZcus93BJNOsNV3iJaE
v7RvRCdDNmWyQBhpgIyD7Bd5YTq/yUTb5jpYPI7JUiTnIuP4s+jSsZbVp2Lq3q2qh5Kx4O8Zy+Wa
W8JhQQHUoqVmuFj5GiSYCgZFqdyp6xZvSVnCNtJsTiIWI/KcWdA8EkUz4w1LEzwCtAT3S7lxSpV6
3kuacNFh4jovGu1tyKzzgDY+wC9chTqS31Odz+iWGVtrciMdRiN7wqhbHmrVuGmtpp0qDkHRttTn
oIblqA5Q3XY8czAjmBkrCATo/GpxXLqthH9CkxHjLKv2lXSgRbvmQbUwimmbVMFZFpTwkwhUy9J5
nJ0LciFxGKbiMKrqQ9HWxmkG16DH7RT+Bs2UQGzEmNBwwrGCO+O/vdocnMKdKNOyhKrJcdiwjS7h
qBtZDu00OfGmtX2r1zIsBwiNNgI76C6U8Momj1BNm5OcFT06Wo3To9PcX71Koxb4OOhkwoF5mKfp
LSL8eGeqMla+JTn+yrBqSxOHdvpdF7M7qHFxID0qOpokfnWijkPMmr07qmXhC51Wa2u8AWPWfBWW
jDDFd1NKfwoIR7jhZky0ObtCYThog/gAVYZXCtY3DpR20DAvjPNFR/OWOmFlZcIdWXuVJDKgUDiv
toEsFzohHWaE475B/uCWew5e41gs4mSCSU/IT0Rmx445zTUnltzL6LTxyVTBrx6Ku2anLDkDxE2H
qMuSSc7LEizj0Hn6dn/1g5aGJDuhsC1bhnXcOYXEBHTp/pqRTrvOUF9xPVzSovK7OE28XMSURn9M
oUzn2KPinsNZiENdgrToJ5qPeNh4VsgX/x1U50k2BIbBsRzcGypNhXuem3s+0fH9JtKDpmDBKxOS
fik06WHMiI6e53NVKZvWT80f9Ub6Iqs2jXPLU+Xm0xF4jybkZowFa+UYf5jSj7oyGIZlhNcIoSgi
18TBZAaZRRsZKli4rABfFsiDLoqA6LBJn3grnLKG6QZV8yzpFBDOqhhu6+Tf1cz6vjhtFlZ3CMk+
yqzIHQ1Z7FqrBYSw6R9ynMMz8z9X2/RDnUWIpZPQnjO4/yDeYz/cRt1qJb38CqNSbTJcSCiJv0ZA
pyxyIXbCpBPkQJiT23iiS4uGdPvKcm+/dPaCxQK0bq7mf6dphmq8lLd0+Vw7JwvpolxMCYdBwux/
20VT6AEuwVQ7CcEoKCLDYZK6NQFXeuP11D5MKtNNir0eA399n3oYp7FgHABg5w0Z1na2Vk1IhObD
JNGA7uUDfhm3HMsX6duIkJWvveUierHcJTHgcqZB32hIoCQ9MMYkaMlTGvT2szUOi8iRmLaU5J0R
fZlRGkSoZDlcBY4OQshBZGKlCoNj037TZu1EEgRz1oXg0F45gx7edaBSy47nfeJd2LX4zAVRBNB8
keYa8bDr/FqM36SWIf5SiqsJpd7IYw7uWbf49dNsnjVzQWKnzpLfGyVHRIs9r8d12ZjdOW4ihr6D
8iI1sKxtIIQgjvggJfJ6jOQW4zM0RK3QGQA8KOfaW4TYTm/bT1tdGNoM0o0T6meD7g9uzFsW22fm
BLdOYbGbpGOTMjVeVfE550vjTk29N1PempjrTxqDb+msvayS/jLlgKf66SIxc9zlmoNKpYH4zB3/
idnxWZeqP7rgD3JJnJxuAP9vAKSToCaZUvNUNDBEOzbLfDVwGCA8oY/1/quuaVLnXHIvIHuq/xIr
jwJRoGP41QAur6WifIBU5WPRVXJf2O9+lSpWzUpOgKTbEupnQBj6T0bB5BrjDvHi1FcyLqBQbzOU
VyWUgXhOLpv4QqGshY00eyWiK9fQn2pTd56JRcaCSRGISo7gTxCJc2cTZNxw5jYYs5iZMN2xVzFk
HxYeSdJio5EYeWHvJru0kNtm0w3G8h5T8YdKkjiF9kNHf8nPdBsanUmAKlx0+ufoCkt6Tap5yTvM
B0tnva0GUfLmmHpqydEpSerJB4SYbMKJX533mFG5y/HAoRM24q+8ItkUKL9FXhHTRdBHjnRyFiQS
NPZ8ma+dwbKf4ojflXHGa6D2Wxf0OL1lNdDj6mdl1GzknHT0FiyiyHMW0O9qQ05D1Du3qQzl8t80
Ol+VDUYEmw9A9/bPPLJa9FgvR/tFEjPfL0OBUjjkchgxih0ORgRVyIXt4jJmmpgt9JS3wrbX9kZE
mqPCY1VoCirQ8mZvSXRDxgI5J/WRZFCq/YFjiaVYL6MSPyH3pYE6TrjMm+PvgaVF9wLzYixOWJa6
KhNoqq3HOavqM4qS5mbKh1GTX8sJeksnZPNozOlbNrQxIj2yPghGD6RaTk41szqSnMy70U76HnsN
bYE0hK0enUrOLjojprZt1L0o8yfkFO3VtIdDjfozXMlgDWGfE0YqIfXRXpJl/u4kxNWg+JcThz1x
MnBqSXPpILtgBBNRzQ/zym7S1Wy6MRdCjUxWKj4z26pRBo3E3xn3UkrjAyKSeC+9tQBN8IQcVmEf
EaVDJdvOqb97IfxvxLnqEwoAdoPZvMYGWzZkoSvh61xsmqp+YVxazcbFZ8CskBrr5Ve1KOYEygJO
0TTqmI3OjBFlLt7vQo9iodp1U3TrDQRpLYq731sXQBMlvlwYMJi2/D6StDTYFT8FikJPJxNXLu1H
GZW6V+bjFeQofi3UUxbyLBjh48cmHrNHRHC/zzn1yo8muO6o3ESq0Fdum58hTnw74stCPQRC2tQa
ubiocbe7YSQNzNleY73l+rX56vU2rYu2prRg0XLbrK69uqqZiS00QlEvmQ3jXoQbZLUjWvoVbiW4
TvECrDjqbdNNiaU6qpnz6UyMSVEK+U1hL/ss5wSQWaSeyAqmvRoYtxfp9DuKMboN+rNGYxEOwEqD
rvARyqEAK7AA0h1OENL6zsquvHYDo2+4SQGfUDZOy1GBEuJV1eqBcucZ1MqV8wkvUqXeUMHC7nsY
Ms4mFaL2AgcpS749yz+pAsXGSRzrOFpHpTe/Cb5zjloXyztUAZqXWP18/f0VSmXF40ZVGOjPaUCQ
ABxZAhbRmyKqldki+piAQ50Mld3E6dht0MSRSNvcMVXmByXfW/NNlXhms74kriDpGgIhF7j8Nqt1
rLypaXRiXlkclVHiSSa6bnOaKA84AFGHTyMJ4Ggak4ygmoj9cS+k+ZEwE9i1Tpk+9HLxr9DZZWZT
AF7m+GhGavHeZlooZCfUCv0PaOn5thoLpWT6mNCZCeI1+65kizGpajO1UcjEGqIPvE0W434NqF/5
sUwxofdTwanRulSJhx3N2Ulmn12dzQbTriNWjbR9q0hn8W2KKRBbkLhwbGTvC6+cZxLxpiGo7ZrY
8TCoQqq1cfEbdBbUVkP/1zZpaNXm34kBvKEWPLMNQE0DJ3g1ZeQ51O3jtG1oiCe1RshseBmOJy0j
/CIl3VpJl5+hJ8KpxzeILuJxpI7YGSlQnKoNaf1/R016kfpqixWWab0l6PlKh7lGGqPoteLoLQa+
/LHlhGtEmWfrS90i9J6t7p/DXN6TYHbq9HubHukkA3qU5NnIAZnRqqdnKVJBy4Appa5HOa9XXhTl
PiHSD0ranhty15kRjt2hbfJr2bQQ+lT49UbeERTOAEuJxk9oddXLPNCKdXLAGqK7g9iuD1OKsJIT
6+a4gyznbIEYmnyMOmD8NMauVr5squR4CTndbF3weTzrjZ7AwgPwqEd3lfIM85VBRGjyougi8tj4
bI6Bi36I+FGL6sp0/BiZMshfC6JxXNkXfM39qSmVz6JHyjiDqg8n7kYIlZzlEEuuPknqIiwlhp96
lZ+1fPlRGYh4A9DZo0pvKdTz6r0i3xvt3kxziCl/kMzBSBTACU31oYvrKDSNntORqoZzJnHzrSt5
xia5OUo8Mt6VsIlOUwq3PN60EwqiUotG6VJNz41Mmp5psIVysEEJyazPttb2ydIhYbfIImvncVJp
dJqEBTN1wUsnaXnQZ+NDrk/KsVlL0hBy1a9AIe9T6iHiw+2AkAQgBbFC2eEk3fH3p5pd/KgpgF9R
pq///6Uqc4Mp2HBl+sO6GbRVd/3vvzI/5K9+/23bi1V7//0KqfySRequQKxAZQHHuNcBMQuuI/14
viyBbGmgZdFdjhsDzuzlpUpt8VBMxKAqVayFVDalC8fJQYGyOjeHJ8DVGmWBPtE4e8UJcqmKwUPG
Dw7Iwc8nc60FTlcnIn6Am6VSv6re+pffllhSDmlPykezRA9NN53yxFkfeQ/pUW7wYWUGAth02KHU
dx5ktWnw38b+Eqsk5qVMj0lVyRHA/DMM1rFS1i2EbTnzfb7fs8KGvqJ2jsAa5YVzxi51qIy+DrKm
+ZMneU8nYfqTETpfztF4kTHmhpMNKpCMB6ztjnaJhQ7uu+Aaanj75mYaAub6FQr3ND+V5Rw6KZ9I
CSVlp5bGeGlrcHfgMfcNqe57lSNTmVVB6mgnkUY5J2uobmUtAimv77OKMCOLSlAkOidIbeYKlsNb
X8PYyZvnBXyUr6j9oylADk8miYVRJ070pADqrbhZ+mI0jtJG1EqUXD+QgYcCG+smv61ZEHpQ3/UP
rUUO6Ubx5tT41VMrmIyo4fIege/RKW1J8MpOcrk96XBXcMXO6RPEh+s4WdYuoXPoK4RiHZniH1qZ
6TIGtQBpOqXPFHtZiUU2lk0kfdALEwTMBNxMdmBZWncdVk5QcddfNVmFDLg68M1nYtw6xmp0H4zh
jkono/BeyCpSmwMNQIyUsrOfoIpTkYIVW/4t0CzfEFTssPwdyQYharxD+5EmTJvbCrPaYtDLq0Zs
mKajDkFecbOj1tq1BSCRoUsYfTV57EObUHeDxPOfN833mmhW0CT2U9NMdCYaprjtwmg622RIY2Jk
J3024DUI87gQ94DGdPpRs4nwAFwJDrM7a61/Ms14NablL2kyyIpS/WxYxonZm0djiGYk0Jmts/SG
LA8u81C9cBMbV30hXLQXBS7oZNWfzUdbSofbkIJLUWMalrKSeUCZKiJsIhNcx2QdKsBOklWCSmW6
BeRLM3hURusCA3oKDaugaUZBvhd9aZ+wDYMA7iTnOEJKObTAlI+Twdvg9i8PsQNFvpbrjhrEUc/m
EK3hnKvaJYsam/iV0bjWERP2LLl0rR5d0UMRMaNm8qOlRJVPQGW1X5n2oHBB8t5j+H5S6EN6hmKM
T3RgB2+SDOlJw+UxShzg7Licn3ud0bqQ+vSl1cnIlUQrvwxOu+CmtMo7kh0QhVbNAZh0X8yn/XxQ
IgoqnSfMNatIvE6UMThDc/EKAYc73Eib1xiCnzvLQ/XatwyRGrKOXhUbozfZK/mrLJrCpX2ZvaKa
L1yCPJLXXwOnouTxa7QwX+o5pN7nChFBkTn2nYWJhnzXWHfkVbWLVVU84rH28YerdLiRR9kCReLv
b7NkVa9gs2V/Tt+HghCgZmK2HjkSo8VWeiTr3TikZjddo1gfr32fTtCgG+08JMwxtz/v24lsJacc
mVNZxqVT+hNmur0ymPZrn9v3fkIXWa1fQA1TD2goPRFcRn5px3+ytcf7lgjGx3FneeYMr9Gssjmo
J2DH3QAt3x65ENJcE3aFs5155RKkQuA5Hk3db2tmo0JWlovKuYTGSK75eV9+Sst6Bt1RP2ZmBuOj
uU6TVodFm1uPK69YysxzFWdHJ2uLp9JgOWYCXNJ7dVjPxgpdFK8/ynEJ5JMasRExEdQblBI6VvFN
5NgDPBE0wCVfpImJLsAaL4Y+Mj2ZIvuIaAeHiBie+jg79aJew7abmNYY+SOsqP0gpuw4b5qvaGWR
H0fmyQSnnaPantx+PUatZeKZSDnZcZxiE+g/Krle9wzZOr9cxLcdZTTccJ9uq3ZMaDg0nkGQuQBB
pREGs9GtrmVK4gJYNVjcWUQwxJ9bwdZgJi1TPzNcY4RYCMEaBAIqXZ5Ew01BGA+8AyzXTjHK3FU2
cCPDNC8Zh02KJggi2jKcFPgKu4oW8INVZ2cmXyf4n3DpIrsOGjvF51eIec/tt2WDPUjj3CJixaY4
pjTPLdgJ1QJ+UQfp5RpFYuwH06SmnysPH4TiY16gcsgYLOrZvTOV9jFeZuhANMVYtkkEqVusERra
0fR1Xcf1KaaNgAkObUulydGlS6bE1bBiD0QNHJHEwXEjMSxKCpaSWLj50IKQnOkJ8CZXgH/kwVmr
otKpu9iykl874qCWadDPBXnqPmkl9lEfyU8e0qQESrJga5C2ukx9YCqIUFXT3qSs+bcU4p4gZObO
whrXMCyfDUXbPBUlfpqRlHlWrX0RGzQta3q1eFbPctTRFMgWmNHO9IDQYrZYjh2wV0f2/shfzKRy
sUa91TPzkUV2sIgMFdSUWZ9OECG1ULUeYOfWXpcwsBkatTxKySiz6g/nGXkZ/iLog5ldt2dOZtd4
jcZg4H5jtJ4D70jqF8o6BbURORuzMx/7WRf07kewKDok7aUfAiqT4mhYkvCnBSVeHf+RZAfZOy3j
cBnax2XeYtSw5+zZQ99VlTIo0eyt+bMXlrg6KiZjvSuyoGrtIiTRp/WdaLNWmvFxsEs2z0bcOo0K
eORAAAp9oodakZ2zzjOz2Eg+c7KBJ2WNZ8vqAzjdAiCf+fBbOPJJ7kRpSmHSrnurgEBYGCgIRiNE
k2reJFNgUB6Mwh94PwEY6YthIcctqtH0c5k6upVVlOFSfF1LtTl3K+WFpC2QJUydtg4xAZx2aLlO
JbrxMctetTgqjvkKHldWzZNj9lAfjH6vZ9mjUS90SYqY/N5WHw7YdKmF+rhQTnE9KKd1ZD4I+pBG
6PZnvz+N26+i1UGWZoiFZnXZGV5pwhMTZkfwgEVoB/Fkkos1KtCjtjxo8yKf0u0vfn+lVoz5K2dD
A889BNyLjfXmNvahoborECPu02O67lCJ2rfxfULu/hJ77SH1lMfq3f4Y/zpnYk/1BItwINH4hYHl
6a+UC/qt5UbQ/emGQy361PCvTbeuDR20hNJua6uA+NODxNkpf+IxaMJsL++LsPLNv/zBQ/1s8l+R
0SvUG/WufFWxZ13XP1YGQ8hFZGc8EnZDXrC4W+c0WC+SHEj7V4HvDQMnB/wHEpWcF0aE8pd1UK+Z
5mrP+ZdpBXrtrZAKwtlrc6/6bl5yGm3txWoeQDibt/iVcOmu/RqbCwvCRvhgH2GUWZ2Uzgepoqne
gEEVw+MFZXQJzLGiYec5dpg2VAxFkAEtCpHCqE/tVw1JYl8WF9t6kaS/vHXEeYF2z3sXaQ89pum7
PSAs6RlFfoJGna86Mi3hNscmbPOX8plTtw5iAIIFckXWjhsekuFQvWav0gdSAlpJ2B78OhwMX3vV
vwr1pMo7DUp78q+/aHfnCFi62A8l2uN9zDBxN57gvpWg23fZx/hZjjvtlnj2I29ucfW/czi9ESEN
ruBleFUC0iSQ2l5IQmhgaT2zqyEhCqk4FR+5yHjVrR3Q6gIVxq66E6aEmkR6yWDQYMIc/bH3ov66
PnSTB+qlYp7DwId25Q5M/pS5EAefpz32lzpg2CNlPtOtE7Qzrs1yrM7lq/JgvFSTq5u3Qd0XKHwv
+hFu3DjAqgucZ/lmvaiLp3LjSAcCUDhevg9HvAErveHMlc7lyb7QOKaQfMkOxbzdATEVx7KP3xjY
jUH1T1zaP9JtJrks0MLysPr66Y5w0idmjTfzBrIVQQ3d5L8dR95PAkCu8lX5nmn37yBOY3N4gO3e
f2CHeGMBLrVD3fhKGk56iBKjZ1O9OocE8XXnWoel3MnaIbvbsjtQyc5HiyYzj6o3vLRBdaUOR0uw
wDg+Jq8kkTmmxxXpGLEIrzuru+wYP893KcyuRpgerLuoHo30QDpzFHtvyk19jA6cTXO4jm89kIx/
4lS6LIMdzRJ6q0EMxAkl6B/AK+/iFKHYfBsCMt6fNrw6OrZdv0+2yLddcp0/i6O4WI9N+DknbnfW
wsZHldt6WJXf8g8MIc/WDY1L/b7lDINS9vU8IOszIQDiJ/sBPIN4omt3iBCvsvbY75UTTZ/pg6VM
+2LOtwnqUYCHdL8LZHlXjQ8Gpea+ena+jNzFlnmXXEYmAIde+pM9IXfYK1/dh7zh2VzHly7tQR5c
VKCOO7v2e3uwnxVAT39h6XkiHB7K583RgxSXiK99/lxMe+mFXlHWc0lpB8kv8Fn+du/ZJ5Sb1rdC
47ZaO/HWQHB9pk5cf2Ak9sW+PMvP2s25JdmBNlh0WGkgX/mEKNahT9u77kvSvT7kuFH5jInMY3Ks
H8z3KbA+orM4xWG1b366IInc7AtP9TLsHLLQmZ7wxXeNvhvkXVTvmdP9j7TzWG4c3bb0q9y4c0TD
m8Gd0IJOEo1ESROELLz3ePr+oNODTCZDjO6eZNSpqlMkgd/uvda3NrVxiPbQ7fxFI0yiR+r2z6Iy
xampzrTRjD0rbUzSiJGR1rXfrriDDBPUbIkT4xMdZ0/kiXnXIq3BPs4KdMKzkLPXMGhATPZASZDm
ESAGCZ1ArRVPfpI9eW+CgddoWn5wY+3mVU+25oRmbDQh082WHkhGQTtC8tOm3voFL5vBRLzBuDWN
2oeJeZ/t8YebKQAgejsboV0CX0UAjbxOn5dr55HEShWYcnFAENkND8JRpu94CB7RcwuUgidRvMT3
Ke16G+OdatMzraasuh/unbnLIBXOxHm1FY7dg7Ud7gWaqJwYdtbW1XbOVwsmcEs0IRVgOqIndkRw
E8mzdjIejBf3yJbwYqyUT2Fb2sy/gEs9BYMYP9rUs4unYo0YyEcpOhXvrTlmhqn3on+7G2TiLs3X
iUyq8BTwLh0JEIgMYICBE39JI9daly46BUJ8mMwzy5qbx4K4nm/RnQvr4BVukHOQVtJ9Xr8F2/gM
HoyqHXlxY/75lFsbMhlwNi1f5z5iKesdO2c9FNuluirzmbuK+0XwbVWEX0zMmdayZaqk+Exp9ArW
zNVmzCyif4HQvMSrMrNpKaGpMBjnK2FHCxaVdT9TEMvQALGHvZcsRXmSzMmsb6fe3ECavVf6ibyo
nqydJC6zDSZIzZjky26rLy2miXQvPIfzyuboLj/4X+4uSGfmp9isdNbUBzgVaBfqmREv0QlzCFI/
Erva0OOM+Yn5I1i6vp3KybTbjLml8/QuebGeOaNL21yAng2TcSa8UedHjut8anchINeHkFROZ0DP
MqneLRGdHgLjXeGwLMzA8B3dZq9362ETzcplOXUxAC3zHZl478lZPvXPMU2jd0o/3trcAFdR5+WL
95T18/KDKQd0q9oo78KBp7uQyLOZ8cCM9p4HMeRTGC3+KfRsy9oH7aSWVjJtNEJGBd4Sc3qinEV/
rZvzbqWFWyjmtrQcEGk8V3aFctecgDbVPx0Qa90Mrp+4IejX2DXfFew8al8ytaBl8lQiGJw2j8LL
wJNu5mRVk28EWZF+0zzpD8Amkw0psdz9J/nWs9V31drXsC5RtvRTOEAfzkoRphbw/kOg2QLBCo9k
OuJfrEDx4Nni4W0wKPZzglDczG7vtXqre0vcGPByv4mFJTNKg9O2oyev7SGtK8Kx57zhT7WnYt8i
k38HNo8DH6fHAwxsJDUoaw2UyXAV50xMuHxL046h3hEZATjhIc5WUjLzxCkNK+QP9SaqIF9P+mQt
H/j3DQKOcBs0c6Idmg2B4qO2MoQ4PqGPpHsLJVkAd+fO7ut7TgpB+qiru6qaleaJi6RQ7ziwZV/F
obKAX9oOx9DXIF5JexYo5E+y/0hRMDmU9/59gqdy3eZz91ifw3wJUJEZQ7tmQsLNirCARfYBa9dj
03/S7jsFn8qCWzHKAN12UxgOa4pzHOdQIfl37pv5Ku9YJKKvYN+8GtTubFJJXtNtvvLW9aZ6UQ9Z
tOzpCKMpPQL0I1mObJWpNxCEO8vmuWFbr1W8NFEUxZuUMIHkntgSLIAeXJF7dzimn9nrSKHBvYnm
weRo/kXyB3aP5BtvV6x+4S3rn/EuYsOKdBhGaOexME45M5KjfF+AQllTJj0lS7/elEe6nc5ZgAG4
G77TrX5MnwNz6tjmyeX4tU6e8KBOlWra4c3bZdos42VhHdGnOZOVt8Rg2+fStECBMo0eOcdVyZtL
gC2l0V1HXe/M98QcinmA7WsNoASDjnmg4+ZkZ63ZCw/xEadMBxGRacatA6noO2LP4YuNLccYsQGC
So3S2YhndCvHklvHGr6DRq/9zrSJduLxkbOt7bUdOvrgqV84nFHfGfgCcJU151YMP8T4TpNXP58V
X/UWkDFThu0JVR2C/Cc420RU2ZxbZvEe5nIx0xbpOlpA4tmZ2wwvmMkpeArl8Z6Tg/vKnIk2TbrO
sMCoS5KtsqM+EKC+GP22IQr2OXwREj9R00naWrsz4EZvqKtTp1ChYSLlX8DxoOOZHWn/uq8SCxYn
qmCGsSTZhOYyenIkYmw/X4TXrHsV031DCt4zVWcXDOGCE5S/RKKAkJrjGUHenUp+0KHOyFjhWF/h
2+fsI06sT14Gu2rIMZ4LzQqW0y4+dY+mP2leSSYu1nC9qLJ/9tpEO2FooTspkRPzUNDyW+RnMnLh
Uh8I++HW7pcbj4OfTPTQwiQG+pEJmqIcX0CC27tLRLYm6+eaZNpt+taYE3cTndy7jCuUxVmpRrDz
RSHgoL7Tn+EiyoHVnGOTsbYolgH3IRZf+w/Jga8tPYivUKZOFDP4WNxR3BFe8PoA8eQsLm7SGS9X
2ESv1O64KERfpbNBQDJ22U/uJ6sxsT8oqqo784xh9z34LuyAlt4qm6sfztbErOlw5+OMPEl31gEv
I3W9bNuu43IKzXDufcYBPSzuQzZhhMyjYh3M2aMYLzWxAeN+XT9T+qjyKaHNXBpm7r16EF7ihfgh
9gsohBB9hYeQ9RDhJ4+8eiMrQ/0oYOJjCZ9VwxRgUbvymhlk5Q9nU57dYhMg5l3JW2FmrGNsbt4s
B9dhrmCCv1hElnTMUB72NxJ6AVr5Gh+IgVZi5nQLbWnti331iJjzbIL2wP+I8JO5iiJ00W89AMjz
4JvVT4pmBN6THUuBz518NdmUIwLHJvTZ7PLVud57yjb61J4ZnQf/zVmS6u7MOn9mbYw7CX/hJ70F
RBfW8ATIOp0bClL4ifoqbEU7xyg/t0CYzFj99Q2tk5lHogBCn3mwKtceFvgH6TguNqNIjDucsZIe
svESa9JhWFLPc+/6R+n5OZdoy88o+9C0xXPOxpi/RmjZp91CvWPg8JK8vbzxvrC/mgfInf53cGo+
2ASEo7RIXpJTHy+Jo9T3zrJbGUfWKCaF8UnXbats+zWEH+OFcDjYMAM5ONPupXJnNVAPokIVTmlT
b8WJ2PlCOc51He1t8KVyxeBkpALWnXg77FXigVXenXTYLXYBHphTepe+IUe3SJCbIgwgi845uEeP
+TRxztEXY7h55gjdA5Cainv/nuVIZsnBcjah3VWey7P2Up5ZHr0D6ZET/yFftGfuruou2UoLY7MK
9+LceC6YbTmC0nTB4sliqb1wtn5sXlubbsw5e0SgRtgqOtJ1w1F60T9zYQdTWW4zdJL5rFyItPxo
9j1Za0bTe7HPSdB1p2AcWTLak/ncdxtr1tw5H213DsqFEC81cZkSCsOuP61s446Qda5+o8OHS1yL
jXEivowTqAO8tcm+yTGQ7UFdxJwAamI4bHfJv5gutU1/l92zCqI5tNY9X7ZYFgdt3S15AuJWmZc0
BB/xGHsTEoUpSRDVl1IXYqOkuXU3Hp/xEr4nHMu8eTcXP0kMCMs5C/hZYCEfhQuTzDZ22Vv5jJ1C
5uIp7YVHX5u6WtUwlWp1aSCCbq0I5jutmfXPX0GUbXCgZtasJK1mZhRMacT7GJpexxTrlL4m4c10
3SQg2XNg3+HG//n7ISKsOKxyhooVbkqpIVerYB/H8+RAmMQwpQzRsxAp5cKoNH63XgryWtQS/tI1
wemq1M7yAHeJz9kLlTIK0bZ+CMUgX0ZkNc68rMHq3DMZ2vGPANnNtKazgcd7UJDBlVtV6jguden/
+aMzi12tZvoy1L1o3RHjq1YqB8qoiPK19WV9paXVbC3Y5jDl05QiLPqEeZwJ3FR+/tAHIs4Fd0lz
gSImAmMCGQuf44NnnhFZFraXcTBH94gFkcKzivcUJQcl2p5EQy04CeGDS8WizVwT0YCE9bm4a1X5
Uw6hgifBiKs29w6/d+0DXkPLVM/SnDsXsUz11MLdnbv9l5I5O8DwMkdYt8Y89hzocslUEfEf8yJq
VbbRK8dEtQ1sj93eKEkfGLBaUJmhceZkT2p57lXUq+Nf+2YHWtAvP4UgOFkQ0IuuPFTCELJGqtO0
i95aPaOE2p/7TFCWlQq0tNEXUm88hL1rZ4J8p3DxBMl/SCT1aBAXNzFk4P7kfZIAo5At5Owdmjvz
tjKfsnrQFqGLGsjphsd2kO95HRxgiGilTpR9mgIUJKOpZ8CZP0yZTEzL8XD0ecQ4Ftsy6cpVjcuK
dSaKViS1sWh1div23l0hYDrBjNEvnbxeNqLrT0eWF8wMY2dGVrdpEg6ZhDkvFKBetIEGdWlZ8gdx
0QqRfIYz8RFnAHF38I+eh1r7VttCQSTCrAvraKFFHBfGAC4M7HdB7nEblszpf//X/7rA6PwXZPmH
1E+q8n/+WwIBlP2HrrP6/J//1lTTRLxkaLql4s7kQy+ALnoXyUkjmIXdqnAGUgtMQcN+IZMeVcak
scT5slCDdaaAgyRD+vH3j/+X7zJ+uiUpoqnTIVIvuDlGp3WVlhoFuK722+nUmVi6lA4CqhjCKFAi
04dql4hX+vfPlcAO/fOzJVkxLFOjuaXK4xf7g5wjlrBY5U4q6LQQz1HgFCv0pW+0D72OF34QUdPH
xQ4b3k630HPSTuZmmyor1WrXN77K+Bsv34Akk4tBQJ3FN7p4A1KoiT3y0MJ2RLAIQS6AhRC+PPDV
tnDvAeyjPzkCYRi+Hd2z5pHciYFMu0XauP2N4WBc+S4y2CxFMVVNti6/i+Y7kiykPr1yiL4sD2zw
I1Yg6rM3Dy+aI5jqjTehXBuAMhYPA4uJqKv6xZsI6dgNWSaQjJ5Q7jPa+NFQNHSSnLTqAUTm+PgN
qXrNMoLK42RZ4kTNO472yAFwmURrhfQAJMYBaYBcYKDj85Q0/k9OuMB2i+OqKJ5MNCBZjzK1inm9
GWklSCsp6yaEHOVz36z2v7/Ua+9UVhQDi6w5Uq8uxnXvqgQUhG5pmzEbITFqUHLy9sbk+RmklyNH
kZk7mgh/yzDkvwdxh9O5ryy5sJtCO8Gm2TexsWkNit8VMyajBGu0yX7IGnAMFn/Rmqsu0Hb4P8AT
ttFe9xhRUZk9tIRHmGT44oM21S+rGpkl2WuUF7uhB6CR6flSLJ0Hsfa+0yIuFr8/LPkfehZrkCLr
mixapgSZcxwif0xGS1PhfcsK1wGLo6lrpNAKIBPWtFr6mHc6FH5sw/hdddCexLGsbC6SInpyJVCs
XghhRO++yGr/MsMCzh/MBcWFVjC07oMTg9n9/eteXTsUlcbdyByT9Z9//sfXVUpLTw2fr8vImtYS
VBsMV9NhxE5JcfMY0lIfPf2vnbYJFGqXLgI4ajKTyBSrW9/l2uxRWLhFFUU9wtCLIeAiLJEEsy/s
UKN7YuRhPxtpI71HTSiX86WrMZ+qhha7Sxuj9eLP3x/G1emrWJqsinDedAbixbvDb/KfMdghKJoV
kkyRufERifaPJnTMiaykk3KcefiyQoAg48tp5GNgUlcacTIdNjls7N0XuU28acT+0yqQviojpODq
7rIog90Tccsmg5WY8lPjOe9wIjbYKCmYBs16pCxVI4bq9x92dWNULFM32I1l1fxnXUKDygASC7tM
N1pNiV1XcAWiWlt0oGYIbQlXg2StIgrnAeSX3z/92r7ICBuJZyLAPeViT1A7R63VmD2hHzk9AqWJ
dkSWN22wlFzjMdASCiRtdeM3X1u1VBFikgrfB5LdBU4uJOW76aO2sIeOd4ng5lU309fff9mtz7j4
ZVCPZXyiDFhEfrtBL5aqGd9YfK+OSSaDxOtjVELyvxiTVgCrRa6YFLm0UFpaAD2riNUxwLQ02ROD
TeFL9edaXu/wy+wxNdGMRz8cRdvIyTd+0ewaEX+oKUtE2UV0qQwqBl7vvfqZu6hGlChJbj0ssP4R
DgmV0REY5RqHzHfeR+CY6aDS+P3BSeNU/nu1V0RRMxWomqKFZP9iT1G1rFYEYEG2izh9UrGNT1Sy
xGVEUIDEmWZGGT3i7qblAO7GFXK6JhlH3wz4++9fxbr2TQCwcljVZMm4XHRy3RDNPlNyO0++BZdm
uydTvzYqiT5uT0Zl5WwUgBWesvn9c/89naCaNBHWGTpIfPPnCf2x8FquVA1FGOVksXgzQ2ZOljzs
aZo1+NFYdMfYyN8/cRzxF8+c32dqBsZ5TVEvT8dW6fsDCQO4w1TAugHKbI6yz1kRPP0/fI4qixIv
mNVcHX/5H7+MuALMZYWR2ia1m8EhLgmANnTpG2dNU7n2e/74nIvDlqBEOpGZfA5Iikqw1Bmab275
+kTokAVIqUpf8RD56Yqcuo51O3tRg5WRByd+PrWGpm4WgjVqrpR4rqDHkhRPXASchCYDYc9kZpLG
oFKCIivTt3MVwE3tUjMithH7fSYSgSAjbwHwjaIXuk9tmYgqHPfogkiWZYdrfqCstLx0F0OzSGMv
JuWbDh3pVenUclUE8Gk199LhA5+5sGq5UOKZbJFH0svP6o/GFJEXhB5RzHmCa6cL31pjxvWUVtuI
MLYi80UyUEqAfcwwN7XVLF0hQ5JO+BjXpuu9tLEuIlyFrqN16h5Y9rcIE28WOnSwDc2khjlIxqLQ
tGfyOoPhgUtzvnSosKYWDfBGx24ThIgHzM578ofh5Pr3v48U6crGxIHS0FgMRJRh2uVpKYoGQeGa
lhJDDBBA9tpjEyV7pZWPZmG9U41oJmIf7rHznK04eCgtTwXS1GL136a+tu4T9Yh5/VmT8rnkZY+D
EL1KOhGXslIRzR7Jy6H3KOzkOvh996lodFIRPaeeYkpcduT9FCX+aiPcY2ujS6V6T2lD61QACKpY
71HbHjXCqoaqPsoAncsGTneQ0BCJrbsi9+YqNsJK5f8QRKRodPXMa/FyBvtYVrd4SfZy1RyxzLnF
Z9AnK0WRPntXWjoCRG6VQodSyG91Ii2zjtajz2N3COFVfT+i1DQHAI24As/CdPyestqGs9Koj54u
ff78/xp9W6blHvXtrGwgVMjI+arIWgMTtzXagnUhvpVBYzsda5qkPityssJnsY78ZDd48oOrqfdu
CBvCKx6FId3hdoG543mPXhu+FAS/bisPJo/jCocqKXdqbXwSPU413yzOKXbEh7AhoSYBSzzU6YE7
KGNq5NHfGCFXNgrZgpZK8UlDlWlcLCZODLVULnrU0WDIUrfo1xXk0qluUYeMC20B/PrTR8COJKNA
ziLy2sOyownqKK1947uM2/nFAqrIhgpuwoLlYV1eUaiyNE2bxakNDgR5OunQgj8a1cgwRC9X61JD
zDahVULWvnVG9SGl4rEsUNZ4nqnO0yajm2gK7qqtuhubmPTvrUPhhibquiyZUDEv1/bC7RvBq3WC
iLEMUO/KTKSyNF4Ql7sbpytenHiATmjIkV0acLY8oV3VxKPc2NRGOPLlI4Jvy35mmsT3cWL5e+2v
+pDki74GL2s+QgSIl/j/YmH+ww3B1DHpgq7fJBHiRIWg3pGmUY2ec7WxkBVHYMxF/UOLNxF2Asry
3QO8v2GXOgLyJ4wlshpOZQvlrFNUs0EXHpQm4rf4lQxxDraWSkKKU+sTLBvRjc3z2krF/YjYVlGj
tiHLF+ewMqyyKMRTBaG1vqtki9Z78QaDatJExSlvk1NU90h/lAFYTPr2+8j79wStjrupZICENixN
uzhnhk2Gu0kKsKOYtJvwK826vj9RrVv4er5t5fgwCIiHfv/QK2OKUzu4a8PgYKSI+sUvzso0rd2m
juw0RPKJljALy7dBr4F+BPeag046wSPXvcWBsUdF/fn7x/8cAf+ebaqo8LNlSZV0Xbs8mLl+lCVq
lBNWp1UqvcWG0aHLSO+I4h3U+yDS9w3mANrbGj1pAbRFS3Uib9RJJ5rnolZO9fiPyWe/70u8/Fln
UjFJ3/r+oNQ7MH7rIMWibxS33ta/ywRfnEsHh3ZN4+uPS9of559co26t1zFfHNO9p+AGHszPABM+
CMobt4NrA0Oh6KfzmDgJaRcf5SEVdszKCu0whGtg4PBwjWWs1TsDnTeWMW6UlXX+/cX8e2Dm50FM
V4Ccj4vN5bFLzQBrCibZJqx3oZW9pb10AskwEzPp8eeRh048V2Xjxnj89/iqilzJFXE8rPPBF5NA
KyliVI4R2kJdr/uoIX8uvPd1cfv7z5OuPVNNpNylELvCY71Ywjh2db7Pf9t2E22vN9zhydEeC25s
lelLLijbUJUXgagtTNgCaskqWyg4rep+5SMKBFJFGoVC1pTg3BpZVxYhnoEkcn43ZVHnRvj30OoE
uSODD9tvgQ9o8L2jonWsAc4Wpv6mbl4kcgQnegAjSro11LRxp72cj+PSZ2hAwthpLj6bDYTcGK8K
bUsDLqFi9KMCAmtBNFLW9bRdVTDdJhg0wTVAIkmITuYXoCqOiUUck9naxhnIdvJ3P8BbU8IIaDKp
FQnvcReHEGvYCUiGZ9pTMJPkYoYzDlFIVicLp0wOkYqJvBsJMj/QsWqMzXRxk+ATi0ZH2+mHZSDk
5lxrgRf9/OsA8SzYSUCfMJFTagUH17avVamtf8JUhlQcTfHEQ5tKPoV9DJLDf6euh/KtA+4npI0N
iMuaylL+BuB5kY3XgBsDbpyk/zxY0xpLM5JpqZcDbghguHoqC13fCq9OgF7O0+Z6v44L1Gg5QBRH
q9dpAokE09Qn7py5kpUPv3+Jq5OLyAHaF5YM//9iIYnVnMODm0Y2nk4kVfxsMZROplHduLRdqTcy
gi2dey+Luk6t7+8RjNtNSbI8iexWoemENtGsQXawTpd5s+YIdYJ5gB4cXEalaISsydvCabatOdz6
Iv+eVMYKvUSbyKT4ydP/+4sMgYiNGDSrLZVwL2r+mHXFsnTfwrh/1kYr508sTa7djUb42Hz/v3/g
PAWVDV01RfGyIsc00JvQYzXrQ+dzfN4F+rK4cG4s1vK/l2SKYKyM9Bko38uXs7Yrw0QaUlYMPaTF
YMH5n0RZhDrL2Ic9iSM6a1agVLbf6NakrRjlAMlJKu0XMglEnKVRmkPkHCyOvGP7zletcwwzR3YI
G+iQB5YSAqfby/C11YYYClWi7XClLGPqhQnCrwlRdtZrgThuIcveeJRTkuK3vXhz1b/6nGQF1h3Y
C/Ofzk3EQzJ0ql92390LUg0SOczeasqmICFNlDWR/15H7yrgl1YAV9VyItXztZ8ggPl9YBjjDLhc
DnhRNHlVSSGc5GKfs2oZwJObhzYmY1w6gP5NwA8QKMmcCn20X5ik0qp88DhNcCTYW2a5FM0Xw1RP
Mdqa9Ktzsa74cWOXHJcCNkhQ00QrDvzRWAQNtZ220yxn11fyyewoZmQMBlHJ3tQqfLKU6hhn6ZvV
idsMUD0RXniZipfC1Oa5S2AUNso3StWUIK3TIOUHBVoTmVUjePjLT2m2e2aszFNZ3+IxPjQKCJjM
KDZerYC3IKeHvEfHMACe6ufE55rLsBdRnHYiWEt56zEcJkSPwtp5/flrQ4/JluUpZzkVFS99D8Rb
u6p69d0bVFhZ//D2XR7tC6ccSwoxO1terBNgS2bYrFuanLNxQhRtiz7I621NIry7I+CLJx1Y0iko
krfALT5qr1wNonoSfE6ZVcuCnRf5ERbHw6AWLcdSaxoW3kfwLlkgR2oPUYLeP+DwslNYZOHImTIi
HWW0oH82DC4z08ppo6B7HNdixeAfiRDwwUtluHUanASpe6hK+lmGcGMbuHbAkESVayQGb2u8xv29
KkZG3QU+ABFbqKSJ1CUHt3PWhPVJbv6YFv2bmKHVcaK9lfY37jjylS1IYjEcD800a5XL874sMatV
7Nv24Eif4Nqegf0/GZI3z63kGGSvtaTYit1/6aOxTEO44z2LqbFNHeXNbKpjkgPUMzO6ftlYqVqW
HQIK2UkW1HuwVFnV0Sui1e9z9drqSk1L0jnvcx7759rdQFvtCjdN7TZA0WYkq7ymvhO3xyJMVkMW
rsXWWCgeDi1Umn3Cl0NHMmnF+hhVqCMMD+uMd08W50fQqc+xKX4OsOAC81GK+7ewFG/cqa6+Xkmi
LUkvhjvd5e6rClbgF2aZ2tjp7nK9LRANPblVthFFf+9y2Eqibt4H7rI3tZu5QlcO1nz2WHmWJc1i
rf57bLHktVWp5owtwlOmxLgzwNQts2appTNNCI4469feIH5mkfhJnXoBsW2ZtM6dJtdHrPmTsDKR
MQOfVsRk9/ubvHbZ5ctxnVE4g3Fzu1h1Y2LTAM7zJocqfQY3tugH7TnQWC5dz5hwP92KCbUlV9Pu
dNdaq537dOMbXLlX8WZESzF1Lljm5TEwM1S/ihOqS3nfHMf30+qW7ZZAzKtn1WqOZFI/pbG+7ULz
jsRdC51HGijPBAx+Voa7Jz/yOQGyL5A0i6f4xuy8sh1LCqoaS1HZk/7pzjfwLYluzBOU0DX36vRL
0/JTVDKAfDffm3Vyqxl8bbAoxGzJmiTLXPcuBgsjw0nlckhsqgOLgly3Ap7JBPLqLNO9Y+D1/M3u
xnQe3/HFzku/XtQUhQ60KlvjCvXHxT0b2q4QHYpXOJbPAzrGDm+4Ue3cNLlV+Dauve0/P+tivFlC
EAaqOhbKLPhYpe9gMJUgdXHDkfy3vEsBsJnIGlVl6Yn53ZClBiYcc2P2FpNWn2FZP41E31g1Fi79
vCLrV2KqngHVx3TySScBtxQNy2xMu20NcVUK2QlLrAdCX6ko1kKR2BibrC5OP+RjJJox7UfYfNmX
mkg2qcl2oDVgV4JhVXrSKk+MeZI2973/6crG3CoTlHTG2sSDTclFJvSvSvulmFubrGjurBjoi9Av
i6Ektjk/hQB8agGrKQbQqNnFTb9Salxqef0dBNWpKfmWbnLXJRBMYmc4ahGdEtki0ijFpD31DRA2
EZG82TsB92NebKpaMF8c8Zkom5ew1MkerCdCr/RTQNpWN2tEQnIUiDSLHD/aD+HS4qcsVFSSuPHU
tY4myAjcfBF3KKXF+C1DmkVlsSQHq9oMbh/BQk3YR/ScJJ+UEQheYKkqpHKaluuvmcE4QWm1LAO3
RbhZtbDpAEW1fUBARB0e6phDomKpgEEiMeI/MVL3kSXCStDuvM7wlpCFkIxTwZ4QwvBMPGZHjIOy
TIgFMoVsD0YPjw6jfjCTPajzmZJxHjPEblUmbIUa1LgQv3BDdpAVflnYgwy/PJmOOQZafjV+uneL
ZC+UFVoKB82TiqU9/ShN6SxH+BaTMH0KuhUsw4mhg7ulcXA2gCM5GSZvIMWWZ3sa/63Q2YmEWtWA
AxRPW1TCahwSnZ7vrd7YmHqPiZQvOa4DQNKX6FuXSgj30PG2rV8/p4bbzZK6X/6+XF6dP5JhSCwO
CrKViwurnpd51essSHLpzAqdFZk4yz4j8QKVkNrr83qwNvzEG+vgtUMK9Q9ur4gp0CpdfKzm9TBU
XLKSK9o/kmjdJWFMPT+5sRJd3Y40TpgKHVvaiNbF56iIg4DXW4nd9pZdtzWeKEjwMW5dqikpcrpJ
5nt7q5B3PrE4uXT7pHBtxWdTNXSeMVXYy4ujlcV5nLUaHQU8HFGO4rRG/94K+pa/fYdQgEufOXHc
4cDiP/dIxJ6BRNyKBYBkk+IjcbLbqioeQplILVPfOLFMB0sDluwQRNNCzpzEUsIULB3bjZLP1K0O
teeu4YpvrL4BpkDaVKMVOBQSqvkuQSEuBuK4rWd9qp+UGgxcyHJZ92OPMBKmcgGt1OtHp5PYvynJ
YJOyjOjbmErkHMeeiJD/Uy5DhDkNBnxyvcgW9w95ti/MFA27imlArIa38W2mkMHwf3XhzAz0J65S
YUy0ctaDzwr2BbwlyL2cRF4dslz/07HzWDcUOHozyfUp1DTBzuSQSlZBAE6BKlQZG9VMDhpCxgsw
jhII4YhUYiI/SCFAoF5F2RdGKsCkImzurgHLjzCidVUiDSr1lHUEj/Zo/o2scsE7WDi0JTgU9B6N
Rl+XIibKqHAndYfHtgmehjCDvhGPInE8n77DB4xYwd/n4LX9Ule4olvo3Riq4xz9Y7/0xVKLk7BJ
oB/SY5IfYz3a9K24DCXiav6/PuryitZk8IZTkI+2Z0BSTOALJ9TYwSRO20q48bOunpJ17lXoUpCj
cZ37+3eJuZyluVrwu0K79EjTc5O516WL8dweSP2LRND5gJMd3PCNn3nt1EOVhpIURy3uYRenHr1A
VpBELC8dbV8I6HGM5aWq7gzP2kgZ75f//fuDvf6JGpX8Mdj0n2oDcGrULXAM7SIoMIAVJ6gyb5LT
n9Oo+KrYQ6A6zX//yJ+l4/KcNepjqXWiVjYuxT9DmUH1J0HBDrrIm6qEHDZoHDFbWgSNisVkqPRj
CZuJLLg2OprmifxqBDE9Z4SiHVt9KR7zai+wUZWYXfGZxhUnUn9YWj3SBk1IoU6QPGLE2iZE9Eah
y8EUN6z0zNCnA8nKrpNVU8NkvrW40sgaoLa9aeDozpgrG9+HL0XztiRM+FhEGOMqmHCxpdhpLD92
Vv6QCEk/cajEImieeZUHTdgSwplMfgK12RbX8eg+z0ugSQgACQlLp9w+kykc/5fAhDqhAcf7/ale
HbWMWYVWEK1pNKh/j9q2c8hK86zYbvPsK+rJJaaS4gwr8HV3sjqv6lmA33G4Vci8NoDgAVHIpKCr
/nMzKBuh9zJZj20I1V/BwOuzhvKtj6q3eNRgdEW2h/tz+v3HXtv96TyheBfHP35O13+sPKJVhAiS
IR+GbCEpuJqphU5r3PqLVFsHpnQfpflpPJ/8/rnXVrw/Pvfy/hwMatSkmhhjbO6WJgnzcIbKu1aW
zkXa/CeS+a9E5j/dDNaVCjUpxDoiMa6lrAoXpfKqNQn0IJTJVpLg0HVNO/ORrbtUY+Uiqohxyb41
wtzoPg3LXvTwspswM6gbSrxoxymNiVbaivsZpdCPdL27D1xlD6uyix0Ap0qEyE+QPl0dL1apAstz
tJcAjeRclpHldcTulTAGvQBwjjY8VjVIkyE8sjbC7oU8tfCSFWdabNG4TUrc2iS3nX/MJboZiMQ+
Ybuz7sIUN1IucN+QwF9PuHlRME456wvJiZiNEksIdWdHWrqNRsZdVZKmRzAkUqp5orUvzaC2hMBx
7ZEqbYnc687RXUjOLfBLMk3YgisYE+HUlWEIh0q3VyNvPZ6b80I5m5yIu5KxQaTC3PW6s+oOxGBV
pyCt74h7yOZGKGy6UJu34Gd9wfsWhqKfa161JmO2utMKj7QozK8k9N7YYq5NGmsMoKbxwGy9FHVG
UVaiu8yoq2fcrlLl3ICjqET1rGXahobvuSKi7MZKL18bvBaaDNwQBq3iy/HE/dIlt/B/M3ZezY0j
6Zr+Kxt9j1l4E7FzLkjQiKIkylfxBiGpJHgkfAL49fskq+d0T03v6b3oakkkQZg0n3kNC4RbeLcm
gvfAbiMzNLp1gxJuqtyhDNWC69Jg70YZloZldDulWbaPs/KxHWhr1iZt3xLXDjP7qqL6G3h7zK3G
RUlL5Ndo8aKXMCCojmzWphihABsOahD/8xz8C6aADccCnIfJckOt8pd5EWtzAaayQPMoKrfgp2C4
61S8p9a4tUuuCv8tPNUh9Wkz+uu5lmC2FwQAs2dBhTyGiKgF/W4cWIX76hFXPfBbUJ12uBbAxEW/
HUuP4mW0tpFrIR5fo3jZaxhQFLqyhtbxfU3HZP8/X9SlvvTLnki07xgqmPIp/6gR86cVLXBnv+xN
q9hPONM3FNWRUvOfeuGO69actkYQ1aEokQ4vTeMpQV+BHL6C3hvjDdJX+S7NSQNQrfQT/2/Wob8C
YgDapnWkogTvPwqz8eQsdTSy2NZ+chzS4k0rmvtEQIx2bIjIPR4nLTrenTM9If54l0z9jUPrazVG
ZJ59573IbZlUn33Og0KlHphb+TnjVuBJDjFU/jWmNaB9bO3rb+6p/hcrKNgIoAIA3Gjs/NrV1LMo
dikbleCzW4yUcvh+w8yyEekHnJ/BiHB3p0WkVzI5BBLpAZHly02go90gkx/63Jh3NNDobhcoBlmR
8uccGlBvxvwWL0yXuXjHH7LayKq/Qx0V3ROcFYOaGkflMlucdNTCDF1VfDuZbDOq446fPrBYIVBZ
CW9f5IGN225FLuVbB2HikGMl1IVV5wvdlOSAgBoifQUFinFUuqbRJzzFh9eusRKwhoG20Zsa5Klm
PfhO+loBQ1pZg22sZE2s5Gv+MQ8+PMkS7GbDj9jRw8ghmqnGPUC2sHHPKJZ+xlF8mGK0n+LMCWNL
3Kv9ZPSescE8q6CwL6zXrm2fjGH4YdLrG/l9TE2D7j8HtvT+KSHml3K8CuqeBnlyjWr9GMap/LqJ
dOs2YDeI7SzfUS2Ekt42WKYE3j12yKSPKAKyxI5oftX9fimU7uisnysxf/zNWPiroQAgzdIBrZDU
/tpVm2kmFF1vlfspEwWykNYKed+HMu6mHfkc9ycN7kdbw8RTrV/wbPLS+BtkyV8ELRAEfXDmjtrR
fy3wYnfdNKUK0ALB45NF/eJ6SAyPQcO9AU66D+Zms8AjXaVoLf/dLP6L1Z9SCT0dyrhEiL9W3yt6
7IMs02qfD5hI1lW2twUaZh5C96HVQK8SkJGOvvPoMAe2ZZQgHtrto1rg+5z0/s6ssttoaMwra1YW
gGOACCG+XLpzNQ5TdINaZohh0lPqYxxKbLEjqiEmbNufu9j//rewqLuQPj9EjfFqnPS//Ppfu09x
+1Z+dv9Hfeq/3/Vf//4rH/r9oOFb//Zvv2wq4DDz/fDZzg+f3VD0/+KYqnf+/774vz4vR3ma689/
/vb2gzuHiDBs5Y/+t99fUpxU2HI+lZX/ZrGqb/j9ZXUJ//zt5q2di7eKRs7P4/3pQ59vXf/P3zTP
+Qea1wrbqVMwpibOk5WfP18K/kHcDb0FnJkCbVCtqkTbJ//8zQr+QfWI3YRM0nKhoTEfOjFcXvL+
QeRMYcmFCeDpnm799q/rP/3ckX7e7/hT/P77n6NU49c6UaDAC4qyR+uCOsCvo7rSh6wtk3zZ18uA
u/u4sKbbHS0IpJFmrYQCTd0nJ7hcN03g0OjF0arIPX/lN8gdze6PAGC8rZw4LTwW/nQr/+rkfp31
nJxneXgEmlzmf3b1wUMncLFR0NO64aCgvTgzIbfg9PKO7jdt/bJ9mW3KuuW4M0oPkKBrdX8Xd/1a
M+QkfDIyKLEOG9F/xF09yLWxcZJpP/cNnlcscJSSJMyWmpviRdTfi1UZW7fwgz/fcUXG0XUkntFe
9ZxTLJA+p9b9KDx0vrLexq4iLde1Xpyxa7c1LKKCjnPWEv/vIK9qXSLq+HNUopI6FgtYOr7JSPu1
DDkMs5+Os9fjCOChmza8jl5Rb1hj9kWEJVs2YaXql+m1l2R6CL/MCRHNG93le6pzlb1WnNjjx/Xl
Xi85Iq161gIUwAyX74PmBxvBgiQ7GvrTZCbtIQ1cXFGj79wkC0pAf+1VfA1W0Pd9gA9GjSHnamK5
jPUBlY7BxJC68dN9Sm1rtewNr1Vm4IO5IR6ccVrPCE4LVjO/fjBBX60j28A+b1HKuJnczB6ixkFc
KLnuBr/4tV/lNxMizJFeSpgcGjqeWDJ0vpmhxRSxpTnVlT3Uj3GsnbQpRmVQ8J6idHkyFUoROR7E
Xmru85aLLyLfJ3Cozx7yNP3kNKE3YnJf4m/RL04eOpCvXZTHQ8tRd1K9uyVNcrMTutKU65YhRScy
Jv2o0TfubOhAaF9f1561MVCjRV8XqS+r+BZXXooUYoMOdmSjAWLGX0EssiuJjdZq8J0ET8zhHEv7
m/DpXTRqgEfKxgoigI5KmzWuA7rrMhXcu/waEMxHodt5aGV+Hs5aHIBGu+PjUMZsB8l2s5Hoqc3E
TWm1di2ywTR7sbGfDXFRR0kMhSpbWEcvM/NVt9SnhrIOGnUF4kqZu6sC/F2igDCpOxvKYNC/s21t
1TTdvOtljZwQSnlOjaBh3sflqqvNT9dDm7XX0JmAJofmApijyyzVRv2LLtqq8/kSpkPsO0qgnB6X
J187Nzs7VXJbKwOdID+3xGRWY3nrqAyeyBzpPCXOmp5rt2qR8ZljfT9zkNXcxtcSfYZUUYYmK3ud
nPx8eaU0eEwj3oaTYz9CKOmIBVGFWkiju3xByRLRizEZaRG7Gjo+snu2dYRE58x+0eJ807hRgSk4
lWS7AkSDM17fcO+8mmndLMmXV8dHasXPsDdXruYgrzoIlGx9XLpEm25zP0DKyaS4ixCf1Oj3eSwe
LUkrHtLNbWQwECtJ5GLgPtnbdKuKSqdRg7qYFAbLcu2HlyuIUyQDRTU/2hIwZBwwUrMWfSh9BHOj
nvsy2l/SBV3byqOVySe5lMVaMxpq0Tw6kVNA60gUa5alVuvyBwkqJ5pCyLAI3Uuq8xGij5WFWKRv
1aeOztuG8lEY4Pw8phxh9jG4tvNmM+CWhzuUF+O+gy6tF+OJmbeiCB25fM9GJcynK2m+ZLxbUuTr
uon3xwTwS4MENKaGUUNbKtDmu3EpXmjV01mT1jt4bNjC85xv41I8t2g2sXJ8Ii5S4xSkIWgq5Us1
g7CpNcdADg19YB1NkSxSuEeL0ZsG4OuBJj1DryctLvhgWc044/QQd7uAR+o3BfeLOyd0ovyOxsZW
Rwdl3UtxBITXrdKRocRj9pIY8pHaaBpaGrjEm3ex9gJg72NwaCCAUD22zUhp0Fh7PRoZwfAyGKxs
fgaF6fJs6oHxIYLiPC86ubW/w9kIaXXFjhiYJJiZBBho8wWJSypm1MaNbtjvbckWgUUiprvMnWFG
oDebmM7Z3QgGY52hcr6yc6b25YnA/NFJ2fEInLRPZ0oe2ok1YkZmz7c566nIynW6B69LvT3m6ipg
vJWJduJUcHToQrsSqbak4hkJ6gKivgxTmkPAtaEyCTT/vDacxPNCUmXPihidnw2rwY9XfRFRCjN6
OjiDZaJu36a7Qk9fOr+5s5CkQXeNx87eYG5iGT8sJtZX1cLUGDucxIK3jNRNNPG3yxBZJKtZocdf
nUA7p0h0UG/x1jdGBOTSBxImf4Vp/DkoWmT+jPzL1NmA6o7NY8hgbhsmjiijUdw5Dr2SETm7Lka3
aFIP0HJpvrVhLoI7DJ/Jzuh4o1MfQm+RoVbOYW+YHzE8txWwbMXJq09WhKITFAbBNXCd4Mp5sR9Q
NLJfu0LpN0zR1WVgRjObN34sX3jq6KGGPutsUYATS/fepxF1NLDQ6As9XkaRFbCsUMp6sxLkfFt/
40XsErrJ42zUAO9gz1NUL4+ziWn40CgPV9il/rAwYFvGdotD5VpzxdkscDqd4nzbju53VdIJTBaV
Ui3Rol3CsqSqp6OTWDUIuF9eq8v6kMfNR0UbBpwSmtJI3yB01Gz8kqV4oR93oRhqvTrQCGu3Sl9c
9c14IcNTzu9KqzrXbKtUB/CVx8N8REcBfUjQQKK2MMELWJIhlvos8jx4YKcwmZdlFcfsO1mThSjP
3Bl2Va8pTP2gycwgrpvnjnsb+ZjRegPWMY3Dr70ZAw4bzi72Ka2tzI6mTl+nSNJddmwDiH84BMln
lnRbGlkyLODgrZ3SQnXceR65+nD0y/MlDtAwyYZWwjbJM1mhm856X93OiJyvI4+k1Zpe+4ZNJctp
Is5d/pXXw/fa9k6lo60dAX0Gv01aR+h4ZvlXNT1RAmjWUxOdtYnBNXu1Cp2Po8Bom62WbdDdlUDv
VkPNQmYu5VWFVlhC1BKqe2bp8duYoveiQg8Nq5xGm9eFxi606ATSIFY/0EZKg2H9+7Tgnqa4Inms
Nqu64+b+DEEM3AXHplRq6tT2OoZFj8/rXLsBeeFdbWGoZFrbJGGax7J5HPvlJXCpH9srNIhurbza
pIDeVjYMz7U3oUtGLru33STsOmDyGCTQJI20Da0kMOz5TWvdzo32g6SEMlbBVBmiPt8Vvnld24FS
Xppe4wJfklotq3BoOmIf7k4r6jN0aRZRSEBr89btwNBZONtc7kU36HlYl/iiCtgP+KzIVVwSX1kO
p5BNB5AWo/Jo55MyWlHjUG61zGUt5mC2N/+IfZA+rs1CSp0XRySYbbjXaJ+BDRA6HyactBvKEpEK
ddf6EkMuNUDJxbb2ImTx5flsrU7A+MHqGwnY4It8Y+vUQRK2bMFzZX6DvA8rH2ldYFpdgtsJkfK8
W1QcP9nYjvbF08XH2sK9lm0j3isuSWeyKmuUMlBWxLBntvc4QRAWJSyg45xSs8xBArgIEprY1ayq
rvzohuHBbCgdNRRzQ8vjvmbOq8LsjtYCH/B7p9Zb+CPXqY/TtD2ByhjkCwUBmtvjV1QwdQB5ISCP
7BdTsFgnZn/XE+hhy5F8+er7yzGnrQQiTpdyU7jlaWiLc5ZVp1rD7SQF1xcpXNplHxWnPk70vQfb
3Hbzc6EM5CrBPqS1/aHMEg0VIt3clIN9PeOFoNuTvo0Nxmpn4ZEAu/Vs5OJ8GX7BiAh+h8m4wCZo
ad7KBQHjyb8BDcMwUvGcmMrTJQxKze+FRH3xshhnBq62Kga5LOJZx+ZqZPp9ZCGFOeQGcU/eUgUD
Uc2jHIbuOWhxPajolq6syn+qy/Q0Vd05q8lqTKpi0+2UPFu1EcYLYUYQszuXutJ26vKPS+zruZAR
I4093NKuy5EYvFaQR9YDVAjT4gsALbObgLvo8u8B6c3KGAkhXT06pEOKdWB+TqKW9dIt8RKw0Z1H
4tE+GHN78pdoK4aZ/c8n086yjsJkDjVOhaiLWv6XHNJS41ZIgqpow6f75hnfo5EFtm3HfdI557xk
IwUe81gE+X2FuwohQHH2OhtBxXYN9Z3c3Vjr0n8a0uBpqizWyN697mfnfNkdF43E1XSH21Kmh4YQ
nIQi7cPMOeHWfk47ohrhLT8IUEJPRfFFGT1RsiQY5NonmRyDeDyNKm4ISrSlYwSQfJF98YRIQ9j3
HDtPVjMXBAOK9+TiSOWDIKA5tp0LqZfgP06dN7P6HFIWiUW4sEnRZN7VWv55GfueK9NdGqUB5iW8
o0jRefTwUR6IYqqheywRAvIqtb9gR5lU6TcVL8D4fSp8ku4xJR623BzNWe6NL5ebFM7VypnGd9Gf
84YN8/KYl+Q+H6jsBlm8wKBPTrHh7wGFHGXC2tMM1dnsOFesl3YpMLkdPRXIQ90HLQTlPsJinX2p
FIm+iVrQHuXCancZx2ofbmx7r8+cVjkQtuflaZT+URr3M9Q0gkNCpNkcPgk1z7RHhm1Hr6J0iq/e
Ags2jvNmblWeKxPqyjGCcKR8h1SbHiTyQoCVjrVepjd1nV9rNQ/CxhG8cRdtr2nNdyt1nnvdf0uC
4NYrxKlwmV/CoKVduMWPyvHGHXXUfHuX6ywxzfiULm7NoiRHFME1lfwB6WSzETijRXK9yNB0sJRe
KBmaHh60QQQpLMjDS1CpagBGR7ouHPAONorol6RTxFuXOilhHgGhUac4P0XfPDEfB6vGxkkjtABT
9OyyQa4CT5vIv9gkF5qaohSontvWWjTmvKtT4zjUAQL6ERy9xtCCfRJbd1URfI2Rh7SPLMIsd/Jt
8G6Kpt9FI7NmiKPtNOrAMIfqyGZ9jH0isW4prkwF8wvahcnuuEiC4rPJnQES3/KQ1Dj3vPGqGTPE
Jl0U7GnnPDIZxcEJ0vrQezXu71MholBQdl3pVYnU67R4Isx8tFEDCJuoFmftQZ6qIhH6Zix9YxtA
pHPTWhz++Kcm8DzoFZyxlTSx3a5jkYYsDfwRHx279Jw98nlYIzTjs6W++nISkUmwsqeTJA6XPw4R
rAPhGenGpEN/KMb0jhqwu9XnYTyMBGIHz8FkIba8IcyXGUX4QWuqw+Uf3TBxT/WT/R9/+vkWYNNB
DurU//2NWpfwQd1MyYAjhGKb6c+HuXz6jzf/cTAcHyscM/jn8rfLr5ef/vhbcDnyH3/84z3/z7/9
ctS0ROd1pFLz++WVl4scnQzdtj++53J6nYdSd9/jyH154fIPFskHDO0FVUOt7YCOcLb0ie3yzzcl
+CGCdLq6uDcZOnAeCwsrlF1LG0JFC0Jt3Y4xD2SUUYcgs1VBSuT32HPvh9pvtpFRVgg4duZOFtOu
6avhoCfnoccSiHspD9GAvPzURRN+YoV7GFDVpHfu9+6B83YOlz9e/sFiOwmtGPlyJ7bQLaaQRBaX
g47rJu8QF5l/uPzEcuodUmVRPvUGfJfu1NeRvRV4NR60tjYP+Muah2ge77ElRz3FJcOkc/GRs//W
EQnHVaxc6aeB7MsrN65RIstR4G0q9WzHvOUCdVKRUpMYOyBWIAL0KRLaTW6V5+hN1uABA/u50Nzg
xzBvstk6IPuAzwAoi3WMLLJhoozhuKW7wSP1ZhSk8leBgyuEr0f5rjEB9ETQhEwEELbKu6xPbp0O
qb0Et072aMz3Bt9i0qcEEB1Z54jUXD7e1yPoaqOrbjW/6NZVG9xGOtLD6XOsxwdZgDCj+QcyVvpl
2BlLtEfGYYut0U3uymPapUAfPfeji/JTbdnuClTHgKL8QkpTUO7ESHU9OIu/WqL4boJoYQ3xadFA
UGoC14PBfBz8PL+WRRqz0fnVFkHDT3O2P/wKEzatwfdilOUPLNmB9DX9RwMSdBqnzdQUuFY79U6k
/cnJhtuuNoiCy+kIIJx0xWXhbRyJloztX9EmuKl6GY4dyquVJadQDj8KYx4fuq6zNpaNxkJdehug
AODLGRB+4e1FZBRXkyPBPmO60haWuJtKPNYYQB41M29fYgO96mvohaXqkruIUtP6yqntIPZstsnD
VLouQUtuX+tO6yMtBfw8tgfc5zogVdJ/dFRbOIByaSb0vCtoT/QJMK9Ac269gNheA4Gk5lvOt2Op
GXsvm+khooTVoMe2tnswLnjqNQ36EXY3XgdBL9YY5M1XQNnCrgbRSfUWE5HxbGBVSwVmDGXwaKaU
oSF4XZtyNKjbymPdWz6tfh9h8KrZ1xbQ+9Ilyayj/gdnQL5iRMEut2rw0Bh3jBBWmxQXCEoaPrDz
na0ncOEhE8eY5HEa2aZM0VSLU9AmgSlu88U7Yi8EZoIIH1Qy9Th9naHhPuq9cxVgz2aNqPQOXf1B
ariPa/NsszXuciIx2rr6ZojymjSGGmLW8lW4vFJOTbbAGa4T3fdvR2rXDCCQpa0Ok7lJtyba4o67
hJ4U9tbpevibjnH2nSLGdt6+02W0rToN2fPOwJ3Bki9un5woIzy7kb8bLBYLfPNOwg1uSsN7iiJK
Iq0PlcpI7zpNzk9ap7+TuFJScbPrQROvRjKAg/OGU90hGI5E3rqwa/xD0tG/qoIGOZ1sDxkOw6QZ
7igl1FuvxyAnl1Da+lbSfJ6uyFTeKQ29J0t2MxrWtVbAyU6rW/fWTrIBzgd9EkOmbMZ0GLvoqBWo
r7iwIqsJQ/kyfzMGaOVdFzNsI4o2xm01AavtXcpVsSuRAddB5xGX79vGe50nr7gz8elV1bnKXTBU
Fs1nGZToMBMZLeZ8zCuqCCXmF5HiOGbL1IZL5J5aq273DZzG2Uye+rq8CTI8pOZB1R4D406O482c
yeEAaQHf2bxdU/hmohbRysn8K7+LN0tU42cql3Qz1LgWjRhGUlu4SpwOwzj4rVWBiacp56ts0tKr
vsxPss9r1k5j2AhEe67vrdF2HrWU7Cxzx22UoGmJjSgRDPIq/ey+OLaDQSZuDmQvohs32oAcoSlf
5jk4EcmFwYjzJZCyeVX5uyXt3qLlximzJ3Rudix1T6mUa2Af61RADKC5t0Yn5LUfqfc2zr53rUOA
O0FpTmggasHKISDJRQzV3moea8S5a1pB0bwHQ7qleUqHgxxRiWAlyoG6HlHhcsPF9E56RIqTs4n5
znRfdMmHhZ1JGonbGbCrP8wrnSi+mUpQ7kWYG/jI46knUbjT7eEjSyZqE40w130ZYBfmvNuqlqFR
YaS0TqdEC3tsKOvodunMm1rUT71rnNFcvKO35eI2dRWN5Tvomz1GsE+aEWfb4+hrybEX1kaDWiBj
tNDH8tjXgt0SgYViM0G7TOv2DuXBm6TJn2aNZSMQ4iYbQ3s03xOTMNhs2n2lGy8yNu89t9nGPY8e
5gBlLadZ2QZhOdDi26lrrvMspg8woAuNbjX3vGzh5y3mN2OqT0YRH81U3pku9QPHo9C+CPMg7D5M
C9x/9OLYxsRqmN5iUBZnsLsXo8KCKaFMZWdL2BXeg0XOtRqZl8WCi1AyISPevmi6dV1Sj6hs+0U9
GnUoJIP3jZJMoTJmtjeZ/81GV5aMHThVO36PfPdjarwnhBQC4CXT5D0XPI5hqr/PzCEJ2t43EPRN
3h34OHg8h1Hh0PFKgIEV3lW8uIdaKw+BMYRGXpjUXOQNNfiVDcPLpwQ+TP2VNp2nGWF5i9Jp4Tcb
5M9CuHZv1FMe5oc5xsg91rGZouJpR2jmF+DnkyV40Eo6FCxL/a4oGlLV60WrllBy49GAfHFT777z
y7dqiQ+9OPkUdYquBTncnLUMTq6VaG8dK1mfUVlCwxF7CgNQCJ37G0uD0nLTT+ZRahhOtRlYSqPJ
HyZn/qQm9kqoEjZ1/dGm137GMKzYrtbUD64A66MYXl5PJZgTcOp60F0vSxNtXSMfyWz9+5kChyed
hAxb4pCKjnaVZ826MLyTPVe4rpFKUhQtjxGidVRHnGuX8poRtAeNySzt6z7z4WQVt8TVcTi73RKi
eXxGxO2znpBC7zuMzI3YDXVj05Sac42P4j6rK1aDqlddpjrs/em9y5t3t2PXr2wGoZ7TYnUoKtdH
lHU3BlVuH9BPAtN2wkM5GcHVAblbdw4usVFVk0Y58XepMdaUXnqUEB5g7LmRGlSH0neWUB96lGW9
pMMBu7nSvOzZmsmPmtLclZNNepFUNW63pFQlMri2tLxrHFBrfI0eqHDfu5plrbOCjd7F+7kwcdK2
Z3kwMuNhJkhSlZc8BP9AQZl0ELaHmAe5zzQ8Dqbc3rH6fRhG9OLEWrrr6/H7gDDJlvrStGqn4Sxo
oCYAv4z0JMTyXZ8qIGsVezqKzNiH4k2gsWPbNgZF4nU0GSMyK1+HgMJpDr5zW6USMAzlNjbXG3PG
STySw/cZa7pBx7PLE02yXgA+KAfd57iwuSdF86yN842bJs+l3iP96OGItgCU6eVwnZnOTromphnm
XR5RN/Gwb6eFl25og6QrcGFfiOMUq9Ch17USfvLUOMFJlr6yxHGt/N1eiK+J9VyPqtRckgvnZXqf
IewnI3tvm/X3cbgz+rXjG+/NQueV/2ZwEcTr60GadODk1nVgm9J9h04ttwBvV/R4qYrhSL8C8kMZ
1l7pmPuqj/ns3ebvr6WTubYJ71t0vNjlaD7j5sQA0fkKl8Oro6XQc5ra2I3JWws47l8fNZOa1Qiw
iHpLQO9qAjXM1wkn2KtDDBV9zihaz96wmTkckbz61bSq0EqfF6QLOW7cIPWu6D+8OeI7hgS9/sjI
WQk5q8mqYMUM6zR/wq2mFRTmqJ0FVb412JDqxA1rfraARF1+Vq/xXw3bMmDkIEKDHhnvIUg1mmHT
Kjs7/V3uW6GtLAuTNv5f094lqwCOs2s1BiPGVwGfv7yE0KL6WU3HgONkVXCD5ezeEsCs0TW7Yx1a
G1Tsxl7/UidWIaVGi5Iybyrv68ykNjduez4B+Sjg17EMKOFUTJxdbTuQR00g18rKpD4kogrVuTpd
U2CEGJ0tAL3qy+t22FwugMa1lWNc0t9NTRWqw6nzUl+rqcuBGXm5do7ROLuYbEt9OvH1u5ZOtlFS
MeGtrYzW6vaoy1O38F+XGnBW5kQ0R92sWUgmIGqlNNbEZG9Yv7dNxmjjbx0dMIy8Q/Wzeo+g36+7
7zppiy2oZvDWLv/5dgT+dnqKoQ6Hy4MI++Z+bVDHokLRJN5W/SnmZdH5e/UW6IjhMpChQEawjeJD
HUrHxAoNYuZquZ7b9l2K6qQOqd4TiNtiuVPvUOdUic/k9l8npWyP1QnHwrlSX8VX3MgR60+S56wz
Ll+nDufKAVjfrYULFSnKQ7Dskacmesk2biWOZYtUAU0sX8klmhQWW4QYe4uuHmpOq2pom3A06XTE
VvoFev3JYlZlEnPaRXPrXRLrGtv9fLo08Os++2K7fdImhmvpNOgblE9xhiCdXur7gY65KU3awRlG
SD21aL1iKIJoxiI+mnbAEb7qoNtPE91s1I/SbZVHK1c6zd5pQVI32bGJ33Cilmw25j3Zwns5TiUN
d+/uAoOwGwbqWN6ySVIsU00Ru3myBZ7OEPY6mACzIJHvqiv4d4lZJldWXD2KEbT/4oPWQVWiIcah
3FAcOjHeq//KoDE3tYKJKShYB2jIhNS+HbeG19HBYhNB6xvt0mgU29T7ALyNKZIzv/ZRiwWjQ4la
T6l8L0RsUHnMjdV6z9aSfbcqz1+7TYvkk0L4skPU59npH/OYeGhxKLK7Jt0ma2bPsEfSOP3Kmyrn
alYbVpsp6n9D0RhzBdauWH+6lLshwvBOkXqhFrZleUR3ll6V6sBQsCvWrU0/JkWmQrPTfdCKZE2N
leFNUXgu51M/oGicFeImRi1w5aqWmd6DoOiq/MNuU7yIY7JHU3L+1afwBc1aq/gOfmKjaz0RE839
K9kae72kgWSmer7Wo03T169VbVTIy+ZZGClPX8veLgaNlt4fxNoe9EcYV3TJzOIciUGZCVZgb2lS
iDhC2tYi17k0J4md95VH7aBKKHSb4PpWfWTtlqinE1uwDaMPAGVq3lmuqLYmfnl6XdhXdatftwHF
iFliFChVM9MxxfFSwi+uSsFpXpBXAqjYSq8l+L9xm04QVPSIWrah2tDSAPdWiMc4Iki9DHTfw09k
qNxNawTOBhXxYVuSyczemO6qjqZfVdYdERZ950EN+VrDoGSRTrZ1mqM7O9bVrPFUh9FHy4e4UfP9
feXM8gYceEhbxbnTvUMgtJclmj5SfzE2aZBtL1/d4E2/cnMt3UxmhTOkHVdXuIKB/1KUbxsQyWSJ
2x+kgiqv9MAxMlmBuSk4WFXdZEsqwy6GnJ8yLqTuvhSwOde1pHA6FM52DIhblvQuEjDm05lPepmz
RkqQmTgkT5ZCZkjW6AyU/6RBcwfJsKsQXCgrSs2J9DS4DNHBss0iBHZdDDzb9NWJhI9fUvDoQoDY
VgZmmnL6IOIUKHrMiGxU4rpH0gmm5jfdoDmRyOJIHuis52nBJVNWJysRH/S7kxXIm2CT2PVhiJrT
0CVHw82+/OImCAiNmqK14UlQdVZzIRoY21o5PYN1Gda1yxpgIJtgjiQRht4fA+xFY+qEUwJ6q0R4
GZ0xUBaXdqpqKF5QUqXgfAjykNpPz660bgzifa8AItJLwqM+IxrsGEqUbZIg0SH+EhrZrqTVNRLo
Felh8EHe0y66NA3agr4c4cc5V0B6eHp0kPhNt8XJWZyHEgQhzR4aN0xgDORv+8F6cTISuErb6bQc
81EcR7fZsB1s9cyl5yOHfBt5dATEgPuw2ObRadIHCrgg3ZcFXFxlEZWpL5F0oqvIeC1qce4K5zFP
wAEplBdbB9EjzbKlr6gOMYFLpVRc+AVWgvqn6p9dgDnLyDrMl147FrgJasU38RzRpyVHsxMIyThH
OSSYl579FFN/s0b/usnys2mUJ6tmLFRB8l2TOIJ2NLXNIfO2hfSYzxPKBoMeOhEbfr8EWBT2ZKD6
9JrEuJCqMpAzguRJE6ddQW4jGpryJ2OhRlRxhe1UT+QkVr7OEozJ3BhgJUIIPwCIWTRVIeLFlMi0
GE4FEbgfuq3cy6HAxqkpgmOp+dvaMY92Pj5AQkwpHTJA3JFkHZ8hJRdQEUaU7UY0otv4wnqsu6A5
0GQLU4GGlGuA9BCZU1wh5XZnCVw2XfOjHrp3HSW3jbUQA1RYUqQjjyCwyS/iNfIBP9uMwO4PSWS2
gOpAu4PpweMwh02L1iM3UrWZhpbswcbnGrbqvqQ518bdC9rXuwzFunXr0dP2+i88ZJ5+gqdk91bV
X5q8R168sofrHErX5tLyK1L3ZjENjLgY5p1CeiLzhn+pQd2kHgHUdC2gkbg6q44dhisgcGjebOY5
/VJNQdevXzpTPuZGQLGGfGOcGb0UgmHa1e494+aharWVrsFIufTOAN+vahF8a+XyTU4sQCKj99kE
CYuwUcfQNbK/kV74v9ydx3LkSLamnwht0GIbWlGTkUxuYMwkCS0cGnj6+dyzZ6wqq6zK5i7vpjsr
BQMBwN3P+c8vlFbid1awgUEZ1Gr8cuCd/1mr1JgsNDiwHeoAOBRzr4aiTH59PyVZvnSeFsihh6IF
RrS1ENAsWCvuQtpzk0qNqbukR+kdG9/EwS65SiLhbaia6l6TTEYvoiwKA++o/ssJJ/m652/cE3GK
Ixef8M69mS06HL0+pXlP/zYwjgzkAE/04kQD+rhE3Ld/ppM7f6WT//ralodZufeXdCNoXFVRp6I7
0KYdcjaOaTFuAg/yqMbRTLTLTVZ/VfPkb3BAclbCN0gQNSTnokpZEHRysAIoVyr4d7Ok+cQwAbZM
lr4oQt5FKwuwJfjhiwHCib/rHe6eOkUB2NaEC52HnGPNjIunoQlZCFCQQy35kmVTLN9TXArA/S2e
xy+uvSQ4lCVQUCjme6qs72PDji13uMIl2wRq5dHXRXLI4nP9KZLlrtHwU/7nm2b9LnuRHHK+qGm5
PhaEf4lhQgmTeYNmtQctsSDA1eHzwowSIzb2MjnLnZqnzpRBlpL1o+gRTF2OlQ0cJ48WGpaLVwXE
Uzray1Bqt5Ewd4ocs+DyuVoWNg/PnSvauPycdS13zuUVivX4AZj0+y82m229DCZz3IUWSZIbojE5
LFnzgPKIQzU+yrTDGFBarsB//vreX98ZCyMPGxWGD5PxL5L+qBeZGSSkJ+l6a+6SfKOFfrT2Yo6J
QouYbxEwo8j0uol3a+snZ0XS0yweZVJIErhkk4dzeOfgyW4Jb8vmd1hctrpiOLY1FEtVMEyCtAqY
BpU8VCK7eJt97kyJS1+ZF3wgeUgFHAj2Hw0vjpEZUbD8og45aQxljrYir3UcBsZ2O3oVkjAfJlU6
wfDIp4Ono9ZfZsVDSkdbnJy2Pro+Pgxo6mmwY0xcncQ+VpKI5UfEfho5YyAL+IgYrmwfNLA/szc9
hHsUzS8Z1ITFa3Ftl6cr46qagpy8dFUom2mwgccNAGYfBUyszT8/EfIFftdCYbppmYhWSJtChYuP
y583MAfBXJ3PZMOkFYaOA8XqvvPJsTQRgBXleOsuLv6jxPZsStGfXFeYm2aIvziTa0zTV2YXvczy
5aslz4p0sTOqrhsc01ys+fhHWlJ+a8jeDErmV782pdY42vj4tYNIt5phvuvj8uEl0Rvcs93YJs9m
kH/5GRtHoT0BfHCgNiYzFFhlWePq67byblK7f1sK0oBnEfI83O9C8jixyUq2pP4l23jOt4WnvYRd
jLVK3Y93gTdtu6U7a6LTd9lg4t1YOufSGJ2zA901y5DDNYxJYn70ZSimUxgMDb9TGsdwNDdJIe5a
sLoDZqgZhVeLi0LV6rDJ4c5u6hG4MdeLLVsb4o3qTXLwPeECdrLhSWaYorNZHQx0x/qQO36TUyPJ
Is1t8q88IHzGZ29ybKpAxaRSf25SyFmN9qAP0VdZ5MQiIVcz2w9VUEZFfe9qTDCbssf+Ra4MSdxq
POd5CZuL7IujOnn10uYYVOELO+WbbE3pogm4lthQnHevY+C8hnq9yRzCjJshRDoSNHtgyItYqLgC
jRphqQbp2vBdEoOo+Nc2KuIdHMYve5geRFGcTT12aRLh0CcWVfhCvnEZXaMmPyimahe/V1H/QzPl
z4rpIRB6eiWSCKco8LSyte2Q8aYsMRM7va+2WkYnmojy0rjec6bB4JWsLllxtnlrSjJIvoZUfvHz
+OhHDgrWX/y2XvYd5cCi04uePrIRhwQOqQ+I4MVAHZJAZ8eMnTKMteySyzXbApP82oR7b9fPvQGf
X7TD2petMJXstoUYuWt76wHX0ddQ7kLewofrnbgmwnxVCzxu6njjlARJpwMMgDpCACPM+zrFLBJ9
msFcRdK1HWStzTc/Gu8dS2Ozoe9ZOaQ+OfTkvoYbIy5hNM8BbRHW94+TqB7rpLqfpW6CXKJVR3sc
tBz+ephjfmCHzxrg+SY0yAG3iAVSbXenAZwMBlDAQnlvSPpjpfEPsbaKk/HSR+8g/ZqmXts4PhtG
w+nBzCi3/HPtwvBPOys5N9xke6khSZTl61gsW+EjZMtGBtdMxl/6rDLOPfQ0vEXW45gl96k5HgnT
GQ+VGQD0ePgDjQv5IAjSgCyw/6rKgfNED5y9vcT3Dr3lUcvcfFOHOgNAf7yM8/LDyWbzKcNmF8es
C2bXz/WCiKXzXnycwpjBFDrCABCnBL6nTm57g/0P8FYJINsl9q6MW3M9mtawpUMn2AVhRd/ne7cj
vnnCgn5TBZNESTs6VZvBXSeJPZA0y4PXOltFDOqQ9czYWPAkiLKJwxOsspOV1WKXaeVpWRJ300y6
hdh3uTFBzffxoEFkKctj0c3maQmWm7i0sy0SmHutN2p+XL0QLENkqr3oELpe61kQe+mIaDc67ddk
8ruOBsZQYVB5gpJmnTyv/e+vGBsauMefNFN/WAzsa6GvHWrdMjexaz27QbWcgu46YhoLvgQVheBa
h2hH+cuOYVDfJfsqzib4ikI7m9jOQnmYDiJctHPipd6pWb7Uf7Tyd9SvUNQxBG1saLbljJ27bzkQ
AP2bBfL6wba94Bz2S7r3S+tbIoLsMkUTljxLsQmMwmE0NetnPBpvevqfQzUut5HnpYc8zQ2UIz10
81yQZqGRc1ENCYYbleOc48G8h0Tn7NVVqquwPIwvSqv9qkI4LGFVNpAfEkYq/mysQ9rQdTVaDmbZ
w96M5vjo5jnzHZGR8JUGayfh4/SK/GBdx3suBzg3GB5uLRnf28IQPPvFVfTQ60wnOmZe455rWYSE
BuJef0ICjdjswY667jA6/t4zgFQy6k4GLdMV+fZuSebNZJof1phm27Q3m7MtuuY8xcZPATl9V8iI
4LieiP31i2iHve02mwbj6NklwxxQwvNo2mSORowN2Yufwsi/ZslA6HeoQ2cJER0V7horB+TrVnoe
5wenm2/LluUSB8a9SQo3oZML/EGtTQ/TU1QuxslPTgsX0C9RCTCEhQgkp2HfGvkp6udurxcuXbIQ
S3tyNK8FybBWw8IQZZ3Oxn0Jw+kEwT49plUI9xjlAhihkXUn2sIMkcnJZ6fm4Em9jfoZEVRezNis
aW16uN3lSXybwBDH0gsIlGYswe6HYVxrnBQDOGtRolRVBzNLK9dNi77e8uKDknBVXQcCnA1fEf7o
kld3UbtWKbUZ0Ks/8th9sYvlRVUXOCVWG+Zk+9FknBd17StBqdnOZ9wHkzt/8/EJyZap2+hSz+Bg
3g2tBNfqcKuo0fk0JfsYQdXs4F/VZD/mKDorenZp5u7ao5BmXEdUkolobXS1W/hRO3WVijAtIaIl
LO6neAOp8WTExq1hE8POUGW99AHjr/ZZ1UnNzPExRsU+TqFb5WHQrDVsiyXZGStaMu/L5UEen4pD
jvgFVn/D3s+3wPwyfSQlDMptm72NkhqsQzunTG+eF1G8ST6sZJ+7Fgx0hE2MEqdNiyQgQQQZViQ2
S9R8jOYNpz6ltMtPqkeoOcj825DqskOEaGXM4WqxzkjtScEVV33P53RQnzMB6UzrBa0Vv6NEMktU
66s3xe0fYjp3L9nhWg9PPRv3Rj8+L10yHMsCI7nEim+afKx2ertTmi1FEMbgrVg3Or3oAM9+6wmU
ZRApvyxiq1eI59CTWfS3Ylp8lP7FyehQvqaV1KAG5mHSxG2jB8+RszCrNO/pbtGGuOOzA3O3yJOv
ReSsVUZQvfacSQd2182BsuY3/FbEqtPF1pzFvfDsQzm7CE2cg2qgPck27lvvDrbE3Vi01m5oYXF1
XnPMFZom9YCBdiRQ6l6XRgxFNCOJII6+r05tUG+W3HrKJaBZS3WNloLH6Lh9jnFP0WJdHBPeFJ3+
0KJ84f+TEaxy9soQc75pneoiI1YeFM2cTlZoZQxkkGRE4ecQ426o3ogltsAiKSNXqVnfUkSPKwW2
TCH9iTfk3zxsW/AvfkWadoyYr6ArzsaNno4oibjo9lj00FXsieqpjKiLsPrcWP2yINEt3lpN27W5
9k19QOSEEHrYH6xy6lap0z5L0Y7N/sBuK77J2lPhByH2Q51woo2sz1vRPGWMrhHJUPsWgDZpSlsf
a9UlaTTCLEbvMZ+tW6F1N4kHCzpsYDq3BFOQpg2pVtomYKu+CvQa4UyKrbGLYROXpvfO8+hghRZN
33Scr7emxwLpRh4PlocmPAT+ogH6TPYjKVwSdW1GKQIrKvmE3E9/CKrt4CbBpZNS1ERKkbDe4NJs
5nSqRdT4EYEX3/hD9KFFNxWac9DqF90Kv2ptIfQR/iTZZ2IzeRU1+bjcjyXXGmIGzfTI69b2UN2R
3bBh90HqMuXbRIt+GCX3UFapHNhEVnhvyyjeDtUcfNeL4sswEQvIddsZ8YOLHcTQ1Z9ZmB0NCYAU
IL/oevVjNjcfA8ipJa9xov6tvR4ziWDpuMQA5lBJ91EsVXhamvpYWCZ0MSyUaTQOo8bSCULb2Wga
RlGDhbixF/beiWHrWlP6pRARzFQ3EUnkaw8gcGMzdFe/TXzrKhyMJz/z3/0puAWD2sp6KR76rT74
oeRacQekdKiK3krS4bZLj7Npu5wzqX7/tZdFPOixSt8C8vkI3fvEl1CARtcoqfsSq3scyCdjN8d0
8pDE2Q5bdBNEmU3WSFFt7euqp8GRmrsW64/1ILydFK3Ifly2JM5Me01Nxodk8VrAn5krcgmVvj61
3rH9QTAoFR6qP6pjTu0orhHPdDlGkMGzEk4pBYYhXyoxay8lIcslcmoFwCnc2pRVs0fKb96NqG8w
VIBXGiH5pfArJJ/KHstsbbFQM4DIQz8ZyOxJTlQDAKXPIQGRFwH2l+ENUGll10FO+TppMU08Nq5D
3UtlPxjEBPlwOoLbfun2RWViRAb35Ji0BmQs12eKk+SnZI5LjpaX3nZ5GM45taOjYZvO2mo9LISx
oVsTU6Mh0tVuh8V97OoyXON5xYynG0C9rZ+z3GUzetCxa8KV1kA8p19DT+bWLKLyYE+7OobSqieu
t7WtjdnxFJUiVk9mTqIy2CKnnXK8sYySRr8Y6fbUJdgpO+4Yiu92rKNPZ3Frk33XTiWnKztSWtAs
ChvVvgdAq7cUB9lob0U43xuzAQED1QXOtIQB1rq3IjmJ9dQYJyUQHaOD7fS0Rt0GqadW3qkBp2py
zQHdnuVdyCthzg763hTVd6vTdlG13LYjC1WpbkOPeaUjpn5n/eiD6TnQ2mnT2QjUkqm0j6mOeyJB
XRUyiF1XeJeatBcGagD59ayTnod1SxWDPegmSt/woGw65l6bb0z7iie2vi7GAWGJRHycyEbz1/rl
BWz65AVoD7BK+mrm8avKNPifHrbL+BCs8/w+TWAJkXgCesCyUZplpTyJF3FkR3sObPFdjdzmmbPO
7+bvS2BcUn0hA3xJV1DhAcaCTLIUyo0I0u9K8YZSlHM17n944XI3wdseK++5E9MVZ0mc3dznMRxu
msrZ+7J/7YEqYI2h2ZK+DqQaVttCqrzkuNkViGW5eNVPajp+DaMWpau4yoB8kgrCuVihOAh+nXxp
3dy3pCtCI012Uo2pVldmzTtbtGe/NKEuZS92xFepUnEMejh0YbfKZXknOrZnteQKOZFRQw05KOqH
H1g7ViDgutjj3Zjb9O4dL5eV3ieO/lH2rEtNi3eDy84ZFLgdSOTY9+C66njAqiPZz6IfWkosonQq
+DWSNppxBSXKlZqoftEuoeZIB1N2ZfkMoVowq08BnRuG+U3dHHuP2UTrPTNo4mSRNVKlszP1PnI5
+NfHaSpSrLFwytO1z8EeXrtwJOWSeaXIIkJyD4nL8qgBMNTboDVJvVXrQmEIGgMWRj78QPBJLAu9
R1kzQ9rMNmpyoQZYnfNOpNmT0hIFSJtXGqRGZ0nxdfOjGSBxucaTBqUhjHcl9TDYI9eKvRNC+NxZ
M2rkx2dAUCLH0UKPQ9QDrA+ARGwMJJwxLZdIvpB1T+8sa+newk+BHvSoNeV9gDsrrMPyYuRsvi01
UxJpMB5ge1MITQdLnng+lE+k3Pm9rMcszIMLrGukXhBvCIl9yUrLoPRUdzmN7W8jdac/AfgoiZfx
4i1uylXqzCVbjVOMTHuqHSPsz7MdfclZXxLDT1nEbT2ke/WzHDnVXWomqWkjnmn8v0oNSTQmXCef
J79WwmJpECd3fWA73JuSvcKAJlgnCm+eIgPCKTMJOXWBf+audao9Jrj1LkV7KMZu2ckRJlQzZl4+
j6Vo7pE3v7Y0t4sIXpA+MLgAy4BRb95kefyq1pAwjHHnTQ2CFa/aRtW89TsUJtKjRkri3AkTxdyP
7pWQ1pcCfKnm9bSPHJACFVOwR1tCmSFXpj/kbwBH+kIfrHaKnoG2MU/bjEJpSk15M65qxLEUmBLU
7tMcv/SfDp7Qq8nm7Am9W3Q5byUt9SoAusCfgfFSmX8Rj/eWFON9EszILSNDzb9xzxcW3GOlnyR7
HnC35uQs2vIySzOBwsvKXT3tbfQAlU3fIF/WOaG27yQ6JcsWZmTJBm+3nVIVynoukVYIVoH8VSoQ
FW3EsYpdbqdAxoKhNvQp1JrawSIJ2EUVtC2TENg45a2VC4uxz8khsRd3thrixzzubMTOY23j5ll9
KcIAFHtmpmW3Ga2o27w1jWbAKC/uk6WnQIncN7QwmFYXb+x0r3ow72Q7k0htrd0W97FHdSyH33LX
S+t+C9u/pDmKrNU45R8Sgxx7akil4Ob8uEZ46eDkwHvtZ0iDdbQ+sk6vgX57dKJL6BxHl3Q29RXi
Ac/HoCQ5qSJB1iGtQeK0pXw3Jz98Vr4WGTJrzkjYv110qPAEyGq9X2eO+YZpK0Nx1lVSgaf7+ItP
GoMzgXsRf45fA21IbaJXjVrNhQyMpsVGbU4LIVaRIR7n3BV0vDR/PY8lqNHH9s5q0BAS81qoYgUl
1H1ZEiXlx1/yjspPi62GjkwqOlpT/4VJF7a5YXpWrxwnu5QgyItT5jsF8+s0psambIqPPk9uZOW0
ZJRo1La7PE1QFZe8O4xVrroBDINJOrwSnFrN5ZvoEeB6AB2uLCQc0zbw71jOas9opS49TSE0Zegn
V+hYzmEz7YDFt1wujR7D9F+yeCqbqfdonX2wXAOHpcYFJq2mZV5TbWRIKuh2o2IjnS+AiRjvSIVD
0XSfOgMPDRuTtTmwkRRfUEcBd0Pv2BsBeAodmC0Ft043bOCSYYyHtRdsjOGnm6Z7+bqrPTFLEz6u
T3dqHuLqqP5zj5ESJZgqM/XYh8rv/PQrJBB9cUltLJJ9vwxPzDTXo9DcjcTAlWWBnzg7+qhbZVVg
SFF8PIPyVg5iqYIaUq2f2PIQcADzroqceKlmiS6y9rI95qF1tNxOYxau26SBxee9zKKtoXG/KDBB
4RhaO+ONPphPyhyjyWfYtlkL2xM90JCxjfpBTA9teacYu2cr5s0hAWKPN2+0a58Xm6ObhE1wJtLq
+vprtjFAIv13WgvHeYqZgK9KbTlMHe9AWXKw68Fg7Krs0Eubl8KrbrTexoPEnd/98VOp1EORQS8J
uOc9WI1Pk+rUCaHRLbv5wFGwoOsKRlOsJTGgoyMChq/XpHrSjITAkDH7kBUKjusEH9PiFBs9c7Ry
I6fvugf6OMijbqyvHVuyRFaKCjzGqA+CzsgLIP1BHv5SDXS3tE+W1V+HcbLXJs8nw1d/rzyWQsYl
GlPbsbc20zjFtOeQb0caDGI3PrO6Os65TgnoEgjpSaqvBOphl32fk+LdjNkimM4N63HR2eugbJke
5AwNkU4itnYNkWvM3XMS6jOUOvuhkIyPfBxuRWMuzGuSW9uHg9Us8OAKSZ6qI4p3h1UJOLsdOFqi
2bVX2BInKwFKutHxn1WUiw5/2JXrRBeXImUtAvbjcPn0KGzh5qB6KT2Ce39NXZfitRCoMZwGF6DG
4+dN+GCyQiF2Ze5WkYdiFy7dHNGetjiK4syZv06OpVgMrTG8px0+xgmX7DVvlslA1oGSu5YnuZyJ
KeedxGUAIhx+qIbPqWbrWwWg8KgFVck3Za6SZOKGwMkneW4KOOgA9/0Zhypk5LKFT5kOeQbLvI3y
n1X/TW2haj8r07fEpSmwariU9rc8SPZhAj7gDhMJBE1z4zF73dHmv2kkSxpF/RCLz8Hv32vBXN1P
eWa5ScmWwKpbTx4CTCu7tLg4qjGesgqhGK+JPV+Dv77J7q6MgoOfjKsBoo5VuoA80V4sF3OIpT1A
C14Df3ln18FZ08J9YWQ/lClHobHDFRKaRkOwaiTpIwr956CjAgstKjCf7VyiXx6mAIrTMS7xafST
VxiHgHvTSsGcNaOeNXrCfTB4yUEZQymm1yhWVsQ5oIgDcviXuZBo/Sj7hPJEZRT24coW2acyFsKj
lvFSZRHran3rU/szbfMXaWAkj029ShFpVM2HX7U3kCg/1LgOtt9+butvCyErdLtdjbeL9G0A5ZSc
oaGDbdky2Y3l4mu66hmJ5lENgA2PiR0AzcoOgnu8AO9C6H5bRBlstRGc9y58ku3TNFHeY+MIP1XK
zQZPOlhRHRaS4tfbxY2bBeZ6KbVPBQ6brpQTT4RlYPXChAQiq8NzN1qY8GVDSAjNAQwiMlV15nOI
ivrdAPltrV5SBqPD2hncdYEjtxzEE78Be1befV5ueD0MIIuuvgATXiRXCfXCQdV+qnertNukCLeL
z0wzdxNc9CHbZxV5dy3EbAuDJii6yX6ys32Xut8Mky0ZtumPWFJqY6PZBq3JiJQ6xGr8RxJ1olMy
1N86wxcbxjvrwO1u4ZpBhJdWYrJLm6QlEno/m8CN7xLzJRIC6wAN8FPC6+QhEcVb/CKydtJpTI1R
+978cOyy3PTOR+5MKAqlnYTsbCQ6mnACli1+DNbkIUukZcv5Y0/KZyUVxIYakg7+3dzrN3G1QBWw
6M9sR5xw62QbLb13uSDSAmqaia5GVtGKAEdsppybJt/FXdrQUBTyi8ayAuj6O+3gNkW5DScflxCj
fVD+XdnCcZ34O3jzPh2giXcf49atCzUcf/CYtRxqu3JGOG0yslrXuFcbpvss0XGSKz9KrXmXjlay
Z2Tw8YKm5SBycS89RarEuSyAHoDI1IyTzfQ0eMK29BUVITpMdnK2O/aV+2LRn5X3YS4vP9Auk67p
W5GhIW6lGx1OIsU+tKDptmdAzHeFshgTO0fcLjSizUsFzo/wNIEGmFgbeQvnJau55OHRl2SeirQ+
BiiQYGi1rLy85rqaqisKpWw81cpdpLue7MEU9gRGcbKoXnK7+GlJ/FTeZb9eboraP3k147rF/VmM
ApkMFF29+JqlW5xnf5jJ9CAfD5GP2S5mvElbzDDA5T3kaRBbUDKzER71Ic/UFo9I+DjQGePJP8bW
mYOACAUhKyt5m1VFLOF01V9PmLozRGbqIf/2jDscbHFKZtUBdtgroDzOzrPcKOQJjuYoI6VtRbwi
JImawNlZk7pNkG1L2zoF/TBdwxu65O9Oy8arNS4FNz413IlFltq+hO/xurxzScFSLM+lh3HdCP9R
nSQDLB/sjnRKeeb7aU0lwiv63cWwsFiKkx1GeLaxRfU3Wdl/l3uNOvuJcb+1IB5t4Yna805asfUy
TsyMkq8QHwys1ROSR/A2TMr6taueZst5Vg5Ssuh1reUtL4MzCjxpP2gRVRVF37pbvY2/15r1UT/Y
u8yunE1T80BlVaEOG81HDTrPOyiRfihLVTlQMG9bzBJW9jAc03I8IpO6g6J/bUec21HXP5fjY1ww
SUYS8SxM02KQmLJ1ZW+qviX9TiMObJW0DjmVYvyFxhkGYIDjoGw0I+sXC/J/rxGxY1t/IEpt/mpE
3LbvP+O+/WT8+Gc3YvUv/+tG7Ab/weXXBxqzMRB2peXw/zUjtv7jsO3BjfQsmS4pLez/60Zsm//B
e5tG2PVdMnVsiz/6rxuxbfzHtGTYDUxS6VOMu/H/hxvx72bEPsQWPYA7aDiYgf7FrzawZhw2aq0+
6M14W9n4neMI68U10Wx+xdvho/7+w036G4vhv/tEk2BSC5aZBWPhNy5sXtoEy0zU1eO2xWZgtfj1
i+kixaCIH8O4/xc25e/MNfkF+SCSaknRtG1fGvb+ISYgwgeVIUhWH4x8h7Mg/HdvvtZL9u6K5frP
3+xvPgpyr0lcNx+o82l//iicfg0KoKU+SJAgy7MvSTVNrK2EGf/5k353GeZL8UmOb8uws+AvT61z
USvHDicWcVrBNvBZ5W0MfJZNyb/dP4N3/k+OxvKzXAP7cy9wsMxWOQx/vIE17itVzLeysgYVnaVf
fUGmpO+e4fPDZhQ6mR/+0Wg6tLez2DHOuLUifNnNf4sc/Z0Xq67ENHFkDyzDtf3f7q8Hp0vrgrFG
mqftdFL23F4qnKeroc1XuPaPre19hniC/PPNVt/wj+xt9bmW64IUm9BxHfnc/3AHNMOpLM+oeIW0
jJFAdzS9AYLy+Ci66ZGhMkyG6JKWy5WgIrpELXlv7IYBAe55id0AHvruc+pmz/+Ty7ItzMxVqEfw
20Jym6o3c6TAh85uQXJy54A7vkyBH5nd+N0HJRg6OX4jpReSyHVX5Q9zVpAM3Q9PvoPfM+Xt6Ebv
/3xhf/uYYPCyPXGks738+XYtfYrlGrTvAySBBgdqE/FoP2zmmWputFkRzEY9s/tOsu+/RYEbv3OH
1aP6w2fLP//Do/LJtBg0SPMHCvI7PHQoG4C2V9GEAKiZrpPOsaun02F03R9J8lI24b/FsP7dJoBP
/P/79r89lTErYsR7XMESU+gjVb66U/qufK9TtoR/vtWmriLj/vxyEr7u+7yXGP2YpmLu/uEbEw3i
+AWa90Ol1zuYE2eXIcyoywG1DqRi432DYnXIGQ5iMbqaYyy8c398dBrr0AWkkpP9d/b5N3M+n4OQ
d8fSgtM0Bru61a91lCASGm6xD3+0rf6xSnFzrr7JaihI0nfXgHjbDtN1yXcBss062vduUWDMwc+R
f793pfkiFexY7avZeppnJLAVjX/rX+AknYXLC5rhRrZyENqsrP62XBqxAubkXXEAbgZobyyoaRgf
bds9DiYDTiM+YKNQQKoDH9WD8kaB9prNOEjM72M73ScCG6DIOoXVdKxwe0foAmszK+87jwQVHXOj
dVH0lsTqjoWIDnNo7dp0uXZCP9jtR9an77mnnzMLW+gh2NF1QyIch60ZpF+ys5NNr3yfzIBXGP8b
i2LvwXLan77ciuWd0TOk4bHZ7uoR6Gcyf2oeVnO65ETHiRSH3uAiFK5GvpcxuQeoJM9510OXRA3G
/VSbR+dOZ8xx6M6bWltPc/Fu8Jl2ww0y2fHGgEntOM+PRkLJrPfvo8aX85ceilUHdtfFQPu8B2MX
kKpmMNEtPB5LNWGWW1TQu9jA5O0PHUr1LNualfbs4CEOJbv4wtSRwGSICF50Y0LEgtlW4D4Z6+dw
qH8SErCyJ76qNrL1YCd1HZLhNg0+J79GwOGPVxJOrr654A0QsC/WwUnExh2T+3EVEtWJ8+zyMFmI
hziEA394DND/FgVMv2zg3wdtsH3IpGkpHs3vgcMtKEPB9PpDDNPZ1vN3+RHlQoELtZTutt/Jz0tm
8dbCvgi0/B0l2NmRd4ri53aqcc7J9CtWjBuJJmUVtjdp8T54kDqs6SoEnDAQLb+KHqzKxJC2MR5T
jF1hPvBORU7H/LN/yIqKH2610Gjw6mEuEBZ0dpehxKmM/K2z7eZkdVJeLFzRuoy7nagTbd2KVOqD
ITTO4s6Nhk9fRlWZFg+rcYN5L7Lb6rMwtsa94+Fo1JXuiXV1UVfvQahdTcbwKM/dVLSIA96lxgmH
hPcR7uc425eA0Pv1xPQNi2VrhfLxKl9lohdZyrp7C8eUgMCwOKQGzybhtN/jWIrj13C1mrTetU3V
HrN0fjGSsrnAz8SZIY97/gfRIPPcsKl3Qg8n3g/LhJaV3qnXEY7PVyoX7iJ7DGQwr5YZPXhdSWiA
J3N/5FYiPSxHF0pkzlqpDmy3DCHGq4rswV0Q1U2IU6yGTCKqQqDzIH7vBuoIO6tYnCQgz/NTu1AT
qm1rkEd9LIeQE69QHdnracpdKE/zFd1ktYF0ov9kIDFgXqIvNKEMZx/XfYZXfFULqMVsfV0T4dSR
vXhN9q4J+yCS7s2BazSzBgZeFyOClKLBGdZh7ro9R1YwUgJPPlo/UHhrr/5C0O9xV2aRecOVhiyD
lcNl4R/GLSdzGC1ChM6ozzeNZt1izK2t/RkzEXAeWHbeghe9jd64mc56k2gb1Pg3Ono6cgC1fj/q
BycYtlPjAdsSbLobiQIhdiBKdk4zIZroq808mVc4bKwut6r5QWLldv0MispK/0WmM3DPqTsj2AKU
bSoR5pvwZnEi5wLVgDEUkPkWzMyv7PGE+zgUj3g8WZY4eh27aFvLY7JCJ0fwfLJzde2ZtYWwxpUm
bjSjZtfeQIzB7zMui3VU208AeDBVpzrY5nX6goMU0sjSLrZBzo3LDX2baqyrHO9ztPPzVfHl1Aup
ihe3T7/kcaAX+ReiEPLuuTVscV2H5+Dc6R8i1J/SuITRbzyMYXCemaSAe1d45/tEUqhHNHfYjBT7
qcCBTr78xElj5HuyJHSlJbxQZVq+GwS24bAHNtMCt87kP60dXut4GqotPiifPZANeZkumpJgPo7Q
XY3AKncJSM8qx+cZ7CNkDBI1L6LnjkRtsvMhQ3SBRuivMH64fetswiWDthRkHdAeAwk3RQ4DO5PA
lkjb43DJsGRi6uiYGoQEtKBJvWCoMbkxOvTo5I1cPIRvdpiw2wzw7jFbX6pNXdUbc15QFeG5gDZq
3gjD7yD5BsekLMnAgsrBXD1es5BN5lvVTVm7DJEGynZ//hR+h6Mx+9bMmQky9enqYGqF4CYNGV4d
uRWve3+qd5bDhw1s5iK1wNuSYYvQiHm0fHZVzhoaFoSd9hVZ5t008bp0RYMbW2C+Y7UMp15PNHjD
AjI+g7I457F7nvHOP7w1bSbsJZ5Jtg3+qGoiXOF/BqlDkxQgYpo1DGIzOGl1Do2lcuKIaSj9RTxa
cPdwFexlLRv2cbruPycdYQjhFxX6HPLoqseyc6/lxBKIw/5pKeFZyL3ccW8X3UnWDr6p62i0Xr0S
Fwy1BTk98vrUKLZxDVfBM5kB1T/r1rkCKn/mE8vW8vUX4sD0zVKm5B4sOD0Sngm0RvIGF7PkGwyB
LoL2AOie8MeaZ27ZEa4wYNRd32OGajqbLipx0aoTjOcJFXVTRLs25+Jmmd3qIAdznmmwwikMetYy
+qjJufRlEq/KJ7Pzh6dSMEIxwdXN5f9wdx5LkWRrl32Vtp77NT8ujvsZ9ITQggCChEyYuEEK11r7
0//rRFXbLXGtrvW0BxUGFAlBhItP7L22/33Oxyfh+eNnEvqrKJXHkJ3OOzEPprdtO2MkrNE5D4Nd
7Wm+43Uyxt/8djBPuUrGs+ET8Bpnwc4uk5NVD7sa+sF9WE9w+SGmrjordNbkqM0r7Wxn8c/4CKf0
riA4LRavCpGPZFq4sqbsJeZWCkgCHQOqpLluuAma2c6sl3rDAR0D69dh8LlfopYxzLWM63k9W/OG
RIxDE9n3uPuei1FC7Hm/9eQOhz2quU3Xe5pUJ4ijmEBR2OeCdC+G49Yjio5iLcryIZX4FlzD31eg
6lnUkjacRfkmnv1XEc/lAe7buk67ZRXm/aMpWJu5HvE3VhueCDw81U5fb3uJpEJ287BBfAA1pu5+
GKO8kJ1NkrDVbWMgMLupyk8uaitOivSqgPW7+auPahtVAucnBm+qV7MFBIkSA/mT3OQBTlRYZb9c
73s3cfsw+1FsUaYSBVE+NLaATeUUq9hoSLRL1qZPvTVMzjfHYN01h1zJyT6h0AppTGq749SXnP+z
cvZDniL2LKOdZ/MLFRQjrKGuxvNwCxisHtcYqT6rxOO4nDeuIjpumRXmhDmukO3167BJTchZJaM+
iQcEMJe7j9CgjN5cnyNUllBLe+5I07af22Hnq+aBtXjKxqaa10XnrEWXepvWm13q2OGtjTnTlmUc
QIo1lFF+ti78GOMicaueX5lrz4uavUa/6CVZ3Y4V0UHAK8Ye3q4BiwiyKVq7KJjXsjIxKrB4wvWp
NsIIPlmhcDhpeYujf7vsul3ngnB0JQKEBuSqGrLd7U5X2CVNJmZvWJo4P6bQOZBXTOARcwIuZ2oX
FMXVqh1rt+Bpj/3Q3vcKoS93hR06CRCKVnSvUNUgOnjJgjrfzkP7mdVGsJ1DxK9klcC86pRODoIU
jpHcGrbgWymKujjcOfhj/U5+8b003tK9yW0QD/dybl8UdLPVTKTDHYHYEA0g0ZkWtcHS+3t/CikQ
C8p00dvAzzgIEPBRvAtrIGdTwcyEz+Er8YoDDnrPTJluUCa7sU5LqLIPfcP8bbqEcyEsV2lM/ZMw
x73jXEfE5XzFo4nwFZGQ1EVB6i0DK3LjVBo193eLOkuadGaA5gFTcRGMI4X/iLI1jWwymmdNufya
dVgpArqZZOiqbYMUaFKS/ZkHtUBMPFObN2g0cH3JaXV7TRbb/1IW5SPXpK+lH15upW6X0GZCIJru
WpKPLPDQpCF0VwEIyfrZzfzdiPg+VLXTlTJ+ntcig1VhsbuWhTnsYrMp7mLjzeXawUUwuJuAAWwW
G08v/5H0ASi5YanTsKsc0KjCTAoejAzuhir4UjUigcnrfmtR2jUFhYYOOxBsBvaI3f2mOUf+xqEx
3VYxqS8OO/vB6fn5VBfsMblsEMgQYBgPPBx25PogwuBtTHSz1etZS69fhchnsdHH3kvQJp9ggqBj
NAaOw/TDcnj9x6Wl46RPg36XHGvesU5ngWR0JOQE8uKW2aM3TBeM3s+5Ly8QtH5VOis06TaDX1/K
QJ9i7vLqcp9eVXGNUrJqIQnUz+B6880Id4Ik9Hpv1Fm2FT5kO0IfTvaA0Nxz8m1I8s8miJEZOKjo
6S89smDwjd2moaFPa2rrVxbYMoy6W0nVFU9oYyF00XwhXQLD2BKctnBD1W2p7NS71cFvj3lPUeTc
jtCwb9O7Ri2nJM/WfhUAjEP0fHvavQ/0vBQhYTF0C/gy95ZtPsAtKdekkaL70zYJS3rPcaY0+h/l
aj5c7VyNd3kk9qE9Xu1xPsUNxXHv8cJT2dOgwclkf0hULR6r4ZrW1D15Fh7DvLyXJckFLoRbvDmv
t/eg1+tXGNKERejnoK+rRal7C90fm9H81UFt0ud9CfYrRpEXKHHn2Qhfbl2ynSFX8YyL6VJqSZNh
9cJ5SBQBB5d+ElZbrpVubQuZ3+tiitcJebNuVqtkOfXui5dgGzLK+VhY1lnWnBOtOz8hWz573nzK
0u7BYgwxi+XIpg2iW8F36B+t5x9uOADgenGIHKj6GQo7x0hhR4+KkZ5tyX3Z+++VznqrxHQWgJ3Y
UsYftm7Rx5CSLPh6G7/dnrzQ95zK4Xi1cgYVCTcpaGS/Olmsx5J/aaQ5c17VH5g8634Xt2/LAZ/G
8hLggrkTE+448TSJWDKCme6x5vQrw30wBvTCJEjpC0bP7isjz9DkauNNSNVju+Eg5eUxahodP2vP
FBoUwfR6vU9lVT/fpsl1yJWucd8NXzI8s2gvU2c+6fsymlkyWIqfzcA5rZv6oaRk7wXbCmAHZwf9
SAePd9UFoOvq0N9QYqhNRyfMEazVFnbMUnknTJAs+qxd9HSMPeEPmGju6nbM+3aNze92om396Uj2
wXs60YDoCy3AqHj40dQDLJx+q9/VaOn3snQ/piz6SMR3PBeEM8gU+XbBZcZ4mBF8Eu0zr5eYP1uP
IIaWsyecpqvrfUn76DtQ5qVgqtJIK+SufiDb1cAkxmsyBE/TMn3Tf6Y09EyZi2LVyYvrM8z0QNzf
Bpd9a9FNQtAskheLs6OWDCpGXG0bEJrR+rYbsDv2tUGHrCUIbJQzYnmtDUylVXatCVhYRgLBIk5/
6Pg09ySU4yk2VjeVo0ABhsv3mJgMvYbi2yyTBSUPfYce+LghYiiHqYYcedZRaxxY9ewERaKnD+3b
A8gehlN3sVZS1WaMfnqOyNKWl0lvltuaBRMLi40cp0dPZvPmNliIvmQudAMS94jZHjnwwpgGvFM5
AWQc4AJlpkUygK4E+l4IKjPm7ClTjxwAz23iYSvApU1/GTJrOzA7ka7urTkqLbhsaCB3SH3o1m/j
M9ImlJ2C6gvuR9Qpc8tVXfHiJBZ/Jn/i1IyfDA83dUN4Sx8gMhAUfrnIv3WDuL+dDx2hI41s6OxB
5G8QOq/Brf9wF9J00nrmN6fdNpzIQvS/Ehq997uFQ/x2+rG+twMoA7dWO0C+AkXrKJgxDiU92zzh
WYU7FOj2nvv9UIe/ZMiF282WTT/SFiGyOjRjf81GOHWVBX+X4f/dLJwQF8hEjopuJJnC3jqtUI/K
sokrQ1Hhlepyf+3r+yMLl7vbjDQ3uOvGDN0KF3Qr3WoScTWQIdVbgRl/qAD7dhFviJtxSNaLxYWU
yV3O8juKqz3tqYFBdiyZDEa7Gu0gqgkwaPUcP7eyBgx0GG1sKk2aGeBskXza5VMEdgxyIw7poL1Y
CT+75vI6JC9diKlqaLnEZC4xGs0gLrfes1gkTjA/WmctL1Hn5S9NN5/HBCHTHPTGKutyouFc78MT
ORXDJbSdizPlv25TGsPgj24IOKkroL0SCjgIDnPlRtzaMAz8drOjVCR8sOawdWmNlQvXK0koTzGS
eREiAaVHcnngcNAk/k8/peVtUGkBkoQcqgdiVYUis7F57VKFtIosrhG70mOZ5N5WX0pu0LNKsUOK
RPHVmeSvfoKd6RPoVDJFwCKJwvgxn7mFJAsTpaX81i7dQ2XQegdlShOVuVxQub1BRwYBhRn/1jPD
qGfkrO9tqaSM7jz5swbwi9CG4kiPpiyXE5OAGkxy5QNThjuW1eRntv26CdUWXFjCtyA2cvr8Q0NW
/HkL1Lu/v53LrWHRo1bLw62au/2hlF7zunIdrs00eUxmc6XfdLvjhzrGbgit+ClEYNz61adiwbjL
6nsxm2+kgTBvYAkQhAAwYsw2dmQHjBwAAqFOWkmH6nqsD2URwnDgqJ/Sa53CEjYI/lhzhOzaYn7D
nkZx58WXRT2NHur0Kgq6k53Rh3bSIgrjvuVeyqW0QcdV5MeEP+3oTAfTr2gKmvlHYHtfDXLRtrTn
OzeETeaouUf7mH+rarzOFQJ08KJadDRrHXNeoEiqv5OJKLckfAJXPGB9eVtC3wOzSq8bdC0iwLA6
FKkHI1YmwxruGE7u2LqfzKF/ns38JU8HZIEuIVla9Wio7eJOV7KvjI3H+G4Vm+S6kT+I5Ko0mleo
jsvkHssASk+52Bif7SwBg+ecIMGt+8nqt+ZQX4Y0G++MbKi2qQUGSeJJRvrZ6wThrN1mgrIh6aeH
Fp7Q2ULIGQ2IdwH9M1QKgmEfJuOXprflIY8xBVFu0x59oE4h9tV/cbFluTnirLYy3rtS6RlpmOyX
ioDNyky/Io/Da41W6SxgoKD1Kh7J1QwFdHLzKuu+296s43kru2OqHwDK1YjEsHNYOktDPwSCh/4N
AoQ4cizI3x/c0jt2yUz5byqDQQcWhe0wV09ZTXjH7YGIbkleDP6jMCwPbVjx47PiAaRYuJkHg4xR
DJiRAGPfRMyLpWYxiDrsmBBytQvQBq5liRe5zbLvrWlYxz4334qKhQKqdLHJAZHclaPIj7eHOA3e
VDOrjWXX7nHyoz8+3L6W4FjeRHX6GRMsMmflfODVdI4EYzrH20d/+dSOensXuuT4lkBxHKefNlLB
ozSKxDz++6Eaw4yBYpVshjpghFNPcYvoBxd6QPaxMfR7KFmwtKN6rPM7j6uAHZ/T0H7GhgdnXPXb
yZ6mjRnF5xuE4vbQa5JE0+rzioH/5t//Iwn4RVnKREMYtjjeHhj3W7991GsKDqIi/o836tmkaTmc
rXH9qAyT5V5lXttUmNcS2s42LRgNRoE8RKi8z6kVv9iyqc9OBzB0NOJ8bxAmdeRdupZduMoJDHw2
ZXPmf08XKUhHsNMsOagMMogfF/GKeFf4/EVjP7nCsJ7iyKw2MoHloxSKxU647dahItCuBoVRHhsW
B5T+lEF7jbcxXN0+m0ZXbJjwG2RbgPLve55OOM7VdbHz6gqm2WM0zpzi9jWCZik/evnoGA8T0XJP
mIwYiqH9Qq7omGX2EK8nWkONkYoGpvuLkzrciIB9tL0hGX/rD90i+iGmEIGiZncUGuVx+2jQ78If
vmbKdjuEzjcc0xFOyKBfj5b3ZphE2EwqrU8AIsJTDq0E7ddx0A+3j6YhemZwtty1FXdwrzWnYyiz
XwmL9k3K2vB4+9LtwUzV759WDZxI8qkz3A45eU3sGSxmkkc3AiIgntKBo9wqO/wcmXOZn1QXDGyb
ePDn+Tu3I+dOekvwDCqzHJtnF0Vf0JTzHsz/xtJnsafPzm5W5g4x/7nO25DDD+2+UXRbJu5YdQVf
sUKL+t81N9108fom1RhH6M0NRISYS806qnV92mzmTkD/0qc4tgUQsV1F2FtswomKofwl/XFIJRkh
5Ct0x0xfaMqg3MVpr3Y2DF4BwDCIILrisDHpKXfZZF0iP9mwSrT2QbetvNTfIqmGDCkAFclBgbXg
R0nTxW6R+w990kVgC8WyipeJtNPFQGUoi+81gN/jvHN6k6fgNP2RVMye6xrsGkpCPjR9hxwaP0w2
jCKmVRHE+D8X0znePro9EET9+6exW1nbXPncOfsDaSHY0op6OEbS4ZeM0e8f3b7mhi+ELSwHpsdk
egYT4/EoXrDz4hy+s/AEbtCoOyCa23f8ISc39rhFz8NjFcXfsqhu0fA266hq5r0Iuxcr9Xjnp7to
nk08r3bG4GEMz0HsHy2wZCuyaatzpVyGdDI8OLQ8BG5g9qvMz8B3dol3ahNzH5XTu6qr18XtvqYT
FaMgl3ykLqXztZLjbFHCh7P94iY43fu4SbiSRA9mwQwD3gBzD+fdtBrmBEP7o6Yo75qs36H3rTa/
bLjAsYBuNo6+e4hmS26Eh4wM64svvWpdpljzlNd+S9z8s5X+J40JMEFcbW4ffhId+jE7DWr99lqE
Lpf1xWUfMm1DIzroP8C0xh3huz6nxBSB8NX2pGSmuMWaTmFkYZWFEMmQZVUN4TbmggzMimsbqHph
e5cs4mrXyPc4s9+ahR/SkFHtT9zmxh4SZcSoUbj515D0MXYa/hdLhZ9YdD7R9TP3eopTiWozpIJz
XdrvBQA2JsfzYh+X2mIZZ7HvlXmzdRfNh5g760xy2zeuQvepGYFrEqynkMnurL5/tOoKr/3Uz/sl
6+7yxnA25Nzhh4+5wS24AtjFDXfNE+DJcUM125wXyQScVdQvRP/Tb1Mex+iJngRTzJ8R6UYgS74M
XgOclJ2yM6FuZ18XqM4iknKfB82TMAfcsLRPt4leosJfehQEK4eGymTC4uckeFsBUQyauOKOr40i
itM1tQicMUQX0EDaK5dGxzLoW5wEVF7rNY+YjTa2TD9iZT7bFIvMDumZCYtbxSSp+gNzAZT0VI1I
CXrGQlmcfVi1b9ztnVod/1lv42iJ2Z/UNsqkK0DWpNgK2sL5i76oXZbQ6VvGVxopWMz0KpUwo42A
oT6xI/Gq/JNKj+CSOuN2ljOf0KMmxUKtR6CuogRcGFU3AwowtLnuDG4vZciY0dFGvfEQ6tBVSh49
Fm4vUyLZMrs0l31Av412exzmX9LmIOgTakLT28eli5CbaU+ZSLFt6zegAB8TsWwrY9Sjg2wLR3ym
5E/WeW+ckbRv/vlFEVrQ9bcXBQ2p8BxX6x//qssLISz5jET2TS5ee+RETUrLqp9STOCo8E7LuA8V
gdYTbuZ//t3Wf/jdwpQWv1QggCIv6s+Cr9YZ3JxRf7av9MY7D+i/+EUienUZMxiWeymt+SpRi8yT
ePU966BgqesujLXoNVDEyzQouKkjWCl3oGnUYXIY+fzzs5R/E4WB9DQ9V/m+qWybpeGfn2XRgJ4n
0JXDxudZRh0Not+24x2XYZpJDDIIXATpBRJfHD71Dy0Zq8f0lxZzxDHvYg4EFkWGvy3piNEafNi6
l/Mz1J9eWXzgS/yAx/SLY2LrWBRlYRLB8Yspbh9vEsTQ1H27Hgd2tXOpvyUzpN8ppCm86TRoEzAz
l3LtZaCsBxp5K82qXcINN1ymE3B7fpkdEWIysIqbmux+ShzgTjjEc3e4kjv0E/jMw5uS2VU3bMx5
PmQzXrOm1QaKr5YeMsayPrgF9S2kv4XVY2PPz9kU7f/5tRb238SxvNiusDApeEAd/yZYraa4NHxG
H1jrU/xKprNBo0r3q/Umjb6SOa1WReXVgRnNcAfFDB8AdtKLGJwt6Z0ltwMmyr5HTpSRVS1ItHjc
t4Oxy/Sdex6Z5yx55mEhDJmfNGq4OgEL4EqU56VV+XYwl1/5Ygxc3ABfy3oGQqDfk4iJhR1Gqzz6
CFsDIZxgXo2h5kMvFIuYIVkycu0n5oPgY8K/7Zyqy2IgaifWvvKYvjFmKLE3rSS30E3SPY4Ri6mU
eC+81tk3b6EjZqf9kVsQGfAuraqZK08TeGBKPKpC/f+jjIfbvrU3fmbJWG2ZORiiw0dbdN/x5egt
Q55bVAr4VqAgRGbx0VusI3Pb3BGLwMoLhmURDsSx2Z5ejcSA6grzhUKPeRUTH4fRXGo1Z4MhFxoG
/mpXddfbrL0yyovjpYeoMn6WlsYOwR1al4H7JgbKvcBZWIykNFgmurI2bFcN616imsedkVtkLid1
tWVdkkBTqg7Vh2Un83FENrVKM/fV5X+yITiG5fjpjBHRFcU2cPp74mQPlRYJkGrEIaDkHlzme6jz
LPVTrQ9hGf00xukKtHB4mGUGO0iT6IZ+erUDF7EGVpl07JojPp6X/3K4/oc7ioBbJEycAK4io/fP
l4awR2PiGG26t/WfrO8GHl+jhlM/jO5UeAlNKyYtFDkxmDu9vNMLs1Ir6ZyIIV3dZf9Fv/t3xbey
4eNYLucRDGLL+stTIgltlFUs4n1GUFGVJ4+Uzwc9+s5GbKfNfAi04qwch1ctvcIO/RGY9Vfbd//L
a/MfLu62Qm9tYZFwkET+VXrexz3U+6KM951OHJp6ziosuQlBhyhbuhVK8e8NrdqwuN9lw/4lRHLe
6vmG1Pox9BSrlphRwFP+F7OPv1hONG+YhAWAwaf/osRVf5PJK8fkmoNCXglhO3/V4VJgO6zBx2g/
pUmwBqADMjRem0ObYNmx9DKbtn7JoOe4vG2AB0+RFYxHz3SajcU/ZEB9ntN43PSxn2/QT3grS0+j
Yoiuvu3Ea+asNixihHllr17x1SJ4MMec5rEgT6YaVHsY0+kln5MSGASqWCuHzBekzloZrnpV9EKW
ebWaZyPNms1tJh4aMXefZtlbqb1m0qc2w8hgLftauV26z+qC9Js+jracFqsOZeWLzC2ShtVFRvNy
r4blLp7ZWxg2iHinksek4bSx4cNhBhMQN5XxtanaDJbOwHBVmd/mDLGuYe/1zPEmFS2YqfnK+BKx
wCUf/S6yosdBckFeiuIZSjdXTTufSbwxDsp0H2HY/nJLs99Jex8kWbMnIoCBdjklBDI30Uou9blW
VXXNZtCHMuVqlc/dtG/i+Gc3xuVv1cf/t44mgf7gD5envzua4u9crD+KP5mZfvtHv5uZfOtfjrCU
JxwlXd8ybQrg391MyvyXY3L0u2Se0BM7El/A/3Uz+f8SviIBQypbmkxYeBb/djNJ5Zq2p70sXHU8
9//FzST0L/ljLYrsni7BsXGd+xibzRuJ/w9y+BrQTcfMU5yMQDx3TV3eB8vAANV2AXqoz0lMzRF8
cESl05mb0tII93qOTmphwaA/60XpH/NMPc2EdjwRv/itLpfxdPvMhW+FAiDKt+QEfHfIoICz/FQa
hnOOmEmtFlERuEhDf7RGuenZ4p7CVLpk0FLfG1pwPru52Nt1UV+naXirslRCPSNRFt7lg0XR/xIk
bIeMyWyPlucjXh/zB17rR4Rd07XwJGJMGbAZUWaDWLDPAyLtpr2L0PzBsVgQBuaOeUr4JNyb46LA
hUiQKTuIkYKsq/c5Z+LWjgaTm5oonkEbROxNfAh4GneFGId1lWc7TwvXS9zf8nEILOM5T1wKztZ8
mphvnGLX4EnX32UZjs9e7oy7hUSBdUJqsU4Rfw9NE6lPz6XFS9zhzsllQ1EKYtaKDDglpNLPiTk8
52G1R5agzn4PIDaL0pxkSZgQvH2sp2xaan8mAFYELYQNkURnpigPGhPQkPR1EJ0xXIi52FZEzfyc
RQ/qa2zVs7+ARbXAkw/4z+/aNDEfSiuQ6xtTKR6QuYdxO5xlJ58lqKOdRRwOdbcoHooS/xRU4vPU
zVxXYvLjW5bAGvDRuwzVS779Atx0MMLmkX05RFUDc0QCSs8C1r/ir2O3EMpHgieDU+SGT/5opve5
R3xHALkJGuVullZ3QX09bQwb4YAxuu4TCtkdKdrJfdQZ79m8JJuuU/UpmH3WdfVrmHflSQzgLph1
XsdajSvXAw80D6l/mgDCoMWjrRn8sN37liDk1kpXJCWIx1ZN4wr9FRIwoqvvZptjuxr/S0f812LB
orHDVcclgXWB61Iv/Ll+8dsefXKzNKdRUgzCBpfcb4czFPOSKiq+b80+Orh2/NyRvHsAf/rmEF+6
jsDCsUhAkfGHC9bjb13n/yr6/JFI9q79P//bEpb+jX9oR3lGjil0L4qjUSquBH9+RgYTmMroy/Ck
wmg8ZGlOvhGbllVWjVR4uXMwmUBwTrbpyu/ley5M4ymo3FND1kit7OYrEDK5Cmqx6bLcfySLhYlf
HoTvozOeJZ033uPxzeN9A5yXhF/Ud6Zi89oBwHUaCAxYCYx7dyQ+yx3xJ8Emad27nhXnauj4F2UZ
3bMCX9cljKGu5x+GshrWoQ6Dg4w4wrlz+zvHo9/r3H558GZyfft8X82zd6gH1IVF9SAyR0JFRtJg
ig7QRRNOF8c8dHaQfxqUQ2szMLydJG+7cZbkS9h351lE3skLCPjyzYGZcCrsgyPkfWqI8J7yNCVi
Fm0t0brdfd4gPJ0NyCPhfPUbUsLwFadW4pxLcCvSMpzHpQl2USAicgtH0oDVsO6SyvpirmDAYUTA
V30Q4XidKivZ06SQDJaQe+VE00EYHlzL8Vce2N2O0emLaCQndww5kFytYd2q6EKYJ6exZ5YnVk1n
QDrI7/K3PO/CTTwWZFtlqluz6f1QtNGEcy5yl/b9V48gpzUubVx6Y72ucpUd4BuGd17F4D/qIlKX
2oU4xPxE3hozpBDpYJPaw1NBSiKF44GnVO6hHjUb9rqsfVuSPetxOk9kjm+gdqKv6et+n3jizhLD
DyB+ZLclCCZIEFgJETobK/fmlWl4xIsk5YmKcO97bYuvxV+3gwvIUy9YWTe8UUiaO0JQQIaEUu4c
FrfrrluMlWuAC63Y/qFF4xxpXGO/mIh12mD+SmoBRpU5IdfQwXZIx1UiZlU5+weLZD42HplCgt+x
b6c7cJwT4/wv/E0Pixc8O4y0N4mDPBF2JPl9OC8ywJSXGzpP0wo85ZuU2h0DQuUQh32LGrNeh3pG
W8PZAUw18LZeA5eDxcHKKlVHlLa5L31bnd3AY5ufpNtkRE/hZ7kHYUbh8nLjh0Yo467zX2r2CIdM
zQkVbfDhKnAXoQrh6IloRxMrwUE9Gz2dcUYo6r2jTf+5Sq9gXCOJvrFQpdqpaajwRTSk3/b+AC6j
3pQVJItOTFcfwJNncAcIWhCMMwP3wpmKg+Gwb54q99mehPOA57ESi31obUxZtVWRJoQqNY2DL1T1
r/AY8jvDLnZMTeNNnZTlecbtCk8cRsj0mDmoUua0uFTI+9aBZapNUMSvsA8wikliqbkVp+skAb/m
RUwZ2hk/U4WDptRejKjN+ztjiIuddurMgN1WnQ8BKy8glYJeXtdT4z4TidDsEelgGMqeqEnaTSFM
qvi4Zqc5T2rjt+VLOMyfTtU3e8cOHxNGqXcdCpudVtxMLMp2NeFYDNNJHNRXnnpp3iMTtDIp3XrC
3LwOhXppQUvdiWrBM1GAGR3161A27slE2whQi/ySbCEFLfji9d+YcpBRKh4701CUQBMagj7sEKyg
coE8siFbao8mJT6XEZ6qKCMEGPzad+CkzsX+ni9WSc2Qr3tAA44rfo1xzrGI7MJtox8xMo+N0idj
EQSPkWz2JDLHpHRpBmMcrW7XuCqFYNYA8GUobJ+raehOc0eLOqHSzwWAEWds3stxTPaGTiDEaNCY
3XuVl/W68R00bDrBj/CFXTozGlUzGKxEn7mWM7OVkMumGrGOBWPBsvvqog0gj7YFcTK5l24sPLhd
fHNux7C2ovLiec2xaimoGkbU+wGxEVzt6omQoVXoLM25mmE71eDqEYSHEglh9xMyV3vJ+56Qxt7Y
BwCbg0b4j2js1KPvzwj7whHY3AhaZrD789yva54bFCbd4tUsFkh5hvhnp1c5GyenmttTFlLClnF0
6FQ1rzxEX5qdh3ZSqi9BZst9gYYB4aJ3Zm6ApMWC+G0k6yIsrHs4xayGloh1SmSw1/KTQ+5jmivS
0d3OvfdrHDn/IvDIa8ePzdNQ2D9BJiV7MldAUQnIV1KF3tYd+Q6qkgBChVscs5DwSbsPf6QqLZ7q
lDE3oX1vZuAkx8bun0h7YarBxeTSZK51imFsoirpxJnu4ZBBoj50JtLUlrkWrEqGU0j/yuKCqSQ5
tOwL7JwYzMwKNqMzk87n4KNiVfVhLD00UYlfpV+88NEL1f2MlOJgZrI96x0Mc+GOm9FDEU1kM5Nn
sZ5N/Dt17xDWiyh0VeQzDiBRXUYzqu+BMzhQAcePvoNph9K73Qw6GxSIKypUvyOQRaitP4wJNqcU
LvEAc7BFALLO/YgbhAOfA1cIf5vByegYtXvwmgaeZsI4r4ATcjaS8emWinn7bEyNdgUQLN5xq2GR
zS32ObOivUu+yr52dYBjQWhHHk53HGMEYg1cy0U4HcgWCJ6Yk7mmubN9P/hKjg3JLQM69m4yH0wT
7dxC1ulmcX08rax6B1T+GwDZIP5aHBLEb7/MzXvFKmdT6gtsrC+1fQgsVS6uuVKcSgfRz9/sfInO
lh8MOF0EETwWesGkTddIPLjFN1hGoujadf5PogbLU2oZ4kuLnKNXVE0ZJS11S/NDJFC/fU9cKlt8
4ekk+yKNf05ACWn73YOdRryDk8x3ZMK8tJVAq+d0eoQcdLuxRtU86Lc9RlJzQbr4mo59teZSZDI3
QdatLl1tHLTN0rHTX7GJByaK5p3JscrQkoVXFCHCTLkZLOI763Fk9n69Y669MTjJOAnXPNEJ4Qgv
7pzgMPMK48qtC2GwQHJpPppcdvfOwkgjJ94DTQkp7WQOvRG82JyAMD0tUV1cqwbSPfs3Z1PmRMxk
FWnwrpqusWm1G8GQ5GJnDPpTQ6LxD5stq0D7BQ/QRgGDilXZPWJ8QXkkibOMtC7k9tAX5o8ySfh2
I6IBa8L5FHVE8w35KekV9DR+wspaWMJ1pMXAWA60HGFQ+wk70Y50GGY40iVK6NZANrG3XBE1xbGL
WQkwzqGKFyKkF+zDMdXgmpVsy2zIdrT2fdpHS4BLwLfC/RB0D1mDkK8aO8K4QWvcWRX8ynyW3Z65
+M8gkGoFq37kWxE7yTByDnj+2RsQUqDivnq7HZU5HoHHYYzOqek+qKquHqNaq0Int9pa7vQZ0SER
NUPQGIxfCxELlXflzBWL+vqrRXenucisaFu3ItmiFKuhkM4Hz4yn18GlCqnpiQFI810yzMg9szna
LjYTN33phzuIT6DXexcrxSI+StrQah1NY8B9yy5PZWEva6+oul0QlfpIX/bKyD8DQukvyBR74MOX
hsx6M603dkppzmbkahtxgrohO4WG+j71lnkkovYnmspPWlyHXWjt7QHsCHwX/iapWHBOTUIWEv6J
rYLd9T4u4J/JZFqFUAC5yXEq83W5azqMGDLoBfI9ZDm1y6gutA72MIjz0FufYqbKCR21smfYWX2F
WZF9zMJSAauLF+OdHiIH84FJbeX6wBpLAMfgMi2UH4AnAwfQkjNinmzbITi775qoeBkLcWUofTQg
jIH+K8KtCecjc8vy1S3jaRUUJEEvjWfjAsQMkG3sp/J/KDuv3riVdIv+IgIsFovhtXOUWsFJL4Rj
Mef86+9iH+DeOfLAxsUAguyZsVrdZPELe68NRvAwESqwL1BXIOBgmW2AzbBrVKlZxXSe8oNnhTx9
B6BlPqS9Bi/vV84mdzjbrW4+RrAYsSDoL1XmkR7QWi+tN6HQqRZ24eBeJG/WlgbfwuWuoQAvKijS
D1mi2/YvPpXoVJWJ2GQLAkzXR3sWw44IUrmymqY4qjB76qr4YxAVztrqUX7HznIX+A7qP8EB4GfV
t4AskovqUP43tnsWeKMf2kMPUPSaDgBFgf1KcDlGQ16vdS26AGrV4H4Nxtl9UoGVYeJbVpGWMq8m
NfcuqaittX1rC7DLUVOHW1Vxe8sssj9S5b6kE9g6qz6OeftADZBcPDXgCW0eJyFDlIbJdDMZ5AgX
JDIWFbkOc9QsXJv0/+lVZXV5HhS5CZk/nlVlq6tIoAjcq7ncChCDxfqaBq65Uw6dA8azdtVSu28z
U8I7nhr/YuI4G2JPnO9fZgCSiMgfgxDbbh1biI3bYu25hXlwcpra2Bp+JBZ3EoZpUAbUVsQgGc9D
3hXngYXfnkyt4kr2JoMvMFfUCgxv/Jp5NgXPEQNEf64L21sHXlJwTjnhORrj6Hz/rhLZJugh2vt2
S746kmKk2UV1oULzDlKIxygy42fmk/kjiy46NA6CtY6R/Fv8HVaD7qsM4uTGvZKQNxvWG9nRPJZW
snMRkTxWKKouAaHa1qoXI7UoKWVnSv3knCNXBOEcw6835+BUw/IhKKptPEr0+Dv0aRucY549MwAV
BzF1Ymu1hmYLso4qhL12HnwJuhYncLjcWbnjb+wu9qC30kb0bjWu7doyXock/0Sl26FLmhCTZ4hc
uSTXKdlrW2AB06PI5noxMEXoiwhCSpg9aDB+zwbJx3ghE7k2YTSjJxZnL7Syx2EZehmjfOhHsF+E
P+t91OnoVSPuOGGIRRYameErp/R8mQr9A85S5L6Yleu+hBXrOUPkiPMmVRPZ2lp7HuPxUzEl64iM
rLNZpHQqNWfjFG8W4dwbGtSQh5kCQeb0xR4Fn3XrvOClp2NHd+eT5ISzDul6YRzhvx7vvzR83l2h
Ee5NtXXFcSWu92ulFeJIN4yf2ypvJY7f1X0IWcJoPM+MMjZ2YP0InJ50buGlZFL1j3Owncx8IDeN
YcmcNCcRj/UqIvSJetmNNwwDKYMb2IPVh9mt50vNNOBaG85zAEkB9qxY2YVhwlHz7Ut1bduf8RwS
RjJwLEFyw21tWDx46yze15ReGxVF7rlQQQ3x4dgpX1/hMEBhzpKLa8V43jwgumM3Au73UMKUml9J
RCQF+gWfVOM1r3iNWT+MSXto6vkBnR/u5DQYrmyygrVtVdGD0eANSxFvX6UZlxsTXMAGtEVmryLU
uCSkPZNp6V0S264PKQc6T1vQBOEsfuaZX56bISXzKaJNSnth7AO4s3nsE6E1tgFj1ylcDSx/z/cv
dmG1+3kYXlRvued+CasgxLA73AsQ8uVOs66zTdOMiCYFiNZ5Fke2tJq0dTPdLMb1PVWKzGJB8N3w
s/Tz59GtzkNuSKi6xVctWcJFzMa3Fk+ond96+An1oWHoAaZOekdDMfuBv+NydffRzpaqYo/zgG+s
gRFRfahLmEVi8D/k2dVCrIt8K9YPWS7EVRn4K0fDPfDIsFDjc4JWSePdgMrH1LveU+fiqPYBnlz8
GTitF8lzVZePdaiK81g1n2UJxtHzh+t9C3w3ihKkeLJV8RpkUKiXRrJoMvrGDnOHx0CnaWhujaxA
0NjmyAf59RtSX1aFU3yNmvlngelv5zefDACDM/Soo5TRNdBmtZswecBdHud1HDvzfi4Ab09pR5xV
cbp7XO9MCDn2x9Iw5aUw+qc2D6Or0vnnMDIGKk//q1pavCxdQ5oVr2Pe41KKyFFkqlE7wQYG/XzK
z40amCnE9Op2ZTFvCrhoswUDbjPO7ljV7DhokIBzjAOjavE/R2zdXbKH9vRx1s5Dzr4B+7ztqJQ/
xOjxUD+GK6eQJoFKKF+bMmcLXxZgLZfPn9JtwllEXJFjl5+Mvs33YF5ohdI+3qEzp26WH9GDtI9T
lj70TEEvvuvR3WvrMqesF2A72tsybeR1yr0d6VD2nsgam6aCQWadKGYmmGvRDuAe41n5yMp2SCAp
8T6St1Gb463JudGNukTE77Qb2J2/Bsuprg0nU9N5xNoy6cR8gOAuNAd1yuDd2F4WH5glEbgwcBDW
nctRKYkSq/N6Y6gcC4cH17UPGFSWkXx1BtqZsXTzTWzA4dadW61x8mOWCfe0CQOOdjRoKonrQzTx
4qYCGbTfn5og513QTDGpdKLTVgqCeYdefvYSc36obeeZFKyaeZ7+qEJItikYWnhLTPda9M+gh4If
Ca4B+mGeWWZWH4gexHWpqnEV5Iy5VgzboU3HLs9dh/GSx2T4l5uL6mKk2nghq3vnkCX0zzCFJPrP
rD2eyzHpt3Of9gcEZ+QWLtYiJ49P2UcMivYRBvmwkjWlle0UP2QdnaYJi3Mn6S5yg7AEVbVw0UOw
a2hWlykoKk8doCYrxG0iNhu7EwmkVDNIapt55TqMbRyb+Q7z9w7ABMm1XTnkW8N5Swa0z03BuYOo
OX+C5bzTpTpRedk7gvn6rdlnAzZxRkGxsPMtsnIUbF/Dth/e/Fa9Fpwcc84iKg6uEts/mBe9weyA
N5YgMdpMUX7xrAFPoJ8P2xxK1KbvYfRH1mtbCv+o7TY6jx1Ci2CYnRPX6eeRcVbEFPQ+uZdc165d
VQ+yjZ4bh0bbn1lFtLS5fmGF6zAK/I9kBz3UyUzvEGD/7+vBOHcFONf7RKKTnOFuTLXlxaj7rJTM
3IH9F5TPOGqcg2vG7PNxSF28GRgMVuro0NuSFMmewo/jixmXE76giiEQoZL40wNY/o7swpdmguE8
DARXKVGSlrR8QdN7RUHf4mukaAmt8cktGmPnp4jELS4d6MAYv72gxQIsmpjX7VXnGBLFMhPAqeU7
yVHxR8O3sou/fMkd46NTFO6qxTGxFqBVHorK33UhR3XbIgoXxBg18hcoPnnI3f4NForHNMOme6rc
eTu05GSnjXbPjElvwWDnp5FwzEuDfMecSn2aY+fNNHS1L4oyZnowBk/NEH3i+f+tqFr/BfwpymBs
ixubivKQzIThMbVJX1nuE1cUE1sa58v4yLf2JXtTYn54obXby0/h3H5PGppvqiJxsmJHb2wsyPsx
6QaCqvJV5nXEaLWi4TnuZFu7nqpNPBbZ62xmp8rysmNrYMNrx479b8CKFWC7+kAJdOixv2yHvgfg
nJrBNe5q5jNWdOJfluvO9+bXZsm/in3WBli7DoiSvFsbZ291OexCz7ReK/tH45lI7LRr3ua4uvhD
lO4qK8rQV8hibQ9MweTcfnBUHuxkXTLsEIM8C6v4YHpczr6c2Wh28HH1OH9OQf5upfoswWnwSB1K
1rUZrPJhxAM9UaD4fbbPWAaeTPQyMXNNaQHhKFrWkWxpL7Nv37TDW02W3fgJpeivIJlpB5m6Xbx+
3JkcpZ/z0nrWMbObJC/J8hp4sPARGfuojJoboHhKFHXh7hDXOEIvHAQt3OCcqnaOAOCmC3AFLPvz
qH341L2pd6iqiU4Z0aPGcfjZaCeMrwgGNyJNkT820jj1qVszjOOU9FsqTCcH8TwGVfmlRP4IoG4m
P3r5b3lmshc114wx84tjFKCSWT6uy5l+wl5iNeX02GU0aXFX7Cs13aDG9EfE3ta1R+QYO9Nw4z6M
9tzqEKswDsAO7T4E4dfKmNAWicBGB8jQhJ4IlTwT1qutJubUPrV8R47sysXq/0kVP6ZQx+zaCobg
pN9xRlThWXdhxbM/G88jAGqgC94T7RtDWFaAcz3hec1m+5o7LRSjIEZjHhvcja7pbsaakBHURKxs
0PtEc0xBUtXN45Bl8mKKX+Tq/bPWTmIqfD/pXoM2ql+84RMy2ZuDyZ3kJ3cmcsX73qct0++I1EQk
R+3LiAvzzDDnZkzzj6HL22cttwzw/Y2yK3TbM+zfXsS/MBeRYVvJr7llvjra8REy+sluM9roFCff
IGJBT3rdjvIRoM+uRaW6j2L9GKvuxbagEdN8bLFpo8bnMncc40egG3sTGiJhJUwrUSl6cqO5tvS2
vJfNThgH9HHuaWy4fUJTnOlvCL8ycHkU2M+8PGv2YIPqoH9yk7hFAgCaYOqzH8IUmt3DelmlOGIe
diL3xo3IzLfWoDRn+e6tx3jipo961gdGmjET71DzIaRNyzejjEhSZke+s5N1XCp/5QzVxcxgi4ah
41/v32ltXBKoykfABx0BvansD+g7Pg/aw3/BlEDJBVVfhZrVPl/u392/GHNjnnrLOORjrR90nqEO
a8MflZTYX5u0Ch/KYDg2RT8hUFn+rlv+bmiA5rc2zwm2rcj/HEdgHHGJ2FyQ/g/3L0jR9K5Dj/PP
3wXzJHZ1y4bEtcf4wdRe/EDpPx+1zm542OOH//v7+3fChFUz9zVhBu4OYBPjlK704pNyigtpiXRo
RfWTBzlHbOVOSw2ZrFtCeTdxP5o7/n13rfsOPTMD4U0FxpcZS2KecHm+WRN4IDBb1dpEEt4byZIR
nBcba67qrVjQfiTGzVvwwliwkMC9JIwmL2T9boTpPzvOrAmCiOKDxYkQtMz7mMXfMt7ZtcEh2Hjp
Q5QzIZOB8zbQea3KIvoA+/JXPkQfJfo7Ov8T8+SWpcRE81wxymknido4Yvxe22cxslrJZIvDqz25
RcZ6eviR518cp/8qWP51uhaHodpbAtNk6n5KhWKtFja7WjsXf2JYTG9H1eZ0JLzn+rlhj5oo4ka0
X8XrmcnZilyNxvUR6iHenwwfo68K10VifoVO1azCt058c9kX0UnZGAtHUnArAuREr+GlxQl4caJ2
7B4yUt6lgEtjlaEzscRq7A+2XYyPdo3dw3a+zCI9Ta6HG09kSCo89yl1Ula8Zf2g5n5H24qAErgK
szU7yFhHk1YaBGW4ePaabai6p4CROPF5Ac7WtHswDiOC7E9SlS66FeqDmKIRmxdzvDa9kIhVLxqG
LzlmEXPKG47dihhrTDPRrADP8G+a6dIVNofEIPQrL76lvYLNpcB89DPZS0bgACja8jrURopkXLkT
SJlvyUgiOCLcpZAmlcoXjlgPfsLYZsfWino4A4BvdWSms8+jyZE/5oGs+sFeItLVi1/imp6jH4Qs
Ou5yX9RmuIZoQ3576X6fgYHigkjSfeihSC+hLWbBE7vjCrEyoUFmMlY7pw7OloS412l/29jetEZ+
M2EDV68eayLfbRnx4CMl6UD99BMIoS5b04YYt6iRuFA6tJ5Q4w6ZltNGBvme2MR2PQ1NsTW79sT/
+mXocVyBxD1bMTGxTd7U9F32S4g7eIl0NLdl3DMChYQ0qvqTVST7UQ3RmmfHT+WaB8r2nZWQoDi0
yZETnmF8uEPryidACvQ2myu0naraZbPaeWhN99Jwn3x3YKOgMUf1EDt1r8stfSY+RHnraqaPdpBv
JKDKralahFfRT3dhuTTAolhWQucc403nN3rTBibec7feWyp/xNS4ls7osKXPvF2bmG8sJb/wvkbl
oxwNLnAUy+sCcNnWbFnQd8aWrTXPmIIxStkQP6OxuBQGn0+AJGLbBQQHWElzDNvmQM9JaLxWLGFK
hvZJbwG4IzPewMcyTPGtgQjK80+JdUlIzYYJGg8ca8HNyqZ+cSzK5qbf5SQ6b/uoYG9oN5u8AZk4
ZwiT4HPWg65Z0BNGUY48KrRbXaBS4fgHOId5muAPPA2VIzZo6rYR8qZt7JVryM9PhRfb6wD4wno2
sF1ErHWmzrA5CInOdHLmW76QD6xDceCJGQMMIurV4Jvf2pTgYxKribCuUxbCWMiM8gc6XbnOSob2
M5h3UPwfCt86pBmzlBp+5IaF+wv2oXwF5aawv2c6ZbsyfUXZ9DXhRFu5BMSvQgQ1kBCc3RCYb9XE
yIcJxopoyI9gx8KV+5p1ArcCOniwSwfXba9Fxqo2cBjEQXTFY1Rs1FJv2oNqj5HTYwCliDe9Idn3
5VuN5GU9tACSqrl5mYaIyJwcJWUBY1FFfKiO6ezsJjnS2H2K4+SbCOE/KA7jvJ62fjSEe9PzX6fx
TGbcF4uTaAOKZISuYj+bjOtDj+Gy7dH5RslnTCEh6Cnre1nojwtcMfZxSsXJSKFezG+Zn/10+6Yk
/xUGrXfUZf0lc8hoh9TEqmG+FDWMGYZDDCPqcdNlrdr1Rn8TDSyU2AgiaCzmtyyI201KmhDNRwFk
z/mBOuBNF/1wdFrvVz/7P8ETiG2VGruh9sy/OIHukvV/i9NcV/Kfu1tJYgj6tzitKjJJokNJrFeC
d3LyPpVOiXuBdNl1OBC5YIHIYCxhEePSBdskxT2XGNeERn+Duzfa2rAdEEs64V5THf1ZOyfeofkt
EgpcpdD1Ooh8Xdt/x662gzl0Q3YJJ6xl8lgv4y/Hj8jpC+0tI3rm+al/9SXBvEy0QDMQc0zS/Tpz
WMwagrpsmANalExcyPMw99b0/JcXuNjr3r97jsvLwxTAUWi+k/b1EPa6xtfByabN03hhqCZy9Olz
BFeTFw6HZhjhg7FxvBNGU4fkHlk8/Pll/KYx5m1yTRNXJ2JjiOLvPkOBA9DQSA9PqGlYUswJTEji
2TL1VjgUnenyYZagK4MiTf8ib1z+6X+/ATjIPD4ZT5oCsfQ7tWWlfbdEHQwgYVlJN6wL4yjytmrA
ejMvGeSa/BIUMiDP/vw7W8tn/+4nC8X5yZVrOrZ6b2ETXhEXJKYoVlBR9Yjs69QOxsYPGnFodbSf
Bpgnohlf89n7BeK2Jur4hgefai/D9bc47rIxJRMM18Clzkeo+HN3TuO6vypVfM0cini0Dn+Tp743
g3FJ8055puda0uaSeS9PnTJGPj6VMRjYmvmKMZ+GRUFQsHTYJNLub1Ks2RTUBwR6NoCNdWDNKThX
VuhB1U87VInxYBUXoIxn1wAcWnfNdMDd9FS2ZXvu4A90Nfo9Vxp79saIyOcf2eCB8W1iFg6sJlYZ
gosLvnO0cq6zZhQdo54gl5PVNOlllnj98yf1+9XpKYeGzDNd12LJ+M5rWOR2ZfJOO6eOufGq4QZe
mbLaVn33uZFUglHNAFi48afaSczdn3/279JbfrYrlE9Poiwkwf8+3dLAGlC/N85JgEzK57HZIdLE
ROIGG3cZm/75p/1+XHnK9YWnlINL6DfrlNNKq0It6Zwiy/g5FOWHGqPUfbqfiAzEVfDzzz/PWo6X
d/cAsE9pYmXismIm8O9fL6myislHoU5JELjbyIghzdZ70dg5EWTLsGNZEUSESq618VyWdY7MS/K0
LTyGgMt6tAL8fJS6fL6LRrPSj9e5pKsacAwViugfDqy51epRN9WJGtr/y/Fh/X6Aeo7i+OINsyXf
vfuAYJgFEwmC9imMDRfQO+P7uKlvovP0aXT98SCE8VmyCHN8Xi6Cqo7s5JEZ2yJHHDwUIiX0naCL
Vqk9+awznCu07I9WVOrXOf8QqGre//lN/y+Xs2+R9yF423nev3/PfQvEw1wq68SogQG/YtuhPDKn
UAAeRVCQKbpESzAK15l5/vOPFv/lzONKdh3JANq1nffPQ5fhLT87s0530miVz9NKeCh3eiAVQrLN
D+p+uorWIzwzbtl1LZraejTHFRq//i9X+3ub9XKUYZCxPSJ/FF5Bubza/7C29GYE8c93xIm8Vs6r
RT00L5qfG9dfuJ/LD3Tl3HDUh4ZrFH+5s+/+tX9f+z4uHYWgzmVh8/uxsgAuzTw0T6VpfmEmWKIc
kdNn5e0zmT7PEStoqciTyoJlhWPGkILTxagfOm9uBGAjNcS3WriHuSvUYy9PTO7Be9Tlpp4XNgew
pF3E4vJxtMUN4jtxmoF90n4nzmBI+pNSWOCt3ty3KndW+AFnGv9WPOhIbyVzlhWGEbXLwLShuXXA
nhepv4nt7LmX7aGr/PzMUmKxf6qJuPGAE4xkeVSzQO6wjYXQ3tKGMt2vBc8ykb/Fpn6GttzsABnY
x0EEBw3CgAtlE7l6vOjYcvbD4gvVpQGUqZ/exkEeDOi7g5Elz/VCB6WovTT9MLMX81l2NnRUcWcS
/On1HiHw6Uurk1vXhILuLBd/uVz+ywMbazMtK3E5Fg3E/TD7j8slB18WTUagTnqwvfOcqD1Kg29x
2HhPfWuePY0MI5nQDIBhx4Ku2oWP/tqNJBObc81ymSGrrtAVW126B07LnAAtI8uSJfW8Uh8gUYDX
6GbrLy9c/X7Hk23FKYsL1fek995JqdMe2Qo14OkuE1VoTGZj+tVprb5lWf3mGdOJ3HL3msxzgPUp
ZSedd7fWJy+W7kG8IqGBb8kiD+XDJYDZzPRZoh6sR7DihjwmGr+kE3/UbKu2PVu+PR5lLEclu4aG
tZbwP8sYONFKGJkNUIxNvoNM/STG8navrFr6/gt5wrnNweiP1ja1ImbI7JahS8un0WAXktbfa2yf
582YEgEBo7U7VEzw6mGCtPbmyRJTSkbi3z1ofqa6l7zDj1kwAmbGDXYoWnReyhq+/OVIe2dT5RCB
kaBwx3GgchPfLbf/cVWYVRPOvccjLPUOPsOeh8Ztqy1yNvxF/mJSb7FbikU1mhR2AWSLZNwxRBSR
+IS71MlfTnfx2yOVaK7lfMVCxNlmv389VdSwuKynGYq5Go5ug6TCdbdjYdYPkc0koX1K2rxYuyW6
R+hQu3BGqZ67LN6AKjeXLhLhXyrd3099XhKuJokh2+dp+b6A8mYLTTbDw5MVRhKZKQhC5hUBaQOA
EATjGQt5neuY05V5/3R0UqzxZm+d4WPIv0VP/VbvL68FrbEw5VK8qndnfoY7B+6uOZ2UFgtCR+XH
pq32EWtAuDJ8aIFlIX1l77lpHUNs3I7XZgzlo05SAGRVdmOvH/D/6exNRbdLMxnF53mc3/5yXf3+
dHIoKJamBHMTDcL71gzgbTQ6pTucjBqgJN5J85hp84I6Frwka8cDA1g4iGj+H4PAPxj+viq4tf0o
Cy9G9CxnmBiDqz6Euq6P0Ac7stS97JJOwzXcjQh9n8tqzBbP9wO83vKFEyI7s7HEcDSUW6vjGC6S
ptxMdlJv58L/EuRkd8/IP8kdCnaG2WborMrc34Q5gnAV2wwXF2F1WAUgGzyFstBp9hKlvt246qgq
Cb94ytxta1Wk0GMWOquQ0TbKtB3MWnffNSBTe+Hm5IZyrHRUqbu5yKMNuQDTI/d0zlRyODEbDZA3
kppRwMY7j5K18P1L2U7trp8Ke39vQAoWeqhfZXuZcUviDsmdxxmu4KbfZp1rfRAT5Xyc6A/QHb6k
DS2ujtKtYbfiiIPzV22iB+nlTEh7Xl91CArW6Tr/8X6IxgwNz6bXv0xV98UsZrwRxnZAaXWJhPHc
WND09YiWwrX1VZefWPjHeA7I2naAQ9076Siof405CvbYJ5Kp5EmwzmctHkQa8YzLgkNjq/EvNcfv
F78SdPr4jX0lwacs3cZ/nFVRjkMGNVdzihJJtwYxbqmhy2Hr4QHeATJnLzL9/+9+JbjtbZdARm7Y
9/Vmq02r7cewPnkJnA9Ctq9p1/vn2MhToIVOtJk9uW9b2CCLKivDzPOPXkF1jnf5801lvWtwgAhQ
alk8CTGDKfO3eyrH+iGqWtmspo3XyvXyCzcRj2DFwBbZ7x77hn10wuBq2N20WfwaM+76I9hE/2Oc
GLuwHliVecM1ivJvFCIMji2yChA6jkZG7eSzyp/DJ8n6b1OgzCa3C8JU0myLcbT+dtKTu/jv9snm
d3Gk40h+F0gJVLD//jztlE2ljWj7FI5VtPGMUJzmTJmnDHBYtrr/GcuiON2/S/J03ZRTdBzcYD7F
xBYw+l6+9QIkT6vUy9LdJI2PMKXn0/1LRBWPxH2k8KwVsCH+XhFlxfapoDKo2vlkkYdcVW0LvQkp
emdWkpB6DBSP3QTfYmaZEjvyFKkYzkpYjv/7rYkyxYDcRZhDIU9x6E1b5TS/Mn8yADfOI8/3plsT
mRUoGIZFSJZAj2wpldnBVskhJv/51Md2cEqRawdeya89Qt5vl28nzEIsJE758uX+nQ9RHeJlbvIV
dzLFqjSfctVilqnjF2jDuKUDQsvoRdPD6Nh7yzOR2YzhS9Xx0OIUQzFXvWZthtCYzFxWVvPeDT+E
mVZ7t8LOxi4BvbjhRCurDl/vzsx/7FfoBbHckU2gRvxA3cRapkzt6gaBXIA/CWQG+tCGoNfWBBNJ
bFoQKQoN/wua6YiWxGK58RyLXrzmYbdp0LJsxyBhVZCyYBWTXZ99PEHENfPHKfO8i5uR7DIo4Ps2
BJ3lHJ2G8mbH4NVKDZAvtdvw0GIUu79KduDXnN37EXJctDbdXL20QCU3fsLVQPvCZh6J0MYhbOZi
yKK7xIifaC5KJPcWbJm6ZdbU5v0tCCrzNdamv9doh2vbD17w/K+TinvINCrJc6kpjU0INQe1n33V
oGgfqxjBbAG+eA0gxTne7To8toyVHlhdGXWPmIL0Lkx62OVxax24BjVcsBDxqjTyfTjW9AsN7bSv
dLFrmu94Zw8gm8XrYAP2Tipt4AFlJD8VKiNRUixqJ3VRCcozoHvhHsJjvMe5RVJGS//kVyDAksB5
RTBmbWPUNfsiww+ZwLBvvchg/6M/MiN6xGrFGErYBy8NxdHK7IOm2UejPltb+NKnKRrWrD6SvBKf
80x9tPPss9dohKVdiK8UV/zR6uqdQWDaQWqBlQ/aqmNi8S9DXH11b31COEvtnKf2dqhtIubD7cAP
jbt6vPEyV62DPf6fCaWZIDv0agChqNQxkj3fjanTIssdK//VQt/FEoZZpqL0u+Rj91gIWEa5QbSD
NyCvIszwE0rYat97XEZ3d3GAwvZmg81eG5ETfa/Dr6aenb3fiHQ/hOj7JjMFlA7RGlsr7TouA67X
2XqaUca8DmjE4dunIeIk/phW3RUjj+C0NR10I0wX3A4e8Qzt/hbVVP2yB7RFnEN8aCrz4isjP8ge
3zMYKTR7GP62Ngx/XNiBfEYvwI+fazCZqbsx4VzGxCysbcdLVzFP3rWXsPIsjvbklC+QGfS6rKuO
5YmdruXMhjVPF/0R1lvCUggxw3KKgCA92LrwEQ3p5dE7acS2JhLIOrwwLAnBM3IKNSY3BGnwxq6W
SbNpgSFsehZYV8cC8wvu7+wD6r1yKfS8AIlCD2fBedhPyU9yjPQZbV95MaNoUaZgOEkRVl58cg7F
0F4Y9aZbBpD+unJjuSNIzF2nRqGPXt9QZTq6eqWuXRdebj9RMWFZ8Ztr3nbiwZdGjCfiGeMO2fM1
kV2rpgFm3Lc+AxV7HM78/iFUG9hYpjfeYpVPNxRUIVcAOOfBrXbKDr2boRvxWHIzVbSza40Y8xTh
g18GuMOpr4xLDCow0CzJOvNzUY7M5PLhNbH8gCflNG3aUj8iIPZekuQ7DwY2rI30IPXS9dBJVtrC
tomY1963mCz6oEcIdfNH0RD1osTOrCZw32GensZUn7PxBLvHxVrSfgU9U++jTOq1LhPQ2siSzkXh
PYNkBdzrfw07ffTxyZwSHxHchPh9F7HWXjmpgGRY9wsi+kPXyPWI2+ocoSY/9H15YssYnw3FI672
VYAHpETX6NqUlSVHyrOR6F0J7JucWv+xaMmCGmuz3gdJ/GTnjPrakhu/KHN7Y5h40joU5kdw9eZR
T9kHHvkcVGhUebeXNCO/6TAkoW9bUxP7WJDGfpOyDN7rjgA08Fr3bWpcoiKyveZcIp2OVnBWjYoQ
XqZXD34sfyXa2UySFBZ0Abik1ai2EaqpXLPvRjhbnKeMcrkKNk5uvwXVZK2gIVi71lPUzWnyiOqe
jyEmSKiB9MAGeMD5Zex1ilEAt9j8wEqSQRuoow1hoP4uxLa8xRWT7YO5wivhgzytzavVmfKBtgWt
Gnyax6GWOPmRtaJNAphPXGWxH9t6Q46Cd0FA120LVYQ7pFsm4W689W1K4ECVjEclKzznyz/NUjha
i4XWgnQHwpk7vtxBbC5HqMcZ9FJZOob01o2IJ262kuql4qjMyI+5zVOR74e+HdZz7WA46RMsPkHn
kYRoii3vJEBaV+GlJIkAy0h0gT2HKm8GCGj6H53kgYwe94sDb6OBMYlfq7BX8Tj0L6jU1nftb5FE
rFlC9TVzHVSFcRoefaPdVoFhX7PcnrZ1X99oKX9YUXXwYFMehbmxKaVojMYfyDlwH2bNEzgu8hoK
oQ52B9000Q8WM+5Hq5nIkCmDTarTi9WY/sGqM3M9S6S2ICbJZdOD2FOibbtodg4N5omVy+iSWRxd
R0hOkzMxZmibHg6e6RyzpIL/Vtkv97VM18rk6Bg1cWdx/iZNFBxt71xIATzbi9h61BKYTXIpYrs+
WknHOjnQGK371kaYN4wHyU8RWTmcgWLtIx2Ki+qd8+ylP6o29h8CZEGSAc++netbNcqEXyOYiJmd
u1Mkgk04n/PJLx/QlyEptkvjyOYZyItZg9nj7YiANDAKgiAwxc8FmZ9XhX1CTMK7VLWz8QgkArc3
fL07y9sIjVGVhdt6bi6k73kEm0KQ8Vvij5dlSFtKY9X1yaaqhNiMSFu3IzRdCg7f2rLPR9NqDiRz
luHGy8RT+T/cnceS48iSRb8Iz6ACYkutRTL1BpaVlQWtAiIAfP0cstvm9bxZzXaszWgkszolEOHh
fu+5dEeS7lsXqxoxgi0DYv/QlMyiAFSg0DHc2wXWe6fC+q7uFkYcoviEpcWgLvqFtHjYVK11QdFa
LMZEVogAumDHIQ+dPNbouVF7EtpvV61jU3zFgWUdxdTcjUrJ1tSz92BQ9op5qDGLcqwSLl6fWC/a
vXSdm59V89ROtF1wDwN1Sk6gaaVuhdXo+84OFwxRx3k72gXN4mZjYPs1Kc2f6O0956Op77MJvYoK
0i3wVsF4u++XgMWiE3KSlZqwNwMocQ9G12I8UX28o/9oEKHH6ktbMOfALC6OFr+yjMudonl0JuuX
G9Apt5YXsYC06ambhH+mdeLECChjJoIILBn71U3/SfevujrXB+AkTN3h8qhDEU2vMt+KDtT7Fss4
km6tbuVS486H7zZBmnZDNIUdF+dEaJ7ddltEHs0itLz+qvlqqw+hfmw7rUEJL6AMCYcgvcg9J7ot
11pOkFMwIbyDWYBQpYl/uX06bQfV4Vj18ydppGxouXbTYautE6vxWe5hQE5CYQaPg60/1NVTQdCe
ZRCbyM4ZboKKrzX06VtvNbc6J3vaUMET3SL0UFVqnntM1rSHAMyMSYOYL/XyTZNyasHbhDWvn/Zx
o09nswM8QNyX9jla2RknUudo7p8gAmqMtuqL87C2kGZ7iCXT0XqiC9qmxlamBfWNzbWR3U1VOMCa
CudR7zTqYOEP3Ti19ws6gIlzbF+3TMmmYMx3aVlXS1v4FsYN6E5/iYAb4ASIRxmnYi6agdBUOzg+
L7Uwl5FfEU0F5nwbR97AKKC7elbufiluMH/CFtRlTbELEUc+VffcQFaTbRx62I+HLsGgHtz3DI5a
Qx7tEvvdqTXqwaJBklw1lbFokaztmqqOt1E+XsJ6Kle2PQXvToTaZnBmqkz6S9gT/yGSxjq5E7uy
RPo9xpF5CSz77AtodIaysgPx6lA7Mv8ZdOo+Rt537Gqb/sUor6Kpmmvfo4jsqwmMOeeHx3Wr0ITP
lYTh0nQofzvXGp4GJY1T0ln+K7uPvxQjeniMPquxAkjQo49dSLeTC1+N20njnMcJ+9X2lb3Xch2D
pW4Wa/4yb2QnCmZ0d9pmAqffRx1ayDy83pEyFYDa2ZgONoAma7jlLdAClfZk9WDspm3o3TLvI5gE
ABTDvynwK39xRbit5byZSPZ5jAs6E9sTVxvmxTJgjFgAbmnsO1k0lTMaZ2iuimGb6y37pLRB1PTQ
pu9RtGVHPZDVRE15WTqt/TvXlpBW+8BWM8KHMBEgVcUfWhn+kqkKHFqZkzllDuQrGLgigkFYqwSR
3pHYlRVinnSfM2zatm57MIeo3g0MWTwhL3w6xL/JiIQ5Tat16yPVGPRWW8txbNdloN8KZgD7kYb0
o701NdF30TPD9XG+zvIuSA5YrFmaTeeZEfyzKsaT1HB12VRwY9EkOB7BMWtNhEJd4vU01iQcNATV
wERoEgHNFw9O3WTNMri7mrDqN+eq7pt1Efr4rAyPEIi2X+Ov9lYmza9F3DVfZttZIMn6iWkCyp1Z
H97XsGLUXnTky6HgZOCM+iLzzBPDsuEjE1hQxlWeZQ6lLZESgULeHlYEfNlFc1Jtm+7AJe/yNiv3
HmkVYVtDtw0HHB02U7DSYh72QCS16GeXyLZIM0sJJ6EFdYKJsypEI69WQiEZJPLXGPkjpTa6LMJi
AVPmeD9N5i5OPJCAzIBh34ettctjQcOsFADySy8+iJywrSk8DnWkVpgA/JlkVIIEHMyJw5BVRPwO
C5jPc/oW2M0Gte1c6WziYDiFCC43g2n+ceUojrnuHUYPX0Rj40mpx0RtImSZC12zPm0Ux0uHEwWH
pn6a9/z+Nq58VR5Lg2mxrXdKPT1AUNRGOje+PzMgsz0wE0jNjVMwxrO+juRRE90z2ViAeloJoNNz
SJ2qSa/qQyMjCGoVqHI4KDHsPM4QuwoEWIeyboniN4Wq5ci9m5hnQ3nNE+dzLs+7QTaPT72X77zU
t8/4cvdllw2Ibu3wQv/+nsFbL90w1Beti6xy1KL6IOuKJFFZnw1y4N66FZryWaWH8twgRIdvOnf7
qSFGQezDPuIvDx5iFYjyU0n+4cN6KBRI1KErzilWoYURor6scVXMUq99rTvruceGjM1oBHZiz90k
ABMGg2jOyv8r1yI8aJlZHxVfE5S2eNVK/5NaZVbbXrbGVkuZS1NjnckCA02WHOsG7Pn9lCmL8a9G
aVY51raAl9wYjF4nwd6l37uWJHqeajOi4O2yW2D9GMC4sIcTGutNYkOQnPnmBV9QFH+FA54Z21XB
MjKJyMoMjv2DaXlLbJbGImjacIWzbRPijkknq1naPeyYyI+OOAd/A4bGukFjYOYYtSAaDUcQgmnc
auZzatESM4zO+T0RPfmpTVZ4LKOC045nPPtEjTeh82H1oj+bcbaVupvtkzp/CiUHL9uy4b4Ew5VI
dg0FlkaQLXkU8yauvG3cmvumC8dloyzx1RuxWGqj2DppYZ05ix645EunGbaoUcyFRkrP7FHBlayu
Rsz0IkZ1zI/kLzIHCKPbF2hK2nA96e6fyKAfhSsTo3eHLECN3KsELs0jl/NrqVh2/MZ6b7jWZ1E4
tltr6gecVVqx9PVxyTIRr+JW7c2REWhv1Ke/QJB3ARnwp2GRBLqFwYGuxJDY2cIVdN4DAgj7vkNn
XJTYWQiQ0fPk5pNsCVkH4SBq37VXEw6M/q2aW1pAmnocOBhmkiOuMTLwgqkAvYNFaJqGH9cBzjfp
iU9HcIjuXsH7gt78rpJYbmCJYD3vp1/aGi4Pjh//pMxO7RxlqvlgRf3ige+CKgA7aUC2H5pttVMm
zdqHaJJBcbpzaF7OUgHQRYTD2nYlXViOdV5RNWtbUXb7GccptiCnR89bYCyftX26NMOy2PVt+tW1
TnyklCfn3rHYu6ibtlHZXlXrW1urcdlSRv3RNKWTd39Pl+PByI1wYYmiX4Wq/1C2bFeqzQoywggJ
BL8ul76nOOgNd4tKqxDaRI2+eez4XQtJoiz7leS0VVv4wrgmsaECtRuyXL07jbmNbVzPrn7CRKuL
gcwpkvRYIsCLYdUAbjpckHi6M1cyKdXlcuhMAgZZZEnibPaTrl8nLzVOSgIIIXYQx7ZS3DscRL37
YSdrg19SQU3wZMfVXAPZ8ERTznRfJTsb9Nd88px1dh8m6njzOEYp5PRlvWZ+Ym0r7EGzCWLGJpgw
VhlB/cnHML+Y3bKNY+PQqPpkqsHZaiMGcHrpF39XnucQWxy6RQSbKpwu2yTVm0VjVARVOs2tyszm
KZOJvc3tllaill/kyVHCvoo0PEiv/Na9zFtWvV2vPcQJNCq8bkXH13iu2aq2BVOPUpaXTMByUzFu
voANAYP5Fknz+BRn4C0Ic7vrN+Jj8pTV5Cw5XWYsWD4urjOCC1B1ODcTlugpGp0DlWg/nukhLywJ
wyOBdnpFs8qQrnZG8glVw92YjmcLlxvGYUL38EFaV81jsbXNxtsEQGaI88TRyFlZMIq4X7k1VBis
vt0a+CmALlGEDMIbe16y5eLDVgQ1DaZLAnHHvqaZtKv92PlQ428vwp2lked1SkjnPulw5QO/+OwE
TZMxe25y03wx+wm3KfpHsB7V3hT9b8780QLTVM7MYorO7FYLm/S0QwOoZGXh2p7R1oapENpPUojl
xMJ5K1mMxsjbCYomcnzsXxUZf6/oDd49oyKTxZc/gn5nmL54hWcduk6PjjYLsoGm7GB2jA882i0b
UUw/MJkjrA0kz6Hitl+D4IMT0XNOx+ipDIFSx1F6brtMZ5IRj6spijCYqhi0fwietaCdriXBeJOV
zu3TjgKPd92RdKlIPpvoSUVO2FzxeL2alEBHqzpoZqyvDYI7CNOJ0o5pUP2aiq4hLVzWH97dihCo
ajjXdalflVG846erLmPZ/Ck6aGSmSrJ1qjT3bRrNO6Fu0k7liPcjVZO9Mjl6bZrOJ7ne0ppTOFw6
KEjl2s2CheUm93CZFFe7ClirCE5KMSbV6UGint4F8UQDkJioCYsMfh5kssTf2TS6fLKQI7O4qWR4
C0ptWEUgdA/kLO6te2vEGfueapvDXF7K8YSObjyZLGULbRjo6nbjS9qF9qUf+cQzm2+trhXVbtYy
hO7q/hZh2dw4vc7NcX85VkF30/2t7WT6OSNsvHRL4yWM1NI19fxDMl1ZZ2AqVrI02he3zrcU/ove
we0+WwZ4lbkeIdSAitS+jGr8UEBPXiMfG7jne0sCYkXWpod8Qkbm52LrttCnOMV7Trsnihf4MF8b
BwhpDYykE/wO4Os6Z7l+4r+fn0s/IzxvnvIf+/USreUabtWeHJ+L95y9Ob/pBpvVjGANRS5ZAcmF
sdGipYKIF/EchrpY+qzC0AHGDXhjeVDeOVY3dOwVrGK5QDW7thfL5Wl5+jjhLJt9kQQwJ3xqOSzN
ldjV2/gSX/pX7936A/aGqrdyAAvSzpnjEeVl8lS3y04w+lim+cr7NTCu2ujbbD9e1MV8bj4gsjOM
TPFEEb8h5zSuA2LaS4I7V51a08vHvYoSBAeJforGfCQiMHqOumrVAETDLcWgsqu8agMIsV8HSWdj
xZc+QQyjtvVUccJ2V568LvpQZT5wozpL5tbWr5RCYEY5q4EGTd1NWJSHLO3VV1kBA+gGrTyOSO4u
ndJfp7BYNarP3niSrKe+DKkx4+yNTvJcSCQIqYhqvOW2/Wb1Dh2zhHIzKfYWho+Cb+L2Blx+hsdm
XF1atcCRubukgKuC28W94qusK+UsRDPWu8dDbVf1rgb3+ddLN0roI1a4fhIzkTsXatsuqBu5e7x8
PEsbLo0uzw8G47Qdk6+DFh1yOrer2hzKnV85JfNynv3HS8l0ZDOJfpGQCbgrcxeSRxTWPBrMy1ZD
5j09PjIFjpjHQtIhNvJiFyTWwWVAuHp8MCj7Ylf3YUlQYH5QytT+8X5VuDTh8OAUisTAx0OYBDk3
Nw//fu/xDKzNfdlnz85wLRv3r9kU7NfBFNTT/PGti7jiXMlMdx4aFTacrtoFTViux5ZYlb1emd26
BO82CfH3Z2+auPjr6/zHe0kNwMmQmZwzJ32ZijpaSdfEyNREcbtgQ4MIpdXFjpNPQWZdBmcmmdbo
GE2WHjPCIcSg2sz0fz483gtdmdHSK/fa/bf+eGAeS+809lMeB2cAd6MhkbB0Vn3yqaFsybbcpfcv
pBjv/6Ud/P8K5LdIkBL/0IT8LyD/88/w1fyTxv/3//E3jd+3/iWIo4IagNr+Tr3nk/1N40dg/y/H
IpVM9wwTCdk9xONvGr/l/Auuw93FC10Cg/RdV/M3jd8U//IspilIuLBMgOx3/i80fgG59X9KPgzD
FLZJb9lEwYbMz7xrPf8h4aGzovV1WeoMJCXtpKa/0esIZ22YEwfvOkcCA4CqBNVTHt7t4tN4KDof
2ZQAU8k/MbPqQF1SEiDjrQQzYyTGXzAfCOYh+aoqJ6Y+/bMPZWZm+dG1Et5NsSDIkjZ8NAHM6aNu
Vkz2C2rpcp7iej0IS34VerfQ6D/V4B+G2Dw7hjuzYpIukxK0XxVspJet3K55m4pUcKouDinm6FlQ
i2ttNSchByabBT66zh+Q49TWhU0KTG8zrZVHWurQ7s2uhd0BtV1q3wk99pWTmu5Msark4IuAldH3
LVHRZ0a+nNytJIFq5oJOAjw9rTuje80ZfkwGO4XlF2tNi58bnyOAcm10f0D7p1q1MxUj09HDkSKS
3SZoPmvPwP1qHzrXhcpmRlvH5fcxt5Tb7wy5K3t33MUZXLES4tVCkRRwD7Mzj3k+6vQnmCXeX9lD
bR4fzwzOO1tGzkfk8cYJk/m9No39dUm2KD+F3Rx0QRx8o1nM+oBqUqj72rkQZUgrdAovJW2lolTT
YRotsEWcShbAbPRLOIlp6eXYMh8vuzKoL6M9S/XYB1MxRstYxPaz2zfmrnR7eybyPjrSU3yjW6Gd
dT+sVkDO+rmrecH58SC9UTtXZnnrrV+A8FxOHm4LXjNzplMOcG1f5HjZ7Zz3dJpBWsBfOcHBYc9J
/GQTTyFXWaLEPYzROtqzlFtzl8sb13t6LzVdF5aYmEXaQL3RDy70jpKCgc/DsLKPLoMkiZhRHewN
OBX3rjSCIN0c1pkqLr6ja0cOFx0Mlzhaj0QQLDpXtLcCcRfBeafe30a2IV90reRB/wwtYjUfL6jl
8GaW/cUlstBQifPS53CMCy1+1zP6D5bOIQbJT/I+VTrqR6wDcJWt96Fsxmc6KK9AMfpf5EoRLj7Z
9rV3AmMHU3RYRoHOCbrTu/3INe1qofZTOxoX8FCd+hqda58BjNb1sNj5RSee0XadfCdpT46u4kUh
zRt1A8cOasBQVR2FDYBOJhHRR6m4xTMftbCdM1YenCfyw5JPIzC0GXhj7zYmolqGuhtRaUCXgLIx
bbMEAFLN3/k6BVA34tQDQzmF26pPg1+9if1YG84+B2VIqeUE15XRkNdYDS2ecplhaGVgPJAOxIB3
PWhILv1Rha8w6OwV03V76Q1++JqndIl6Eeqrx0d98oqN7o5+QLu2Se8dNbcx3sZUKzFVWGh3JN5W
BGfhXeHV/86/kOMGT8jE79P5ep/lvX9qhpxISyT+4I9QBEaGSalZNNVz5HRrIPD2kjgSDZT41D97
gWx2Tm+++KYN3zwLv/I7b0bCjL6UBoriKI1gj+TkgXvcbPu6soBieKQLZplPPUdI1a0wIW0L/H4K
bsIqub9PLOjEwXo0lo9/4TbS38geylEPW7B38/GaSne4CrtVxyKOd/9+i79lugafu48dcAPNUFRv
emXl68krteXjJTAokuRRAZl5Hu7lvTIU0EkIIm+uYurSlxEBlZOqT6Y701HVUfHcFHdGA4kmj1dD
qMKFGWXhBkT/fBgHSvU6j+eMV8LDGKf6W64zIeR0iU9YdRcp/FehI2XWneypBJd6bRmZF4ozsO2M
YglAKT/acsiOWtrPS/iOKw+xBlKkgST0wHzGB6jIYAVsUbqBuFU2jbARxdxP5K9hf8KaqDH6Oxpp
21OWFseC+vLM3w8dV99Ha3cMqNn98jUkluumFUbOCFPXSbWIq5VLuPuGBibH/j7+7XnG2ct07XtY
dYazBbo03hPFBdDjTJ8/XkKlieyF7GoTP63tvmdcVWiw0jeb5Ku9Sz1K1yv33pUPBVDn8mJ+UllL
F4HVe7dky5fvOrCDfRbX9dyo2j89nMwn8sTOlcr7V0ezNPgdRo5kOhAr/x56bIdacC0MwQGlgStE
WJe7gHZgX+TYFPNe5xaGhQ6xzM8RF3eSQ4cdVa+gMLDyundAVlycgrLyz2rq8nkUuuGObzl5cUVW
gXYf383AlyvDDuMbEybGb30OW05Hf6hs1urAqTZ0r5AHJO0hrb3+YqeVxm2edG+kGawSsrF3jtbF
L0ODQNV2i2bLvC1+MWWdLqE2a6vHRzGbuHjgDkV+55jonA4dkI4X4XRXI8Q8+td795cIustlleuv
QTW1R+/+8HimCr4f1Yto2UIS2A+u2e8fz/BVh7i1GPflUTAsCeXT0emxPOkS9I0X4zSLTbNiQJoD
6YQJy9xLbdy0+YM1wlj7fVfNM5txFScBtkEn28VFEK4MRKmziV8C1w+40jBHLh6hdvDrD4tJ7DaN
w02U6d2W7NbViJ5tzSyWKke6wYHwjZlRtHBbdlUqL7nW5leNVRYeSWqsNOfHmCiIbDaFda5jREvN
pt73aUXwaazfVBAncyMJjM0EGGXhetJflWkFkbD+COH6GmFvLhkMq41Q8heL8IQ5QPPP4WjTiyi7
t5rT4bG3hy+bPFu7Y8jgCvaHLnXceTXe4j7DgNEH9sxqGeekIEhdBlU7y/12x+QZnBUrakrvLMJy
Kgfyh5gKN7L+E8T3oAapQ4/U2xkpDRetDcqZZfa/LaZ3mRwahDEGFCFN1LOS1NeNl7j2XNjN+4Q0
TE9IsZeI91auA6eDvh0RhhEAQL/6Dps0I72oeNVa3GHcNcjIGWPeKSqx/2rV5reRa0dGbydND5CG
2h9eFa2VASuyrBHfZerH7VyY+TXDxDh2XsKueSVRZw35zaE/TbOmGn/SCkGboMnetcObCKrvvnR6
MnLDPaWGi3hzoTN7a+GQqii6hhMxjmKlK71fBn3wWfpMborfHeEWkO+7uS/pORMb2c91aaxbotNH
NRIbkYkGBWb4baaonvRcXBlEkYT0HSfyHXnDYsr6dTFKwFZxTvcn29Wqok8kjDfEXjfopk+kwvmr
HOWMq//Bs8IE5zUgwhH07aIKBU5UDQ1Zew4mbSdHl5lGtZyo/6b+MgC59STNBhOMb29pX6lqrnqo
b0GlQ05wNqMLh42VeOaZwzOCdbC3GoMgjs3FLMLANsOIUoKmT/vsqXDVMzlaJLh5WHOspF5w9wNE
9ZxveELRivxYyuBkW5sC0x6TaABZ3NmWc6jp94V2/VK6HEd99nr011V9rkM4Y/B3DtRP6ZpVDQ7N
OCPI62QWiomIrRoEqDhxkZv6elCvI989N34F05AMXaKPaFbw7F52xzoLTB6+C/p8p8zvP9y83pdT
8V20erUmM+QZYCROGqkSfo3WBn3sQVXErwJsvn9yAx2KcOeFP16MkY6KlSAzIcGDATp/Hhl1tzHN
97meJLOCNvp8tCr6idJYcakD3fEc5Pah/qqXFmASwosHnwSfWiQfE1kBwBX4uYkJn/tQxCffHCjk
+tcmtz6a++cxDPFBNMjJ6gJ1p9PECLt/asJfAEjW30ztcD52d17Ui5v7nzgKfiXeb3aASyAl32oF
vgHIV9F4f7yc7BDHPJgtNFq9yCXMsu6SghJln3QWsTZ+9Zb3il74p3fUzxjXB7v6aRqQnHmZH3Cb
bkXDn1xk0Xck4murQO6RQvxloJUGE8RYyWHMrrMX9XH16SRcy+wDdOWHTRlFRwrmd0P1b2EnnhrH
OXmVf83M8VKWFlSvfPjQve6IOpjmh7anNDIxEEW/I8OqHxdgbo/BjCTOFchGAOSVc5bEqHXTuAzF
zNH0ZQgtqPSaS3CXHSiJ5SebkLxYjMCUpi6QKi5JZX8KPb6E7L+OVpAGPiD06JvuEDb2pu6taNng
6dOTBdG6F7B/1bqbUGOHpDDIPD+HgNZWLW0UmUYM3qJwUSvC5b1PO2U0D0X/p/NI85BpvW+ck5Yn
yygJgjlFg8fMy0k3lorP+IfatWP0F2/sIBTJz8DvtqXmQiNjEjfPmmbFVAfRSD8skYUbaJcg5WHv
34w1OdJa+QVnukOHDvioQAB24rwPabKS1BulSbXE+djw+B3400AHPkGk4jfRxZXBc1zKP+nY0CXF
MjSzMnJSbe87fEpuXmfdHL+In4ESvgUBW3t4V8JrZFX2oslXVFkNmQdcUoWPwHEyi7Ndt29GZGcH
ur39LIjHdJWq5SAXNUc5sPnq2NSJ/qRlz7GFDscUlb3AL2bPu/7Myc9ehGCBKL6GEWZXvLPRE2CZ
9YJ53SdirQ1exNrtvBJMBPrSK84ukrRV79O11wMXe3DT7TV+0qaNtqPVh5BTs7OmKXI7hAcg22s2
oZ6vnMRHl2NLnwz3dlp4LP3MJodPB/XMlnMibPgIuqOHJEqK9AOHvrmTJE4t0KP/ZoAouck1bwF/
E1OEZZN/RHc6M9r6vSGXvZXecuTgf2Om38/oIX6ZlqXmIcLj2afQTHvuRfa0aT3OzQ5//Flt4QQu
0QxHY7DiWIsCVHpPTs6HQmm96ibssEbiMEO/hCvTOzMKYqTOAu9mKL07rV8WSQARUQO6rqMQ9Nsd
ohoO6BW6EMKiiGDw44X043eRZdlKCgV2W/9DiihgYPxLmyrNw6VR2xysQ3/VdHa1kw5KYxSjJPD9
+/XjTVycbylsIHRJ/DuVF9XOacb//e8eH070eMdprF4//leZcXXHNCP+41M+PqgHVISkpRwen/Lx
lqoZ6oISnTFi7OeBFRZ73WVkQsAgy7JaN5bYKlmeEsZqbaF+oFBhdxj1dxoex3jbaDqgMK3dlk17
tlu59Wj74JfoIeo47yLuf8FC/2Hw/VMzt5t1Y7Bo7mNcpX6mNGAlKKNnNrF9Hs1rvx3mbU6tIExS
wvHl/YwjA1wvWsjKOJZjXM7739NUuqsMqDcNTuNQV87CjlE+lZ2lz12iz+aM4+E7lW2L1o2Hfkz/
fgYQ2UPRXoPG79zunp+0eHzw8RC1QFsnJV4QHxOsZ8ZfeZQ5Ox0hXa/smuOqO8uGbkD6QOZyQobF
TLfRihjAEul9dwPbtdeBSL+/rjjj76puk7ZESgmSx5oEo0jRlGoW3CMg/SjapU5WLC1BdTaZ+Vtm
T+RluLTK68koZkWUfE4eELHeCs293lvGXw/mfz/D+GVTSiE6xaeZ7r3eTLd4eWaFmdyyvCa3yTpp
rviN6RA9wa01w9dMhfsmzRdtbBx9Ib+jJnhxY8JGiF0zhxPELqzcB2XpS1MrdrbRrftkOuI/QCFk
m4cQc4QtAORBZYzLfh0P5Fx0iyzi0MO1wSEFxYm5Z8wKwbwyl7nNUd+Nr31l9TsYnC1hvNBMP2sj
ZGdwC7QP/u9qRK5BRPa9RBCCclbCLvGza2eIvVvIXVtfh7A7VkV90gi+9gEUG7r22QbMOjxAWHG9
FGU/q7vo05j0o0U+MzEIIcB8eE66LluaDfrFK/x6ET0VOHs2VqdOuMjpaRJZO2WrqbH3/cpzcHCk
WnWw9WRNHgxgQvTno2eezSA5p+FQo8hAji8Lte45UGPMT/kxXa7gos6ey47GZZntBKcoL3seR8R3
thm8GRpzIy3hfDHsfPOMFkKt9Kz9FXhaOpNEOC1wlV1MhuI6qFLbqv6kREv5mbbzRqT+KNFgRNIR
QPoxI3KgPFUs/LOBqkV45dYsBuC/VV9tG5EvSfhlsNUd6jvbrHJ0xKHpOandcl5WZ8TA3lraH2NA
5lsW4aJsol2ZXDoBAKttKnIrRCSoGzEJdsT4QpOZpXd0Tpm/IVNYDsyb51kMpl1G8XNlMxJyc5Ra
nAIoOLj0mw5Z422i3J95PnB+6WCYwCrzEgkWb7sHsabVHxFtByBkAGDlLJfNt126u9Ym1CWJk++k
zCFgpVSs6agWpjraafY5BJ3cWQ0XZxHi81HVBm8TYvbKBmoXRL/H0eoY2VM9WmRWp2xjmee/JanA
TtJ1z0ncc5TpGIQU6r1GJZe02Y9ymjfDHtdJOn3DHkKloaXlCsLOPTRDbfPphgfIXPg66D17YCqo
ay+em/oLOyp30dgxpUfxRf5blsVPuaufQ42MiHa8QvzTyEp9t+0GL8Jb58Y7K0L60NUAsuynpBhL
bHToQIjqnGe48edeL/5IzTpqRrAs6+Rc1uOMCp0EESRTkwVJs6tPTdb/1FMMB+RiGfUbSk0y+SoM
1nrhWCvlsKIJgblZYRjqg/Cjq8pvA3ug1WiHwe7OQfjqcSNaPVWIB3Sp8oKr4cOTCylFHAPtcqO/
2SLZi6G4hSaZBJlijyYXosYVKl0SaYl2aSHh1ZizEBcZjNx9VDtp9xHZfrRGVPsrSJiko7Sf5jmM
/yhKb/lU/YlYKMyp/lOBsdWD9grN+QWvw2FoQJeVxS9IJr8CFgUDhJDnG+i38Wi67ueYVJ/dxNhZ
yEVjgySoSnr/vVHmK2WwrKTg2PHmmh8SAiuo9Om58YxbVs/tAGi6p8EoVdfM80jaSsklj/ueRr5v
8A1ORw+Pjz++gKzzVuFY7op7qRogeG21dq2bTE+twHqRbAFdaJxtf0KIg8WP1J9VObmrEf/QLEFK
ydaH2Ci8ZsaASfjbZAtjnj/nCv6wDFIWKILGAkKV2rZDeE366cmxKcrIiAywUniiXjgqvdik6PGj
aOehzXeNsJKZbx9jA6pNbLm3GnTinAx4Qeg3HV+P7rTxoXT/KWKIHnrwdF1qQz0kb0DVcCPcjB+3
JG1yrqdIvMyRCjpbOiEFz1QO1/uvuMsr1HV+NXdYEVIHrGUbfWucyxZjVVLm8CNEH8lk0FNuyEYb
jXHWJP6LORhH5fCiMCY8FpLVE/jlVmT5xYu/+0aMRzuOEJIK7R1fwYcVe/ejlY+eMH2V+Eln6kXd
FWxOHp8fN1KbcelXfyg+/ouw89ptHNii7BcRYC7yVaKiJTnHF8KRObOK4etn0T24fdG4g3kxZFmW
ZJlknTpn77Ufi0RUmwhlU9rr7NG8m8YluQ16B912DWOU0A32H622mqBnCzKEmGJRs2szm0VXskxm
89k02Be5SwCCyXOpVW5xxLCio5Ri2rWLpf4RxmBvs/gmGYyPfCG5Sr+5iYye874bNlPF3Dc3+QCR
PW28ZbtNeg6unMg4ubVOQzDzL/z3D0it8BGiGV0BhyNr1aZttAxgI8/ZT6wdaxc1YBA6j07jvo1O
Q3fHAHVNg2MJYu3BLeb3jlTVFiJhECK+Cji28lVoDdOKsRPrSuJpASFWEXXkdAxb/AFs+n6cwSUX
ggDYbJzusLvxr5UKd4y0WVBN86Pw3AY5xjGdnPDsSPk45OO66HRcxAhb8PVii8Iiwih6XkE1Qv8x
5KisJ4eWK3VpR/NJB16tDIZu2AWSpkL+gsKDFT2lQ2e8zsZ7MaRPEyOYFdRm+gzLFbLpXrVRvbsW
Ecoeiim3ICfLy6lDsY1DTWp5e2MFIcGBdDWGrK2K8KW1adoWuzNnYv0R+BoNQo+IF5SgqFsnLRmI
kPpDgxssfuoVQd3Hxi6Joxuhxe4mmfql9ZphIYy97ZCTYgWC9rGV1sgVq0WI5j/P+oTNpf+UDerg
0Z4RpjjRtSBsvDPpkvbWfd+Mz7XlX1TELCNvtBc6ts6S/jTG5HEWGi1KN05YZ1nQkmT6SGKULHND
knHW/swuqrdWsWdlzkcGDwolhMMjDFJSyWirH8Lkg7Y9avEJz4Hd4w01X7ulm8Ky8TXiIrcLwT8u
JiV7rtcIm8Xdyu16tY3N6im28cb1vAEFxw4EFl3lGWGPUVTRSXM8QLEc4ka1TDdV1ARNYRFCqpxt
b/iflDeP0cwut5u1IJIzkQT59DPG/WfR2ts+EdSufmKuQgMCaRhu9RJoo9HLJ8Nn/yS7axig/Huv
CPpqMEcP11oVo1tUDILRW+H3zx7RU9GMCiiWpH0RxApcKZ1w1zyqjFNcFGwfojB+QjWBYXQA8suE
DWVy927PLtkeSh5FqM7liEjI9vDUQJiivdZtuTxPgTOwT2cGdfQw4STa+KBn9VlEXPNIhVhpWTwd
hF+/2ybjpDg69MVIE0t9ezVcdJd9k5GaKyQhj+OQTdukgf+qYvg/LqpNckE2FZotJGbfJTGRW62z
tjZ9fqN+Mnrm0m4iaOYlyUdNflyhjh4MLK3eES987S4CDSSL37Lz6P8z1ytpV2vacgWAXIRMdsNb
K6BiFYQaqQJfbqmv0jpKKMr9Z3fkE28j9V5KNO5hv/GNNl73ltTXTOw3XSdu2dA+xPjZTKg8q6n3
NlbpwSbXrdeWnOMd4ulorcb2rSNcb2UkEgHwaGcbtIksTsY1BKrACUmDx6iDWk7LzgDXt9A1bJrq
6SZjmrIxQ5Z0SvZ63wnU43XrUoICJ6rnjhrdGYNCad3WdbGaIhqTAmSXtLoAt6QbpC7GOdWlXw0j
M+gg6YPI2TabdALgXqBVcmkC8somE4FAMebCZde9OWGcQGChMNZDMheFt5g55yd4qtDLJOaOwcPB
4pbeFEh9/IS9oq+dwrxBVpWuvfEYMXlB8oalwhnvlozujYiRGcQLX7vbIyWfya/z+rVhIIIq8PjV
pqbWtNzvyFoLg8kgs6Ruyn5jenjnwdstogKKSec5FNatPUY5QT90CT2DaF1RvlYRDkT5JFOAMjGp
4ftchQZ6K3SMeKFtE/Bg+yBqk2h6LjDHYs4vXB62CWN99xLmnMlMnixCqzW8X5Gtb8G1W1s5sshg
S4D2lBnfCZs/pMgstCQGtVXFJRufWJEfMtTp8dAN+yInHYLY8cPgs8SRuneglr6tJMOedIjPmsW0
IcnHQ5L5zOhyjMW5Me9njzLEtTESmPMacWm402QWOKmVbMuOEsFugQErWbHA9ODWXTbkc6e9VK04
knyTbes66FB96xH+bT2ioWK1Hs6/KTUJilD9iswKrkWV322nfvowEU8Qh6ICpmd5oBd3CUkZ60YT
Z6DwI0NaTozfyNw0O8GpvA/lQOHh8c6mmK4d1NMVo9o9otNtynRy1bfyjn3sVi6meyNlUqvAth0V
3tI5OXZmeQM6GaoY++yV5uV3A8ac57A/0sOpakf7oju3mXt00ksm78QyY/vdNSRmFWgp5CFe7z1W
NVdNJblSk3wz2nW1tVT5oadxUHVpBJ6FaHJDs3oMkXxcUXpxShNiCuY24R6UKJFU9jJmNanAtbvU
m6Fru6j/Jc028Yn+p9yTlIe9LE69jcEa5VYdCHszZOiwdHKYR0bC+Cix018BUSIhr72KhXj0pgX5
HWLEBnPptPm25k/aR1UUH9iWXGk2pIc5oh2CNOKQNcQ6ugA2ALncTHI+WSJBFM6USO+7m6LNGHWA
U0KRDmBaNWgvFYnsMmPH1IKbnrP43vIQQzdRKXc5JthbL4wYJWrWY+NXd8DLJduOmC2nsh6Js9zO
hLDC17P1gzLqat36w2am57/Vu6IPwnK+ybWLrUG35Lg7W5l2QVSA8mNsLySk0pdgD4d4J0F1OGvv
TZw+ei809K9y7Qkf8sGq2O4NkUNEJEDCQv+2BoXTsMufMqSpSy+IiYN819l8uTUKIeQNmPmqeuVn
/Cdna6Ry9Qp3Y7ukejCNflamx/ittLYTsUGIW+Y9sI5bkngR2BGMF2RFP66syoV3knuX2LfVttOp
9swyPqOOFhctEwR/OYigrIzWmnxNUA/tphqCuV6ENCrOuha/0h1kJ9K30dol1NXE2cKOokRyF2+Y
fNjEbUpkhGuWC4KIioKgGIbLpIO7CjqESSeb5fZKMaRb1536cCsbwJ/dgIhXL1zba+aTxpdBdNka
rXuyKizd2xS+PBc7UoGDoSV7QSs79rzUv5lU2PgqbFeUsTJhS0VTvrFKM2BmWQbs6fy1n9nhxsi4
YjuStrqi8Q1Di/U5DFEylzmM+6i4GmuDDE3Z6GukJntbdD+RAcjCyJDgEpy1iIXJ7rI2boMvGEkM
68ACrP6AaYIXUzuaRroJJ0AumNMe+yq9x8dCMi4+BlxPjxN/DTmgb1Py3jtALXN0KJtYN4PYFSWp
jmW+qSZir2Y1LP8mDKRW4e4K9D/4hG5CEPS4I7ds9wuCi9BR1jNAQlUJ4lGq7MuMmfLoLglz4bhH
NvEqGb+Dr+dC5Dfd+5zGeyppXcxin0fQA0RV/TCoeiK8gUs5r0/XFgiFfBLGeO7wuOG9oV03KCz3
AIMQkObv7mSZXDnNK9/UiUskZWGk9qe+9R6Uu4sJOtpW6XAzTc3FhzuxQoG0R1gjNyFN3PVQmd3O
y7qvzBgyNp9UwLkumtvFqZoIh5RQIn0aoS3sIvMedJJiqsKgUCeoNg6fGUy1W5oV/G+Ak5AvmAZZ
V7frgsXTpqOxTsbizfUE2dLLsuTFI9d9+OKs42uZp7u6UN1GY8V0RvaTtQuWvyq6b0ZxFbsPhFeI
kFeKPh22/PwYGdbRHZlsDwy76GgSQa444HhqrgxpZ+/aK1c0dDps/55gTwfxRfeFtItNVI7n1HTx
eE6WRVp2h0vKMTV8lhSbhvE069oX8BAbA2CFscvP7ryT92CMcXnVRd5i+nXpd0b3rvXt5ml3U6Xz
bQTtA/J3QIbGeIFHyinCjquDU2YNMFAnd57WenMmwF2diRBrd55V6+vEi3DLuQQKNl31DO9Wx87j
3LWW81E52UtUGOHOTid9y1VNiTuHBuvOQk17hTSqYZJDwVmVvXN2sWSsMmJUaTO1gS5UBQPFO4z1
c9bN4yFcBLm603xgG22ORU1IVShvQA4AmzcpMStJw6fGHL1pe9IrIUPFPRLJqSO8sWmgz2s51kct
OxhqIpVUpKc8WghQSasf3Fm/pnFANxuVMFYDLOCwEWJJQJgNLztJBn3T06FfdzgccS11FNhDd6qS
NPyKC0ZsGNcJ7YEX4ob5jmwgUi9NEgibcQhojpB7EV40jXDfweIw8FR6mSb33qiA6dh5he2wtXdj
ZNwnzKL2o15GlKbhEbG7sStRbCsG+0fD88+aMMNAH41Hgw6hY6t5m4U69gEE2Efsgu+QFZZMUhuQ
GMlZEGTcVWUodi39vAHy3nO+EyuEviu78vXkycAMHIRe/97ltr+LudJA9SuCqaVDFsb9LrNGwmMx
bx7YCBNdWfrdYcF0cyl5y5FUrAu87Ftm7y2BKYyBuDWxhuk3XYOHIhwAkcv8XTmNcW1ItRmWtGkn
e8rD/DZBw+/k7qavIer6OXbBlnCA31g2Ik04FFDUAjHRfne/WhAK96tv+2etAduTuKQ/iBhkGlGe
u4Z1WSeI3Y3gVtU+wE27r6+H3mSlVMehqkGiNtGB6xS7qTJ+HlKNq6+FtK/ww9247Di/Eq8v4ZAk
rxB45a6gXZ1oZUnoW3YsOKj3lmcfdZRJB6uhtsYWCwVnIyzKpyma3yw2w1gY126dZhu9YoqR9C+h
2SYbP+tfO7MN1yEtvDUV8vfQ1vhtujJeQ83oMNPTtCOhjAEWzirwQ9tC43idB9khusWZqre8WbP0
11GSLOk8KWMIcVVzsREVYTGq0Z91qvtAKPWAaRYs0dImtivCh2TVPxQJ9pC+c3EyAF0LnFgSs8HF
SaVZeJycUg/SLn4sTfJ4zIqo2dq01LqdtXKrx1z50JI0m8ia3tu++OmzsUYoJW7IrLR3rk8sS87c
YY1w5SlLKAGx4T7Jgc/NtuQMXqe6KL2hx2vCk/Pq4UFXmLUacLQBwBTuacLOydaMqA6xH438oXZ8
BZu74CzHAPB7i34KYs3//30mu3dYx/954LQ8w9+nqSmF1m4T9+WVkZbN+veBv4+pGxeh3e/39PE9
mB7/ecUwq/nR7/cJ5jD6D8uT/tfNv8//5ydLYr3pHf6f7+LPm/zziqx3sHr/+57IJoFSNLbMr9zW
4vhY/pjfV//zRn5fzYxd8p3+vnCtZZQQvw9tsoWh83vzz5P/3vz7LL+3dDG2nA8cpLiT3yLXlkev
IEW8xIJ36A08JoaX1MffWyHahz+3/t7nzXOCqus/j0kRWdFV+88jf29Fy5X6733dQiQIUwhty/1/
nuH3p39++e9r/f29f57G0RZZjxEZa8Olj75JpGFQN0TXf98IPEkmEL/P9V83q45jdfP32cqWzHdz
dB6zgjQmWpo6nlmpX3MWlsffL+k0l8wf+PLPfX+//b1V9uIkstLf/nP/7+//3vf7JH+/nalC2fuU
Pe0WXuzvD/6+2N/7fh8CERUrz/96rt/7/nma32/9HliN0ZHNRQdk9/f5/vy5v9//vlwpa7gr/zzN
nwf9r6f9/Z1s9o9gtOqdSwjYsSspywxbU+y++FaA2aGK58s/3+pjT5bpPz8e9G06gw73l46L3v7f
X/r9zd8v/9ynAxxbWSMolb+v8M/L/P3df17qfz3O8EPe09/nQl/YHImK/r379xfsemAG+M+T/tfP
/3mR32///bHmF/V+SuXmf34E/+t9/c+n+X3g3/f6+5jf+2IUZJtBWN8ykfYanS8yQqD/yCUGguY9
o7Da/ibqB0Kmfy+ng/WkOV0ezufYrB9/rwbV4uqK0wpUn5WJmBWc7kOxMbNMo6XIls21tGURI9HK
MN57XAc7pr/t1YQM6cpZbtGta2222G69UQZAdv7mi5nROtO94kEPW33vx+kuG9VDIxNajhotTVGW
jBE71H/SBfFGCHpnVJCZWDjI+h6CDkrNVKsvOwyDLEZPYJHD01fMYekBQofKQd3pXoMizdTDXWHo
X2C/H4yaQMe4QRQBrxRxUeusJiNMNmZBlRRl5wK79qpN9Ar3TB2fXFRQ52iZwxBJyBSkuBQGWgCG
2E7guyWCAEphpuiAfLI+vK0beRj1Cff5MOu3tuea+5kgFMtluzqKZ0oTtjYgg5CwU+gQNRbBIFgq
MWbgqmCrz2caVOxV2Oldw+klPBv6Mdg2ED9LPwZTC0L/+dGy80NZ12dUuvU66ezXZmiAi0z5lgIq
2Tis7VQoJyyStD1j2m7s2KugKw+4HU90JdhjpAvSXgeEEQHV1C2mAGFvJ9uh4bNzemsfejGEVGaI
cw1wQAu9LgCgBWFhus7U+NMJPhggaq/M1BmPKv8UTRglE5jgREHrRzJ6xx2zs5Op9BjRU8q+pY2f
G/WThhSQuk5FMM6OB7NuJbSaEDaT8TdAoV1iE/Q02LTT626wN9TGT9SS4xbgZLXO++5LJDdFxNAe
XeASukwreWdp03RnarBT5WLyZepGKGz21ik/3jC+L/a1RoOglnG79WZj2Nl9voVERhPW5g+P0DUS
g3M7Jn679zre9LgkgkZYAY56yT+63lqx8CG8gSL3Ik9nbMC51Jvs7GPtpw+LOWjH83IEmanbn/N4
/maETZncMR5obCI5RXipTPnZFOZIRiQhksgA1WokJw9Rr6jXtp7a7KfEgvIeghZviN11Y5Aj37Ls
TNvNGelsbj8xFCmYLaJ8eQ7BAUHRz1do1hTqQYM3zGu5KMmCsp8xWY7Ea7bSQUenbYuoC28no1/N
sKjqHId1pEfvk9K2vaeRcGJQlxnWmX4CcT0lVi4//tIW5Ws1xvS1yd31m0lHfbI3tG9CphGfJFZy
IOd7iWgEqgDTd23Bxwhj9QAWDn+af5Ie1XdFovk2U6TWa9kn0Du5nRsKYxqP9VbznuKlgnbSIsQl
VUqYAyW9EK06zZzS66EfaIobxnU00p0omL5K/d1pbMqeSaiNbO+7rHlETJ+DqvM3rl+/Gr26MEMr
1p4FxqxXT5UeWmu7S+mMh9CW0cOz3zBGfQX5N0Q+xbgjFfHesTWdOtm4c1P7ScMubmNbg96bb7ui
0YMyrY8g4KKNbsi9YSG4zPPpOfLVO6TNlqlx9ZXOL7OZkZSIOlRPYmb35qPXxI8K98FVmfTGdrjy
AWi6yn/vR7KhaFcRySnWaUVB7obmT5mjp9bd13RwLugyn1Xun2yThxUGJn4d/V0/2+lGIWnpa7zw
6ENoTU27jMxWEnPLeD99uGoH4+MhK+WbQVpvoPcTVGGSdiSeQZdOIiYJrt02g7AGS69RShqs7RBE
HBPrtpKo49J3xYe0arEYr7BZHOoRCxY2rWbds0cEK5cLgd+nq64s/PCFE96iRunBSpDqs4yQ3bEg
XFFyIdDoOOQ5gbEyDww/X5TxtCO6rniuHcNaOzjU8zHD+AxGIHBbnYYM8SE6KvtNp+VPbmreqnFp
Tj8rl6kvMEmslAgiEvOr0rKvIjE/u8aiy0HEhdQdiKekU5aDpFyDzLwmI4F4Thh7q3iKXgxUCmOB
rnOYqns9bS5NN62LcjrVkkZnR8PKHHjDsbn1O6x3em+2m1Fz6Wvq9TVzq1VSuTY8g4h9azQeKoNF
oViBx6rhZKa0R3s3Wqfg4Jiqi05gHsqrS5HR2LLEoWnc9w72RjXaMF3zIrDJiI0N0cCEgc0ohxD9
hzcceybrEWDQoGHV3UiLdDB7AJUIH5w+jtYDBXPKMQgt7dMD1BuHatxZicVkYECjJNwdU+8H24B7
DYxpV9nmzpmHM7zWx5L8WtvIEaJDLsYEkb8mDoeZVr34epUe1ToCWerUzR0a4IfCyZ+muc8Du+0e
4nb+rEb32azQ1dAaLlxyQ6PxPHuByGi4Gh1SVsN1zxUAE6/qmKRWDGVcuzuQFwWymcSYRMNdglLt
lan9mx8Ral7L0wiUL9UHBK75vrPz12zkmEj7bmtKagNLneIZEdGEz01vaWpltXmTaC3UEc5PSAkO
eOlFyKdyZn3J4CKxryboh87b1I9vUcdMUORIQr2KNkHCxLfIPgeRPFqQwlQzf6cMaRXRg7NKDtIu
HpivMpHTq7saV6lMYKEr8rRWfB739owgBSKm2mSGRYouhlfbj947rztEElsO3c0NLBGkH7347mxi
AXtW2JXskTCUNuMnHbmFRkxxU+plQD4eGvTyNot0dkkIIzaYonaj6x9eQcIvDTLvUI2M6TGpRWtt
ArkQJ6zNmnnV5JL9coig3YYksuiomzosV7XIrnrnUy8wHunDi+RNHfT6OamzZqVP+ZPfaldc+e6T
NqxXUgo++ugCSQv1urnr02E/ViRo7jtayB0fCxcJpBIJlqvVwJjwLSYBcy1FfUm8Rb3Qk3dL2FAw
+qesqu5zaaFmMEtMKpy9gxd+5/l4rDJgJOQ/P6MKOZl+fyM9eCpyID8uenMKxATSpw2VDvkrrDP0
B5g9QerR1LJsesMzx0ZG4AY4C8qG1hioaMaNZ+knTskd2P/5ANQjrIoL3gDUNpiB8Mxwushnt6ct
N+cwEqEGXOcpDRJcPnyaNnpOq4geKpe03sW4AgduQHotHxMa8fs2ZqqCoEfgWsBjgO68jNQV0i1I
YzJ8wwYTcMk1t27RbEWnzlbrn/uqhmMaoqUnDyIjUYNpL7oCLNRFhjrVi4S2smaHJr/Fhyz4GMUS
OVOgsgqkKcjDxcNOn4XJanGPnrrmmEPMhIZ6BfcmuesVnHK3f2CBo5K89b/0UcqTQVB711fOHlbn
g2ZP7OZ8+YbmdzVNAEmMQb61nb+NlMdUI5n4KZK5nCZNy1Qkr6omQDbPyUMR1qAJbCLGZ8z6EKQW
2b4gJ+fgzfmzoKivWcGlqtGBUxtPA6dnpVgMk5ONH0tFA+CclMOlSe4MLj9BJznXwjBjTNicoqT6
EUt4GQJWXGfWY9h5FwQnH8aIKmVuIbsZmIRCgu4Z955l1Fy5FIsRTTblRxdKEDDZztlMsidq7SfP
teq1Exnoo83xk64UwxZPjRfPZ6lxpyDz5HtE8mwq3FstSmmPuw3SbYJk62Htwi29dlTBtMkF9Gd7
1GBubm/TKPlRW9/ur5zKAKHpjNrKGIdHpxo2hukQR1LAaUsE+2BX3mBDZdirZTcWvXFmrh+0xMod
Yza4OTNTzDlWO3S5Vsd82/DKRxREH+yUm7WTNcheDSb+goNG+yHn6T2pskPoMh1M4v6qti9Frdsg
pxET5wWF6OzAEukybw15ap3OzrmV/kOhyW9GO5Zvn5Ix3CB5Dyac0iusRpteRTepsm1EJM3r2KZH
WNd3s0VzhkBbqGSoVX1EY3oVP9Y2klFyAh+9AQFto0fUnZjy0cpiAPfQcuggBBCnMF6BmwTUieTx
91RC0lOQu+zINbe2NT2YOuallDMw5hPO7ASMt6N9OwhKgrwXK/aIseGiBBnf5vHI3OcxF5ylRTE0
m8Lgc7IHG1hQcZ6wMi+bJEjYU3cm5PhZgzFgYyNDrqpezO5KM7auPjIGcLR7u7K3ymY7xkUKQrsO
ByyZnrzFuwsZr84yLmyadWXF3auKrQ/T1SZSgNW9PoWbqTfS9QRKe520VISEHqZYuogbpDCJOEMy
CiogzQmSPsLOfyzGFSt3lN8MtX+vm6sEEusaEOZtgrp+FTciyHxm95rPUSIc852wxm/w4kwTMxi8
5gC/HlR8Zhp3jeMjnTJ8RMUW1rmscpZf2CSJ0wcIsPajlzEYN6e1gShSGPC1yYaDTuwj4UHc8ZIa
zaEN+ysNgWJTIfrr8voxzctzTCqqahtoOtTPQ+8zgzdMYMT5YvlLg1XVzRdaAS+1/TUhSaqLOQ0Y
WOET6+StKIdX0Q2fSdHvZ4barmm8oe90gtoaMohwzSocW2x988BAgIOntu9VJm4lw1BQusVZ4ViC
v6dD9/FfUwf9Cfqnh7C/k7bOIJSt+6psAf7rJGEyVDrnjn2yDSafWdRv3HnEqKGL65pdhwIsEcRM
BXx7eDQViE9fltsonu5wuKkAtMFtERJBqNLwwFbrxfPvPHrtiEwKAYV1MSz0KQU2BaYr8CWlJnES
g3NENrZSrdz1IkY/hOs5f2xwgB71NNxzTK7bOrY2Ywr0G7kdDzUT8gBMl87zsYswXRodPr8omTe+
xHtais3Q6C9aDrupJYkmHKddNYagV3NML42QSKr6z5iEh8mxDtQXeMIpMAaxcqgq2X0N13p2oJJ2
DtqiPFGJj0JGubyMu6He1/B9+C9lY6HB89KvScQvcR+TrIEhWVPSIobIRHQ1PVc2IUihucvBkKxK
VRImgKvFTRnt2fIlK5mwh0w7gzDlv+a7INQ6f8DtaGDhFCSz7NJFfOVmjyM08JVTIWiticJeK7df
+15XgyGVoBKFf7SrrzoUYAXj+tJH8dbKnATT63hVZ+YHIIg9fGTJpg09ctN/JgPkLVRsWwCZ/qrh
jN/4Gpwoy+dUGobuUk4Q9nGrTglMua5vmHxFjEKrMAIFv7FzVa9STHZBHi5B0clXFeYnOJk4vdLa
YVvv1Cu4u/t4rKCMU2ev2sr8Ggh65R9rMLsm2MR4E6hZxExUO0kuh8yqvypmQFtR5V9Af96pqAeg
SfFljhCqNnyBQcT8HgJ0G/t7cTOymnIqXnAqvydmuDUd9QOS5RL6+LwSrlEGFMNCiSffGK8mOLib
uWEXX1nttWptdGVM/wTTq8w3d9rSCo/r6ZQ7er/Jk1JuEwSMLsPmVV0PT5yjqEGMGpHLQGpMG02g
x/1VMZPwnaXxwcj1RzyoWpAw/XuyTbQjQxPe9vGXPz43nvWMfuZBFJJqE+qKg85i3YVhskLUgSIJ
LaVgt0DBy7mJZhdSYUNquvWquyb+D+tpLKTGB0oqCR8eTUE4fXlGSIRtvSi4HwYMR9DjCRLJ3I9O
WAgeyBfZG4vuzY7ijlIYXjWCEY89LC5Z/F3SKujD4XpU5o0fR7f1NxfeMELM11inMVa3uc1OzW1N
dDtDg4RAf4nbzlxNZnVx8uFhRKewneLkJhXqZPnoyDxmsjZjWFLXm9OAzXucrHvjHSn1u8C53Okc
mJnzJGL33nTLAH/+OfbnXdZjQcmnY9dytsBDQzSy7yz9RfbOhyaQhPB3HTBVbXHj0oxJWf9JGrdW
uqkOjbxkjXvuuAD4NgltbW+8hsvm1dOi0wzNrDGqU2YC09VU91kT7Y5W4CknvR2bLnKtAaCOrjuI
RUKOFqoYWVYgq8i6QlmSH6uw/yhtdVvHcoYP4LCnkfciJ3WRTPE1QwpqKqT2HhNL3pimBeQhfVMA
GAxlSHAi5eQzLuJ96mTHFm+xnjlf5JTSp2oJFrUJ1NiOyc6c6gvMzXHdNvmhViN+ElKbm8p5z4zu
2JpMYn0n2aQZ/tu0tz7isLxtIbTyFq5kfC2gIXTzcCo16DeZi3QjAX8xWHdhr+HOCH/mUnswF88a
jp0HLXtTaByc2VxrkQ5DbjDRdhZ1YPXGp5D9wfSTe4g40aEqs68+XD7sOH+bDPWclVhVQGubq67i
b06Gy5QN5ypN7rFQvFNCvOuLzFnABXXq6U3W0Oc9nYVcK3xicObKXs+mQN4sfzuV427kkhlYE61Z
PTGPqNbpJsRvPpagZaZ6KgguQQV9V3iDvRK69jpHw0lv/GPsl2eTSzhQlF0Pq5nBtYmqpt8kQ/KS
EO23/mmc+tOx8o+wJgpCmtVtoTUrJGxcXFzcMSHmDxcsfjlsQmyvLh29PDNqwjSLe8SQq1KgISGN
Zz8NWJhiI3xOU1SxjoT8Mg/iKplt8M01YnoiZXZuUw5rfd0TgrESIsm2cySu8qp8d+3mDen4Nflz
3ibhOOUMecbtIDYa5PWyOifSi3YEE63FIKON0ACRpfNFC8Gk5WreNY61cSSkH5Y8bUMsNokrCEVn
Xe0dhcJ80VOPHha75Y+qLf9uFDRvwDSxK6ei4yguz1b+BEEmiPPqpo37l1ihfV0OwXlqzFVJebSN
XA4UevkX7H47OuIvoegvdG6vQ5Id2SWYA1cnY+Ok9VVuF/d9bL4WxHqx0Yspa4d65/nzJrZ7FsYy
uUe9wDqs05SheVzv2Y3d91PxUvfpJ7vfh8Hr+4PAD2KVcxhAEHhx6lNbh6+UB/IQx5QoIY36k+bZ
mxYd1RqxfQaKydy3mk1bL50sSoYmOhUTgYqi1i7sNZ/Hgt7uLMW2rZMyQGkxsKdHiIOhhs44yPA9
iQ9lpTEg4AlgWGmf7HtXk1QPdhJ6+xFOZs2u/BAVGU1MwqZVMrBp1GCMTgTO1Cmi+3pydlNXGEct
R8vczE3EJEKwUSPCYVeExm6a/ObgaB5y/MkHmmtYxZ02dWhqIHPsfr/9c19YQGL+mRnfBCJPMrTA
tcla1Tts44tql8deEJXji2cnZwY/cusKPFUkfh4qUWQ4DsSbSx/ZwEC9EpbU9vw929mgUJV2SKfP
KNZsbZ5mMHw7RYXeDqxhqqUBmfT39Vi9yx4EVOKy+szacLAN5e9E+CPEBOwlZzTU0Deeu0Yhl0RF
0OFN0eTUY2GitHcH4xs3MCcNFXYRhh9WaoPNcWmhQ1WyfSzysY4Eq3W5LHnNEefI0jzXEG16exGK
z9g3Mb+QCjNxEQ5lCPE5Oek2HaveN5/93ySMLR7hc7O8XLJMYCzXaBCIvg2+9+TZEDG8ck/wCTL1
KT3NuntX1Nd1CoYBZc09oHqWEw/FeW3T0hTXSzpZK7yvdnQEiyEkLye/TZfRgQ+tezWP7ZWtRwMu
CIszwi+njdT7o1ToHpuoGVfVhGQNoRunNWBwZX/7OlHoOvwUdOJNFtMJdUO5MgThFl5miZU5YbwD
IXXdpuqFrBrKoTHF1mgVP0Myd+c+63cR7W3dYadsRT4L7ASEBVfVxo/1l2QSZz/6QQUFvLhdvAhs
OOvEK7k8pvfF8BRa2FKUxx4tjpDHVli/x/7/cHdmzW0r2Zb+L/e5cQJTJoCOuC8kOJOSLFuyrReE
bNmYZyCRwK/vDzzVdU5Vd0fHfb0RVTqmOIgDmMi991rfqlEJ1ygzgoza2UOWB0PmkKWm9TUPWK1z
CIsip8UCDUocrPTijnRfpHIfqLG/SLP82pc+cZ0dBgNlgaCIDVhhvn1IVylchiKTDzGmaDePLp1D
mlToNGl7YvxdCmYlWJobowUPKx+0yPMDyiDuZV8cZmF705fvC4bEEsB0GCmGKyrmXv3KeCPahdmD
A2GpKvxtLqW1ixb1hXQFNqpOi7MY0s/GoWElmo88a5+6oJqOxby6iwo8I7Z7GsoBtHTMYKpfaD55
Xv4+0uTjbFMbmE3pmEGKPcWZWjfQ9nch8b/SrYRPTnPpySzRLE028rZ19BS9tXRYMC4Z7F2HK8YB
TIMYKuMCmh6bkU8RmBcgczQ7R5OQWPWgjBVBU47NLqhEx56fsYdUk38aWzp+6TJCPgejtg+cOIfB
0YWI54Dfdfn4qS0ZAvVwq7diqi/05W+xgKtAssZVQ3G2Jtqa7KUagj2x0FBNHZLWBTswpuS2MHbH
Ucoi5tkeHpv0Rj7AY9C4zsElQWtPcOtpaTMMGnkFh55QxiXm5BDHbn+Z6LfnPpaGLNevssIHag4v
TM34/KsF2Bwd2Sjts3NR01anbi0xvspL56h9ZRKtMbUVuU8e89O2o2nfkIJz6TiKYYABCxyQe1JA
fAuCage4elVdDuKyqBMpXkSvpPVrJRfniOcsYwmr57PbrzOhziRsyCrxbXl5x76WnJ16pK3mJhwW
xuTaF+aN5cAXjTJLiteywDbmWVW09UGi21AixNTgm+Ur2jf++pV8LPTKsp35CjtFJ7ZExzuo6Nor
/tqvg+S9jaxBQtnL0dDwtQ/Jo+kkr7gV/EmbgE8Q3ZJljZGM9NVXQRQsUvDy6tOUvMT1J5MWCkcU
g24+lV1CSBm1eke5x98GLrx3WpZQa91lecx6dtJHCZ7F6uhSuJPiWBrEAhM5xLDYSUS1D5BhJgDj
+7F9J8F4eC7taKey+Ss4hmujPAU1IavRU2KtqGZGRAsAAZ0u3Mj47ZaEzwkR/2gcOYaeP55jZqg0
DgM76ABY0DaXzQcpN7xFc/akVqcukRSvZBn5R3xKahe3TbMZ0KCGdtsex+rSVRzJIsI1xRcJMktz
c+eB5UZX9smzcXayrRAcc25jfehYvJv2b6WXD/KGPgUNMWGifVp6SWZFirG8j4D5wlxi1CExdH+J
IEuFumHJLNjxSGNSDxMzZol/KkvUrk+M70Hn+kgVOnPLeoekwDW8XbH4P5PcZabD2GuLMpa9xsJe
ZGbHSl17sGvWylLPJIz1xilzovksseJsUkoftxrZzMa13pN3eiia9DMZ5ua+859s12BjaM6vSgOo
6k26wrp7GRQTETnhu4urHgxQAF5HFwvPPr4l/fB9zVvond+2Sp98qn2KYM6KSumvrk05MOJX2yQk
m22yY1eL5DGucSWQYkjnZQmnHj1vrb4Dj0DTHd3yMVcbd/yYfBr6TUYLXsXGl4GmQG0XwSa2ie3U
mfOiIsrDrCA6FS3Iu0Hp3iXeDDksdU9lln0i2h0IjYBu4y0NoQ0B/WtLUfNBjaP531S/TGf6McDT
PpRyOlqsPYTv1LA+ix84yiPui7nE8KmMba975hURRS3wFXWNKA6JA8ZzacPcyI6lCVuoi5yntg+y
c40ueesQPsabvJmb4MJxBN+6xWuTDNP00GDNctcEMg06Kxnf57l+5AybsQt2NphKUpioFTqQZj9n
xKbjLKPrH2TNk7k0H1mPFmRIss+2GZAs2NJ6TWoBoY9opxAD3fhYyW1aGj/ptU9vRnxk+oqM3XAf
VM+YbdHVT8+DD+q5lEZd/9CuzpyMlKVDDNXuMV1/CLpvpRF45/uv8Kn8VILOQ5NLXm3vfwFcoI8l
AvFNjgSCBhHRAwZEbdmpOWxa1uGosb5kY5pxHJhf+yaZQsu2vW3sHH2JZ8xdgq9xmgCV6ehp1305
7Tr497cSMvuG4Cpdt6dW91+U1ywHGwPSTgFT0jlpnixyOKy7oj3w5cFF7GNRGny8vxaTOLZwrLES
lT2VV17vnK4fH1TjPxcVb2i14FdtrO6eSU6EKEhK7o8A3hgYb7RT9thFM01+2ow4Cn9MowWT1GMs
n43WqyNbD3XHW9NWEeGwGKxJKw4677FkIhZiYUdOjHI+aoy9YsRqFUZPpMb0K8O0FUmFNRyScjfq
fVm2wMOiB6Bkt1hSq1CWoYNt4MUaOf0YCz100DRscvQvllxgbJ7/ZDndp3aEgZ9KSBwz80+X81Jc
DFQCeDMj9UT2i/WQCkeFQ1XGe6MA/9Za/m+PABRZDq96QGnmdmw3vBmFbT+zPjvLh6vvYe/sbn97
kgN0KYufLQFMND8H9n4Gqv9qji+T07x05GZsBg4uu/+i8/4SdCh88Gnu0Jm/gOW2kd+6P13V4ZN3
LNBygU1omu1d7bjZAKnmQ4zlKUDyc24y/WKtkPuYNBFR1LwBnvsBN+AwJsYWp0ix15GfhRD8v0CI
YG7q4eRHRo4Gb35UDtMD4UbfkycUKKwq22hadqM9hIbqboDHigOyjNOsosemZ0Ds0YvILUKz6Oll
LP/z17ISv7pF31zwBuxSwyRKLhiSqw1Hp4EgqN/nLj6tfN2dMUd5lFmCpTvvMWwqQovEcLIgJo1Q
2415sW4jWiC7IQ+zTslHYItLrMgvO3fAGcOKMGqCtsYl52TA+2a327JF9NT5yWVglkbP7d12h+GK
/pPV3p/3xjAEYQ9HOXATjpb0U1HD5YtZ6+vu0LvWSSoiGHIAybvCat4KSXRhpLEr2cavWIzvuZv/
GCAqc/Tbh6nlc3FJDMYHle/l0oOrpQlJZObOMDImaA5+PrsGCeLiYqPDwMRW8DYrNMsIn1hhifPO
Xvj8n70fHX7JMKZfQJuWpn8fmPgOKatE/Ev3+rm3vV9NMXz15/4zUwgopJkR86YPzJ1xl7UR5YBr
reod5qgGnmvpgjcyk8DfjOVCepJhMnX2IufStNYPK5rALFXoxNZpVjXECF8KH1hY1ZyUlhdFErIz
Hzy+QRXqvZKFO5LGN2dMf3c2TmxY1vpQA2qeItzz3a/K678G5LBus6p+bElHjDhzsqYX8OuOpatu
GqAE3tmJ4clu9FMkdabb7GM2qm3jFTux2lxYfD48+xcDTX+XLMFNI0kLK8v9WRDOhlk4OcMQOmux
3A3ltwZAGBv38ioBBRLYXB7IvTB3yOYEuwuIjZU8WJOOr/3QtPu4b5/xge1MUfP1z91zR1EaD62B
UR70QBm0Ays8RrLsVwJxDdMCCUGVwesGp+hKujhsbynCZExg0YQFIgkudDa2uq/W82Bq7bRXfUma
7skZnVADdeBppOGEjzb06ZZvO3p+EmDuhth1rCEzDD3Pya+ZbD/FsG43tm6YWGmGGLok6GcuDu1g
AChpHofFtKA2qz2uCfBqOZuypj/WFaiPkZ5wSgTiZtBEQifLLYVfvY2SttqZzXCOyS4nuRehOooj
CwDjDn7N15RisdD4XRRZ7Qzf4cCx6QcA8REz0GszwApBbKShMdvvcmgfXXM4lkEx7waL/S6xFZJ+
kGMQV1HD2p6ehtj50biX2GHV1OnkMQ77HaBxqF0BsVIFv7x5eKf55bb+KxOUg65iZiX5xaEoTWK2
ETq2H71MPyYTkuppRO1hkZxTlHtrjTws5ZO2McPRnuoOTWue4cqANuvsr72Gd9PSMBUlmJVBZdug
kg/V4pCalT27rCl73xsPeUeQXmOdI87krk+MX82ATIJMyojQdrDAEa+0sVvthMgoueTHbHYadDE9
PGNzKE9EsxBCY+29YWBXQrMxICtm0xjF1dXdR5SpD2Ks2yhbNlb7TGb2yJdmxgpTf0N3/5Fq8WtU
9S6CdO6YRXMwDc28bAZk2FK1y+QHLVkG9hjIaJ4Zj069fEmE95p5+miSVYQpsw2Nwb6mk7HiZdHo
jJwQRY/X9vobLfWuNRtOGKTiqMDdi5YzrDn9QLL+VOQ/XGcFHORECBWfsITZfH711yUKwg70AVYn
6yWoO9RIwfdkRNrOpPNqgEnYILQbEc5q0un8z3itaHCX/ovZqesY1Y93lP9/17AC23It+/4Kf+r/
Gf+q/4+wghtUs199Pbz/PbDgH/f6R2CBH/zh+o5jSp82khTS/iuwIPD+sJ1A2GQPWBhHGTn/M7DA
Df7AMuRK3/R8aTm2T8rAPwILXIcsg8AmO5LTv7CRxPxXAguk4I+QqTYT5HX6+M//EGZgodkziWR2
JR1cx3K4/uf7c1rF/X/+h/U/TKaVeshr66I01H5kV1Q3RCVXrVqWS5IXC4WHn5kk3BhB3jM5iJZ0
fmkEaLrfhaHc+ldjJUbx4kaLjl8H2AGEemPnmKJ3y67M/JckrAFJhoaoCoM56OFArQDYcBiA0X+u
Ik9TEOd58S0dTL453oS44NiRTZ8hyU1h42jJo36AiS2NDaRRPzpDwNDPUe7byFkAvrn7BbBzA2Bw
YlI1E1knLzaOfoSxiVF+Ec04peduQvlxAEeQTIe8VSmpg9Nik9Jc5sWPghOFAbIvRr3me42rtoV0
2IsjpLT1cojUmP+Mg6wUW2M0C9TIJYawzWgiZCbVWjmv7ihAdHqtEN5RuQmRRnTvZMFuRvq1mfS0
YtqEVN9cVUE6gJmt8P/2E/1x691Nh6k4xWjbqKfy0kYCZRfSIii6jPHYwU2FmLVqvdLSQ7ScyL4n
CjWZM6ouKzUQdzAwvcJN73wUrT494uNUBn1xqHp3LeG19Izv1aymDBupwZQ1IN7T2eKa8M5N4wHJ
dQ2IINqMC+db6rDjevGyNvI+9xEpCh9isNoXPTJ2tKi715XZcLKwrtE97ZGqMUuIhTO8lbT/gp0p
x/pGNITJnn/OX8bKK7dtY3n9TkUTyaqGtqZgq1pDnXvOGrR5F3LMtn1p2kTEwRx+YQcFfmUCm6I/
BXWuLTp4cC7YcWKSp2mmUuN3laC/C8fBpSEE81DVT2nGrpTWRkkTAxGdSXWUWmXLELCQE8mJRUQf
CM929YQVvTN+67hkw2d6xoAAJYhNo2MQZnAHBMR0tWjmlYW8GFlvJTs2WTrdLnqoArmtszz7wGXK
rt2oakduGoQKxdH3FzSAg9lFdCbGMhA3GJ4tu1wgaTZs5I5M5DAAqBBdIwYb8ytahwiP1VhPw7kL
/AhcZqPaggzFJu2Rqk2bgWHppwqeOSAla9zlZG+fzBJnb29z6l9qkNCyI9ihWtkziKDpsix6fESv
+OKKnjGi5UPMaTTs89YS14S1aGNahMwllqjXUaF18PvBRGpaz/uqnUwYAZH3w4pn+QU+zXcvMu0D
YO4U+vZIWzIohw366lWalFGAkcVwgX/oHawurk7CMuODqzTRAw0iH92yF8N3DRHAcxfvTOt/vBIf
4QNhxnzCllbCsmFGGCW4WgNK8YOREUeSOQlxsDn95MgcxlAPcXwmGumLGgc/9OtZfFY4IsJksorQ
Jh3v4JkoafJMEr0WlO/490kGV0HD3tTp38kMWD4qt9F7vmbgu6dJPUboUY7VSDReucr6Kq3jp7nU
aFTkFCGRgiZX0R14n5SLAZI5cuj4aLsmx23jTQmv5WaaPfFT3khb1RpxkneGfHOkyo+Ee8bnMTMj
Wp1GxqaDtHoj8dnyzb3VXW3W2X0APJ/SxcWzHzC0W5psxSVI6wU8GEUlELWj4/rNs/IXeTPoz14M
SagiuuGKJqCgCtFxepEJU5lmKapDv1if58luubTOkqj3kKyVP/q5NE/LxI6qlGW2VU0iQ1kX7qOd
y/ZQgHXZM2IrUciO3aEQEPCXCbNtmVbmi+BlkEUFvqoozfIwqbnY8fyr56xBPDKbvYlfB+FDX8OU
TNwKIcXMx/8w+xkNCn9OXkEO9Ow3s2o3jk7MkcM00G/mZSc6CbBPiBr14yQ9ny2y156kNXXfel17
O58WPVZeP3iA+Sl/Nn5ibIba6/aFwZauVr5xoSSiMhww2y81OkJnWbynpV2RzMPS7h0Bkzhle7mZ
fZO1gcAIOsos56Iqx53NXaaN6AgMaYVjbUrBIMLvDfGJQAKLwEJssNBdTPa19HUVJ4V9tCz+A+2X
6VQMCTbdHnTt4JIQNsH1oXazeY0T2aN2Keh/5TCIdTpPPxNpd+ce+WeYjBlAjThWZ2jI4PqKesAB
QQpu3NGurGx3PrBeQYue2/lQdc18xBefHJCeIU4MAHcAPIFoNsIvrzSTdcojdUkdMTBXtZxdKwUt
yo50nphZcZgh1cOBGix7J/CirbUAO6w9LfeBRV6Gsg0+u5LAz7TlVGYTA0iEyNIx3ozFDuMxjU67
Z/rRS9qhgUGHIyU4hD1wwRImiXyIFPkBk2RMxmMhZRIE8Xh5RPNpxGLcRJAhrUleR8LiQ2ZSlG3k
/IKadOd9XTjiZhUkEpJdUeGBX6xd6idgolmQb3gSvSt2S5TNa4ho24zpIWCofAgI2IOJavFicOtv
hAewMZhZu4MRineGJvvAmg/bv0e+72PeDckZxv6N/f6UZqu72ORayIUBs/aZZXyAsRNZiqyz3KBE
7ZfvwYQsvjQib591pG03kUaVsU7pnQIuZRroOlTNrEPUxcMhFQhVTZGxr465yaBVd8imEVyZOTl7
IxYuW2t26NqJi7B0OZiauo1Obu2jXdZMv6vBEqtnXoT9VE9btgUuJCrHO2QiGykuXOZ+Dt3YJCjs
LdHg4uRSw+/SknZoohBMZSUlN1bY8ZygTTmYiHb3QZIraPEVG6fAK78JNmxH3EPMyYzJeqxLhdhK
aWc9Qges/6l5AXNDXapEtMkCZ9lpMpK2jrJ4D02cLLZhTTszWn47U6c4qfsziXA55YGAnJ4TYpzR
ez05ycQgSNO1nmZB5Id23DA15zq05aQJXUfckYqEOaS08zNHsA69cZweVcEnt+RYnViBZ+THNSR4
Qbu+Y396MBuvRX3cJPQ38VUhfytw68U0yHAB7RsnxT2fN8gIDaLkDcUmT9kt3ejIWJAkAc6OR1gv
LsHZaGeJQhZ6FecXNsaqZiVJuK110BpTWJJTTHYKbzxeV/gsfT+H0kKp1UwamiEAFbShgfHQOo68
kCFExqoxAXpPZju0SvS3QSSw3S9ohGxJD8Bh47sfct69BsB9OCv5li5Oju0PEZzhOskKVeLE2y14
bvIpBz4GG8ZJUqAWZlcdV9Lbse6LfKvGBDqSxZhfWwrl9fqYXhSQLA4qFnrfSIqEoP800ccM01wQ
3+BhcXEWPPbmSE/NCMid9NnPARU0vc++y7czlnW07VVObCh26T3a+XjrVEiKCB1mKC45+MTIV742
BndtA47QFYkzAEUGrVyYMakN0dfehbDjxNZ84HShaHlR/RKAYR7x8OGxyetoB//b/ZHZkK6gsRIl
GWXN0VaOeRgrxssd89Cn3qWjZGQ1+SJ+npzTtU9SD1lJBxG9iEk28fOkhTi6NGvhfyzNcepcNPX9
wm363KSrNdo3KGz1QU/S2UQzshnXHuLboIV9jUSVIQ7iu+F6CmtXmRHVhAK/wlYUFb+RYCzfCzLD
stDPo7S+AUIEzVaaZgM30UTifAYEZ57dgIP6ZAUWAPvey+k7xvQsi/009D6wnMmUJ3CSC1HnBdby
S+cb6UjMK6PYPWDAsqGTGy32jO0imhIwE2cdB0F0skvMAqiL/ptX1sL8/1TWfZ/yP8KF/rW2vt/v
f9fW/h8W1g3LZ5uJRpG47X+GAQbWH9KlqEWp/8+i2hF/mCiEsFkIHoUppffPotox/7C8wLMorN3A
lp7w/ytFtY1x81+rajcQIoCH5DvSQZLPJvRfq+rUS1tBjEp+glySHoNpeBtd+cAWmqiZSkdnn0o3
MBi/l/CSGRhXp5gRI72txDyiz1snWERqePNT3jnDhbr8MYiG+kSE0zsz6HwbW+Mvvaqia+JXzjml
4maKp9+qXoOM5+ax8JjrenG+7EmAX2M70L7PB/x+4y4x1IOTfWOdZmCCVHrRvR+anVccphVsPTh0
fplJahFfXHh4F/FEjPtCm7F/K1vqElJzAfBmND9JdU7Gn3ECjGLw3c+y0rBBUma46FjYxwH2njiH
HEvmNnps8kNgdsDm/dQ4SqsOHjPsxFtQItU+I7QrMKLiITdE/qRxMW9Z/Hvw5ima3wLEn1XGP43O
Cs5uOThfhsFJj0PL7MLJ0oeAwKkHL4rTcLAAHnqa+VPmLUzDFF//Mi1Pbum4Kex3iOgdmsod3DTO
Sl5sHtGvgGpBTXUI2j7ZCQdSFOQ8pL7FcLNzHAoBi5PI1W3ui+5Y5w26rHR6wun72aeu3thZnn/2
zR9a1SeVVOpXl2XbpY+IP4cqWZJDsYUrPR7mrLXCFs9Rmi4QvVEvp9ovQ1x0ryCF3dC25i90BudD
0Hc8ECLS1piZ6mGFCDOhLv406acF5jKnwGRVnuMyWFq42AvdyQAxU93xwI5vODuSLt4diPD3W89D
8iDqJSDi6rmMiosfuS2xpQZ6Bh4QJL5Aaxrk4YQ8I5wDyhGnMYLj3OVnNM8rwYkXaTrWmUI6uXh+
zNZ3gDUMjfMyrD9MuGJ//iBaNf/bxfu199vdb/J/u3i/ImK0CgDJvd4vGUw20aVoWFDZCPH53/7G
/fGa+zX3fy4lObVtLJ//7Wm4mT8gZxi/UgeW57+exV9PRXBUs/FqUV2ur+D/+fTu971f6+aOtfMx
+EJ+4h5/XXG/GKPDAFK9XvO35/fnLY3lVRA1gFQmB1Lw1w3/9s/7De9/ZumbnYHYnZSDki0f7aPr
/UePz4pYFzCbcppJj4jX+b4qg/CenYCUJCe9XH+pmJPkKv/bD2yE+ZXwW36Hb2YbF9Twwfo7PbkE
9aDQbKfv9/vcfzvCf904vk29ELtnMfVfCaOqd61tY0si3ag/zvgzjfaWMuthm8qhZJmlcY2Gybje
/+WQT7FbgHQwntHDpfD0eQqm5dRl9rQb0GNWOcNd0zpCr3au2OAcxJn8QJNsX5HexLYDBHMkds8z
HcoArrKRkRyx3l0jz5gvlUEoEjr2eK8AcVzjWLrX+7+GAmxTDxIgYLTRO3zABgfWYmfiGlcgSWlp
AEv85++8ZNw5o9md9XqLuYt+dgFKySJ3juk0yUtTVvKSTOTYWwl0end93xedOADAGr+7srWtSFiJ
si5iqL3imgvfvN5vdf9BnJ/150V6CMyAp/wb9pKaxbN4nyLmWA4yZkIb5uq8EIZh+4G49Db/R4p2
LBPkxVbskFNT/cRNy6QZxxVyKau5lV7+WjVgNrt2KuEjBLgq6tKm82SSngpk/Ooh8LwCzvMhbtRf
8Drra73+0BnJIEzvg51Yb2F3T5NanEvJSn+eRPKwcrldSfYNDnBT1eKk0/qUzFVyzdYf9Iidc58n
W1OjXCocvL09GUUV3radSjvY36uuxqneJAOQ68JmbkJtwDC3W2day9UABXsF+7FcSePIT0sTnZOF
X91/v0xxuzEZ3OzvF7P1yL//60frYnzz6+tcnCbDT/ZpjP/LafkIqmDCCo8/+BGtmjo1A2kxpk9U
X6oSitSuuEYBzyRe0JcotJhi+KxAYUMxca9rfOtpLieEn4NsQhHkDr46+N8OZdyhccTr/cDqiMzZ
y6QoNx1zzlvr1uVt6VW/gQbb7e8XiU3s97NLnq8y5/I2BCDiJq8Gkdr1W9lH8SbNYNTH5VM3FoAB
PT8K6xwOBAaYAYF2U5xGsom2sHopimCdP3qiPNSOU3yFM1YcHfIvbJlYR3tNkdYiA4KRiLw+6xVE
5K6/nOm4b+kpgFGcGgjlA/XnBpdAfZ7QsJzv//rzl39dvt8xwxb4j1v+283vF20+HoSG4+P9T3tY
PTdNmsrt/cq/7vC3h/7znxWx231kJ/v6r2dy/3v3P48ekKfX0QLdxjKFrvnXk/jb7buqt1apVLyN
TQtHh9ESi37/4a8p6X9dJIC7O//b7+7XjvTiDy6Cv8I/UNOCDY5Mua9ij0wxInHnQu/qKOMLJ38A
WfsxgHSALtr+kIv3hjhB3cYsA4qn0uIA5AFp2m6t608Fju2dcEH9sRG0Q5256Ggsdeyi3AsbjcBH
2TWCGLfY6YUMzR5kxAnRzFcj6E4SsU+KT9xdqI/txIq3wqPhJ6tjUs3P9E80BYPiNRvJI3Nha8zd
MBdOCoXFItILjIERy2kHzs5iyol5c7CW7FQW4irSaDiuAUVeBM7eOgcZSBHMw+2pYMprIogO+4GH
r3FYMyJsdiK2v9Fbr0MjySDLeYA2SvPm2QQitkP/hUTcvIq+IvAnXEHK4ShrZw4nt9W7nLYY9Ip9
jlh5m5TGW9mUajOma0WMGKZNQJT0AqkYHsSULM50vI4lp1oWQtwxlK0W3EE+9hPgFwQeqg9whyha
O/hwtnjSTjlMebYouFSiVp+SlAQ+O03o+rYyQuEMXrz2nVMiFEBB09SkOvUMcAjL2NDURiYRkIyT
9tNXkMx6GxVCY0P2cDjNBE/32THyqFdX0RHfEUSW5BjyJkzFe6N6ANDiMOJw2uTORypq5CPmZ2nR
XYvd5jYblLJ22X+TcFVCGbkKDj4umTkIzhGNjVPT5UWYGkaAdiL/0tgecUVL1uyHRb7Fi4ovidn1
tA/bnr2YRDk+lldwSW/VqzcSRbcwN56Mut/SdP9GKmO++h9/TJ7Z7RAOhPlAP76R6E8ZpEH6xzlp
TwabCh3TC8fzj4HvzV5ZysHN86enhqbcLiKc9WTNNkaTnCQl9FFFJojnGr4uS/SLcfDRq/s2RDOC
bWZEXYSYlnfMuTFa1tjJrEUVt4HDcUgDM5zIA+NpapSXRIEWosEnaHYvSb9PghXLiPXb7ZgBRqN5
Ycw3TRWhbRGqZLM+doTPJTOsgiCTV7MZk1tlFoeg4x10JD7OamXtpSpUOOwvTqpOyNMWFFjOm8aj
+kni/e2SvLulE8eSL6Mjce80BQcOUL8xHztDfS7h2qvUosuBiLpeVpFTBINcuuuaHLwEiTHuWleL
bbZqEwF9HZg0ouLihiaBPpskKw3Q5BUevFhfcwBaQKaBXwr+SyS7ZccvVuu9ulnHVyqKj6ozHXKs
7GMyyvTs1UixKu8Wz9U6lMFrNYDTtepHb+Y5CnXsKyxwFrNfwDzZeIRndbTAZzkRu+zC9REOHPG5
Mh8Sw4t00ncNX2CjizwOS2k7tO7pR7lyYwwsKyLN2YH4WF6hARnhPAtvh4L8RffOa5aDk1NNEexi
MmYPDT4uxovBUtEWs6eDwBqwZSZW73v025csf5QWco82SfxtisZv21TGVruqpjiimR/E36IRwvnU
629TC+PYn4aHJAUGM+rmO7PQR2ESpjDQJA8t0JpHmLXGu06AaMO/2URLZoflzPPOGoKkBWHIYJSn
bZkl5l7E+asoPKTLSZ1ukfDhMQt4f8Z53pGhbhyCooNRZiLegSRrA6rsb+sWp8BgIYHMHACU4ySh
aX1mWkwqZwxO0JyXcGyMGx34NGLZz2F6WrhvwmGKnyMZ+JcaF0hTQOVMDOlj+xAm3T8y5KvYfzLY
yVcax5Z+92MoRdLwg6NgDTEyO2UjFcCNNtnKV3ZzbqIuOPkmxn4GS8xeIODHhDQQqMRrH7NHS9Ez
WscQiQ1WokfsMnvgoNdhbyYmenBp8xGLazb88J26YL4j87BK9RsVKyMrhdmtWlir/KRGsbnU0XFp
AuQtUc0R7Khb5xHLl5V9aLgYII3edG7WiHIykOo0BItJaMn0nCze90ohWE+xZjD2YMXryfEl2Sv7
ZlUd5tQIVzP7pyVGIFTFLkNPdyAIuQTMH/hYxlCY7pXhfsTwIBfyq3re9E3MdImwUUCLPmYJ93dC
C2NjD+l4dOgmTok8s1Lh3Qq+4048dUVCmW64b7YBooDkbgrkhKW5/d5VnJRQ7/1u0ngkukhwBnQV
Pba1HE0IoUoMROxLkX7pPBIZ2Dw8OUyzN6lZ/oyYaG4Ch4yEDp1wK8rsOGGpq31/52XiUxwYJyba
jDunDmnPGNb08zbj3FWEskBTsirzgaPg6vjlo5n6z9WU32LzOZ7GmxnqAoSEwTQMbuoFOPcWKfj3
2C5eJ8HHIC1igrCxZ0X8KhbA05WcQDBVzw2VZwuRj91mU4eMc7dxDszQstzt5EXZjjb9m8v0kYFW
cMwskG1B8tOGsheOLtrwoCXT22urLXNGnDP1lpTYLeOIJ/LYUfw5SOoysinc2Wr2T41fYz5r5WfS
Vz/lFV8/I0EnnFf9R1HFxykt3ANN0Z9yScxn1/jll+o49jG+PmZm6Axw1moBtM86NkJ96zI2Fv78
NNkxO/8yxs/M4QVCFGgeAq6QEqdmrms3CP/qFMuL3ZF626S/ptb9jkoDNFvOMp4R+LSDNSA4UnAt
0tcqYpsP0fCOgY9elRNjFd71l42owQb6eosthAFflnz3UvFOUMXKc6SxZTtI7SqaNvEL9IKPZGny
Xe7O436U/rdFNhbpqgZBv8tjXfO5MkxG4lljjxP6DQVvvoHKnR17UmYT/ZzeiX3VT1lBbcsOftvw
qMZxNqs35IE4DwaDNVHVZxKIH5SfYREmZT4scxdbijsv0Hc6dGJ5/VbRo0Ha8jxP1ZshmuyYQpSe
1fy/uDuz5caRLNv+yv0BlAHuABx4JQkOoChR8/ACU4QiMM8zvr4XlPdWZmWXVVu/3hcapQhRFAjA
j5+z99oNykS4gmMYPjvEKcCdoeRCDUkMQsMCzXSKGNd177tYLv5n1/FVzdgcaFoxWhfpDvqBBJxy
71roRm1gS26I4T7FblSQrYsaIvaadnktIRRuBqZhctJbyHiVezc7M1gIS54HlR7RcKzwKFIr6gY3
9DSgAmub4Opm0908/rZkB484xxo6dqm5yu/pfufRKxpDk/GE+Vj0+sscNfLgRGzhk56xXSmR/fmW
ZBD6kaa0213sNaA0TEwwzllMY3GehAVdyqzfXMWiymz1l9aVv0LBbTNAA7SpIgS4sMOY+OWiZCR/
WyKCuANEXW01VPgM79l9Rk58Mp2TWTnOkXgnyggHuR0Fb3fT3CftQu5hnBi7zCmXa7+Yt10NSU/V
zIMxg9jnuoqejwDTPirbwxAmT9qYXGMzNDw9dwliatYtu7IOhIqQyNJn1ZZ1EowkF7RQZng3Sglt
ChxR3tiPcDN/i1zHIR6DfRMQ4zbcijHAJHp7Q11XpgbW6ZUzPiHbUNAyEmTmqLTdcY9+b1og28iV
MuD4sUmAC6IAVDvTYezVaxq4VNciH3a45qin5Y2RpbvcsSy/XKCgFcSintDykHIQPhdlDRVocZpN
42bRTtn5u2bNjx2IH1baWvdIp32nGW6f8JAn3d5Mxc+ezszOEkt8wj71Ms71uVlmd2c00iFf6S5D
+waFp2DV7c9u0rMoasxPwgqHwzBvldZQWFul6cmqvhGEavUJMZnh4u5mCFJwvog2stKE87C+DiJ6
0NHS75xEsFxN3RNcGdsoBoxYS79tp8XLhcHRFxrGRZfsyjDH+oJqnmPiQpoy+9c2aD2jG9ePgh1O
YNm3qqUTiAEL4T3pS0uGeCq0rpbpnq28uxgRb4eiCrcDAzQV3IkIoY3dOa/z1OIDKtuXyh0f0sp8
qWVPxdu54Iu09AHRRrVSGSwv84wYzUf0kY3RgEI9G8Au1IfSdgNaG4gpxgf8K+TyaNEFnqg6L31i
7zYVjny/dQ5zirBHgtZE8jbupcE+xm6sU21Ab+970rbbafLWu0VVzezmkFwdYYZN0X4cxJsb1gmC
+zzyKilupwInxBClklI6dMBmiK/K1gj6XRMGApr/VUOVvFhYtapTM/FyKqrOGrGsxxzs/Sa03JeB
3vWrHXXMmYgcJidhU9Ba/5LZY1+DdZBhiLXdSR9iUcXe3CiCLFgcCEr/laOPu6lDXIWg+wi9mHY6
tnbPqRw2X00We6NBuGs7Ffm+LOLjlLMo2qRh0E2khdUdHfrkHrsee4tYCF4BiuDadjuvn8pj0NJc
IIbSD+qBwWYkBkqXu1CZlzRx1ljI3DoF0/gkkuHaOKSyQ+AnZ8HVnpQbtmAfSjbT7akMSa5a4JZP
3WlM8uMSzWenRFmDSidnaRU3SwbEglllD2Mb7wQTNosynxZp6CzqwLaS8MTwd6AP2TEuAGM068AU
wCwaMMoNrDQ++mJwSjb34IG1EOgL/ATicHEdwElP2paxYMSmJ0+EQTJBc2LWwJhC19gXKmg0Xb+v
5+SJETbBnnWHcT4OUW6Na0a5TS+OkfGG9zoop9i1Act7r3yc8yR3IBHfW4UTbjJOKAOHuxJIzUPX
Ytgcm7mHIZ4lsMJnQKYc0l9ACz2rZZ1lqOwM65fSRXyuxvA9RjHZpS6LnZnso976QG3C/SMb2GLg
hIuV+pzDCs9/1lMHq/HYNzMOmpYmTJuY25mwYR3Yx5YjxtYGbdu8gDGa7KcGoOPO6AGbVp0u9ha3
frzt72E4UaoUzgvZfj3HuKBb48Krlz2bZ53QnrSv6kPYRveVsZyo3xge6bhsl/pDEghstC84kJDc
9W15Wchg5yN6gw3MbrbRfpCKRZE9yZvWqBG5wXWt8B/mtSJVm6wJuu9+V+D0lTWSnDQ1f2EFepnb
DpxaNKWMk8iCE3LEI9jmMEmTl6W+DRNmxE1UoBfMUiJ1qM29onkpoD2zntDIUVqGvKfeW5nO+jGh
vCcABZLrAkh4GPMnCRHYm7pVtKUXr62kB7xMAgvn8sVWcLGE7hUMjao5u8dOmNDjTljnr3KkhO50
ehATevLete/NOvmdTiYch+Gp0UZFfjwjD6OrFqLAQFORLOfJzzaY8oNW24jj0evuFgnNx5zjp4yd
2ckw3Yd+EX6h4O064tLoQXJg/ldRybNXjV9oGuUAzvQXuqLgsrB/dutFSj9yN7NfRNZv+mOHnAxG
UfpjGZr1VDNXiBz2r1IGsMvBZSW9BgEwIn9CW46OFCgTNAXJp+PMdBmpHnQ17sfEfBntEMC91bIr
i5bfy4j2otNMLnxH39Y/MX0e0Is8OgMghXD6spZ+OkSz5jdO/RaQL+wVuLK3kcRq3wbu77xX0x4h
xcciM+PIsokVOwPbyfDkjtMCJuwMytaRyH7jHEFKu66OzqxddQazRM38yNrwpnGqJzno8T4OWkL1
KtCmbXqv6+YTqYycXm2b07NXrzXW3H1iFvMmNzylh+yBlx+GWRoIGcmGaggtXSy2imFDzGSAsIxU
sORmRqWBNJSdzljeVZwiXNeu2hLxHNE9zt4afA9eVIE7ZbElHk7QtaXHQvpQ4WKW6Su4hXngh2o+
STKh2F3sktD8sjT11GT9XaYJrBXp9Fk4FRYCYns8W24VlMwL7ckd6VXZUcsfh/ZHUkfjGZnKR94V
XgW2d0cwXbSRSPVO9vRFjZk8Kptpo9UP54XQ4n7AScThZlM+egBOPTQkbNrinvKZLhgqNeKRmIr+
QoGzUTZOBIEvWdZtS+eluAqXwXNkavMuakbeGnfsyhmcW1eWxtFK+PMzXX6lIRQvo8m+UJfHx6ju
QVNYNkNGVGQbk/JyJbCQ2qP15IRyQ9tpnUZfMix2zULEbIqzT7fn5lQ21IfG6BwqyCZcQBsDvZXv
ZnF80qJi78RmfEyzmFOjnp/nrsUxJQw4Qo1z6uI68U3iId3cZAZVOvUhIoAC9uViEWxmrDDDC9hL
pipNfmcm7c1c0DxsVFoeFK1jXw50X1r5WgagOqfCYv5gN7cx5asFSsbskdJ12njVYkMduWLoGnTp
vYvb3hvHpkEaiIi1zbV9nRgjqRcuKFHDvXaZ/m5bOk7uqNwPZLndSPs5i9GbZ+26PUoAWBZ6v+P+
dMh1oC9df1n0k1g0526s3dtpBkHjTkRwI8+9DHQKDqCu5VZm7UVbs0tBM9bebNnDvoywKltgFYuv
eAaRaI0n0bJuttJF/dWL1UnyM7Z7tDflo8yuEHR1muSrDDmA01ZpCrJMsRICLNy3Gl0GTXtw5HFs
sf83RgsmnzRzmkD0zfWrQ7f0UGioslMLdLibyUts2k9KNQfLITilmbNmVw0LUaNxph/7iN7AdGMH
tDuHHlGyrIx7QgjPVpIBRyEyZc3XuwiHQK7KpPVokT6PTIdu9ECJPsWejIv7JRWfzKaQ25zQI6FM
bqCmGgSOHOvRymgS/ADtFRIrpP9W0Wp7dRn0J4kY9hkbJZAwp9hR2TXOyxvweZhxw+Km6EO/DbT8
ZCxpcxRyuDL5b5niQFtLEoOqIbBp5GQ0quEocC0W7kWfhteo5qAtKB8R8uNBGzpAZMREvVCJyJ3g
pBaQICIysE+gWi7drH0Eqt0HrTm8qdk+aPowXmOAuFsTgs4eKdG8nQbCEIMGe1OJ78sfyTPcMh7o
D6zitD/b6VNxJjCQOHZ6NHB+tOgdYGYB9CN1fvVAzOVzv86JujVXol/jS6zvdIs/v/5+1qz//Of3
vn/ECTUCZb9/5vvr72d/+z8xU+ztYsXgitZXKHCvgzldkgzTt3j8y8v88Vv/7Us6mSQ1jHSU3R//
6fv3sBoyhP7zl//xkyopzpiyE6q0kT1lEByH1AkpeNc/8c/398frILa80dHG7//ysk3Tn9kzxYe/
v/L313/8x++/pHWsz2gMoI2vLx3ReuJQ/PO3/Pmrvg/c95dRTm6PKgJEjeth/vOI6pZRHGJpnONG
ew4Gi2aDS68yJmGbmHNtF+kEECOuQQjbA7waMo2dy8CKOcHqQlHDoisMpLeQFRxq5vtbW+JpdrDL
QSRIDrZuGtBT6YTNS/+ccYdLOkEaWfiTLX+ItT1ZvXeEoyb2zG0+JwfaZXyP+E8LSDCd5pZqviie
XQKtZomexUoesuHHkCGTt1DsowxMb3V9HZmssXKzpjD5hjcQyM9DnfxcRxjNDN0l6atLJZdPWFsA
+WvrZhTmwUVLAoJjo0h6LbRbmU/c75cVKJWEhDkMHfp01hMS16+65IaaKBQC0oo568dw4yyV2nLB
Fot7Z4fcIosV31Za5zpx/aaOci+W5PrCVeiZxW+KLLoAsCBryYZPV+XiPHb5j6Xh8JaMuGSlvFDH
ouzK9rkrAOqHOI92ipMWte90YmE7apVzoJFmbJCDf0p6efOovaHT0bahmG6Q5mwlPdvN4ADmt2L8
MID7vSiSe6ud35HlsHPo9qQmhAi8kr1JyjoUMWJm8cGCGLG/ylFOu6GevyAzdWwQTW7cEn5MErIG
Gj3SXxiXUSieyozytuJOthsGWMPla0/O5wJqdgPRRgidjGwtto5j2sODNRKYww0D9CQm/jR3nQNm
QV4vPYMENDAB0hkwZUGOFCym3ZCx3eiVYZy60XQx/PdvNb6rjTLhaQXUFURVbRn2vC8ZaNYCoWyu
Nz/mXdhnP2YWNU9D4rHvcG0asT2iDRY7/IqPNS3OemqI0IH7BsiwuOU25rkT4gWrI2wAAxVvHt6a
vhCZ0QbYqQawNxNoqVGW28mBukAMW73v5j3/ypjJbRaU3iXWWPelXSrfSrvPfIqvC1CHnRn175iI
bc9CT42Wh3Ssb82TXal28xdf3/UPP9z/gc54LeOiw/gmVsHeX2xyzHGx7km8F6akVELX96+Cvigw
5wy2WnyaZ4YuJPS6PsJ3DDZGds101B2xGeA0q6Wn5eRuargF9k5IVzjv4cVr8tTiI2eGYhAmEfZn
AzIEwbczKdcqvyMM0ytV+8itIPwf3rih/5s3buucDtKxMJK4f3vjS1w0NhmcrDijk4IetZBr0M5D
EMvkrE9Wl3ziMNPPojsriWLs4HB3/vPBW02Tfz949D8wF65SSIcq718PXlzHiT1hejgh1pjvqkyc
CIiOTlR+BnRrpR1hPDj7gN2BVlMy9Lpv3xGFVL3/5/ch0X7+t/dhKtPF1kmWsG2vqs2/eB1T5Mpm
kyrC3qpg3sNNNE99x3he5yY4tsnbsOCBLzP7yXDC+uKAOzjGNFuGyjxVQatdcLLUNxT0m6ZwxkuI
YIb1CkNPZESjRxI60n1HGhdc4OfAtHynG9tLpbViNUmIXaMxky6yoPRAEXzC/xmOIDoOwLTUzfdD
vD7rsuXtP//Z/+bcVcKVJkZPw9EdpdaP5y9/NuwxB09dFOK0Efl2BKziJW46e0ao9hXMtchcmpuh
HtlbEsBmieqU42u/TbKFsn26gYQxAGcZSQCx8uEUmCtXN4xW73QwHLIlEsdejI/YheX++53//+sX
tv4nv3CLi7f5u6R5/aH/J2l2/6G7OIGV+JtX2PqHUkiWba6efwqaTf0ftmEYXN2KjTciTF7n/7qE
pY3W2RS64j/oDuKo/5VLWHC7+NdLR3c5bQyuXot7n5JMc//1HMKakdR9HUb+tzPADGnpFJhTQ1H6
WURO/Jxm1sFKA1CDfPX9gGDJa3Q9OeozSdmD8WXFVel/PyCTxwf8/VRnk77Vu+U2jfMd5xZ9Krxf
R9RfH51OZLMbFs2NsTqpZP7LBmwWcke76JAb4oE++7y29Rukhvx4ckMjYRdOJO7avXEX5MQu06yu
b/QiAkY9VtuCvZlH7BPRuP3yOMwGk3FszrhS6FLiSDkFKz2jdnKcbBRkLRo8vFDWjrY78i8xpXdk
Xdmj8tfByqs++UUNGh95BRh1frgIfrSVbe/Il7lZ8Cuwo97bLR05e6mRwjCu3wpnLnaov3EX9dPo
Y7Nj2BlUgzfhqt10oSuP0WlojJX1i8zKqce90GKXzTypJm1Aso2bUnyE08EQAcay6NNAcrfpG9Ij
poo4E/Hktsa8R663wk/JjCT4FeqBBU13cZjQYYAJIWTRQ62GZ7p4aLcDq/FAkez78lxJdNpJmPy2
E/VAxjWhf0gP4oGI+04qZM/h1anmEzB1usR25YcpilITLYshiD92cAU6C2Aqmsaxp6tynfqXZ+Bu
1c7GP3IB4bvmrISBx6TkqlZ8SdF19HbTFvEGk+/YoGs2pLxjtXA80iB9Woqk38TGOPjsNPy8fEiM
fvlsxX6qx1+TGwMFD8DfgRbfjXOT7dpMp7dfZo/W6O4qp8bSghF6V6+Z4W4Y6RvutZO3qABscZME
+7xrQDsD+D9hY/eX6X52yNPJYLBsUmU+uXkDXajTTubgkExdaScOzVnVOOZDS/4aFkBNPXJJUpT4
eDVLu8YDb5OCn/HKYdL565qMFqxqWmx4vaIjnQ4IkEyF56hifreExXxinhJ7aWPcL4vBnDkR0ZMD
nKyY4YSJWiJoynQqqq7T7nTBwUzT8EQH4X3Cd45mBAXDmnpRGHbhjRiBx3bYUcmgONYy0hrqKfKL
lhZAdk/6kss70Oe7hbEL4gfrmQYE715YgNHHHJS1Hu4G+uyaMLadlM2DHSbwYkHuRPibOWYjRxzn
30MFMLx3zC/MtflH1J7a2sJvlPvmzCjEQIJMGg27cgdudPFO3JCxC+LYPEZxgCuhfAirOd6XZnt0
ZUE+MDzQk4BFJcDRUIfke7BhGNbUznVGPr2IRJJOH9A1RYQ3QSzZGwyuQEARUQCfu8y5eGrsBeQI
aIex3A7NoV/Cq8T7KCx7T5Alm1JaOlSz63xCAFjt0ApUCjhRjQE6qnS6zKBftiP1a5XldCRIdxfS
PVmkA1yEEd8hwCo9zJOxHG/z+blrteVgVUADNecoci18lPz3S+Ik7JWcd0WYRjv29c7QSPfKzSu4
l54MBHc4V7AhdcZz8VISlwiBfHsTV1BNYp7DmNHdUxg/xyPKgD5ton2Yt/eBQc8ewFYYUmqgAwFV
B/sdsqNGnjCJI6g6rqzekIHb9k0botfEhBeO02r2MF+T8AzmHf3gjon7D8b8tNbtbI9e2RPhMnth
AaRQc/XPkD4VHfwAiyCTpzH0aKj/jrLB793qK0jn4Fag/yCOm36LlVLNN5Oyt9W8RDuhowQPEPls
66YjpICA6p4oVdNkQtIhl95makRFFh+thZ0Y/vPzsth3Mg4qRm5V5aV9+wPmYLkHH/8rrs23vk6a
kyjQ2zOzujNm4p6iCVZcJPTqgDFx7WknWGjJrZ1jzFh0qvfzPH/O5kyftFqOwaDao56XOBjj6CJD
eaZxIlmJEEPH9L6ALMN5SXNfNAizslhcGwwiMjgmSi8PAHMqtORsZqpwvmVj1S0vamKvGbQ6PoDF
+Rqh25aCJQKDx0001tdahfUxgTUPX+JnUjjJORhoEpdaMeyj+VV1qeM1+KR3ljPxpMO1Zi2fTdxw
vTR0F1oDpVlFF4hsg5TomDgbj6T6/J6nsvSM1LyMrTvv4WTsyLYBgFYsmkfQTn1iabnXzce6LK0v
Nb7YcfbWKYwpY+xaKOFYNU1ECUQcjb86Nx/ui2R4YMaKp95lD1JI99wubHBNQ/+Imxs2ChekCr5e
TljwSV7GQrnrA8M3yLnqqgwQWRC6OwXVZAMMCgzNMPzMrdcwD8NHPSpwMbbcVfLb2UWypi/YACdX
f5HtfQ9zzrPjALyNC950wli0cX8YDkAdF7dL6KCgmWP5SOJZeitAVxK7kR47WoF7ZaziKBAacQw6
OizrD6L/wHNlwt667kioOZvkLdW19CJ7IoBleYtNCHB2zC54RN3H+fFROkJ6pd69d+zxtosNm74z
SDsBYrknZHKv5FRw8cMFtYwlpD8LrGyO0WijGnqTSiRny9a+6GUiQ7H01msSiZDXYTSAoKO+jRle
ov4I4svowroah5ODXekKjS4/hQUfK1yeFVdFEzxRRHvhR7LTdvAtc0k8NTDjSCuLLSPFRlavs8uW
uRNr7Z1VRz6MvY685zLydZGxd5LjDkdhdYPwAP+m1R5rQAzbFBEpcQf6C82CNwm9vyCEztMls8Ip
JSyOcJOf0TyAjrButbZihCJSMFMGxF0Uvsj+1En12gO7k+vIaQR9CGIwceZm3Go/iXmT5qg9uXpy
F8ohRAffYdUn82XpfJdwAy+CBcZFs7ylFRevKVA4hSHMyapo31h1rH2By2IHyBLHroVZodEXLP4L
jTUJn5HbZnhXhjFYyX5DZ7TwNRDLUBkMvyCwCTdz0e4He52Btx/BglyQRHHQLpbxK+6oM4KlOCZa
nRwsFe5rphEMgx39ZIU57IG8RN/owNZXWAqvsBoRlFvZ88Rgdm0b4IYmLvSWgcbidS5wNaWW9CZF
ar/LqRW20ZtmyDfe5YpsW7hXG1r40loNQ1r3YIZKHvqBIhLoJLs9PfLS3Ep8Lq+1Az3mQF2Xk447
ZYuGBhl2zuR8dOSNiZuMPCFiLbiQNKb2gI6rUaT3ZSVodtCo0m13n+YG4HF88Y1rozNjtN4a1rEd
pMGWzLhN3Fic9SnIdqNlfjWOWx7tNUzYomLprSfOTwEKAX7lbOspCTC5rw35yrgHv8XizZkhu10N
CN5zXJjQ2JAZmkVnfOH44vuaAkYTv8KUgV5uIF1jQAq9uoV9lo4nAvEgiw/EuY2Y/CtcMqw5mJSx
UHgSXaIXczznsmXot946M2B9mt7eycr8mATnSmw2Z+g9CTIr66NwcEfM2Hye6GXrO9GzPH5/SWAh
Pu+EqxH7ECuI616TnuKUXO1Tx8Wx65OeRLGMeD8iVVGyx8vNqK/37wxsemVWw4q4A883lg+1XLFx
abZPh6F+IR7Tn+zK8kC6gEYlLvJMo/OSdBTsYErb7Vzv6vpe08dqlxUq2lvpIgluWtgY1MnZLtTV
YI+xDTTi3CUfeZ5w586rOOAkLF+GOrcvSxDfyXx5rTSzZRHWzLOBH1vsiGIvj86IKUrZlsZoLz20
AeJNF08CpqX0x5SsMXgRUlF7Iicsc8XZBINwQyFy50YDihkXBrZNspDsyTWN+/pix4jhWiK4Jrv2
0hZ0s0uDz1bIX4XdvqLbpqrG1Tm7GHsavXwsJxl4RiTRyCHi6ozSvhnThRhG8HOm4sUZtgtHPEyi
f29j6NiRep/Lkn5mGiF9KtFFAw0jzY3b6GQg/3cTuQc4wrQaxJiYLoSk0DwG4JDByCHGi8BIp229
JfxAhTP7TbdNAnYwbBzeGsdMDuBtcJZ3w4Fb48+4yc37zMjPDexW0NdEK3UToRxVYfumVR1DP8Lt
cIjC4aelHOeCLJFMMCIbE+w4jxrEtsxta8yscYco/2FAyfkSWXZ+iKOvViMYsa+b6WZZkjPj1rOY
/cUE0Zb27y6tDnpQd/rixhcMcog1NeyuMRimBmjAtl7eBj61zzlB4TWlxe81SWC48JkTpaQbyCFq
ZDud4pqOnHojBiH2GWYQWpp7GvGcStZJ6SMC+kaEp8aOj5VDYAMfOMMlMJXCZhJI7h99TZs7Yz20
z2GFccGqdqHBRRoVUCTFzHm0kFsX9TcFJL9NUi+sA4oQQROPvum0D5qOEdidXPMzTyyvTEovTrTi
SyTx1h4AVjdVTcJAViD6yLmS2QN74ZgyYpyw1cV3TSeypw5XFwFp/P2VoZF1MQ3ZVhMBrhIJNqQg
CJY6vCAZJFM7IjPRlWYGEGBQfYx07iqb3lCMwortfnjQdTx8QGaPbc6yOpfwpsflXVb5ddJFfzOg
+93HoqOebU0C64q1sIJDiQmOy9FY6N4ji47a+R6mwLjFPfCSq8bc22zuJ8wC+8aa0XQwOZyGyiZi
xpoOPTQlz7bFK67h1IuCcTxpGREUrvGzdZyM6zT/nSAHiZokvhjDcCfYbFNlEnLdY5c7DcHw5KYG
uHKzW3YRqGJumGoXUhfcFGKkGMuJd5MIvE5DGV6qqv2Fesv20Cd5CNuREXKwE6llXuoY+m6u6AC4
RVVfaoLIprF5aVRIVhL3gf0EpG1v6INxQc3QdAwLhxrWPo327ZQp06O/uonb+LWxG1AmGgJmTReP
UYdtooXmxWAGw49S1DorQVBpRKXx3vjYhl9tbDy3U2ieCHSSTXjWAzOmmGMLo3vEs2pkNQ/cTCq3
x/0i0gdzNs/QaWqyHVtiYzXiqu0AYQgI2PKsp62P+A4BQ6qzOS9JiNXAjyAPEhvbKp5FGf9aiAvd
5XJmeyy5+CcmB07yKYSV0HHobkJmQ1DvudpQZhoIZAnCA/5ocDs62rMCVkrxVqtvhRZ/QhEyXa9q
/dWmPxBVIcX9TChg3dxpzlM8ppaHVA/xl9FfC1sIv9Y14XOfUgS1rl8vfSn972ffD8SFBH2BmN0m
m2vW7uumRCUAysL/fqit2vDL9eH7S27eZCsIQkKxtQm/Wh+ibDRZjpro1rbt5AAOH/lr5l6x7ASn
79/Wrm/h+6FCOuEPavvnm9A7ncw8CFbQRIOFf+Ph+9m/+7Idm01ZaO1JrW9QBzXkt+qz1AsDIBhf
fH97EsgN06H5pTcG43JEYcgjFwqn9c1+P5NDfJdR5u/7ieCIP/5VY1bLaR+esvUg5WGPnmh9JhNC
gQ1hpFuzTxwfBcKwDs0U2YLRteuwUKpOmLtZAxnaN4VHCmLrl+vD9zOX/twfz4BZE9nC/+goAIQn
oLHu7BEZDdVs59Mz6XzZhj3GyXLcMRBAwb2s+g65/tw0tWxA+ZgQQcJFGEK4tfXgL+g1/3iYkLuR
VP3Pb8LpodYkoYlcrf6qNenoA/waKCN55q4Pf36voFo/Fmit7CkgfhcK1R8PQA3xtTnx02Sv7TZl
PIS1XeLkmUqM5AzUq36Id2JqKv/PB7K6iIleH5AMjit7hSjz0o7hh5Bd2MGkPs4sz37WZ7WvqNE5
oZE7mQ0JF0WOvJLCCzXh+qWW6saOSewqjKNDmEBV91OuxJNhvzM7Gn3dCItDHcU3kyxHf1gfvr/v
lCkyyZTwVrxxgAnLrlgr4LkffBdxq19nLroZLe1w7+XvRnIZzab308nK2mMVJ72/kp0RM43Ltg2B
yv75kGHj9lMbcQWo/vvv7/P7E98FhKYvow6OQrYkdfStXxXwkejWSXLejIpINuVLSBh4AiKsHa3d
+X8+FOsvbc0O+d33N69yfQUDDYUfry9Yr++inzOycr+/htLdo1qD7BM05RMsImpV08UPiQsjVNwm
1YioU2ebVBS6zYR6KqG8v7iIiBlmEioXGSZZVdCCkhSSD+2Hn6KmO6sSeRpT7RJg/nMawmAIckXq
nYJ4tLR0WSO9EKhYwbujyvswag6DToBwnxiPtXRf53zNfMr3WpxEB/Kgr/EM14LQ7O4SdSYMCNv+
SgivdEXtTXnkbm3LeZmt8EYmZrbvqdbxf4wkC83EWk/ZweE6zgkEhMGW3WaaiaqcIILV1YIxiE3D
MTED8t8dXxN54pUyewkdJtomSKwUd1HXu6vmKERj1WSPZeVI1Nbdb0q6/tRbVKVa+hKnJrE7CfdL
xK7ZDCzR4hS013Y5k4ENLiPgY47q75KSl3U0B5hEiK97wjOQ12MKKKuwN9k4QM21AYLIr444FSTW
7CdsF2OT0N5NnfOinG3FVUUIVQBibyAHbmO79icJ322ulh08OLDMGRsu4ZCyaRM6VI7q1JIr5zsJ
Mt40a+yLKppTmgwvbjFchgbwef1N2uYvQy9V99e2R/6nyecax0XZUyzno/ZKLMKT1pfLgSEcu8xi
OBhAFQAmYEazIMO9f/MMgcXsMz8vmtfYynrsSja9DU2cmIy/95JVVdlQ+spiEqdwfEm6sXmik7Wx
BQxR9MhbNyNlpQ6ye9IqyMAtkr2lWN9q0gE9ZfRvg+VQ7tU0oDqyzBDX/rCH/h3FJn4lFf3oFhVv
qkVz0RjwYWhhj7RpLH5wwF9FlsDDUwgtIekrWZLvI76Qiz7GqCJWg1oYBtclUPNu6ul7uoZ16AhF
I2uQRB57ig8Nkr00Nx3u4Ei7+6R0CWq374i6CXQsytYQ6AdZKsgnJjmzTdgg25vCX3hHYFlRkDNb
WLtrw/1So/w04HMudc/ODkDXxiDHmszYeidb95kdAmm5OKnHjhohbj/oFXwA+1y5UYhaMROxWZIs
JVFcXhHYxXQ5Wv0oHaYhc/Q8NMzLW9wTaMFgnLVFdM6Na/OwCP7wlDkrJfj7Ih3I3NUMtK8Hzg/l
Hb3seJEyJRZEIAlpLlxanF2WeZvMZDCFlvVuwn6B9fhQ5phIJzm96EZu7onp/Ag0cuk1SwfRpjjN
2iSic5FQ+JTaPoqK95APhn24tSvDiKhgRM9bgPj7Fsx2UxAyVcyEDaFLZgiVB0/LzDsNMI/uDQW1
x7CiCxfXZh1lZAghPNOZSd/I1QlDf4XqDGWKyvvkwbxWaPB3BMuTS8zhphcjfb12PlcP001QDgXb
c+uuEuRuWEmA+4tW34xPA/HLx2w6GqkHhGIS7duQA7HFHm3cG4H+htPzg8Y2KTIhXqOxOlWOEZ65
t6Kx7Q4UcR7kONvTiFVC5FIZuwhJXc/ae4AESbqraJ4iBitsTb7wMROpFUHSGCbUmaxe+HglgeuZ
9tMClYpDUf/djO12XCbjpYzHZR+JFSdj5k/2iPcPrgidgiDtPWW69j4PJvCKa+opGnnuWauTiEb3
xo4I3CKBOSvINYjs5zHtxFU/trXXlpx5AUrgU1m2hElr9mfRloTaZ7tU/Rd357FcN5Jt0V950XN0
wCTcoCfXG3qKFMkJgqJK8N7j69/KZFVdtUL9Inr6JgjgegOTec7ea3eY82tUzqFXEygginWRkhgb
z8WBqAB/ZWYh6ew4KqyQyylmj1evj4ad183QOO0bTlgmehkmNyaZZ4QNbR0mlzdR9mwPsU1ydP1s
Lklw0ogpqv0QUZ8RL8/j4JWEvGNEnYHzNaZzU84WJVoTMk8zHzKpKo3957SKG4lFMvcGekvqITlp
bvH1kIaokBl+iqzawpL7FmpEyic4iFbZ4Hxh4PlVjyyNMta0d32u/2XUoCPs0Ezl4XUcN+1W97/2
wZwAi8qwOU/jcxRUVJPdEwRCJiOVb+xJUnoE7rJdZn0vTII8EvoxTPjsiqly+V5mw9eazoHEmiDN
GkikHiE7N8YDXp2C6gig5Tpo1nlJPuKg97dtnv1BMVAQqRZJBdwgJIIioI7blkF8TJRA7u9FLHWA
uaRSJGH2TF0TN8LCKEUtiMOuGACdci+PKIvNuBRjR9yMM5YBv3nI83bcIySHbHLKBmwFBBh3BFaw
ACjTf67NQRdI1UWMMy4wIC5ggYTUWJm0VnptOM+BCPcI5dYevgOircJtTE2SNp0INrQ/iTam5ReS
93ZyRTsdCJy9zjMuPL5f3UYTl3E/MTxjXYzNdIKKeUx1fWaEH0+nyR+R0lG43QDypObpuS0jFAax
Dn5YM2nLo7q9Rje1z8eGSb13X1O+3y497ck4fRiDjrQiwC8nCxfyCYje1NnxqTJ7KoU5RC2fVtbR
hWp9clqQs1lnj1viCYoV0tFqO+tZfgb0l50XbL5nEY5URJheSToyqj4HSl4dYg32Ham0MtsEWQrD
Tkcu1JpakAjClEqtonQtT6iQIz09FygDz5OkHGWJ8UfVi+o0exzbGSHjzKzifku17HuoA9voIEaf
7BIeh9pkqletHI0gFdDeOPn4t9wg/vPfcodl3OOXv6ont954WETWS5OkG5QqMwV70gp9Jn+kSPBW
YiqonYfFauHnQB94r+extreEI/MNCSidGRZeFlbBULE1Y0q5alXdM+ObDEzmC7Ap8nPUoQ0lRfKm
iKrXVJFSiBNf1mncXGvF6O5+uq1z2usBmAYHKjM/Z+nC3WQONFTZ4w35VLVGP7o79sXzmDjWiTOn
dcqHkCMhXWlS3yD8GCKCXAAQqU7LIlJSgINu41s5tRk5i/Ar5hNqTS3sZDIxXZQwj8Y2PpOAvU8K
6tTYUK2VRT3vpLV7XO/hKfYbannW5GKTrz2qzXJYL6CWrIhWYh+TQ321cOPe35lgToAGmKcu9v4o
Z6qkXNaPxDLHvRUxDGcIV8TsO6Uchrth6zJtmSgbSE0HDTvCi6cWdExfue7acGZnZRaYSy4LHwXk
wYBIOhUAVogYnshqg84tBnYcLYmYysiF//eaVfv22nLZR+HceQTVErVrBX+pRQCyZKlTHcDjLq6+
HpG9HDpHrAc5R8zlbNHH4gjHjjqu+iNCSbfJFhVD1bgkQdG+pvLRjTTxGZJXJV4brymQiiK8Jeag
oUCZT9p+se38FCYETXO8Hz51vWFVDvt+FpijEe7mVfAQkDa3U+8zKljNqKg7oNfFLrDG+84jRtF1
e8bqCLosW3R82EFghsMPoiZCGjQGsuBflNMexWh50mObEjRetHWCceUkL/CnWvrw1abAiL/HInAE
es20jkcQ36xj4F8EJ0pLzgX9qI65csBsHlrgSl1E44mw5bOw+m+OOT8kS9LuTDkLhXBYnaBGQBRQ
21M4UPNsYn6LoezPblbHx4qygpLgTJLw+7layv2zwdiEmYncOPnhovoFuxDREXIDoR4TIsvsrl1C
gXYD5B3aKGp/zjY0Z33AovG51GfYLM5Bvfrcx+xKalUt9BTnhnxvWlU1FjEWJvTn7KftYbDadSGW
e61P30ik3DsjJKsWEjVfR+5d7CHGAuMT7/ckTy7ytkY4NYxvgfxB/gLC7REhq98h0dqXBZf1JpnA
mcg7o6sCMc7JhVR/6lrooyPIr8+DUf5Rw1xj5pxllruclje59y1ARZ/J8khbz+HekaUUuRXM8fdh
yoetuwTlibjtYi2iQKZYDRwq8mOp40VtqsUi7xj7qN8MPjV39cmnWQNdbZlXfmvfhCJDXcK/m7i2
/FfmaF1ZuxSA1GoY++OQ5+nJsTjkczyAVNBfuIJpIEryTMLaIdzssrp6tHpMGn7a3xiFwfQhDGB0
ISCfqLWQ1INpJNbvGEFQjOTMZWZgzpsBqW9cA8VDRdrvayPiGNROZsmvalbDR0Vdk/S3/MGrzJek
c16dzLupK8PfMKNE5V1hx3Jt+4rwvWUPvJLLud6dICCcW7d6tXuLfoetP8BeI3QRifd6jtAYtPlb
6Juo9wcz3xKgty6igI4rlcXB8sgMisVTP5+tOrgu0VkS5T5uYrO/ScbsDVQu51lx3Y8YUnHsfFCO
bx8GapUDSZfNFM0PWaADpI4hTmP9Z1R4dGut2xCHEWyazLmmTH/nEfm1cu8Nwti2lYDpMTnx7SQd
hnGFm8qbcUCbTIwZpDJQ6Ub4PuUHR+QCWo5BmUnWL1dm3GVtYjbAxJE/0C0oznNtg0W2iiMgmP5b
qd+R7Cg+ogBbNfMTrvIlY9QhDzfeqD+HQrv1KVxsEyNNj3jdfxBeRmpMNNxPNcCUttT8nToYKTr3
hyRBs180+n50vL06i/iNmSxrtZpOoXms5yMyBBQFc2fcGtmiQYgu/NOUu/rx/7lEE3r8T/LZzXv3
/j9/MOfs5pv3/I9//eO6LLr34pdAF/WcPxWahi7+SRqP4wrdMOgECCiy4x9t969/aEgx/4mTw4BK
KHyKozrvVJRNF/3rHwS66DpOE910PNsWqAv+lmoK8U8LC53vIuG0bccRxn/FnrUMPsDPKmfddnTH
4CCFWeSZnkD6+W9y32opUzNglnfrzFI3xCACF3pxKOplAnNOLkBRgjrPrHPek5lBoMYbxmvKsJNj
IA8goLOOzj0Vkx0SiGTTFz88OZGtOvvV9LoHUclw8YFgopk8w52B7YMrOjszUKTWLu/z0aY3SYwQ
F2dP/5LO3bdlgYHkJgt++2heQbR9jdLpo4AC74Bzvc2IxLuXtAJkeqtUSyEoBL23sh2qDpmYmP0I
i1mswfDlrl6WZ83Ov1qzFu/LHwx/GZ41+4bYgZVB9ClNnJSU82zq12GQ7UOexiSHigY17hdkeD0+
//n7JOgQ8uutUYCHBwDqK11gZZv9+RQO79Oip/d5Rxyv39AZYawKPZOkzSFieLAEJCv1M2bcEZtZ
7Mff6947FwMRWb6t56uBjMZW3+seQvKJ+ig6l20uWrzvWTntzQomh506Jz3q4n3kcwYRhkAOxDcX
U99fYauvQqlXI11lG1a5t+khhZv46sgon+8A8Rc4V2/rIt+YVWpvOiHNqpb/qMUxg+ZGv+sG2LG9
RlDMkhKG4lTEuBiQ0g17WZkiezEacBO1mb0bPZoverQhIBKb1maFuizwvJ2VtK9+wsWA7K9yCwvk
ZPrleFXV0Q5uFacoGkhE5Za72GF6FvILZBB1RhoZb0Y2PDgL7CaIRDoXcC4mDE9o8y0LYCZvvq3H
qDnHXka/TSO4Jgd8S2E76nwBVJTXwG33DB0J2YEL2DTKzHcmM9PBwo/PtGw4ZmlEBCW2u0Nmk6SF
0OdGs2SqOEz1KZaMzEJqTCbP2INi2nGkXOcLAiNQW7ST3bdi6Yp1GUHzGOYOvckNhj1K3lb1nndo
yTTO+KgTkpvaaKQ8Z3F2GNAt0zlpIW4zv0nGlcfQaZ2ZP3yAVMco71/0mAJmMzFXw4Cxncok3lgN
1qrOCc+EAbflByD+/JQUJm38qCz2wrLnK113ZcXGlBk3BT5auEFR9BxA/T8jp0V5GXOpw0UCKIpo
CvQeSECJLJrih6ld6w6e3Vp8kP1QRFhM9ebWpW64Cw1y2zooKzARaFxsaInT7Qe0FzUiPc5UFZmE
EGiG/4zMbmLc/QLzonDf8yb4TrdRX+uLoSGqoQfLnKqdp3glZggDxXRt6QWvnYyUV2sZdxCP7OqA
fNZDa9D4Yw6xM8g0JHylOoCZ3cyM6Ei5XTUGsyQjeanRvB1d3GF3CLGpGRcdQw6kyAJWbBPTAQxI
Ztwu5HRs+uzAv5ZLBygN45qYD89DmEYLv8R4NnsWybqQelz7O794wRQZIkNKPB2A7Mbw+G875A5a
yBCjEMeJfbYJQWg64D/10jyn8fhOt2tHZsV0sIlXXS0OPnBHt5BRxzkl1KEcjyhwXyo/utFLj7Q2
qfCChkoNKa10YFLArz0oQn5JnnFGTx3bcbjTRTHtKx85aB+MO1/zGS9lL2EJwmssCF/AAX2LtS0C
A9M37Xyc8KJmgjabPnQ7AoPfPSt/SLPo3S7i2yK37FuN0IXVGKDlYVx2n/TzdfQUx9ssM+aNkVBt
nei9U5jaA8Epd7oTe3sT41qHxfrQiBl6ykRPjbJ/1txGCSEMnSwQFP1A+BTtL/RK2TI2p5hWyinz
oxYErASNhPr5cpN6RIvr3aRTpZ7zeZ984k/biPUgny0UEhOPcKdU1nvUGq2gOzLcv1t4A5LIMvZq
dK7mxpgNGB/L8bhapI2Tg6QUPzoKBkTJuu20n1v/FlsClvSUzIAW6ixpZGN42y4tIE0kcsRKAauM
gPxyot44kWuuPdPVbiKKbvqCxzpmQI98Ly+w45iMiNSqWrSgGtcLXwn3KjNCtShGIz/BpYfI+/dt
RjcZmwIM8FqbFoaKXEZHpst0kzgTJkvzYMUlPWF6JqG5fCm9QpbPvZvFxj7TxtlhJh9V10Boq0UF
dJNSTHTs2xwtV2OkJ3TT7FfpCWHKnROGX7sgv6dV36H0YGiPpMDrPP9oIReBmVqF+aFJzW1Has4p
to1613Th4+SUeDXVbciw+TcpxBzH7imnpH+COOKl7Xwg8+rgmAVVjcl775iUdYlVn7PR/oExyt5q
Hn3sxG1v4XaBlpVzf+Xv0N0bJv4AVCwSrw5qPuOaH/4g8YsABEMnXFDXRzJxyqceJBdkxzSnnlJe
tlKrRsfpsQnLbltbs3vQUIHWnYPfcPK5gBPEsaoE0T/OxW6sHLhWmqYncQ+h5VHo+YD4/xQ57kRa
RYTq2dCv0KugsXSHN90gdoFoqWM81jl52sYhLwYTiVuLa1aEGftJimhX7QGW3oOaFENMDAtFHfVO
l8Uvt5lhT+LVCPYiH7tc36rqSN4mkOsreCnqV2pi5Mt5XP9xqY2oNTXX++U2rozNDunjwyCbr2qx
oFlHwUxJMllKbcZOQalZdr8qQegOwHl/XA3y34hlwUMtrCC2aTCZL0U6ZWp3WDQO31BAnKhJTTdn
QDtz2MOqCPajN8fRtyiLPrSJaNx1LXfvSe7eHkrc02UzJ50uP6h7Jndqlq26K4dElq7Ag+D8JdOt
/PMR6r5GEzsxtKR5t9ROLq80FASQwKucVurVLHn4qbXPl/l8C/kJ1NpPb6O2+7x/8saa/fTvh6g1
9TKfH+fyVpfHqNtKqoRi1kBF5In79sud/3FT3fHLa35+1M+3U/d/3qB+s5++xk+r6lGoUBZGIFMK
obLRys+f8/LSPz38t9/k9/f/9qG/+9AuMXxYLnr09QzMa6uNzhOJeudyNiYksbqxB77dHNQdAQ16
xPryMXkoTUSlXFXbdv7EQcIhH9mPboshl3Sp7uRlnslF/berbcUQD+mtuS4MnDUGndENgWe09l1Z
DdbMjJqeeqraVguDvASYyZQljMGgVp553aZqJzBP9bmgIboTAtBd1Zr6RucyuhXDgJoig7zgyCrN
rMpWggsRWqzq1s3rU5SwQxP8yK4tdzm1OcU6e+5lW92oyT1frf3ylHIkDnzoGBbJ6pxaoDspP9dM
ku82ImEc4OcTKlr5ImUOS26tVocgwvqv3j5Xt6rVn25F8ftS2AxInHauTyCDYTeW9atjLJyMI0oz
faJlx24gkIgSoa9tSbp+gmT+HprEKUN7o/MiF51cJAyGJds22Zpz9q2YTSqttML0ZTqngvSZ1u8P
ChJuTJSAB39deVUH5iMkoJbfxuq+0yfPj+oFmZiSkiBfNWg3NK3coxOP35fRv6tzChzqewSp8xjI
5n+hTgjqNvUzcO51jzzv8vlMecUcUF+tLr9ihYoaTrIsfNL6sTeBTYqwEtUwUnoZDN3aVgvqlM+H
CPkHN0B0qsmwt3qTYRcE7kQNFRMttBOXsELrYQLjyJBg2nRY5fIkmw4KiG72Nbyo2JB4YlyNG/Up
/bS7aUCBIu3hI6jPFTjxdOzM28UqSMoS1v3nA//+a9Vm0fcfiTWTblSW1FPIf1zW6l162eUaZG9A
ayO+mtpOVTnayA9Vmc6ZRcydvjWgpAJG6orxutddcVAaIE+OfUYpCWJf+FFFObZ/+furf6JVL/33
proj9qw/sgEo3+w3G7xRPkcJ2ZuJIqd7Q4Avhmup5A6pf0bt1qE+QNtlehGU4nOXVfepBdLpPw+V
yz/5uUPLw0d99V821ePUbere//hSXTFMjD2u1SGn9jX1YdRmrqpSl2219nnjElN900ly//y/Qq13
DjqcHvUQ9bbMNTmS1eqkDrXPVXV8q0/DyO+vAzBVb3T5yGFFUvfEOFHz+y8KRK/g9SS1EmWoDhPK
JiX+qlm8lU1B8FxEpGPZRpG+VQ//XA3krwaZgvQQhk/yxKD2VLV2WVxuI0dU7GbD3FZGTDfyr3OS
+k5qQYQrl3y1itKD8ala/fz01TLhySdSHYLwwHpbzssOsnLO4Dij1eiIb576IKI5IdHWj+rHJg6H
w1i+1eW3v9xGKgEz89DWVpcHq7e8bF6eq9Yuf+Pljsvr/fLcuHjqU5SK6rdQJ87ejQg3U9vqyOMX
T7uz2v788EuFXA//pb5Rr6X+08u+5S/voaZRRlU/PIbnmUOJ/yDqe4Yyakf8/ap6ic9T1YTb+OBV
GbnvtLYSuVDnErWp1tRtl011myNHwf/V49SDx+BjhEV8VO+vPh+1dnbbyzETeHI3/tyZ1a2kSPYL
8pm/jju19vkotfrr9k+v+tOjfn2DX5+lGWiGO9gGiw7nT/6G6jKi1tRzf3fb5SHqXlONAtXqZaH+
j8umWlPP+4+vWhkev8DlKeqBv7zV72775VV/eadQnvAnfdvI7oo6ZjsqCdZQo6+QI+fLYvGsClmf
vJ5cblRrl9ugTHOIq+26+ztM4/N0q1788tDP17hEWKA+GAhxJJ1a7dHOUqCJuxwoP21/rqrj6qdb
1bZ6vDrO/nwmaDlSGtEhLQYlPQbH9QcONMfUxV1GmiKTpw6MZOXvsa7oa398SqcCoH/b60+cTiap
rnLvqQuDTV36+glszVHUOPgWeruvhSgOTm1pT6YR+HekV9QbMxgeAbzi0W0mH3NDGh1h8ky6Yz8U
U0LH2sKdTxOmulrmuNi4YUcKhcivkE5RbqROglQEwY435PV+dKnWQZLcEW/POe7XL/x5Olng7/Vy
UiWdCFjw+dHU5VVdWC8L8F1/XW1/uuSq1d89/Jfb1KVb3fb5Dr973uc7jKl/5bQYFiKmfhyaauGp
Y/eyjf2cSQylc6k6lMev3B7lwfV542/v/+Xpjt3NMH3dCmqMPKmpp+eeWyS36pFDWtPVnep7dces
DsHfr8Yh3C87Kz+MuHHWeGFoS8EnyCD2cNkU0qUTfbgF+awVf3SJhEG44FBfMASJXdw2Bwp27mnE
LUjwmE0PuhPPbRXfGY1z5U3+jVUgFfKAVsmYMbPNbfp69gOSro/KBOYTc3rexgz9D6OBZLRdkNKK
uBihJi/EddNRhJRGDnbd9i1AuRz1XSKzOqgz7jutPzdvThjZ6BYYGdaa1/EWd2Gmo/UHVL3N5rLB
AYTkayTwFTYlnjmsuGvDTs8G19kDl3jJaYKgWbr2RtOCZ6fvX8NogtyU5aDFaEFO1Nmo8g1UwSiE
r2pPVuCDuSENDp62O02WTP68AZZClcKxUkqGebkL0nAN5z/bzhVr9DLRzozLnsjQZCXaINsWovyu
Gf6tgMLPVLnbO5X2I9emeZvDId1WEZ88s58zR8wwlpiCV6V7B3jxHStmeAB1sKZMgNQt+No79b2H
HQ78OAHTDr/qkJGK8M3yi+6mn7sFuCy42MTeuU3gbMmF/j571dGWue5lNE2AiEk6ntPiri51/5Z5
34dL5sVJJ3SImA+EvLKbaYyomjJ8FGtX5sUU1a7GWdIuTrIzgyLHiJu1VG6yLdM2KudttKrLwjlk
jUDTMSDjm3QSncghTAh8XxFqne+MioAGMF8FKc1wQShbGOSMWfj1CEq3HtFQe2d7rgWwLQiPdfvk
L4G1cd3QRx/pPyZTN69TvY3vE7t/iQAqpWg1vpTYauFWGF9QQEEsJBhixQkqOfdGcF0sTbHrQ4eC
NlYg2U4+F429EIhOwm4/ir3n1+/gxWHwwwhEJSaIKQALduUaaMwcrXjtvRvssfOaBniLJpyAMGp6
T/lsvDP7ZFaJSX1XtGB6gibg604UnQvKTL0GiNkYvjlj5q19gV4g05yr2oIC7eJBlmd/YCWc9ag3
0ahdZyQTdHNWXDV9uI+E0UPdAqNvHekualuCpF9Rf067lAJr3TcHSJQdOYuZQ6/CNxq0r+13EuXb
bWY4XwQGtAWUg1sZ0bfZ0r8l1VQ8NkOanAqbbGmnNDbscsZNN1Mrp9+CqWA8+0vsPY6kkbkj585A
VOisw6uJgKXDaHNdKemw9WYZ7uf+j9CNi7t0TL97xniIW6/aJg3BGUXn3MxgzMj2fTR7/dviFOY1
Z4qUCgL6Yi5Dr+kEFBy8dLNt6vpFZsxsUSy5a6yRTA6Toy31G2kfvS8dcjHfyk5+icq5CcRLuTMJ
616nTvvmjLQSkvklHN15tXTmlTOab5rX+9tSQ6rpI6ZuH+bqo6jt6D7R82ZVVcW0C9uGYhPhIQNh
E1euh6/QcMZX03XYSagRz3Ecsku7H0YQOWRZ5ESeSDykYzVbtzSqtaW7X0ixyDdGa4JoCiZMbmTm
+C1nDGi/RAaA0hxkLzGr8npdVf73nFJbPo17aFLLVRYV926dninHIv52jylWrtTIvvoxV8Nh5RUN
u5/WaI9eyHv4hEma1D0L294LK703PTwhTXzD5c+xUyTmtXsM+R+3c/1IvI75gSauGsqvIwIJHOfk
powZeb4ZP6RmZOcxwXPQ8HabcH427eGrP4IdzYhQgfLHn1L0d7mdn0cMM1tLW0AnVHl08ATyfaPm
qO2FZfGh7efBLvVTHZAMRPsoc7eI1p7BSSJy8N0R7bx59hos0SIJ7s0g3pZNQJR837WbcanOTSaL
5LrGj1Aa114fH7B1TTdi0gL4cC1XiJnrUh6iv6MBMF8xnsHZ2PwQpXAONeDDLsLWFgDgGyzCtWJw
cp1YimPXELyAXbk41oIZoWMKCHQGR3kIThVs9jyihXJ2cz2O10HVkYJEk3lX0bSJ/ao5xD1KsAQb
oDzzcwT2ZIdkFHZ3mL44u7iCpuwkOmAIr1VHz9RsaAWFevhDC7sPMpsWOCj3w2gh4C4HMr8a2DMi
Rc+OWq6wo/DaWswnW68gq81peiaj42TN73VbaTcZOchZFWXXo6bh78mT4UhTblXaKGlRyMu4hz2F
AgQs+QDbe8iJ82rasxe6iK2p93/l/Hh2yFUiAo0dtZgFbjpOVqZBNJjlpg9U5jfgneO9zi+2SS0/
2Vtp9JYY5Q0IJRwU7ZjykmSgU8u/NrXhbumSs99weusD5xsz5n1bU6z142ua4ubaThy03ilXIy0I
r03HrNZ97d0EOhRoq4E9CLONbpUz3dsxOfWoY/la5XKwisI/n4yKXvDE4XjWtacM+PUqlP5yP0DH
Z8Vf9Xb0ttl7ENDV1xYsyxMCYQSHPZi15wGe0HrAipelMVwk536arT2NuRQB2I7ikYU8fr7yRw7x
2vO3LVjJNaaWN7rbHKABL1SCDzkEIPbs3HgCJN7dAyaHfVSaJFmMxz7jFwImtGv8KTkbOpJhLdg2
1dU4tf5DGIfjsRGrMgYWYDqwLl1AlWNOLEvgj4eEENqUjnKGWSEhh2B2SKfqRot8rhoBW+536zFj
PA7bc1uYcGqrLp+2oBc59S3xY2/OCOtzh9F0rdHDLPwZbnIbYqwkzKut66fAuHMXEnBHODDum+UT
LD1bA6UtbEMWlPGt7kyy8GPb9KLIXbDjWe62mmxa9md7MGGyp2ehvcxj6u5Da+Soz7QGa277ikWL
KBBr+YLSDL4s1vYC7z6icABNXLv2hYkgffTsV2wNeJSq86hliIAn/KPWlEPMH8Znr40OhlvUxy5p
prVDEi0XuSNBNRqd/ag/+s4M1DRkwBxHLnr3u6hHSc64qfLDjWVUywO+cCrDWaSJ1RLqRAEF000w
EnJC4NrWhEi3agBuzmS/DHb0vSoWDG5usKVfyy8RG7voWLpYSQieuV1yfVNZj6gkyOaObQ1MCRfU
zJE8T8gEdbWcuCrRCe5rDsGYHNC8fRlQX2BJqV49ezhCYjJWOsnHvh/9yOf0FaUJdlbqEldN0T2g
mfd3kT3Yhyn0vkV5+sXOZahNmOirzsWL0mbY0EPDfozcrznzH9rR2AKajNwRo4qvcvva1d7cMKr3
cc/cYdbO2riMV4jt3/RZcwAgMW4JO4ZinE3LIo0e4qE9u+UCfyMI6dpjHo5nTsq1WWeb2XDp+o4Q
o3s8UfmdaVnJcRz7Z2/2fjS1Y6yrHDi4P9RcoebrARlAChx17WB12JP7NEZSWQ6O/xhrd77pECXg
cC32TAA7rszDgJ1DhpwDHNqH2mrbzBnI87OD08RfdSBtRey0l2I0GaiXfnk2Y5rpuYfG0xaPMWcH
1ztyRn/KF28Do20+681dOsHdzfLxYyFGBTQaLBckQIiak3UurjuwBhsQZBgdBn9XQ/N0pCGhtH1g
WEFwo7eDuQprLK8Mu2P6nUvcj/siqZuNTmLXKoz1eJtb8gzEyc9qx7t+mk4+4yBGVdl+aWeEfkHI
fu+PDMJTfa9NgMatTj9MSS7uIdogeqERGh2w+L6CJblp7bC56Qo89VPUaOg7jR2cAaI/q+qmYwIN
XLGAUjftRCenJiOxlbP3lucmDULyDNaVA1+cEKmnCHvSzAhgCqqHxCWs2RBIVNFY9hYRfshDk00G
NTWDjBHSltwkhECjOP/uLmEGoClhsuAG2a6yrXyd5cmeacNLXeKb6tEckEzQYrYe3bVHutPKWOqD
XzQEbKMk8F202DNUOSjAKGbdU5Hc9bolR+jQhr0ifwfleuXGFIDg1aC7n1FZ9IY9kOADHWXABtyz
F44mOD6Id49T733Ynj2+lJ7/tW6yBh9X9j1ONGcT9AZqGxePrsX+lYmbJrXN56xxv7Yoe2iQGtsu
dOCpFeR4FWRiaF0LwGVClxTU4cEoEmIJRP5IIKW9AXiznhbETkmsPRUJXLAWQExQzvlWBw3NXG35
CsWu3upTBraT/9KxE/acst2EDRCgYOqjncN4oJlR0XsI09YltTsj2gyadTNahHDUWK/21TwMBLuR
bkOs1mhmxj50/fngLAnOJjyUjQN9IxYMdDBTj+sQDOLGJTF8O4T3JtebHf56+jAZl1zcEkwzVjrl
TcQq5AMspBGXdoAbPoTrhGzTA98zMOSI3HQ7UijOZG5MM86HMa06Dn04CXNH8TnzrlK9BnLVd/bX
nOlSAiqI5EIgE3bTEMCGhG0ZsJp5epcfrNjWVw1tsanB7OokgN4wZQhM9M1tl+CKy5h8cCbLcOjb
7mzvyHAjziafkbwuY7ZaosVZOYJZ8uC1+xyQcZbn82Fuk/vccUvynKcjBzWE0AB5btK5t0WQg7Kd
yC1wHH3tVs1wn5AnYcvU8sgVdE4a1GlQLRN4Zh0HHHsg+buc/cPCNk648qJdMGfPegItwuSiRTAc
oX4u6cmtFwWnpnyYxvbZix8i0eGxBKDTh2m5JjNtKBLnyL/RhK2zCkgi80P+POEtZMJMCKz6mgOa
gEarhMXsRf5zVIGKpu99T0yjs0dRVuxdrK62gd2kb6C/GYuBINbMkdMFDGaMxjQ3UM5mN/qR8Vuu
CV2HwBWnf8Sj843+/V5+xGPi9G82VS5YHNlTM41Uw+buYHch6cpJTopk0WzG/sUMoBO5/lWMCt62
eqxpnX3+UZMtdgoCUFNcIh5MpiAr8kurnQhzRkcERNkLf2lF5BfzClydbXTTl+6ysieCCygMo8Fr
ei4D/dNi9i+5EZoEZ7mEcS7NjQ7rmo5AiUHDLloQalmx8xvrMfFkD9Zxw43RyRrEfNvXpLW2ELs2
cQ1WurCMcOv2SXb2jG71/1sSbHrO/ykJvvnjW/Pepv+uCf580p+aYN/+p2UIIWyJidaR9/J6f2mC
pVwY069juZ7hEpuO8PcvTbCFJtgyPd2xfAeZrvWTJlj/bzTAhunyhv+mAfaEjRKZRAkXN6bNR/t3
DXCGn1Gfg2i4KgbRTXgIsPNdK3FTICuUau2y+O9vC2Wj3VfF0P/7ZTjoMHWHUHHFxrBy0tJV01y1
kNUzBwHncyDoaK5yKIXZfSA91Zl0V7vmuCfke5VK33U0PpdeaR6LZcRXI73ZHiZtymtHXqsiSxP/
doGRG/4kpu6kqjFXvPcIYbfMfeD/AFx1+mGvRzj7rWHZj371JfAQ+UnHeIN1vMNC3mElz6Wn3Jbu
8kb6zEfpOA+wnmfJ8Mwk/phJT7ov9Tmd9KlX+AZNq8E3HGiIFUr6veRnEGYQypizZxe7+yh970I6
4Hs6wZX0xNvSHZ9ik8+lXz6XznmAbqsZK73BnDzHWl/wPkz2zHTH/Jk0SAz4vnTip9KTH3i483Xp
0+/iRUeqS52HjJx1YhB+1u5c6e1PpMu/q4pnMwkPrWP3R6ENP0YRYcwei8cUXhGuX2gBgeQGoN2M
JEeADvJzyB+1db1TKkkDpWQOTJI+YBxADFW2hsJ2LG7QPBO0A6yAtFJCWOfvgaQYDB48AyHJBguI
A+w3z36Y++uSsdF2aL4UwBCA3OoEZ+nd9RyTiTSW2V0T1dEebP4iWQoNUIUBuMLilDYSkGrfuvn9
UnmvKJtxCEoiQxGSzNn0A10NxWsA3DABcPAAOViS6GD51scQ1/N2lLQH6ghvTC/STTBCgsicZ4yy
YCYlI0Lo0CJ6yY2IAEgkcMA1l0pLYdwEjX7FIJ8xiVgw91U+AoR6nWLDYX6LyMp/HwiFJjA+Mrm8
AUmsyBE09I9yGIpNYr9rLonImZ6TWuvg72/S+sobsnwjOCCJJ2kKhhwp/15Z3Va572ygRWrs0lG9
xQ57i4PNASKLU8uiGA5EEBsrstlh9Mpt6JTPSPjBquAC3PXDMIIsBEubW9v/5e48thvXsi37L9VH
vgMP1HiVDYKgESlDmZAUHQxFhARz4D3w9W8Cce8Nk1mZld3qcJAydACO2Xutudja+UZFtJw2m/fj
pLIGiQrKm5GB3B0Hnz7WV2UFsdSyMV1PRM1D8AoqGBUi8YUW3WThzMY0VQ7wnjuPt0qeb2V/Sevs
S1SRnmoQBdob9n3Spu9CLJ1rEy8kmx7LnDD9GW85m9iNzZ7M79fdunnEefuN6lTg6+3F6HWNEN1i
O2K7vKjsQbUw/Swj6Qt1/DKn/WtE4tIBxhqwnzZ/c0p8zg00UUXXn5ySang3cKwUrYL3054U98uo
lg/L+LrBqeNy0Ay8Cfm1Ww3joe0wAAdaD1LBEPuc1fipDeIPS2b3DI/+7IbkZWF/JZ6BsG4L+uEQ
acUGknunP2p5+ViTfn4ACM1SBMnI9xsbQn9mPMfZ1LFa1e6S2rrIVnFZT0QVtETs02rnALDXMHUr
8Z0t+/0A+4PZWJxm3ACQFoyrseCasJNRbiHJmyhyrxNdPrYZUhOuLkOZCQnkiKn3SoFGv8uITlSN
U6VAfo2fzZmmxdyS/51UIImmJj2lCPK38VXICmFH6Avr0mSYzqji93yWb3PYG9d6Nt4gkefU0KpD
Vxle2I53VRpS5wgb+2Bn4FVt+TQpZbkJ7VLf4gq4Dm3nC16t4VyzEXYkKO+gsTGbOfcFKv5dmGrU
DSrbN7uZbCGdCN3R2dAgYGMjnclXTGhmBnuxCxWE/DaoTEjf21KQfmdpyavhIuks2eSEoDxZwVKD
byfTiwy09pmDtxuWNCu29zIzD3Azhn0z2gRWGsbnMhi9prsGvsiGUN9i3Cq35RSkKN/NOyLMOpWy
cwxF29MGdn2NNLMbvY7vVavzKgTkHuV9qN6z8qUzHHhlpap5mkEKCnZk2D49SRyl497lwTbolfAq
JZJz0y7SedtgH6hMlk/tD18xkXgbSrHaHLVbnRqqNwGUXi6tcSZTMTWtyZfJNy1DmmEaV/WsRRSl
iSeGM/FeDf0LAxI/TaCtdOq5iIpvZTHcMhmcazowGxwPMGuM9OIKuIhhQWr6RI1h+Ig1dHh5Vr9H
cBM2bTAwVbYfUzCB05HRY9I25YHSx7ZQw3mH5vuD7grh1Y6Dtss2zrFZIkNTfWnTT4bI222tZfMk
EVBR9XM+5jZjz4Wgd5BsCZuWTXoG01ABfKG6xAZ3qXkrbMW60Wl0etMYFdd0Nb4Mo3ZfT9OZ5kV3
jPopP/fBDjMrnSQt/aS2BjAqqff7NgdplsTTHevmp0oQIhIkLtcO1UJzRpg/BXAlLNbCCzG8rRY0
YMmFjJ5QmlBG2tEGt/PuxnnDClth7QCoWszGycXu6ufO+NoObPeDWn8LqgD6Cc8d2t0HynwbBwz5
3XCUkYvHlyn75GghoK/0zjbmyrNFGvpysj7MFOCso6PA7bV+G0TswlrTvucpEfFLBr1BJHfEpHN2
aiEZ8ZVy7rvoJEqXlgsckoOBCw8s4p4/ZpNWVaRVtvdDySoDy/y2L+nlZ6mbEmYV0ITs8OrHRU97
z222paq+V70L6o3S62CVL1llxh5s2A+XtAz0ZNW+ZUmHZp09o9sSQN80E8CffjjR4vBETavdqPua
1UXtUF2iKNzQFnAqdjcWAxsi8FMcwjmJZb3Ycn02Q66ny/6OdSTc2zGKodPh09IZjv0mHg6tM74B
XBjJSGxIAdeH9/BKUQubLHvpbotZedWSJN6Pjd2dWCuA1E2NksneBb+uLmTR0Sg88ha/qGxwjrXT
HgJQ72dFZKeicW6nVhu8GSLCtgsFJExF3XaZ4W4Noosn0EUHSpD7qRWt13CwqE3T6HGMcismqqCp
js6f7y9BL1m9dx0DBmE67NpjWsCMZST6UQa4qUzw932FgwYRe7Jv7ay4biMslmpO78MSnED4i/Cc
Zu82AUg0JjrGooMY4m85R7KaNWTZUzYcbbypdF5cqEhjMFHOo8/gmCHlWEXjMlI0+jWTuR9mZtYy
tMkZk/jFeF0XG7dHs7HagRfVUJTn6Zb6BwWvUVyURi+R80Xtrgb2uO+T6D7HnHA2lXLxqbBgMKzu
mnOANUh6rPCn+RWF9U2Z99/sRn6bE/Glqe2HIKJpVRrj4q3uPlfR7PhT55hXhAO0+PO1yDfN6YmG
Y3Kw8gw0Z6A/ujNk04I+sUedwQz6bwZqD4xHS1rg3Gz6lJt6iuCIwim14uKU691XrQ1x+YESyDAx
L83uxyxzygvoozgwj04FWBI7O4Yk17muirjYJioT+RyW/VZ3qG7MetidGxIerURUCNLteoutSjml
E65uSo+3Zi6GvWkD+5uGCN4nUEM0yEr/CLTmtqjrG3wyVJF0oziI1KCbz7wmAnBfERBl8ILxTVLQ
c5hxDFPtgZpnKVnviVLl4i2qjqYCKxvdgmCaIJlhUI7LsyBbEkd79S5cWZ2axRux3iPc5FY3hXrU
FIBihQ3bbLTBXAyRqdOBGp6VKYM5L6ezgRziJrK5sOGNHqZk6o4D0yaWmDTfJ6JXkKYnN2MmdQgf
y7Lddon2XKpoGkF98J+CawCG4zbpS3MHcGCTGFNwYKI4143dnlLc5ocmmC9T0geHUQb2ZhD21Wi3
+kYCtUDla9+nfQleksywY5BU4lPm6HcJfbRRhYsptTCi0m4TgUGheBL6qSvH5LoKSDZgIOnU4twU
s7gbKR3r6hSdYWC94kSDP2YQtCbH4rEiaPOUldWD6ZbAPnMb8v19I5z5bhZz7FdzVu0oNAZkg2J1
izXLQiMQ2LvBmWEHWsqDILDZC9hZ7PKehNZUqM+t5hOtbmzqPhtuBi0vgFSdw4B+8OywOF3xftlf
jL+V/vfbzxyZfo1DVhwr7a90eqZF3A9UWH7w/kRpb2mUDYelXXy1Qv8AMktsZn89pv0WYyta9g8a
nqM+m8gEyMOP75C7lW+33hRZOIEcgbwQVvpb3OqdZ+UGpiqlgojiugSLA+bEB/P9cVu9hRjfvqu+
Vaks7JVFrEwDbVtH9ioB/uMm1qutQrrfoTPGqD8xkJskakrPHjMsUatCMTMCmAvrXfzjjt+pzfMq
YF1VaT9uhkXetj6cFLpqhlnvugZsThfmhAMu4sb1OdYbwcDOBsTe//jR9xeoK3hWfUSDZRE6r89G
RAoq7fXujx+6hHAWGpScHyJm1lqIcVeNXu2G8zFUzz+pf38Su65qsGoprE+RcrsqQ9l4UBltm9Ha
j9QP5MINdLsg4+tSZraoyMXBbwF/AfTHfmMFBaJYwvqwaP+ixYK03iiL1tM6S6QCGtRDVowBTQmg
FRyl5VCt98ZMn1U/VrBtYZZaJen6wm9Z75XCpP9rjPZLxwgObh63mrVot4uS0txhImo7XOCUzAvY
D9D8Xcl8geusj7UaniPrE9qjiu6NYVFftYs7a71HElV3MG3sjouTq1lu1nsp6Ql+q42v/fKngdi2
bRZ9ByKuJ1+swsCJncWg2VPt91SMADTd+cghax3VXz84B2k5EUv63jYhl/HyicGFVFeda47lYYAW
ESWqtQ8lhJb1xlxgFZCyq6uhCdCAwZhcfzTPdrHFvM4eOH9CZgTNhl5veUUMRHFFMDjYy+Umxxfu
j3oHHF+0O3dqL/+gmvwhtZwiTLLSXYyti9LdXW1fq+h9fbzerA9nJYBRUucumrWMbTgieCTyc3dm
Exfs1hNHYcsA1DdDM2RhOa2XT7B+oPWzjPfEr+GwA0XOMVk5NdpC4BDLTYLoam+BAFmZpbYCywkn
alqji0gYSrR70xhUggwXvlOy4J5WtpPkQtmiHCC6ZlHorzdc03/cm6wlJvLH4/XXYv0hzanBdyf2
yH/9Hzx2gWBpedx2Wla//PZsc6Nnx0a8j+UCSKkMzrvvd42KgAHmCtYmyw+THmxGVseM8z/+sse4
g42Pm/Xe+of9yDxM9WZCT8ApoSWdX5rAldZH8Av+4Dm5ev1Sde0Slshf1XCLVV+EIgdGU5rbUsnj
bVLQoNP/IkCtLKjfHlqEXrqk5SwONOz1P55e1xtli0llydPku12/1h8orfVnw/KL9d4/+xMEgOah
zxnRVw/pSnkB9x8IXwlrC1titGyzjey2AJ7O3Ae/W5CcgtRtkezbq2h+vVtN2nVsJyTzjHfFRF/Y
WdXzP5yi3y2DlHGr7VwtPtTioqxHcwUF/XR39YtCDz3YcdTvcT0ySH5nBhVubhwkoNmVdaNbvUOu
rgDwyFDy4+2vD+OVhvOXIzYqK3r3HVrLZTxaMTvfiTs/HgcDiDenU6Dj8MlWRs96L2f8HHstPlAm
rreaCaZ5/fl6YzbkP0OLyel9TOzwJmp/y6jCBRTVh/UucVQEXdLp9tIV2roQYJPl3vpwDGt2oNkC
jmrTt2hQ++MPPyPIKouxafE3DqpCjAccqV9PwuXhiiRbz0mT+ttOHYy7n87v9S7UDmsjgZx468NS
j+Q+VdXTT3+3ntmiVW9UU9F3P53869/8eI1KRY+cZyUt8QWFBvWA6ykfFxgWYqrvb3D9l8ZaOAjj
osZ1xDBvk1VtvALuVqxdtMyDvz1cf4Hn1/b+v26ksAbWSKD7r7//99fxf4fvxT+wVT691xl4FcLu
VuDK8dv/+V9//M8ffRRb/Zth61TrdEEawYLz+quPYut/M3TDFjZ8FPZjpHH+6KOYfxMqP6bnQbdD
1QjI+yMFz9D+hiRUJf2O60ilMWP/J22VJaXypwhQzQUwT6I9b9DQbcMQv/VUHLWnylU45iG03K9O
RxsvvszqgOOdVeD3Htr3L+buH/NG9eXJfnoxw4Hfwic1XML7aBD9nrcXdH2l6UUYHCYc4jvN6cB5
9whQ1UpfVtleLb41xLt37ATFdO3mzkuljMc0Y4iK++wz/AzKGgUZQkMzbAeQ1Igzw60hQ2Jic8Kl
QLOg3QJyaeknpMls1bVqoEfaeKAicEqNqNQSk2JJ6ByGRmi+gp/P75X67qcz4J98UPs3Ws36QWma
OYJ0QxIqrd++1QgdyqhLxz2gvTyMrYPkKHHo1pJoQ+nQQ9K47Ka0r0AAPgjsPpRjfSdiNMptkJc+
kKYd8L1DJLKPxXwA4mXA7E4lkIAbX+bkXaLUqnyNy10rGlrJmfqMBLW40vYMx8ZRc6D2W9Bs5hA8
edHq19BY6fWUUHN0X+2gxisa3nLXTj5RmO8AzkWU5qI8G7wy0mlkpJDza3XeKOu+z+Btt72TeoMN
u82ViL1wRrxMFZlCEelQkaM+gU0QNMfZ1zouMgYH46cLzId/iT/UZDrk5XDXWxyACF3JltLxNL9X
aXUnkSRaUmtAU8cPZQfobBiJyqCIsp0M+VpURbgJ3P6NhSMaGwsH7r85VkvI4+8npW1wnEyXaQOU
0a9dRcHiSs/a2T1EEVlfahU8Urb+7BIR1edoDnLq5USjdrB3MMmScUzWXlGTSGARVqPYBcj9dq+m
0SGUukOxORIHuH1+MNCE1+IB8GtOlm/lvIyNRR4RcQ4bgeMxiZLMC6xwX5dMW3UKltGZLupzL1Jz
q4Xxh5m4DQQSg8WQrbPiJQULWani18Pg+rPhfqH/MV7pNZrkKD8bReHghkCuQGDKhp3TKdPKT0gF
7rKCE88eWb5N/TlW5efGzO+CZmp25lXRD8dJs7aamt5Q2L/ttPaMchoV2JUuKK1h2o02/AEgXY6i
AYaGdpp7ESrSO4zWHPwkuXVdjB5G+jg28sOp5RUH6n5Rdv+bweOfXVLQTV3VcbDq4gD69TA1ht51
kz24h1gvhy0RSyi9QnPaqRCLWu2hNeTLvz4xfkdOrRcxDBYwh/hWTXehW/2cMGv2apOVKq+oj/oJ
ivbd7MQIZZeLwcq75zLOb3QFu3LsdC9y4gyOC44w+ZDS73LnWMfhR0OoF8Kgvnv91+/tn52zLvoz
zhZKVK7OvPHzW9PUJs8zJXUP9sLXK6K9TbggYQ68iYy+PaV4GKw5e4v/+GUNQQMeNS9Nf9347RgA
ZEPRPRAMmJnpx2g6j6JkPHCK5IP2cuCHo9zLxnn81y+qit9iWpcDYQIeY5pcpql/mKOSUNUIErGc
A2si1M/hbThQDYyG9ByUwFBwDVB76BGrGU90ch4ljVpEpMAiClt8qKp7ynrC04kMYvSPMjDW4M0T
BplAyGkf8zSp6u4nF/AJMi2W9MKm4JgS3Ikr/44GCmikKX7Oa+WSG9YVFR7GXxtVm7QKv+J1/XQk
hCw1LDr0AwQgcWfpBD/YVkNNLs1QkTIBENQHqYesss/hxDLTzsPM02kMekAWMaLAFLCc+muLr62U
A0q04dal0k/xckTfVNmfW/Td0uSdoYSV9Ahw6QSuJG3BMT7GzjypgSZp3rU9qknQwTLtNgt9HjXd
tAw8xPScjZDJQBjQeScOG21WxSIxPR4tAKbp9AhE86lTl79lat2403Rvt8w5ldIL5LjuowEuCtkw
X65Z6S8W7GHJhs0zCbOiX0YAu+buhBPJQ822tOg6IriMxa1OZ/bfnBEa+LjfBm1HQKrjRNRshC6u
uYwWP6U/B8TydNFcjwdAiwia9V2S97cdSK69EhAM2LsXRxACGKklOHVokFFrX8PfgYddhcdppBLf
A4lDDhGJvEZ4IA6qg7gYYWK3yxImItYqnjkM3tBluLNFF54LTX3qEihWWiZxMe06BvRt2yU40Y3F
egV7eqOYX2MwpN5EH21qMpTncH1QAqIgw74Fo8D2GkDHzCBhhIht+mjpiNtaDH7JdAEqHutouAdM
Vu3iHsRl0bR7TRr1dTEb33Agmx5Wx8exRIrBmOUXnE4N8bLl/KCLiM5cfu9UkHrQVOuINqRJRo72
4naEzGmGvTMz+gJp55J6myjg2YjhmjuWWKGaHduZtmJHxK6S590u6pVnC0/IWEfT3sn0p2YuXoOi
Q4vYmM/11LAvT+OHJFEqylReZQUKrWL77KQwla1Guanm7jiSAreFWnXhdRuUxITmdfWxzZxpU0XD
g55QIO5j3xEZ4SlyoO+ZdIQI27i3+KqMT+2QNt5Y9fd4Yj6mKi72BNXuaCGQK1m6qAJt3neQRJeI
hbVnmzTULanupJuUHokw/G80eWOgMTvNI80Aa4vZTnqCNFsMfHPnB8SgKiGLr1IeRxThnsn/YgWa
3liaOZsF1kXrdkHi6+rOUIPtFCAumdWIhEkKTJi0+tsGJyE2dqTSMqm3VaIXxxFrGmcDpwS4h4jT
34h3Q6KzBNSz0pO4T9Fza6c6N8WxXCZnPUZtlyKNpgEUbaWavUwmKkXq1Z/Qzj4kZnWKkxK9XkS6
p5zAM8XIM7vqkFY6zPZyN9gmDixOBtBgWwKKafOYdOHRuKPoYPXkFB2hBO7FDTEjZEr/EDYV5AwV
aTOX66ZX9Us02ArUDEyHjTa/EU5jSZ5mkYDhAzI+mZV5Y4mK3GU1UhiG9D0lSvyMIzJu6u8aCqTB
c0jtNYv4CXzPKVF78PmFIEctLZ9GrSJEy00b3x0LfZN1wNxRGNNRZC6NZEbYpULfJCKmNZREB9JS
2gxTFHn9bN8WcXmaI/0Wlh4lBuUtK8YLi1aU3dLexLq2YFEznLhB/9pr+T3FHT5kLcTJBHTewAbV
elaoJquVwiyzXd4pD3rAyDznDLFGmB8aYgbSBI+eAzy6cYb7RgGpiMoKo6einecap6ClclW3anKY
JOFC0NJfdS4b0ieptAeThhojuZYgTAmn2FdV8VpTNULEryUbC5n8pghgJI6p/uZCfI+6bxWjzZHM
YYJCxmbfmMFNWlUPqCaOl93gRtflpGtElOTXYqxpJyEvsKNPMuvfK5t+dS8C6hnlTTOecFa+tlVH
PLb2WRpXkn4J1Z94E7tFQtfXJkC4po0028NzismiawMW3S2Z5tUNxJuZL8Gu0TZgDEE3s4HY8VSn
PR3l1H2TDngrUjAekK0hDwHLYemZBfmmR9TJUJ8rjnbb1um8nXoK0aEE3ytHda9ohtyh597iwjz3
efAIkMUbxmK+6Rs8AKWWviY5305kfCrFkJ2p8IFUsShlsLR9djVmEyUBVlkqADjtooFLo1YXI7SQ
3LE7kEl0UMY223YTomudeDgbDVCkIZdLjZbnFwOcpYb+vN7fVyT6JgYXc1nQAKmM9sl284vSlrdS
R1icO/02GTp30zqOD5O2Wuy9Tzb7G3iimQGrL2aMnJuShOOAHEOnOzptlJJQaBAchdM1iB/rZnHJ
TAyakX7JQ0EfkOQnS9+3ADmJSUge7YqRFEnNlXQp/cRl0AJScSe/lcJve6iCpm2g/ut0Ihgd2tfD
8FS6k7lpNOIfkQxSQYcAtpidJmUfjxwr6U5flPgzV3njB8lA9K7rfuoa9wJziE2YK5/AwO2NUeXw
CzK5LqLOwiNAwL2sYuxvEYoLynC1V/bdTmTiLPCNA+QlJMjoaJfPOphA49UhuLokdsQpmDfjHkOO
lV+VevgVz3Gfhl8zAxZWVsFkYjX11JYZKIa0TFD7o9YPmmehuF8JXT5YJZkZU6B8khaODXsJoUdm
UvnFKA+dMF76enpErIWXKHVuExu9XmunB7d3txJAMd4QCvz2R5KQ4mM6AM+bHsugS/PbtlQf7+BN
oUcvQfjSaKcUdCRkWHrzie7u1RI2dhtpwIX532GKSX1nemtm15/AIdMRY2kwqOai+CIIRqLDDofn
CG/mplagTPZAtr0abfah7uYn4lV2ACKjQ+6mcMH5/SK2m1r5gfENxVEqh4M6qc/FHIXbirx2rSKt
QhjN1cwYRy2CoPHYcU5j7X6My4vNTsGlFqYovOF2VmW4marwKdLYrukJLZDhtVUKwdT5gkbAfFHq
SxKLe3pmoAjsFn+YMrseOizWrXWWvcpC2avMucOUJMC8ndE3y5QwPVd9j5IFXTe94Xe9Gwayq22q
CEelHF9aOzy3CNZ70LhurgA/MJUnUq5gTApiS4ey34wseHzVmEG6ViZ+D9u4k+VJa/OjsbSCFHau
Dfx4y4QQuwDb2ADW328QgdPlL7Il3Ma8sFydd4Wuj54jp8zrZoW6zkjGudDc6sjH7a7GJQRtvffj
JlwKFASQQgTtetwta7QcKLQpT5392rX63r+qWH+3c3EzjXKG797OpIzFCWlGxNytz+a0+AK7dNxX
ZnjAnn0KnQwsb9rerN0lWeWfaieLdyDryeoKQM9oA3XeyI4Iz0zUPbLV69IU1yLXt7iGMBi12jVI
Tc7Q7IlTnGnXkDr2MExQ5MIR29O3WP4zuRVae5od8lYa/CWhIt+7Or4bZgRJzDnvpppe29GljNl7
zFN4FwTjNcukEedLdDcUzVPeyAdaiaCNi/d6GE8xIXWqo705nfXZuHKW7WePeKPLinfCYe60lj6i
tqTe2zZZZmpMcpq87jsyZrruaezSd9ZQp75alikGngExM/VRDHNEiSjCgXg2SQbTJQpvjjPTR2P0
mX3fhL63m64Gvcv9HjHkprBUZJymuWSrwCTtFXIbynK/9k/XbpelIZA0u+LTSjb7TsvhQMvGPIUZ
l6gSF/G2mZzgar3JhxRLfyxvWHfTB1uafTOpAAYsx/3aAasF+VRenCEhJtrwMZHt1zVIbz266731
XIlnUyUuJ2CdjSIjgqn4J6FoveegHqTMA5YzQiPU1O6jhahoa2bzF63IVOzaMEFq8RomVH+GPv8U
OME+Xwoa4EI+ECmQoWcejLTAmpSbZ1QjT67exfvJcnm/wjzEI7MbiAUUsR2cyon6Tthic4v7lhhX
Vx6TjEVcTJKmh0vZ9Ay9pdWZm2Q+zd8MEJdrDbNNHGeDowf3oeI5hcqGLTZ3c929sGtjeSQU4Vvz
tUWCZMIvdMZNf7DYngR8PXWbfPQGBTnTVN6xXLjk4PABlgwcE/gYuDtkfwZLzCub7SWhWlyI06T5
lfUhl2l9Kf2tm8QAbXFpEdVkoFnCMAfRdtlyz+gsNmqMqzbr22Op4XIal5eLA/1JVScfET3nByW8
tcylZO4jbabPcK5Z18qsJK8g+doE8sMYZ99u06M18vmS+iYStJSHEF+aBqLEJxT+PtEcamwDf2RP
t0pPRphbMLtaEYBeMkiF3wVkNcQofUZ0gch2vb5V5y2h8xGwxrugBYlJDg8VtLh8c9rggc7rgSBd
2wOcdiAs4S2zJlJ4e+2YUiI/a/EZlpmzzWBi906ueZGlDQebemr71hTsoJYzZpwja1stdUxr1vws
2vULNrVusxIxEjS9eorpRTomZQTK0cj8oDkT63ocoQVgeFtOrCJy+VjjpbXrb2B8adwM06lUQ9br
PYUKTFDPgVPu7Ymv2xTFJxXhEhRNwHXk/JHaqgUklDNrD7XhFzqLJmru+TarYcVKhTdlKe3d2B+L
BqwEF/d6eCJGmjhaQ0+Tzy0Hwu9nlPSCqQxI/+fBLG4TdwlsJ/9wqwTD/WyMiz++5PKQOlRq5yJM
CidxxWqaWO17JVbpMxHE6LV8K0QOouGw4te4iy8KxqDvZ50cIzK2BSF1I6uTYSQ9UBUf88z6ISJu
ZCmEyJqTB/0U6V5UHOk/QBQOnMc0QbyXLL9j11ZxQh0dEwYgL4VCji31UomxM/NS18bXtKQ25AbI
34R4jxVxkxsPUV+gtYrc3fqVxiiLfQTBS6FyCrlGQRITk8azFfKNtS32r7mPzna21HHJd95YjUCm
3rc+pJaHbByRX1Gd7yFK0iU0HLzsKZFJ84zxLVOv01IecooNmyUWwl/7qiNBw2xKqcrlFOOobA+4
q5EzSio8ipXh4pCdhtOOxIRqAHk4UhguSlQnapvSo5zkEnWLFr0dqqtiSj6HBlUYFV2mSlGiThC7
ZMZ94FQS/2DKdBzZp2pQoyVaqfaS3tm5WdxsGyNvoco8RCCA91GAFj4DbcT2K+8KBHFJIXfkREGM
xiWnxtOxVsyXkNYDuwLAq3lw1YbyyxDK/ig7lDMkXn9k4qldTmAzorCmuPIzMWQEtmGHnWn27yV1
M7UWl6G095lOdU4klJVmEyw1u8pmOfGoX5gEm53WnkyqJB+UVzjMA7m3qXaTzuYFWY/ms4Bq0qz1
7RLnN8EpS6wls6SR42fFeq0G1cSlW2u+6KpLQ1DFJirkh5gZabv6Wmeo3IgYTE4wmVTDVNKwYeVs
KdgLUCaaFrseuc/bTDTU1ZTyOMkehFfEusQtmq9BEFwvVdxAnttquo/68FlkXNSjpSnk7JRYk5ul
jsYqOOydI1ybaDtxPfMJm/eKVjR8juhkqiUGFHp8ZFxSIHWT4aAwpnhRNKvUH2i1kWuJHNEtA3+I
76U1vtXkwTLFbgM48mz44QMQlSW4UDbCZpU4ss1pENHttVa5Dd0DArBjUR1qaNZbxHzSIGysLAu8
1O5zbLQXCAWHgoqUimcG7kzc0nWrir2K5X7D5NxmLMZCnD2D9VqrKY2OdHqyZvugZvZb7yhf67aI
vVpVDE9jBVfpR0tlWRgnMaUo1II1+5tSS57LNJLAMMbPtjkoNOblsdfTs8xU9jW52pOJCQyjt5qb
wNXwGWqPVb0kdMc3okpvsMhfugL7c5rF59lNMBaiWXFrEZ6qwvqidulLG7JZRKHvuz3GjiTlfLRB
mARiBkwWmy9qMIe7oaluFNeo9pRsk1M2J+5WAXZltCjmOVGL0zixTLHaS2xQz8SfeoCyNPmaqb/D
AakcTwQVIi3kYZtAJ0ttvQlFhYf2x+MaO1BaAQNXmsI51YD197oS3iPNn6/ULJ08G1+cR7jgdGpA
ezCWECrJuISCXgjC7/QJHbhVC4zoPHaj4BawWoG+1cmoLur5OaAhOw8koqud7QuKBYS0a6GfD4LU
ILzD00LebqVEwMSMqV6t/O313nojJa7zmLnbT1sQqutN0KURe1zJai0iJejHL2ZCd6n5j36YUCfE
HkY0q/4Qdnp8Jpa9GiqydBRZaJiU+u6QE8sXUzJla9wcO6YjEz0pLwR6J90EeSKwlf15g5oy3ugE
/vrIU/OTAtFxLQT/1y8d5WZtvX8tyolrLWp/e/j3/XuxhJw0/738119/9fdfH/JPfzzp0r//5YG/
tu0v3Xs93b83Xdr+3On/f/3lH83/x6kkbeXt2zJ+xk1bx1/bn3UBBKvo9PH/71qCm/f+7duvlszv
//JnTIuK71InpsVSDduwhEtf+U9L5tIQ+9ODqeHBdHTLpRdFnRyP5l/iAR1ZgTAtfkrvSHNM1fpP
xAPqIjb4pRBPKItNf1ujB4XCQaMe+GshPmqNsc/rUr+OAEQlPf1p1OMJNYiCMMKoSz0gmDj4MsbJ
COfiTE66jMxzvfB5Zq1+CjgzQGNAirIUltmtVvsEwJcKURykVwOpqalCFVpNUUgd31SCLiM0tH5H
eARb33kzC5ihPVmuaafmJDnbT3UWsABNEIW66tLpLMy96iD3CpvrnkqRVhBqO9flRH8sTvCYz1eN
HrHDT9oHvRsrXEHGo0N1D1cEUdlMY6Enhh7Vu9YfRasIeDAmoaiU/z+1Yf2IJ/pTnYriWXdBZeXj
jesEDSQOAM56P4zUm5mnHaO6heJPCpQJ+cEM4Zdh+/YDCBKEMNnqKdCMq1R02Z3iEGKuRsPW1Tpn
Ke9xhSfpRTEA3sisJrtWPHeLF1SdT66ZHoogLF8JEcW5MV3PZRRth75SYSMNV05E+THGZu6PbPHk
8GqSXoht3GrQWgxsIWb13g3ZUq//AWmRsA+LDZaGlmKLnMwleQCGgd3gJW1HJvA66WmayTtzjkuQ
GVnjMwMP8Z4hD0V/ZfBllx9dp+J+F53HpUylO853kIiDnWt8s1ime40TeGmkWydIhMENSBlLPc1T
Y94OgAD8XN4aFWgn7Pasot3hw26G19HMqgPgHgao2MbGQVpWN9pb7BkojZOUBmyeNseZDDtTUkQy
0eh79oJyMQvYZ4NmQHLocGuK1mYegH1G9kzrMMN2YChiO1z89uR7JzPu9l5R78p6kNf6VBNVXLvX
VsryU7Gl7qchSX99fxXchYkSX6eyh5HBd1PMifKIT7JMmenmIiMNd+i5DpyJJBkoKOXW1tL0rqzE
KYBmdrYfHE2Gh7ApsCx2H2bdB9eku3/J0bfvmyWjCG4M/UTwPmThiufQaNxN6AzG/3B3XtutgtmW
fpV+Ac4gh1sBysFylm8Y9t42OWeevj9wdXnXrupzRt/2jYYCQggh+P+15vwmu8c7TKKVkzSHOVOg
xtCRKndWCHvrU786KAit86lXXuLCXIc+GMQKJQBKwVViWMohQjBqZ57K7EgFS6mGzFx1piYWI5iz
1YiF46Ui0jZK0kFNdJknDd2p4lcE6WxtuAIB3hHiwdHhTmyhpO30nkaFV1fmHVu9NXVacX6faC78
P5Jf4+yFFMb6aBILRtvrUUmC9la22UPiZ0+iKHRO3iXa1gqH2oHvPXS9f2CUwSgsqNDWE0JGPmc/
UT0I0cv6lfAuKOFJmrU/iWjV0Ic5h5het5UEYReriniuZpyKNwn4nML0RZ4NMSnTR6egZk2uYaRt
EmJ/z5R9joEqp9v5dJVhFAVC5WPEuBGxcGpEs/0sQXYeDdE7UqLr1njIED6AWDugGWJQJwe5IwpN
fgoFsB1wqG+yVnjI5kOm4AN4UK0Ge+eZOBhImKSKIgzJhYl/vdWN0NuFhZqcYMz1zAQ70/YrcBda
I3SuVtdwRYgyZB5OFdCrMgOFEsAmpGPSpuosz4nS3rcNz3tuiPZ5pOJjgyDUbTSRqk0fxdznIqpJ
v57u+J7NqLAnZGyIzG5hDEXpMcC+932TRNEp07xdbaj83fjJBZ1JndQ3DaltwyfqXe0h9kN1xlkS
2jR2B+atKFObYl+K+tsoFLAI/fTAuZ9iq0qwLqxIwZGytEZBzY0y37TBHJfx83i5lyEXZbAwx8F+
vz6C/2Z/8Xh5/efh95LLk0ZlsablpT/uLi8NWBLX9SDdLatYFlme/2uNLWrGvQJ83nyXTaSnrTTH
lk4Lpn4Oe/y+K+TcDebHy71loeXm5z004DErLC+bqAMQYf1zdT/v+XlueffyAh0RFb0QIUUjhYfJ
Xp78z1sgLNu1LPD9ccta/rj7/bblU77vQkk78HdHA//Pjf9j1T8btrz8/cry5B+P//qey8tD5eX2
YFSV/bPen+XqqnsYNR9Ax89+XN72/QV/vvrPW5Z7fy++PPnHt/u/b9n3O/9Y/bILsPvSzfrZwgKT
o6PVCRZ2po1EMc6/9XKj6mWNonr+lf/YiOWl5cnlHt0PqnBaRe1wuPlwyL7f8L3UwCwzZqqLgZ10
l7jJJj7E005UByQ7930VaguGOogk1xRL4d4YMRVExUz7H7I5gXZ59uelBtnxhhb6/q/nl4fa/OZl
DT+vfq+lJpSUst3PGvFqr6ICxTPNhfIAoz+ade5hByR8tdwVSgIavh+PITOEIAtN548nM2+e4+cv
34ssLyzv84JRWg9if/Hi0OI8MMckwz8gvIK0cE79AUoZyulljPYbTXy5X+5Vs4ZfaQk9VZskcuR0
D4r+HFoeAUjz/335ixbLqaCQz3Ijy/xA+aGyJi5XMb8ZY+BsZ9bUaOvu06g/OZOrFFLGt0QoAH4C
JiHQaL4ZZ3n7cqPPwc//6eHPcsvb+DWKFcEwNjHA7XYYisNQ18ZOZaYOveEjC6xqXVU1OhaL1jMV
2v7mpfpDjmMU8gFezQK21P6nrL08LAcUSPBNt5AbFYY4RItgwxAtQd8jtEQCMSAiZKLdIx3gpp5v
zDxmVp8StrxVZ1LpHHZMOa3bi/O95WGBNmNDPPtOGPTgsNwAqbWA+nM1zzsJWB5X4OwANjOfZbDm
NyZ88TIB4V3JvWdsFzj0MMu8l5uWRONC0uY84YJAC8tTwo0+6HcIa8PDCPnRHomkwHdhOnriCdsE
/aCgAa1Ul6TfTNBAq+qEG3UTg81GmbUPsqTsDaNGWuoLFbCPCPb9bB2KKvSqIvj4ld6VN9JZThUj
Ei5n/FTRcA9Rl7A8aJKyq8QqHMyy8XAh6t4Oqao2ThK5S1gdIQUYak/qK5R1SBQz+Xzh3s/3eh3b
Ow7Z72QQhF+oLohOcjPmLft0TrQtReEf9ywdvT1zAnBySvf9G3Bklw3ilBLrMiFktF3Y/8Z80zem
tCuT+8UWJM7uGiBbeIW8RNmKZd1vfrD78RJsu9jTxtmjlkwZQwOGeUsnRJ4zmTRmy+kWGxc9jFDx
7R/w+4KFX278cQ4zUlKy44VMIlNJhaSy5HpoI+4oJH4jxnX6Fksaw88BuNz767mxaRMnoCq+Muez
oWVQDKVZVzMKnH1+OKPk+Sv98VhHRkhbOggJUptPLn+lBSzuueUrW0UfzcHu3reFbvl6ywGXLlEh
i3NvOdBMb65Kirsfqv1y7+dm2QlNjMe4N5XXn1YN80cySBbLypLVsPDiyR6H1NHUpbM0k5ZDaLn3
c7Psg+UhVxOGq5G61WafyWJ+80vO+svNz8MxEW+97yf4mMW7Juy1CSELZ67vuwrGYdoAmkopD4vF
4n2LlqN6vvnrIabmdar4ZFjPHdDF9/ZzM86t0eWhL4PU47DYm71C9yXu5c9GHOGgzrHhy00Q1IU7
ePxeQDS9rapmG7/G7B/GqrtYyJb99+NK/CtapUmyfS1X0sxn0DctyZuwTzmMJvr2I+7uA/YwGeJL
VKB+gMS48lHHIIBEOD43dFX+0louQb8VqUtmNZPAFYCuxJFBB/PPQlYjE5EVQcLuRPlieoYKXcLQ
9+GoynQw8Yyjgk4ONLGPfhg99n1D7GddoJuoVIqjs62sjU0i7OcEl8yUiUSZ4fLf/wJBdOhF03+c
SAgkL8s/tISjVf4IBXVu5EGsiNdEez8u6JLvX3o20P0cDAbGuL36kA1ZZlfQEp1hnhupyfsgIXy3
EF4djPlGYDIolE1sLzavZrmqWX24TwpQPJaFcag0t6FIcydon9vCEogBT6jUJ9T4yy6oqItJ2hF3
07CZgj46NGrWboy6uJYxiFJ1MgT+5wkdN8hzDuHbLcpQkG4C2kz4Djlo9EmOEflT7i/qnRIRx9Zm
UFugyPA1VU5sKoRahNvzY8lD/20BlXEsLKizRbSzVcksbctk2CzOY+1hvqoaMnjNpBWeFdyImdyd
aRF0rlFbhEKTu2hW1WOvbxSmvfb32tWcp5PYM53lczD5K3YpHtEKOr5Rlat0AO/RkB2l67mT1qhJ
qvk6X/cViePSjFxopGNBcXOC48Bzy6tTFEBurpvHoOVcM03+k+cl3jpqfJKz1Y9JFUby0X3pQPcf
ciMGQNCt+7DsMGPWIDJTNPeU6pAGxBMEuHkHYFCsQU/IR1Cdl4q6gCtOgEqEr6BmpUHZvUq1P7pm
37ie38vrzqQNPxCtRYwWf/r5JhMEipQ4D9Wa/6JZ0cesxQfc2OG2+sMLubgiF4OeZ0nNHvkBvL7u
YpgDVecgaO2MEwr8ugRi1bIA/17A2O9GV7XrJgJUg0AL5WOIYNmr++/vFhSdAY+hN1elPp9055su
xWPaUWRxkpbTzDi95GP17AvNxGQb1cJkIOAx9PgZDjTGyNjLMK+F4ylqMtNRCmCZDVeHZe+k48iQ
SEUZsJqE3CIjkNwGJpv/nvCwPLkkOAj1eCA6OdgsC8vzn2u593OzLKb/pEMsj5cVxGEGpRTb2rLw
H8std0VZj11Sob++37s8l0b9LszE2M60X7EIzj9PktLp8wYDz0hPptaihyyNp5M1SfH9WHnTNurv
o4rAMEWGTwwChBKaMK4Vj/6bLw6kyFsffp8+TwWd6ynpiRUeOn1VTJ3AIVfCotaLF7/NNqkpEdGY
EJka0EGqMl+GnNmBza2GA6bh6pc3wB3qC+stX4LBRmpKXlcatlq3PVgOapKCGA/7vpuEe3A3vyQS
ukxFfasVE3Ku33sXI/CrkycJEj2tcHw3KpoY0EefZGpfW0pM5Mh2WvcWC4fl9V5J4E4QWLCHEeA9
lFL7pA/T8K4GNQG6qWeccX/X56xGATaXXN5hON1nskc4ZIIfpgBFhWS3h0c1v0gTShra+L22YmTJ
k45W1DeypyqYzsta2Wsc6qGmnqwQFI9GXRiNMB/XmMItiACW9kUl7zUVGHA60mlD5zHd5SJx8YM1
3UoJcEyWae22rK3puS+C3fIlxqYHk1yHyrGoS+mO2c+McJvPNDqA6npEqOaJlXc1plA6tKhxqa6x
tRM1hcnS49dUqKaNMTQS9pk2eCX1DdInW9WOwUDIjC4fegOglhYDM/reO7QHVmETKnedP0rHTMH8
taxyJICsGzSAsxmAk3zMscPDYL2l0FCWdwY5oeBNrSj7WjPiBxhrb8vzYhLCAPK94SKPqXKa9KbH
Fs82SEF+NhOxfKIymO/qoSILQtD9d63//oHVksMprGp91/Vi+xjG0/2ywr4AHtRpJpqisdDPuHIQ
sc7fWjOzJ1mEnlZCCXPrto33khbBXZ1fFOuDFcj92wTaeB3LireVRUMDjZkcl7VOgSHZyyEG3ty7
LIfd8ka1FH9RjZbvVXEMD4EJumbZ/ExieCkb+TOWFFtKRSgEZaHuwMFZ18inwGqNSvYra9U9OYry
y2BOJK7KQKH8qBqu/iDAdpmXAKuw03QheiVoJVqrY1XuC05I11rQEJGIaf4rHNSNB7b7tQ0zyw0U
BKjBXB2Vcn1rKRxoy3oAi60HTGU3RluyS3/J3EvknNyNjUlpc16PFkJn7YXulmDHR94G139QsuCu
qvxZSsESfpo7ZL95t9oyCjcu0v7AxEC6UCYmL3je2ooUaTjNzeyw4Of2ZC70ZlpeRGBH3+vQQZCm
jWa+4aiwnKGQomOWU4dO5j728iktdNsOyee7WWuKEyEpPULCFs/anMqyfMrAOcCKzPckNwcnw1J8
rPWgOBs1yOBlFVa31UEKH5cFxKJFCUur6NQ0hnXiEuF9LwUBtohG4wNdFqB63ahPsdlMHIJSRAm/
Tn4l/9igHOLvoPbKSVH7/JTwWU5c9dIHdc3v7SlF024FITh7QuUdSZRukaaoyUcqHJbtkaZCsTP8
6Oeiq8Rj6xFZ403EkHfqy7IAUTUj3stSPTfSWBzVOsXY4DfiOW/5eeD325Tuq98MySlF9mhyQIAX
XNumGu1C1t1PpkCYq6SXv2voiYnequ+lkgp2gn7nXHJ8HjK20e0AIT8LjX//vTYreCjMXHv2hERw
6WbFB4MW85mDCYpcYHrvJj/WsihaXTQLbVjea7nabXOckFsFP9x9rtPQWBbJ8sHOKM6+qwZy2CIu
q7Msqf0BgTlG864oX0S8hsui/HseWwiJz5RWYBXyl9iXkxlc+txSGflk9YdCX1ydv7HCpHalN7pw
lVBHbRk8CZtJV6IHw6ckjS+h+k0mJpjgTniLBDVzfCeBfw8tZ1APjY8CM0z5eyGdPC+7R5dNEgGq
8Fmtm3JNPIq0l2mmXoZaELEGFvPI6GVZcmo9QhE6SboOaFe2PSpTtMLVYWjL9qE34Icti41+4uaq
Nb4JUUFWJbDlE5CL4Di0UPtbzwhepzY+Ld/FKqxXEZHxkxEI3XrKzGYfi6J4kQhZp2vPASd1p2UH
lczkUIhN1bUjZ2GH83/cNLGvPYQdprtlEYyLa5N21ZsHetQxsWedDFnIj54qZa5Ga/RVSqXDsiiV
uvcwyLhOpiBQUZqlGwnk0E7PLPOq03tfBYWi/mrTCiBAJdziVvHw9ub1EZpbcNaiOHQYRDYfqXkd
21T7NQgJF0XLEC5KKsqQH1VQzHnXvoChPi3rQhv0JUR+9Eh/gSSIoR227cSl2/DRuLPVGhhNi1RN
T3q1kPy4kx7gWJgy/5LW6G2/1zFv1PKw9S3hbIocTNjxO3d52/z+ZTHF//++pW3REv7vWtr9/9q+
pyCqw+rzr2b4/M7/Y5IX/0uXJBNvuKjL9Mj/0dU25P/C5A7qUpN12t54P3+a3OCJ6T6jbDdmTPFi
q/9xyOOzN0x60oakmbKo/L80uTXlX1vcqolMlqa7qc5dc1P82yCsEmbhl5yMtnMQRBzqUCcD1wxd
4ak8JltDtyd5XRp7D3Nd6bSPzbv6y39snvGlEgoFedsb18OEouylKQ6tt5FIp8k28Lk08l/ELU6m
lCAisvSeYuTC2a7w7pMNYrF19k4jndkck4DUc4In6Xd5sBxjZ6HZ+h+MndK/WSzn7wgwHxwA/Avd
+stQWmGTAiBuToSTGs+tJN0H7QSmWLmLev6bVfslCJzjizi8aaF0/8cB8R/c8vgs/8MeVvmlKGeJ
hqj9bWdl1D2UDAqmrflk9QfxK7+vLmpgi2/NOv0CAjPPBr+MB/U+JyboQPUrfhDW5sl6MA17upSo
ya5SdZKOVGTe0/O0i6+oxesz5+j+2hZ27Ybn8R03w0gf8cGINlPkkGH9K38OjsqduCnMT5/Ziisw
uo0/4dnod+qN8kdOMu4KSKaGHHs1GSuqZysIdE/pE+YmQdlpVG4Nl4GEMmFJs6lwwlvE4lIf0yOx
AL+HVadsaTqbpcNsmpm86VQP5VmKbelQb8y94qRv+ROyt+BX9MjXWQ8v2RcOxvspXIcnb0sKWYwI
9d2HVnBsL8Bs0eZ8jlu8L840umSKxMXqSz4AEG4wAUTCjtl5/YHHAo6D4KQfYE0H1RF21VuHoFV2
qyfUBbSgZNlF2O4/zqVfLLObJLqOd5Nh+ydftyvzMb/GnzSXB0hjp/xR20z3uAqzl7R/FHvaiA67
wz+Or9m7vu5j24OS+hVhZD3pDIelfYxQKbJ9bM/mGgelHznQBhVjFSOJH1+7lGP6NCEKJI0lE6+q
uB5BXF2rt/6gf+R33qXJz/JDTzIOsXX5NvRREtjWfbgRzqQQnv19N239O/2ANnqkOk1n2S7ek32J
HhOx/jV3lK/I9ddAY0nRQsDZfzRYodCNgKzTHSyUrzK94/wufGyCk3lQ8QcyqIfo5jZudpg26jpw
QScQQR1mK+0m/fZOBE/rp+l1Rho46QUBw1twkk+Kz66tCweO9SStgIl6wGs3xhF9dRZtoGO+WFhE
VAezTfJZXRE1D2esWepFvMk0e+/9HVJBYmWQpKKu6iXbeuzYE3jIGvQLRxjPGFfe211lpxf5Hjuo
+eR/6Oe2PuD9CF+8J/MKoJZDe5Y8OwTDIMw7p5celYqbKkfjWqsuaXfFNvvo8U3a0RbL4KvlcD7h
6gVK+2TdWc90W3LKVoU9uI2d8u9YJZ/deVa3HuToMcrt8sLF+lLP7GsunmhHV0a871+pVhlXlQTE
biWvKAQnbvOub0OQhyvJtQJ7olJpg5i4anv8UMGpxhmKW6DfEXnOfO4XffT5C+rrzEVcjWJoYkfS
f95Ep3HrFVvVWFV2dZ61ibsAbx3tIM6BkDdHEREGTDy71Z0OUQiT39/JU+AyJrzF1SrZyKtxO9xR
ZNM3IJO0XfTUvI3OdtwGTyo8QnICCJ66GI3jNyvt0XuvvwQqs0QqnbpuN75QjHKBL1pXhOXYh4TN
WO1EAqA2g29TmzIvSvtkXbtTcwv2yBSN23gvvohOig14Jd5Ll6r/H07OXP7+FVBhgn/Bj2JIpH8p
mFn/VWIlJxNpJTqA49pvnAyAqJwaLybC3v/+NPxvJ+H5YzT8dZbIxU7W/zL3M7YdW9GTyq0m9Y/z
R1jjsBv94ROqLHLFtIFHW3KJ/+dY4D+c+mV0lP/+7VQU5lSiVXgGljg7vf9wcis+vp3BqmtUHOnL
HJTkakMWQUTxGWHrivAmYVwAK7v2iufIt2bnyzv0dnSfRMZ0AHvp2o2PuYcOZDJl/mpwjdftbEoJ
FfEYt8NloB9ll2ZVryUFEjMZO6prDrLJjFcq1tOU9xjZ63MzcMpIJpK6c/WAuiW6ZJNSHtV+pNgW
GftYX3tlXT/LBT5ohBzAJkVkRUmWU6Eyp3tktNCdCZ8U/HErK91qNPOnBhbeg6/V8slKMqgDsELT
2BAguvnFzmrqI/BnrCM+FzJPLG5Wl++AkCZ+aqwTjel3b5cZtrNKx2k9kHeapwitmr2YxtJGEaed
QXrOWp89xaBJkXB4LYYAfH0WyWY92V0MNbq7MOMr8LM3nA7MVWZRhEBng1SExD8CRl7kohIc+q6F
Q5ryV1s18VnuUdyFufgQ6556CruSQv0EUyKX8T1hEQMcPm61srrqSYinekzXQwi6V9UyhY00v+RH
9DKcUzOmBxxy3spPGoyOPgopXGskB5WpSUs5WwsyBA0lEo1TUxsnsPSE7oo9Fz5DvYyVMm50Qf3o
rUFFoERmOWhur8Uc2HVYWcRGq3eAgN2hj+6UXPhlyWxZpk2Pmvzus70Yn9LfVa56W63AMTxM8iXq
mlMgUKRpcp1U1lB/BsozuSpOJiTsNA51BgkdySz0KlAX6vqDNvkPYoGePpbO4A22wqjdScPvctDu
p0JQNqo/vlBpfC4GoGGXVgxStx7q+yHIHiLPf5TD+ndkDkTycQBPaku7oX6Z76u9i3jOJANKiNZa
qjj+MMcTigJfMaaexSUhs1pXY8LJ3FB2ECy1bhpFCK4jppiF9hTK00mATWCrFr+0Ke/zCAugkKjC
tsorN+qAjSqxiLa87Z+zgi6s2aPlKHxzLQyfxKKhYoLbUsi/PQNj15ihvbRwNIvxRojbcQVVDHBa
q98hMcWbyJWhOXf8AiNO34S9k0wn6gVOUfjrtn8ATWg3uDcQtzkFnUcVvm4mts78m4mesB6STyvx
14bawr3QnB5xUzVhHDHLrXqn03lPNYoNBjkIeWkzgyctubU1iWidATp7tcMzR1kbzKr0pnWCbVSA
eBh4ZdpnRPjm8DB1mqPgQzXr/kg8z840xLWK4nBWAtbTuKoZonVDqB9So9IPCjqNTZimlzHAAUFm
jYEBzpgvGlWrHD2hNVuI8eeJGlCOJQu6AB6pQuucMZPKHVF64zZK220dkzuKpnJoqXFU9wJwqw2N
fJ8sgKjCS0nnGjEWAm3OfKtCMWvH7GR/S2TTXmprFR3J4JEml7mmJIYoF8K1UdOqXm70kfZ1EuJJ
XMlWE2zKxpztTJlN+70GPowMQR2Vwu0DEZGf2sd7Q3+P4jm3YXkqNF8yWgx7wv/I0pwX0gIr/r7X
yb/4R0SHSctgCfuQR9OSPpFf4a4IGkgStE4Sbx+08mfpy8JanlENdzMIZSVepvsauLVhMwQotqZT
n/IrrIRwQ4eDIaN3k5+mrXyLCrd2qlNyGk7SexKv6kMd27rlWHcTfGBiUW/jA//98kiDafiqNpIL
yzs9Is+7rfJrgHHjRhlSvQTv9VFdD6cWqeE5/0gPDNkxtqG6euU30l/NQ/0QbFWyOJH4cZ6/GLim
yIHQsBk5qcqOsuHz96oDBsw4i3e0TCSGp6QUIM6gbuWvAlBCxk66IoaZocCr6ibVKLSOGPx5m8EA
0YbZrH2Yd+Zvc1d+ht0tIK0pclQEHy1v7L5KtArP/VGmOTTiM6BIzKjHjhsnOVsb4zl/ZCDv35mr
4dnYGBvxEm6Myja4iOEjvypfydsUbTBDfExv0bQyNmXt5jIjbUDRDJsxsznNodmimkDXOeea7XP4
/R0nUMs2ozMs00rbIKTtY9cHNd9vB3OtMLrC7lQfsPJCzhr5tzUHy7PFU4UVo3E1/FMq/WX8Ky6R
2gVQEhIpsBDeaRK5ZU58LTk3HVK3d0NzDfWBgqXucz2xkdcOJcpX2y9c/wWaQOFgrjHPJltObNWu
iFbVq1xsoGZkvZ2P2H1XiWaDU9Au8t4Md9yc6OjgwBJwS5lrs1zpTv/KPo75f1FsIgxM2crsD51K
1hqSOhjztHMBKTQ0ANzwmrO3GF1+oqRTqkP1kSP7/WA1NYmS8Ypg1ORi4ben+ecDBb/vu91g3YQz
pzDrrGl7/Sbg4wInxNR7xy7Gu5f6D8ZZ/Y1jFw45UzJkjhU6koYuHGNG89E4Y3qoo7MZHvTfmitc
p2fvwvypvtEHLrP75pEgSz7bf2Po+5odi133ezZmo376VNbhWT+l721uA8RoXvqncLBDoBdn/jbU
9fKt2cNatvOnYl09BEy1ILHf+AcoH0AI5MiBkU8qmNUw3bTLp9J3sWKf4yeNoeoEvOugR65VuISh
vcBu8Pttwfbv2V6xPSEB5z/JEEpwB3w/4ooAELssV0a5KZ8w70HK5Guy6q67y6VXsrQzc2WaR19z
wtiFM8pONJhInnEzaUepdI2DtzeZgYJny/ml1qyjBDyEl9gRvec2fvanDUAPHaplexA+1MwN732J
AhzpfBuQA+XZuswReBTih9Ow646Y3HJ/zZGLNFJYIQw6tDT495QnT5HvMLJJfo/YmF9F6wjwKdsy
t9U9O2Owne3yDzrUHrO5VcDYxF8ZrxxXIzo7IBmEkqCR3hIs9tF+RK66zSByHHHvDyuDZvdrsml0
m8EAE7DeHZ4JjYsvzcZLbQGuIDFu+IUIhgbtYdp0bemX+7rbH0sm5JlDl5KjhikqdQE3easEJi72
QMrHlRk5qSrxY7dhlGc9mpbdvsBVUIaNaSu72pZepbW80Z+SDcWcG7aIicvHDlvmWnnKqCu4xvGA
sG566FN3uCtJnrtLrsxnbs062kGiUk8xpzHfKRzE6MZvpDr+Nj2rrLd7RZD7xne4MtM1s22w7zbd
tPILvjURPZNr7Yh9HS6+ZI+VLdLSy9fi2bsnWbixW2Z1JDM4TMub+/oi3MqD9gDwu3k1r5id3oJd
fSCZ2WWYcPUG10KqwFm7e4jGtbmBBOPtrLX1gRX2mUtoczeHSByHdX72z9UvNGgjnINTHNrWBX+v
ynDrqfhoHe3EGVZ9VM7hU3xAACfvfWWvAikeV/K4GonojI8F9mJ4Wlf1ZDzkz6SpMMDEfZP5BDyh
A9vSliA9kYJKtZNeYR1PF6Z0Z64wlEKYI4YfDXQPeYXZggzk2nCMFjeAnYJj8Pbsd6KLXssDncqC
7vCrpLhAOOKLedYau0J+JWxg0gfCdpDW/E5egJdhlcdXcTjmiGUim0lqR0WhXWcnyio9kQD5kVml
9LsuPxhVWMjxm6N6DR7hcMMWXJtXeWM90NBBdAOvx6fqP3ft7dCt2lW1Q/SttKvhGG5DRgTWuTxX
ARekM71sUo/MLwwHQPaVlf+Cefa8nOZU19+nb1RXEGRJbwDvGRZBt7hLN/k+vvrhXpE+CBeOzKvf
n0Isvk6fHKaZmw3c6GDS7E30Eyd/nP1+fPD6x5bWoS98ESyxMQ03j+44/8ACYwr2CNvvYXRpf78Q
DcSMoD8lNyoQyqt0oQDS4aq/JDsMglcawbiI06v/xnWJk4GivFvdmrCHS34f4rv9Bd+yttMXYCkm
TV8aa+yAfhVxKZv5CUwFfYg7bvI0FE8+JCbdjrWNNUcirrmoSJztbviXDTu+yIxLr8Or5z2Q4gV8
qtkpHLER2l+ioN2pXXlvOKrjeJVJbvFRPuVvuXcEPBPeR3dmgYNmq22j2zzwRMjyPuBzR5sTOhUZ
0/voMinbiQvFi7Ql2XDTgvXCXmqXW3HT7JietqeQKJtqU8rr9tPUnIZ0SA3LHI6dVXszH8Tp7D3A
sHG9W/vZFKuCUcAjBvZZflcht1n5Z9FNnwwQH3f5lfCi++KITRMzcrwqv5R1+1ZQ3/ga9+m7rFyh
q9RM6hAqnLpDD6CNQfgD17zwSg78XSdutHAHt8Id31QagE+c1QkhylgrtbEz4eUPKE64iihb85mo
XFSn1oWC0ruyFj95IJHv4RPuSpIrLeSNhyO8dEmd9h4xlWYH7b6gWAKzLLmmn8rEKNZNPzWS3uPr
ZB3AbtHCy9aKcUac0MH53HlcFkfxjdYTU4WPbsL2GIkr1X+daHeiEVrBg89r8sqoYDGx7VXOdD3W
dSK8E4ZAZVgxUcf223PR9SirSfJKPdFFTl5RdWHLVb7q6leFAeiO70QMtYEzaed/MobJLqSfhVcF
L7lvJ4wS9kbjVpVrxXZxAw3OD6d+omlHhabFTD9WxMrGK47j4LE7dr+NX/2bh8Dbt6eP8pNZI/E1
uKm9r1oHxczQmjkzfq6V9uJj+52vQjY0q/10Gh3sqRuM2ZLT66v+HDPMqNAJqRtEUlLnENTVrcpz
6AJBQE+t/hZ3DBHDDXg8/6Ceyi0FP04vpeufk1u2izZIqOqPtnANypqPJbEygPlWXCku5qY8w5ER
N8Nn92meOSoF304fp1Nwyn5Zj/6lOaGrUj+sXfhcHWnfUj8vn4dxPWZf0nQHWijDjU3IVrTLchxi
6+GXYW4K2hQ4uunr47tJhdoZwlSxO9PH+QkL4jDJKvt5KDUfzAU58XCLD5g+pcOwvCCJzalLG2Ej
1mgZkSDWQFB4dblZllvuLW8zep8TeRzXnJRb6WANIRal5WUyQou9N94lfgPPH7hbLUrEWw+KM0tt
QizTq6asVccU8XyTQQDnTvGHTVroJA6j81sFePe16OIHA3/sFIYpCM/QQfRxDa3gAC6GbSNgyBHU
VFwjD8Vna4iQGLJSJf8WeLvckYjeaiiKEDivIXgxooK2Qxye6NbGHNxYiRSjLG1GjgU+LL3mJsEM
ccu27h8kuBphmiXrUqbCLloMuBsaW07pRQMz4eqhpv3s5B4WlIA4wUDAYjsqoLIqHzkSOAHZMiq3
TyqK5rKXrpVwCJ7DcK2VJCELkSFh62qwYSletS41JLolUR4OkNzmvmR0ZCoB2d8R4IUB2UQC9IE4
8P6gtlzXi3iikGL2h2D2E+JytjtR8k7geG+6ioV64vwQtTHinpFKpipE9+R27c3CQC3JeTQoDx1B
q9IEmaAsGSH3uXdNQu9NVeJ6DwGGYj1qVh1uNNNtbU0OIAHB0PiNfBf7B+bXd00hIiKdQULjjBQa
w5SZyMigIm3Und9bT0FqBIRozQBCE3SbD99zeNVnVFE3Q4tS6EVe9J60FW4hqEbqjDfSZtBRNyOP
RNhHcwEkatXkBlSUAQBcHChLhYBWuUHE5Q33k39N0TK9pu1rPcOVoBzdyKOlvIytMPIeYQ1iQasg
xyTPXZBwXZ1JTT3IpjIzoOMBHhUEj8pJxjakI8KyQXV72RSY+k4vAr7CbTNAJSvF4GvyNMpIzIZM
YKHBTI7ChL0uQUmVM1OqnelS5cyZ8nWIUzroqf/N3ZktOYpl2/aLKKNvXoVArcv79gVzj/Cg73u+
/oyNZ5VHRWXda+fxXss0BUiA5AgBe605x5zFm6kqo1N06KqgU02CU9UArDIJUtJxWLmxYFm1QK1k
QbeKwVwtgneVCvJVo5765ZnorucBLBYBaN4gOFkNwKyuYzC2rpsnxi/ZPqQKKIEK1VxLPS0W1K0J
/FYmOFwQNx46WX8pBKCr9szeFeIGueaqMy/OE2flaNPbIZ/A+qEA+ioBfhEnj/Ci4BZVK7vHooYK
VuiQEazR+WimrRIHHzr4sFRwxKySG2ZBFsN7huri1cmUlwZMN0NQGlgor92UpD96+n4oKGWq4JUl
glwWZ9lOaWCZ3UUGTaVyZkSXRvWuVGIGM+jgAA3eOrP1JAkq2mA13E/Lr2k1fiQTVxq7CJA5Uw/K
uwNhRoShCMJaMhiwcB7RhuOT0TilZDKj5Qjz0BYZpkdu3OwB1YN/E9fmxili8zgoXACs8KGfYLxZ
2m5gXJp0A9wlSb6duEy1ggonxQ8BkDgDUQTVJxKz7a47qJmW7rS24rqoOo6rDdQtoFAWh7amohfT
QeQU6WlzDbMngHml0W8L++raBlwXj82jUs+iTDbbcF0VXIndnSNod7U8PuaCfxcLEl4qmHhqS9si
6NxkBPOBoCzcVwAaQzh6lVLeauxajk612Dc6t7RGA2plSPvnpMy4H8noxXAOz89O/aTZDNHINn+1
Oof2VRLMFx1UeRLaD8OYnBdQf9iXUxKS5F1ZMpaeBA/QkKR5m8BFvq7oA0oyPkrTibG1AhIE4xRu
dNCCiWAMKsAGa0EdLMEPTkg0YsEjJO202cyCUagDK6woM3TACyPslBpaj6pMyNCcsYqbGBk9FKD0
0uFht8PRBoUYTdzIVt2rbJ5CQIn0NfaVICfaXfvpTDTu83YrE1tmgVgsBWsxzMMr9w4O/iEHxCg7
9mWCoDeMJp22Th4PedP8rLKjM8vvYZhzOQUjucGQgaOizSg2WdlrKvltSve3MaKrTOSI0Evghoch
zvz6bs7O7BoIjeM2ql307dydwZbsBGSyEbjJxh7vYgGgTCFRyg0e0swgGL2m7TuB71xK5z5sktzP
etiYfVrt23Y5dCZu5KSRT2UjYcKUs7tp6F6HKgHLmi/cnqghg2XuifJiuC1hZ04wNGdYmuFQoLbC
dD05Id9GD309YSgpqD4CxJm1kenqmAI2psB0BilWFhzQNM4wkyMytbalkz+W08hTlaDrj8OJ6LJH
2Zq2LaZrCF/Y50coedY4Uv0d1F3L2QzCcSpkTNpFWdSnDDf+Dstzv1myIxSx5R1AzIlwR+mQyMot
WZmi4Fw9jlPGINrs7ieNCm4wWrc9x6k765zgVWen6SBw7R7c8USvNRQY1AEeagsXNYWPGsTVXtPg
JlYU+rTMUdxYKQ5aVp0GO76X+PufYornaZm+YBiJuBIDYm24kCkF7r7CGeWDPsgwLrBZqVpOCTlB
fpw2QF0jgXdF9scAM0BrHkt9eUhwQhGoIJKNk9gnYXm4JmDsOCS4lswRREKoOttoGRVQAcARZgpA
iLYZGkKd1QV+dhQg2hIi7SIrgF3sg550vWdLirRBvIx6Go6tCc92FGDbMZrddAF128p8/2aw+FrE
uExBxOIGiXQz611+MCqdaB+7YMiel35dWqS2jeqvEbIu3lyc4w8DcbCeTahZLRC8ddtftSqBif0Q
AZrHzmZ3963A9kpdcwh6e59ZMTWIxrgdBeK3gvWLTviSsotIyrPOlcABVyEXG5pWGZzgWgCD69Z4
VuHFQD8CVRjIj6OACxtQhrvYebbkkELfMPmGNoJEcNr8MITmiy4gxa2gFSsEPukCYIwr0OfrHv1S
UV+wfyBlNqkJ2KJmbajZ3SJJpwgicpPSgeDEbugenjPuAPTxwS5KNJq28rPPoQPpGAqo48Px02Fh
D0F3F7aHMrM+TBUgc1uYmBznX4lANdvmYG8C9lCp614/UV9TJO7YYh0kr9nObj3xq7bqH1ZNdqdi
ckhELcFe3QQiOvWhNdWuOuAOLVTlMRAwadgDDPxRR5QCNA199j4V6GkaNGhzoVE7Na3sVACqFz/O
UEZPdDTmkbpGCMkahTAKDKW6sgTkunduAwG97mbw1zEc7EHzgbjRl496bbc0hX5s81E/rlN/zE5Z
ifsOulBYpx8xnSFP0WrjONrR7w/rc3YzO14sh29rTPr6UA/8AjhhKV5ecdcWKOqrLMIlWrP4YZRy
6wMoBxUKqm4j1wSbGYClgT/jkA0x9gM/1IrtRKYBoipqmhkjt7DqjkMYlgedqpMh/JNpnf310M/V
rZRjaV+EpbJNZuKmVaO0jqowW64PRYH+pHt1UKwf4YX89RAjL9AXoz4k7T+zfnKV6B+jJp3bMmSQ
mjZVMY1gBDkY1d3QG+k5q1N9t3a7/yLL/NXu/oNP88fs/0u4Gk03VbQG/+rn/0f0zWP3Hv0u6ftr
hX/CamTnH7KBYo6zjWKQFvAbrEZwbEywnoYiowaTBVXmN3YNIRymDd3GVBxFkN//kvVpFuwaWdZk
Q7FQ96FW+N/I+lTD/kN6AAIHXZ9MjIGp6Sr5PH8IKxg1xVE52/OVqXAZzkjahcsvvH+/TZp02EVJ
CPPf1+SfC+jZDgqTRYBqmy45zM3lJo4Me9M6ZbcrKDfm5ug8Ddwi+32pn0NI5uTKSzdI+sd909tn
hBcjTi/d9iRl+TWV5Gtjq25cJMcx4tU08bm6m9yBEwOLEtGi46HOu8QKLxgw++MYJa/kB75ECiPV
LBjjfUWaPK7CCZ1IX/u5hazZ0TH4ZTWRBnlP7YUAXGyO619i5w7RlOskXnV7uV8n9Zyc3JONNGLL
eRFWMzFdf62wpnl97YrfNrOu9dteWpdan0RPuYtpge56kp+p6KwJeykmqJd1kqCDzNf16MEQL6xP
rQ+pcPfKIoTv757Txw4Cw/pKtiZHrpMAqiiqrWuu8+vq37Prc99vU6wrrvP/Mfl/fvd1Q9/bxVtm
HOa4mYD7YYCTBQxinRrE7Dr1/UIrzHPfs+tUCKeXqrlY+nuV782sq6yzUZahiuR+xf27hVEOLQCT
xGZ+2+LXs+vqRgiAYrNOxhSulzr6+rB/fKbv91u39cdbrbOROCgAfQ/b73WrSWfvr/OwG1W3qIZg
U62+tGJ9jIX9fNQTjs51MhO2PjOviexsyt361NeCgH0LzKQsvS7ytY118msh8fL37G8vp2uuWS+s
k1+T61J/bG6d/e8vr2/x26cMO9QOkTBOAbArICwI+2oqPty6ZB3i59w4I4WcpgNy9zWPK+qvhdbF
19lFipLjeLeuuj7xvSV8R2xknc/E5tep7zWJZaJp/b2OLfUmN3O09kgOvdYqPLudgh8Rtuu/JvuA
AkWuYFJeX5+w1sHlRoQwSiGDCyXVsAtg3B0lODypfpsbhnH4pqYUcXu2ZoricKbn/UK/sloKPoQt
LIVfk4owDBrsTYiJwqz9Nbk+G3XWSU9C8OdimfVhXXFd7nv2t02uT64vrwt+r7c+R7QJ7T3ERH4d
Ljan47z8GOY62i5Bc1rEHYdc0H8xDYsBb9a9rQbu9UFrRcYkkAUeV1a0QoiEW5aN6NxP43GEPnTU
rcDcF4u8TWew+Hr9UBoZpPmhsfhmc8KQTIBlecuNUsJf/21HX2e/n0OtRui0SiltNewvjUa0dV4n
nNgb7VlPanzUlmLuo6bWdmE0TkeMqtMxMxXiPhblIc4nBkt22MLQgzLsgMxuYwRdleBRdzGZHvFY
c78tZnP6nnrHX6EOPc19gbxO1BFdbmwr1IKGhPBeYXmtBKcCG6+zCx3MqXGN/rJ/MrThXbN7xc/b
kHCJoqcT0tIXdhx8vrmsBf6kLPdBZrtm1cv7NUnUkev2aIg40XWqtRt9b6F3+MpNjRtiuE2g0PMK
PxAn77YSrJOVGfD9ZDzI19oYLf43iyISCIfv2XWqmSVGSFAQVo/7+pBGTbuzCuUAnkH0YUxZhjRx
XYNk25mNiQy3GvkJzDlgODOEiCXJw7Zo+hvVGcavA1H796NxPcjW5+qsmekg6BhxKWpLZZntoGq3
R2IY+JtX8ND3/DpVqz1jRAzX897Wsq1kDdMxrSzxDWsUkQvQml68zkc2L001DQeM/oQy6Radjzbo
a4SskGN6e8Q0Ki/ULr4mu3rPeFw9RMviB8B9j2FDkyesZNqFULXsqHAAqUC0Wx/q/oBAkXuTPrGP
XdNSNtWor1JJaDbkvmF3nhYNA1roS7SqJg/4eoWbHmU6rvP5tk38+Z4EVAYX7f30Zkc7RK/wlhnA
Lk/ZXvpFtFSobWuRLYXwzk1/xhTcbuJhV4Uvfc628LTv5/7F+6FVl3rY6O1ejbagm4dJdT0L0RBi
ayOM0J/sC9uNl0so3wCIrvWfffA+5GLTSeNqpJUXxChtu6eRno7kydE7Ema60kV2tKeTGHSGflRs
wXma5Us0H/LlExV7YmBKIEd49A10DKYrS25qb9CkD9DWR/3R1Pe6cdC00xA+W58YY2fj0XA8CFuN
AvHvqjSfIm0nKuc4OtRNPp/09FxEVw3RLDJ+r23bedQzKPItiAF7cji0XcvuRHzYcsKhiJthdazd
3jkgE9AgOv2aqnZjUQ0f+xdR9qTXnVLGvo7wChS+yEPvz7N9V2S7sX+my0Lb46bqfprDrjnaJ5Kd
aqQ0A7088jgJyN4W2QG5omvbeyj4XU6T9g7Xe68jF72EgEztfUuOnL3X3scQMVy5k/sj1QM1Peft
YSBnXL7gl0DMELF/tYdYe6Iqld/MsGZU7lF3Mulpv1TIJy/Nky0dJ3mPfB71I/dr18oVZTIp2wcG
1WdhNyidXUbb4Ck5TY43XofxVnnsrmJ6M17YuWkA3R/x+mE2D5O2wyZMF8poPmnULtkpLK9sjA8k
age+uZxt9SNZuKVmVAoReDnLDgWqbWnu7GYXLcfGukn7UxIj9ud3QTY9lX7o62WIde6K0sJywkDD
/qZVKIe7hL/NBAVQoAChDZtuJQ7TKTpShAg1D9mqPuyW6mT84jerGz+jxUOWWqtbPHDKr7K5LdJD
tbiaLHYY+0mqydZiHErV1NrX9iGRPGTopIOYAwwbt3sr+5OBggeBQ+HP1HlRHyH5Sq7i3itEIoNr
0Z1DrzVt5XN1Z0ieoj842XGR9/D22wMo9aDZTq1vlads8SBFNlABGRC3zbaiQkpG5HlJ5403vU2P
EfksQGO8zLjt1MOIEGsYzkbnz4k/7fgzQ8pgcCD77jAuJxMF/WfyZkp81GkztjsVqq96N+Zny/Tl
B7DFOpS7gnTg6/jFmDbaQlDEUTG5A3fzV4eROz+FcJcLCCLwhfhumVC44GTiV9skyOArN4ygB/o6
tfvZRT4xjicVFzbmBwUwxJFpOhezRnzOppPOSfPRETpCmzRRHnr7ussgNu5zB0qIa/6s6EE/EsZr
eNqFAlpANY1rM804gs4R9ej++Aokz7R2CUWOwq9yihlu+SLMyZw4q41m0pPYspWWpk9E0sOWfX7h
YLaunIt2ynfFvmw9iTE+581+g7KAZjJBbO5kEVSyjRFlkP7ZPTJw0miFnPoXQ3upe6DwXrfv75DF
al7a7PloFvnsGDIz+9JUOz4Tnhk7P6vw/bQNJKbH6plsLj3eac4pO8lES8l+qd4D9ySKweFUrIzn
YTybsh999PFlcbZ9f5DeM76uGrEbsS5tfKEX1pCHmrjxI1abK4LXr/UHyeuWuyj2cR+p9ZumXdOe
72FooxYzyBahx1HvtOxKmc6STg48DMJNXj3O1Plsz5JOTnaLDmBK3fw2psev76nENBU5K/vuxnlG
8+xggrJOGSGlewQw9+h2sImHt8uJojH58dMzIZT2vAOzjLaQGhgCtIWsrxdZO5oLBhnUUM6+zbjW
YQNyQe7TXJG4C+bXd66kB0Mi5uNBXyBZ3dJkT9t3Rz7TiaNbj8dWI1uCruawMRLQKi6Bcnp5/9BH
D/NytLGOdx01xGOfeZa5K5DRJ7/G+XWAhMp4kl7wc07fAzm3Gl4P9MrROQ+yrw1AnHaZfYfALKv3
aYCDfj9wZomPlbyN6/exOisSUlTcbV7KpRAgBxqKCQ7NBuwDeki0cCRHZAhaftrvfMrr6CXWT2w9
PTGgiVChDJsUzvgD9dLdeIeKUVG3C94hytU9gr9dttVq2oKb7kOhp7FDIIIb7YG2Gqq4o+pKm8S3
yJ3Y/kCWWT3TkzFvUq856Lda6i8+qUSn+cZsPO0t2HcJGmLX8jjSLC8l7/snrcnkKXxIoMjfWxeg
8Xxy1IEUMZ8nZxsEewc4xqOOUrXaY+e6+mye6VQYlwRVEugWyIOFK3HEMiN5kouo445Ovxvsc5d9
ukFJtYl84+7H5rPy+h+tb24PEW21G+1S7NUb2m1oW9JHfRS/mOI5eUbQSIejeTbuBrSYFmVWbPVe
8EATin+j7IpFx9Jvh4PZbWl8ldvgJiDtSH3MYt9Odl3rIuLESYeYJJxc2tfcQpXwnfxw9A7YFfJo
j/+rfGt31XXsIRWRZWBIdwyX8FcGixs2Pla4o76ljMo3QUSd7g/FZTlqlhAAfxD75IISUb1e9ZXn
A9oY9B2hq51nLyReatNepB/yk4KhOt6076jQPEKGb419fis/hmgQqcmjyETEFCQX1KHlY7mjv57v
4lv7FZkSrynPNLPrEr2Ixaf2EBshfoIaUeKBc1Fx8shzBFVt49s23RjIMNntzwiNOc54Qn5UHtTQ
He7VJ5Af28IfbgxE0ZvhJj2hndpysPsYTXR2GhJMcAOX4YZC/O6NlsRyXs71RUNC64Z7sCdnJ/Ku
+HnnCz82ZoGHNrBpuWZs/IUbhLm4Zwl0kShRlrPhR690Qgf+cMg5x+D41r5P5/wC5xOU3I67j7N6
LM6EaC0+LUY3dSUPf8wm35B1cxW4tKe3xRYoge/4qpvcdAdizVE5XaoH6SW+m7b9e/LgbJIHayP/
qp/AzR1AxcNM3HSv4bMJoXdLlAM9PItTAIF+9GU3zVbxuWo8cybj0GEP0+OjQcMNIo3FUJzDx5vl
rjkD1qgO6UXaG1vrbDwA2d2iCt05N4WLiP4Vt6rUbaMrs3GXV+LvXJxcLmco2TXQlr1K2r50bS4u
r4RPuLtwx03JITtxODwlD915/JVe7N1wrt8z7nqofL3Iv17yS3yHOPFX9Fr8zPcye4JzjHEyTv0V
bfml2HD+vO9RNrsot+TH+NakJ8O5ZYPqk8cH+bPYsqA8ufMjuRPT5sH56N865DVeeqpv8739rj82
r/OFEyEnSP29eU1+6O54QQY73aen9KQ+gnq9qW/1x9STXXbqTr3i0cU6xxt8VKnL2cdvXQSqiK3P
1p6GxTF6EQfdXnqmw8/pDQIOZ7j6TWfyKoaGIz5Jfqvsi2suicf6k2O1fMyKzWE5JX77uJxCzjHd
c5l65RVXp/RzPe675+Q6QpjE1YVf0XY65XxfOEO7TWceNVo4pUuXBGIRv+f4s1u2HQqEDT+muN+i
VLcZo7Br6ExywWI3EZHHNeNj+UjupQCrDX2+jTL4yEx0mkSoxbADPEof8hXnZdM1/OmAdJxfyw1N
mv10mPhC5sv0s3lFDEbSos/xXjyM3JL/CInocssn6XrxFT/cl1yREmXfIo5+GrWXdIcK6xAfJo9r
8VD7i6cdpSvtisQDz7rLP1E84bWInJ8pTR5U4iqXTLyFzzZ9VcePbvH+7azr5dzPt+lVc+KWguRF
fivyK8k9SMyDm8/4dmRXT65Qhi3bkVtllIWErD9P6wlwPUsIuR0XIvT4j+Unuj5OKlgcPpC28T+y
wpLzB5fBj/HK5ETw1B3omxywxtjv3XV9dD7yzJMkd7xD42a/M9W8wtM5D9fmJD71cg5plt8NyHzh
kuFbu7ee5cfmGr1kilj7VtwfvCkf9RsfESZcbGzrz2E+L89cEIcP5Gp8PCLxOBlzYuMWYbzCV7Sd
PRLIaNEfZ+9j2HOHx1jzDvfGNtyQWe1Gbug115xLuUy+LfnVOO/ax+yaU152PV6xX9O97NaehEAM
3ah6RE684RbIVd7kQwYr8ux49oEfPvYasio9RIh7DLRbc+dckzN2KfddtzUewufGr7bzEcFAxGns
Kdx/RFtCeHaYSoL9dGuehw1BUy5mPo7U2lM4SSL68RmNPddccT6sn8sr0B/jp/JqIKzLtonvXIrn
6mQeulOEDfgOlMxoeX3icUlTb7gdpA7DQfs47TVOz81hdJutdFLuUeXtuENly7sbe2vccU8xfsJm
rt+wLJ/K3bLvP/EtLft8j+zHJQ7ET+7jW6QXp8If73AjusqzyiGAgUHaqo8Dv8xbfrPBkxCJoTX+
1CC6xZ78NL/P79VN85De5ZfuXHAWtH4419GDdY/7FGXfITiau/xCWI+XbJPXj2Qr3U2ngZ+zthf/
mdMmGtH9ueaT+p7dSIaXwPgmLbQl5d2VXmSstKhpuYVCwrJ5saMrrjTyUxucwRNxX3ykIefFOxr6
1YHxwm3iKxduMzlq1UdH2WSQTTbleJgewqN+cJZtkfgqXhLrE0iRa4e3qTnzLS7d1nroHhxnGx5N
jiPsng/lnfPMh/gId9zgJwma4bXaOnBjRfiAxtiI8dFacZNEIbIcoZytD1/P0WYmt9qkVkD9aYV2
rlOKaCOsU1/VKFvp/XJMbhmFUMZduZXrw1qJ+p5dp8J5tDHSaLq7VqHWz2PLJBJGTrWF3H+fjst0
iMJxUwdjdSCbHFoeKFmFRi5J0adWehso5igLzJVsIC5ajfezjH3H5lctPj75CHu0QeWeoMZrlZr8
DsggA2DxwNDFlHG4rsjKRpTy1ik0hM1+0catChCTRqio6iuZ6CusyNp1Mu3kmKvAyOkyIyGhiNAD
xTYVTDS/dpN7S6hRISmKu3Ih1A9VPQPeRUTwzVp90yAY9GPAd8c1Wm1N5YsiiJDdnH4onUn1BQ1a
EnFHjU+XBtU0iZvy3IVtdQX3itsgQdqkqkVHQMbcSbRuLGQSVbybiOhTCQH0zFq6pka7b9A9cuLk
M2khkh+jfJ4GjFy9yAhc0Z2dJdoj62Q/IV0uY5yG+VrSXWu8a113nQLmS7NurOtTHoT57hvU+Xfw
zkrq4f5FoR8WMzjyXhlRxYP0+YouXGfXB7micDWMjMDWOuj6QA5trXrrpBkEt12fD/5al/2q1aqQ
uxivxTxCspX2scANywJVPK2o4n9NGYJXvD63PvwxO4vl1tXSlXicwz5WbFxbZvuZyu2nPNkuvVVO
AAKXLMlcZzoIykqHb9BpLohn+LtWKuTsyM2xVnChJDCY8+Aw9mAZ1B44c63T8KxEV2oS6OZ1KoXm
vAisc7JMcOBMxPMELdXHvO6t4aRo/XWPgxj5LCDoRa0APlNVx0RnPlkqGalfc+sLjozwJQ6p2f/2
5Lre1/w6OWAoKazqpC3UXA1O+CqJQ6ROCQRtaxgRvbF1en16fSjoVR4z8fA9+/1q3QZUXIcMj9g/
l1hf/NqKhnwUk+m/XjLH4tbuUfiWNdK0QSZKjnQ74yp26IIiopvJb6SyGQjsdycw4oFgh0s6UHB0
Bq+lwIQjYjx8v7ZOhYLCbq9U9HUFzazhjq8vrQ/1yiXXURkS+QWed11oXYnqNao3ZW0jivebVlb8
16a+n/2aX1dYV103mqxk+nXye3tfS65Pfq/+vc7X5v9cfBJQ96YZ7v9YZX3DUeDgRwGG/97M93J/
frLf5v/2k32/dS3w9Soc+69V1k3+9ul/++u+Jtc1g+99/Ns7fU2uC3z9gY7A7psrgF98f+sn+a/7
ZH1nqxVs/3UTv73z99/5xx+zLvgfn+D7LZa3pdMfadO9ksMGz1Sc/BfBvV0f/njuj9m/W4QeAHWt
PzajrE2r78XXqe9l1s2WtckI7HuZ75f/7rk/32bdxB+b/VrG0oAg0G/ze/H32WsvNkxwCdZtcuzE
hRysJA/i1T9mrbXDCXz4r1fstau6Lv41uS5fUmuCXdnv/m4T6xLrw/dmvt7l+9P81/X++GD/dTPr
ct/vtG7v+7lJdMH+v5YMqZqi/F9xYMfPpv2cfxcO/bXaP1lg2j8cCLHoUnRNMxzN+o0HZsAD43kb
4AGHNy/8Uzak/EMTUVS2Kggm1io2+qdsyP6Hw9aIvXJUWVfk/2XklWqhW/o3HouDqgnpiuLYNi8i
pvx3YolKbF2u9Uazbycgx9EsXS1di4LOYcyRNCKfmtgUIpm1zqtzrH+NGdCQyHNUeGB60qB+CJ3u
rg9reZt0Cf2mdqzceGR4nDbU/icReZBkJYNvAJUUrs03PZ+CUwCFsiknw1fmRTsGhnlQ5DY91I6J
1folGfOGJm5JgGSuU7MAl7hVuiGnUu/kW02lcufE2nxfvwdK8tHYZQIeSEVTibW3QEh0BgP9pJaU
sUbJqU9ZCx8XEXuFNlGS/GiU8L9l1Y1ddN3FHrIHu8LxZAztDqdJewgzfLKy/ATHTfKi1IndaJp/
gTaE0IN1mSGeyo0iw3wdsDVFCKK12l045deA9IKHvtB/SGPyVmtOuStlmxJHglqh7spDl1F0lhR6
bzN4gxShp6wS6nzV5Fw2VS25ShqJDGG5AazQioj0CULKXIYwr/TiIVkUy6/1NPcM7iwDvV62Tpjk
uyYcH+e+yffFuCOctdipI1uuTPxVoch2m2OAuWUpHwcpfAkrxnQiJbQxcQNH1kNZ04+ARHHOEXke
qR5LRUR8QtX4eU+sbB0rDFhLKsIiKxgtG0qZEUZZ0RtuoqjMNZBYiNQAYohru2AnbpsBEyixSAPq
W/VNj6klyxr5tnOy70adiRplf9uRammj2C2TkYT0Kfetio1nQXrKNPO1c0Ada5pbAk+8I0mR/ZYP
GoXmofNEHhOGJ5AeYo3RtCQvCSRzYydgpZyE53JCi7fwVG66bt7LKruDQEoahxMgmUEPt0vzJEsT
Xwoy1I7PSdwCmb+Ovl/65amIuPszlsyzEwycy2w1950RExsVXCmLZZ7tlJLaqJQQZNVxOxsoajQF
aw45qEc1nTwJCs5uHti9Q/6oWtOd0zSmn8wVQ+30ONuOyCtQOo/UMnYtB12saGfGY7EHKjddasjP
BrGKy5M6cag1SPI4hidfzdTADcDELPTG1xijpT5oETiBybERROSLj90CoAddQQuXmFqSWGxRIzFH
Tbqe4/SlWK5L+ICnjGgn1+qIqTSWCYALtqAJdXzq0Cmsx5hjfhg/TPOlSpThvpeeDQXEHF/qctR7
9DW1SYOqSewzdobMS5fopUfUfNRGusrNHIIw0srEy1WaBYlaPtVW6ltha+6meKTqgSKQOmJhHEql
IZex7s42rCCgFjb5p0lzCxbazRtl2Jl5d1s2vboLVOJpJp1ml5XDlM0ymuIIJrZIDatd0EgbEp5o
xabprgxKbefgLx4rDp7c04dhciVVWfZNXp2lAEDZgKUu0yZMpnlDOgTUrap09hr0GChSb0pH/K7G
iSRusnsEyuGZj2K54Q0WQqQrdtHeE6a3seaG0o41ZF7Q052y+UoxYPSfZom2mfRxDhaDxTp1NPxU
MoEm0gpccHFkoQh4m6jnBZkox8QOp8UWF7YyAFHUq9vJgtM3CW7+kGcf8YBzIZ+Tn2UIMkwP64e0
DbiJM3CtERVIIHUzUk1csn5rtSnOKgC+aM5hNCv9Xv8V2hBYgpHv2XaW/QyfdbHwAoOkzc5zJ0hz
VoTRxRrus4x6dKZVizc0uraF9fskmbDnF1sha6/wxlFijJY+hgvsJUUaDhpBwqjCGQMU1i6sy0+7
LPZVQA6BKmOejeIPacqLDTT4PT5E9UCUN46DMv1oWsmLx9Afh1jbygSQcEATdWxU/IAaNb0uuxos
QET7bZiA0Rq97afxdMoaK6dkxUITOffsoWIfisR5u86cXUpCOmYT7EBjonvJXuQ8vKkaTgIyG+m2
z5QigVA92AIvNWozQB0OhaL0pEMR4GyqRfxxY9X9Vao45KlRZCSzHSBKWQVkcCPDKuMxcbMSscQY
h5+JVO37XpxU459hNFzhPaLQJBQ6DMO81p5pn0k5hgYB9G1BSneDjiw8pFitS7RRizK8pDK0H7Mw
DN+M7V+xhX3GLFUa+4X52layea6VVvWzHODBpAXyBSDVTtMJKWxyLSVuNVPOQbxEbq8NmZ+rXX2j
Uo5qi0zah011C3CqurYGKT4XWUj+Xa7R9iKCwlmsW3C6w2HkxbMdMgpWmvSWWDyoRFxVpFKqYUBJ
we3QzRdHSyAnWHHqE8TzEzj0MZTU4GruomlX9+qvRU2Mc4DYzi9UJA1qXLdXdYtUb0k5NXX8PAtV
x8hAQIxX2/2pLadXOXRmP12QEcTjPgdu605YovOhSF1dXLd6nNdO0l503FJ4HFlurolsQ/wu0X2K
SvMSIQ8CQSFTyY0+uNqTRi42N+XD/dS8DzJe7SHFkoVUCSCFTJ50T0aPa5XxnbN0AmVz1c9hs+PW
jD84jh7buon8vAPQFMrgg9cf4wJ+cag6dduMgTeVKCwMO/SqVF/2+kB9KAGCak7Ka6aGzs7MnIsV
YEl2mie1lSx3dOiwzkSBlw2nGpnNchQLW/Z06Qt52Stm8MPWdXkDywyL4WhDBR1b0dO29g77k850
gnZliO86yd6aWn9vTdZONzMVRSyJ57pjvC+qTRgJVuyi03Ay2iMel36aPFuHCdKlA0LIWsIAU4yw
oFrlFxdmXVHmS9LPEgi2/pLTOZhBe+MJgymh5M2rpqG7sDjbpkF1bpV09vU1V2JWPvIgfYbNrKIt
ctdLmRYVHbxnGlEVN0jGWFvbiau5pQiflKzuCLsLjkqE2mLsIAPNDkqgGCxB8trGck1/GQpFR3fc
0VsRlxz5o4P4RGfnIr0RpNISx11W6c+VhOFhlAgMiUnZPkz2dbN0zVWpGP4cqUc5ityWkxz3JtR1
OTF4kaP2XlYdaGSbOiy4CLs318LYTUwMZBWVjLM0m3yhvQg0Jf7RA1c4HrgowlssY/I4WrJNs2V2
7jAL/bAX/d6sguEGwr3ftIl9lxf3ZQe+B2dNCy0gHk8jDjiG5OeSa3POtfEO2B6t9bRzIFhk2i7s
/FhOaDXGVnxT6XWP8mnhjBq6tt5UW9UEVdEQeX/G5PUzCYrlPi3P80SeRz8dkzYc/oe7M1mSFMmy
6K+U1J4UFFAGka5euM2Dz+4xbZAIjwjmWRm/vg94ZpmHd1ZW17Y3BJhh5hYYBqrv3Xvu07Loy/gZ
unl80ztN92QNcD654dKXCap0g0Nh2gaTDwG2BnQZQVaXNu+kyAG71zRu9AXcNThxgmsgiumyys2D
XyoJF1bnpi39J26JxY3lo/cIurDa4Ep1nvTAcA6J5aSwmRLM95NyDiYw+mtVTZ/tAf2ZwABABkAv
HhgrIzHN5JMuR8AlSbLVc9GA05of8lAf5L2OHgCTkgyV9ZQE/DiaqgCCDlJ73fSVsRsxWm7MlPZ2
G6rhWWj8fEXqz0w5/gvhYL3IkVIeQahr21Aa/4uXpvQkxWMjv871EjZfaUegiIxjLa9iCGwgeY7R
hIrOHmC29HqybgO4iV1FuUGHq1ZMxOHRyDlXbug+CDH1V5bdPacpdunCrMeVWYotVID70UlunRZD
lzZpR+SZMcE6Itg30h5XU6+e4D4TPgpT0R4iZ1UnMxS82/Stj0CoLX3oWNGHNBhr0DCoRzKtCvfc
4qItZEM6qoX42OvAHMKetG+DGYDfFrjFfXph5uyN64y9Mnb1BAQ0QPEYt/iEvVNO8PvAXesgvPyZ
JvFAWj0dqzLcy5auic0REgwX9jnm4BsmHPc5zrRMONz0yB1ft9zscMZe6RYIjLhsnW0YuRZhSEjL
VOc8ZQPm/z6q0cmootrJLNjWkTceIcl/S7lQQCRTwGLNhgRx2zq1/G5Ic8GqmU/lFmmG5XJEhEQM
M8WfohZ9W120dMZKBRgi0rWrgRb7OCBFjPsR7cDQfY+/NHDU7xmLIOrnZHaT+izNJ1t6zckBhrBW
8wil08pzbThPeeZVt9WU72QovzE4h6o40RW3h/aYeP23JinNey43pJrb4Sqh87EilAJKmQjqM7Op
Qdg64x7DRFRjAIwF2uU5yc8shDVIPh1m8Sp51GNjZ8jx4DI2uXI9nHkkPvyQNr8Nndlk1gzGuqnK
vavhDM76+yHSs/1g8NOl3xWFJtm0nwLiSswganbdHDykGvg+wTita0Zxa5nHj6D1PpFrBng1SexN
l6HhctGZ+V1wnU/IHvwufQQLfyYT4YtrM1mJhuaxyxHeNaP6HnDfnXrHXSkyeFadA0uuYoKalBjR
pqGEFhiGyT7qnC9jCXUHNWt7wGw4baQFe1hT7dpLs54AnsSG5MUsQk9d/WwwkOB/F6CVMOL2HE3d
Oug159C42zQIzAdCXebbIIiq3mUsG0Q/y6DYGs3U7Sri2q8qLOdl+N1xerlTKSyu1DWGfWwTekCG
TAMHjlu3n9C8yxRE/dVAFHxtAZzEBeds+iUIo/WfkwCcaJfUh2FCVRMlvXeqh3jltSGldW4ST93k
7nwQp+sZOrv3EToSfoMGPCjPtsgUUQjWZxfNkR2Fxo2Fp3ufFMHtmKbwjht1jYMRVJ89OmvLMmDu
eA7U4cm+BYkZcaIUXxkevCQOaCOQ2KFn752hmPaQPU660zwFCf5+hnA1TL6ZDpO0akUAGT95S/sg
c6nten5cNGu5XEQG4qM8gz1r1Sgv40qAJBNcJBtQGVoAUDAnFG0nEtCYtgjREjvYIyfDuG6mKDnL
+htOJXWywvbarNxjFCNvzg07vMmNtt8wOqwOXsT1oSUB4tD27bCmtNQTsMuQ2q20fWEwyksUuQjV
dcj96MAZ6XOGimtfc8B2CPvQCh+mqujhvWqg9ILWexYWOcwMsH7kcflt0oaERGPOE4NfLPG+jMII
RDOQIdCdyTz9SVYviOmRnE5tvsd+jr8XPZRW8uFwMO2KxsaJTnSkzUTGmjDmBxME6Vx4x8GDQCd7
09gmIbfyoGXUiJPMPOVWcxcYrVhVlJuLCLYLWhQy1YutHawN92FsG3tv6U6xSWuUkWVIR1gPk6u2
8IFuk7wGnodx9hTUx6HblBUckbE5EVnsrxiFCf1pLIOQNs066noFCooJXoqYePIAouQxMtyiEdc4
N8X9DeEi4BmItRq8n93IfwFP6H1l2nMmKSqihh+3H7SUqHrqVAPcsqbwzI3qM6TSuvWYkeC2ciyG
5JMeipUxIEpAAdaqAU0/FbSavM1an35YBkDAyI6++AzAcy2flcrj144ciZU0ubHfx4UPNzSBrJcH
IMhTJhOyQcaBXP6FwBfazS2aO7tsVnr4zSK+glRf+vCtxhDNhWyyMRtkmIqhIVO/TZEF2bZrb2e8
r6qLk50OqHQZCq1jC814JuTdNIB8iiFarMIq/hA1zGVahgYoWRPQYwlai8L5Anym/pzc5pYORqyA
Z0R6itpO2kuoKEs1wRdh8gYe43yaWcVa9BChPHO6c0iOXnd06aGecoU2bCYHQTyhA8MijRMk38xu
3XyQ1pYZJQKkiUGTSYRNP2jaJkjjb/SGvZWhU4oZi/iU24rQsBZbMfU1ymil/zTKaU49zD4us7i4
gvinmTc+N7PdFIzQ24BbWhznZSrhNj7vyogxrJ5VTd7QUDhIxIPhGE73vUHZRitabdWgIRn76Cpr
UKEHcQXi0SnqnaWI7ZrH/WU8cRZV/onpmdz6ip9vxahwrqHp+GmuMko1mZOX+4LkJuhLYb9pqrnH
ndndoVHWt1jrmN73+tEKmSPnRoGhJjs46aMm5Kd6hN5FjCda7QqQqW2sg7lUOXY14hMdVORExisW
GG2d9PAbgrQS+wA70Og6pBDG2Z0/EryShjO8rckQypT+bcrE6borRhIa/eClJ8jq6Dfpo9WOKfz0
+F7Z/RkjvXGuG2hPion3hioJSv2Bogt5fuNDZkYfWxqMlNbHm7QpT000uKfCBrA3FhWuUdEefb9M
V2EGa9Eqh8docjc950gTezmGUoRnrpCn/++NB5PMin/tVb750f/t+scQvRTvGg/zy/7pWDZxGFu2
hC2i23MUyT+DSMRiZjYdML3MMh0Myv9sPSy2ZIs+O69y5p4AYPU/Wg90JQxP2K4pPGZwwnL/E8ey
63m/dh7ARdHAkK60pBS2J613nYcqttKpD/L43HB/QmLhF1dmSVBHkg7nGEYBF1eNRn9oeBUjOo8y
GS5j6iwAS8KoQZQcyhcrC+GVM/HqyfGE80EQ8bwwLYxwvuESGZCNXy7GQS+vGqqvs7Ewd71ObJbV
xV24rC2LhBvmSksQBDVzqm8xK1VKdCRV1vbb2eV/XBaiafB+Lqulh2whyr67sx7Cm31Zy8L559qy
2ZKmuhlnc7Y/y30uXcc3TUk1IRjIMyi9r92+P2kxLk94EDpDf5z20ew3C+aFORtJLwvZ4vNpLXla
rL3DbGRbFtGsJuo1qW0nXJHLQ6WP/wNqe7SqOoZFIEGx5l7Zi/+4K4qHFDjz1u9M1ChWR9Du66rT
Gv0hGR5kOaslzAZFRQV64nWxbMYRVhZBOHOtuW1/CiJIsFPjQMWVWjyQZgbfHnPtlfT99VR231U2
3mktSiB7ypGLedm1CtvbOtaD7dh0Oxfh05WjJVwh2kjt0qGbgUQ74WPaEm6G1J4rShnWN71I5G50
qo1exsFdSLlZYazME2JT57U2C4pdJ8RXJqgbx9RmWqPVbc0k0a40XO+bop/SCIxOPGuNFjTE0lSO
7eo5nVTlT6hirQ/L90ewVEQ6H2USdWcVvc2gdja/9i01LZ8kSBxL9g9V5M3G9qP2yPncHpc1JCy/
r10eQ24FsPGyvexz2by8bnlMJ+caIQoyrHpsS7wQf7zhv3mb908vbxsYIbqpZfX1eRCLU1y/+axy
+XDvPsOy+Z8/VjNjB/E1wdCZj8qyyGq8XpfNy2MdBMWdJr1t4WyXRy+H5fUQXLbfPb1sDjn9Jb2l
9rlsoiErdzWdrovl+mLDXtZezdQXm/XyYJ3HybS6GLBfd7q80oqm3ajgvYXc618N4Zcnl7XLYnnr
y59/dXy/e3rZvOxz+TS5AqyowftYL7u8e6/Lfpf30xjEb+vEO18eurz08tjl/3Z5LGmM25qpEWd4
SCArfennos6xLs5qIG0WnpRNUeubdhb2kLiIbuv9qjELf7QxuI3JYdoai2xIF/BJ7Nm5vbzH5d3e
bS7vBccILe7yjLdoY5bdR58obOWnr3/vz163PPb64uV9lg/y+g6X7WVt2fPdY0U2GAfYiMWhp/Ry
LAEDbvo54BZIVXmkgTLor9tRSqblannqzSphfCi60vky+v6pst0zRsIpgm4kcuaLxTi3e6IIBvQl
+bpe5DBvdgqWXRfV5hIvfdl12WxtS2zHBGdMi+wtnReLhnBZNALJ3sz4abfT2Nwvjy37LWtyMZVf
tpcXXzYvb9PP2JBlM0SdADoOe8o0H50sr7rjsrYsZOF1q8qd8tWbJ1QzI7ip67YiUUeu0G8Xf/aY
SrhH1kRUzTKaxUa9rC3h7MtasoSzL88EYoAT0ondoBK6q4vWcwTlshV5dPN+59fXLY9qy2lNQ3Ub
G2kIYZOhw7JoO7T+WRlgjwwd/MjzzW1ZQNDkojhvLk+IRGP4XBYf9XroDvocir4sDFI/kKHGCIWl
F3wa5kNlNrRrysbUjgHswQ3CCPBzguqQ03Nxki2Xv97iGn5ZLI+Fhfym58OcM2RMqOf86djNCzrt
Ypd3zaGZKUNJAwtoWYtnfwydq8PYuvLYzwsxqHFHSvox1LMeHF5n1NvAwnYyJ5aPQCZXy3e+fL+L
tjT1J06Y5cF2OXfkjAqAtJxStFv5plFz9bYxyYHPoFA4H6LlwIB92YMHdHb+pFtHr/Ws47IWwuN7
XRvtttgkbcGkCf0nLtU5zd6YZmUtI0BEtrMG2AgLqgoWfkB3rLBgD9TIBmvqHzlQxVGaGp3OElGt
lLUJCJwAEZIpqSSQ0642A+AyLLiRd0yzlnkkaZ6rwQVfbuBPZw7cb5ZsdWsZvS2p68s25TASypcH
l+3lmWWRA2hKrkra77AgByouy/bl+Tc7LW+ybFNcsreGoa5f33JiZLj2/BgTk2Y+uqInYYZg7Gme
v5XHBTqwLOjyrfyyN/ci29sikAdjfn5ZmPPIa1lrzHhmLs/by4su+yhN55l3u1/2qW0aocakoxyc
aQrLYmpnWeCyylmGOHVhLPzp86MdkLJA9vD63T7L3v+Hx5ZdXv/K8hI/6r8HXlBvLn9uWbv8V7uB
/HFrzJjbzwdiOVqX/+67zeU/mmg7Od0vOsXL4p3K8SIzFcrfmvVgc8JOHIZiuZtdXresvQouL6+5
PP36tlFq5vt3D76KLd/92WWff/mYzRh+RSEHjXxAq3zWDL+R+b5fXbYvqt/3T7/qjP/1828UyO93
fbP9uvrmvQcDr7GceS3LW/+v55ddp6ggY1p8f/M3/nz1z//S5UMno3iibYjd4iKgXlYvu7x5i+WZ
99vLg29e/vr8m49jpjurQboKxsd4s0j/uZkhZbEqqDHLHpfHLy9wLB1795R+uTzkW8o4GjKFOL2s
Ls+0qSte/0QxMkPMCMpi5HpcFousnYZjfUxii6CCZfWidX/Vvl/2XNbCNBTrcYH4qFkavzxot/Nk
eVl983ZGnjVHoy9LCP3z6vL8619atuN6eppKogeatvUo6cyfa3n5+/e8fKTL03zdD5rIFWDAQUM/
YnxYfiuXX8SyaQW2AB6/iJDtLi71zWUvPSuxO0ZAbbidAlVaVL/hMgLqJZLiywLBHs74vMUuOFTE
38FNVse4ACGzLLRutiosq9mUSH21rHo/6hYCxeDNPK1FZm/NwzP0KfhoZuH8spkN2zg+StdFu6Wh
3G/c8AuDHSoIo4miBXXP2FrfaXyiA5l7bkWwluKRGO/6WLTgv8Kr7BQ1oNCVsL6Eo+Vtlrl1wtvQ
p/MUcqR3Ut7LDH+apbaoLpIrrc1jLPfIDsAM7FWY4Ew3uZnbcz5AFaNX0Ntdb5G4wf9FyuHUWGqr
6wzCOHdEjXPOhW88aRJpUHJ7mbsupYhlFpsNst9UNkVurwcv+P+6ziZMW/4lE3D/tf8aRW9rbL+/
5I8am7R++wMI+FbZS9vwN8NizI2g1pKObsL9+13baxi/IRB2oAXqjmXZhktZ7PcCm0Dbq3vS1Q1T
dwTPiP+kwEbt/JcCGyhCEulRglAvh1uIzBiB8dswQt320imWgUHgW6zt0zFt9xqETHyPtDOiRPuY
5vh8yz7HZNNazy49CRi09XhMstKjQjJ9YDwk1qmf94w+QdcvYB+lgwJFWnLSoWPC+Rb0c7zGXw1K
ZJsSJnTfghAkTjx46F0tPwNUf4pIetJVtHcspR3HJPSPup/2a80W9NtIL3IMXzGLDDTad2R9B32z
H8Vgf3E9LLkpSulV6kH6cV2GRhCMYT7kvbM3cz/feF0z0Z3A+avbhVqj1Em2idveV0EXI5JTCAl6
8roUwo1r1dIPbeznKg/Xhtc8VgWgCNsvN5Om5ClIJI586uZgs0lHpkpP96EcTDxIVpxuOZcImon8
YOOD0lr7DrX50Oqt26brXxo4FNpYWruaLjoA/55fqWZ/U3L86OYWJanAuTeQetx2CkZDOhabvkqy
+1Gq9OA2jiQdy4MeriL5gMhjbVWO+ti4/s+qbKG0JB7jRRNbsW6l5SZqsWECA0j6hMGx144bXTQo
K0H0xl3f3tDUvUZi3R1ipyICx7aORTH8LIo+ue1b7ZMW6XcNYK+HTA4jxrQmeMxJTVAO9tqQCt51
Vwe0i8rUOsS5/rPn/3iKQv0lVp59U0MUXvsDvtpAV2pfTdNTNTjBqlQhAsbCqe4yOqKrN7XtP8nV
tCliv9GoLycyDE0yHT0dWDXB2r+eyNlkWbHmN/ZjXmHZ1v12L5Gsg71JcbDLzj9IUSq4qzQV0viL
LnMivJBUu6nFFT00mtvOK0BqFWLGFhe7PunEvUM7CRhBZ95VhNd4wZMo6I6ibwyOTtndR4mOGC+M
RzhOsHyZSII4EjepSMpDaSH00MAXDeOwClA+gfmZiitROcCDtHI6dx5dHGqfutY0N0XW7JDVYxFM
W6SvKn1xyuSrQ1/yI3D4HYq8D13ayoewhG8/9V+MjAyEruFU9cgvbhuzuI3F+ECNUa3MtiC/LeiN
p5q7ED7HmcOhMu/xrw+4MfcGfj3itEvnixC4U504ckr9v1w6Std2A2S5+aNTgfsIKW0x4R03fRea
6BiylefLj3kQBrfpeUhKzLgwQIey+6JQRKyTCJJWNc4UmrZ+kS3IGCft8j10svrMBNMgCPo6EhGW
YRfsH7IAODYVEQ+zJmLTlD3jJAb+K4jxAKZi807ExaENwYFFw7cgt5JjWnYfm0Rz93Ea3VUhEFA9
cgDoudmHGis9nbro2SgLceIo5WfNMHdui4Qwxc5AROtwJ13/Q2AN6GmqPDraJdX0JO+7lQO57mpy
ys+9TsxUioo4aydtZ7nnpsThO0La21Qe6oPOLT9HKHDvbFDEnu1CUJjM77ndnntyWPcOFzdoa9Eu
6+BpVXlcfBiD/mz55lpmurNRFjgHROeoHYdyG8YlHNRYD5H4MlYYsYq2s04Jniv4/iy0oOGJA/eh
m1Qn2UWMkpBuJXchBXgUZSvRFfa2LuG50EP75Mj2pZiicxKa/rm0nrOmiB6l1R0SRcc0beIZI5Xs
wiJ8UEhWVpOAxIFhwduActbBGbW7mHyERuX1Odchu8SphiGaakVCc/RU2uIZWdlta/UVyoVkWI9D
BR6+AVvmhS4yE3ozV17oZJzN44lGp7EyItqtZUkoTJpYN22wduqxP6Hn5E7S8ZMmrGM8VZFOZ4bm
hAP+zu0DWHAguH0yPlZdSg+2cjT3CMacTqkowazTV3p03XZfdqQ9jWNA3rHMdvzQvyubfMLagM7c
GnREfTd5ydEq77O0No7AsFOl9GvOq5Urk7VhTMkZo+w6jHWgSVxMDEiO1z0BotuRkqVfBcG2aqbk
dhjvzTCz7vwWoFzu48qfs1bbUZY723PK62VBOxdNGoWykf8ZOijY9nmGZMiT1AJSf1xPvfvFNKJg
q7c10rbS3vMjIJgizwimks1O8ykEotlEKaObyMDjIDma8Jh6IzB3pI0063FCJBokwTnsuTsabnmn
7OalrcN+/9eXATF3D99cBqSuu5CEhW6agnagYXgzc/hNnLERdL4fdI72EKeo6fpQ4LvOyXLwHNB1
nZwOExra+wQxyjiQvVE7kF2mdhVqTnTgx9Js9MQbT0M0yasp5+cFuf9DgNgYHLAgLS8Yvk+BLh+j
7Aguq0S+em4k0ktJnTHX7J1WlxIYN/UtNEqrLDTVTeWWnzBqQJabhvaAzJ501wDlc69G4+wFabSx
nV14qyskRAiYVnzl4lwgPWNyP0sZDKFtLDP/YftmewqDFkmxQcAXSu+OTCADQaWRj6sgP1fhUMEq
Jud8UaP3QxSTMmms0W97hv9toJm3z3QrO9UE+LRIKvam5x711DGuq45rf691yGJNOZ5L/vyVVJqx
GflhnZETepC0yJmPW6R3hZ0iENccQggHlW2VmSBuJhP1VI36hy4Lv3Rl9I1iubczcB95uh2ckGxf
EQAgNi0yy1ND4Huo7GmbezMmy5IGvoK8P9YNQLkSFsLED/hke/hRgg6bfETV7ioSyrpGbo0od8yI
7fJGxmWSZJso4OtVQ0wTDkodF4Bk19R8owZqbQxUybUaUBrURUrAY9AnSMiT7wXKoV01PkSaF24t
R0KFMbUG1ITeAh63n/D++FaRnUXu7oqqzM7t5AR3y2JPhsPPvz5r7fcgbJ0GtUEeLox/Q0rXwcL3
9qTtUc5rwVT7D40PRMrrAu/k2yUecGU0e90yPpR4pTRtGh46+YJEY7xGHSQ0g/ILgSVfdd/caXma
bDQdb0E3Vx8jozC2YWJAE+rR3GjTgzbiAh0UTpikdu81CKufMYcoAuD08KFE1AH1X4+QgnTgNRok
bRDsVyXwzZWHonpN4shwXRVcy0ynxrcTDSlyuxaBsN37Oz7GNzvqxUnJZGIaSWpLY153w33uO7hu
5qhwO28dkECW/iD9tGYQzZdm11jWIKpNziT2vTmBomPWfWa6p/jl3MWwX8lqSolsBQJTRa22/esD
b83ziSIdgyI/fP/H3+erhWnNcxthG7rpvIajv7la5FPS1CIMnIfUxi82xGK4qUqunp+sdvLv8oGw
d90KCXhy5XY2CHpaiDA7as+lFIhz5pCmrLjJQ8T8lUoJ+IoSG4th+UH3dXnqgBGDw+q8G03BH5gF
NAVKEZJM0ZFGYXoSjAwOfhGgVOaSsTKKxkHyljInkF15SkczeRI6ceSJ+7nOw+I4dUjHc8PPzzaO
Ipfb+aMK/GY96dA5GSUfNIs+4V8fI+HNqob3B8nBgCUMsukNS767pGJsjOrJ6iVBN4I7ZpwYt5G4
bybK/zVyOspR/ifbgBlkd4hY9XYamK7ENFQ6YR2yjkudhgR1lzStYuw79KvRzxjWWhUpmg6SvTzx
xFrFxKgG3nStUyy5Il+h5rqd2we3jLpjoqJrp4o/Fq1u7YvmHGbdWXdKsGZlKA6kP+Vge8Hr2pm3
8xrn2xhmcs9VcXpywLHVg+kdSpMENRoY5w61pShJ06h19FolI0YEedmwFm6M/MfiIkdEEhDaqNlq
+jjnIxXWsUIjfM50mgAI99vDmBNa6yaAoaLwE8omuc+jj53W1ueotbYjIV7Xjm0G63YMrSddjCUx
4BPB1w2GOgYSXEiOQRChp4wy5lfAlXF59f3OGLaWpiN0boS2oozoXqHC+mT3/Cx75jqboc/pI7hz
OljRBPs+m0PXcmhOxcEQOv0ID9aFxqDpTlh9tNFw8a01lcL+QRNuhESKNIV9LshqeYgmfaspH6aG
quybqfCddRzp4dmT0SeoFFw2moHmQfLNGAb11U2MVaTIF64kqNOMMWHPUPwOVcX3jqTm2TelkBau
88wicautyZef/VBWmN+R0VOdC53cvVK7TXuBF6LS6q0bpsUGcf+UpxhnJF4GOCvHgniYwikEsBi4
e7BvSH9DuB7aCDHr4IOZZKSNYA69J+v+WNvI86NR/5gpVzz3g3dIUkToGMoIXbOA+pJJ1Gy6Lm+2
WFLyExEwd8TZgJCKb6uKWY6hwi125mGVN1x54JVERmeeGiTQWUVIVm9FOCTT/ocjWmetF3awLaMa
WiTZaU9mdAwjLUSBj4C4bBDDLZtuACM5i1/MIisOUKFfcn5STHsxdnWuhxY74bBbqXFmtAQapFeP
pjlm23DsfaB0gUfgUqBfc3Ddq7/+FXMxe/8r9kzEU57AcbIUbN7NSN1cZG2TdNWDRFVAWJpHU0S2
zrGhonLDTekBCDokyDq3bp1EezRCwtOMqik3aT9Uu9GvQBPGBB1LZneDKeuTSd0XKO2dluX3lhHn
T4iPMThM97oRh3u8zh7FhhAikdtYq8gF2+R2OnJao3xSsSvJKeS+vVxnzXoGZ6dNf0AgxDcRtP2t
m/jfgQg/4EUhUREWRsHXfNMloLAMESPuoYCy4p5Ju7IsSjDc7rBjhKuvqc60NN8FpeGeZCJHs/29
L0oUhiHAO0/z1VXaO9taG92TNrnujV8Vwb7NqgwDcpXzh4P8VrbmSRsjn6kTqFOJBeGzU06kCyXT
ky2qbpMGMJargdpqXt53uZIUZIrw2ZwqmJcRfzfVhvgp8x9tb95bn7TrwXfTA96h9NBGngGuiKsb
oWD3ncj0a9/TpzXk73Ps23gxXUqhjBQ/NrZAdzhCE7YrxvldaGXkFeoEsLbOS1YE+UPQkjXUhFFw
Qhc0N3b3uWf2MGIYzgQxuuF09Jx12Q0zI3fUHpQgooAawq7xyKOOJHcu+OMHE3j2Cug4o/lIq7Zp
2u1yBnuIPTP/xqiAwmq6Tb6yHqudG+JXU0rLb0jHoK7Rax+irug2uV/qu3oUXOPslmkGg46iMKBr
GdgOiC+UxYyp9ZFc+EUsN60driMzrK6mrCczqvUC8poirJK9Pef3VHjo3LJN9qkXgHMM4o9hjHC4
GnTcnm3jXWFlca+K1GMOCxmri+3xnuOwlk3y0stUPBa2SnayMINjVObNLegRwJYAPVVfZS/CuuWO
63/VimZc+4pfZCD69JAUkUlBEbO/lSU3kRsdC3rKz6mQ3yjYiOtq3lIV1fFgeqiq1DymFDOf0lyR
ny0sxL7Rh6zRjNtGb8w7P4SBWdZJunUbIN++nrl8hV7yANdgIPKK6beV/PRrrMuVa9/HHwxTC45h
04NnBz1qFveR9j1S+H9VXbunMJUYZZzcxKotMbXqhftsTWm2o4oIyA1kAWhc5l3cBj5oTWavQ9TX
5yQA0+tjVjJD7r9DkxHuPGXRUzrO1gG0RodA5s/4IMB66Ll+LPWnziRbqSjM6LPbZfuqvlZTUJyn
gKh4Vajvwozd00gwGeEEI/q4JNoGIoxu9FzB2gsAWmqdTbtey7m8luOHxOe0Y3AUhmr6VA0jJ09C
hncmybIfuYqfszRP9lb+uRzA21q24+xnlybd4uJudi4AtB3Su9KqH1vlBtvUq7RtIb30epplu55P
ebKLBsZkWkOIcht/zCODPC3GUKvW9YiExcPF2QIhTRoi/ISXqFr1fefcxbKk5lB/p05h3IRBScpT
hOcxT+DjQ7m3d2gHm5WKltBP92mfMzZ6YLRy0PJJnF0rfI59pW3KYJ/Gqt5X45x52MjsZKP3X7fM
n9CCWKBdNbfZCjhbaxN/+oPAo6LLYqOrBr057ALyEGv/bpAUTq0O4HgWdIAqLNM/gk6oOVAR+n6B
bDtvIqhXQ9+tVdU/kqmQXhsu+n6zI6M4SzFGzcPmUX5VaQnQNvUfJ39MVuPoxcjXR+MmitYp+vGy
jV/SmOAXfXHNVJhONfTsGClDsAuYkO3RPwNNmG76LqHtUiIC7yyLwawu3P0kzM9O7uyRk352xEQQ
ZjYOB08wSEhUTFZ05PQ3IoY6SLF4o5uErHek69FD8DhoAEJVUh9jve1v0nIAgJWbP1NyJaABi/Gj
Nea3QQ3xFGEm1zQrqR8SWASe90F4Tf7JpXa+VilEyiFsG9DQ+COXO+V/FBK13zxs/mt+xUtRjnUU
hOq//+uXrd2P4uZr9qP5y52uH7dP73f45U3Jpvr9Y83RTr9sbPitqPG+/VGPDz+aNn39AMGPYt7z
//rk334s74IZ5Mc//v71+0zOiBpVRy/qbX+I+Y/NYOCvpdufwY/8yYv+IMaI31w5z2DxnjjUDmcw
TP+jUf/4u+Z4vzm2jpTbIuOIfwiN+qOvZMnf9FlNreu2I0zXnocsv/eVLP03y/OAzwiGOq8ImuUb
4ADcvU5NXnO9Ltt/y9vsrkCP2/zj72Ie27yZwdBHsk1m8dBskHkxyX6n2xYdd0/wfgzJ9CC97fRU
PfhGQTUDlmabTetJADIeyWlqA/+ntBM6KinFoTcH7fdP9cun+LW5RUWaT0GHDOKay7GgUM2nfDPZ
7BpdA5VB+mHOJWxbSv+x87LrqRvFjZxMsClZfV3bOMc4+2lSYROR6uc4lOEulARdWkZd/5tRoTEX
Ft4dGJTzzOvo7FEre4/SqTXTcEpXzw8GNrurJKXGy/xNIBt1vmcq1u9oJeyrolGATYJv9A2LVStt
NMOucYVT7MHPKVq1Ob0jU1IGS1ISBxxvwhamMzRy8Kbv0KHPTnYVcDf35bpw6r1Gs6w3hE9+yPD8
bw7yr22A5SDTpuRsczmh3Fnx/8tBrjQdcWBT5wfdm/ST6SBDc8Oi3pQReOwSXorh19GOIrCxFzS/
MK5dgZXgDlqe3SF/igrHuM0N96Nv6N7m33w2TvX3R1tyopuWbc4/kmWI/uYEUI2CfuE62UEF/YOP
9JqBfnpAbz3uAtLY0I/jj4H/+Fl6rWJkYWSQL6tDakNXN/1kus2020DHV/RvPtf/OjFtwY+QT2XZ
ns4XNR/TN58rBizzP8yd2ZKjSrZtf+X+AGWAg+O8qu8VfWTkCxbZ0fc9X38H5L4na1fZqWPn7b5g
kiJSqZCQ42utOccsTAg7B7oRVLp09nXML7YGErQwsksDMXsMGnc7GVm0N/3+rUj7fJNnMNYneyKl
gkvrf35J9vwx/e3EdGxdwC+xXZfPEtvD318S0br65HtDd+CKSbgIsJyzhFCpE/R8dZOwek68a2wK
/5GU0+glM+R2tME/TZYMd2nVDSud6OpbZuU4oinMMZAmFmhNn8D1SX+vei6onVddJ5GAqVfwD+zY
epEARy6yw7xEFZ9RZcD1v1OqYOGfzfxTYU64WME7qEFsO2/8lre0iJXmDrs6zy+gnKB9F/WREukj
mAkFgFLQb0TGgd34TfQV+5a8Gm9VhkwQPFMEw1KHDbEZmN9tnIWCMPMQpFvBDnWxdfeMeDYj2IT/
/PaaFtCtf3uDaeiwXFucyLo5hwP+82eOC1lBYmragwkoVZp0sYTvncvMdbFNieoYlUTp0ibvHgZv
uBHtOp2nOMseImp6rR2IwmtItMkMzT+7XfWzwgCyG0veoLH90Qc5f/uIjSz2Ju8ceM73oozCfRiO
Lu+vicvfolvraMWH15BkHyiXrHSzhoZjOqfetB5iZb64Y9Adg9rRb1rFYbkVu76PoLl96FxApCIY
5ZZ5f3BfDkng3jCDIoDODY/yIj87dfbEx9iC4hyGQ93YxktnZeNj4N0Jxm7ZiaTGXo8n42WqCdep
q+DuRkW56keQMJw806b2Me3nydqGX7QvdObpBrHdgAkILw7mNmPBBtqyJrrMc6vZtL+NrQkcejD8
KwJdfTdNLVWfoIEAA2THl5vgALOKD8FYWxfZ+5voEht5c5GKV9+Uc5wN4a6p6fuPafQ+anV74NJG
AqDBaCqrOuMGatnUxvEGcu1B2aW26YqKasDM3EsflGz75khOxk9EteaFceTCjgNdTzv0qSPCANXi
vMONRLgPmLNmGk9aYDHFSArYLa04wOv5JDb3VRW5Oi2fkUyCal0Gwtg4yFl3QugfduAasHApqZh6
2pcIUphItRu63mzraIlz4ap6dJkuPyICPwMqEZfAiMNHjxHDI1iJYDW3hESFLgmSq/EMssZjZVYZ
PnhrRz6lf6FyGJmdZOMN9hmoXegqqzYZL6YTORbWw/LRlWF0hHeAG7VovoYNI5B6MKCHkd+0bh1S
F2N7OI0O4ziaLNMm0vx0qzqLyNh5UAAxACPXqIuD1we3eHK8Hdos/BC5wTKrhqcIPO9Js43wPuhg
aiMKEkZFoJIyWSUUcthA8wxpAq36VRhG4bEc28+hKunvQX546Jr0zY1j8tEawZ55EE+WXmr3sLfY
b3BPWPoLTnneZCN37yM2Qsyv7slOpmPru859OdiAV4+ugsG03J3cTP3+QWzzdzQdOPPlsSAKe7QA
xbCHYgUOfX4CQT8fBkxmbd00VLvU0Wno+7X/WM2HJJ0t15IA2eXuWLKYViIYrlYlAbTxG5aeBf6a
0XYtsNojcwj2phn7zyTdQ1CKEbOxwGhPy0GP7FOQjNNNn38jUHp7SBS6bkFGbi3kw3Jo6OieRmv8
vtxLK0UaFSvdwMbxhF2qoIwLkuflMHTeh5ocBprzUJ7OMTJmLdINumTkpCTA/KahLB7cpCfKYXCb
Zz9jRg239aIVuN1aQb0Q6gQa9HX/LJAyG0QXFdjUDqS7j4fWJo8jl3ULT6uA9ebW2o3uGBHNE0OV
wSuLDwUhKZQ/+jAOXxt6RalOq9NK7DfDxk2r8hTGtEVmd1tazqY0h+9J3roPs1TGMb+qVHQPVHPA
tt5aiQFetnsnCICX4wzJqEUPY8NIzAMDErVucgYXchz4Xmy12lpBeUmOxI+X27qnsRSm9qWtQHKE
UF/3sYX72XcmuuiqylduCdc9SWM4Kr0OpgJ3/lEvwl8mS9vOxQDFysUkO+lZJypTybWxB1NDT4nk
37QavMcgSb82omUKxuJ7SGfAfNWqW641wUYjBKDWu3SPGoucmNF8jRo5rli6ygcZZGAq+hdv0CQ+
Y1etBxuRFPSBbJMkZFx4yr8mQdj+fjcTjPPHaU7iIan2CJSIgV70brdt86A3chMxdfm9Pk2JEi8j
53JVf1G6VjxypbqlYurPbuhmUHmHZ0f24b61z2jk7f2U8Chbd7mtxFCc+n74atXWtLPC+taaPfTD
nkVCKrUBswG7pejTtRVNh0Cp8mCIgEm9m334yfQsfd+6hH6NbTsTtFIyPM9Dj8bADbVTCVAfTyEJ
O0Z65vN7UD4QncZ3HugL0svRyVQpx1hbq8A52EmO7NFQxJJNMV1JrIGW8oCnKzHuplSV9BlQTGtB
Br9SM77pWlaxX223RRSl6z5r83PUiYjfaoLLIJiqBQophr8VRjbdjLY7Z3mkvU8Q0lzyXnozGA9k
/cVQ44vbNOOoKMiSvYNShIFCgNGF5kvcvYf5yHZl8F50Ea/9mDF27I8bq4XxwOmovfmtrwipy/du
2zlYHv3pQZWPlR0ZeKqZ/zvFUPDfmxMENLgzUTed1QA1JhiXZraR3OlwyRMavmsYRWvfC7Bblql9
KlTKDhzo2GoscvcSzPuAVNsNDbRv6Vv2aao7Z63jrM2/6yoH+Iyk7CDagoabmd9092fQiw4XtvjC
psY+xqSahbMLpNSlOGqNezda4ZxsYnu3mUzt2WDfH1pHDE/Smoxz5iAwMxU+t8mMnb3eDNVDNZvt
u0xan5CWkMY4wVsX9zbKhUqte6uATZWk5HgZQhBaA4ih9Rg5VMVe1YnN7K2LjzqjE7q7TkF/JpvR
n3TdDlksUf+kOQhEBCRFDiAUnEnjQEBxoihaKcerjsuL1xq/fixa95r7hXbSyzBc2YCN1k0b6lc3
jbH5p8YucF+6rqxYBroQQtnA1Z/O08EOo49yZp825MxY/GWjVjV3KwrqVW2F6XkIBrVx4W2QkcYo
ru3EwRXlPam66kDyGTLJ4ph3RXfohp+VneXXPlf9nOf5q5iUQI/EBZz+2DoF2UgvR9sx6KgOSS7E
iYtatrX48NaugcZG+qSyBrHjbOqapbD1hnezKwRta/6EGO7qJobRdjQjzqb5ORoPp1KWGeWeM+go
WmETJxYJ6lu/gScJXqOfZY1+w7XHd91dn8gLtqwtHnztknQEh00VKpi2dracJuZmSamSPxMMjQ9B
szVDxzmaDYDJKgKiZ43q1BYIuMAERfuQXsWqg5lTu13y0vbgJVAg+EVVnvt+4+SBeKlamK9+BZCz
zd+9qS9I7XRfzBb+XjgR/tWDaOXlIHMiWGyH6ix6bUf9V2X7cuWNTvRUAdNo61F8dp02oVVKC0b1
TY7EpOtXUTMPdkHsvCQ2X92mjbk0NdFN1g57U5FGBw056Ga527bdcOHKwlvc0f1tuEZ1djw8t2l6
jDXSTcpeXlUW9Cic7I5Gv/SubFNN4hHj9IsRMJrpo+6ncAgirPWrqophbVpElFRpJs+IeW2AtW27
1TvzNFDGLY+EfS/PygTPUE4i3qJWK5jEzr9bLP+qLc5Vh/DTSrGOJlnYX6rWLzatTphJljb9WTqj
z3CbMsmqTO5q3g/XMGEy9YW+C+30a0VBRh5k6F+WW8vBgXK56XXSum0/16pVyQDv7Ea0+83OOi2/
UkMiHUrCRofJ/eU0Zrjp9PGm2RF6c02avw9ZwqdXdqUHGIXMOIfyawQNHG1sPU/uago/dOCxDHZv
BiXdo1U+DImUJHBw9cm9gmmTaR9KOjj0nMfiaXmstedJU9WpPeNbja20ZmxhWlVPeRwAIGrKh+We
Z5gGcZCQ35a7/oGpUbPjNM7Aj6aIfJRdgNmvBPEbpngcYxJ6GFiiAJ3GdlXRbTmWAhTOIBEh6H1z
AVZSPvv8H1w2ntA9+qd8LNODZfFyqsooL8qNXw2vdy5Go47K6sEB6QUqLT8wnprY0J8CxMpWzQv0
GtcicUOnAjP9La2pfmW289dHZVsIOwfKjfyiWH/XzA4h2mja3ahd/TROun7qpxwA73LfKQAAwmks
NyqXq4gCiSmZUmszTcZ1TRPtZGn+k2jJkJzEoM5FQMRvx8au7QdyJOdDnqiW+Kr/uh+MY8D3bZi2
Ju8zl8xR/gyNetxK4wB8BGJSaT8maIpPDl+iM/vyjokD1gUE33jsqujsBH61H+ryZnqTvzND+4um
kwGcOITmsW84wpyLtgyWkm3rkxnYJl+qXH7Dgu+ftaQ66G4keTaEATB7+WD9R72Pbu4U3qqKcqQx
X9jhHSKjBWjJSx0Ni+dOGXL1Irk0XAWU3RMpNw5fyySI14Cn3uHmEDWki3UUhS8yo/SqBBO2add5
0lrjCAz5Crrf4bt8OijjetW9gjBu1930kepy2sgsTNf+S1AgRuiaKN8z06YCVD5naT2ujbo/RFbz
yObkPZivMInV74G61rpJGmN5MA1mOsnRrIIHPI/evmFmqps1MT8zecfr84y1wiewcDz2Tg0IrDvp
tf6Zt0/s8705aQLT38Cuxqgc4xiBzlvb3XBgABDvE0Cth0TynSqN8BzqOQJz1f60NKfd4Qf7JAh5
TtpQ7ybjtyPKwsFjh678RB5ptYF6IeCHntLJmZfL5ZDaG1kF8mBE7s964u+M2npfCujaqtG3KH0f
ZTigFSIe2cyhJWtZoWAQ6ru+Y1YYC9S7RWQC6dKeNBHUpEh0DvjL5Nvgtmzi5/ZOqtZlrN5009W2
nlThqqyRWclxcpl3gwTLwxiMHQmWjDGpTFPjl8dbXfQeOV4a123NYCOAgeAz/hBRkT4UekrcWwkA
eu4gZ+hsf7Bw3FmGkAQCJLkrzbdRRDrlQaT5rx4rKOl1Nvl3g2u/+VLc3BKacNi4dEClccqSwKK+
CsSrdIsvoCISRpaUwJbrpevA7aMLg/hzXRYOlNR595VVX8MsL975SK5a4r1VJeF5YVV+yhZOdSLL
aV/3NtLtLiEJbBYb26whFO3xGZ0ProRE0DBzRHDTEnfThGZ1a+LE2dWN9tax/GSIPRBId2pbFFy+
lFdUG9MQ1dqrvODQJBqQIB006a0twnxfO0XxGIZ0DKH8pS3ZjPMMj6JcmlgyRmbSXnrpksKkWHrV
jUa/6D1J3ZzC+BWykjfR/ItzUYCO3thJRToTbNojCtSv6OfneXg9Q00CAjEM1i+bDGssFg/oXx8Q
XT6o6NhZo/5ZkMCynnzHOkdMuVCjZl9L9lL7uFOP+iSvk2eGawhA9l4ZATlJnQvsuAfPnbz0NJUP
pNZ2G7rU5T0vw2dmTxtt8tSFTw2pjk0/ydNdZ6tiWspRnm6cFk2PFfPtPzpDXO6Mzmk2y3UD5uwr
0lhxZKNwIfy838Q1rx5x/6NCLvdKlPqOydObw6h+k/kmuIexLWlUV6QYgiCBMxU/GprLujVg8jWQ
IBgE5IZmn6zr2vOYa6aKBMjy3uX1LdbSgjhPfh6jrFqFuudRFpWHvi7NtZeBK6E30TeEbUKN7Dc+
BpGTMYe2y9TJd54zvS4W+bl1PSEwJo7mt/2+hkUWNsVX1RLCN+gveeaSYt1bTOhrjIFFmpAahu4e
KLO1Scpvakq+QURSp4k9IGlupq1Oy/3MhIYdhMHxj+12CVP6Y6K1jNnM+t/+2JvpDX9+u0fVtRv7
4FmZ2d4g8ans5IcTl+26Rlsjt1KzdunITLkrU3Cm8y/MjvMJIzBXE5RfbkVU7ewBXw5dhAdu/BFQ
gwvYvmzWLh7Gh2OipWy97m3BtKYNO7SMjItdcr6JH0jWSZF+jilJW5qoFad9qxHFc68Ro1Npasha
Yzjfhgz6nQ8Y7MkrEUnhgk93Ru8/OnuAHulz6HSvFRrF/R9KwoAIaKgq8zwSVif2hds7z23FWMXt
1Ls+pPmLC2v2BcU/I+1hBf/tCA0iPvVCjbdgDMuN7Wj1Js4L5GAJALouOXl6oB984MZ8cC2djDE7
TpaHJ31qUhMCp5aeFPAYmqvW88DCVRTxyc2nH3zYDku2ZpNxTjwrpgcYHsX4haB790aIvNgnhB9Q
KCJkI1PXruqcCnAkCjQnajpI6Ky0iZ/f7ai+qjzPziWEfJczeaPpGWrsHJafGKDKYaAy1RR/kSkh
Cl5Gs8ELawT9zMsucZLdhJFrbwW6+p3DHuGYNH736Goocxg/NN+HONg7U7PvpsZ6dpwg3/MVyA5e
EGRveeadsyzSPluP7p2ljO42pEFy4xJNoQTstGAz/ukX9HiwuuTOYH10fvCIRMr5CVNzg/kJA6om
74knukvmRyW6wfFQWrX8lmZCUXohlXd0Gumgx57cgYFO19LkpaB2NrlPQISp9ZAKUzDMcFUncNks
HSO2aa4tTU1rbtrkRR/t9XLY0+LAxpnBjQcjJG84TBL6gbmB7azVLk6l+Zuxdq0Nxf4vAWeAglIe
ZUmCJ7KQe2x0xgvNNmgNoAUSFNJnmwpuFHnwXDVeu53vOSXjuDZtnFvDYHg1pJN2IG4MCumYvQTU
COuopQr2qxT6sOryvYUgUXpjBIM21x4H/zpGtkPsA7oMXZPfK1WPR/trNpBLQVy8MQxIW23dPBei
4I1xkYD2EYx3zB4OOsT0qqIsvBiJS0q0PpyZTuZH1sxrZ0Tto5nKz5gkhsAi2Tqn4/sQ6bWGdJGL
lDEQ0Cjbp7bmYlz7OukHavpRlynZhx70Ro3mKtScINtJnQFuBSA7qoAkOkNYX4WK+01EuprUiFPs
Y5C2bTt+oEhhi95Xxm1pS7m22DM2kk+G/lkKCx4s+qV916gvsoiLTVAE6H1mZ8BYFLvWNDnHhoqp
pz+9hWNJPu/YP/NpjTNGlxoo7lC4m621chRyURf6FEncOjGYnGAsEclaRngPYrrDIBdJshXVu9tA
Le4YIyGlb89d0lxocxJGa3w4bXrP7Lp6DCb0sZn0m6uWEhthcUmr+nrY2+PH6PY3NyPh2Y+brc3b
exrD7Esyqf4MxPUcmZG8oVx990EZPrSld3ECeJyilzGhqIxs4lHe3SLRwM7KFTzy+j7R2vYdJjZW
30JfzMvg3IQtUkEiPZT9oyRGLrPNaNP7Gptt5GbbWmRzpY5UutQU++N02/bC2UtpE6LaN9/1fgzO
uH3RonZDfgCkXGEpS/OhvQYltp7Ep5OmTde+RCIoxgrkflEE26VzUKeImrymhFztQ510+uzYxV2L
uBBQ4BjzdliWdQtT5XxUryOLsu0199HssKx38bM/mOENELh5jhtjI0tL32IOt2FwFDk40bXhUkXi
OZAHzQqRZFJ4BjT0+rbV91NN+U+ruHhntWcXrke7SUTZ12Y6jmF4aqG33aTGrJlNUi1XeuXp99Bn
J+QweXoIapZDRI5zHrvGk5r+Q2/TDBiq6aoszzi0wCl3BkXIFosX58XE+8fGVp6DXLXnNndfkbeW
+9IkP9qoMvHqWODW7Gx24zT2JvBal5hNqL/nwYt+diKRu4LcmFOG0HdQ7Rfy1L60DVdYB7HnPjD4
iK3EMsBuT8HRb4MROwagN/gmj2g8xT4HXQF3Wu9uEsJ4UbDxixoLBVjhHN0hf7OMKLjYtTmHd5gu
5HJPkE5R+5yEWvyoeIpNqAbC20Tk7XWgbhPxyoOD0QpxVN2g+UOLKM85e0YP28sm7sxmT4VbXm3c
4qchoGtq58Y1DOSbnlotHGnxxqgCgWOWlzVsa7YWRsXA11Q1/SWTsw9XESa/sbdWA8B5xM8srwxN
YhonnrFfADTWzKMprLjbW+F4MdhQXMR8CE1W5Mpvz17PjrDQFbGvjKVOoWTYXITGS58mzd6LSLrR
yjOd1PTsC1K/6177lXhlyXzCK14EROq7RqaHrT4WmnhN8tDLRNO/6WOsd11zdRIDNHTrHZyefFky
SrwT7wihONSJzVjYNxINmeepBrMujbNzmuDWCeB6rpE/W+vSKLPzoMERn80YWsSWL9Dn8AtbQs41
/fCnjMoEDLltnSTSrqPbvEGOY3JgRBBUnBhev+TCTrvV5OYScRnGBXHhtCxWsmbB4AUOp6xmKrBy
ayDinU/Tz4nAwpmajz+XvlDVl151KNq63HidPZCNO5gEJnB9mUwPvqrVFP0tIL9pFyUM4ruseTUF
XpyMgIqRiTYjpiQT/dUHnuqyJMe1gya8qu/NfFiWnYRvMDqU+OAMd4aW7NXLRmU3Zx5TWwS/XO3h
bvp2cFARKzy824T5mRHfg/mWE5L8kVN0Z00vD5DKmY263aarEh7zsqvMu/qCPXqv2MaeK4DwsDDi
5BgQTBRjsGDK6lCBumLOiuMyaen6FhVfxJXbl9cepxHKe/0aD80JRVp6dvs4QL6eALX3iCMR8Chp
xmKhTfLpM3CET4WM3xUs0TVrKv3DE1MGDV5itp2Mh7am8E/TtkCDEg/rOiyzvVXlqN715GtvmAHq
cfdcZLNDWFrOmwvSkP3+CQe//1I1xjnsh/Hs2wAYgshpSZZR33EdVCi2836rBeY5YG70AV51g8Bb
riq2pDej8L2rNUTkBNvdFoMLoZts9Qyk999iTJJTmDI9YBOaKbp/QIkqZpsmnZ19J0yiHsrafYlA
z7pBs+7Zu16GhH5CB8HeMCro5np+p0VPErtZfA6d/tP22+92nuUHz63Hl4L2NK0FLPYiPPQNzaXl
fFjODBy8e4stx7aAv70xU6IyEx8QOic3Z3wdv1oVtBBFO2Nf41J/zKhMyVQgZEigHC9plTGH+toF
jbE2uG5gp8QT6kfGCwNwbJRwy7YdtduOzhZlH+POdRvWT12cWseS4KaZDh6vOmK+3jLX/qlhDFhF
SaJD6GnMV/jQ7iabzGm/LMIkMEE1J6hmbw/N9x5ZyjWtah11bplvxozJZhWZ2r7VHPsKRPItyPPm
JdNd6xoI8y0uHyXz/2cZ2+GLWxl0qLPQIIDIRSYw40yshX6CeOMv4opA1vSbg7KQTJa7UDuQWYVk
u6Z2wyUhjNwjNgBnWsczUG05ZFn/TmJKssFuv7dmelW7BLrqc2Lt75sxY+1jP15pNueQ8jnYM27J
ncuu5Za+MJfyhgY4X/k5LBum6IxyAKKcOoD2ft/OQsTrfiUirANaclygoQvCYzm4KiQwUZawG0r9
WIv2R9yk5TZaqGj9zA1d+CLLLSPOJWu4fI+cOX+0mzFav28ujJIFCVo6rEYBetsNc+XiRLpRcZoW
+tR8d3lsOdhOEG7LmFntgh5dnmB5wt9PNZNIl1uV5eJE8/NDSgEGOjFOvK099G/LD+PlseUJYj3n
JS0v4V+eMC4QZ0HdeFuworns+SC0KPiLMJrTOD35gTbRa67QznSkv6oky9YLtJXZXX5abv256wUa
G1W/Ya9EG+DP48vb/y+P/bn75/cEY5549eeZE9+GP6iylq09H2Dw51Nc7mtLym1Y+ydOfp3BZQgD
zaqsU0KKrlg3doogw433fa9cWofPyy9o1jfXrIvj4AxFfV6wscvzOlPG2bHcJAbgL77scssIFDbb
qPm+/PLy0HJYWLTLrRrPCDjUHFEx3KE/z/H7OfOBxp9VoJ9LoUpC3KO2j2aa3HJrOSw/aEMqcPD2
uE+KZ5fh57EpsB+PnUy2C6c3KSELsS9aYVROjsvHHCyn25+PNYl33fylWr5JQ9iWp+XQzbcsSQBE
OYXBVvP74VQW2XAyac/T1OPun8PyWBpMVIZEvkUxMcwkWKT5dvlDFuLNciC2zd/6MXa1w6SyVzfq
kDqhF0hsBsjoXKrVrGsCFS9ipPeygCkS0u5z9XGrUmdPmAeKLfUCubZaMW7eR2k2cImWO5j2iIOD
V3K4n0RMC7YfMPZyMaB1rq0mbLko5/ds0MyzgioeGjHmKSq8FaPD1yQ076kZqZ05xj+US73DIPxV
5vyHKWnlJBLDAMrydzWKI14rC5954O9rITCP0wVFBXaNfXT6dEHfzNK+N2bkX3wLJOc0N5tD7+LF
Mjg5vMBVv3LG+hu9OGblDEZxxR0hofPJ8IRoMlb4ocdtg/E6HUuL7iYxfkmSImqJ5dGT4upZ5COJ
9jrMs+EWU1Eto7vuuGdrBPdCt65rSmak7YhLpH23kuqBjtmexAZD9w2YEep7Yb83MpXrvHHBFMbf
Wa03DAH5e/xwH2kKvVY5fp9gZ2hWysfNYFaNrlr5hf1q9s6npuNrSqP14BDD0zBnwX0DyM9gXuDV
8FjTkQlOYFIscBkPYecGwCbWYRtbK80DS6rb9tX3wq9lWCaUHsSsGOZwJGzmMWJy06XUlp73ECrm
iYDH90FG1qSDi3INXyGx2jXTHBoyQLJ3PQ1Uq9GGWY+CXzc3GqQOitw0uTIE71xNJQZwujtCWyWt
qB6DXREkzM9d4yOXexDWwUqkbPGLytuRRvkYNrcsH8U2T8m9clt82OxrNs0c2TztkhrIHtsvBoGS
4aAw9h5iG0IkSmLdLLqSphle3Uo8j43prj2JOR5txBMtqit/e70qxhBFMQkPO4d4yaEixj6yCeoo
ZPbGt/OX0WyaiT5pVDPgZoN/tHxOLsMwD94EYKAWwX7qQtJPWv0bBUTNV9Y0qg3ndoRF0ifWgwbX
ANG+eB8bAUIoD7+FRT8SWqJvUEh6W6I6Sv5g42l07B8ekaF2Txi3lq2rhve4rXRz65mYZ4ws9fbV
YB0sRF7EjhD0o8+RP80c/mPOMUDDHAjELplEqTkkqJrjgiLiF/BDNtbLQJYQTMvsTFgDaoA5aGha
IofIHppwx78sDwHGhxndG0/6HFVkD4QW1aQXmXOMUToRaOTM0UbRHHI0zXFH/hx8pLXkv4g5DIm5
IoJO8pEG1MVHlyJxBVaEL+gco5RJApWsOVrJ4y+orQL/3hy7FBDTkFcEMWkjKTb0cHDBzDFN5RzY
JBij0Zmou5dhjnPqyHXiQtG9LIdmOA1DrT9H+SWco6AiMqFKhd2D1LD+xYEitAGJzaVw+pmE4JOx
5ocPodAUrNmdKDyTtSpxD44zzV8TLXzyA+cUWOKSM5hVnd2dywnHodW0Go60J9EI52kwwt2YTN0D
7LHnMqu+B3rq8qORXvUosru0mopC3eiPyogFq0aF2CY3MPqSlQ4+gNBwqxY3g8quy7PmjPD7k/1O
vItoI9L3G7DKZFZ/caK3FCsuu/++2nr1wFnQvyD0aFZm1/crA//8sS/YFib6tZTKutrmaIHbRq6I
fTzaSZK7+CZH5EsQcErb31ljODEulmE9lh2uG036w5Z2Vb3KtXcxdPIqGjzz6K4O01SGmzSdo9xo
m26qsJnV6mmA/a/5OSbmM8qK4LmhPR94Tfoq+/M41S7RPJJ1JX5PjbG/eO5YXCONqKtZdVNWdCVD
klWxTh46yX//n5XFxr+YxS0YtY7tCBs3B0gxOF5/1xVPnRm5oSOKQ2xAVuk7ht5N6mkrNIOvCtHi
85ACaKmmcWfP4o5BNuH/8BLMf3N78BpYUHXDNggL0MW/yNldL2haMHoFvivkTl5r3h2fFUDrcQdy
IftI8DPOgoBi5+ZdcLNcIBVmCqe/yLt1XYoUZZwfnGexqY45894p/6VhuAw6pNdvswp06Ub95zfO
nAXXf1O8z++cruOeQIdvoXr/+xuHmyERUT7wxrmN3Ca2oY6wTG6GAO+OeMHa2x30+aEzjp0cgz1l
U/wxgV214m9hP1682nI/h21hqOCbNPW3nGYOzR/7JwIV22L9YgtMNwaOFjbdNAyn/wETMPt4/u31
zwHPUrmSP2MRnP+TiQC6BJ4ZQ+YsdRlbd0g4m7Cp+SPsiiHbqB9RZWRrJE/dbkqcL50MWR6sa9S4
zTY3c2uLtv/Sq292HFWHSaov7twBKaPig2/eQzQUxX4ocsKd04Bwpsi6WU3SrpcP4X/l/frvrF3/
Xzq35Hwa/QfnFs3T4P9sPuO8+fy7e2v5h3+5t1z5D5xJrs031sL9gQnkv9xbhm79Y/lIsevMtqWZ
uvUXFdByyeoAyMePdVNnPIqF4/+5t+x/uAIGD/gzk8HRzBL837i3HPF3m5JFCpYlHClMXqGNxWyB
/vzTuYXZp6gl29ML5ty5al0OSRMKvMxiYtzjkHc2V7baXLF2scmu+c/95cFGR/vQaZn8XUvRWM4m
BtanLrXQyC+A5KRissqpKla21SJISdCqxBgvKUEqEl13Q6DdfyfOzyR0iiBC00LRURyQuDdHWfhV
zRRgKR6W+7bpncVQ0v/0Ux8dYL+i1fOUdaa/noL0jcxasJviCU+afsgYTBXGdMKBvJWjYR+97s7u
Y9hk0VRRNBevtT+9pHoPr6tPjxo5SG4Mf4oapNhFgUKc7yOf9y312IfR2fKCdsXlNCdKKD+XBFVu
PD697eDB6DSM2UWOji1PQ9ATWQmvgF08sPyHQsgvpYqf6tJ/HPXmHRWyszHtEoJFEm07RSPXSY3Z
Jc5+TdrepcxgI6GQ+0U8ZQrNczXY7CCaUBnMEZur24LETvsrYzKNtr79Xqbj3Y6zR0OEX20uiEiT
U7o4zgasSXJAVSB1jXzi9v9ydx7bcetsur4i7sUcpsXKylnyhEuSbeacefXnAcrb5Vb777N62hMa
ZAW5CJAE3u8N3yjOk1Jtklc9heStTUQqiC/sovYFpvHRRKg7TwWa3hzcPwUEW7UipzWPMYJ0LMBn
pl0mcON9iRkAinPo1sxzzQQlQld8q3j+rbABzP3U5vFpaAs4WfNWue4jIUMPWt3cuq3zBN33mZAq
bLHGhJhT+8pjBealib5y6jsdoprSNqvUHHwy62AQNsyBw/p73RnAokbx3QWMJn6AZM5gk9nFoRvH
z3FsP12DHK6coKkQVzOcl5aWIm1rHfswZvZYbQ01njDfprTk2IdGNadVq5EONhRWsCnN+idFCqwi
1GXZRViMrMI7D9Va1mk/rIzeyqrHfMDMvStmbRVF1s8cgxkroQDUhSDbTjet7LHKVws/WkmsNWVi
zqXTM/Ca6Fs81hi8O+W8bfTO2DoldkAZ+bCj91FZJKU2Y3NTFK8jul6EwTGCGMYDhdjyQXtJdU4V
a3YPtbC9VYfgktzqrRhPlVruS9W9CzXIRZnagugt2W2cHYpRAfNlwpXbR8Wxb/Rhbn1jgc9oxiTR
lUzn2nT+jmLiGl4LGWtdctNjAbjrUsjbvcUntfyumeDQ1Wr63GjBi1GgpOltVoCsjMOYOveYE+Go
VPp3s1Nvlf7odEjP6xQrhMpNcDDQWdGgEmRAaFuceJ6s0f7eA7etU1EfH6DBR0324Krwynk8Hbxl
ujFcQIhyLOs14PYRaqdf17az6lvzFi2LiBIMri1IGJhLvtReMWJbuW8MlsfqbOw0FkON2z2OGGLi
E0rsd8FItjHPYHKePVdd6K4QAdlKs87KZPQ72NDNwzi4dLLjrMyQKIfZurKWuljDt1FYXId33WRg
d69egCfDSLtRCx2gFASWpfT8kz/wlsfmrRIRxpE28Qer1wNTTGa0zUNgJx+0MbcBMHcVBQZCwv/3
gPVOujWC5DKuw3tsmgYsQgfqvqX4Pa0V0lE6S1zDBLjWyfLzLctY5zOcvbRIblrNJX6x/pl0BDx7
14XXPAJ/3xNymPqdxjU9JMZtH10RlA2alrV3thE/i1gbpUXsUHd4pSkjtbRyvMXK597pdxlPCYZX
8m0wYHLkrf2zpVQCiyGlSqlMF3amPngJgxmjp3rtdOMP1bpm/rsngfsGj5YfgTZpqyob7zujifhP
dlhoGv3KxGCDnOki2kStvXEXHikURh+GaPhsjfJexSVyqvhPAtxfmzoc+g4CFL987TrmbeQVVLgJ
fKNC+65MzZNGuX/QzacSABYlgosLMmS5olzhCXgf8BBwhvknci2ikAmujpOfU4g5zbRsFR1LUCpW
s991JoutcuXE3trJsOHQSNBGI7HRy2uljrG0w9ug7Ysnla9Hlp1s1IBkttRQ91mOEiLod/Xie5+U
g37qfXSLhvFzmU0chCKXL4lZirsYkcJQzf1lgdpBiNN1PJgXYVbscdl+CWL1hxPo2LASAx4tGL1E
pnMZ6MPWm8YLZ9YCf8iXW4o+F5PawNLDOVCHXaDmkz/o2TusF/TW92qQZn7eXUKhn9L81syDknOm
8BzEJa/pvWNcUljqtF2WFXfZkP0IE+Nqsclu8obp3SUxe+1O5e0AZSEWV9e01FtDge6gRdEPuB+b
YYTOEwhEKPHIs5yztaF8s1uck9LW29cU8pDaEiudAnkyX7l2i+BzoAYKWbUiNXL56PTweZpYcLqz
Xw4J1hR9bexjYRaC8vC1CDqXePoIBzV3Pky1UfqOMxyAfS4nJb2dI6YTZDJaDjf5QgnWkT3uVGu5
x2sHAnVCdZtgLkpMwvLCvFILOPkJriRjYu+rUdvWlvMyTaTfidHu6ZW2w0HXWIdQlKlWv4VEt/th
a3zkRnM3oFkN42Tn5a8FdB5nnn7g4EJamHOVjcZTpVkPZG6ga536t8QJuh1l/2O7GH7f28CH2MHU
IfRibg0HMp41zML9aSrvjFK/N5fowvW6aKURzKiDZXgNGgZRbNZ5k1s8erWH1Vb6bo46KrU4ea4W
BqIKab+yKehSs107VsX9DvaQgqXujloPecGLOqISZ9zA9MEaFbSwXxbYvln9ao3E+GKCEfuVysgt
AgwnmFL4Y6nydGOEGJSwwiLb25WoZZrHAYGkX8XLkzdhYIg+gx5/izU0Eclif6emvoMtDLl0VD48
k1zZyoJ2FAFTp8ZVl7EgbuvsWwe0uCurBA0Hpax0dH1VxZFpBOWgMlLoF7GlE0mONUAVF492xSVu
5/W7YSIxnrnlNE39w5jbdOvWT0aKQDypRgigWXZZQaJcBaXC5WA8lQOXK8y4Z4d1ZuU+xQMVLMMJ
XkjKjTZW1LzpLhVLG4ffsEzu7Tz4URSEEike0ycnIWR3frE79wj+Dn1TjbnfUJoy8unDqMgh1EP1
ujI+gPRWJinimidcxd5yVqYGcwFtgG6ccUfMzfbRxYbYz3L1RcEacGUMjISAbLJBGJFhH/PCispm
8uOsqE6TVNaNRxNhx6rviVMt7dxHxvagudWn5d2iJvw2Wu73Niq5fNqRkGpMADwzuZojKjBl+RR4
YNOIiW4hhKqrhEKaa0SIBzobfiOqR0UUiic3vNGjfW9ig6TGzI/S8C0z0g/0xu91ulxHRnIPRIyQ
V71yZpuoyBwZf6utOgr9eBYzEOE3o2CdnufCw6BoqR8W1/gGR+uixPpqRZr7Q49kBK6wsWqngFxx
Eo+T8XYswxernGb85qILqza476J24/a3VgrzURFJt4qNuNBLMBGLp1crWQJuXtVtwMSanwLVd7ab
bj0mPITwES4t8MgJ/1YdwVf6vdAw5QwxdssdHlru/JnYBZIm0N/GIZLanRekCNYFM3KQY5dSVLkV
13k9BmBopFvDdq5WQRRjgBfiFRsRK+oMd9gXmX7ScoObo+wezh5/u4M6jWM0KaFD8E4G56PtgpQq
BSQMa4YcZLblC5ricGvXnwDy94ki3G6z6H1yR1z/h+8z6JG+2Gtm2h+I6qA6q5wr+I/3vWLiXt4T
Y+QNu8HsyFQNehSe+W62xkutCS4w+AhI3mu+9SG0x5HFPQxgckCqNkn2Sey86kl+ASfiZ9TxiJ01
iti6S+6Au+8mJvTor+40GJW+27ifUYfFm1qMV5qa3njQZylI4ECe2bBWHegEqXjgTT7PcYz/XHyr
m5akpPzg2gqx62rN479/MEv3A2ADe/TM3XHDhdEG3u5QCsEmGnuP1lmh1//khnNvREiNgruxwqgm
HP2iSzZBGaWbMk4wCqMgO1LU9g0PkRJqZabMT5NZPM5hyOPfD3JqZ7D1QhYb2NRFqsJ4ScwLJgTb
prcsSunTIXYXAvRAnJbIuRkhAelVhf1t3R66GmVt15JW7RJcq/eXlJsf9GaMfGUo9/2ir13V+zRD
bLONzNo3fX07j9qzWrlvQZVcKonN/UXlAnPB7GxiCTN4RsuCmnFU9MNAUPOeLOzvGCfc4TINQE0m
R4qnclRwh6q9Z+w2wi1Kt2RjxKrqq4550xiwoTvtOXWiDeqUXR0IusaY7xMH/VjwmIy4+dmZmNWa
Pa5cSFTreEQdEl/1SOW3sTH1PgFDe2PmHuV5nbsK3oJR6w7kFa5guRWb6BHbMG1dOHhntrMbQDm+
NEYKAzhAPhlm9OwGg1+OznXFeQ0rAlrL7Eevqzuthm2pv5j68COOgu/hMr56jvXRQwgKTebbGNey
/r41K+dnnVZ3gesSHR0DESGagEQB/umVlq/hlqoXB02bLpv4ZtJ4XoZBuXOJ+1plwU4zMDcBEeQq
zgo0KXjcx3YBmbKsHmHbHzEzEqF/LGo9tW78xcne85pF5IK6iRVf9BY1N2YqHLfgjOOvHl12cXqv
Lwa0zjn6kZBL34ePFs89SMmfoPn4r5uxsy8CcxWJfCq5SSXMIJskYYUr29bijdzN83oXVYz1aRF1
owIicygSNBGtFUdJGfbCmyiux0NXDPXGq6rv8nPZBA0HTVu49jodCEMeLMWfLwI45ZZNSNn52FTp
+GcrEyywoa9O/ydXgB7DoCmzP83ZBDbXvAfimNyMXGl9U7TDGmlNCR1ktH13oRzvz6K0q4is0BAU
mL+sht8GhF8bT+aW2WaCX3BKDryo9uNhir3/MG0xRhVgDFLrgzUSfCCK3ZmDtVgXxdS+f/9ayPAw
jSw8GSiT5UeZNSdboJ78Mdn08IwVDvoBtgmwYWTlWfIUFNkUm1IJCzSJu1pTMKTPRspy8mdlrWIu
mz+a8tPOjIUlVy318lNzIb/SLux4L//e1GKUiQUr07qXZdKP8sydzlIM4bq0MjLHRV/Ls5J2PPPb
TgN1Ecdkn8hPyJY8dhoOcl9uDEGVbftoX0NP6Mb+Xnb8KYdPnprzaJCvNNPI6hMN7lqeCvmfhALJ
+enCEmNzUS2Yrfqjm9oNUtbodH7NAnt/UFtjm2OUz6gDAim6Q2hE2wL917rT53tusMXRFJs8wbJ6
CRGdhzXkD5U10D7EQsNeAe2U/+0P//F/kE2Q7oK6ZqSf3nnqPQIbmEPDL1rLgDzqF+Wxb5Ryb7fG
errPsjQ+ndwJuC/FPU+Ac/KM4aYXwGD8ckGdTl4dXRO/7ipLuzWiQls2iRt9U3oMpM9nmEvkqDsi
RUeMKnnWSnW4zZtx2Mr/y4AiBINgFWqgNSwCgb7sRl3Znt4qriv5SfmN//EYFdNlhYU9ohJxfQzk
c/ATA/Af9vTJdqAx66vz8BFvQMjDGzB6IHZ83ssRPPXWuJ8LcgwRjBQOsFQgaTX/8e/aJUSciKKF
V+CkIP+2/JPyf7skVy5TN6aGpd0cTiNJXJpyJMnd87HSMTfijmTpi7MJHJKxIye7dUKFfpDvl5vz
1frHED015esLMOjeEziIONmnj3Qg+spz1xbbU68WddjiM9Qczle4/HnyI/KY3A3FKFSHYduSvLiL
nHgrXzPlYJfvOH/+6xCU+7LXZOv0Gbl/an55Xe5+OXYatlVt279uPWXOLMoihCSs2n6VYTBF/cdX
oV6fzg8BO/0q1NuVPuvbBBqxa7WshsRtdbR1Z2M7N8XS3VHZBa50L6klrxa1JE09vStcYz82/YVF
9ekI1ogrAj7UU7/SPJ0Y+DJVm72hqKj/FBJzZlgxcoN3MawYrbFVarocdAiuwCNURZDklA7WjXqg
+W4xRKCgNa/I9/+9WSAC244uJccMI9TMfpwRzF2MYkMoHk8BuR/odmnji83RHruyPX65u9GYxnBL
6E94IV8IQx4UtoteEGYvpXAuH7nxxGVx3j0fm4yJUyxfPjXlS64c9uf3/w+vn785npxyjy45mS7R
ji7b88f/+LpT0xH/nT+Onv70HwfO/8Hzt/zt2Pmvy1cnG7VE0LjhzmitzZcXz58//TldDI4vX7+I
PNsq7p5OX3c+OV/e98d/9fw1cKGn1Qj7d33+U3C/9lqmvkVFRjSoZDr90ZR8J4gPHvIVayVJg7L8
ok0NnDuxkcdkS74gd1syjfpAVXYn5qBkEta/2YWzpBOGqQHkOIXhBtCcx4jkeZ2Iaed9gp1sH6CK
Sai873+lE0rmlNdUzbY0tDtZnrHyEeaZ5BKqPOA2VsuiRiaZDTCumYs5BjgtJRx3rLHEP9V0ajmF
wJg0xAXN3bBehjkHETpSN7KgIwPLVfgHeBDae2cRabmQgjlfIp1c7quCdih3icX7llM72EhOIhL2
X+xEZhI7dFMNSGWMQIRolC2+q6zMmwLJcEJCwrqol/boqnV7rH63vhxrGtVhFTpCbyIF5Nhp46/N
iL3C8XQsUSe87Uqf/KuVfMOAP+MugpMi+5Os8F9MNo0Tczwfi0edMYDn0Wqek+LQNi2zX8tCE4js
nqbsYblvN/pzUJbBRpbXZLUtpjJCvrfo5nP1bcYA12d1DWIs5nX1byaj7Okvxwwxf2Tt85nIx/up
Andqy44e8JXfd9iFye6UXXyuyNnyUXTal/PLhakX6dN7WYxDqwxrUzbnnIoI92Q4pWlc/xhiKPCy
B00ZIH/uUXkwwTIO3SO+SzKrFEJ/u7O5y0tipyn6Fh90wcoWRM9wTpJtnWdPlkjcxa2ixJ2hTLrD
bL+hHm2Oknh43vztGAgMUtQWLrBmtMdZIdpPbjqYdaCSuDKcj811CPkxBF321MBcS/LjEn8YoVcd
wCCtzdgOr5ZUV8p+CmUXyWbPLSTQw2iLjytj/dwTsmPOvRORkOArzkzGiJiqnDeOuDmdd08c384m
LXdOf8hukB30t67qRf+MWIHv0UbCXGNOWdne1qxyeyevtFMXySvPTQZctueRkoiQbA4CUZ/xcEqD
IiMvUSfeWMzOcR0mhoRZKMWEtPoMqCRsRnHuQo3TnrlooVdy/9QkLW3w1Yj1szyFqjiPp/MtWnIX
pT9rx5gCmLha4oRo5DZ1X85UUG+G4ePLi0dutNKOD1hJAm+7lKbt3MW3kd5HQcidIVI0Hb6YA1kH
k6z9REQd9UuAZvmqJC4HCP03qH+ev5CGz7uyJYnEmDRQeGACIUdaJE6DIsjP/6cZEYaIL/yfGBEP
Zf9XRsSvD54ZESZaUNty8aCFECGsWn/52UpGhG26hmmBI+syjfFfRgS0B7QJpL65AEyOI9IN/2VE
6P9g/8qTBZ4FtCjNsv9XjAjD+UKzgvWPIlFVNax7Id1Y2pfEGE9tC3x0iDRElBSsq4hEwIJoKb/X
iVqZUJ22YYRjWouJlsXiSJ2DYzK1r0uu3GZz4PhJrc5+MmJ7MNjOVh+A5YWEbjNnZgm9abwN+3VG
ttg6EPe3xhVTUdaNrNPX5BdAY4t4amvQ4nA0mFe9h/FBmd+3dv9qLC1upnhXNn1xHU3Frq7dW+pX
JYDzYh2MhmK83Qd+pnlvauM8eF75lCw4TZvTp1sBRkJj3fb5fIFR49ENpr2XFpdWqjFVjJwrwpkM
DBTTe4IHgf2gIyzgItCqa7W9Ty08X/Q6djZVj6NCZ5V+k2SbTJ+sS5bcFVGugoyANF0pfnLlke0y
XcTltqgGSvD9bT9lDk847HImt1kHODdEvDnGAmfVmeZTD4Y99umz4oTGqjD4zVbggAa2d0uJnVfa
17bvhfrnopmbuRtr7DP1e/LDjq5tPXQj9mxGhVEThm9rt1G+ddbwWNXFe7cesApct3NywKsSuTFW
ryxvWY2LYqJqY8k7Qn7lkWz1BETaMbVkhEiKwwRem57VZLgayprMgzG/sohTzVLOAvZOLLGL4RY5
J+AskTEUT6J9qh7spLrvimkPZuz6Wp9eErg5+e4II0HR4/d6joYV0Qdoq11ykrLbNKSSEoKz9gDK
fMc27fHxYgJHvU2HO2ug8g6HkPqkolwHKazU2Jo+mjy9VCJkyHhExltvuc/i+8r+VCcUVBRgjx0n
AS+w6R4Oxx6niXTjfbhpfKFUjepXffAIg+MWcoyvk7K7G+PhYKkpBYWpFrZ78NOVNNk02uysoyx6
6o3R3UdNd5VWenVROcNj6Zot5PB+ry0WFH4Hkr/VYntFZ/LgTxnKifaSZ5Oxtg3C30KXhIWyTrZa
41fmRJAApSdWZ9fGgOUIpRvbj4biNXer1zRK51WhPptO+oIqOPPTAUcY3QFHLYrPeRABNldEhGzd
1GUyZALNazbCrHnaVl35UI72PRZwULpN5lgVoVehum5tvFHwX721rfZaR+imhPFai637xQH/rsu9
tTCjtYwGsyY4AuSyXHTTqPkQYVPYov9uWjs2seXlJ+Zu6MGbwKdrzsb5FTlFC1kaT77uR59CTknd
gtTATOjU6/ypqugifbA3XRj62mK+1QYAaRcNIk80KtYV6CjIzF3WDeYecTkJUSoE3wG6SzGTEt9E
h8Dqim0j8gMMIbLESX45tc7H8PlELEQhgoe93PQmEI9staIlbsabyXRff71IBDWjR8zUerI0/20r
S2Wt854EitNrf3xdTo6OWandutJNOOBjp+0ZmKe9tOE0bQhwnNeGzhNaJ5OK3slhUxRWBzW7JZDY
7eNPRyVop+rBe/cQrhA9ZNE+LyJEVoG3jxJyRQAV0ZpUYmkdLiyqZQtDk9t5TrXt+ZA8njSY7k+x
sz2/PxYfkm+beZasFwhMFE3hrekuDLYK8kG+wGdrYsliE8dUsZFvkZsiDKxDqO7OR+Qn5bsAXZmC
o3UpuLlpp0+evokCJa/IN6FogXk/4F7WMLqtoXxoeyvYpkVsInVViHPcVWOavFMidzKia7AFNN5G
CnxLr6Hrjt1dTZH3VkOTsRq7ybzIh2HX111yAT3kcZzn5qoH3duTn31ti5VS39XhqqkKirWtD/9t
pUfh8j5Fw30M8YI4w3hVCdoTNWFrqpPrJQ/My2keHvNYKTfFQJESmxJlDWfIPTaOjsdRWD61rjL6
jqFi+Vlh5JlUziYj8g4i/kW/vE6aR9UO3ccxWF4bgyWfpUCYdUXWQbPspinprsu0PaS6Wh6rpX0n
dQkLmMJo9/lcfpgTi9POqqN91A6UcD1qgSho912M32WluFDw3PANx9cfBUEEsNaC8lbHxNBwMQQk
+w9Sfx9jOVLcYoairOypK1/sKd1Aj7nPkyiA5WLjiRjhTSWIBkMXLbgDEEuYejxwW40I0+99NTXX
enTXMLq2Y47fBQ5g7VErcGOg0If+NkQp7KBr87mTrAbBMjQF39CGeCiB2kSgqCxYoCXKfRcjG8FY
JPoQ8qJE306oXBzcDIMzbiU+eEJYu44gko1r9lT5B4p+plwmQH/QDllytCdqYX4qYPGlj+21NVG8
bsTST26kY0siFxvn/blSdbIn5h0ek/ri6wI8kBsKpy5TV0Zoc7TFwmliXmuLCW5lCs1cysqq+d2S
x867jpgvi4mzKqa/hphqz3JePTPDjsVUWxOT7lhMv+Wr5IokeOkYE9VdQSG14a9VxYzhi9BMys3J
C0c2pSGOa1gvto0f0iyEXxazAl0uDsRaYRGbWCzVtN+7mlhYBGKJgSEmC49JLEROzUgsR+S+IpYo
CWsVU65abNYvYtXFiOQ0EGHN6iYTC52RFU8nlj6lWAQhC8NvRfTrIpexEignPJg8Q7GCEndXvIDW
nOFqL8ss516WWO6XmkHGWs2a1RIjEgonZ1BcDoTz7gktrnu4SRWye9nvEo+WG1kdkccIEmT2EjSE
ZeV2/ST7/mTuI5vaCfhR2tegAP1yHLU6qPFHKyR8gVjAEr5UruQZXcQpk5tOLHl7sfg9H5PnO0xY
JKO93QeK2hzPG0UstM+7siWPLfZbLRbjbjc28CPFOZXDTbaIWsH1gkoi1qhiJf97cx6D54HoAACo
AgkYJCiARP+GyseydcXtTm4ygQuRhEPqvdwfBcqQATfgof1v352uUQlMyCbxFtza0nl97riv+Pq5
Dw2SS5PR6feybwaJjp2u3FPbSqpPJ9HbjeyYcxfJHvtyzCmwuKqJ4fHPV+vJb0lCB/Jqlq/oSkQo
VqQ+Axj+e/FKjEjut4nDehbrxfzAtG8VS0BRXjLyUkL2/Ov6Oh/TQm3ntLq5w+gK8ArLqRRBnOXg
aNIKYMuU+JR47fQGcawMkfYNhJetqcu2R1WJWvTw/7a+HFNEHVRh7r5Cu7KIZ2MXbx2Bv00CifOA
5HR54xBIjmwVArlbgPBkFyKarP7o0VyCfrJH4QjZ+zZRhNYGdbLYlBIwDAnvYLoGjIi9J1Y0Elo8
3WevPYE5yrYhcMhRIJLykrQFSqkJvFJ2sS1BTPnGCmCzSHIQTlnClQUHebXKzan809QBgxcuqP/X
kqcnS6AtxIm1meFgPhcTYNiph4XuuBI3buhpHMwHPDbTDlXb79uzJaj1cle25Ebet+WxgGiEgIhd
DJC4fcrbZRYsFcNewIanJt//hidORBZ6a27PoDfs9TLfn5DqP2B+/CibZXPCtzXmR/szWC1h+fNu
qKsO2Ya28jEg948+yBPId6H4SfjYlUfZOm/+dqxQFKaY5/eEuTgLf/sKstOLTb5EP+XXZPJzQahi
smTEuz8+9rfPfjlGwpS9XmB6YBzP/1W+CjT07oxkn8q9csJ2qaVarDUkbuHutfiFxuVjhkJ5LDZD
y+k+HxsTgd7rqrJVG93ZTWN2kVPo3BngSRmUYT4RzjFN+RH54b99jXzhj894s7PBY/WyED8+aowX
LQIHk+86fd3pvUOF5SI+j+oF4tIUPzP+b3Jjy/+qfHUAi1ZzBopiVoJfOfL4rzRVRcQRwWFoSc3a
DH1ZNPtBSzusmpz2GEdEqAOQ7SQ+JuH0E2hWGUgGV12ppcflQQJiZ5AsjCh6rsIgf4U7b8Hxoeg/
YwMDt3u8lAB0UJGtgsUVSaqzgrXPGaM8Q5auhJPlfuLlWGXhsb+WiORpc3IBEFd91RkMIXfu7kxX
7bYjzga5WTUbCezJqoAEkuXuCWJOiifXgUBPMHa5lhjygPsqpy04yt8iD8kfJDcYWNi7Ic92nWeh
EJM4qET8UNqlG9fD6EJCyhLqVHgwsNQTz0A1yVK/n4iHjig9IDb+DSjLVtvl0bFnIIobqEUFyBoX
c9OLooKsIsiWZhH+G7c9shFuvZN4q2w1WJnCtoeNIm7OEiIl55IhKCsKcn/Eq34/Q0NH/QH/Pxb3
B0fcFHLdMjdhGLx2wzJikSBUO+Q5/tLvLKpFCh6kdmzftY0EeN0a7wvZqvlhSDT7q6SG5bHRr7Cc
4QISkyq5sfuoJ/GaSit+490xL1R+t4RzS9byKjkW+C+4eH+vE2EZMEbKNgIBxDBxhFUvzS5mJbyt
YQpu5cCRFgSWNDOQzUBSakyUL2QAHhZRxSbaA4xNNiXsDfN+3hU9DuZiNib9LGSLPuK5cD6oDpGy
7psarpr4EedN7ibwK1pnez5kiYkFEReh37UBEIkJ8w6h8Z38NlnKkK3zRsLonda+QMZyN/KL/ihY
QUnmxJuUmo1msPadyWLsIhjCfh9BnZeQstzUYo4UWRHmXtm0V1NFVIfEDF0pDRYHXf0eiK6Ro42s
PUhnct8qTJoRwQJ0rvGuD1jJ5OGMG/PvagbVr1HFSTv8CdhXb3RgTr5a94hdr4nSEGYKnvBRILgo
ZbH/ez8P63GfVu46aNLxmCRwVkt3iHAorqMYe1txNEbfiD9Z8Ym96HBEATAcIU4NR7n7344lDQHF
I3qL8XLQi/KmHvLxGr9vc9XqG+Y1AEXYq3qpGWDeP8LGtZUHlFDJEZtBZxvpNuwnryx2DspwrITy
eos0J940qrvcavn9rJKVZ3rVOqvqh6pdXMj+GDiaQbBvYyiRnWG/6docXY5ErGKrp972vVZeZuG+
CtwrptvJFQbjxsWk1SstcbggwmgzanO3icmgxvHm1gPNfXZj0pvSgTjjdnDuk6kWKExHbp9KpE4K
UDklQ7BvguUuDeZ4X8M5vajG4XIwCEgda0wcytHaxqE6YRSkXPUOy4+5Teq9jUuEr4yGuvKmFi/8
NrsuAtLJFNyPdiaGX6jT7P7Q9f3eC4VxcW1Z16GzXCYEdgMFzy+j4Rn+6IyzD2HFWGnKVG51S9UO
nT7egGzVF01i1AjiafVp/QOJ87C16hZ7rkhOcnPDTyGowZbG43OptBnbiWbwC6vGPDd0LF8JApIu
sIC/xg8C4JPVOJxff8lMb6UaJqLULAr3RdNcL4Nzw+1sfDR6MlFmHfsIzfEQhhXquAsRo92kM7Za
eiNgkLBdW4kKg9+ZiO4J+0uSplV/wI16jTIt8XERQFfsuldG0RRbp4Y/T2zuQXKu3erOqpTHzDNI
THXijdYBpOYGRkhxeWF4+oiuPtr12YJrXc8m6KBRI5famMHwHWo3XgtwM/CfX9eB8WgJx6+gipO9
ac1Pk6qTPpvAAp16l3iFaHE3Sd9/K/EGX/UFmbENyPqcqB92C4hbDN8xfEL5sqgg/N5+mWC0GXZ/
BTsYoz5j1LeNoYIEZ8l9bWvNzqijbhu0Bh6j1qTetVi+NmOB8T6iIgQ+ZB+5PCkQtsAX7eDkZZ61
GQDB/amerZ2l6BtT0YUmQJgrI3jaUopeLsMZYjPxzf2WOJ7xUC367AsD1WWMvw/ZvhvguDOFvVyU
5IcKfXTVM8/zVa1wqPxh/uHk5ZVhKMmur/nDlWXg7jJr0TWKuZm5rGMBRuPW3PUUM7AE/NFZYr4p
xBspC0yCF0rEUuj1Gj3kad7ha6lD346NrtuHBYYVZJGtjTLDFiHWNthrEgfKAPWL1r0huvXCU+yU
vOdur2L9ekjT+qOaKJaUmtGt/08X3XRTN6hP/WcZMhzU8r/Ij08f+FVsc9V/LM30VJWpuqXhsYme
/1exzTX/cTVEv8jhLVfoiEmI/LfYpv0D4RedI+oEm38sUul/FdsM9x/Dc1TNNQ3d1hyN6t3/Qn5s
inj7P4X5jucRZ2hZDv7HZBm5X4T5wYjxXVQQAgeotHZcc74JuBGy/sR9Mw+tDwNQJHE/3EG7B+QF
s/Ewjh5a97X2SGKx0EbBYA+DTWMOByQ4EHN53aN2tU1JV8vKHJ7yODHxw/5iXxAOY3nNXYWSHtgN
4YE25rqPc3W6Bh5lbRB5hyW5Ljs0i3MGcmWpb2lKGLVD/W/VPhbljhgmMGtNqIxbHNnaXv//BAbq
fzklOtJvi7OiG/CR6ZY/w+M8DP4DbfTMw0L+5z7UY8MPM4U413jelYqyswsdO7O2CjbTYlwTSLAH
4/2mUHDF/R0Zx8wv7SqSKHrEcwt+QF5FNhWmLSsd36+tOygyzP51xuXo8MfIuz31239J4aT7vnSo
axi4D5qUbhGt26Yhsgf/UJMHkZ5Vdh/Xh4AZaM7d1a+M/C6fiAbJO6/czYt2g2daAWsRXJWQ8hqy
48Fs3BdSd0a83yj/TTjao4nNaqIt9Y09EilFBLQ9JfjWiBtRSwEtr8Wi1KHgAM+4dIm0D+Hvt1Z2
YWRFvspRNGv6chdrNXUWpfmRW0S5VEF3QQpctqE4djEPIRT45QrTbRjDk/uqD+GTU3VoDGJynhbm
/QNG+WkSX9jubRixEm+rvt9CxHlayEphdq4M+iFXAg+jusX2lXYDzIGu2pvWKe6b0IM+mmghv8Ue
Pufi2Neu6ed8zh8jXOy1ZtOGqJw1e/BWdvddj5gKCN6tmwQzGQMhNTY932em/VKPPHq0ljpkmSLP
wa657tAw6spn16dAJE5n3Yh6nKOzXlcJPl2h2stXYa9e1iOjZYyQEOIycJhN+7FACes3E7bmHV+i
lGGNRZJ5Z+bFJ6FCJMCPw85JCvQYs/aezo/TgH9SOpnvbnTQEB0xCe1uY8vFXrgyVwtRPyvcYS/S
3N2SDPS2LPbGC8hUKxskIq05z6s4b6+o1RlbNWJZhvMQs7nifUln17etXEUlWa/7oXmtrIa+HOOK
GQhJjXWpo7fhmdNEF+Dz+Dt1BUaNiZ35MTOzGz3o8bLX10ag8fire7QZDy5mxPusQb+P8iBfMP7D
JvOYOx2ZFISZRcsi5JjbKC7eFRs9JaEqzjpQhwITp+UOLRJi7Wr+f9yd13KlTJpFn4gJTOJuD3Cs
vCtJN0SpVIX3iX36WaC/W91/dEzM3M5FERyj4wqSzO/be+23AnT4MDde3pQv9SzeW9l92Dk4PdG/
2g6w5EGWn12a3OtxW++0JLltM6nyOw4/oAm8LUyaRLgGE80ghJQliJzeN0V4YZJQQnsXr2AFyVHQ
rxt1ab0q1Q/JTDgPVHP8Qlp0sGut4PjpMxKjHcyOYqYgCjoyxiAjh9sZs3Csy6u4ag9SSYmdYoWf
tb9s/Z7m4rl3i2cCQ/KA+eZPRTODpocEaqTBgmuIJCI2y7ybKBNQ9mtYW9ugEuzcV+L+ZBbkSlRV
7AGP/uFk9tMqDRcKE84atV48pQWK+wikAiZa1ha3Q1I9pFb3s9K7t5hgexEhveZMgknTv0vnaCDz
21Wkiu1K59hpKA0yl9mSqqS+DRjKLqG4VlS17fyjc5w/hPy8t/l8LoXxU2FigqSeAd3uUq+b3Ltk
MF9T/j8h5N5mYXLJmvQg2+aZOMwzpYc72zR/hSZfoBQ/xTy2B1sD9lqGD04KpselWa9GqGkV8yEX
bSAF5Hfwpfj6QjyESzEcikj7XXLm7ZyYWIxB5M99Nu9hdOQ79NAh5xBkBH2pAKGRmZd0KIg7u3qw
Zb7XMtJkFpmnjBqksNe5cVsBxKhQNfLK97Pt3CVTdp9a841rKMfadn1ssizazD4K7Bz7puuim+9u
5iQzdlaEeRf76KkL+1O68ovy8EM3iyuyTB4BTrQeearPdW7pxEqZhN2N6t3X+2YSXYlV7TF6YBtI
f6JY8Nfze+6q1WMZX6jMnELoi0aqBhoptIuI3oBqzruFtCpawhiq8ZRC3gcupN2FtXa/PpC69ms2
LvTa3A9dhg8RdAmKTIQYhDjVHefdmYyryLmE2cnu3GgfNsMr/Ga0MbtGcxuG3kOVL1OQuKoXN32H
XEwlOaW2DpUedjubAFrCNEzCAKz4KRxNDb9bf9KJ4/JiiVOx06K9JsZbKi+nUmo/DDMQKUkDRGMR
1ln9iNz2kiXmK3ZUwF+LaHzrp2qXid8k09WSYDzCIx+UfYSXISYtDLLGru5hSPTSfupaYnRMlHiU
E9LTSMq1R6izQxIpwca18WKg7shzbdWU6ePeEMYtEfAvYTzdWTZtSeIRX7QOV2bWfcbJSmnojU+D
GJdKIl0s2WkhDu+GYmi3h2a3eaiFe1US7DfXDj7L2HjX18k6YgA/bSM/dpecIYQWLKEEA5Us1oHZ
QqdzGf5MRk9qi+tNUfFhqZN6nlry2BLLunLHZC2uTqtcd6hpr5u3EWZ32NPFqcr7J1KZxh1rRsYX
rj3z2p7OtF9F0w47A/O4nQ30pA3zLWMp6qchyC4l/NHG/bUBAxtRTlUSuaQeDHKAsctdFzbyPV03
FZiuM0AIQjZdFzxXrWPCnp1HpC+s32yEHbPLcsON/fe0Tsh1WILeMo2fJhORVJI7ouhyFwr8bgiv
yyBr7RvhUELEhEFpQlp3i8MXBMlL/b1mZBkJeE1keydWJ5pKt4Ky9bhzakPexrpaegCB62tiftSL
7KLPxVGfmmlYdnwHUnc44BFutZ6t7YZerTA7uSAbrep3okLjzbWKuD4sZsWcHiLNJUwapEMhjZCK
x5Ncc7WGkECSHBtwYd+pAiGSK8bPhYUO2tz5gPvgmc4Va3fIfwwujdfb9tMIti+LnLMuAdGoOxHX
Z6sywbFBwHMYt8JF/iQqC9Yth8T13szT6zHsfyyOIGG5KizEQ1ejFI9YwCEvZPJt/elIHqLNwv8H
IbGvUdN/LgoncRGrr1QDdqZSjjuYxj8irXjENcuCT2pBV2mvdqvXexuBjBT551BC7q2ZbUs8szDV
moubK3cYx94FF0Qin+mihOWzRYUawiHUyqapXpxo8Qlouomt5kSk1INCpSEFd75Lsiemn2cijJ8w
25or6oehaXFPGoIZ/gocpvm8fTsujx7w6R3ZVsBBeVvDEns9cx/hm//uUnKo5sl+qcm4HfiGFnqj
MRNHJ7yx5uZWcVs+OLm1MTkHYb7mFzmwXVw3v+uHj2UoIFZkBB3RQQS6ZARWDX/Z7HDyFbN9khO4
VZyYuPOpjDLUa7MeNGX9PMr5DaNdf8ZMeJwUgb40n5FTkBvolWNie7JNzlO1NJ5IFLLkKEzu3Lba
15ZA7UFRCoWtvFTueAcVUg+UinCdptQ7RDJkwrRwckH4+OjMSDoRWMulM+xTWt1eJoxfjky1y1hM
MD0hYsKIftaVnrmCkuR+LJynNMNmX1LK6GUvvTBTH7WeoL+EQACTRXsVcfpr44l5CZWi0v2dRG0Y
lAtgQCflh8/GMbmadZywLNIhPdJe84qwvQHtoj6U5cSFMErumwLnXuYqCi170TBgkfVbYwhHtTfh
SPaVvPOA9Rs+wTSaP+lYvkgv5T9xVE+NrVxyAeGUTBNIK5HwYf8U13bRwD60M+zlOWI8COB9DrcZ
wAmiOvIlGNKsysvDmBrFJqIx5oR4ig7hI33k+jysm01Y831z29NmC774mBy2B0fiVHBplw0uvn/+
gXGXt8vEzIhu6vdLbHsUEYe9PSh3TU9nkvQ2FHMgboDqH1DPWCeltwHYkJZLgXZVNCh6NDNX5oDZ
Nt+aoO1mPel3ZZoO+2Z1PkybR2rbJbqU9UVYe5HjvE1rObuMjZDa2ogoHn71qda1U9Eq0EBtyA4J
UeAnuyUBkAUckXSyJCgpAq00h0/CBCC5vfz6Mtve9hbR1gDdXjtfzZwgvia/CxmYIiUj0m62iJHU
CpX/r2a8gihpn9CiBE1BDGOdauXJbVX1Ero94tCY0ODUXVdMhlkfDKU7UvhcLhwy8S1ZqvHt5MTa
XpkRdjVNV5JNADwk0rr0Jg6jPJhGvfVryIOclcsj1CiFfFqpP0AIBG1EnBeFyYLZXE6uZwRjxxcr
pUFThHlv6lpyRtin+YRP695M03hlYRkB3utdURHFWYUOqeDJCB8hS9XbLEbMPVTvzEcqeKVucpXE
7Ytcs6GToQyINt3PWtFcqzDM7pSCyYNT0GOD7r1XtJpoKo3378wpuhoH8436wq+lXbJTUTBL7drw
3CtgV/P6REBwvRNKLR5Q5J7due9xbGD9pqM8eWXNpUIWNbPA2MzfFy5ITmqQUlwP7QXEe70XzmAE
TdTeF9BzL7rW2gGdnkeh6dP1uLCYItKn20vKiheLUkeMe/hWm0CO66V5Yo0vTtBh03s4ftYu4pRh
qlF+DCSXkFFJN4sLWKcU5aXUmIlBeeie6RvKXaxQbdNQSnlhPOSvth3dVyF4Hz1Lp32VDNHTuJSE
3DB+jxDGsBfJkzuGBlEe41uTFdPBHu3lmkPE8R1dlizGo+ho6QNzTNu5jHQPL8SowER+mGVN8SSH
WRVhvO5qd74V1nCXZal7yProw6zkfKor8ZFPdkxkPWLUySLdAKZHeiNDmdwoBvKBMJpaH331eV6a
+UmxFM3PSmDKZq4/UDp0niKlK8my6Quv0vG/N511N8GZA8JUk0c4pMxYy9TRr+p1M6gCgz8YH5LU
s2DDyxNOepfV+O+TfrruZoV4aze8GVMtPzqG7C7RND7ndo7byIVJvNh3jl/SZXpoNUirSW4dY6qc
gKrmB8LEsRO1pnYea/GaWAhbVNSR+9E0nFNMJiVu/kgH9ctVVW1eQ2YjPhcx49SZgHPzoQoEkNSb
ujHpHBeROFn5hKzXuCOaVT2SSQ88yc3lMe8IihmfNKCSzNEtohXgYug6cfURub0H0iPOCeSpfVyE
n0Ql1g8aRJ+0HOwDEQWAmzSTH0xb3oZ2yo6JPCiTWp36MrsYg1pdTI7ctrP2imo8A6o7gzIzTvZI
ei2iVKJZtezBLntfC9vuMlICbtQi8WubA2JYqA3T97pEVGVWZBTZZ7hnxhtzol7iWNN9MmvuvjKX
zmtEZh7VhXW8ZiItlZ0OZBDp8iUUFzk4c9C3NRSevv+d5jK+7SeADIXxMrjMZKalRSk5t/ctR27c
RMVZAzS69Itx0ogirIcY4N+8MDlavb1Lm7wbSTU8NFjeFJmdyWGN7kmkuQlpeASIf0oWICT+LWCM
SuVSOzPfjkzYQCwvi5q7exJRy0OSEgrloOuJpT1RUABXMMuLGLP+sprT2nszKSAzLUAqQkdMB4t6
vef0Ro3srgQPpsy3zKfTPWA65xQqhyXr3VsVyBXX6lwhW3xGxr3o55bwEQ4b3T0QVGjdmNbIKNOW
80FVw7MAKvRsKiMdXE29bn80rZI89VPvZ1Q57iCw7vSJCWOhmuANDfhwUS6CUmgB7rCVasfUrq1a
Jtlj5hcGfbbJpCXbTc5nVBTzYRn75jLhYbdNNLhrxg210n0dOZTWLPFM7LU8DjDialrK3pSn7rFW
+8FrZXnVZqjO0mt7CIGpyzEkMsFzZH0pKpSES95d9KpT76lZ7pyOgxPy9IgbHcKRe7bXzbaXJFd1
wyVZaRSbpdG6O7VXLIFDro6xco4GQkBmCL0p4c702qklKS1WCC9XIE3NRk/ZRiHUOY+bP6WiEYuk
Kvo5pV5Mb4qg72RL6ttC+L52k3oyqCg0+bloTk45quGtnq8ZYagKmH9wrvVIckbiNc/CZQEvi7QA
EmvP57gTfmxDpWCF4XjbXdtm7tyXqafUAXMAq6BYZdmDrQ9/7WZEHAKAI/mpMAl6XTfbno7wnnUg
doWv23LOEx8dASk7azNbtKtpbt0rN2k2pQ+S+abIYL1TkmfLA30SOV41kararhOXxkKVSfKU66uk
HnzdF25Tl++HLa79AVlp7wzzuD0zl/j3f/7t9gLb5m/3fd9U1VUMAn5R99qINej3nzQ289kIEcDf
X1BDAIsAfP1wX7sacCmqb1Hhf//1vzxpu9NRrIGmKGj2v3+D7eHvD7TddB2tZgkcE9e7fpl4lWhJ
fbK97zf421/8p1f5foo2ceYmEgzBOltkIIx2grgo9C2rilWxzHjXVXEabA83Ap2FPq6ezbR9SCIb
58eqW982dgiEm+IpQvTtNmm+Es0t8JEszKugnmcWb4TxDb419GsYmfKYl86T5eIo1dcjgPPqF7L/
LjCruVIDDnF0v+uhIKOWBT6sbRieev7oyuVchFNzUKBWz5e8aykK0Fj40lelQn2fyuXUDuNnXFTj
HtyYRTJNr9dkLNpIhAbwMPFsEk1mI8fmKMKNwzzdHJ4RBSS7Nqsfk8T+E1f1rWs2fmS4d5UW/QTj
Xe20IbuhEvun7emIJ3fN1Ku0SxPbr3Hpsex+xfcJ78zEBVMYNEpB5VPwkTu1JS0Qmb9FFoiXLvVR
aaZfWVEY1D6myY8VAiVgrfLucr42KuUPob4R15jHchTPaTY+xc1cB73u3G0dBEIyVvrS+MsYTRrY
rIwsvf7Rit/ORCXXJDOqUIejXpwGlQqQ2o4wRGP5W5SKFxsT6cYZOq7ooGvRO7HeCUUvWEv4YjTn
YptpyAQx5t1wCDH/S3sotT3gmygqH5WsvIxQ5yX+gqxZfQ7iVjf7l4RiWEwxPW9ehtl8MKuOEBch
DjJRPjt42r7bJbd6Mz062vKcVST/agI6ZetWV7LtjrWCOJm5W5aFGcqnMDoSNPhQR9ZwM4R/bLrW
ftZkiReDEJtDfCcdwQwNARt+AtOMX8IgEG+VXEGd241EATtu/jwZDllEI/rZS8tky6szx/UJU2Rc
hmC34lzRqjD9j5TmQTbPczaPf4ARgm1yUbK+z8q4b6bwpPXhTQMfwx3ca1miq5HGOj2/UZ30SWgu
2dWV+2hPfkrUjUlShRyuiZk7WskMKQdQTScobypE+RA7iQbtUEXipYZ2p6c/pjBuKcL2xsGp0wsq
liJwxzFl9po8OLoe+o5Vf1RGwUfuyBhiIDkYqUF8Zm8k+7GxzD1Hz4j1HhdMhCIFe1lKjmHqen1N
E6IgpHEnahOYEgy/DMA5hH4m8tG6kLGwWftN8dkq4+Qt+lB5HdIipA0YrGg5ZF24W1J+wHqE0e/O
rAVZqZ+dwfXmB1dJUAstzqfd57fCFmvTOwQw0YAArsJ7IH+Q4sos8igpPjmGNQe2GT4nxHuUavfC
ouzEWoKA7IH/O6G6AFiFCbqfL1xD+uVMXy74qn9XyR5j1GOVu3+cUW2CoarPboYG2CBaaxe6+nun
GgQDd6hLsjr1BBVVT89LoEoWljiMeL5N/V7/UeWgFMkUohCUJ3QksBTu1KmpdwwpGbofgsnoP02i
d5AzNJfR5ndzo+yVyKRTP4ETNKmaLvwEdamY/lS+51zk9vp6rtVWwaLlXJvazfqPNLLEy5m6UuA0
gkxyfVXM9okDnpHGgtPitnJAU+v4bUXJrsmpMrQLF8eqTJgIoYKH9UdmdEpaSAy+qiCwKhnrnu6N
RdSAHt0UtAq4mtngUtQI7hX8OLf01Rl9RB5x5c4JMCzlW0e559KRJr9fHGPm27aTjzOFbMhuDFon
e20pjwRG0ZqItZrHMLcJpRD5bdYtlJuU12KyaVCNnFeroji03vUKt0qz/pBaCgMZhxF5IxpdLZim
Yn7vTPdXSz2E/w3t3TlE7US0RRFC7Jt+S/qQbZY9JG4VkK/o4NWMnteGNN0ucu7w1hwcKz+0YwMt
uIDHa2fwUMcGpzMSnGynZcu0s020N/NInK4Dcr8sCgG0bv360saACV64aQ2TSp59yJuQFbNgPTiR
SI361fA6U72TijIGA/g6vYm7Q6rPUbAmRtFII8SNQ1AX9PzEn8FhNdyYUFGU22kt2MNXTr2yP5V5
Ffk6tpQ1jAYUmPJLj1OSZKtf7VpP14c0pfvRVpdrB/i/Obghud1KcrCtI0zN+hTq8y+kRU5L2VnR
tJchoXQj5+QtnP5MylwDBTP8rmpvRkJeDYXSN7xFEsWGG9X6k1Ey2Nc1rQMqMp6EqBojHzyycmq9
gsUMsmSnQi4Y4xEU1GDxUpqQLOkap9kvI9fzwMwXKoL4mbCTjvcLpLyMMbRWzGc70y4QD2sId/qt
UgxT0Gvip+xIXuX8btEG8pnyih9dAe4WltYtMSG9Z5Wdu3Mm6XO28+tbTuIxg0ib7b9CPNFYg2/n
tgUD1cwBEaotGCjlweG03BU1WWoSqCRRuu5hMtzMB+ibK79b9MbUDejs4KyauIiSmV5MzUuW3+aV
u/jzMuq7NvIMo9av+x7JDhDdIOtvVLVssNgBYiSqh/QiBr6USVKzMDnQkb1tDf//t0x/obvILf4H
MU0GPrcq/p3n//VH/3Cvi/8iYIcDRjc0F62Di2Lln+51A2q/ZdnA/lV0NauY5S9BjWGvj9ioaRwU
M8K2QP3/Q1Bj/JelmVA9SA3Aw26C+v8/CGp0VjT/rsDgDsN2dXQ1a+aAsQp0/k2B0Q74TydLQ0Wa
2Je8ooI9zsxo7cz1KbO+jKSv1dOiMA2Y4LEqj5mjGV7VUzWM0YKWdMQvjPec3XjRAdQhFm/osaip
ECc3VJSzKvAOCXEmNbM1mIqd8HEnF67dtWqieB0QC46t/JgalYZWR8epWAVxzuKLWTu6scuJaUEY
XIzCPdMUGPw0Zi6iV5YNpsJ8qSkRem2HJbclAhmd+2Sft73vjSI84manM2REArldMpbXZyI8Wztt
624zVvY5K6JuXynZi0sV/1zP0V+bqKt1XPesiLG0G7vtJjNQQsdR9HjfT94e2DbJ+hfb3vYq295c
MvtyzTLQIJ0C5/8TY+jzsC4iDFLz4rJtVK2Hp7uE1tFMEbLMuk6qJWvVrz1Z+QV4SI/u3kAV1Zan
sF+YFC/5hRYWrWXXVe6Ju7b3VXglnEVD+ATuyjFAWn9vUm1IPDBZtBKzMEWjS5PcH9y1SGDi1yY0
8Ip+7hJ0N4VlAlLv9PRQEoTAyqW400fnF/HL8FroOgTEmhJozJouTgimdwbiz2b7PhzT1ldjy6lw
0JVcS0sWn5HtO47y1jtkvhlDvh8aJSPkd1qOkG2vDIccFJBato9jUr+OpK5dT+MsZtQLNHvdyFLJ
j06PajxnWD0h7Oodeet1r8VXyvzHKLXyenBZjPBprseuPPa2WGWs/VU490Eq9Y9oXAYvmSzaumjf
rhuFm5g5Qt8wK0bz1lxAy2PoS/LhcabIPME2uLKm3g1as6Oqo5jxNeA+jk655Psxd7vjKIxjV5fF
jYjddhcX7XAwxohLvJYhnjTbcT6IRjlMAvmMo8bRTkfTDI5ekHMrka1M3cWZKvNKzRPrYDvLy/aY
W4/8eooaFKE+cJngCVZqOSc0sAeNr349k+12ra2fWnbxy6CsxFNAANtjy/oEKynIWTYx46vLsxWl
SD6E7HZzVi5X7cjXGq2E38PMgeUqv+xFRvtl5gI7EoFLZnB/bfVr4uJmA0+ZNe87q/u3+8b2rY2z
m0RGay5jXFwU3VWPs9Lu9RL3JWsTee54cyyo6+525/eG7CE42dQyGQClt9mXNME7p3K+bLc2M1NG
1BYVPRu8Kp2UlZQXNO39YkbPyGVp6c5Cv6BP2GxoZGDSkDOsu5zcOEPt5zPOGgW5/nBjZO507s2l
Zs7TCh8cBcoMi9LXyZnuMiQx57X+S5RG8b5x+EaA8sfKZeK+GQs2j9fXbm0D9CEI86iGdb54v3In
Hyi8TeNZXzdj/lOY/M9hm5e7knLbGSI+v8UAMjNDrL/d5basgjRINkFroOZiSAB0umL1E4qTNJVZ
bKhVVARtk0mc7Q1a/i/7qZX+yqZhCDbPXroa9zbP3ra33Tc5wyHNchObngKJKqQ0t2jWsZCQMevB
XQJRdw0rPfen0br5frN4bh9pKaKfWtJqwdcvuTrzKgegKmColhIY60SAcUdy84hWMBeNqQ5CGLdk
rjlxYDOvjcHowIkFmADP0t4clt/WX6k2Fhl5+63e1a1AApkaxZEA4j22kmNSNoccXMm+UKx5P6Ty
2VhmRmP4sXu9gvkd8qMnw9pRV7AEgNUfQeepJW1pDA2WNFx/pJ4Ows+ghdQtIe2Oq25o4r3J8rlc
vdUJes6+NI/KqjpYu2H/YuX7dm9ue8ybCaBLFJIWFWKyNz/fdgB88yS7qnqQal/vN6bo5uK0TOwN
Xz6/sF8vXjnKCDdM0aPahMAmKZYIpcUGIXBhYDdhORFJYz7jwvilY7kNSKAWe2Pp7reCZjN2xpGl
5ty9md3vaLUI0XnDq7GsXg3bI/0Flb1rZ96kxQZOIutP4qRtsD0zr8ifntC9fj2bMBVWtmGFnD3t
A7tI66Mz6gkRG3LfzqcGijrtqpHSDsMhyYmz4iuL+KHnDyMCiNPfvvt288vMSiz09dzFztfP0KUg
dVXUjduPsm02V6s5WVe5Pn+MJZ3nhRjyswDNFZgs4NGTuSrtu8SmCRV7ubqcu2w9QDOTij0+LGTh
FGbDZklZVg/uebmZbAP6qKLBlyz7s0OQ8GhW2YHeMEoFi8Jb76aaH2qoOxML4gRUXRtpzTnVyNBW
KdNNZkL1mVkARp9HVTJA9EUdofuDu1NPOHfBifpEfvODrxscUAxg1YqCs018oK5nUV4+xQN95pWa
hmAU/U4SHnOLa0FNqN5m2/x2cW57233d0t+rUSv32/C2bYzVxPl9c7NuglegxBDZrR9XEdfWnvSx
1XweqRqjwba7bRzXdOnF26tcQl6lEcLFGl0+SqtwpPrLRmqIGXTsa9sYVODPsmIJGr90Qfzpwy0W
rwU1m/q+ve823m6f5W83lxBkYGkVe/TgTAhdTyOA4RRmNQDIoZlZyzr5j86kbL9VqLdNp+TC7wp+
kUqNxJVmN81Bl6TeMP8i8EKJL7pQ/KWsp6NePimhlalA5TkyYxGRPDZwLm2n6ReiWKwqL0cm8gtQ
OsJYOtXmLh3oKusjrPomQ2IZBRgMxn1n6wzMjZFdSIvJDhssdqPkFlum8Tcwd3vk+2GtOHZ9j5dm
rZd/373tpRCXTvbwbqwGa/iu5hE0DzIPbm2G2nR10X3f/NozrOxkQCUAQUSa63ZflUWYILffsTat
arikTXUA82seDL5xqeOvIgRdvUoHrDpm754GqBaHyC7mIGnL30kxaGdNMbRzU+Nr11wXeR6V380T
ve2lq2etTNZ677a73fn9nP90H67u0auUCOn6+lrfm6K02yPMb//7rr/9/fbABhPZ9vqpUTxFoeax
nXp1XSTj7bbbtFaJcWbS1wn7lsQq/J5yNMbB/DgZFcPiPy+h3ze3PQyqSJK3h7fb22X2+2aBM64Y
lvkspzbBRqtOwcaT2EzjaHERq263x/U8MlEFD0U3rqZLvInbxlEJyeTg6p3j0IweVI/+attM5C2B
Q4LDmlsJYhytnnahbiO9dBmiz/Pc42JDg9odSeQJD/iSgr45CiLez1YdrcXRdXdyV9hAvtbi//7Q
vzwr6dNRDSY0tF/PKgM0ZvVpsRl9go3h160XrW1v2wBL7v56pM4sLPPbvaxaUG5su5vxUcNzS2Dl
KvyYNyTp96volKi92p6G/BKt/ONqc7BrmwTl68X/9Z7vl9ziw7dX3O6bOt059bb3nSq+PbbdjAGP
z1+PfO1u7/71QbY/3m4njc2ztttf7/j9UmpaNp7uWrK82PbMADGCpf1+/e9P8fWxvx/+fvX/xX1V
cUntRm2HPQuh0xLOc8d6NCHiQbf8JuiA/xzVkdpWiXJjgcXpT1pzI1IVAPdICPSwlC9pQqxS5dYv
WW0MTGYXc092iDhooX3XZVP9ylL4D1P0n9ImDXaJ9dRvFqXcVzpP1yoRebhvEbJ28fNkEk/bpxlY
ftgygiyxXRES4dR1lIHzxJV7Wckno0q40jggjReuKDtrGJ6WkWSUvlF/WJVAra5pRFXYl6ikMB4n
7Q7mvutR7hr2AqPMPPbdPle48EGakyOQuYb5qTdJfJeOlKDTO/hKQ1vnh7qUv9E5J6taPPRidXjT
5USh0Xp1Ukk6RJ3iXwOqItp2P0/au6HkSMD2Q0XjWW+oauFcRCLQWzSdluqYdRk+Yn63vBOXqpI9
Q1/yFjsSMF38Oc4fuRseUqMMEWcowz4q4x+SLgwC0/gkGhakZTWdI8M4GLK+1epI8l/VKLsu6j+t
MPdr1TUPekhFgqiPfdSycutb+YMUs09T8VtrLWAUM9dW/nSHSPshm8K9ke3NFlVhVxeKJ3ILSJnx
Qdft3qU08TIUH/Sxg54p1+3cEzfQMtdtCIsntOGuAQZDh9/QacjZrUf1mBWH6FFuWe+LS46xKN3u
VGUoP9VcRKfUmDqPVfZhain0kSZGyR/0Mn199+A68qe6dLE/tdELuvX0ktEv8iicgM9i+RiU2nBQ
RGbtpsIMJsrN+6SOSw+P1M+UI/2ccqX28DYtOCaSp2XSnkN7bQroCgFOTEAL2KClaWmHSYZn4o5J
HKDFfRwj7dEZW3Ew8uoUF414SITz6NT5DaEarN4jIG+Eg8HkRTbfTKO/6ErgUs5AMB7mh8RyD8pI
EFZU9FdlkoafytBd8Q+P5oqeQ+5deSiw1KATWkeNlWEyYW5FGKCfVhhuTIF4YlFv3aRVT1kk8cjb
KTGv83zrYmXFKpMjeyGWpuN41TTSYwT676FpfGDeXSBGegYO+o79pNsSPTzZZKnwBIqwcyflx4a9
dVR7IhL4hyIchlW6NblRt34qEGujpWFOJM1rZ6lW30dMbBaQpAs5F8ahwbdbekY6q3sl18JDaWav
jWF+mJ35AFhAfa276kfNEOXBy1N3TtOr3rhKUPRlBDunXidYWTx7oj8i9KrlWTR/czoCtGNvqhIp
G83HMdPurarv7ubyDy7lx2ruaD7oDm2HmLHvyb5qVDd7aOsKs9okKGApnwsl8DIJ93kcH90aM4KV
OtilI0seMlI4Wed3CViv7hOJpAkxkgRiu+mOmHnTThyEqNDkWkj20DXhXFLyVfUbcrqZ54WqFtM8
B1LrKtIkMLBDOISet//NJBdX7mSMfriCr4oBGVueHpKeZkfRudCUYoRiZnrThJoMrCh7h4LONQBn
U0eO+epMwL/RMAmV1H30uiSGNg5/FCEMxdbC+G7mx3hUH2tbCc+5zKDZE7ItG3HJVMIdlQldcaqN
2d5GMj9KtzuEjFGQNAvkG5I1rphYRcvupiRbKMJFjS2AvELnCUQkVSkiWtClqZ+JpV/M2SB4YUx+
LmO+Bg2q3srd3WE1CfeAd65DvX0xWpMGiTqX+3ngh9ZfhiH/UycIIx23tY8o7EtT4fCtf1Km4DsN
9BeElr25EDKRpz5pMUIVmkjkFtK2rpY4P6RiQmcnDMTVlrN36dk6mFtQ/l5hsLYOXZU/DLNWImck
9miMZB7IGhomhE2/Tomii7WlDpLpZx+N75NDwMkyPssoP1O/wpbT0d1PhmeUliR96UjmuvgyK9Nt
qVsfeJUkSjUvsdEjDsibG9pvlT06/qQC1axVf9SGP45WHrN4UCnK2QMxExx+SW1jWamXG9yLrB6c
ONvnEabqyZW0/QSwacIliSbE5V4beJFd5kc+Tf2PegycvML91A8HlFAgeBvCglD5HB0uVfkhd/vr
3FCdwMCjTrqXaDy11D7nEslcmrwKQZKiSdjdruqGj76j5aG6NedFhpU41giYBySovw82ws+wzuwj
dagtLdrqxU3UJWuDD+fOPDsEaXqWpO3hFlaGsSp+E+Y1PDvSXYmoiUfSKETYvwkjO1eshvftaF56
y7JutDK+btWq3EUuGYgoaW6oNzv7tCCuM4roG/aUh3fJXP83d+ex3Li2Zdt/qT5OANiwjeqQAK0o
Q7lUdhCSMgVseO++vgaQ95bOOxGvIqpbjWSQFMmkgVl7rTnHfGASeeAsTOBLa+xiWwpfj+dXlB/k
fsRkR/eWnnsRReMGHF+5keQHWHKxBtJjF9H4bugM+WN+kaZJX3D/jdSM+m+9uA9N2lAGlDFvNCYO
hS9Wop+b9zKKn41ZeW9dCZkt6Ij8nPvkyHL1FkcYurYwuoOtcTEiLd+b5V2Wa/fOTFJWDphg1ysj
MKW22IZtqOHu42AcMfTrevHcVmRudhHnZRoIV0MRz3bAATKRpfpQhnm3r/NY0OZRrkaBjjvD4dH3
iPG6NkNfUOCJHOMRlqCr7ue2uU9qbtiI0cduvpFqdj8WsGVifjIwj8cphGAdGMjQYPeelTyMjkVR
mqQBpLsg3uIHTO6o/NptaNvPZVKfuzy6t2XVnMmR/VgUEFoJesqQcitb5PhjQC8wih3f6jKIZ5qa
o2AMPrVofOpmvkeF8RqicfwInMcW+QTMfbeigu31q2aKkxnCOYTUqiui9VUUXH7ZxKGHbwwgTP6R
ki0KA6EeMAMRVuQ2GGBM5z2Ie0kTlRJQuM2dOsHBHEu8AsLex5AHQ7MIf7PmoIsP3Md9rZX86pZh
v9EMOdESLu9VeRrwCA+5naLKkpRPKjl2iS52ZTdcWeVyomavqzX8X4bp0PaEhjSSOIriZHpisfeI
jS65GbDIDwtoFPIeR3P3Ei3LkDm7mqw6vUTtPeLf58skygdNqtpZYZTORP7ckPcNIYakJ9XWUYAy
y3xw+5peswNzK0T6MYcl0/OqONMSRzKVUN3arBSVHwoTTibQY40ZAbtDkTg7uk35fShd+27CXNEW
7k8OR9VGUMwDW9VcP+1G7bavk3OtqifMFw3MjHDkTJszOU0lE5jBtydkpYWOhsWYxnt4kuSt43z1
6IHLbSdLhtd0Jg+GBdld6yBP0vrKs+I8NckX8kTJ/JYpgtrln0Vs/JIKtVZqo81GLkzXOFXHu2Ec
/GR4yikJ93pRWr6VdsdyUKNtQSTNQXBo4IDoqg/ANG8iqMF3s2MesWx4Tjq4PmWSwpA6YUQK+SUD
EZsYUc3aCz1J0dOgdG3k3YrayH3fSi+WRn0ctDoG/VSnDKBLBtsjVgcBElmX1q5gcsO546OzspIs
do7KUsc5YTbBTYyagkIr+pLNJc61Xcb5lTIyOJhZeRXWo+1q2lNQa94QDs3OdWxyoRPPrKo3oCOO
17X6i6FT3Lu2eMAb/4r43KOB96A5Fo4JEoX8UZtDb2zcADngfC10pcc/hlpX5RufIuTg5JRhUyu7
Qzqe+y5By26rNJPHK1pRYkzQMnr2eLI72A5Gpt+3DDq3rUrAW+7AzXPgs6QddymBEqCmml8ce1kX
BLqPzBPdBnodZF4N8XVM5rRybj27XIBozMXQaZETHMGa52wztOnTlNUj4Nfsl8htzcuwKLEecxrI
vGS/FZVO2+63HmUtOZ7B6LVJd5LQNYoam3ttMx1M0KURoIdcMLYX+B/ZW6xyUGZ38Y7Z4iW1+J/T
wiSbp0H1NYg7FREDVVfiI0aMcWhrBJvK7mfHsX8LsIRc2sR6q9u444DnIPzDfKXV3bs1tk+oeB+M
iq56NdNjwMuzDWbk02CjxTS+T3nGp9Pd1z7D8qPaUFDLytp0M46yOJoytuzBp5F2thf7NCMmWvo0
gDKHdPNaWT6lvgnN+C4o93aPn6vJ+lNx7qX8MJGt465DAG3qL6RSfNWYl/HVmTsr7H8b03ybJcsP
iJOf34xlm5GTSFlPuwHwt4P5aDNl7msya/vS7n932fgMHPaI8mpPWf8eJBFGc5diOXetK9TzS6SM
T0kcEEyntKfW7PZ5YU5eviQzqzi3MTltClLWvF6MlyIEDgQmfTva7/ocYHkdQtefS+T5EiP5C1pj
ssPDQrvpVL1kRFmN59a4ZTQUetac5Jtozp5VaNHdvERFikx4UzrdsXahE2QqmPf8lqOwS7tGbbuX
Gf/hLasUHQ/Bppn5ysoJ219eGzvwY5/Mbb+iDitAM9N4DFGcm2iZOUr8qhie7cpM7LU+rNgxIn3T
uhy1A9PxOD/j6FMglLsh6bFM1snAZrTgmr3vKtWLFar9zouV0Lmy9wxmmbBKQV83OQz0UvlLnaN5
Y2fmG5qTZoLakicN4ET5YdcmTT+2ycZG+jgyrl7IjfRHZukpGs3Epi6+YAMk2yiakPdOH1re6tuq
j49BsLwBtc8PWlR3pJeAglF+dOESSITZlRrhFdzyY40bAyH7g6PJOzfmV8rikFZqhhbSnfdVy/mJ
hXzVQWKVMnoO7YVRQ8KnCBPnFE3twhGIWCFH4b2rF+RhZAuMOoKB1aWd5gMRgM7eYhMk8A8rjb4d
ESyJ1J1wNVK9Az7jCwk4RRpAoYfCbFHjMruJJvIw1anooMQY2k1Ch0GaYIxSe3gH+/LmdMo2Q8PF
jAxjeDrEL1AGIl17CzN0Q22D24Y4CuzLxlb2WnOrLZhkhUEJcHNd2Oa5xEmLQi0AEqsjPFbPdJ8w
7RPKhmNCrW573BRG1z3LyQwu9bCEU3Ae1vWPojOIk+/6bqewjOfacJ1Ke6e1qur3SfLl1synlUo9
BTYZQI1YIPx2Sq0pBnRjE07erNXoJIJFB/te7DrzOhYK4PovN6LrbWnPgwlBKcULvYiJbIuznOgz
aj77EKSsFpkTISTiCGCH/P91GkMWVvNjVNq3ZgkICcaPBgqw50FUqlVsUDmg9RyLUm411GroZ22Q
t819pDAUrBKDw0N870YE3XbqhxYG9R7TS4VjjyMf7zkSTuFXzMw1ytHaVS/LGhU7ZrDRAq1ih+Qj
jer42pEEtyFXYRcruo661aT8tirAxDjWW1X6ypB6Hcnivja7z3jBvtoMej/1rpnJuz4vtA0rlYDf
uKnkS4TU0dMlMSIypTpXfuCdxv2Ln+9iy08jze7NbDaP6JHQZVJ34iaZiBUQF7VRnvEkMyW2oDz0
gbrRXrKg244sBTgYkySrtdGn0odyVyWHkdU94tvyiZPmRZTzgx2yeWa+WH4nmB3udugFnxF6wbav
dFzuIVuLGhErakvdD0Ee9ap7FYP2VsSL+QP5i7COZWzFKIPtx4gG9MYxLomJxABc8EmG0T39OIy1
QwJngPEpMosK1JU1xU+yn6/jKB9COR1lW962TbYDh2Um+lvBRwD9trWrzxJASTgo9w22i0YoN+Mi
kc5ne7csTOeuABwyU9CG2p1Iwnc9EM8YZzREnt2+I2s8jmwSJVgl9NmSm608O4Svl6Z66UESbmq5
qMgCPq5ZWZh3+wedX0sEho+vWo2MR2eenypjJHT2jaECUriEDRL/bNyTGpmxxdRGTjqFWROH4PpS
rX/Otv0TGSItBO2iatlX17g/Rdd95PnH0MA8g6F8k6nBM2Okh0qpQHjnXzpvNp3LrxC9amoWT5Dt
YVHnLgS53P5w2Z73TdK9EfCAbUVySIqrCWpfW7yncX1cwFo5lDPHSGkUjEdjyr1ULx9NMz7Xjfpq
a83jYGe7CKWcVzjBgzPixkXH8ZU4yYMbvgxGd6c3yk3UxiQgp5+lylSpXpypSrdDMmJv4eUYu7qv
MgzBGLN0rXpV5H05y7ekbX5n4a1oaqRMZYmSuHUuBY6aoovuAg3BgiJwvphfppY129BYmlW6uO17
vdgyQ6OLRKWNXBwd5iloX4XR4Bn7UY+hcsza6UEJWAraGBcJa5jl/v+2Ds+0FuzR/1+Hd08mdzOl
/Xsu/18t3p8n/kuLZxt/WS6WJJczCe2Fv2vxVu4V9TJ/1hd+1UJR+jfcSv+Luyx6ev+W8H1r8dy/
bA3uFVgrbH0E0Rj/Gy2epqtLUszf8VaObRhC2JqqGzZxMv/EW6W4r+asVKfDmJaP1G8koGbxI0yc
Am07VgOg4qECEImJ+U5XgaQ4utHsMkfdNjlBxS6xr9eS2rJZKqR2MPbu3NY+SRShnwF/3dgjO64F
4uamsJuHwcW4liktcqcIO6VDTEt0k/WWA3+CmjPr+Cewx4VivI4DYztXe80D5GuBxNdTsEXzWiil
HaHc6mnUnozbKjWD++Ijrnt5rPErbMyGOfHgRgcZhZZPjx1eeW7EXkNSsGcg6N5PNkVok4Svrkg1
uh8mhnqX1WxNyPGZ7s9zHF1lXJf7iRhsdtQexpX9FtH62Gttw/Ay/BoaOmiCXY5qAkx76d7QowDk
qY/KRknTUzpH9GIX83fWQ1KsiBnZNQiJNmpOakIoc32b4n8B+aBN3kxZv1WVETCJXn9gL/+KsBJ7
hVCeoXcwxYnVftNNeG771DlmfYRGxdIvgAWw98dOfJRGc0nEZRiZkiS0/vMIxZ3I3QH99jx6nWE7
xzHBXmO7XXWcdRVhuZvI2ykCfhLjeius/sIcqj1r1kcTscAXvXERirAvlo0lcYybjrVLmewRjuMZ
Iy3S60c72S3WPcPCpWNP1ULLSvE/tHRYsbfiF1haliKWr4ZuYlYYpxYEVoxaoowar4Clifq/eYJP
fO7rYaa1TIgLinvHJFBTaT8DrXiv0VAgyrLuOtfO7kyDKt22KG+Uxe7XNu1lTlPliNz7ziwoYmwZ
6bcuDs6xMN5sLWvvgrC8QZ9SnpWe/otrawfspOA0ZmcvCmV6CroFLTjGW5w77nmaCVgfkvqYhg6T
xi54Hl1I/hZsNiYKUUacitjsMGpykk6iAZ8Aoj4nrBovsYz+kDn6eOjSgpMUWvZ9Ff2qMQXUcvFY
ZE2/1zgxmLnym8Ko2SYj0TAEtm0QTosr58toUOxjPPce/kWmGw2Mn2AYy51qpdoNT6ED27KdUKgR
e0HEhIfv6L7r8QYMo94dZxzdHtP8ny0NnIM6ovSGcxb6TdUi+GzVHyMKEIhcxP4gebzQ5P41EETp
kQv16FqAE8Mm+InqiRNm/jhHBCZ1ubwYDh25JbE7TxKLHGhV9bRe/HDr9LGZ1cZDKjd7xIEf60Dh
o6Zlsy8m61K8y9maNv045ptJf5xoxwFZHB5cxdmpWnXoLF0n8igL96kMnig5fjsk0cPwAgogzIkk
JH1vV8njZDHEzFp1gTzkXxkGQrC4LRbZQLC9UIGp9s7RwvrGZKq3Ic9EwGvkuIXQ7cybFQ98yx8y
ZhmYS22bc0AiDsr+qOxiTxukuhOu+1Rr9U1To2NC+hx7mNzac5s8uwl6n0DdGyXaoNaas4fFntj/
SphgbuaROdlkOcyaVEDFxDotArFxWdlDEJnn+EdQadiwMJcxj8rnctflDrBMPWAOZ5wDBy84jV0w
lEkygHUwPoSVzgRIELc89tV+sKkDggBmE0TcpxzVKwsryaQ30ajFDAnmh85pUrEvVRozXBmid0r7
nVqYeJFRIRLSkB3wcip0/uz9MMtDUwGRmva0SN38mVQX91hkFY3XM7lV+4jWqQJUlHny3sDOdKj1
2ZNodf3MqX6YztB4QyqqfZEzSlMFLh2Kj5YYT/q4U3QYcPkAJzLrQzcyxJR94A2NZI3ObARW+HGq
cpuBr9m84BLfqkP71JrWkj/mhAQ0cbiYs+jcV1qwtcSiJDUe7F7fDcUwbaE4A5iJJ0BSOEiWIOHr
jzkFYJCgRPZn5zj1LQMIGLCjCrdhpLqcYJnS6zyBLFYBGKFZEqeBPJvbeWpZysOrviQWkSWt+Ykb
mYVsJzx3gvrgZvan4prIhLJgr5B5Sl9D1f2mNSBEJYBwLIR1VuDNtvnLyLSryphr0wWx4tf0hywL
YllVyI+5xVDcyfy19eGFkAtpY/oJtdhDgem1Acra4GCzHFJ7WfmtiPZI4BB9lMQVEVu1ccFpkbJQ
b8yYWp54XxGKr8rKXxKwdJupppIWNS0tDcOS5lCfdqZKT91NL8GcXPViYlNodXcb1OJR6PIC1A3Q
eFURDIypkhQpbd+r0H5kHno4CWP86tPOXDLixNKja4FOIW8vikkgY75t++ChqtFTZoCChMtGtPCw
XO2tYsjG0GeKdmGE+1jR+2OLduHEQrklYh4uQOo8qoXW0n3X6c60S5NB7Y+z4+g7Udqcikl622Kc
4/pW5nzHoVXsq4TCwwrCh1qbjzmYW0hEDzjBj0XMJkfqTbqNAvmzV03zEqJZjruEj2KSGVEzcdpU
I0xBV9xmJJIrDcnuQtMwbro2P3PrDBt3GD6dvmIE6Oz1OHjHX/fsTi4yzIq2rpmh1WOBk1TTZ0K+
jwfYXfLzAH10Da8NE6yB9pG+qbWtzFc5OZ9mlGkgvF/IImLu1N7D/3oN0Qh5cdXcKfENB4Vgq9nu
ubVonvEG2xzbn9FdFGAbG2W1RibWUYItRkPR+jnHgm2HaYlz2+S3AVYfqo19WgbHJQOthkYZLvJd
go0+WP1lEuN5YkUn+uc3WllRjhjhrtNBamYtdLe+f0kmCDZydJC4s3G1QoApwZwYozHZqrF+DIvi
FRk8y2+ObtAs7b3UmmfXrQMah8kvfawcQOPirsz75zlmnBFrxK+5Jh2V0dbPYQsQAM2ZE4X4rsuS
372jXqmQR6TpNaetk1cVU3oLBnA+IlMl4NMFuZQ6TwZwjg373D5QJ9+KBuI7I7Y+I6l3coQxCExb
1PUmM1FwdFaMjTDuT6qTP4eOOogDZ3baaItOZ70YWjPbdNjD/AQFf0mTl/YmvVcon8N4qhd++PfF
et8qXFzvYwOg5LR6QuwWdd0aZPGdZlGr7LJKuFuFZ2vMB6xhpiLrbXbO9EjbHdpn1vwJnZl7C20o
aRQYHYrpGJePWdIZkHroYawK6FULvV4ki2L7WxptloPlrR9EWcXgq7J1DfRYpeJTSyKvoTGJXpJX
neVivbZerI9ouuoTH0fjf9+1Xltf489rfr+cVhLCcy6npDzG1ccqly36x1Cq7tFiOLMvleQ2Ykov
kH5K47Q+wJ4ndS8dAGOmQYd7Vd06f+D4BSkL6+2gi+mJcM76ExNUL9rVes0FWq+u0TPfF/+4b32F
f9wXoInLGlEf/nH/900ngD4Qx+A8YJElGKjhO5VLYNR3TFRpwYvZrrcN23xJy8n11yie7591lRym
a67D+jOn4+JKWP9ujcNLloAkzNf7VDssDo0BkWnRMa4PXq/94wXrhGkD/HT5Ryi4qgPXC3VJnFl1
g+tN2ZhQce10+puSMlm3sfUF/1yFAPm64HH9VSa66sfXa8mqNU1b6MDw9n/90bKmkebNw8DeauX0
dFc9OaEYxxASkrmxY9z0f362cI3a/nN9/e5ji6M5vVIGNGsezCo9XkXF67VVY7xeDC1xi/iD9dmg
V/hHyLteDSsYVKkT7k0cN3ys9nUVrq4Xth3zK5TLHkXu3uQ5kkWNVkLOQJ5dk97FTjQRn31ab67X
1OWm0cO436633T7G0Ku2fpDj1yRf901xne68MIM2I/egRqnvuZtYnbJ+goGTE1Ph6y3G1yrYQ3cf
r1pzY0x1cnUktPI6+FEHdXqylUH6FaU0xIyq3pV2ECP0YFpqlFCVBTwmJ3vIBfNnE6XbPiomTped
SJbjJYs5TOQ+8H4qD50+o2GiBkV9BB7QSeNDM1ufuqbFh564DYFSaaPNNjPgWL2tulSjHS+cLXAE
IkBHqogwUY4I7uQWH0xyHpaGrNYH2a2uF5whwZF5rc3SukT2SyuYfiSg9TvVZMhnqvq5G/u3Xs/l
zijhmUVh3fhxqgsP+HRysob8iz38yeBEf6zRdW8URUaHTlXTXcacyUth1uVM09tGXWaBVnicFIiJ
rhNskZDQPQ97easLKkKtRgY7rLrPRCfYdMZATEWBeHTN54H5hxZ0VXmuV7/v/Mdj1r+umUDfjysa
5ly1U25r4V7Wv6V/co8kEdRz73S7AqBZsNDOZgdhu7ZcrDf/XLAswSeXcJ7vQG/ELGcwDs1YQyJQ
feVIY9ElgXTlbSD2vx8X1tr6QijIyj8vWS+UjWShs1nj/fffgoXg1i8st/W+auW7AXpbn9gtz/5+
ie+bpJ3RQ164cc2KkEsWmtyi412RKeXKUlmvfl+kTtzsB2s4EuxTsEFhOR6XXYGNnX0kzatlCQoy
bbnv+w/fN63aRQlQo3DZd7n95yHrX8Nketcb0Krfjy2b0thq1HkY3P7NbMF/LPeo0RlnqJQHiIRu
0BY7uzWBaf1J8BEv4p/lFBxmhQvNf7mqL+cllcA8TTDYwewISmi5mLpCnHSGOWg9SbTrXTvwusVC
Xpv4HgfM/2TSTt4awUJdTniaJBrJXbJh/nGfAfwCPZUOFrMwAg8IJsah5fTrDutHRrxRgRiKfcIu
ikzKowLBoJQUkcN00Zc8L73nU67X+gU3lCrDIVw8Tkwpp73Z6wcWrqFfs2tsWOTQjF7fwbweEOm3
EmO/XNSDoS9+jchb//fRmsxdUYpbUSu4QFKlOTr9zykeutNA6GFZqvp+jZTRLVmDXXMexPIJ1+D1
OkaMeF5vjykARxiGTObiMZTwDBm+M5BBeG7g5Tk6CS59KHrrBXIKIzuscepqpgDCCuOpACmZnuDE
/it7pmkRpNU2X7e2+A3W561/7cwlVzVdzx/xetkl9eRFGdvW3x61vND3//gnuv1/vM9pInDJ36+w
Xluf933f983vl/5+e9/3xRU7K6B24AN2/BJ8v/L6YHtNSfvz3r+fE6VOdACs7X/f9echim7TNTHb
JaFd9Kd50dWDa7V2ZZ3AW2J/LyaiOjpOvSzx2ZWxrZDLarpRQYILR5j1zmIeAXFChTXi2DrMA5OT
JZyHDGjpGdjsNuq6yaxb7rqdfF+MtnMLaJe8jTkuVX94iAV2G2cR+UuH0/+w5EHNebYweQvyINvl
PFyuqXqgkVDsL29CrfvHQUdy7EAnCyXutjUqy85hzTsOAxsng1TIRyjqtj2JDNBTZNSxTYhLEB+z
xSkI/uxeS1tXbjl7I7jFQb2+BmdxLEjDbLb7WktPZRr10L+yr7pFqfp/eh6wBMT/jyEXj2uy/Pa9
LlLI7H+Pu/jXU/89EXD+Mnkp/PXMK5kVmP9tznfEXwJvPYkEKF4dnbCJ/x4ICPOvJeUdrJuAMouT
Fsc8DaU2+s//EPpf9FJpNZioqbH8G/+rgYAu9H+Y8w3XNlVTNWxe1BIMLZbo+b/FI3RST/I6lsWh
LtoQW0Fv38iqe8oMGof2+FoPfXNFcI3iGn8o4FfNvImnc4/GkU6E5ezv7MwtOLxRr6CjDZDXeu7M
vL9QtJMowtEzoiDwg+l2qkui3lT3M47JXYeiQfMNmOxWgIMgFw9z3mCNhRfeOlkaP7qJ6qt1Lp6n
IHW8bBTKTpu7wBst2g1TIvYtEkzPhGK6TWsn3BlImJHYouJXbbBrLCLjgw6fZleO7o7xuXl24UpZ
MGQTKjMf+4QC0SkiCJUl4bEI5MkZwT3V6kDfow7dfV5KP5kMdxe0Ib2KwbptEGo2TZk+2lrKOhUN
8KFK5oNU+gKmt1ae1RHVXjXQsmfUv9ej8dmNHHStDBJvFHMPS1CeAbNa28kdmjdFjMRDMNoL4xgE
aCqN26Bd7PJsL0vd9qtO4Ffn0Cq9vtC1ZUppgiehE0iwBm142fwA/XED3DZ6WbAjcUx3QMhK7GHa
wSk3bWxqtnZKB/FRo0jYOuQCH7XwaEvNfML7C/2IVIxcR6+SZ1F2EyL86pAqn/APh9vAz4pxep8R
3GcCJozpnoVSENAWDFeBf+ZA2hLScDV1GEESCQ/rxbWyK/xMk/SmxrjDQZ0dAa8jbIggMBCPS3Zi
p5wTa0pPUQJnM+7d0UdO89zjHtyJbqq8GeL6TVoCW4wi5HwoxIOm5kCJrgal0rCrcwOTdsGUCBzQ
jVrbL2NBg1iYSedNgWpf6cp4aQ9XP6i6aWGgoZfr+tiflrgtC10qM17zJUB20DLPRogYXpkyiV2V
ElpQleQsZfm9iigO/jN56chkEoRq1nyeEjzeNDUfakL4rnyhnuIupwMG7qXiptvGZY2ipKhv0j4m
ZK/E658kBX7iJBTYRX4B54FHZFv2vYEaYFOItzLTyvcJC8BNGvT5g9IvdjS1AWyo99YruOrDEE/m
IS/V3Cvs9M5GAOnj+QnZ7i2s+9V0ySKb8X3/hCyoPEdjdnVy3Zdd+2i4AACnOlo6NdG51IAxk7Z6
kspgHipbAFEosVDqREhreXjojKq+kSMKQ9Ea4hjN2lKGkrLtMPgbm7bGoto151aZH6qiTw7zkt01
/4qVYj7ZUm3YgLJHZGkM6eT0UITBr6xzMk+38cUKeuGLiQYuaAV5J86gQWpygcMOrEoNHSR7mQ8H
RUM3SpC1pvy0J/epknVFogIaosrc80NFA2SmKXZuyCEb/EIDmUBh7FKxJ89qZmwVmKw3lMl3awCj
I7q7UR/Tu3wf3iJ8ORdktZzBjil4elDXGLF+6jTHRVLFnAbByrBjoHQKxrLbJ30c+c2o13fDPDKD
qXauyKOnWn9B0YnaBV13rmryFiOtto1dZEiaYi9rkycOQfb9MHSQN8jSsnOYV7KgQ2Vlk3WzeGKy
HvSU27HSi1RCCOMKKZWTFPhsrOqW4s++KVo8SqkDZn+ScB9BayvMZLprVlak30kr8pxhgn4bdsJH
coxArXQl34/+U2PwSzpI4u7VqPvVWAnZJ6G+J+00OcQL+r816t92Ny1QZKDGLTG6/hA72T147ASC
bq08pxD2d1Ik9HCJOvNyCzUhwL+ZRaByP0fx5M9jtDACnC/DDV5qEWXLnIbEBcUy9sXrpHTMGB3A
QHEVBLzv8Y6vlqHJlF2r/HeWtt1zjX4EwR7+GDrvKpQ33yAcR8PMMzrDtg3j/lhreuYrRCBtBpN4
OpwRoPo4CeDkIpFp+h2QLL9vKnukhxnNu7apXmNTw1jX15aH79pz8/xHnZDc4tC3gfg6Puc2XGL4
h0SLmcENCn99i0npc3aqU0fP2gNN/5lpYbbVk/bY1XGPTBjFaZGmvtDg22aptmekjsgMD9pWAjcK
CHhDGTPtWOWxU0bqSznhvypEQvt1xkewLDB2vPXD6EbHitySG+hP472jRUyQ5uNYW+qpW3BmINFb
Hz8I7fVwyDjM45qZDXy5jfJqyPB5Yo6Mp90Vx8llLjYNH+ZITowlnHHvWk12FHP1pofzhxOlwUNd
s341+muDH2BKzAeH8RGaaY2mQ9uTPWfFpjdhyoG+IR8gwHOIm9g1a8bwXjcrfp4wCA5Gc9PntkuE
SLisybWtAufilGot8wrDbfw5zVoPC5LTm/NdSzbPNixz9eDk8ccMQgN5M4pBwkUVjnT7QqUTb1cT
wBozvwU7veikshmUwjJwYjJ4guvLmiuPTZ8JNbXpXPmAGaYDIYyYKkSNvNCKDnorNUQ7AObjIX9H
YsmMiRbKPCfmMrGDFWuObCVsYGmlc4C1l6FXeW9ZMUyPTDlAq8IgGc60Z4xfgPaiyxxHAssU8Aat
/ZoyR3vKm4NaZD80eyivGXFMRTV/5gK2LI4DjAUTeJ/CbO5ID0mxHsaI8xcAkdbVb46VVIcqDQcP
wErvwcCPIUbY1t615+xR09tjEiiYojh+LwJiuhl8AIEO/sG1LD/OFfkD9AzT2eDARC7xdTQcOyMn
Kcy0wvY16RFMyfGhybXoR68z3DSRNZZxZz4BhXvmsIT6NGoRJIW/IqNvtlaSNLe27IBpUMFgxyjU
Q0KrzkvaLn1kplggN8e1Aey226uVyLZx1AQ/WNX+1Ke2vdWY0XhufGOBX3vvVcSogz0EDDa0W6ci
ySLCTQXssbXfzcj5EZTBO0CW4agamfGUd1ggixDrUVTPxlNv16+9AXwJq1/PMqYKr6blDps6Ymo5
E2vG4AyCEp7h5NSZ49XI+v4i+jr39FkpD9YSGxNEv1F0IXaz6vgRA2W377E3wScS5l088H2YBlFi
bq1HB+IMjyUZWl+oDzg0pjcwV35HjnpjR3Z5xJ2xJE9pO7wI4X6IkglhIPa7Gm/UCTo1e37X3lj5
lYD4YVMRjOHScnlax0mmK/rPsbAWNeJVOri7keg3R2S/PiqAR76qJURTIn2mNbuzghnwUFqHZ6eK
32GyWrhTnI4fxfSKWiP5bZTRkxXfL3VWn6G3SRmXALs2cRNVz5x7d8DXEYlUkBE71bx2ZQMf6RgU
NeE2AZLXBv3jI6IK4UfIES+ScpVjNTSgFOGvIQOE3GG0NdpC8cpczB7pYNo2qZ3YTwrmN4q9DAhz
8RU3wEqj1oDnkqv3TkSV1Lwag1n/Ep37Fuil/KEiUdn2yFPvh9jwktkkdQbJC6lALyOdK4++E95V
xZR+k8WFN5pz9Bbc50JeAtC1v8OyOEdGNL9NjXhUbPOjcfPiCkAFi1B34XjEEcQRGLeM6sYaHHmn
sVnCbx3avTX8MAdEt5lJVVoQuELfVat/E6AJzgMp8J3TG2fwego+ji9yYaJz5cAJj9W4gJKLF2Ok
rYoLKEGWrRjDJtWHFtVzIO8tw8tCqbw4nXGijgOQ45TqXREoxIoNya/SSRIShbTpUATja1U0flUq
9Bmn2X1L+voSVLz92LbVg8k8fZTGS+A4LTk9+tew2Lioe7AbdGp3EjLJdywTcBaAw7b07pw3PaLk
RTms6/JlbeKz9EAuVKBbMZfnrE8cjLo7RUaG8yPjsVTojyV2Bm8uEpJz9whF5zON25dcLeyt0Y+/
wFyBo8J1wjEQQP/gBC+Win2BwoMUrhCB/HrB8ZnWaPnAjEj1SEGKT5E8Yp1wdkB3bwut7/cUYBd0
JqEflDBSVizCejEshBMJlV8rmA4bGGy2QqWvjBYO/Gnt9xbMhSQkICnt9f/i7sx6G8fSLftXGv1+
CpyHBvqhNcuSLFkewo4XIiLs5OE8j7++F+nsUqSrbhbuawNVBCdRkZZEnvN9e6+d4O+hq50O5LMo
dk2acDklDAPwSldRnuu0EMNvKrixTVMX96KiBKmafbqUESb5QCO+vKuag2+T+mFKg6gRpKSfACaN
+sldx9gSUmY3DZutnxivBK4xKh9ujC2g9eqnoh8QgjkBc7rR3/hajA4DR/mqHuRDYdrWhtAPNAXJ
dSzsa9bCsJE/raiNjvW7bF2f+UN4TszGXNZBR4tdxR3Wxz4YddM49pAaiPTZRrXl7v3ckCdVeAg6
ohAughOeHRtveQigGR25vXAc2z21Y/ySyaxAB2IE16iLt2pBal5DQ7qSUXhV6Y7mZvHhIgt+FKGH
NZaS3TpOCcsBpQbsZ2zfRCeQio6pAn/KeU01TF3ZLMQzF03HT7IKK3kXYmCrO71+HEPCL3ALvJFC
vBvKVu6UNH5tYvvNCK1tnatHu5M/peki6k+Mb6I8SSiQiPWZiBYq3J2QhxYJgeemHt7qyN2gAloo
Xewz/RD6yre8O2e6s0llmCwCeyYmhygNqV3ex+TteDinSL5YGSYZ2QRsbEvZtrsUmdWuEdq2GhyP
lgYuNCTYDHeZA0J5pszWFPkyltZkq1KIb4C455nHNumMO70pfrQkguPVMq+ioo3sKtTW4MlHh0C+
RJ2DP0a/8Nu9pE30zdNz686tQfX3yr1hURBkYD9fiLqeuivyaFd4NJyqnAdHrk9J6kgx7PGb5ifa
wcv4HcvSYVrY1t6yy3KMxBP/q4mSjlkQ5QOUGGSVuNreK3EJTeXlIdF3wDItCsZuvI0icW4B+daE
ZO/RnRRre6qC+5DBqQXjCFRjrV0FLkYjZWgeufE8BA0UozBhEAmiDWsL0Vj9Wu+QyZNXTO5zSdk3
WwznnPzJPZoOcdeQMXCgsO7tRf0usE4tS9cmjKBpBJPA8t7p8Z4GEb6wIcElPP/3J0JtmPVMDmZC
hQ29MGmcjOadKyEnmlwvz/GwG74ZL5WJ+TVM9zS36R6NMXmLrfqsNWBzmq4bVplgHMVY5kktoIIA
j4K+5eco+6X/i9EQoFIfG64hza2imc+kn6LAacU19Zah2lyRvkYAeTuYP3aCxie+V0aQBP4IOJjH
64tiDcgeLHkCZ/CeOEg4HbKWQKtuoavC0ohirK9TyJptRLRwmn5rtAgTyC14trtArpBcfnTpW4VY
5FHTPqzRfUn6wCfcCb9jW8Bfpq2H+sHRtrE8J0NH68ayccUK0iniakWqmgrIo/6pFuoulQyZRs3e
0rG/hL76vVFXVdqQAt0obzU1QOLJYfNNhKm6IRM+o3HkVeSnhXqDIuiHS0ViYRb1tq4Gc43tglnM
UPRLX/vIReGe7pvBdb9rVMrw3BdNgkicypjv+AermgAxFW6MQquxwg8K1hbfAPaFKinSu3PdS/jE
iDw2puds+yAJjxpD/SUYb3+txNjV2oqSt7HGJbEAGYN52VTfuz6GQ1NOcwAqI3wvrYMnfHzZk8E0
09XiTPTde2hmz0peE9hoYTtOzHFVAQ4EL9D2yxhD91oY2ILtChOUoxPy0DYEQqP9DxZRlulLEQxA
FpkBF3ytd2XcE5weX6K0IPsq+yiY62KuBddmt85SxP05fyZBdNv1SPjJ0HEF4plYxpdqsnRWwXdN
wlBTzJhu1BhtzcR+ljU3tIxSyKjd87veELNxl/TJR17zddBIGze8YliCTMRQ1kK59SLColDigvFZ
GHn6Q8HCXRTWY0H2wVLSR408HaKQgeeCyDD8dP2u1XnKuXpFN3TCPzONsy2TYI/xZGMCyvqMMYsO
uoD5R2C8O6F8p27oyvCRWLxmHek6H1D5GlnRG12+j6reGyWfnFoQyWM3W9MzHzDVUmZt4x+ZVE9t
T98iRd8Ue92KbKG9XXs7X0nfnbLY91lP1lFt3iHpQNYjUzJDBNJShcCCtlb2BpKYI5OqgxKKS555
C6o9Z7+cfCH5oyPzYLrDb0LGNwyOrvxGaj9/SIP2w9JIoKxUC1UTEAmLPw4lijLMrxSY7gJN/Ay8
iesdG6QShKhzgOwb3OYxe+88KBxqkWy4qYmFbuiXsrYAkvTccVtDMmr9Nrrlr7EzPhBuPCekAI5+
vw6d7qUCR+qm/a/AiwBvlMNJBPpP0RePI2LcNgzeW0W92mO3UlwEZVH61sYqFBZyWYkLxCkPOYVQ
cKTIXf+u1hkspZqfD58DE5V7Q6NsyjRh7wZWtjB99Vm3zP2QR3s/AGhakXWe129ZYT51zAK6LNzE
3Mxj6ONVa+BGR04mxRY3KLEbBOVQlKPTIiCI64g9olwliUvR3x3prqiOQseBCUfZJn4BwsW/0auu
NrMQBZrponZEgXmkWg1O/pMy8EXujeQ9w9ckyvKklx0PVoUkg7Ej2i42hlNWFz9rDf0oCtmsMymr
9OkLzX8sOSpulYhxWa1Q98zij8HYp8LjG04ECa5IQraMLebV99Lr3owWFmaoMn7MUvzreXou0GAL
/YI5npbZS8p/e4aYzeU7RZYHDaQVgboL+Kt8sBFJNiZ6wMmsROggt9sWI2MFhcCCYoXvjSwU2AvV
FLjRLaQpHlPJLMgLjZdIf45w9rkm9Y+Ml4/UoGuyIyiG9n/kBtrmPHKfS4HJLXFGQD0o10xPH/fk
gKLPptridvKPKtXvaxNRS0FVu3EapB0N2kqZKqci+4C3v7ZSuBW61Ldp44id1VyLMTH2ChwJahx0
U6NhbeDvfTGba+X2UHUdEhNrV568qJLMyuNNPHrpWpCZC5KEgSnFnLQI8k0guPWqpmoB+uq2ZUti
kirbEntx/9OP5Pd04tQHktCGySHkUVRR0Wo7Q3kHqKg5xLQm5A5ZUosC0wMp7/mrMMG2LUrKUkbO
r040kEKUENYS0Rlrp6JQUkp8V8HQUKrysuEo+FlpcYFpm6SYMEZlXNm5scd+osHqaRh44mkVafjD
kn637xX8mwl9PsFXf2H2uAAdG0m9FpjWsY+2eu8sQOwICuYJBX77LgkcxkDwxJvWfPZV/srdvWWq
P9L4F4xe/dmRdAhKYFCap4QH3HAqIn4TkULmp7A6EH2JuMRNTI4ofU7GGASkgWlby5SRVtqG+qbS
cBeFTUa53Kj3fkHxswhaZuq+WEsP1Vxp5ii9yubePI/NLyXHt96NmcNTbmDYKOHwiSFbdXCoBk2Z
9CvXMcdIVxHKwZzClWuJTTNC+Etjp1tAfcftC0l6y3PR2Gl9I1ZGHVUr15zc6176ArXkUvr+U+7G
5kJiV4jqkupTZ5xbblquWhB9bLkXpTCgrCD+1qDan6wSk27gx/qybs1rXmENmzKtNk3U/iyl/1Tj
ogew73Pf8amrZlq5Vqrq0YnJUWhq115h0SxSAjCGfQ2FBFcbv6sw5wmRU6inP8yv03GRxFcGmX+6
Lt2LkVYbU2W0NmASrvkeHEt3hPlQa7uohl2rEU6chm6yTLlXWaOartuCUDByc9dB+I380/xi+BaG
cb6GdepPAIRqrSSAXmAUEXqLHVojdTS3ozuNmggjkPhXkwkkDtqzH9nFPnKZhJlugk/dH4kRSCy+
11ieWwkvPi6eIURWG90EV2gOQH7SLl+JxPuRNwRadSopeS3Rz1SlcEhDHFlELfPton2h2t+sOvK1
quGu1xNgO+2q0jJU9sJ6M6z0PGIIsrIcbIOOoK0dX9MqQlfnpo+9zT9KeXBsEENovxjxQgE0vmt2
90iIkrlyVVBQuUlBwUcYTlpGsWFWUUANS/LeWhkNkSOlj3+yHJR8oQSb0EjjndpXO9Vu+OETM2nU
A7pjD3XWo0dJJ8Bfj36OCZwCyjfpPFxz9mOle5hT+O32GBMpY2JgCfWVzW/crbSOuWZIMyyioEAf
4jqQlLPCiYJvWYH1zslYdv5IhndzKE+24mlwCWj7IQa5asFadUEk+8aWuNf7PCm/l13NNzZ+Mxnu
Wn1PpiCCtJ66u8DwYVo2yVo64XbT3EDHuzrEpzr5ZvV0DjEZMeZSig+cAkxTEmYplLv0baQ0D1rf
faO7uEZmuSo1+064zR8jf5LWnIJqYvjQOVfp/B3hywB6f+hetSaO5h31c++7D1g+SACYzDlud9QU
i+6rV6/xdT2URKqNVUSSQbS2Lf9UBNX3yo7WZVa9MMozNkHj3De9fRJWuPJL7GMLRY2f2qZ+zU3v
brpWaUanNDMOjFi3tf5auOWSjgWTLVK2ebYGRrdF/nnwk3Nhp6+uNlw6xbq6TYXYfotB51XT7COf
JNqglTaAqJlTc2zGKdx9dJjI6lbjFokFviHqw1zH3KRKgnSpIYwl3FimOjlJPzm3yiABXzaMT0GV
vvYUOmrk873dHhMrP+hd9hwbT/zVVvxK99hT1w39EGLBzmbXnKfPq4EwFibhmbe8RymoZNaDV1ff
u5yq1hjijgUnROEIpO/E1RPezuu6HXYwEu9jQtzLhCejQW0dXTRMg6F4ACTyrXAQE5UVTwDtqlnO
QtR47K3xYsHoLfVsQzv7LSRLDxdF8VC5D6lq3ReD3JfOsLHARKUMixddYb4EjbZBQHjnNempKBvc
1ZEARQjzz0WoElKpEvhsF5kELRLH4Usv+ne6itAcqnqZ1/5Fb6Ir+my0VnG76+vyYJAGvKgEAWUR
yYt5a5wLzd+QsvlO1jNsqiJ3KJO9UHuW3AkJ27A1CAOWop2te8/4TmHrEA+ttkJ0u0b2uVNcf5t2
2i5jlpwQ8Mvt0WguvtWva74j5KydAkMlIE/um1A+aSEDb6FvRiTqUZXvPE8AiSixxNF1ydFO5z1d
JQi+DsFXsdk8ehSBJ5sCt91tb+Ak5KZ41LJgnQTp4/TFJ8j+RxZT9eCZlrX3HVYFLNwr4BevmBIP
pXDv48jEMOI802h/7SKoc2Z/YIbN7apQvqmdY+LT/yOd4o76pHoY+MkvVAunV9Z2Ykkc0oGhx7Fo
jb2mlNukUhHeeU8a1Yec8UuWaPd9EIAcy3/Qvn6remenhjW9cS3Z2t2v1EiBLmFFFCNRH+lKcEd1
avFzVKv3JiE3T3OewaQz64qt97S2ngY8XUJoe6suXuhjfh8ZKzbed8X0HgA1/REVyPfTaBOZ0QM9
532XjMtooNGKvsJNw7MCIzArnixJ7l/PT9mNf2oKfWBLf0z9iarQ/KIMswOyMjTRj1Io1zKu3hJ+
9SLNj+BAXrW8e+tq4Ak+/qsWsBZAuMtIC5Y8JMqbGniIiAcQuWPkDdxJGyOojayOUBpNVy8ZnwnB
7u8TVKro5FJWJbauZ4VOGkh6Ut2TS9g/0V/68AbnvvC1+yqOvsc5zTg73MXSPwZjf+/A+dFFehp1
41Dq+UdAKl4ZtQdTNK86PyoLjb5FUusqoGcaKQ9xFbyBU7mLS416HhPcBtMgP7BvpjCPsLlXcPUW
uV0sZJDfS9vd6S3NFKXuzvqYnzutvKtH/V4kKuVnnpeOf1d50bFRuyeKS48lz5TFSEckI4MMc926
zvhqc/c0VXK/sTV5UG9wF+y9Kxm9YgGwChHc0mrqA1w/Zl9luY5xsdhnc9DASsAcZKI9yOX0ZfG0
5OL5FyIzNzLHkBZQv+I+g9LMrmAFeSlFK7RnBFwOqCdyMiIJEfLPRhvv3Dp9IlBk3er4WjNTX9Tg
1molP8cYVRr7UQ+7PaA7xAlU+H3t1RxSfZv0lIDs4ZFwb96iw/dhluexNU7hoF2gl/zUe7nzMdrK
ZDx6dFGrceLFVN+TJrhmyZMrJTYU2/42ON8Jzdr3Zv8rEzmdFFUDYRBdvaUzqfHU4kfXbNqyOnZV
9SqN4c0GEJJE7ot0+MmRhhobVf1rwA5lUAWnLbLN8SaRmcxwSi+zfV9rq0D4u8i2E1pjdDbQxQBU
OHQutbiEZnSUnUI5br2IMRJ3jLWl8zF1qO3s3rIXaG40snjSDVl5+TI1HlUx+KvWVp/pbp1cKDeo
A+6Y4+wCI34xWn723ehz9fGgUH6Ak7QjIJevH4Un07gw5v0YOO6pzprA+k2vnq0ieSIca+vrD/0Y
fENk/GiZJv5ohupKQ7kcmlSOKyXMN0JICtTQDC3V+GN632iwHhTdPchCnqRK/F6pIdWZ3jAx1Efg
MMEKBMax95urK3GWVHxTZPCsJdqmbrMXe4kZ62SqBEp4vcE8BFVgbDrAXuk/Tyf1SfGtsX2me8GH
Vska3oz1lGn5A3nKpIfAcIyz9NFBUmI04ypK3J+gwjF66uZVGUee5O5qZAK3IBONyjDM2MoaXyao
RGiSoiqqbQWtwzIoipD4ENGVz2vAaRSYq0ic0Bzj2MKFCg9rV9rtGY8RZUJj73XVeRD2afD1vQ8G
NSSW1XhtG4rYw1ML5aYPBvCAzdkI3vyplNllH1gSf1Jt3VvQ5yYUh+VjFgUpYmk734s/PMM5eRJc
3EAusaNUPwhOueKXX3eNJLaTCk6jL3kDXH9VTAISt0jMdFtKeMtmsL8j7FRW5KmdY1J81ajjT4kz
aD3y1FraqS1WNm3VZViD522RDdCBSpeQAhnbJtrbdMv0q/7VSop0SfcHxFx1tpxaX7qhUtyRE+FC
vPRQTZxMPJm41tu7VPz/rdpUFeNvRZv/J/5RRX8Ra36+4k+tpqq5/3BtzSHsB+6bYU1BRVMl7n//
T9XW/mEYiqq4Gg5cwNCoKP+EN9jqP3TD4XTbcEwd0eYtSMnkkKm4HIW4YCAP+W9pNXV7kmLe2A3T
v0fVVNSklopqQ3F03ul3qaZjt0OSNIrxMVb1H2U/+Ec5msF928RoXvjN/iCcbhFhFH0v0gaxo1T1
hzKscJnYdrvNYOX2susffIlKsgG9tXZNM3ssy7Z6QAa68ByQEPOCHGUT6FJibqU/5I9+kRunxnQu
tq2GOTNggGkV0L+7z5OFQz9k+hmPxP4ugfvmGx13zgm9nFfF2em2sPM2OzkkBfSLIRAu/F5yCW+H
57X5nHmtpZCI/O/zIvPuVEN1ZFMTN3BFwn0t1NfYVu9Nhq8fhD4fBrVp3oayh9bTm9Z9THn9LlL0
ZOubdfBoKO24KMjEXdsjo1Z6puUp0byCZ4THcDHznm+75v3z4rYPaw/uehMW7fQiEVg8fpoHoWeW
h/Aq7w/Ug/oDnIn+MG/yTeM5Wib/st/RIsSuWc68dD57XnxuZ33EsflCgdPtwS80O3s+H7Hw9Ko0
7bFS6YA2ShiRTKuqB58odJDwQi4ZapGV0zZmxuyvTQ7RgMf2X1Y9HnAHIxfx3l3q09ws5R5iMS84
zWtjl0UDaclVeJiOzgfqImMobkItoKBMyQZx1VsAZW/ltYR+G6DKXumM+QSLQ6hFVtHzsIU90d8j
SUS9Odj5m6oG7hI2WnVwwsZ4UWHUILIp3iiEpjsbye1mPq0LlIcsM/SrHVrdby8vfKqxQvflNrcZ
gJF4h+idh+3lc9MLIuPe8gQzfc9qt1aKBWVhOGfL0jx+IHnLN6IQqwJyy9lWM+Zo08K11AN6IeNw
29/I1LuzNf9h3jUvmnF0z0YcTSOD7s9rSNen1O/3lLsxvR+badEqZnsc4X+sRc/368uB+ZTbvipA
AaXLivhdPHKHSjfkVkXJNm81o4Hkcl79ui1FzKEmrklSi5FvpA0j6duZaZlocoWlxT7cdgIwJenE
p79G0MV1Xigxkn9b2PdJ2tQIS9T6UKbBQ5G44fsEORsUmfzQ8wAtVe5OGjRYeEFma2ctZ1Rk9Srl
hLDLQfjC1zQzlya9kouOPkzjlWvGneJeEscDvYyItb4dgsvnIk6jYxqrd7/tmg5SrjSXZgSt73Yg
aN3g8q71vfzztdOJSVh5iKViY4nIgSF/XTjrUHWfWv6DrvPC0PicG0sa69s+4tGPbggsCeBjfYVu
3hwVR3y+yAvCSRINW27INOPoNmN6jJLtvBGEY0Cs7bT/c1UOlXEc3NxZ+6X+5xGKfcYxJCWmpcPp
9esBxeACNpS8dwY/URYFw9+G+x5WY8kglv00IdhPWruPMiIytp/nNWicPo8nlfKuJypuOoYxojaU
K6P14QoGZVr/XHRavvUr6MNFEamf+0abu2Pklcds2kXXKT3WdvR6e1EtyRT9clGSQ6ezM789F0T8
8DHK9ELZcj0qWgNigK3PXRFY/xBQxXLejEm2u7gD84t/nnvbz1wAZJCA9QmojhrzCIlzNFrv1IWA
CmRvJr8c6sEiHn8qtVWsRJNEJ2eIOcH886nwn0+A3QHP1/8c8Pzq/5f/kV0+H6b/I22SSxakdcWD
ffY7/P6QdUkr1AAj8X/T0LWvD1mciGpWV6P5YdFB39X8xY+9XqpHbEG42u3YtLZFUj8LchCbRWLA
X6yDMdvm01+R/gMqU808+w0flNqa2R6SmkGiPAfnfdJXGS73qbwbu8A8qQkOHaOMsMeG4c94JDlD
UAjIR/9HpPENjduif8iBsc1b86Jr9zEM4qfPjTw4KnIMLjU0mSezptGjuG5znA/mid8t0xRF6Lyp
UH+urMylnOmkDElNcUcYllgD8Qm/jXFx8WUSvkPqe42iRn3OLFTxKZqBzaA6x0S2tGu6ULkEIYSR
MtZBioEMPRkJ1HDLU9JnNc1zWi50GciQR3/VaBSWu5S6T9saV9GwsB0wM9y1vP3Qh9NmG98no3+c
t+bTnCqmR5bz1kNlG9fP0/aNGkQUPXQ+VgfEfG+FYuvWgf0MLPaMRq796fkR5DbNHS9jQUYxcEBI
E0mf/fTuO1tt1gDS7NUY5wx/gOrcz96m//JLo30x0ZAOaVMKM20IyaalO676ZWRmh1qfZBVoz85W
VPwHmI1bXx0fdH8dhRoFhgKrA7ys4mI50FcJykbyG/bJE/OF+minZF13ftgfdOLOlvBBvAP3E3Fg
LOoyOxfqCtW9d7gdmNfmffN58+aXfbfXfjnw706+7WOEqcHxsfdxoKVwaQ3zxDRW7DEr4aZujfaS
iAIQjiGM18FuHl0doWXZkUZd6f4vKqDqVELQzSPKShzPaBPvulJxKDlO25IhAlPoae/n6rzXAhWD
XSY4fp4+nTjvd7UOuVzQoOCEgrgrtElr6SU5dFGYTkmku69OVp8HNfM+ApGCUy3yfYILBcR8p9zH
GsiYLkQLW7UJm3UCUGVe7ePiHBIydTefN+8aPCtDGEEZn698wqPBJC80co8IOZOnMUuwBGStvvZC
JXrwIxaoIWh4Z4wKSiOLHnQ8wg8OzKhtFNh08ad983mGKJAeOwQ2zpvzokM7ddeEw+ttl9G3yclm
yqrzJ0ejRNmTdwk7qrK0UUkiSHrLorTIAqlOt/ZitVyk09DhdmBem/dV6H7//eGmpMDWI6DAU/X/
Ljiv1ZpflQur0n/AiC6Plut/UM9V73unMV/s2F36wFGewDl3j3LI1kloimuuiOyIMt1fqrVUf1q2
AabD0b6heDY3svXjfeejZOPh8ms+AanOR26a1aNr4jwyBoPUNKGLbyWQNiPv1J8u7LclHrbubEVO
fuTpQ0jrdCDe+mm09UcUhamhE8HtkRBHB0OeBkvLqpUptX1XEcLN0Fg+Fl59CTJJh9iw5KOaCXcX
2sQtzQfnRSvKy1Cqymneup1RAAd9nF/1z2vMZ2Ae9j6vUYcTIYsyyJow6xEIVeQ5d5+rYaY6d0KH
roA44Z+ruMm7QWxtbP3rwmzEi9dKGFqKYe506YgXRYcfZMAmIKSeoxb5fcJ2xKOMUnHtEqog01kt
zaxPROPf3Lb+Op+0FR50cDtc7ISqazGv/et80pOwcEUUpx+R5rYXstHAqKBY+JlT3IY/juoqQgae
lHTy/PZIJI/27DSZQcQiPMvYGalb6L2yIq4y28xPNyeK9TsYQTFSoxSyb1h3w2a04UVYUdqt//6u
O8cG//ak5p9PxcgwXPrRDjdd54tzcYiTwoXbSyhMF54K9MQvtL2Ytjr6K/4bYsE7OsSWrhuvocKM
lQgFJhRMmJ8QqZHGlBuvuqMHuyDTnfW8Sbzie6xPOAlHiAfb9B8/X52n9sYAs7adr1242UMFujZo
SM36HvRE+flJXh2UUhvyxbz6uV3b+LOnI5FZ5JDg8qE61Fkj1tmQkumUZWF7lm5DBLq0INGY/COM
Zg8Pj2Z6P3lygpjognmBLYAQwXkVzw42uVyDcZugRp6ffgYGhaCunVdDlRVZNVm/d7O8JEg5f59P
KPl1L2xFOFeyfO1JQR6BJ3SrN+p6CMXd6EeFAHVDBKi+NsFJPcPjUDZphV1Jaa3fN43BQoeii8fE
NvwTqhJ5mtfmhcQ/TbcAXMOXAySqJnd///FbZFf/Xg2ZPv7JIIur1tFt8JnT8d+Mq6ruD4rbh9Z7
WzmldY/weeG3FqLlRDlXQTBcdbdmYYNykoEmN+a0OR8AJY5G2ho+T/OrzttLHxGhBUDBVZV9TFNN
cx6Q3noPUSndg9IkL+1EdwW36z0MKmBE03fVZRtndkiySKcvIwszyPyK+UR62N+4v5qH+RXzfgsk
FVedd6S+4cxXnbfmV8xXTVTSTm9XkUOpL0OzIERkeuMggkRAhLQ+aTUxcUfok+bVaTGvzYvOkeZd
ZzH+R//NKpC6lVLicmkiZOh//ymo2r9+DBS+DJLHDeoZOuWzv34MWpDGUR6Y2nucV+Uy8IronJTx
1XUCGCu5H53nRTuo0TkMdDxVuZNv5n3zufNaWdv6ulNdgFTTK24H+qKr960cXr/sH/oyus+7xy+7
o+ndNT881tkgD7fLzKdVItRprGIknjd/W+httK6aWny+++1AhYIA1xEdldu+eQ1YYwSO7M9/7rzr
9mZCzbdOqorDbX9gIECWThlvYS0AIugkC8TUALzn7a+r8wmepXLC19XfXib1rECO8/Vi03YtcrGy
8KWumpJmuzW5dOc12h0aMv6TGTZoG/xH3YckhrUBr1zXkEAia/SlWiad43zEogxJS5RNCOj5pu4Q
m0chiVOukN1zpalo+ir/SgWqv4clpixsMSpvcUKjQG0j9Tj6TvqUx9ph3s9kOtx0tZPvEhmob5p1
HbS2fLWoUu1ztaQePr3631xVTYtx9fdfXFrh/3L/cBFJKQ5maZ4h3M/++sUNs4ySPBaFd4oefMKW
14/QAjXnFHXlpvZIEZm36FFIZUXHFePk4CN4nk757UgX7novLj531QTAE8ymOUSZugahef88uR99
9/OcKo+S40CkQQ1hdqt03Le0qAErhH1WHTsHP5jD+MfGxmCn7sO8CwQpCfcmYA8jBSSiTYt8tNDh
hMS8zfvm86Laga1tWQ3Rn5yCTP+Q8DzeO2VqHlK1Mw/z2m0x77OkTDfcotH0T+fZWoG//cs5t83f
DpvQMXfCZTIbAI75cv0vm/MFvuwrKh6Jg7X6sns+1a1rm6Au6R1GpRfQhFNxnNdABby0kSm2X/YD
jv/zjPlcWHLlws2MaWhCHfn2+i/ndcZkcewI8fhyIMtQwC3mN6l8JEsO/1p4Y//cOV/RokS2c6mj
ycZEqInr7ECJKjyM7sGvorLaIM8wqDGycIBVgg3QA/PzvNsrqL49eFDxtrddt5fN15TGNvAeqe4q
R4d/C06nunupNfMNjmHzEaFtQlVm/LBakpIpIhRbj8rlpffjdWk5xXdncMZVTHrQyW4KTHmVba6E
4VlvLoWaedpvxXBxhVTix15DbGOTLLVLySbq4sI7a0Qv546dv4iq8s9Qpt4SLyteSO+jq1+QVzxv
NoG090lEhOHnuUmjbUuSNNbRdHJX7oV9TIKsAJDadBe9nyR0ChE5uSmCxy6jpE1Ikf2uuG+hg5M2
LlRaEiIYr04B97MNHZInIn16ojfjNTdse4HkRezmfWZYjZchcD5fMO+i2N9sUlk0K98Px+t8Jc/X
H9w8k6f5jLbP+A+kxLWGN9MtCaCjSjyUfrn6vOPRfUai4lEFGtSCqTx3ynkxH73dGW8HIp4tpkZd
+rarmy9yu6He3um2bz4bqO2fl/d26n5+bvuTG6OrXYJJ5uf65/b0RB9Uk56G6p1uu26Pf/XfjAbm
826Dgy+Xu72WP0H857sZaif/w2BBV7/eck3dckzirvCu2ozdv9xyheoLO4tt/Zevi4MFWgXTahC1
qECcfPG57QZSXqoCr1cf1uRxzyc5hZOfiD5c2/WAaUNKXV5GBS4aieITTY2X1BE42TLD98jcOTwX
RtKuUkbkKx2l2XneNy+s2IXkHaB1mw+Y01G71Pxt6xDQ2v2HcqI+jX7+MkcxmVxZ0/80x6SzOD2E
fhuk6ghgwLxF1S+j9PeAoHLgFpjsmyL86JFzKhuzqCBWz6u++63OBelXhG3+8oX3lPHceiGEXVlj
yHYPlWuD/XZyXItlpq1K5DoHdA/WQqvAeY8kEDxZdOcDqWALU9N019qI7Htbuq81Hobcq6wL6tj4
wXf9N8r6D3//RJ16oF//W9XJ5ecwHFRU62vlVHUjR+s1bPVWiC2nDHt65YTpYIa3LvOWomCxSalc
LGMBI5h4huzBV/lo56NJZ5V3sZagJHZtYxMVISB3skEOKN+8w7yW43JplZFC1LSfjifxLvPqvDCH
ihifQbnrfNOjKYE1rRBtCd25VrZtVtdnGfQMMqhCPKFrJlbGJe2rKYmjlZUjeF8z8I++xYJKqjjM
a/O+0dBIb7C97W3X7bT5XHTAqLrmnaKcrhUE7b0/BMUzw05zYzsBgRphIV7qIVEQ93vkv0+bhq5+
E0CIz/PW/yXsPJYcV5Zs+0UwgxZTkkktMpk6J7CS0Cqg8fW9EKw+PLded78JDCEAViVJMMJ9+9qq
vqqGqXnzBtV4bKvpiRVovP2/3ybt7zSyQzUmH0gWRCqreWA3fwUrfUgbQyksajkUa4bFKV9GCn5E
HnxrSEnQxI/8Mz3COlGGzyhed+1o50+RFedPokV5mWApjJ7HRxLpB/Yjcg0o0HAQ2vYbIiUfyyRu
qM0H14QPq5rifH8NK+I9dVlTyvvJfiUSqM9zTLX06Yni8Za33/cOrW9phyJupjWV0fo1jTMKnPqu
/9Y32jZLC/M3jmmbPLXdb3pvw8q1vOB5jKdm3Wm5f1ATp3no4AquTBvZ8j1FNFX8Uw2qzu59kUBD
im3DUaaIRi/HQFLDu+d/uAi8Crr3+QJnvkBOUdyhxc2mODdhqqVLKKv/fgVLqR4jq++XZVU01yyr
2pOIxDlK1OYqu/hSjA9VaOAENs/QOpBKhFECeEjV6NhH0xe/8qQsHnsj8p4Gw33u+VZ9CLue1i3i
bb5Vrf1Rhe2pw+LpecjC9CJ6N1+Uc39HuduDObrpLseDehFj+LEiclcczDFd202vnO6HULX/NEUz
vPpJR4z9OdQ740Ac+89Bp/b8kLaWV4Fqq81daqG0nfvklLHJjENYh9omUYkViLho3/UfKHWMd7WZ
kTUV7gayqSjlsBbGaFPnHhnvgiUBBXl5cP5zDXo/86oFob0J+7A6uwaw5JT/xo/aPqG7Vb8ipEC9
rXRHygcovx8Jb0Am+qrQWQIWVMy90zcjxkfdNiPn8oWBkkZ1QpLtCpBtHzEyBDk/C8GsQ2gzWVJy
OYKp+WIsYXiGEshtl/+fb6Cmq3//EvKtg7s1/wZ6M/rr782HFfSlyFpRfAfKpC2N0rVxnOZQTSGl
opkaw8ym2belIJmoQmh3+Z24zwvdsj/gB3GsKPI9uAR/Fq0zaJtgbDF9C/qHuNOnb1QHQHJX3QC3
Cn/cY0W0CxRdPOLUzA9Sbu+oXKkfZVdjQurorFpb3PvkgDVRqKWm2NbiW/tYCZTTIiu0NehRNoOZ
geyCdEF/0ELXJPGMjkQ2g6DE+sEWY3+4ncpe2651f/mvCfK0LMn5xPGwk61mvttt9ny1B5SXOqrE
PnSmQqBU8ctncwijbZ24rBzGXL0GwqZUboIDZcXOuI7rIjzKg8/E41ji9U4iI8d5nAHZJ8/cefR/
7TOSPjn49st9lpxKjmx21uy8VVjW1M6XLbWPCmWDuHujAW1tX99Z897Lnzdvdtmsa19DojJ3jU5a
XBSUzMbckl11l6d7EhPpItL9+JFKBn722YgaRT1+ViINtmZgYJ9a2uNnSKmRzgLyBe9Sk7QfRTBy
Gm8MmkcXf48+941rJ8yr7EcN0z+I0Ql2sqmzp4sp3bViqs1xQ/PiIjmguKO8ewzDF0riw5cOQ0HU
Pc+3njAzFkE6lPvQFtYlyTMQU1ZzoKZG8BZwoC4T3FXYx/tJs8VzHVIkKGINzMw8Gk4d6gZ1LHeK
q0GdiYPojExF7OshLTZNnrRXfaKihy26/73HTySCvP8LV753UtLiHSKDtVLni6pQgWdC3QYVR1Gb
L3SRsDWUp07OLvF2UMjDI6ujbai+vyljoAzEsGEk6ZbpkoXytjieJOoGr9l64SrZVuZ28o6Mo4XO
aSMTP2qW95iqI6RGlfPOIgLr+skDth+60zMh3HM+hy4CP7coWVag201uvLeGyXkMzcY7wr3ZyVY1
s6DkmasCrUD7f3bTiKyEO6wTdfSnhXzmutHYbRsdm/r5uWvls/m1HJDtDMLuNJb64a/nc2QZ175F
bI+7Y8lvFLVcoVf0T04BeiMQevSaeiR6myQLqYq1fzqwbeGWjPvOzRC/o+9XEpxM2oSG3XT+WR7c
ys6OsY/tB55Sxm1AUSwfM3HtI5oMktlyQGk9Hdd0uFk5gnl/nDjAoDzKJoymqUXbQFvA3YA1Vj7e
5s1dt1HZ5uuh3i6R8/iIPcpb4TR9iWYfFS2MASHFagfDgMNMMEL2dbVxeXz2Z+J8byeCOgrGAqAK
p1KbifW0Wj/vnisRf6cYErdpg6BnSb3VRR68CliJiwzl4d7X2tTo9z7OR1ltH+/9TuLMu9buF6+k
XJC6s+fkWZ4tx8HS1rJTTlYpdNuJOD8nTtFg5tClH6PhbSHUk/siqPxIIfh32Y1Za7JJsgbHv3lW
xwedos4wuti578KYUVayv3GdYk8WPcENzE0/kiHUlmMS9bP3CRtdu9C+kEV7xFJ5EOTD6D1i4Yk4
DDIuFpqk4ZHvBE9on5AtGL3Pv7fr1+bYoYH1leYgD4luAym7twdlgsHSV8iY5zmZHA5wZgXYp2MU
VDop1fC68lDFSv7oeEAoaqFEP6HNOEMz/CDHOyxNP2ovRVzbZFZxPTWSFEBfBrVonhnp6luMGd+r
pY0jwEM/hTWg/nWvwAX5lNjlo9NP2qFPNaday1NzSAyAL3Mvfp/gddsA2JCrHezuR+vwztSe3e2c
wK5eqwykl532EVzfSbyqftQ89PyCUNiQiddidPlDhjWOkvOoB1RiM/mWupKjjiuSXW3jliCbdcYj
zdQGZSGb2Jfnx7ZjnSKbOW+Yk5r2NZhmFkrehb88D3UWUuRgoVKxRy7E+Yp9Cv4izcVmp64VSBWa
z3ejK/YKbL5try31dqmliUOZDvxBfFL1FzNvMFxxyvFb3aiHVhjKV6KbO3IiwYtdh+7jZFDU6qgx
xDEl+fTtOjvpCkUwhRp1D1ZrQsqhOmRHCnY8FBa/MGN2lAeNfN/tTDZbPIqO/Xy4T1GomHnQrJzg
1ww40/L4QUXeeZAHIt/NwYQFV1LPbJPQyrDCUITZbg0CBhd5KLws2nV58+3eJc8mRWhrMyowZcrg
h0WmMX5hUntBiJO8UDhdHWQ/tSHjV6wqFyUZn4dOGOjmDfa71CIvwzEszgSUi7M8Ux1RnNNu/DM6
zk3ZJ0c9bOAx9RHTh1nDodNH1Tob9lCfBCmvpVLW1fdOKMuptLPPMWjFutYzXDfKSn8uDfwOJ1bA
yEW3odeIczHG4izPdOJ9KzbZNnRINiILxWVYjrg2Vgh1AMpNNu8D8uKxthDBO5SkyQHZd7uDpUfP
Dku0janXR4+fMRS6EVirkpx15Rq3JsYg1LzMTZ9QPV6p5bEX4MGKSYyHpuwrIkJO8jiVXU8EWuWf
znaZErOhfaxBtK0SjUL9MoqN19y1KmKSGYUB/9lUhN2vfRwijtk33y34EFeZ8aJSE/XZGeawxOrd
eDKb1F4PVWMeilStDx5GZRALgQkh1zCWU2UTAI/CYsM3N710nvkGsU3dGXNLdmFEk16wzI4pYonF
Ood2ZPJnYTgLk+rBxTx6OYjq5JZ2eNX6bto0tqOukTS3n2GWIiez2xcN79pjqaYFBQlV99ngyAot
KhpOER5dzxTNn7zMbT/1vMjWAwj2rbwc/c5C6fIYc8h4IxP3BCjcvUzWy4MT5t6tKQcKmeG/zzFT
H/i3VT1oSms+62YM4K9r3lO+n4cMuRWG8yDYYqMv132I9ZUc5a3UMCLtHZaejKoQG3Ijc1/MpgKQ
VaHri0f1VKj4D5BI9x9Jy8anwiZ/Pbdklzzk+ec42MaFmgr/cVK8cpeklCknebSq9KzY+VVdv+mZ
BeA5E85BNlN9+NaMvXWWrdzXt6paxVfZcpWHwBnaZxUgJ2AySqtK2z7WY28f5xwdmJH5VLblIYLb
Mpf6g0T8Z6Ic+KsJ1NBAG1b+6373m/w193+6Z1ORA1WpsGAdklqXVg+iLQ5IzSIisAIMiXXzMjJB
B6rJ+2i39s+m42tlGlGwIJh2qaJU+aw9izJ9wwiuFP7b665Xx8OYlkTeMY9Za6OabP25qHTQ8uxg
4XWDlVk3fgVYXlOXXr7I/iiM/vTnWnqxWCdd9e5bgwnPYzUQdivLQXxvrOrsAG5/s6C8bOH1Aeod
3fFNEH+QExQbx95IM4dLNMba0Z5arJCioP6ez1Z3aNO+MsU2H0TsUiMSpv0VUml8u7cbxz8DPSsh
iNTUsrROusYlYvicim4p7w153geCOJUkI03nXBqIqvP5X9Wn5jYsInCuHTkjJUYLLgXh8iD131Iq
Ls/uA3/N+6spJ1dRCEjYHgDazALz+w3+ut/9NXQW9CjzphIPQzUBODQO27oam0/qWCFuJV+1bSCB
TXmbYs2lXC+G+YHLBbFQUBB5X1UPclpWNEePIMqLb6fRPjeAmkXNKA5D74hDpCb14d7s5r7EVVoW
OPOpbN8m/nPJva8sKMEtEgFc+n+YHDYi2goLwoNG1XmUGHwKdE97aev4R1ha+cmcW2J0wR731rSl
Uh+gB7gwXDyKJsMfedYc8+exVpYd+f8KOblDdKhAut6CTC5oCnaj0fstgnS/4NbG8fsA7C6EjVSq
K77S4V7p1CUZvhZ6tj79OZv7FBNvXtPAZSsavaNhO2xL5oNs3g94O5uHRvt17/lr1mQO+LQ0aY/M
DfcRUdTXZNbGjWiJkPM17V42tUYxWVwm3sqjOuHFFi71xKbyGcNsXVTG5AHBTbWToiUqiBQv/0wr
Af/Zt3+Og/Nm2EH/lgeQdChq1g9x5qinNqrUVZ2OiCLLTNnrAL13mIVHi9ywlYttdn8Og4nrZM+u
ZWNraQDOj4FG6ZsLBXKyMcYmrsDOKPo1Qbt97cXLvAnEwgjU5JfW7MvQS393UfgrUl2yW0rCriCc
plNIMm4voM9sJhcQKNLEEOyFWXxPh5QZXMQa6bEpPftDrbEa9XJrvOBZxU57MB807B5C36tX2BI1
36sOc2AUz1GFxSSVc9HZnlV9GPPsQOsWT6YCO0E3c/17MymXsEmwL24ic2MBbt2SQxevsNWvdW6X
X4NjvU5qVlydpMuvquOyUKiAJsqmHMASYptRk3GWXfAdyd6TCGyMd3bL6B608qeW1O8i8yl2cWqg
214wUD2aTBe2hsMyjob8h1kc3CmpfmZdRZLa05Kn1FeqHf/0euORMH/BInX2E2JKPdobo9H6T0o5
7FVQOf5x8nT32PNzt2q7qfm0umwrX5eAOB9U1qjX0hL2Q537/Xmwpz+HAnnXIYMOeu/33CEmmBSj
8K/YNmEx9d+T73PGnnRBMWqw6GHdRjBKcDqrwjeWeuqqnE0Rb01KHGGx8J+QzUmjqD72cWCUTSsB
9dTVqncgmBa+WQ36hkpLxEmORo3/QUDaOfMojd7YBmO26LQUGvMyrEQ2QRYkV3mhBhnJ75vsqYXf
c/vdzkhh9YmiUbfOj7bsa/uYrKmwT/cu2Y9Irq+IJjdY8LDhi5sr1YXhBrnmN63pkI9WY1rtYDX+
QDg84eBTZ5ei4otSFUb11o6zG21Sez9HksxgvxCtVLCqWiLJX1Fu5Ut1qtqr788bQQWpre33+cEj
eLGB4Nw8EVVXlyqC01U6uf7K9ke0PBVaa7ya4qs8eG26U1FCnW+tqCZOays7e0qT2wRXsSb8X7t2
6QBhClp9r1jJcJIHkEz4XcjT0fvopng91YH/VvgONbc1RWVmMnlvkT56az13wrU+N73ed5Z8vLyd
HBVG+rPMTfcsL7VSHEtVwmUEPsqrkUJgm6+x3VI/lkYyYSxHswjsdEsdJgC0BpSlydIEAhVWn8Xo
UZBdOhXWmhDljLh2NXaFUX2EG0pVmhwqvEJbyPmGfAuysdRWQZrpy5qF0EVr3W4fG9mTbBVW0Fz+
s1/VQR6y9mOunqYAvJlrhHp9m4Zm9V/3kP2yizrV/kio6rVQswe5GSKLpT90LTl0R8+i92FKb/2Z
OuigUgqx8+b+/5wv+ztRFC8iYMtBAfOh7VpU5POZDr/sAG9WgGgmWD6MyrQtKlCdt8/tvPK0TJIb
U18dZJfruCBp5k+x8PcNGb5dVVYKuE/Rv/+vyzs5oDfWr7LWQtZF/7GevC8F26THpNKCAV3bHwRN
+k8i4N0WhLIHLJFmGMF50X0WQmmsn4KaVI/sB0rNB1tM/Lapdv7Ssc4X7DcC3XhVwiyiyM2kuiRT
lc9EV76E31lPhmck58gTbATmfttlIcfWvCSg5XUPetHZ+171/D0fPQLd/9Rt1JoDOCoZm20wl3aw
3lAefertZUvWfpSxKtZTD85e9mUOHg1wjyDPVh14b6E/ikFYz3hfAAzxRLXhz2s9EzRXD5VNGXhQ
KuaznPLPBQNyTrbKMRJNT81eBoz+Jt2JnvS5lYCVoS44fokVuLF17ew7GNjGIm8G/5w5mU+ZUfY4
WHqxR+ewz9O0OeB9s2D90JzGWY4nD/q88Uos58PvO5xbpUxv3qCF8wHWMhXJIyx5W5DCUyYfqrcS
jN4qB3O3hxN+ujVl/BD64ikqbX0vW2LSeaC6Lr5V+LCxCPKf5QFJ57sx2BVlBZ7/PCUQl1m8Ow9i
brY+KxazVL7MpHEEUPFyzepqfJRzi8jzlpA/obHNdzOiOe7s4G9HmlV5NvROf55+DL1qiyXEKIq5
zajbD01P1bzw7J0Zv+UzFRoU1ytF8c1HEOKk4OT2TzuqzZUeZ2yvI+wjrM60z6oW10/SbUIDdyG7
8rxjPz7PaIbGOctBOW3uwpl1T21HuWWPh4SOcmD36NjAU1aRFj2rQi22LGgmxHWz0EMO32ZW2jSt
BsOol/+6Uk6CwYn9cKssB8JqOE4YT7DTx49JZatP+Khbyyb1Al8pD6/HOppus7SGmJrbIDuP2CjO
B9Y0fBinDuHwP315kIc7MqQVZYyNqSzUdFqA+SYcGbMs7evo4A92eJBNeZhAfpFWAqFbFSVLYdmp
pUoYruVpggYHwvV8ubyyATiqltumtivYG119DSrMMSrT6X4ijeJE776rqYoYQBj1pfHbfh9o/Dz5
4BFf6075IjXR/dRxavAT7SlLVXWfBVkbbECVkUKHKLlycxFSuWqyoOra6dHoMTrXBaYxHRUMWWqp
j1auGq8DrWRuyTHYzLcxaS8zj5Ui0W5j/+91ckybNdD/XGd6KWryMIGxkZT10oCZ85iP2PiiMu83
/AyUz4UBnw/LDuenrQQLk5hgjG9Nm0Xm9x5dFC5jUD2USRSHPqmKBw09zFfF2qycjO9tML/lKrGM
rouSMzJTfSkHNAMHE40dk+j50og6xM7DasSTVmHAIu+dxv1lCJToLcQIZ6P3WrHVmkQ5ImICKhaY
EF5hd+7rtPtzNtjF1ld60LdFNgt/5in3UXl2vyw0S5V6Mj8+s1xfDJVhfwSOjtNZAm1t8FLg8Zm2
CHMz+8bPVPOgaxkGhDyeX/gzPdo8+BZB6GPai+n5iy9CxGlJq669UelelDgZiJzXUPLm0U6tqUck
HGHkjt8Q9KqXfWskV4vy2hfq5AkEq+Z0uN+pdtCrF/OlzF9QngZcw0/aY+Z5xjLoYmVZymbt8ObP
h861jWYhT28T585Eid80PkmQeP57njyrpuAJtR2l9qV447Ff/xZzzIHKhp8sebtFBwrnpbSdAAFt
Wx4xbFAPZoQBQKkM50Q4wxNk2xFfY8iAFkIB2SUPFsRPPazbi2wRwR6ebqPyglCwQujUZnm/h/B4
fKfVgPEJt5WHyHTHgxeKN9nKeJSctbJHJDSXAiNQdw7dXC7czId7M1OC90htok0gK4rlALp+tVmb
c/WwbMtDnfhg+WNMG+Yb/H3Xf7XjKLhWuulSkG5lWw3V8EpzFPXN1JFh2I3Wbfyg0d46DTOp1hus
fTVp6W6cg+uBjlIpzKNineZhBvwVA6m0tbVVaOfpa5xXMItCUS/HXk1fOysJAfQbYnFrguc9617x
KluVgnrXq0SzlB41Iob9Ks/uByVySZHIdkwuy73NxKGmOsRNE0MPBCZjK+2L71nZIgua/jWq43ov
Bhe44tyMbSs95HpuLSo1G16LEBSDb5rUg86jzqC4x27AETS1rf61j1zrBFLiRz63csId5zge3+QY
RHTj4kXlo7wwCXzjcYRCI8dSWKNPlaOs5VhRls4VYzycR7mLl/OL12CpMr/eYIbJq8bTKIgjXNaT
be5k5oucl+MCEgsiovK1nR7flVh6ZNQwGlo7f/X7cZdYpCqpFihep5D4ZOHVZznmxsiA9XhIjnKQ
r3kGW1LEILi5UnGiYmWyot7KZtERJ8iHAc8KOFy2KN1D7sMGKv/zMGJmpfbaUXZPrSiJUJvTn2mx
RtEUCIdVG0RgUuUceAPMgQc9bVNdPP1pygvluLw6bmN17YcmyM8SPkNp9+qe5QAxJ36ykfRYqXE0
WncAhA6/q/ENj7dq7uzxwER3Kie5uHWCgCO42OvT6X6YhkA96bGZ7lH4YdhKSw7K/mQk/k2FuCc2
/QRkR3bmWGuPi/sk4ufYIoh2XtAov7sSdRspX5S6vZasisFOj/IQBgjDsVqbtY/y6LZNdhuCAXON
RmfmcfwzR54qSpwdHf7YhTMOl8QZIbZHQbmvzLh+iyp+3QfPAsM3N4VeXadEjR9ly2xTKDzd+Mzq
ha1GcUyCClSDqIqVr5MgjyYF9FAqzKcQk/b1GGXQSz149pBOUWoZXVGsE4iX8TJzyLQHKnmzW1sT
3iWE6HrEQ858kvdxS37Ac+Nxmu9XxFFztkYfyTkvIbsouMKtKml+y65bP9jCTRGa9VL+I2Rf5xaU
9XZBC8NSK9aa12NzMe+ikimAbzxRLWr6xqmZN1xiPsh+BQRFqKnGSU41qx6uLX+pW999mrzqn7my
P3PH6qgBPly2ZTR++T5AA61QP4bIabZD6zXrmNo+2Y9d8/ThiqnZWmrVrj0T/ioLlfBoVjG+RlVl
btqs664jHpbXUNtiZmQ+yR5WKPqWOCc86ckDphnnqkpOyaoxIXe6K5w/81Fj/38bRRBE8RH4pqW8
OMySXx1S4pXdjslbO4CGhlX2ZLRpQmGhTeEKDwoNyutr+E12glZqn0XnkHzhgnwgXFHYzUGO2az3
L54yvsuxgHDtSddxjmqbSL9i9fMWTOKnjqfpS1wF9nNpr2ul8Zolt3tVMMI5mfOYndbO7GrVbOXU
zjWmDbCSmocFo9nke8d/7qOPtbxPnLBe7SNKh2tNvxjzzqiad0u4ljxrcW+cZCtQG2JBDZYeSsFm
CVNacZ7ny8Finq/W1t/zid/iFzYPghYWZ2c0cSwMES2lfryY3MHd26WVLMq+NK/8SJlXcAUQFUev
2DUitK65pgeXsYy2clBOCzUMrOqAcPz9Kqt/LihWe5LX6KXRbqZktJb3iwZNXF1fj0/yGl8p3L07
v7A5v+ZfLyyb2AIeExG92nanXYQl8AfASO8NXMpvTxjTr9B4gUONEQPG7U+aq0+fTRTgxD4ZiI/4
mVlXwpoOSeETWFPYBBUoJJ8iZ2yWveNab36ZbYO8A/8AFl+y8UXQU3OioJDJizR79tyZdR5ZR9mS
M5yqdsAlwvGVV3kdiHkxet8dLNYLbluwZU4gH3em02Mqb5YLPQmTc+cO+i4D1YUiYlAB/s7HyPeC
k6Z+yhm3Lkovk7NsV2SZ3LpSD9rcJfvtic1JHlfDSi3a7lIYNVuQNKk+p9oQq0rVxn0Nl/W9Fy9u
ppefU6/6275r2gcrSipikOBECQnVPEIVfHu8srwW88H0G0D6U1juZJ+haQR82Qa1bnClALC4+gRh
UXfAh5RjclYJ6IHCjOpk9Z1xMeaDlVvdsreaeC37ai0xLsAkjAuuQ09sXPT9vasyWvMcaU96zbpg
IS+H8Znyhc+WfKMpqfk52Yl1lAfF9Qh1ydOiqzgtzGBcZeyOlvdJ9dD+mU6+12IF+t/NMGh3A5nZ
nenHP3hu/BqA9RD3nKajBvSNb3DRPVPwi12Bq/rfctvZaLqh/LY6PCkDtfo+2raxyJrMeh7DxHuY
FMc+xkat7SN4SrOsOngCubCPrQCdlrUyhtr5DNPMXWuwMDewdZ1PheQdlCTr3TV8ZxfD2nsoEpLs
RQiSAgCmsbVw03r3gvyVEkPrUR/y+GUiuyq76ySMYc/lA3BzZgWG762yLjP/z4uMMskxSQFyOBCc
LjVsXUJLX5VNY/BtGINLgBkBjfKDfeWnqaKq6UzLulaVf5TdQqMuAeuM+qGN0uojT2ywfUNvk2AG
YUom5nb1oOuEEZ2sfUzdbA9RD0pn7UDwQCe0Tssx+DTG8NHv0eQpPEYvhPErkDr0Q7vRVnwx5uBm
EH5W07qPrfIjhNfKQmOKV2Ex+GxdTO0BveVR9Ql5dOwYT52mwzaes9uiJwQ0dkZ8QjmbvPDzcpBp
bpjks715gwfpnBynvm3Zk+V5a1C9H8ZSBCs5zaD6h7o3kV9MSB5P42h9yNtWRZI9gEBCyjS/Svvg
tn71WafwqBwbCwiZWe8m/5PMdk/ss655ooISlTedSgWPNNQBu3r8bnVqPC40Y3yOk9DYluQmi00I
UBtspNYcsXwBoQ8ee6M2oUlZQ9M156ajhGGI+wPBVU3jkyf7iujU4CRazC3L7DqMtyH4K/aoHHBd
hKPVZ95LBI3xYnnpUbYSw5xeZubJPOR2fXsoiqyZwxZUE1GidywEefqopX7R10yVT1cRfmSu96Ps
LOWnj3kjyQosVRsWOm4vxh9wRvAyjXrrDXZMNAuMKqS5Q/fQR4N4npRhBKVVgZyYmx2VyY8eXuEg
0xvC2wZqzZyChYfQ8P1zqbuo1pBW8SC/RkNPo8+qVWIAOZBjSlgOOPFUFGkyGNYJMxLtZ+KNyTGh
pGDN65LUSgxQvB37i6nKzEvZqtpNBKYP1e9cxdeoz0iqOSxwIXIjDtO6YZ2z6X/XBIRcw7TQvA2G
/SkKQq51/Y1v8fCQhpST82j9rfvhSF0Mrk2wHISxqo2RJzAsbkXDvEYeKN9AkClPmcgpaGhnX82H
v8f/NfV+vdG03Z/rZae8/DYsGuIFVa4/uS1xo6FMum+OiiwEK8cZTOBWsCUQaoeXyFPCb3oAdBOQ
rvciKiq+UcKoF8Lj2sajYhYCm6gPCsZIC0O1073IIN6CnOo2oReyYh4ajBPnvp5qiCWfZWPd5SqB
4bTjc5jC35ntZjctkuePUdjfXAhLj4IShuc8MzYhDwh2qy2w3MlGicxzz35oB4JEqBjao6/XvXsa
S2QMXtivrJEEZI7249ogktiqoV5s0d0o17DnO1Sybno1EuzONKPOyK354n0qhwFHGpDH2IOLd8VT
FpVbRK8gf5CYds5VdjeYKu2SMguxHhT1O7/xPqJ8o9vKUdezflOW653loOySzaboDyYV/694v05b
r0/cB7NvtU8iYifcd61nPdeCkxPWL8ngOotCBcuMyIEX17V43RaD96DPTTR2YguDOKEYlSaFCcpe
8cmEA7iKXmGbB2ctJK6vWJ95Eb6r1mi91HWur9GKFQ81f4AXw5+VtI4Il12tWC8uyYmzWcavaV/j
m9v0w1oRxrG1gM7g0tA95wBqEPjGyWGcVZ/QpILdlMLZlqNyXtxES8EC8Em2enjIK3CaCb4g3hMi
YQzW8wYbDqQAfG7r4YfWVmwv8uzLx5P6gbU9yxvdVc9taelLOaOEKqcU8Y+GqNWydsnH+xOqDkc4
+grX6+BbjXFDr0xnzIOPvoAb7sRaiFosafeW4WcfPZ5KPT9Dr61jg5QuQ3II/CE+utQCMsvrbAwx
Clz8iI8A/QoWk4bEpehwQ674mEc6ZW6OaSjnGGXnfij5meH7b73oASZaRlWWTzhyxNvMUJST12t/
DmpaXS2YHLt7f4PyMjWHZjeC2KYCYRg+lam4tGicf+OltcKfNP2RQ0BnM4/YiarLZN217BPVQe0P
+A2oa1XP7GtT6v5CB9zy3Sn1daxb428j8Pcj0ZgvsP5iqY6Bd7SsOFgoiWgXKuXVb5GBRRhonnEp
myK07Q2aFbJ086ieQOQIM99ao08TbyRui5WjOe52nEdtnYCRbVbVQY6yGKJuGX9QEMueeJt0Df5Z
mTzJO5UtNQgFFs3IdMaXET8BeY1u6PnWLwv70g7DNwRd7W/f3ZlqU/8iGZxhz6aVrzblNA/1aOan
TCO4b4VZvhmJ8z6pyCWXY2gV3xJXbKnRa35nlbXrCbR8xWEglnkkpqdEjyjqVrJmn5fheMLWoQDw
0eqvxpyqdSlW/WW3S9Z/zW8eAT8zO1Gx8U4dxARewSeOmviU4tvNALnh0fJQAOuxs7Zq/o7I+Lu9
Ap85RdO3qxzQ69BqamJaoxOTIpkdwuRBDt2bth4hqnLhlv3rmjylqkKrPGXLz0dxFvOhRnOy0gQ2
pjAnizPxJSRsclir3eRfIxF7OlbszJGjVLW8emwnmmFXuPwW3w5WEbA66pt11afoVeeBHn9g2IW1
/gkwy9+1sini2IVCiGB1nqJakwke0+9IvmjRgYy4wL5nPh0DbT6d8npT+N35NlJ1fnToOr8K1/L0
X/ND9zISYHnyzHodER15n1QjP5FTRFI2N6MmqLeGwcNB87vgXW117MksfGLlKL/U1WIq/ouz81iS
W9fW9BMxgt5M09vKzPKlCUPaKtF7gu7p70ektupc9eke9IRBLIBIU5UksNZvRH+WvRTVUe5S1Cdr
rKqnecqh1ZRXOWUkpnYhm3LKnurXSjYDljf3KWUTdYitZVbOjt+gemhaslUBdCxEylTsHP7E5Fnv
+NPB6mtE+2X76yCv+2rKs68YC5Zd47VnKjwmYgIvbZlBCDc69yoCx726cLlSu5hOX3FzGHSMjsFM
yBHsb91rOqMSWzKxVKj+vRTLdFQx7K5fyHHDwTQoynJ/TrCXEO65ns80N/59JmNslX73/jXuv/UC
SnDv8xVpcPZRc00SPCraAT4hSkQwZF3PxOxanprmxKpDnt4HyLEU8/RF6HbN/VIZq+X18vQ/LqJc
glC3ZqFZHzoZRAGl3kUdQN0M49brlAUBnA2NZWUNTKfKPYqPfzrGxAkeoM8v5bCvuJegMcv9Arg9
qWocd+ZZWlM/gyruj1/jlFiPDk00vg+W5exb31M3TqMOBz3B6wIrDoyxZRtLvPEQqYVvrr/6cS2j
Xw6Vwfv4e1vHrglcICBQVJ8WsXrJ3Xz6HhR2jQ9c3mL2GfVPuta+y7iP14Q14l6tQ81nmZfqQXDD
i0C55i4Kavyzt6u6sbHUqEKEyyk9qqjVDYjOTniMHkFZ3kfLS1hcepekfJYNan9c1VsKuuUB6pvz
nPJgpGCLgfByV8FYdtG5zZw8nVmyi77JTZI8iccvK1cOXZ9ATQ3GF9/IWlwJ9OqWlsmrWZbjO5oJ
qBNu8OhVX9qX2ne6l8bvDM71pOteJNb597ltIDyZBdMFmjaS23ahb3oDx9qgQygKyNJnbQjnpEfp
8BzVIDRDld1TFPvDM0vdYCdYga9kr9IU6bmZvB+yM60MjSXSEVxCKpbRhBWSEVyMsQPRaOLmJw+Z
oMiNs9XYbjvFixf39le/PHMqsVPNFFt6kagYnyiRvypzsqteXHZHqyNXscDRQhxl25mD8uyvmJvq
UOnJTLIQQ0gfsRfwPq4RndrOCS7C7X8fLAe54CHGIOevDggD6FxVrrr46iC/F1wyM4/P/L8s/4rL
Of2weBrR6sCgi1cYbL0/1T6J5JkbJNk+k9YXeyya4Wr9S/uRcYtNGlS0LyIRY/YG475C9zMX9tDX
dDIm5/wzVob+mh3746NmV83OHKZEgc2MWIflC3zFM3TzUfAaKdP1RbHv3GQ+pS3PcpRSF0YanfSw
5O7j+MYDEl4mXnITfnCICmidUj7Yo48QMT7Z2ipWMLS995qsH/rOw9qAfxSwyny6eozeRp1/o9zs
srVs5r5VrBBvqfbghuM3Q4s/9RnaJDsT65FfifPCGP9KgfFaaUr0BpbRO9gdcoZyEF6BNberSgfd
wPz8rNMleMjmKAcPoX+uKUffXNumnsb/hAw3mYUZ6GhH9zelm+zllG936AO+MVViJ1cJaWCN0tyI
wOBJr19IBzDof0UK7SPGMPcKWLi54yX+7/PcX6ex3r/m6AfIYtCVDyIfwRSQaMZXRfVHewmAHmjY
fIDZ2K7yKeU+kZcCuqIi4lMGYfUkz1oZnCbMChO9Ddm5zYNkf9To7e/x91HygiSjoo7UGdDcvyaR
3feLYifEpONQsCM6JpgLbTvhPZPgVbCxHqz6LE+jPg9gWBEc+UFy04DUANrP6cDYQXTk/yDyyYbE
vnKMyI7gv/cweD9b149XcxqxXMiio6xE/veipOwCEFAd5UjFCDdtX+cH08MhsIKgWukzmrRmf36X
Ybu3/3Q3aq/0D3+aQ4RO9UJqs2noHzWrNBmWfWUlxwFfmWD7peTWYvshXyC2qLI8/GneZ0DBaEAu
J+shdU79TfvAmsK4yUNt6+IcmyFw+5C7Vxc2yj5y6oy/nTBueZOat6QKYIxgaLb8inncg1dN4lB4
naeSHYVT+4tRp8L4FVNV+91LphYDbWaSce6rWDynoJXmKw2tiK+KU99fT4Zq18wpz4pHeU3sQLjt
Wn2Pk9YAeb8cTkbL/arzvY4VahUvcgQ7BC/cxxzV2qLYNQ8Yse9Tyng4BPOFpRwkT/2AwqMWu836
azVWz6u4r+Zfi7Ovjq8F2/97SJM0uMoCf9kMHRufCXxDIIL64gNnRm14Ptj9NRit4SB4zGPcOMeq
wnklA2vuZctJ6vqSz46ujlf9HKwKVPWfkBwx6kYKkmQqd6OFFHHSlcoZldUII99ufEsn6JSD8NvH
oc/sdVoq/tlrO21nak160BFwPjXuFGyNoq2vimn1uB1G2cs0VWyaO8t9TcXQHRWhgo+iQOIC0+QQ
ZEN2KqujlkfeSfcDOkVn/u6UI3R9jE8mfnIqG2M1teJrMRcW4yh2MPPBpHZuyYPCXeCQGu3PbgyS
eOm0Ub8tvaqBseDbq8ZOzUMTQDYPIiw9zXFynzulZtOa68cWc1eHkvbVix4cCwMkeUh4Gt9apHsz
12kvsnWPBx7m36NyogAxzVy75ptvRxbmw4xX0zS9uYgvLyhdWzvTCdRgCUEDSEJTh9uv2dUMIdA+
p3D+FSuaVFlPRpqt5DRyQlGJcUtZnU80vzNrPgx50u7LMCwW97fgqQZrA1t7NptpDJY2yhTnsO22
X+9Z2EZ+LUif/u9P1w9YCTYZoPn5bcvh6LDfP91X6M8n/HoHselSEokDe3d/yZztBkAVlg9frxk7
Dgo8ORW4r1ftIsVfQ4X7/QnlhHWU//6E928rCl2kfudPd59btwLWO3w6OVrOLz8hfirbrzfZz58w
a+9/v/vX0peQwJPh96eTV6uOdcAQHVTU/EXIq4ss/xbrtXX4mt6h7LgYaiVeAcOrnsAdzXxXtTyX
tnAfKZU9NbrjfUC+QWMv9wFYan71Vmi4tdlK9lDonrn2JqwEWqe4cGOynnKdjFw4+dxlooSqZ2rq
J0UzvstOeagAYxiWN97H1x2k+ZYEKB6LXN7HoTi5ZfLza7ynkT/kmc+C01VXwlBY61WzTHs2DKsm
drXHMCj0RzS0Tu7QKud4bo2V0x/CmK9Wdsph+Cs5C1bbITqYDPHbEDkKTM9lpzzoLe5pWeeU/xHD
PnXj2U5zub/KGDfk/H1sLec55FWtGeEKYpfZQTYHbWweADffW/KqoUXOqLIr5Ej/vN9Q70EfaO5V
hmIEH3aISRTLr/eLZvivQk2boxyRtnF4dvTm/poyhLY7edAhCan2/ftmjI8k6MT9KwHsX27VePYL
M74N3hlf0PyhUTQIrGMQXeSZlWKFDJqo3MmmY6UouVc6CITIbOPVX6O9RB32NWzHrwnkCHngFfx8
/P0KX2E7KXGv//MKXx24x/5+lQISCvrxrIfUDo1kNczWQJlJbbPo2OiWYkCpD5I9y3nErLFIPFJ1
dim319WD52GVMKhhe8O9tlpRz7GfldANlp2RD+8WbkMLbTDGH3HRnmsscX95E7WaPBxYE3ZUlVma
4ZPn6sCn1PAfx9Q+WydQ3sPMc9EjE/mLDq9nlaGveoO6xNbUMNQH3q62tcPOOTpK5+693K33g8J/
rlE40oaFlZfm/8OPazwB1SoFfoHzUWPJj5Fltpc9g+HNjKOcWvJC77LxdI86hrcYeBCsQVTk/Ala
/sr5Mmpa8v2Klm6ExvJkWeVzOVu75UljPlboD22jptxHtRaRM/WCi+qBBwFfrCBA2aXLRM/a89TY
6mOsNi8y7gaJsYqnuj1wd9fgVBqrvHSUD/Cs2sbTfZtCMpcP/bnQBaK7PfbW/DS0tQyzQzz21aA+
xzdrCl1oYHaKCZnnwbPcsEwkCUnFNz32eCcfm6Zs4SjPp5OOaoVraYdewx4YNY5V5Hblehrz7MWz
KZ+JAXME17HTl1LBVsEuwHfIZiegXMWF+ku2JqV1UUj3zvJKNF+sR1TSl2gj8yyeD26+A1nSPstG
n5RblNtbTFWZOIunFzOI1AfZ4pOgROyH8UkOTXtAgIJU/Z70gfKcsf/c81PAeNssm4hcPQdj0KKl
6uQGLlc4F8rYlMHnQuG6AShskfaTwXjQ/+2eB9piKg/+WIA3/hMvrTnR0KkJN9LpNcFtBVh1lb51
yqgj/8+TXzaNkpynEZvBIQCk9cYa4FW1qvgKXX16FdZKDtJyL70YZcf/MTO4egyfydZYCcyXpK5F
OV/xQQnMvaPGzbF3Jvcseyfq3+CQgpcRdNXNMtqHuk2zN1Nzo+PURljozhcV3VRsbDAWG3mRVaoK
KN+IzQMOK0fU+/1NMDMm5SGWvjxehA9POlv2yKABlpDsKFIwU1DXTzFprTER+k0kRo3acpSsC77h
jezsR9e/UGe8t2SoFn2wzNORn9B8uUdJ+6i1FhWvoaQAiRDqiyKCmG0CM5EI9vYx5AIQzL80q/mB
sgOwn2imiZtOeU3Mytra/jRz5gZ0CRUe2Z6wm5lZ7S2Q9i6/Nw70KW0uo2sCsyigS//YPobYSVao
L2VoU2oxdZ1EtuntehSi9p4yzXiSMlqjJVu8NClbM/4p+3/Ir63uM1V5si/7zvyOQ64NdV01n0RL
1qtNo+xsqAWVu2QIdpHq+JfQMYqVqyXZW2QrPzPHsT7T4XafB9Orm4LVyoew+hbwVafcPFQfVv40
4dI0pC8TtlbPEX4Qz12DE1Ti5I8yFDcYscLaAFk9d1YiqzYF6XSs6rmAe2Ny6sweiOjcW6Kn/Nwe
v+aiHjdntZIWn0n6HS/LsErkn0z5yD3RPY9dtqoQcH4TlqsBv4iMhWwapeXgzSoqpLvb5o2dGFZO
yQB9Yh5sZP6GwgcKKH5WP0KtuocHOwuPeTGjo+dROO4Za+gjw3ZUhXXslTZdmJbSn2d9ipXahP3S
tKfhLGPyABRhOKfzYYpbe4WlE0PmK3qke0ewq/TItq4i0frVLWOyFzk40FO5fVSbNF5iruw/NDjo
ndvCGZajMbnfScEdgsGfXssJA4fCb6otnMzoPTAnvCVS97sCoXmV6xMGO50WX3PKN9B6ded7Ho9v
GuYTAZWNRejnPbjGPrp+HZzWPzcsdI6QGSt3kbhessdBOsTrnHFp5PweHESoLptqfk5sWE0Lm1Td
orLaht+/bLO72FQZX09k5eO1QdDsMPVAeSQ7AD/lf+oJZSXJHGhpAekJUXOCVTB60T+qLaIHyQ6Y
+9p55P/HdXIW0xr2rlZHF3WCKqA0FOJ9K/EeQ6v3Ht0G+IiLffAcGVWSPsjktCvZJ2O2224GPOQv
spVaSbJrepTLQkzg8qXtN1dkeodzPE9W+Bi1T7hIRbplP4Z4rCChmbExMVr7US8m95Y6wFzok5HG
tpQ1PqE+ro4Nqo1xEq8NCCBnDVS2W9fxMo6T+lUr8t9nMgbNSjyNQ7kEQxF98/pfhl3U705p53sH
gttahv0gOnqOMCn2crfCOgYpg6yPvsWT+g+U/e4WJqJ4GI3RWcjxTW4gFVE4/YNnqNnN181PGbe8
0mcdUNnI1vA789zqJOPcW1u0MzOxj/FFfY9NivPz21F6Jd2mSLBtZZN3Z/15d33vDutifhcozBwr
4fx+dx1LqWWv+5sGKZW4wjyycrQLGdnifYoLa2Ung3r2W686VngPbfo+Sl6mDogCaZTiEzb4MmkH
8yIMPVsJ0/CRugwwAZnPvg6ZUMat3SUnzxb/GZdjTdV8DUw3fOk686iltv7uDxU6ZHkSnitNQI9X
/WKtY8v+NujpxY9c7WdsFI+g4rI3I+Bj9XWhHGNj6s+oU8AcNcPmA6z8PmDt/VPzy29Yc5kvaq3k
GxyT8QeKWvWhD/DORDTT/5YowVoORQ4JRyevbJ4L2N+bzhTBQYXKfkE9aljq2siPeDQ7xMdHH1Tb
ZDp7I/Z2bDASKRb0Ns020/00pt+sMvpRZo3/g0zCQ4FAx2elT2uV23648LozoidFvBA28jcwRhZQ
PzZmkdWfXqheMVMTP4wu+py60NopttdvVJxHnnzAe0X5hFxE8dTVFRvQ0dewoSbWTWZ9gTi2y4se
c/d5BHKFwdJLTdIYOMyNRfQY5rF3KSMLFPN8BhO/WYkUX+jWRU5kHaIwxl/AO9Y6RWker+wbrSp5
vPe2Pryk2G2jdeIgXkS5WzDPv5fcY3yr90vk/KFWaOt4iNpN6nbKIlZS5eK7vY4XNkC5JCjq7138
Cv7Y+ZHWwl8iNq6d+YPZZxOh5WU9d4jxnwwe8vfY7uN1ULMPsEcgKqXaI6+WxM6PySxhZIjwveyT
bhO5sbpXSkt9dGM8ZOWIobOfDTiYL1FuBjv0QV3Ae3b9IvBAlwOQJMIZPa6AnDVNvdWVSOcroF4E
FBN4XfPugMneKWlWbmqMYByRhK8o/uv71PT6tTuo1jd7FKvIycc3vx7MnavjGyLjtfqjHaL0Q2Dn
thXAj7aaF9nf0iyzvhkuGYUhVZ1tJfr0Y0x/yL4EjvOGfbGxw7JlehuNZiXjmsVGNW4ynZzXEL6S
UN7JlyC/42D5G20NO1WWtRVidcZe4ijPyrn5FZMdZlj/H0N60zPhUwhz9de1A0j7Azr2OFoi8ScP
dQxOuYpK4z9iedYXF95EvKWOgBfRn8Hp3IE/gYvOtvXzr7jeQrkNg/b8V9wPivwsQPx3iT0uG1jL
y77v33KrqW9VbtY3Fw2f458QrPfmhjnNPUSVrSaJBCtWYVuLhbK2KnHUuwV4Pa9bc0DwpPO8TWmY
5dljp7eDFTsc1Za/J2Vxfx/YXnnMirDbNah8ni1MpbdtUlLBUHDxS9BCvoZxgyaAXwdPmdahEBuz
GI119QEYQHGpbUPd2FrnL/Lcwi1eBhtu+js0EtiZ2nZ+kTF55qeedYAZ9CBbhhcHSBllYXVuKEhF
aZ9f7rG4zrAQzNR0FY6j+gQZPMB9uwbA6ptjxV4vXAKA7m+y10rbauVE2IPKppG4/akcix9FnalP
jVmLB8QWT2ngo9qrxxEVXSvZyaZpav0iL2P/3hv109b0Ehy6a/S5Wl2s5Ch3Yv1Sm6zjVdiKAL/Q
mhmtiTph78ensDbb18iscVg3kGN2yBROZifWsina5Cfc+PHqZl1ywyr4w2pTQKKeaaxLu2rRveSi
DLeqgorJTi3wd3Vsq3msXbLAZhqdxSxcm7RWdO54+Ms+eQj6tl4LPazXtq1NKUBocTUtW90GIEj2
eeRnF3nQzCpZqZWNoZ1R5PdY1E4ZbKUgxAXUBs44D5YxeQaDs96pggLnV8xXQn+F2ou2AHlYTusu
HaiNzBo8mSeyQwypaZvSvnIdcnadENygvBdPN/xfUYqfceh+xpX/SxeD+prVs8898meXtsCyGkX4
CK1F23zoNfi7pVFWr1pcRtQ3qu4TLK9lGN4vo46f4+e8Vk2eUKN9P7SZg0Jdl92qpMDS9H/Hu7nz
rxi5DRxXxCK1wl+VFTT6gweeGUqGOq1NgAXnYjI0sJHxJwLnI6ou43iUZ18Hx9KyrZYIWNTYu3nz
IWQdAutxPo2N+rnTqRB/Gb3JuK7A05ex++A/42Tv1+Ch1qp1qpr+ToGNtsVsdQRtZEdvuqYoaAeq
1j5ugugtTLLvke01Fx7c0Zs5V8HT5jXwnYHUcPYkL5mqRj9QMuyXclDKDhbkF2wPsrA8U0YeG1MP
s8gaHOPFjk1tlSVjc0k1Pd1papWBXzDsUxWn6SasB+3RgSS27KGTfPST80iSfQbys/yiaLXwYbJH
PsuQ0DTqJXTH9tFseIJklaaeNLRqD7mLT/tUqdOlDPPZpr4KXvueXXL5zj0nO5lWSQkgbvoFCS41
WQFvTU/BTJPyBFTIhWzLA5C8GIQDluQjWoK/e+Qccrgcc79GtnUFxda++xgbM7uFs/S1NvTFacir
iwzFcwgEgnWO+3YrQ/LQm7q4kCtYyGu+4vJMnzWx7zFG3If+mR9psO19QjUjT5clzcUN8+Ikx6tT
pGx8a2oAYhne1iKxdZyquDq0Re+Rghfh2W0MYwNiLrmii++u2LiMT8VotRSMjWp+5paYMxnByhXw
zszE1I4otiBikM1qIVrdJhsZjLXcre6nboBCs082bTyqow4ETWM/XQSieer6FCS46ZOsztRsq4oe
YcShNPdjVlf7fM5MxigybiavTq+lIlPZevBsqkW2tNWmesdHOEQnlNRihzApbM6cpfK49edN1AJg
4brrK6TG/MLZOu64sGbAR1cp0YENOH5vc9MJhb+AL6Gc4jTrXv8MEw7oQneAMVOExu9hfmP7mJYx
zGM2GZez2fMwcC3/OYxViA1OYEpPSdvWWyV1Ke4no/4U2XZ9C7mD221oVUtfhxTQoUhwqL1Uf3Ls
XN8VgQWTfx7sYm7zlEPtmYeaZVYsNbBuOzlUU9v0IBTg2rJpOi2Gl16l73qHkhCyQepTFqKsaXlW
8loG7HrEpNvvbcximD+/9j2ZkJIIW+2nknesuVKEtslVLFzSXPEiqLdsMzBdBU+zbpKsuilKYy4b
AdW8jjs0mkRG6pAiwHdI5OciFOQtYncX1IX7i/rciz/E1UeZWeXSUSrz0QAlt2nRUT3bcWLsxZgZ
OywYugc5I1I/OaJcPqrZ3RB+rwtWpzy75tzxfcYqA70zz2h2XrkcZ5FCE1jUXu5x/tsu6K8YFbHq
EGaktidrF0JSjAtzyHHYGbN1hv4QKt2KUWa3qC2Ll0pUL0Vv6A+j3+UvvMsCcKNFRmbunJQCqTvX
qA+y1xFNjH6n1e1kL1WPCnUn38afk2tJw1qbhlz30IgHMDQV+Hcj/XAj9WTNriu2w/Yk8L333LRn
udFIPHhxAzCz03y25y2EsKTqFo3htJ/Txg+U8rNO02FhGkhiqWX/AbXDO/lK/fvQimZcp0VqLP7q
+Ktp1w27LciRMj5FBdohHhaC2WR6p7AlDY34OpvW2GKHX0XDT1ZkCDIP/S+UD18xFA/fvQydYHhF
/SVOB2vXwMuB6+KWl4yC8AqZbXtrm6O35PHG1z4fBASDo6256MgNBvbiMljgioqx9JhQmbZ8nl9T
tIjMwDz1TeM/+0E//1D0FmNGmlnn1etaWFhezINxCbC3k2EitzE3Q+Gh44wZ8n0qp/TEQ6iIF3np
xK74EcGjpTMPtVvRL1n6RJuU/QS8yGBKVmXKxrMwlMF4Exm3n2bFvmEIF0CSB5wfIkQHrFWZjP2n
WmpPOVXG735nNwvdsb1XHMzGJZ672ZMq1GiN8PTRyxx0AsMRzdZ4KvYDSByUTzSlWLZ1d2Cp4YJn
p1dzzHSrWG66KhI/f8rmw0hlgUrDTUZUPzh5zrRX6TqHoe2dda2wJny7oU+rtp+tgAj16kr21yMZ
4aJDr7gR/jkmL7+szMFd5KH6nDiwr2wkGbYj5aeN7ef1UioLSeGgeCbAtkU5W8cDa1WnBn+VVH91
TD6em+gX2VJJoYO8fsZTtblqaA4f6iKvV0HuWB9jV/x0Miu7lV6jPCAPTdHb6vkd4fMwZyNvVJOb
H1koflp8Zx88XATel8ACYkNESxSbr7jN9w8FJKZ15LogiT0Hy0ytb/Z1AN3aR29yxC0IgyF1OvFr
+aZN3CDxAcHxru2Cje2BsETvLfrp8YcxakXbJVqs7EgA/hhrhM0zEwHyCj3031wWFCJzvXTe8BH1
t1id5Fu7KsUttMtz6o86NmQGW/86+0dtUXYh6Rxenbi69UoY74chso+IeKMIOR+s9BKU34sqbINF
0MMXLaLuV69vVEPdDlHlvYeF369bQ62PLhuIS8BbXMaCRZaBgsMG123zUk8iWPbkImELVTFK0V6Y
LFqRONA+1Yuhiem7NlusIp6SL3ynLPmPGjeF6r6FaO3+cN0IZZUewhkPlHhr1yij+KrVv3k2cK3a
DLt/Amvc1kFF4U4Yz11uerD0lFtg57vWRGxhdBAdGRN92baYTPdZ6G4TNMmPxdAMO9tVDv5U5Gtt
9I5T2nQLlaQHiRgxbLrIsDeFL95DJ29xeHejRZOP0Q90ma6uVTmfJT8epJzxgEUGfeMpbXtA+vXg
wW9+YMBsZg5D4SEfwaUnwECGIIxv8oBAmXZUElTp51CiKMiKZa61prajnXtn1M5qX74Pbnmt7Jxs
fFE/Qx9PLwg7qy+FoiHgpTkPelw259Gqr30MlKfM4vgYeZ+xKvKTiuiEFw/jPnBQVwHeX5gn5cEX
MBVDO/voQWVswaYjzTQ3ldG+zJmtR1vv+gdhtxDXFUBtphJHq1oV4VH3xFlrhYtm/Yw4nIGJoccZ
S4SfSRmCkRqRL5BxeYCMBZ5eDpFtL2y+sejPUdEeXwbclC5VGr+0WtE8kGjllzT1VPj6pntV3Txe
QLLItnXU/XSphNywCTbOw+BAbTTDaMlqozhxdpOdiMb3t25wgCtPyQ/S+ozoNWvce1FSLu7tSHeG
xdjoKaC6vFuXg1u9VkYs1thgllvZtA2bx4+noS8bTPDfvHJc9i00ULJsRn68nzrsWo++CdNvOYMq
jklgPlIKVpZhj+1i6B3yZrxWY2xd3AxUa9+uTc/4yb6uWqhx+6M3re46tRllpwKZzzr6mGp+h7Gi
L0cRN79686l3HVR+ktA7VZSZFqhQdashgTwjYqzII0X4O6zxSDjxc75mKHle8/mMMvQ109MKEich
2dkVEKX6nnulbKq6mT0oWv0jAdVT4HT2XCdqxzMIWSjZdKJgOo8uyTKec89gPvvHTBRLaBD2c1mo
2SICJkDhfPhPN7lpbqaJwVM3tL//NzM5OUJ2eDwe9sbIq//xrHNQyh6j9Ffll+5hqNB+dAX+NrBu
sl1kwrCCnwkzuUabjC33uDFKo7pMbu1AtlQFOZzg6rVVsStYqh9zl7pcyM9/xzOE4lyBlAKCh9MF
UeZi7UeR+iimxFmmZq8+l+mtrlmAzna9t66L411n4ggfB157GaO5+OKl9Yfu52e14peepANu68CZ
yHIZS9sxsqshLHMn/EndgZXGybzQU9TBnWqv2cwGuHt+ZPQVlWnWpbCW17pa259umT1pIzZBTaGq
2NYo696Ky1/s8h5C7oUfQcc77MOkQKIpErt6bB9cfkrbRHf77WC54xV9y2CFBrT+plKg1O0s/pXb
ZypZQMf5MV/toXU+nBCd06rTmkcKTGJTpW0B1qUGG00aizVXcy0aUyzzxkl+VMWwDIs6/VTDGhOE
PEpfbKCBmw7pk+M0Gai0WGB5Q6/XqOmPZ7013WfX8zRu2RuyXNX3KLSgd7pqdfDN3gFP2H9qQcKN
0nWA4luNDRBexEekiOM1mZvxIfPsctFZ1o9YK4NnqIjjTkM4dYvoqffCHh2pyDz4BxkLAIR5Nj6O
mdlD+6nVTZ134g1d1IMcEdntBGuN/JzeN8VWDM1OdYJ0jyaEvdeoP5z4WyaU/lr7gvSEt4oQ8l+L
gaT7qEfjKSftuxgiz3+2TJN0UD0cZuxJb6AQXA2gBYc2PUcA9WDU1O26tjCiDvguVzaOn3seLsqr
iKdw4XYu5e+5txEujjOW+ayqsxapX7AoanmQ1kAqDLPr90KQvZ5cLf/wUuezB2l6rbzYvBZG+BOz
9hwCtLcowVEv4fGhsOCp9h4TqXE7dEn+GOhz5roQzT824llZJLRPdjmflRo5LxXST2tNSz7csS5X
1D29azYfwCyjpErtaOfbiq6g79Foq6kGsxT6tXeVAz3PBpofU8T+ipXKYJP95cYyzyKHpeSVru59
7vtkqY25jrgMXU+yWQnCtVuU+VkJGgwIphThp85IT6AuvjkAJs+RYa2LsHlCgjpa6pN+mhrvaGbk
cR3P1c4lpu7LaQy1ldW2w85LG32PD8l4KedDtMtHUi6gDKJdGXjRyrSF/maP6OnXw/ALMtwU9uzY
kbV6qcm3L5rWK9Y9AkncLtNgOlBBWIamYmEUVRo7dQTElla2Rq4mcHZ+ouRL/uX5vWrpe+jpyMC4
mMAYajmeJsiqy8ygHB3bxrDqrYQMvTo6UOqE6BZJK54QC8p2MvZ1gBX275DG1ft17/TGgtXI2aRU
8OY2PckWx4xeZzXKVZdZxjXxQm8TQs72M2tLRWo6QTDKd4GF402vVyj+RO25r43sCUUF1tW47IG9
Moe9jGkZ0BfUZYGDKu6VrYDzqemkoabZjsx9DAxWybhNfFcVZTyEZjEdwGPz7fhUMCJI/ScB9oiF
YPKuNJQdeki46w4B5l1WDe5NxdBUdfSOTQ9O8/BeyZVG7HHCSCzTIItOYIbzfTSRsHCBeawqZ9JX
Ruj5iLv0jwHZcM+yKeFPsWKfWxCKPny1m1IExY219Mx2xjZislk1BaB3X2yMADA3DFnkpW39gssX
SfTEfOb/xwajs0ThPb+6YnZSFi8OZOQrmc//Ye28muTGlSj9ixhBb17L2652cvPCkOZq6L3nr98P
KEns6R1dE7t6QACZCbDUXU0SyJPnZPemIi+9qWAI204iSjriqvEf2vJPOUDaVd2SME02jlPPjzBM
eStDa0eyLMb8eLeplr3XU9cE/0qIdLBbMG8WEElhKYc4WasWAu6t0tWX0XOqS9elP3opVAswdEPD
COk1IGUZc+9yJ+J7lar9LuVJeK0t9IwV1Sr3meb5VFXS8DXwjl3rcH6fz1ertnkAZPFTWykJf/7c
FnmDddDAhaEbYRNKSGrLeZK21i04aGygLY1dnW1S45Ok41QX1N9+VvN8U1TTQwcd0KMKs8Ha8MPg
KeRT7zmaS8kWDrDmB/OjC5jowh9dM2gbeAVNHtO+efZKPdu3sfmlD/vkGvb/4hC8fki7qdx5rg9b
TIQCUeNDuil7cCpDkyO7S9M6D2M1ThydIj8y2qqN0IQDX7WSfvFhRfnDQt5iZZlK+5H7vbZuYz94
qdwapba49m+2ypciSiDtiZKz3aFGrHcWjxYxlM0AqQdVkF4xFivp0kfOrfNhowyp/mg0z5EkZ1Lt
FHkefsB37iaV47gjVWGkL2aKStj16uKoDwE3SbAkmyrUeC0I7W6nBapxJ3Cq2w751VGHX0hQOMm4
AV0r+KLtS1LAI1DGQbrpHM08tRH1+h5grlcttJtnttMrdcyKV5gft8AklSfxou53jfbJSL3qUmeR
fx9aZZat42mIdxC4oLGS96OyRa5V2afAdJ8bs/iT0gkwYvkwnPhbi1YDmaonq0jAy3npvLc8H8BV
rXwM0bZ6HqZsbXZ18xpMU/1aZO5jCZnwQxko9atnDNa6n6aOOyxD19X8PSmKeOO3/oNVlMO1Lyf/
IUdeHn7O+FOQxfUxUsOSwo0g+WQnnE1yDhkdpDehjhqMPKky6fUVhKvyRHlRXVN95vlxkObR6fNL
GhYgm9hoApCcQ8gbyGBaRpNuqIewP1hpAoG3Dnc4FVX2h6zh7BugmbpxxdCaVG1fFjzelcSxPmRU
KQEJ1dKtnKt7fbCH4bvb3ud2IId52hsw/BLMG16zK2Y/gCeNpZJ+jCBtp/5LDnVEKrcw86s7GZwP
YNJNaEfvXjVIco5uwnJ/nzuO/gbCH3Uvgw2KKTZ16Pp3b2o33cahzP4gg9VoAPTUizSsvO4cKmuz
bZM9uNGD5Xj9rQ8mZ5dFc3lxk3PBCd0ral+9pg6vopLmNavHj+TnvGsBs8ABhgfY9Y1xuHVteqSk
3Ts7hgIbi7S12tdqpjLrbuqNIXkwQSr4aqlHUJfm5pnsyMkd3OEm4/M6SjfsnyME21E3cfKBV7yI
PLEap8jWkbvItPHPvLT6r2UZ6gijG9aNuvT4EMEb1ZIOe+ys5EOnIhVme7l+4ky9X8feGHyqOTre
GfAc7KRXa5D9aKsUdRHhLUwgfU3RPwaRa3zsvjZVFhz0sIC0fODYLs7setMoVb0Hzcxzyw3m6eQh
U2FtY8v52U1F19SySl+/CXjTNTOt3CWi2iuwnhG3DT7a/PcoWp42CjRAHw2+bU9+ihCRGCnWYN7i
YHqWo3jOi4cKdJ4cgbGyLgYKPatI8p7XkDy54wjfuVgVgU5jJ9i1NrGtGLfJV380pnJ0FAoCFzMv
/OUp9QFTiqDFnppwLoZTZK/fOYogVleVn037JViGcB7BXseGa/7X5fyeDaNVa9oHhAl21HdPX9zZ
9jdz6w2XScvVq6pz3NXpAAdj9sjhBNlEJBSFZFMJWSHZSw1L8GAgDDs7KApJm/arlxYiydwjT/vO
IYOlF9ZeRD/EynIamr8BPAoQWWxnQNT3VRvOloE9kZTqViCZN8k056eiiX401AbmJ06+85PsLY4l
bnG8i/svQpblgZtBeC/XX+bJ4RKzXOm/CHm31DL3t5/yt1dbPsES8m75JlB+fvzfXmlZZgl5t8wS
8r/9PH67zL+/kpwmfx5aP6HvGEbP0rR8jGX420v8NmRxvPuR/+9LLf+Nd0v90yd9F/JPV3tn+//4
SX+71L//pG4Q1rwdGgWivROvdpH4M5TNvxm/cSVNyKycHOF91n3cmUnxdnyf8GbaP15BGuVS91X+
U/xy1eVTqwMqNNvF83al/7Tef7o+mxm23oMZ83a+XPG+6vufw1vr/+t171d8+z+RV2+n+dGqhn63
/G+XT/XOtgzff9DfTpGONx99WUJ6UvErf2eTjv/C9l+E/O9LuV4NdW5tfJ0UKzp3Si8YEgGbndNf
jfQk01SddONRmqVF9ho5YYm1/To+S3dNAunopciyGUPwXBiduQ4ai9qq1lKeiiiFQK0dX9kFQ2Qr
RmlJJWEPvkX45Zw5Mu0T2fe/pF/afXiidnMNI5a0yaYZYcuwTUBgLWT7F+iib5B6pLfKVdLj4HoI
Pg/U+bp2cm9gqEyvZQ4DqYgykgQlOemNHAU4W6Be7jbp1hPzO3J0HIg4HdQycqkyHKlzLnV1ew/0
YZXcNFbkwpNsUV9SzEjssLMHh4mY6i5M0HJ14buxqJ8fqpvJoQF5+5jqHjGcIqe6VVpa3TStM/aB
WQFdl7N7o5kOfgWy4c1sZ/QAJufdF8gFWVFObOwSWSKrfVrWkkuHg9FwqBmc7+tFWdVd4jyFlvfn
JWVYPg7jVefF4h5mzmzRHP3gqfVIETN6QYFQt7+L1UOPTIn6G+H6TqX+ap6GvcXv7QwoN7iEjdCy
9y0mSaOcvrgrcCKe4pmnbOhAVbhlRdFpDtNH4RzLygnvA0+LPNAwwl4Cx4XgisOr+wxpXKYpzpys
SXq02zdz7pHNVG+HNMvP7yfO2hQeu1h5ereWHFqFfeWk2zpqjYVWfYrQ2qwOwUPUZcGD7AH2CtBt
rYO9D2SWvDbexSHjBm9OrjOVpSJ0mXlfyOifXTdJOTeNzJNsZo7OTigjmyfZQzBtOmZKtpLO7FeY
HPqmGeQUnDCjoDgasVll1Xsq8DLUxkKIx7pKf+gVRXuQ1h4xuS2YWmMtHXevCJe9YVY58taDi4xd
Isg42TulhNIDvMaP2MWbaOELIkM6B7Z/cxpzYR5M3f262G3whDp8WnlBlsdX99KzXMxDwxBU3QCF
ifjUvz7XfZhTqkepobuVH8JyAp2fSJ3BsOX6J9lYRYFi/b1drENiYy2oCeG0UMRmIFsQvp5QvpvT
QXmzgFmVHBikQ6rcF7xPerNgPcL1qsDQsNFhRj+boonjsjvLoewtzTsbdXrQxrIRWy+O/2mBZdr9
Gvro7Qqo7XI2PvV4ydgiooCsZ4+hGuaPsZWzu4oRlJAOztsSNKgRqS3gSIeX1j1RCjDnKzkGe/rD
6FjhK0IL6k7aQY95p2XGEltLYUu5jJy7xLwblsFINYbXHmc1+aJ0OZmM0oLJzYyTlwiA2tF1ODRQ
+YZ9qnrjICMo4PLYc3vhoyNg7HlBdV1ppzWQKgcKfwEn6QWcpJsA9ZRzaZN6FF1pbIVH9pYYOaUZ
d86IfNMSKs3/NIwkRGVZKVXnB79vp6fZsx7NNhteKzbcp9LU6+1Up/nXwLRIKQGw4uhsguRNpKDU
xP9cWQBXkwr6tbht/ZXSTkcJNpYoZNm0jeuvLcvLtotNwpZzquq2GfittXTc4cm+58d7w+Wr/wb0
HLR9coR58ds9sKOKu4lgzEXgyj95leed2Lma+Up2ZQMXuwWEoEHT/m6tKfUeK93aGUskZKc+Mpwi
hrwRMrGikdPdqo0AWHIsUNrNCGNoDqG6OgctsjlR81CX8D7LnmzKKaPaNjdBdfjND0fyq5cGgBxg
cjb3Mlg1DOSgkxBO1NZpbmOefox9z4F8OAVyqqSoYf2yxaSybtIRit7v7NmYf0x/rZH0rxxblpfW
K5Mr3P/JtaudTeNx9Amp1w+TdM7VMIMnabTyCAntRZ3daVjJmGYAQU3eE2X43EuoDxRrZX3bRHvZ
TTvruxvpxf6NTV4q/quEF/wi+wpHpuNoZBDdmd4pE81oazBSLmPZQycYXRK7Oby3K713+ifbaIX+
SUH0CU13EXNfVVrlWM6RTT9RerKWnqqa1ANZ5d6ytUfTDMuPLefNoQqQ3U5D8wOnHq3dlR+DIFdR
UB/A9avFRw0J+Zs12C9yRly66bUueWksTU5r7Y4bjUnJ9TnMQ/8se9lQ/jEFrr2To2Gq/HPQAEnm
4f4zJP7VW2wDMFPUcHzUJ4R3cdwny3Xkiu8u11Kts8nbTHDi/23eEvxjbqSiQuFEOzWMin01m8GT
otaw0Fde+pnTuy/WaGp/Ia7tWSapXzeIX1Inab94fUJKJ+7D5zB2uWdasXK2Wzs9v1ung/TrHA41
fDd8iS+a2jjHQSk5f4J2YNUinnOJkJeYrh2sgLs+BnoJFsGuP8WJ4m1T2LpWDgflJEyzZAvvWHfp
REOy7m2z2GSIpmrbpHaV42KXE5ahDJO2vDTsw5x4aLX9bUmrnN9eYZlvxKQj2ix79C2LQqgUcQcH
VvK9HKZqmT14WfoAwDYp112OmkUQorYVGi0FUyMKXJoRjStItQYS539rCvR60Xu14PZeSVc8aPBY
y24ZZKjAVhyrvTH6VWFvjSEG5eY13S7SEk2UHIQvsulMCCTQun+So6CCAGeJGETYQETkzD8jeGsC
/6gh761VebMh7Rhca0mSVLUpr+1+MW6lEerM8DpJQqRUBEnj72OWOUtMI2iXpCOOjeCggtWDQag0
PsAVkvha+aFvUKL7OfjpqZRK2eVUR1EMI+57RlBsY6gc1vI2uNwViwlm3FA4Ftv9Pioc5uRzkC5u
q7JZllocy7RlqSW4QLCJ89os577ezi/U+o8rl4z7aU7Qi9EzJyDXSklR6vhdtW7gKgk7/XkUTogx
3HWngcyWsaNiW+eoEXq3hdFXpFWis1vr0U16o5LfSJ5BYy6HDpn5BzMYhZCQ+lJP2576mAYkHZAF
IXfuFsbG7+zwmCN0cckcWLjYE5XJRnYhFp+alVuA7KQMtd61Uz42q8pQf4Te/ctU2RsiwcEwsVeR
Q07ZqWYaAeElSvHsUm384LeG9jqR9FwbiWMeQU1pr2HtuLDdBz6K0yVUYao5rG2RfbWQfD1aRvVn
Nasu21VhA9MYAALr6uMs8rCyMQPNPEZt+6ccdSJnK2MjSnf+MVasuUyXPbmuVij1EZau9DwmQ0X9
Ou9TGj+Hm1kDmJG2XqNas/V8bz9XhfJQUqe7ndoetbkxKNdjk2mnWTZpA8CpEHKCK2l44xL+Aq6P
U5D1P3oy5E20kUSf80KtD6B36pOuQiz5S21QSg7KYREVZ9Ii4VmaWqlK2GSkzmw1FxT8P/UJZXBt
UzmnjDrQYyQL38wYtfJs2U5wvi8gPcsqcw7d9ebXx5j6hkT5HKRrKyq/k0otX8hAVS+Kkv5Brr+/
mGKkqdZ4ADKJlJWIKCu9eimibgP1+fwo47VqRoh4pERKOhXLbp70lqN7MV1O8v1UA3CE1vf9Am6a
XbPcorbfKMv1wFHJyk684iyDQRHMR32iUkheH4UI9Ti5pCUhrnZ641PX1MbVUYDHyqETQKo8t1Tl
yGHlOc1KNRPnmgeK+unHnL7XjKuSwTPuV57xaZnDS2z8qOuo/YVwWkZO+i0Dg3MrREMKU7uFemZt
R6FeutikIzMLdBISVH7kUDYyJDSjlxF04mkxyR41o6PN4cyyDrlD9+TnUP7+utw9UqfW3B89sK7i
I8hmdEwY1PNwP/hKe7bYe5awDejtWR/rgz0E08HV2hZ6WkypbhtUrcix7ErrfY6cbjckEYHiVs02
nME/d23xDxMKlZrPJFIOWscWQjZpH/igrsS4URX9bqTc5Yd7CXxnm8WMzu68H5Ol2zRSfa+By3+/
tJV6boa259+WLSl9ORgT/I3wgqSbBMWZz1rnDTxpTUQ67aD4rLkfIEV2PkJtVl+bGMlAZ0zzz7k/
lVs3oLycLTZEz7W6cgpV23gCmY8UdH62BHJT9qRtBogOrFh4ZFP86skhNGm4PSuFlmcQD95iOKq8
M1/gpe4etTDrH3XN8jfDgOLNYrPVKrg2pb+XpoGiS1hmBaWrMbnjURplE0MMsbcBdAie6+5xaeyX
uPWLR9CZDltFiyLOoqk9APdcsIpt9ZpZoNkoMd3E0GseSrLVH7uGn1ATW0gOCyVm6n+prva79myK
4dCCYKVC2L9Ir+2GX4fJmx7kVBCwt6zWq0fpc81y35l2+ix9kdKuQOCkr5qneR8G5IdhePFs5TWC
Ke8RwGZzLnwQqWKUQW1w73VeigiB1jdH6RitoH70arc7wKTF+4gIXhxdqBxVzewQvCBMxoJjC3Zd
ADBliZWrIyJXJWF4n333hTVwDMXQtkoQ+DtvCOEhSIPiJhvVQhpqbhHQlUMEjX84mrKBmkZVg90S
nAsvkhPDJkxKqOd+rZKMWnELQt3bDl2JQNAvh5xhDZzaxYoDGZOp7GyYto9cxz7mGqoxgpxS9ZIK
cVl6paS1XMaLG+FCCC/leGrb6tCYFC+HybwvyP/D8hT0j76h830TPSO5xmgA3sgp/7DEfjGIUx9+
QTJAOPqyralgAEzKafHWV1Lq9GMPnkAIaI+D1zqPk2ioykUFuOZ0LNUi5zHMLOfR0nxn346Js1ps
pqZoFyqcztIkp8pYaGxWba6HYBRZTTq1IIjul1lsy2W8norjHm6asxc6/ZHCbIrT03L+ZPPKvcnM
jvNIMXRho6Js33wae6V5SUxnH6j6DNakD84pCNN1JIemk2zTLmgO0htV49fYF6l60DkfKr69Mgpu
FYjv2RAiWsHSVaPlO2g5or0cznEFilILvascajWITyX/lBth98CTKr1PQp8F5mGYGrYyqjQsZVXX
4PnlMHcg7NQR3DYrvrZ2WaC0AB3QsSmdfM9N13gh2cCdHCKBf0U29NsQ4n+DI3BcO0h9397FmvAE
oMVCbJ6i8s7r44biXW/TqrNx7kUje7KJkKI6O1XoV3Cg41GAW616I2kh3GSY1M2z4bXxpyFpvfi1
zLv2U6l237Uu2rlOVT2Vg6q/UpYOPLJueFOMQuN1BO2xCazB30tvZLLfR7XEAIBB8ITy9znxgUkl
IrjmDPGREvCTdMr5cfVn6rIbkpawjL8EtQLDtYhWSoj9Z4jlVctSNyl/as+yofhKtcLnwerLZ4o5
Z86SVMguZz9J127KdjU3TYhRf8W3fbE3Qst60B39u58hSDYOWnobCu6UvE7Cjg8a8daJRjrGPLeP
wZh9aO3qp0lMyHO3vNZ2vL7Hd3ZwisP52kmKUkE+L3tL0/6Dbcqs/xS3TItjvv+F0o4bMw0SsNI+
jDuTScWwqDnVm1CHMYhG9vqSPMlKjt+5wYJGhzDyL9J+X0FOeRe32N7ElHB17Ph7+K6plc5LBhd+
c6Vliuy9/zS5ydnQyGsdzJh8zt9eb1lbxhmhYm0r7iowdaMRsB5cWKX51iblzhLc0nIMtUkEeBhA
42IbRgMNozdjMbGTRjlnaWrXiU9lOShPAAetl77J/1QKa7jIEUeu+o69mbXp+d68IBxyiJJivOSd
q6GSQ6XGZMc6+qa5fpM22fS5BcmlqxdbOSyVGexu1c9Hzmz5/nd1+BE0dESFmtahFVjkO9ObumuS
NB51KlFwUgTzK4tycA1AKJzrAAx6EN5kz9J52hRaBzvy3x2ojHF67FufpN2esxgaChGipX81A4kk
uUZWuCHkEKPObU6xUZClNvS+sIytJxIG/p8pwiTnrE2LszPGT5FpZfv4l0naK7sOy9X77khFO1Z+
0PfZ0v8m6Ndq0vb7JUvf+7l6WwZ7QE7uVhu8/NqkUQ/RApUGJTUmq8juw+85ME+KiP7iN/PZgBvr
06wV7cbX3PRWFDAJQu6nHya70m4272gbu+/KNaX7HsmHdr6EJvDsXR1SSuQ0zrh5Y5Rd2RgBAPW+
NXzgWmC2wXbr82VxT1Dcd6vO58eEbvLXxRFBD4vGGpqXalY887TldgwdqRxRKWGem2L+IkeyGUpT
fGmGeqs3U/EsbWoEEUw9u/xxY/IRzSZVG22lzxQm6E/0/awY3XqxZVnrrqYesPqy0Jh88zW0y++r
Ug52okwuXsk1pC334Jb10zHeSRsvR9G60qP2AM/IrSgnJD6QWXruPXu8wpt5jcWIMvnqeYKFfwdp
2ryRQ9lwhv8doHzM6SRhaWN5N5+Mt5wkTS3V1nuYDfp1DTE0dcLjBJLMR5pxLPVbCjreLOfooRUj
addD2zzz7nCSI1edTVCK+lTtHSS3VtJ4bxpVv/k6UmFGB9OctIWDajyYU7xqsjre2p5SPUSlRXYW
at5D6mjGA/9vF8Czo33obRIoam+G/5pKbZ1BhkIxd2+ecjMqvoYVhasurFSQHSnKNpkr52LCUHLy
GtXcOxyKPPbUQ26gYFE/WUX0jQxX/ZcT71HUCHbcZ+q9Q/XcY+fp9rqoAmx213mrgnfzS9d6J+m1
lQTG+3TiK47WqH1QwUIeUyRuNoZe2xfK5r9DqRBSQKEh6S1MS7PYbDjaD4XaUW9OhLQr41T2cFn/
nEbt5v/Lcv90VWkTn5B9l74NQMrXIn3ZiqYTmVfZUGy0iQH8XhaTjAj0Sdt1usovVMRKm5wvhxSC
PoN3t45ytKxLlUwOF8i+oFzq1AErFzLL2WvVpxSLOn9AZe/dGjJsU5NXh0JXo4d8aKn+tQz7idMg
lKc8H3IldEhXyGJYf4xW9zIkfIOVsVlbAzlOdvnnO7/qG6pV2Z28TN/WlUmpjGBW1Q2LRvZEI0Nm
wc7aiVPraM7+mvVyunFHg+Z6DPtvFKucKsoqPwWQG+2pL+8PVeTHyNio3yy+Y4fcdaDfKZzi40gB
0t5z52krh83Y9luEmvK9HPrzEG9Uy4iPcujpgvwKoYvzxK3yYwCTFeVGUG9Vqqpc0X8G15xDv1ap
rv5h1PIfw1qct8qhl3g+VGT9D68cZo+luZ0C9Xs/zx7Mr7aK6lBqgvVt8wR09MAOxtZQLOE/s8mU
Xr3KkWyyMBNEFvr3eDDybDs6R93moJ9jA4NyGNW498TLOoUx1UASiEIz6TCRcrh7+VMzKVES0Wlt
6dtSH+Ce/eX2KssoN3LF+7JU1q6m3Fe2LVIx6z7ti5OVZOgEIhe7mcGff1MtSBh07w9lHqztrIXR
qavd/MVIjG+IeGb7MgjA6XRBcZWN64/tZXBvcjA1VdVtFqehBNraqpFYGrtqOEBo+NHPK4oJvVpf
ebqjPLRCzoNsQHDLU9iWLM14Yy+rPDBXgwv5ZNR2nBsQJmfBQNsf5x6lS9IX8ZdOh6PSttyv7RDw
oEtKeOJ76jK6oe3hjCi8r9AEfdXKvn4xjSk58aqkbaF4Hr4mvB6nhvfV5KSOTG2pgoXVtWdzdr/L
eewDeHxTdvI0UvFIPqIzee5G1p2STB1fTM3W/qCiFO1OICJHuXWUTcZWKHRKHlNiNymbqKLsU20r
BMJzx4VpuJyda+nZG7kJdWMh15YHa81v1VuTxOqtaPwvdRRoRzmSjXTGib8aqI27LnZD181LVxpz
hVSl2ngf7dmYr7YfTateRVRwhmRu6+mju5fDTLE+oOq8Ro0VTQxBW2NqcchPTQ8vspfMYdasZDcI
3KRZLS7Vbdm01BrIcKa8CfzRRfZvZba2B5vjPF5i0QScwuSb2hg+O4Xd7aUD9S0f6ZOo+GSbORWH
ZR02/K4H0EOyGwranViIWogHzuXeCCaf+/ge1JFy09D6ghBLYKYlKrqBz01j+xk6aIzCS61wVIye
66wfWqHd0wCX56keG4c20/UPau//8EJ9F5+mAWU43hPcFbV0wbfZSfZ1bJp/wbB/bOKOQz5IGtg+
+ke7cYpHeZCf6tW8UoM8PMthoIXhtlKhJnMT50MzzugjJfMftu+Wu7QdOXz0nPqzsBeVPv1BySy0
rHyFSe+sKxBSp0Ido8+mm0Bm7DWv3QQLZBb136XZzYZwXxrjysoONnu0E8zdMDWLnvn34aSMg5Av
xH3v3sND4FZmxYNzmfNunXu0hrxAvlrWDDznyaEOYl/nznBRgmJA8B4pK2vQbh1a5iZivtikN1HH
4SKbos5flTFw9kkT2/5V2qAGAUOjl/VKzgBkEnE8LVat8jk5aOR/SsRf0fqmJqlMh13yq5iLX6Az
r6TXiuIvRaN2h7nVdKoaxIwobMkElXZEld6vQFkFBqWPDcDsK9vYJIHasueFpuQlpG5JYuyVOrF3
JXxmsF3rmroJgvavsuQoX0krdAKpe6Gy4qfYO/9XZN+74YdDCsDfbYIh453DzR2KX5dlZLRUib8L
x/99/X9aZrHd5eN/zcgtmFX42+XTROLTREIeWkYvn9UK9efAzI2VpjTVhjOG4hGFsfzRET3wBRQw
2Tdpkc0coiJXD7bzJtRL24n90OE+5dcKYzVl3Mb8bitnyqVNV+0fJs6ypMnM+hDFC8vkGDkK490c
W4G30niuXkt32GpyKOdlZVqQzlTNnRpQNk6ZX99dIhChyyeTV6fe1+GGP/f7xeG1XX9uOHS8fwxT
FSJgygYhZ+cp49ip8zgo1a3KfUobz7yCezlJnypMxeBA1GFMvB2JoXS0ZTdsa83zNnrMe/iaHZy/
avALNWjnHsMv9WZD3nORq3BX6J5Qs1n8YP/aI6wuV8dNDm7UWQ+tVaQ8XzNSoFqjAtGB2eAhnk3r
QfbcoDaOQdu+3OPklGBI/5X7+XzI+Gdw8M0Mhz+JQ9sY0coWq8q4ZSmBC52csjjdL6nBlRFRlbUZ
RLZx6LuAEryyPMghWucIAVuUIsmhm0H1UXcvCAa4Z/QlnHvzbigd0tZ7cbQrpzCGeRDsnxEP6Qp9
m/oJjbn6KYrJeZmlTsXXMNX8mGmoM3lrk8E8BdtNOsDWIYcyTs5tY949TA6Y73Pfrdc0YbsvG2qx
NVTPz2bR/2i8zjkPvDRQAg/TEsVUPx1CsrxCCAE6TituinoHdzmcE9AMVloVbOQKb7pyWRktPT4M
IvyhIY00q4hHIb6JJGaZoQnfxt6FkmkO2QYLtfRyyNTNfUwVqnu5R01eAIOFHX5747HkpELMh/Wc
7Td1gryGp7yvmLWvnGeqCnm/orGSUkGGmawfhD66dkrGMrpE1LnCPm+c4izdBZxxHmKHsqq5rKwT
OVv7EJjDs2IMVFnDirwy5r7dsYGa/kg4RaD+dPqsB3Ai8A1pd3Xa3+25Xc93+5Dpb+wyfgZOco83
0065oqoIJcsIfdJQVQ+1UNdNE7bHbTlFp1lo7w4O0gIaAnq7RojtGmxcDvxFhRvpDaBmvfh2wgNK
zK3yyX5UlejQiVikD9yTG/gfoTCdnxq7N1ZNDWsPXHDIOFjGV0PrkMcI+gg6c5MSV73RV2nsJQ99
VKYvKC7dKtjEvwCzynd20CgQrHnlF49KZs6PSor90Ggn4Y9qYnalRLO+Ql2NgFCFCNDg1ndTYIcQ
FJHJr69arXCWlgHPlsEyRjrkUDalQx27H6DIE4SC82UJlD1FUDoXw5/L8tIsF1lsQxj90Tlf0rGY
d7XRBNqumm2KFhW2axuESKs199GG1yjhsuKkuoydwV088+J0xwFStvq/ZoGlik+GZ2zui8j17kFm
0n/SFKM+xEYcPSyNXYCiHqb1YoEeKXqAxxKthDmyXjmSDI7StoTIXlO689rXNGWzOLTJZRqnpsHe
6jPqDsXF7kbZLWqQHbA3bYzUfPspDIejuK7svrp1MpwCf+pPnur8aKRNDqVjGb4JiSslXb0Z/1pG
mX1z7SOrtZbeZfJv13LEhZW2DA9oNh+h9pj30eiEq1pQaLUw+0MF4JabUvGMcx56UG9Jqq0E0qhr
Qn5nPVkRh71+PamoXDJHLfilTLN+liHQD0QwKyHAFASldRhTx+HtsVa+DIN2pHIONm41HEl+Ce5y
Ya/m6ruRwNQRxaH+ULbmqQm73aD0p7ixim9h5jY8JQ3lQxSb1WZslOHRVq1o78CtcXaRnlh36VQi
badDft+2X7PGiT8YpeI8FhQS59C9ffDJx7wWwUm6ZAP1A5BmtUE3kGjeK56axlyhuftnhVbwa4K4
LcoVylqOLMSMXp2RPzI36TYT79obx1jZSpS8BGHXvyRjFm/czG/3aWb3L2pRxFfugB+lUzZj4P/h
8rZ4kSPoOJx9Y1K7GascC61ZzBWLeU74Y7G5Sbs9B8HXqWtJ+M0F7zCCxKeHIRvMiRjCfLJ1Wn1f
pbABRZEy8BD+qcQjhXG0tIHY2QJfujiqpvyKzIsDxTKnAEoWkmUak0eJtAJleKvaLHmUICzha8RI
+oI4vjVqqq6mlrcOx2pL0oWJugKrXz47hVk88y5NsUQ+53s5lA6joE44jp0HaWqsvr7orfN6jxeT
AkXIpQZsetKpj9P1YLbfYi/ozjKETIZ7a2d7vUzQ1HatcpO8NJq5ShxegpMy6i2oglP/6GXKLa4D
hc0SwM8HJMv6h2xoyP+rKUUrPlSee8OhZgGNonrv+5rBD9Fv1pUVkiITD9NUT+A2jpH9ESPZSGch
Ipawf2+belT4xobi3kTZFrYLOyF7ahe6ke0UZ+55HMPqhkZJtUalNfvzP0dkrDH+fY1Oq9AkMYrg
UCVp+9JMymefz3gpxKjOu/AwD6O2VhSzeTGKsX1J0s+6mSbP0mKhMYKSoTXspC+aPOfBHOFJCpr2
KY11YM2V+cDeFGXurO+/DTyyQ0uJP7eOZ+waz4iORaLaDx03A3tw/XPNY66mXJfuOHvK1i0BQKL6
7kKHOSO2NLf6hwnqpftQ7239Q9f7zpvh4pXB/zQ35+zvAOdtNuvtRTaeCvMBD90CKsefNtlTOxgv
OAr2yYLkAuA5ZcjqqjBLbu7GTqBJ4845ZLYxn+YSdmxJyt6hgMQzyXnttVk5TH0HVD/Xoy9qZawh
/Qy/AZwEDha5/4ew81iSHMfW9Ku09frSLgnqselZuFbhHlptaCmptebTz0d4VUZmVln1hkkcAPRI
FyRwzi+ehB1hkViAwYk7hF318Gz2ijjHKMhAbuJnckr9Yn3ttKLG3lu++hJAaaDU4z3nNbcI15ra
bYeBzSp3J/2xDIz6SPmjW8imQBz8NqxjTHoqpV3q+osmivZB9lUILMRKGZxlSyvGYumcp5Bb+S0a
OM5xjJV4CQAAe5HRGm+6ctKX2C0Fn23d3rBSMl+6pkBVRKCQZY1K8FzMhmDzADkzno1JqgFFJzmT
pXX4eSrNTTba5kvf98W2i9eBj/T3BGK4+hqW+ByOjaY8W13/uTKr+CJbqniu20Z9AlLX3lFcu0mS
HOfv1qOSKRJ/KZsi69MtUGBrDU7vNYUfvy8rK5tA2SvTrgB1LRJSQ+p8MIMBzakfZ0OKUgabgX4j
O+RBKxLrOs5G8OOIaNjyY35SU0TB/qitUYDwgo2d4aI1OC0742qMz26rCu6YiXaPUnO/jIva4U2f
/EVtVwZyXPqwLBw/P1ptWTrX09Qr8qPmmKSg7QJFRuVLq6POTcItx2poAAY+8pTK9R5bnLbpH4Q3
e4anRvQl8bwlqcf2exp1twZiVG/TyA/G0MvitnHjYtf1FjlCLRVnPSrVVaBRsEez+5OcNDr7AhWi
b7bZp4tAzaqnrMNovbK9blH5OIBTH+xQFOU3V49GtWtiq30kJzF7jYFtl71VHvgUeYwvstPOffeB
N0Z2yQN258/4d7s3sqVbtbPUnR7E2XxppIv/9lqys1Qm59drhRieGLrm3hjzZHmtSDz6SWqsZNqt
M9sEd6Ow+SNf91O7GxRnmbYoDtXz2roRaH9M6MHs0IowHxMtsjdll8XrZl5rd1GF9K3CHbibm+qg
T2ey1tR9aSlaIR6G+E5OlBezzWKPg0fPM49+DIJK2Fqpe5TXUvXh71/Jfyr8kEeP7nvXgy8aE+ho
EIebtqvbhexxu/KPbtm8jlHTWtuD89h/TI4KdhY++kELbdS5jVZg3I7CwtsMGCu1wIT76xzyZtlz
NdDGEFsmTq+j0xBwraJFhwmJPNXR3kw1AGbctN6m9/PxXZ/Qnvoz3JYo7cqwav9t+JfR8iLZnNP7
ZbQMB1H01c3RNh5Up9uxczK3MWr0j8bof+msavyCSMi9ggDRsyEiE3KVqcLcrNj+tNO0kCOQWdz0
nQub0wsKAO3tix5pw1KnAn/DahLlVVVp8hvZbsGN97MulNt/YWmNbVdufM/84oyvjPPWiwq3o5Ks
tk0+dVuhs3Ow61Y5dZ0r1lPe148Im/foytXDl7zS5xuP8Z3E0BbV4UWbudNjB7AFfRIVjNf8rpkV
cI+/ieOhdtMYhfroO2jB9qb5x/gQo6iP8R/xeXw3j/dsxsvryzf01/Efr+tznd/Gy7/n1/F/c335
91fz32+P+XqggPKou+a3QG/7Ly0q0FOc4A/jLGDShQj+m9mOlIH4gn/61yEy7AMitx0LTtPcoR4U
bTzHG9/Ra0OKrVJebIHmcTnHMS8e31HkWRo/4hlEu2t8Hj85Rrcje9IsUgxXjrURV9UiSRXrWPa6
jYFHJ1ayRx5kx0dTnlW1zpTfuvOoPbTBMOw+4qPWm2TKAvUBW2d0mdJYvBVd/eRQVf2O3m6q2OiN
tVO/G/CoWQ7IsGySwq2Q9uOAn1Z1kk15Jg9KT7ncN5oaJRQeSQoUrWJqbuQhLtzmJpwPsumZg7lE
4qVZfcQqoyWPLdu+MkUb3fCnhZwnp8iOsUBVFk5nhby/rb51k47VW+U/5Y4Znrre1q7xMULiZEgs
7DRVHEnYGxjnrkf+JU7SQ2m3uKgnoLm2boZxN9rtyolEL7w5GyrypM/6d9n0MIRsb9yc7ZY9PuAO
Mj04eBdAKe0wX5xj0G5GjF1ZcIQWND9L3EJuGx+awUUCF1gGysduVS79wYFRkIiz7LXCmWcFSmyt
6cH00CLENe+GWUw2S13V3dcoGF80dAm/J/GtjZKhv7As8BHTzBNEVn/dJqxbRA7soFPbdwHDrd/i
PBeckYCat5h6j5UvSlzDTrUDkAEawm5qWRxkayA1cpFn5aXuyuF6rvCMXZki4T0bAALB4Yc1lPpQ
z0uYiTdVVgz5tupGlswI6i0pTg43JrStDC0olH707rNX58uhGA30bgtl7atpeIi1frqvzQjJWYTl
doNqumunCeqNM+AYqyn+8NzEs+BjkwV7EbXD8+hE2oINYIYPA71TGfNEwQDPSMMBl5KSJ8aPAyaQ
fzTZH0UHxS3Ro0cL6AwNqnuq7XbJWoSqSaRx24h9PHHmJjx7RO+6bBUNOv8l3Z7VNXOwxKTg11ZR
i9dCmT3E69i9UHCrjgboEryhlA6+ZBBsuHizKBvYEZnjiDt5YHF/0VUNKUMf7bJrHNkBQylua5Db
d3kCMSUUE7Lbf04xwrInbxi8foQmRDp3qk5C++My1EkxtuHJeJ1aI0y5TKY2W2keRsgVYJybeBL6
C1L8pa82L7kp/LODmOdChtVY4KBhWK8aqpbU+50NFuzgpmISiitFzHBlNdtXceUqqzaq2CPlmbGZ
Oi29OLGfXQ8pVicYQyOBbQFFOecgK7eqjg+bWbfjJfU7C/aNZr8j0bwpDD//lvfNa15pw7Nhq/1a
EVF9wuGtP+VNXq560TaPXZl6K0rk4a7WwumZ/AIwGr+CfNFr43PgtO8KWBNogrRU32R9k/YPRtYY
jyrYKT7e6TnDmec2mNx7OaicvzJwHrSFHaK0LLJ2q6hDvCkN9PvgvgxPeueeFJ67nywHHUx9AJwT
hrhOQslEl27om0/lCIUutxPnbkBZ7Nhr4ABGkNqfSpJvumsXLyjvJzvf9sNt3ZjN21wykgNw6UUD
d8y6Q9UJ8SDC8rkl77r1yQXsqln4tXE17XFGHG3iyg4PmP5CgkTMaonZl/g8KN9LoYxfAZRy94Mv
fh+4drjTi1DfObWn3jU+2t4Ij01fwQ8hoKV8qXwnAXdTi1vfxra67mwsZ4E6ZHkdHd1ZQVoevHFS
T2B/0s04Qys+YtczB5Fpp+ELde0x54GBxlts6wZB+8d1eG8sjFCxVyuLbDj4k01q8fdT2ZYHYRjD
QYVG8tdBaqOolJ39fjiYUclVADAGYISQSlABmemh1p39KjTvimrobiP3U2To2KonaZCd/NG7l322
25h3QdGpuyoDk9pDKYiWsRkY6y63NGpYc9tHZXbJrTlH9o3hroHGY+Fs0xKVv7EQ2m6qKElDZrdZ
B2tUfOoJ/DcGll17W9chsH+1P8sWgrftbWE5ZJizWKxlTB5mPQW8CrQzRiZcSsYaT7ymmtIcriPM
V5H6BzIUE1qiHdytHKwF3jEz/rEU9h3V++iSqC4mM4Fzl+qlfZelZnPAUztcyKZvD+KCmyIpvM6Z
PtVafxgESBfFjaddoxjGhkWH+gYAEflTZV8Pyh2Zp+5usMv44JjCXfie/90o4nnJN3tYmw9Wydqk
oW62GFBQfhJxlKxqr6x5/QQjAFCCN3bNgsW2oayraeUc20Ctqdjm3cWb7QqQiB0f2haU4Ggo6avv
Y9ts2wjVWRbqAvC87wqvjj/j4ucvutTA2KNHUi12aoEZRAQ0w+7SR+Ri8cJqI/uuJfG3Hgfgh9DG
tU1T1rAxAB7srEzox45F797veBsddb5HqFazM6Y+voH+za3IGuILVos8FtkF3I2zmUnpF9MD9mYq
6REM2QbbMdFeGbRX/BNiGIf8qG2EbJvALr8a6rgvslmE3zNhDLcTFgdpMC6sTrOfJgt73LCt2FT7
FQxpEa/c2q9eQSDhDKHniA/rdvVaJAv2Qv7rqFr5CSmRZClHJTacbz1xsB2ZJyH5snKSDFlUUXdn
s/YqftNWhRVqqTw7gQsp0iU7kYvuwfSVpTqeAvPcJUWIZ82QHQQWSl/0Ivtqqmb0pmrAF8PIwVdW
s6i7JskEUNZC6iL1q7O06xGI9tuWUxb6Qu3r7uLMNDLJpJWMW7CYHXL43b0z03FlqI991FmSThxc
JykeJriLB0ymu0VZxd1uABO3wR5JvcRNGKJfoZ1lC6QswJT5gHJhs43RJ+YJ6RvRutR7sVCK1LpH
jkUsxsHy3ru2vOAC4fgLHrXWLGjLq96EWQxzpMzCTabnPCl7PVYARyV4uorIhpjR2DekqfRp5UO4
Yp3Ynq7NsvPEpjERZHIoS/MxRNHGiTVVPahxjc8WMqOLRHjljTykc/Gm4p0frsE426FeY5xkp5oa
qI+QI1uXJmYeiQMqpDH86Jzo6cZSkL4fwYHxM86N26hz9dsg78ozBENUXf8M1fNZg8KkN4z28SM+
xIqxtOqu2Ghh7KMTjWHn7no57ohgd0bzeil5YSxH21Nd9d+1ekJbfwjyb+m57p3mmxKb7cJwyvHB
qSaX/6nRH9jZuqu+yT+zArBw0aCE3KlZQCUMip1sfnRcmxSvYrfObn6LD0arriJ0tVdy2Mchz0lh
GNmtjBhOWjirYdTapTDcbD14B1X43b08BA5vrSc6dS+bKJVrKP6ixDPU3b3Ct/Aemcts6zsO7vLz
LBlDTRP2uha5BzmubyC+xJO3uU6Yh+UiyDb15I0rOauvjO6+qtRnLEnzkwwNDl6zXR2d5SSwezlu
I8GuoEJx1noScaOGc6Ve9SRjkeXn7ineFD/1N4al+wfSytq9NiHvKkcMdv2Z7Jb6UKtOta/Mut94
DV7Bah7t67wwdUxehHcuG/j+rWueUCVBwhUvgZVpzCJVWBOukIGt9uQtnVeLh0tY2MZzEGrRqQeD
tiw8y3nVg5pboVpF7LJz89n0sD9JnWDZ5CDmNc2J93WqayfwaeE2iqL+kjdNsUZtVL0nW28tjbqO
nssy1NCXSdGlt8Z3BUOIL3UX7YtY13m2OeM29CYPXgmHNuDm7GajYHdDNt7yENZPxjfPTJxlM7nT
sYw7+ylMrHVQTMTRX9lqE7qpZqYPb5kgK90h6+qRicCFXKcEMk8fc2BhQTEUl7aYqjsv6D/J6YUj
rFVqIssuqF7HYXpDslnfuy5Q87YYurNu29k6wG330Sw1EwprFn6qLdyj5Zan6vdh11vfETl4Mq04
fwvzvFyqtSbus2H0N/KKPVuP6xVtdFvPStpjPjVY+WM5DCbQfi38ZAbdjYgFmyiumIGq+KpR8Rq/
zN4zugicNyvU+Tx6Sz/paWA8BD0wjD6x33odKIuC+sDeQEX6QfUTdpEIFEyFmmHolV1RdH5mtEfu
HO1SouhAtbbLMfvsOWWIAZXnLCutEjvfpdl3CWJJfY9rMvkaMNSNsQ0VLMJl7xCzQwuAZC9lr15C
arehFuLtZx4VVzgrNIv9z0mw5uGvfS5brcG0K1VPZlgnl1ExspmqNjzOCLMiF/uqtsYn9vrFwRdR
sJbAsl/j4RyXQLRf4wXrhb+Ly/HKUFRUJFNzpyaRv0ldLcCCXo+egk5Xtm2M/oHtRfFTL5TiYAnM
L2VvriUK+46RJ9Lc67oCN/UhuZm0uYjT1J8l3MNQuuTQ98gUfKA/ZIx6J+X4H+gPZTCSg4xJgIjs
qE3qAjXgUFtH6NjFoe3GmXTKyEok3kqHO3stLCxPircGx+vnahbQJwmIwtk8NPlmxps2B9UoMwXG
2BpneSbmMwT9L4MyJQcZ+ojnmdVs+x+zZAcF8T+meo350ywRTF+rqTZ2QtOiS5vG9iqH7rMyC1TW
ZUwefKgNO1G4uFpB4rnUVdeywIX7B8/LWHZT3PE//DEFd7CtW7bO8TpOXsvzIE02M3Hlp6CietbK
nsA7tGYdKqvOyKtdhdDtInHrAMPN+RViXkFeW17nOnt+BaPo7FXqaeSd9Na9syYNpp02VF9d/VuR
R8Nns8j0JW9DeqG0bB4CDMI2ArvdS6DFJh5ptb1WUpedpdZlz5bawc4pRbsb5mZmVkgvx051kL2I
OXRAmYL+NKph9my26bsb9dYZTnf2bERs5flVHZqAr42a8Kr1pBZvYPiQNwqM6BwpbvoAc+gi46aT
5yA0IA1POCq92X2xGl0re8b23TgWffjHdC9FYixERf2sW8nfTvcBtbxZU36djgi7cfRtVyztVAeN
oYfeMnbJ9sT6yF7AaaOXun11ETV6aqpaufUTCumpE720euAcSPE0eNoU8cvArnWj2jVoKT6ThatY
9VaMHg5zehWchwZ39gF96F09YpGk+GO3aoLCfJ5C63uR4E5RJndQk1lizyQM+BqLyMrPjm4MJ+m0
K/145xDfd+w4zD8ten+EqhLPwj6NPCCsVbuvkvI+Qp1a3cIJaH5q4h3T7rGKui9bNT8HcQXD0HPT
lW4YKCDOhzRt3xPkUvZjV2IcODZRetFQHF9Gtt1uZFOOU+eOdBQUESs9u16gGqqVqyeg8Dp9fBw8
sgiRXr/iQFhSIR/NFWikOaGA4Daa3MnNwEPt2WySRWzGzauhW+rBGxxlKWf5vmiXqYlNtOxVX0fk
/V5JtISnNMFJDY53w+o9Sldj7RWHOlStFWnNYNMlPMHRGOgseIzswGzjepoj1F0DyD2BHyJL0lH9
j4M63euzTM6KtbezaPqK5zsaZUuyj9GT08Qgs/BK/ZbWIPU862sEDIG0sT096Bk2tMNg+EfDhM+G
VES4Vmw492aV41c0kW6mmo4+ovm55y5MadBH2hLbhO3gFfYe7rZ1rkO3XLljIl4rYV7kCxlhsIvh
QmINx4O0UCegBrkXXeSZVZdfFSWwKQT+Ei+rxsXAHnfxlNTnblDYcHaq2Z06q+5P8qzNoj/O7N5U
jmoIVJwBH+HfhuKO3l97227WVbEKEpMxZbO4DdKdi5XVtWzW8wHdlCJ6lZ3FDBfJw8WYOMmjLH7Z
ivGJpVJ2I7vwD8hWAn+LrexkCZJcr1WGrnJIB8rJQSz8W0zszBVGTUCbQtjsMubNZ+Td14oqKBfj
UniNl56odx3V24Uc8TEhCZGWcu2hBKX550XClD/FCRH5mV9GxuWsuHOMlRtjRy47fro6L2hcwkgt
7thKtE915tyEYwcSZG45WvqkqKF7li27zr966azJMabdk42jO16TxXQy52YBnnlRGk4PdIKZKqI1
S+G73aGtp+4p7oJxmeKTt5dzyXhjLRkZ007OHVRu2GMfGNvr36ChMOJ1uCbIuQ5Frk2rq8lG9vax
ZwJ9nP31Siw4q9TCQrHri2fPinaTKux3y1CsVQL4AfJQUDzCH7y9xlHlWMXs50/qkDX3jiE+ybi8
TjjWqHO6zXRrZXCvu2Zy3ofW0LjbNtUlCGP3bAnTIg2hoSHYpMOqHrCVLJ2gv4WF2d8qMz2/4jE5
qS6Qsx9xU5jBisKlyQqNEbLDNzXMKjIUWOaQX6iKi7DreMkwKznKWGrE0YI7prkq900E+FtjFb8u
XTHuYwqbj30+3TVVj09QQy5wtOvu0bIhI+IQcOrn1jUUoGZSoTkrWxF8NbzMk/4om6MXZWs/CcaN
F4NBdNrW2mSSuaMGXrso5lPM4zdG1QXzEoZYO7N7NHC9xaqJAkA4Mw5Xm+Jt6k6HrLCVt4Zbqpmy
ImdrvUNklG8XiMi3JnV3mKjlTzwk6iMKsbPDLnE0gr6MuN6o2oPZZ3mwGm+DstSOIcvsow5PxmnJ
kAtu2guzH6r7TMncXTBGw3aIkvExFcMXUv/Wl8jiPoJewkteGMnGAXlxIJke3iKBi5yMFVtfnOze
Uof2cyOw+LU9Kzm7GqCAugb1qtipcUQboV54rHu4zdGUBy/ujeOcmAHuPwd/OnVlVG/LdEN9GM3H
ub8xtXjpzltNlvdLDAm8E/lrw1n1thquQkWxV23a2GccvFv2PBG/lqAod52u2+Br6PDNGsBoZw6Q
FLlZ72SQipZz7TaDALKJa3WLAaWuVauhd6Lq1nSPd665nY2lsPAam5S78fANc5cKm4ZouvddNpyI
rJxlS06geqiuhnmrqipFm7KwbZdlUle3cojHM2w/5Zq10FEDvjfngy8Q3/Cz2N3Lpt75yTlQdzCe
b6Hck9avnk3UF/wFxPl7lT/5LfDjGLukMH9Q4a6s1RSLgQJVlr3tTcGe3ZJ/TtwQPyRyLw+BXyoL
fvjNe1cmf1xRUAP584o1ullbd8rUNVahYmdoMZoWVeW9IsT8rbL06jaASYDdo/ssw6Oukl5JJ3fr
zKMKW9+aItQe2W1PmL4Lk8+aeIc+7moAy33Amap+zdKV/DdMTv1g6Wx5odPZeQEXOxl+buJuqSwo
QlnLdJwwWuqN6hQpEE4343zazVZA8lBrpY13CGMKBFCahQx+jNFR7t2aRaouw4y0o3QG1sS4yxoK
VRG/yYUJRvNptBNBHWiCB+zn/rqvGue5seZvUP6CsZh79vvw+7UFaHNXs9pbBUabv4xl2nBr9bK9
7ynhyvG8bqOU4K6Fi1NX2vGk8vpuy1c2f80QPWnnxK0BBWYVFzH2nwjR3pm+HS+wNps+tSBJeYKl
yZ2I44TyqQ9b8YdUozyTgotXVcZrDxttVrne5mNcF/XpMrRSfZnhzde3WX87zoekdMij+8W3NkUD
RLZkXPdDWKTlyFoU/eXrMDepykthvspRH+FmZIFjijzdfXSUBQmsyAbAKK8mX69WOw28q57Fn4re
XxvcGs5JPeBz1Y7hfQaWZyksUKhjBYChD/LyXdOaZ0wvw2+ZTjVUtNx1XW2btVrBFtDwD8KpMZVS
zG/6GOivbjkGZHDS4VH08bDKitK47ZCA2Yg6qm9aAaNE9MZM6Oy71QdevguGdukULhQ9CmZUWPqg
vpHdNXxQnGH6bzUbxG1JOhgpnjzGJi6/m1oLHx0NGFemFOTeY4H5G0aTfNphc2jB473CzJPDI/Is
+7irg2VV9/mOuxSyi3VkrIL5hisPTRMVwbUdm1VWLfQaJvm///W//+//fhn+j/8tvyWV4ufZv7I2
vc3DrKn/82/L+fe/imt4//U//zZsjdUm9WFXV11hm5qh0v/l030I6PA//9b+x2Fl3Hs42n5ONFY3
Q8b9SR5MB2lFodR7P6+GG8XUjX6l5dpwo+XRuXazZv8xVsbVQjzxRSV373h8LmapQjwb7Ec8UZId
BeRkJZutZopjhfkObzm9IBO8i+5FJ9nqa89+hPYO3ujaq7OyRPLyIjtyMUCtKnN0zRyEuowuWbeN
Xrz6TujsnSlpVrKJ1mC2rJw0Og1GUby2KxDV6WusUwxKJi1ZykFq3HUrl1To3sjCp8zJzlMzVLea
4RU718+7habn0MdlMCsd6GqBd5ItUqrVbaUp4zqr3XjllGl1m9vdp3/+XOT7/vvn4iDz6TiGJhzb
Fr9+LmOBGgqp2eZzg3IOmLr8rhir7q5X8idpCq9nYIqyybQ20mI+6tRnOYrdRMJmmh2Br2Xfipkz
Iw9mp7V4+sTfgOZVd3zkxKO4PfwYZc6Zkh8h1bcMVHnVdln40fCcoFsxeZQLZAtsMGSU8DlokvY+
mxzIvIzxFa8+R6ZBVuT2n98My/7Ll9TWHCFc3dGE5ujq/CX+6UsqAD1OHVvFz1NVNxvNaNONwdpw
TxozeYr6/OIYkfopc1IKLK0Zks8OokvgJspCdhSO8YS2rvcA3Tg6dKk7ruOhxGavah4wH8WyckqC
+66Jkv21GcylA1k/UEnIblslwngmSFo4mD96ZI1hRM897rEq+6g4yDOh6PbNx1w56+OiPw1mvnxd
OeIj7g3AWZEO5PsOlONYZKN/tGGa59d2oGNjybu1lb3WPORjHAJ5wXWGK2d8dCdRmllLTOf9/3IX
EWK+Tfz6dXV1W9NNYc+bZ0e3fv2EalWr0TOH3N0pYbnpU9XFPQj9H8eFUEmagX0p1mjnyKu6U9G4
kPS7vHm1axEe9aTL7kIzyu60BPfPpHeNvYxdDx3MDz8oMCSdx8kY4rYpuYuu3cpmO1rZXV8IhyRq
0mxG+eKeV1DUzctuDSXEQwYDmnJs6FmzGCoFXWY95rQEUU+K1KmXsa0VJzcp4MH8dNogOLyLJu/W
U2vQ7lHGO94n5o7fpnWahjLeDr0eXvIoEWtgo/1dxC9ihRFj/Oh3pKjYpXvPStFDMRsm5S0Jgs+K
CvhcEc4JvenpES7WfWVozW4CGEWas41vBbnOW3kGV+YrF0CZ8UcobxA5jJr02XCnwblOKEofZmYK
LvRjftNBK/RIw4UKv8Z8FnybrLyMP5FWgZhsI7Lkq6W9NMwen19hQvudz2J7QqpdntZT6F6DsgnQ
3Dg0382Y2q+/BKsdz+nAZO02ARBmefDjneGMyp7iZoyCtVLrS80JsACARH9CAt87JUrTHck3Q4Cn
JeOWX7GG/ukUUPMaNfbp8DEmd1m0rWTbEtbnyPDrrZc3+1AtgqdAbYuVSe79lE+Gc3apDy/1Odnd
prOhZGK+8ojJN1QPjT2G3NRHvZZ6ZWWNV5i+ROYPno9FnwOVcwbyj51LnrUGbiQ7Ad9Gl76C7296
U7E0qnRcjGqE/dU8WG9cyqxZ+A7GuzlNbq+eQUv+ccgyDGjY69pb9qmTWNRdqp4jDVgesu0bOc7S
vqljE1zsJnZuxgxr9sGzgne3h/URjybbja42b+0BHTc318P3qsshHnlOAj7GUB4oM52NzvOeyMl0
Czc6UCMaz4pXqf66wzuSsiYwMrcsLroCbwBJWqyz06k8ylgGlhOtS624kKl46gu0Iyp2oP6aLR6J
HbCduxGRYn9dmCzalAxchJwnp8gzN4gg0iT8bz6uNTkIwif8WNZJkPDGRmDL1sbkBSub5fJaawRP
blTjz7Ac8qPpVdaltoV1GSPQdP/85DD03+9Lui5UzXA1VTc0GNzGr/elofLSxu9t89PgeWt99lHQ
5gOZt5ZtP2cm4nYe2LQ/g6UzBKuK8vhPMTm6BR12jHPFQG1kni3b8iwYkJVXp5Ti06QjLdi0G7Lf
CVtIKz5XAbc9eeiGLMIvQ54jq6CqCPEwSrb9yoVV5HdHOUfGr0OAED2hZ+WjqFNr6iI3M/hsOkbX
//w+yeXEL/dv3bJ11zEtx9WE4chl4k9PWLOMcDdWrOKTYkTZ0iYrtM3LAm9RgExvnYmCHbp2z7nj
tEfyyegXzHEnQilRLczpkkyKd+ubxte+sEZ8atm/sJyoD6YY1JeoLBYyHnh6uCMbWmxkU8uwCAXB
8UjWTj8ZwVBdL1tqBQvyRk3Pkxmkm0RoPcYLSbgRju9w743tlx55o3gGxf4WT/2lUbT5uz/GzrrH
GGifoLv4Eqr5FWAcoVV6jeNm3r4k5JMl0Pe38RlxCRh2QyVCx+EYVk7+MNclV0UWGhvZVMYmv8BK
3cXkuwqElwUM76DL91GbFw8YZFNhaepv46ho63/+tJy/rId41toUwkw+L1NQxvj1W12Vte5QxQw+
dUGLE7SWv0xW7d1FaWmf+7zqF43Z9m9DG4Af8F0LtrKjPaGRs8ESu38zuyHZOq0It6aRNus6AOmi
gy85avPBobJ2lE15JmOBKajV2PYhEnF2y3oHSReVn02JF/ItYoHYxQ7cXPpSLU6eNvanArOMp2Y0
L0EVTRdEifInV5jfqHc0N7IVzEnKpgjqo2ymbdgvK9fu99U8s/TZqvmTbm9lbwhufK2nVb3xXZEe
ghlyBgayPXUzn8iatePbZVP39QnUHlBLGZF9H6PKXiAj7rBbyGqUptqo/8pN35rre6mwqI+R27zn
OVbs4qgmmZKopDBilaF63M1D68bf2R7kzNod7RsbKbdpYRq5fZNXxrnKzXFfzh2yV8a1xrL/ywcv
P9iff6aCHKWpqbauGmzWtN8Xwj1S1F3v+vr7KPxqlVsFiFpT6a+HmC88aiTuc15F1oYtRXRjlY51
l04I79oILMoWdfDkYnYGcFC2wLOpVLfOPSNcZDW4mrFHykwe0IrKzo7Nvd9vDIXFKJ7jDqpTpFqG
c8eSeP/PX+q/3KqFqat8nXUVJqyu69pvS8jYMEtH1yLt3da8lxpS803DXeanw9CjzgffUWMhN9mL
FHHpG1Aj/crIPPe2TEW+idneY6SEBqmZ5d6hdELroAKh2XXJNN143VBtCqyZb6Gf9YteH5tjEWrk
4o2i3gG6BiWUTGvHS729AX7vIM8KNequZ9mPs7/r/Yh9jKOwFv+XR9pffvzCdC3haIajm+68ef/t
kcYCbmLPPlbvUZp+y7IL6XnvZogi6xzOWB6JzzFFGq9QPDJXHzF5FreOOGkYbF0nlGjULORpNM0g
Yr0cN/ICcrDsQMlmzn54x5Gi9fgH1LtDYaAMxuD/c3ZeS3Iq2Rp+IiIg8bflfbU3uiHUMnjvefrz
ka2Z3mpNaEccXRCkgVJXQZq1foPWitOf3+Hf8lQd6lmqaUzWPTFQcAcQRgWAHrhhor7aUsdkrrPD
Vju/dwH19V7U5y4+misLtGZHZGDr7Kaq0wfhmMZBmg3hRJzd+KrZ7ExEdCFgUZQH2TdP4/e+KXh/
Z2GWQbvzlWHTR6KG7uu02qIdyjNIeedLoCbY0zuA8YiQ2GxizRej8d0vVm83S5gLqItovXNTJYix
irkBsSHCwXmQXUHW+Ndi8hDdnBuykTVe442YgZtBfm4HdQ4P0RBNxbMBIPLvr4kt34PfxgCLNY0L
sNW2HUCI+ufIAJKViYaW7RdrADle1iHBL9wF1pHS20+l4fUrs66tXTAXlR4Mt6o32Vm2MnXj3ktU
eCxM8yFjiSmrRwvsFJPbG2qg9lOrgf9wckNdykZXYMPi8apwmFud/Dbo+wfcicqLWZr22fRDsWxR
Vn4D5g6jSh9fproA9Ydryj4L/eKhUqpn2aFTsnphtWNzi9xjfAz8KVkn3qB8bcKF7JCLzF0VbjAe
vSJz8Yn3mPrnW+On98A+wHpgFaPvBl3BjUwSL53UIuzn9/y+yBxtVS2qb8f5AP3nV12VGdWtPCCV
8s862fnjWiXq6vd+H3UiQimJNcVv9/p8/9IGFcR2UpA9v7dt9RLACXlNdOyF4nLI9nmt2C99hG58
bb92DRy6pFMr1Jo869UusQOHssgCvgNXgsEIImfUQ6+EmlBn1k2XDWheJ1BDXbfcdwWJP4RCEl4T
3ccuGrp/BH2uGvsjC48+eHLz5t4RYF9EXj+5EATOk9E498DZ9HXvIu4W4kZ8P/pVh80dvkcR0hVL
Fi4gzIf2KvsOEw5eSaV4sFbp62skw6p8Shay9f2QN0vDjabbhI3jyRw0fSv+K5Qi9U4+yZ98iKxg
pD1tsWK++aiSF3y6/lPx0+1aGH2r0hTWQl4rZVY+7pdiOXZQCyyNcrtZd32u35iF1pDg4GP1+WyY
62SrWrji/ezv/XI0wzeuSo7NmzHuloS7y1M/9x711jLeG4hNaydXIuRlqzP3lmfF4ANOoV9MjmjS
IUFMrMVAUavRrTzkXoOYgRemyxlN817XmMa0t7MZLjz3a+eD2rTwW2Jx/bg0slvlIqZ22UejWKNu
9Gg47nhrq1O91Pqu3sqiPAyZ1i76zkn3XVNMt7JOS4EHK5CeZEnWF6O7z51iPH9UtWaEfn4b3WS6
2dyY2Q9PI1VcJzgaEWodX7D1+kG+0b9xFc24G7Tg0oz28GKWlg6aBvUmHFL+2auPGWmgVl7GtACX
D2NwGY16Wi4T/+IhbXbnqspwX/sR0QZShlu/m4Z7UY76aeYfOm6XlcQn8YAC5wJSkL5drjiQUZic
tPheMEegyz/esl0u7tUhbdeW1ou1LI5uHN5mY7mUpfceY6ktDV8oWxjLhBh9YgkIe9nVRvcM/RiK
jtVfn+2wibR3pmH19V42yEPSA/vcuKY+a1n11UL2li2NrZ6DpCjvNBfx7LIx+3NsO9rFawEkASIt
3xIEyFJkHZ/zNM22GXqKO1PNi0esv25lhy+h8O1DYNdKiBodvA63Mc6D4wzEnsbhCgU2vUAGWLz3
0FjJHJXYOH30kN38IsNFzWpAJhuqw2K5cogiBFiTD+Ywf2dJddR8ROSDlGJiNd4+y3p9jVpDibIm
AR178NI3HQGdMraG7xgVASzGUvOum3zkcdLG2nmROjL2OvZ7l4R3zrXsbxZJZcmuuMmydNwzH6co
Vjy3ML0w6RsQAKzzXwd3Ln7UFanBzzgTLTcg3NxFQC73Bau+pVQOSCsb3T0VIGZU5vY1UJmWpWLA
NCZ3dlqKU9HzLU9Fj+Izqo1fJmemLGnKcElVQnoGZiLCYJMK8ntZNFr5Bd4Q6KPAzeHStO0r1Fwr
ycovEyD/rVdPxVYWE3EoBg942DCWu2k06o28GEnIZQ7P7blXFOSdvHhcy/qgDndNpJmPxaR2h6Q3
zJW8jVbZFzUhXOhlPdIBLbqTiWkZsAW94dXAxnhR2tKgaBpvMXL/Ius1H+w2+G5pbDC8xMMxmLuL
RlF3LoZ9a9mrUM2rUVukfEFAn3WrUFDs7IfX0WyQACgXMX5ryz52zEdLbe3F0NTTS+PXMW5P4fjV
jHx465X4rkfZjjSJDwhT+ZnDjYwI6FxLduzBgjT3ps/T6kfsp7fK0Om3kx9mMKbN4SYDNr+EMOFt
4ljM2r5K6+1G0eSs9YagXntRsqjQT7y6ppJ5C12DIVjxlW7izEclP3oVgeqywyor5ez1mnIebHTA
YlEeZdVHvTxTe6/nj2LB+anBCHRlPfFh22qwcOia4quThMj2GIr3OGZ6AqLZVW7cvPBv2eE4Cx0K
B5lY6iy/zy6mCG5JUZ4iVe+P+qAZV7XxzSt+IfEsy7aWVfKQArTBpmVoD6QiiWC3LBlcVQse+xjA
LdCXGBRJGz6i1GFf465kvKLR8uLh3td/5GUYPhaqqFbOmOJ55A7NeZgPhYiQd8iqneplzVl1bA7z
mWyU3UpDL5YmJL61rPvUr0wGbC+tB0g72qkS6nTs3bTEQKeOHqaBNLgP+OJHiG9GY3g/OjMIFx7S
U+Rb/Wntgxh7vwgCX7mJEm1hApU+2gLhWA1GWodgpd7tFKO5eS+iKm+cxhp1mIW9NuDbPTYZBgZV
wWsSmWn1WEIUXGMMFmwd3yofMx05S0Z1G7cYiqI0MBJ1ckQv52Jo2/YuQEt6KYtO25UHFpjRexFF
RfcILxH80dw5nSz1LAr/eyIevHhSvwIF/xYB0Xwd6tJb+JVpPySVqFe5YwW3sP/yTdQP6nlQyoEg
/6gekpEfKbEKJFbw81laqmhvYNjGO5V/e0sbmwukPHPlV6PGJrv7rmlB/5NXQ6mS5GfEym4RY43w
VIZjsK4KIMI/nUykq9hKeAPUyHJPfSl22CzyAhSG9ZSVmX4ovHG8mUtlU/BN+UH2CAo4WSiaPiFi
qqaPtm8AifaV6iBbXS1DcxFdeyDxtIpu6FG5c6eNLJI1jrY9Ab31NGbpI3pUxiJtlfjk5nVwFUL7
yWDYPYdBmu8KeDZrC2HKZz93NcJ+hYoqC61uF5xE0OR3TcYIYvoI28zVdmlUR9jMckDtnhv0btfF
UKtb2crDgsp9UiXgs7hl368qYEpPBjJ6V7s3/vG5kALTtbxGb4eNwJ7RUrv6DsexHGhyiWVXbIUX
H6nFlVOl9TNy6c8wk3g+o35Jxtt9cyYPoNZ8kQn3ZDsEJlbh80WBA1JLx9b4eQqS94ssp186VeG8
+X2KQIUd1Xf+/EmpCP75SYDg6ues8p8txVd+pGX3j0+C1bubFGvBWGqCEp2T8TJFLw9V2mz+ZZM3
xzpymax/z8qTRhOGahE4A4D0Z5ynzbwiUFT4FHYU6Ah/tvFRVJl4SkX0OvlRfUX4TzwFegyCta4e
hpKlTz96K9kJLja2xkCt3y8JmvEQGaCKZHEGTG5RodP54biFMyj9Cm0SfSfviEQkKIsiJkk3t45h
dI2xoLnR2JUfiP6Elzz3sl2Q4LPAag3hD3MKT76b5IsgYkuZhwPs0nTAGSuxHmQPf3hG8627l+0B
tiN8dnORpVBjKkpHNTmMbvDk1K6FYIrObly1tl6lKzOQ0DnBLYUeNBdrJYt2cRxF4I0oukk5IK/p
2jtZNBoLZmjRiGPgjPcMxE/CsbI7O+6yu5gtB0hMMhldwbuw9CNe3jBLj7IVxEh7/vsvqOmfMw9z
JtR1VZNYjQVLyPwUzopsRpOydnp2eMO4JUA46WRvJwZGL0Ucq8FMOzq3pmocrSrjoeJvhWjnkWi2
RvPGy96E6kR3RZXHdyUm1nsnNhvSiBHEchctURVh4m2thsp6zIvuRe2YmNtUb65+7aC2Ukz7RBHd
y9T1024ygXEGiMO9lDrKGxMhsItl4JADPvz9cughzd6peXX6+W5FC0PWdazy3GNP8jQCz5aX18WU
Hwqy6Bhw0a2c4RSZkVanFPTps/PrM123jo+OmxlL2cs3EfTTGB2P8h5oIpHUHFeKEw3LgUjgjUBh
7qbAfMFneLt8VLkmmBh9QLRN1smDhxXPxkBd9/1S5Jy1k1Fazyomuicff8Vdrqfovc1nH3X/6+zv
/ezI/XU/979nn+4Sh665BTpNrlW9rTvF20ZBGC7ZoE3zLm261dIg2Zhtl68+6nytnVZdq+lreZls
6AxRLo3U7rYfdbbpIJg2inJj9tN3cODIY9aayZvnq3tTJ4w1mT1K1XXo3KH/ni+tLGhfRWc+gB8L
AOEoayogMKlOedHLrv7y9+f7j4S/rrNHIK1mwUInbCvb/5Ewyiw2OaFogleEasL4YNm7Ws8eIHg1
Pyyn3ZpjrX1RfcdcBsLWryWa+vsqmKwtZP/8lKN+v8gBDi5AWPGQzwcFWf+VFYMElUVRN5e//5f1
z1kT3XZNWye4aemO4Rjmp8CZpal+GJCV+jKNwypypxqICAcjKfB8tu1mxzY5XvSq96tOHWwsvvGz
W4jU6F7trD5C7QNurkGxIo0AeSpN+1cfvP4iNVP13KMZdq+M6dVK1f61qPiBBJYyuzRYQZsu/Eyc
x6YitDkY+GvnCZO85Toatom0yDN5kB1BKvT4VoX5v0A1dOfTwMQf7tgWIsqWbZAVJc/4e/IIFj1I
jGy2H7AYMM2kzE/kZ/zZyJtTez6kws9PXgHnnAD2/lO9LMoeH31lXWLmaLUmBl5/800+9fsoflyb
uxB3YDVFaMIa/Z2OuPkxMN1XiAPEQGpjxKDB9s2NY9S0zl1ggi4HmPM3sgq01rBnJJ3QpqVR3qRX
sXGqndDYIUc33KlF2SOmcWNGObdUOp5Nv2pRbZkvkDdRvDJYAJ/wj/ImMMzGS4x1nGw06zZee0Vv
yETJMSFGyJITGEM8H+RZUxv5Apnldv2pIUvRal/IjhavylJoCMlWbWEjpxdPy0APuwc7scYLX8hd
m3aoe82HcniFMRXfv7dbhEZZJNcn2QaIRWRZc8oTPG+sskHL1Q80PBt09ZRo5a8zWScP8dz6qbOs
k611Y9h700edpp/84qi6LcGHMbk1taIgLv6fg2ycHATvN7kxFkdZ/mhWIySNSRoMJGld/HaVSdno
88yrzQcV/EqktenFmedhYDTxeWqya/8+DQOS32DW2oJTmFtnNx8kODMyiaAq5E26MlVvzXYj22Sv
MJ2qPaqrIwuVeS7/X5+qdeM+9Ixfnxqlg7p0BhPIRjpNKOhi0Jggufdag/iBlVa4V4ibzlUWezEq
r6Iniq8jwHDqBpFd06z5ir+wfkFV3rjIM8sz2AHikmGVhcE2cQKEIxsi9vnYSNTlWhY/DvKKCl3X
jyqV5MOi1WJkUppeOQMEQoxNZM4mUC3lLOs+DoHlB0u/CJMD0eP4iIYXDoDzmTzUijfmC3lK1irZ
oI16jdogOUV+hgKWU2Rrh59hVUVFtU6R2UBVAj1oglwDxLf2p1/m6Gf0XXZfN8St+1Go6/di3ba3
LrZBQje8fGlmFaGXsujwo6Nz4PbtJYumE8Gf5OyTw0P21HQWXmPoz8MgrHVr1tNWFnPMARfGNMbX
Mqj9p4oVi+YmxnMyjR2E5d+usrqbFJIMy80mIi4g6jfe5sMIuO/Zs/Jqm/dsf/I8KFC0DO9kB5Te
xoUdeNbNELrd0SxyJIQHt3gDDTrfwCkUZ5UBnDoiLCRu2tGYFrIBqNgtkZLmsfP8AnUZBGXjDPR6
6IiD7GCWaFIrBF06Bz/VYhmnntE99C6bVg+NNnbO1WYm4XwdVggnArKKIbCxZNZ3XiiMJ6MGmjU3
R04Mmttiv5L2lbV2AnM4zOBieF9IzymBciyl4tygrjIb8SxJzPCLeB/URQov122OQ+7/ImyIoftO
PqG4xQNtvFRlSXoKCOZrbUxrLWyUK3oL493oElcqwJDu4kwMdwKVxdvWOMk2WVNpdgE6KbCWskjs
4tYwDOuAp2Kwr0Nd38Sqlr+MWb2R34U1tN0yaKb6kiYlKbzRNN+/XoSYV1mWZ6+azkuNK4+6H4Kh
vDcxfJJXZlqMBFphwkmoASophu+u3WEMvsDVeP8hhIfIXu+g0anj1XFVkzJbWhXCCEqH5GVmoG1a
l/DkILeW7vvJKE9wEno/+W/TqP5/+vz5Edwnq9tqXhZ8fITiC/NfpmXx56yMM5WuAnI1bN1yP8/K
puk3bmq1w6NhTM41Ttor9h3lq9bij9mh0bKVxQzZDqsSBMwqMoPLviUEOfYrL/eVLubrsYtlhiAe
JEElAhL/nzPFsF1WGWO0lWfvraX1L6lJZEp+37bOKyvSkpaNQS4QIv3znoe9Q10WYKgfjKpHeBPV
XbXStZ1tIMYpzz7q3P9RJ/u5+RXX0MWopGSl0IxJ9iHB6UM3lUQeE9c7dKLYj9kU6Vtt8OzN2DLz
vJdxp9mgZ4wmypC8dm2TrPS6sg+li6CoWd9HtpKwKrOyfRiEKcMzxWjsvuO+qN1AZdIh/YXfZS8i
AOlad3Ayk8XKe7CBtDwXwCo3Xe1U1iUZshKtubB4Fi3rjzpo8H+ci2GRr3zdqx78dDJuef9Y880A
ndHGeSl3cdwM2Ok5sZdsA5Scrj1Z3pPtDRtZGuPWvcqzqnVUVMbw04tt5KcXslKx0lcUtLz9R2d5
PVGqjTpf+t5XXpu0zMayshtwHQ99HZasrnlbP1RL1ip98UwI2AYJUCQH+ZdErntH5tIgeBt2j12T
EeHlL7LwK1jCKR9Q3Mps87VIw69BNKXfwil6NarcYNk/eDygDghQzCEf5g4h88RjaJYMdb0LZG5e
Lr2fyjWUGGN+WW1s66Wh85/4WFhVWlt4y4+lFAqleC7AjttOrZFunHAq96zHnQfSxLe6HupfC9OL
UUz09YuuB8XFL2smobmhDaZLwYv16KqZv7fDqtuUPQNOHX2T7aSeg/WUYElvNOrszeD1a53l/yVJ
WFf0mlt8FW70DMurQ9ZPmAcSucpK1vOtLyPsgV9mLdVt39r11i5c5SVAvEZ2SPCPWoterw7oq0cP
WUiAZr6h6hvV0hkn5wx7WL/WRUdKZm5oPRK+KFkpt8KrveOUpuXKSk33JuphuKBL+lRXeY18WeE/
muwNCl8bnzvbLk5jZaCfNGbjMzSPcNOEegYin9awQFhVwfrpIlsrOE+2kT2jsjRcKmwT2JLQKw6n
aTv6CmJIbTg9N1EbL1Xsb47yItv11y3SbQ9K3Ss3doaTrPxgeC972w26lbwI08Vk1XiOtUfSrD5X
Edos0zgB7KjnXVMY6Y8fRXyifhXLwquOhJb+WZStYUXIQV7bzO5KYekT0k3JPboGiX8z8A6h35m/
Tpn6utmfuvQOGjRuZf1Hm7xC8cy1HlsqmJB9nHme+VIOdYVkB4JzAFUJ2cckaDph7ZN8lqbzChVf
KTs6FqNn3seTc/den7gWUTeQxE4zeLespn/I+polyTKtEQSAtJTcpE3RLIIZaqKM2LWkgWNcrans
L+Bk8YOIkNXtWoA1iPOu7ayxD++n+NXYB1n2SMZssd1EI4dJFjEc45yNyFjWJVY973VlaZ1DdVIO
/wDXzHW+djsCafcYLFi+gnLrovCt6v07O/LCH11fbnEqzoNFkb6lGIRHi6K9sjM2g0UeRyha+NOP
evSuVuX0b7jvfJ+qXHsVkzGgCobA3UDYe4FKPDK7nm0jKZiwg4DA5jIPqR56mp1DkGs+lZ3kWa03
eEU5TrqUdUoFZWahBNwjlfcggxBu0e/8KZs/rnN6rMeCYMrXnZcOCxeZc7imsb9WrNK4sMdVYbNq
2j5zo/YMbguZODOo75WAtbIzVd0XlOKung9acaGs/Kzr3tlN4UxqkswmyWLy/VQ7BhPIn5n/1IxY
U1h6mi+6arABoHEg2AdNpMCzzvUjFiKQWQW3v0FBrTv4Qf2izf5s8uDOTOLWT88YxCtHWSW7WgGi
kB46p6uPvnaA86BmBrskqsyVEKN/FWkz4V5ljTjTJca5idRuLdw8e8AXS8C91f03fQACU7OGXnRx
sYqR9fmWD/GswKcZj26I+KG8U+Vrv+6UzwatuqWIraVU5pnQVm6GwdmZCwnL0HPaTwnCbn0Zbmpb
mX0RaLETI4KHiD/nEiQkUZOo2XGSnob5LNLK9OQXVbPLcSB8Pwv+W/epNffrfq1C5QcdoB5cYqOw
b+bTwFLVg2JykEV5MHUns9bvnVA2NAVGG3R1Yktb5loR3nRIbyaOnjwD+REHx2jrlbCgOqOXgTJY
QHQAulp64yQ6PqxzA3poxap3W+dQ+oH7VCXtMrGMAY8UKBJZ340bWQT3tcdJznzA2yciXQwBLEF9
u8XPla+a1Xce1t4XTNvDZZrPAmWKXm2yJMxOyPKCZUZ2d1tOfnerudO4DALY62pC8kGfI0z+HGtq
+tDYO1n1/FElz5yyN1bh7GaoYvijxalzwpHcYdMPbw6lOXMp5qKsk4epYOWygHOIRaSDOB+KQbcV
AbClRj4MId0CKQVZnubyUPugmGSZWfw/ZT+tng01Q/MrU19U8MNppWY/2SAi2pmZ7JcAGgSxYd2B
FbY2gVOER8tO/XPrzAknpake2zxD/QJl3x/tW5LE+c9MgCGtKuE8Kgx7AAeS5uz3lTjkdhpvk7It
79h1IvGRlslbh+GmvErriqs/MloB3POWDK3bv0f+hPk7PYksoeHaQiUs7JqmrvI4/R7zIkYZdI5a
eN/MfJY/mHT/mBLrgwPzU9R+/ZbG0/rFbJG5jjBYX8bheRRY42k1tGLF1MJrK4Y9TkhY/pWezoos
v4RRVe9bd6XbRbhNizy4C7K7JG6uue4bB1Ux9QPRAgxd8iJZhl0LAsaAlMGuyVjl6ojq15CoDB3c
DgYtGp+b9lkzFGPVjOi3EbdrttBPCCfrFZSaJsDWQjtYM/jGVmFPISj9IjTEtTL9JfoBcla/mfJH
zOhckD4oGAvymzhHOdlJ1Txtm1bto+JOGBX5JDDh2ps7sqnpEmKlcrSje4IeqHqLvr6aI05cXgcd
KURF+qioNil3FFIXGT6tmxRk6qr38KdygmTpmVq+geqmbnov0TeT+a01RLbvCLWsbeLjSxMh0w0R
8GFpVwVrb7Pde1OY7ODigpWZwA3FZr5AohdCJx5qSsh/uc7J8cQmGs5puRjUcLrvEY2OFNwbx4A5
H3ovmiIittfgmJQ1wLtiM+qOWMRBT+o+bsqViiAbzg9oySi9+BrnSPZ1VlauM9/LFopSpqvUF8Vd
BBoQSIE4I2Itzg1csFgLWxwZgiUKN8MBwLF7xMEQ4fMaIhk5w+A+hjS5TAZByBFfN0CIZbVHh2+F
HibJ/KjZT+jYI9ZQLKyBiEE0td9StdRPwGfe/EDf2gFrJqvMo2zhdWN5IBruN356SnXjaYgs/eA3
qr2KTeR7WbX4y0hzG7wjrZocywO7uvQEmT89lQzSY4Doawsjo4q84j4wigfTbNKDGZKq9owj4esr
sljWC2PvPnAwd8d33Amyc65b0XOlJFvN7ntMrcJ6mZOOvDUA03WVsUgCG/RDEWAAh4MeTNlo0XVd
c26twwQMYj2reW4w9T23iTOdgxyAimKTFYfCdio8XGZVmGsbezDMQ1FGT3nq9WdvJCgbo5nhaJW3
a0dx67AfXTAkO3tkSxGFFsO9FlXtRR6EjXLiUGZY8AUVoKtS1Y/6WAOV0+1TQTb22oNEWY1WgHy/
jQ0tYNtl702LRj37pWM+QdNcOEFwLIliH5RUGfaj272m8MfPhhjARuv8jDoA16XQMRZmRw+4Efzk
qqsQSPAmR2wHVrKrVNjLUNG/qX25FqFgehmH4axm6U0DdxF3evC1kOSRxxj1ZhVnLUboabAmYOFu
E9/OV4gor6zB/2oJvfuXYU37PWbAqAYVQDc1EzA4FIU/SJdE1tw8ho/2PUVe64ACoHUEP7LC1TzC
IihBnQnrEG+RwVJdEDz08OFOMNgWDnxB01n+fZB1td82//J/g0s4gq2uq5H6/MwkH4Cci47H+7vL
mhgVjrbCTjr/0TnBTKEZm9VkuPHCitANcQbnp67E39qmGU5t70773HC2pWqzgiaItWOlMhw8JQD+
1IT2RgtKVM4ntA3bLngBkaRe6im4xLWtATXownPaimTb4gthruVmHOPEZyUPvYUoooewLe8ZU921
X/Qp/lqJua1U/TlMsB2MDDTEDCtGw2wOd0et2/J1IYnTlpa61vxun6a1WAam2i1HX6twjrIhtczF
yrKSdd3bRx8iEi4E6SId8CZENvKn24TB1gybV5FNCP0V+V3uGO5B+NqhD5V7lKqip5hnaKE57lua
I12nj616BCVi7DKf4SxXkmhreqI6Rv66mlG2bfvTHI0rTyecrCpZjz1qppUXtyehNg0ITxcLAbU4
NmXbnJMUc2DLz9sl6rnxIladkKiFdoOUv0I2IcQ3sx6nn3///bU/5liexPl5BJ1uCNt2Ps2xObqd
dmn62ffMVoebrnILzJ48o1+SZbivA8EivSDGK+ansyjz4NZ0on/hx2i/B6DkM2jaJkRx4miYIn3G
xqPNl9lu5WbfAeKJ53wEYYibkt0pUNQaWyEMAY0fVbV14fHNGp1Z/MRJxt4GrPFwDopPmhrHhxjc
SRt2Izx6Zru/f03ij9dkTpYC6uBd0clBfk6caopdD/Bkp+9annzDBq05AXdIkGNLfWCdSKvIbK6I
qzPIiC1bFn8fjNqwJgYMXrjPnU1oijeU/NvzgLssWiqjckwg4Udjpq76vhOnqcdH8+//be1TbI+v
FqluFSalIzR3Th5+wjNoMfsvgED297Di/VBj86vb9mKFUx+qGp5f7jPbAlMyNU9msCbavUdtXP+S
O8OeuQ4WLMZ9zNpFf1G6YkG40j3U9pgsIgcxf9T/lxqPFWtHR3sIS01dj0G+Q1BJXTW1f9QcxBo8
PP+sOl1hOGLtB3+qV4QanW3vEBzrmwRhkhSDTdyMZl3s5NlThmxj98gXByR3jyV4y3XpeUiX+GF3
sq2RBAh5Vzi+eHi2eVQvymh8ywySgQEUwmWsjO169Ad7k5tOwMYt71Z11JXQB0d347f6JsjN6lbv
mxRSfmKvB4yuNp5hREzhLss70+8Jh00NBDG9XFWG3yy9gpWeG32FSRfU5ZtiGOa5TFiQKQp+t5qD
02YJ/31hR+FI8Mh7gFvm7nsj/NmyUILmIxebw7hHs7bYFXUD/JYwxZYpVjsgOhuisvtN1fHBRVFD
rzqMqPIm2Ftzcspgf4pdZIglY2Ds694f1j2aX0vXMrN7Fxnzndu1P0y0B1NWAULbaTDIboqapd0V
xA4bIhWg6cEbT64o4l1Q9tpi7IxwIryQLc0yWY54hd/otoIPa4n4Y6+6QbYg1K/chtlLZpDxx7pB
S48YVLKYyrSV3/9EnTu9r3PD2hldPS0bYraqqd2gCD/7AkG/y6em/peZ6hOD5v1RNtCTsIlXu+jU
fWJQtarn8l7a3nerCgOWH122iG3F3cRAdjaaGrZkabvuYllmdzF8DUPMyD/mCZx5xpbNYHT33ezQ
B9XvIeVH+fubJn7Hfsn/HQF0GD6aIHlvG5/InZoqkioti+jHgJkiLhjY9PZqfstzkmPzPvY7YWM8
VpA6WRaEWzeJVi/0HnCyVN4vJoSsohEfDj3Z6JpVb8AoEOkLm/Q2VzN3rU6B2Ezz9iSL+5CfP9HX
Rmpim5cHzw1Dzr/8OX+MdzbJBdMFcKBZwv5DYEYX/TTFQx//6MP2CmxYu9dc4O4VCOOlx0y5Gtsq
uWlQQwMn0S01McJI0xxt2ZgM2IqOq3dda/mXwWlB0Ma2Dggy6u7t/sHNnbfRH4sHn5z/v4FF3M+r
Gb54XZCJ0XXHNRhIft8xWlpYpzWWBT8UH+GbCUnFPrcfmyRiqYB86cYaxLAIFC/fw9khPQQs9h61
4Rs7cQ+ZZpl7uZnqVP2s1AN4vWwvetyy8pb9joY/xcIHXWk3fX3WtWIfETjcao4/C5ZArEExzT1U
/aQudK/eYg30bQQp9qrHDsCVpjpHqVdtiQ3HD2lXETZjMG3a4fnvv9wnBJt8EB2DzZujmgKsq/sJ
LzOlLcoJQxz9cFJRr93Y8pnBPWjftXOrh0V8tAbNWsOV+jEqGEW1w0EZa/OYDtUa9hICxH1w1ge1
OplpUKBvrb3YGNff6I6yx7GwUxrjCbIvbpCQNVagF8NFWSfdkqAK2ieRX16mzPvSqi1jtMemCp7r
owev51i1aJH//W/l+fk/5s5jSW4sS9OvMpZ75EALs65eQLk7PBRDkYwNLBiMgBYXGnj6+eBkFTOz
crqnd7OBuQRcAPee+59f/Nv/Df+HokW1OUlNxfzLmNDNldHbSV2/l4Yh+zBp5xvUwA5B21NinTLK
zNsqK3x4MvW1syUP+pB+xGJTvUJWjbDUneT6smkcoF2cezB7MGBWIrfKx7H4xMgbn1q7/0oE83Il
AffaQxVkUndDoPKCUQXwKOrGG53PdqdjOJRxbh0dPSHTvpT0u4V2301Rf82sE/N0SZolOQ64GtSO
5hqtjdxV1p6EOQYxPXqt0JUzoeRw+YdJxmmXlLAR3kyNPL61mBrBvY5xkqfeSGiI2yf13vxgibXd
G1XtrropEWpSYZWCQOcW24f6athdj5LKEUTYYwgOl4YPZozSs7SWwqdFcQt/sblRl8dh2LIjS84E
nN5E1F3VLSnDU+lBBFe9TXuiJITi2c/vozmeHdGR5cPkgxm4S1OxuC0po90NQmuQk3jiVrsPv2l0
RBWL+oaa3TnbZpOdaWI17lDoxlFJ4yVa7fVjyUaVrkOtRPGe6Bqr9Xs6CqwuwDFdQgOWq5aUjliQ
Szng7bcwsocGVRcSOQAPGXOfHQrVjR2BmybLJXrmvEwdpmJ5+WzqHZmWewKvaoO5wRlCG6Oc+3Tt
r/Xpgwb9cFtSDLnYiJzwepsPetwVzxD9o7gDI27Wb3YpJVeM4CJcEly9O6h1br7iHQE2Lp+NfYNC
2iWhtb1K4vYbHkXvHTrwo9IYNxg76/f6OC5HCzfVGV/aWzWDUrkY1Vs9dte6iSv9YCd3Mzlbd5il
er1S3ZMc0XxYCVO7eQO2b32ulc10V1oP51pWbxZDUR9WJT2sdlvczawx8TxbhyPDEvj2nM5ECKUo
aeHrHc0M6B97UmqLtnKCnMrkDON9vU5GoKrNdvq7hPyz/6ait/5tVWGZiqEZTIaWo8A3/Ms4PJFM
yVmnj+8m8TFeka5UcRW6LNsZGUOpgG5tW3BC9qFKlnvr5gmGJ6aS+CnBjAcz296qJTMOZYHhfG5g
PP4C6mG52GQ5pyLfESpWTkznVyREIgbBCo8hLrlGm+EWZj2T/hKbrqohk07m1faVZMW+v5rXK7l/
Kcr6qEH6vMcioCFAsB6v8SAxwrxRPi6uOahGDmSXaCdjoQeEfVnxteqn0kc6xiwypixDONZcZUaI
JkY9IB5AG5pkzXnGVKvY8z7rvhsfxlxVvG16rOh84bu25IFcY6GUbvX7YsM0MpdpOCQxDaViP4Xj
LruZ8mm9zkzjbtja7sca5n//yTWuv7jIvTXYikEGG/5y9z+PwX3wH/s7/vWKP7/+Pw/vzc1r9d7/
ly+6fggf//qCP+2Uw/78WP7r8PqnO0E9ZMP6aXzv1vv3fiyHf9re7a/8f33yf71f9vK4tu//+O31
e5XVftYPXfY2/PbzqZ2QD9qqGn+YUfYj/Hx6/47/+O0Rof1737+//8273l/74R+/SbbyO3x+CqB9
TmVnGATuDzvy7xonOG4erFNAKfeJqW66IeWo5u+mvZNrdVWGqqnsdIqeuNL9Kf13B7zHYZFrGzZF
rP7bP7/9T9O/H//X35sAKra9X0a/BAcG1bDjmAqgjaKZsuNcnv8DnddaIdSTYlCfUuA0b1u6NsKs
vY1m+l6nQX4ehdFFjaa2srfJtDQkUiC8fn/w8sxlI1XrVLqDMv98cJHS/g9PX564PFaPU+EtYxmT
/wPtFMZE1E9JE8kJ0vYf93/ctMG+1RIAtDZj81hC7MQLu4ospaqjy63LZswAjtxxzFcMNUnrs7U6
UjBmYfrbb84xcb3B5abYj1LoeQUhXWtZkBhSF5oiG6N0lk6CMdRTl6QIdLt4JqBLuKJiWjJQmA/o
prQiWMDRI+qIcnI3Uhl2sp6CzKk6K4KA66oXq4/TNrCSo4ZFmrySbcN8urRPnaLhylJYb6S+6TKN
DjO9we6Nzu0ihdhZxOj1QaOrcVcStuXtIE93s54WQYntgrcqWP5ii+hneFfBoiMVGdJ5MHb5gRyT
DC0qNAOIfOdhsEIHVpBPlsuXFuR0XZI8pNJVkElv11ZSZmdJGz8tZX/I9MHw9MMiti1U56cindKw
Mlp3JNwGG9U2hGXxGWjiscchL0ASR9x5qXpVvVieUlW0mLPC6y0TebzUwtF1HmyE4mRS4qa+KfaX
GsOrtu2WwIhJbl9l52qdMD1SKls6ymuTB1nfg7+PjhLOHdOwhGQJ+XPeyNuTlN7PQ05/rg5q6Anu
LgEVsaz4hTYpNA7G2bccZJLpJtzZJnp8tOYrNTEeKi7Ao5x1rmpnt0U86iHGJ5KbZAgrSWb3VXQJ
bp7a13rfLkddVz4kbI/8OlOdSJTtHRbtAkvVyJg6K1gxLPNWE7hCtnQsbFH1Jquq+7VCjk0rbfeW
03dh2teBRGf+kJXOORkAXJcuq9yR+BM1axOvaDBNZUUjgEnMb/O+F3O9LvLlSx2L4YhUDiW/vb1k
sZqFClqJy4WyPfRlg+O8utxBxqjdzEjwBoUk4Omp/pYM5upOGtrX0uK0ifMWp4VaPaxVd+jHmGJL
NSOFdmRXlY4nyTNKakJ2FhGznhewkgHfgwq8YkkHB9Y9zJ0E3NsezC6Spyw06J9sTFKwpZYr8kYq
P/7kqMXJAIip7WmClmc8qNn0rcQIxl+35tMwyDWkasiMI2lnDGth2wH3Y0PvKwVQatxCypHonFpZ
f1938+ivS+axvMDQ2TD8XOq5EIdjbeIQkY+lEiyNQRQ0DtRSUjwC2NZUy8pZ3o5C179n6ii8qqCL
ZTaIK4cEoEGXU3cBtcOxp/nG2VG7yThngZyZtEoSHK1rsSI2dpjNVwecyPKzrPsyGSPG+iWZo2YD
faR146LWz4qM78SwzrA4cQ1pmLxtA219vUNUKrLPXkoO2eYcSxbnkBK7gymXDthN+6nB9rZdV1zn
cA7pdE0N1v2DiRrbNhBqUPA06U+V/lgp5kthxYQ7AegB3InqhRw0xavRFLpOPCFFDedr/KjfRwNt
ArXxxt8R1z6tmsbviv5zyWl2tDRSxZKZzsc2ohms5XPspOC7FeFIzjXLcf6eynUmSHLoaQ7UbyzF
UOj4QOz5welAComn/i7WE+3gL0UyGp7SavmRAeRQ7vbttLFRhte3yGE3txHVAUmRdEgtc/BjmToJ
K0ZtwVJnlPXvpcGYirfumC13y5QNN2upr97UdQmK74d4cZLn3kK81K7ZctwUYiQ5x2T8G8OtXGFi
q+RRkM+2HiayC7cONaFTEFM1yW/gobVbyckrIWddpuOSV5DH3NXUYuXkx+k9OYvSQU3LW702TPjX
aka+WZD0LWdjqiFYj8E6EFmyIOU6yPAPWZKENRECTfScJRJSvLel2kpIJ7eaYJvFyRx2S8m4JFZF
zPE5VWl1UzoaM6Hp02y/6wvDy2Su5XHF2MprTyN2/S8l/MI2ZqZCufjF0D+kiuaFIhmTR0b8KW6y
xGvaD3z41KiIkc7CdzuiHnhcqjh3Fwm70Zpoez8vU/MO+zMvpwvVF1J82hTGzfE7do/bMd60Z0wI
Jn8pFMktMCXwUUWqZLlbEykqbtLqCo7y68my7lnVeFh5YGesKL03G0XNKSyRa4R/GSY71XS15d+2
VmM/2oDRdO5VpvoyTeJF63JwQ4UOlhi1FS5hSuBIXn9bnPl1WUNofhV0/+W2QlTnYzAc5anAO8wh
HlYh5rIuypOlxl+7Rp5Pdorl8pwqp7iiN2KouqezIPRKbSuPUrnGh65Mj7OB64yTbNWdBFnblQ3d
jbFVCyqr6UHBzdFPhy5yljOAED1youH8Ls0/rUs+ef0zy6wkJJQWxsSGP9GsrQcU0TSSDLxee8Oh
VofTQyBUsWndbZ1C6aX38igq5iJMoONDSUw4NGgGjbn4MJJpN4+H2rT21Pw5OMSp/zzp+ANTWbdj
y0CzrsRLQEORdcNrxeiXurXXL/VH7ZiS5xhdhwpLwDpnUkn6Feug7bEzsbAtTPhjSMbcTSGzKVM0
/T5RMix8NpSAKaFakBAzs01CQxPPdFLMwyqbNyRBT325HKReJiiiI/RrElugQf71oNllBxOuhiQZ
R8fYydGNGu7lCyvP2Mdd8pyZ641VGySxZ1+QMa2RaNvl0BXpzseZfmzoJkZFj0Wopd7TrPElvRC0
YIF66ZUsjANN7+dCdSsxNycs3eWo2Tdaqr5UTOm+bNvXsTJYgZA3g7j4ksTNljMvdV6mtKoCYiKP
C851hziRF8Y6kA5CFo1HeaprN43Xr8Sa51hHOcgDU+RR6JvVgNDv1zbLiaLWqb6mQtKoMqvqXi7y
KVzxMEtyoKmsNY7CRt1oNSKMne/xysII7WrvZo5CM3m2bZd64ogzwzfG/D7ElRa3qckIE8HQb0q6
5pmzk3qFqTNnOeXqdsImcnvNOU1XD788RPJG/6kGBoqJGTwNbkeyyebJ+/iNCzHuYerSYAY6iVD0
HS4GGQV0oeJ0gK5nIDXE0mg8U1UX2r2ZG4kvYcrIJNGKiFAH0DWO2WPaH1VDM1cIwEdWsMZ8m8m9
b2mlciz2elau60ci201oI9n17GRLZME4Oyw9jQczNcJ5SW8XrZmjVVc7D9G6wK+1RHYuWm9Pr4x0
GLWhWtqAMMN20rKHNX1OoGz6MkwN7/JxTAcuXAE4bjkVCPMUC1dBbJuiT43yTvVqzAmjeqVJX0kK
NaGjliGO9I8YTPNtVyrpcFyk680pjBPN2ZlxT3ebvXZPWpyJ8MAtAqze3oUhDUGBhdNJmLUnLJHD
jVBil6gghJXZBJUj6y0fz9aWiWEUUaqpIqriF72Pn3Bz6sNerxKfi0TW7Ptq0LrjnMrPmgruTTrn
lKpNNPclne91rAD59Z23NgYbwEU4dOYXeyeW9bU1+ymEdKC2ZIsaWTYDy65eqqzrD9CDo00a+whu
lTRUnFJJ/SKmhyq3QbQZL1LijWo8XQ+NWkaO0J4WsnALQqgzIake/mp78IpWuFpuvmInidf0Tl+l
LUHC5hoLH64WtTmXk5KUz5tDXCaGaB5Q2xfqwDR01PyKyDCIMo2MFeb0PhUxjhY1fLliJlwy/RiW
8qyMDUYC8mNrq9opGbQ10vdFhN5IYWr2hlfabeeNzYprZiNbXu00Ake/R0Mfk6CWqcHktrX8eik+
SQLONqTGwLBlcZTI0Ynisuk9ij6aDnW/nirnvltNK2r3zZy8lZYNVzHGXRL/q2eM/bQKnbziHNIi
OcKdaDwpoQlLtkt/0Fi46XOqhVbZfqWicFyjYrCxYD0honEFcUNuV222nyw1VhF6G5rEJ7QrUrtM
PGAoVx6a0ZrOEhjcSnP2tI5HaythxWbDK9XDM8LDjMuqPxvO4jljrodVgf9FukYqoguXxC3hjyl+
cjg4ox9wCMoyxiWoiZSFDouri0S27wlnmkwyl6BkLP9xUetz9UkVau05i0PTcj8L1U4Skak3mECX
iNHipFFCa3qxcsHp3gIkVbLUeclYXpXLwNBhSg7DiopWsFq4uu28llgRJsd4UCn41sw+dk7iV2OV
HVhZXWfxnEXrXWVAVqTHiPeOljw2a2KGQz6k5xG7C6SPe8mXQ5408yp0Uus5gQPqpdbGgLdykhji
TAJ9HiGkAbzk2CPWqsO45oRQsGZuegezCoV6QdH6H6c5pKLaZeApAgdzskx9SYu28chDuwKDOqP/
GAOt284lHQxjRriTkd8Iy2kzog7CkW8ZC/kaM8lX5XRK9ZeqJsuFFAhCoO2PahzJXto3spxSgcWG
9gkzYs7Rfe2KMvjnpmzH56npce6TjJ8PQcfYY5+nNrhsYtPa4dgEepKsXor0YNOUT0ykfaSIZIig
9yiBNIhXQ9vIr8TyzFtwqOHENAa/It0nykx9jMottQkFMxu0v4VnVvoQprgKIEcQUzh8zhiMIiIt
9SgTlfHjVjGb0GFhCNfMQzQOiUgLklqGVyGNDTUJwXg4Do/HXugBwTEsK3Vx59RJSuqwsI6bIFNP
OE407c/92lweK/OSLA9paQNnf4mgrxvBc7qnoWSFsFOLSMs+qXq1csR4fdOBXbx1tI0oh+JW4xzg
3AgpSQ4XVm3jWLE/CLVy624gWrqz7UAvmi+zUgzMDQ5ymiYtsHVV35NDG2tfEfbnXC5QxNyySzmZ
McRmKSYiICh8uvYNETq4eqdUu7kYtuiywRRzO9ajitjGrBg2GspYXMujy0baPglNMk+Xae3Xw6hh
W4NraK0MOZL3zTa2j4S1k1xvj4IMdf0VmUISYlI6nzeLkwrBiQg2huJjUjUneorzuTanCqlZTXpS
u2BKsppl6NTTKZEkL1adkDFAZnZJcRFIK/3usqkk+Zs84mkyWL2Hm8uTcDRSEMw4yDrHXYs8Ozed
QQtcHdpD1zPL9VlD6YyKrj6sTAhm0R6VWA7pfJ/K8al9TCH3eCneXvw6MtCXk1gYzTIIXgZPiUog
QiFfHRO5x0JxVOh6KrPn7JdtMZkbfftxgPGTo9znIeawNboTpTOCR7BZ1xHHdzys3FLdaEzt6Nq0
427DvpEam3Bpgx/N6UNt3fg7sSDySkXG3EZPnor9YusmhrkEka5E2lnk7JtV7e5Yjc0/HlIvYFmr
mk/DIpJQtaY2umzk/RY2EGEz0N/P9pFCpHf8IOvp8rzGCB31lNUlSYqM8ZW8tJ6p9hRF5hY3UZkw
/142WB/CyuhZ7eHZ4o5m2iE9Z+UHV4LvG/dsLreI5yqxgFKeLxVqQzlqValyWBaF1OVaHE1F+a6Q
3HVos+q0aw6OmFY7ZzWBw9hMAD0Oy+FYUVkmr5iFtAmzOnbHJtWJMx75eixmx8MorzWSmpT/Xbpb
0N96E1G9PmROjOsX831aF+W86vbZtnMF2GbDfW8eg7K5T5M8SvHTi9j76OZxQfgcLPPNAvXL1Cqn
YasUcH7FbS441iTILePvukvUJEbCYPaeQQbQNS7SrV+uhGpYjerDFyyygGj19NYeUN3W06HBSBwC
DWce4CjL/tl3WqbeNLkbNesun/QiGIvEL4WqnqzcwuAk/wCMKMiqiIplCdtU7oISi0xvbQl9y6sj
tXYSrHsTHThacjv+AreT1iLI1pqOZa+sYZc/0eF6H9e6pqgtGndO0lfWX7djshwKB4VB2hO1CCHN
UwGFXLq14SIYWqE0xS7/UqFoR0eScSJBJx9oezixPi5zhOc416C91j6BmcxkGwxcqy8cd6C9H2oG
JnL2VYEhjj9u1rc92WpwyqtKrDNQNF/f2T4bsxXlRSAgb94KpwRboW/ktz0KJ8y9W8A5nyMzKRUm
7x6BNZptO4+rUhzIzHpYFJxVKDryIM9AHXstcUtBDqdaVEBSUq7cNqsC25MIddhyVxo/jqnoyw4k
zCEwtJsUDn1IMC6Uau+LDBY3OwIlBPAn6UIv2U7AU2lWwfgv/W3YbpReOkNL1qAwSohguwfYR+Dm
rfJlJ+/AGT5k9fwqsyrCcU3u76st+5Iwm933LV+7F4gK9aECKGQaz8rkgQIu19CmVDNoZvqAE53k
6TEj1YYCt26rR1NNri1qmQkBN96A/NFi1cWVlXuIhrHJNNU3S9gbSuXn2ilNt6ysJyD7ZwN9cpCO
uo5IubyeLZawDrZkTNjtjUjsGEBYqgi/UHLqcOvUp4p6rGPlmihfUA6piL1RDu1u+TzmdKclZX20
7TJUzBUnV8Yst5m6KzEZpH+P87HQlgEQVmnDUUm9VMrjI4Z393jVCHcqtTiQkzkgIfMawRu8Dxm4
u2q7qOpnt65K5Fbx9bhKo7upnRLIoN0yoVnwgPXaX+kKmvNMup9RTJ6s4E+aANFXjub4qvYuOQMu
rekN6Uutl0gNynj1a0K0Ix5VpxXWMmgPdimIwFwWvAAPBgxig5gIjn2lVBqWEWhYrOoS970JfiyZ
QSWOkMq8GJ3+sbzVdHfcMqmvpVUm3jtJP9f5GysM2OTGUARDwdm985ugyZBDdbcirsboDbRBl8IF
T6DHHrKkROKnMGSbOhdb6kSHm5a90BTiSpsJ397MLzkUU5Z1Wjj0UGXyAiPwsTSjtjB9qKZrOM0s
5fRUIVJQ1hQ/ZnncCb5Klfud+qXJ88nPC+1JH9RvKAXJBp/lktjr5rmugDiVMSuQIaawLLomHBaa
8QUoUL0S2AaM2eEPHXPNtaP+GGdOd4ytCWZ68Vjoo+7BVK19hAdwoB1MDHKit9Ssfk2UxZ1aw9zJ
3JungXh7irhH1Xqc88ntB20mnwMLqYwJSwfWz9rjVkO3sy0JT4h4gNu+kzmdr3XRLqAlqXMYGNL7
1LxR4+wDQRbWSTMcN1wO9sI6B+uvmY3SGIPjpMc51SYcw4Je6/ZrGvUlWHCgFtJpnMH7nDVXAlND
by9B6NvFmAkugFAGykz61ks9RNwYqmGfhJjJtYGFCWBgdximY9iTGtIbF7ufdjJ/Y72YLAdVFkWp
5FnqrYZ9DD5YEAufSCGTXbNrm0MjAzL3ifIMGQay52afNpt+f22c9GzZgZei8fWmuyqcjZzoElnw
eturdtCVnenJWoqBcne9UZXzQxQPotU+1A6LJ6Buzp3567wz3+PUGU9IbK7TR3JlGQ3PkPxA7jG9
cxFtYqeZtuI6hkbTS+ULlFeKlWz4DPhreEJTb3NAnVPe4EdgYD+ib5PtaToVSDncLgQfukzw9OKr
xgq3oDWyxm11VfK56rsOI4HBqrVgqfEtE4Io5dJ5G+KGX2ZrkSbmG+RFLqietX0sda3rkHtDMFw4
GphiFcwTeFYKkHYGFwPGtNsvrB3Wsad2lTFcMIlwrAlZZznFWVh7Y2m9gEq9iabuqMlaOCsnC4bZ
Y9ZYwPilRe1nUBdobxlu78XayCd1E/62VCd8LxXXweHe/m4dFAwrvbK2LFfK96U+Df0KfUcqy7el
mr/SGRFhNuAwAepq+LqUP+DMZbqGVdxPK6eYvNBoqbmk/QEKSlC2cF6Luhh9s18edauJqqojBpGM
eaw76RylqEsrOtFcXSmDqmU3oUEi8GB7G3g/LodWiE9I5+ordaVc675YiNJLlC+ixDIVe8LcxUrx
OqMxNZf1q/6WG6V2o7bTV2nsMrg5DcY9CGC2GVourWSCkOu+CYzFJmfO7j8YY/CihRHl1ct0HhJQ
4YUx46BMIGbpNgZ25XxrgBYIAIeKM3es0u0benBmiNMjYaZ7/I+NY5WeHuK9xv21sfYyOFfzf3vs
10ukTSGMWUlIwxM1jvEZSraIpMWkpNHFTcg9dIJZ/QkP6L318MTkKWY2cq9Kmwnx1+u7WKVvWZVP
7eXtl9f84eaP3e0vb/ZFoKlyeSj7LmxtvFU2ZaP7sh9w31ze++vujw/x63h/2PVfXv7jeOvcygGa
S4bqGJ/CyxvnfRWe7DufjZyO9OXQipkqx2qTR4zu1Sf9aXEGPHI2IhleJXUDINgXEw4uNSwG/3Kz
FlVPrAEWz8M4vsQ7PEPZ83OT2yYN+Mt9mryOElxuYpMpQNX3V/WylUcEdWAerp+a6vzX5y/7s2oA
wh97KfejXV502Zhq/s89/XhQR+aUmg0FL1Pnr9f9+lg/9vXr/t+95u8eQ11on6z+sMcrRkaPTmoG
2XEtfdVwt+duup9e/b+evdy6PHZ59nL3srns4Nfdv3vv3+2qwkmdcov/ApqTL9HXYBkPTJvwbTkv
9/t/+6DWdiwVfj3f7G/Kfr3pcv/ytClYtIz2ad6R2m7kTKQ9yM24sdafNy9PXTZGRoqykFDJsLtf
e7/c+vUYQnbtBy/yf8T0+b8Ref5/5OkY2k7c/FcA5r/xdJ6zDgfi7PVPNJ0fb/pJ07GM3xUUJJpj
YFJq/+Dj/KTq2NrvJlDkriU1DKTFGiSaf1J1nN/hBULSkcnsNXed6S+qjvk7B9BsGV8Um6we0/yf
UHVUAk//StXh+JqFSQw0IpSsUH/+FIZoT2bTgAMqx2ETn+AQClcv6jywrpire3dIyG/ajbwsIQ7l
Zp2xiij0STngJaHTiNBiwJ98HqOZEpJV/E0zJb6iLvPxwvdp2q44ToUaOKz9o6qVnvouC9ZJetoU
uCfGOPqOk7oo/hfK/tUvTbqvynJvUQRwOkdC7h9M9Wmzewo7+Kau1VyXCrxUK70pPrat+9zGy5fY
auVQcxRaBcnyMvd32XNn9LgAgfVkrOIttX3J++QbjE7Q/tTB9sq8z1RkolDBfdvUgkk6rR9Z3/m6
ZZJS0NNrhEw0rUccVb2LicIsJ42XqLgtxLV520A+jdAZaEfbGpFXEjvt6nBvXPhap03XTde0spS+
6bb6xM35Ul1/WDiEQ3cxb0WHLIxfeoarLl7zBeLSVOT3nfxcOt/Rwz3i5HadZ84TKQg4ccDzi0r8
pCL+vvssnrow2fHi7NK6gNEqUU/LxlIFXdUmMMLh+OqDZHtNupFkLNer7KkFPsySHOv+4oAxW0SS
EWDxJZfmJNzyjPSEWEelzOdXMWoMUPTByk5Z4g6SqCOpNq61HVUqHLJ8SHYYJa0n3IUZpq2fwO2H
yEmW3mMawrJaT84Ttq2Yljmz25GqfuoWifdNYO0OCwl05pxtL2MMvAmldWYxphIwXaehKYs+ypbO
OS3mMbP4ve1SBsK2k8Oal+/G7DzS8T2QsPV9s6VvpJI24awWOAHEqG86PcjLnfrF9F7TEqzRKnc7
vKUqdRNmqR0hpHKzjRCbau34yevivlEUDKmSyXQlZA30nHG4mfXmhI3Uueh0CtsOwU9jVg/tlvdh
o6zflkWdg0s1gonZVWJOAAL7uW0sJNrWaj64l4n6sumqZfQ3yQayrus2MteerGf27047ZjrsG32U
9sKQJutOQsNnCNjwq44pQtxRZg6Oq1fDW2Hbh2QoIIJ19eD3um35Vbf0ALHyFuDB9VHt7czLOZL1
yRXX875ia76XVvW5Q/USxlAXRtEHi9gTFxpLPs0Y25tox2hUsolpP2brNh9+TXfYP21a6kEjaHxL
Mg3IURIt/clejg69HW3/YeAioB3owIPog3VLSUvfIDhmRyHjSxuhSppgrqFDQFPoz41MHspoFge8
am8QldN6KIwbQdPuYDqlL7X5nSXwxuqx3KBHkTH4JHN0mbFUPQtKMjBOQ+PQ0JKHE937W9jbBDao
SIGmdtnDpshoLCktu15qjgRYdJ7Z68Kb9j5vPtla2E3yrRDU4ZmZ4E89pscfnzMzHiCtzuHUjBiD
yfxDWjNRhy5SkM7pq532Y4ib7YOyA5hdVazHmVJy+y4XzoJPNBsYFK493xcz6skZgxsXvKAWWx9p
lLltYvHT0pEsmrw6LaXm9Yu1kkBK3SgkpfRJRFhhHLZUaV1ysCTVtaT6da60KgRyuiMDHB5dS73Z
1f23FQv/EJXh6vcjaeeTIj7Rl9Z9B265DaoXM8pHTGxADIk+ftv28c2WUiXadmB8TMTHgkjOgzD0
PkvaFRGEo+fYXIeAizcrBkcPFtzBI+RJLukV4RwRktk1plflTeHgoiWb9W5wbm2HDPmp12f9+JAi
XEB2cVs4vQkTi4Qw+mPS7WVT+wtLkHOdiTc+KxikuWEdFBPAFlXq1p660QZpSFh7aXX8yerV2IN3
ooV5v+13M3FV9/p938WoBob5Cdd7xIF7pgOuW944j+aTiTFhmLGaIH2+pKl5Q88mC8y6HU7Lbp2x
DAktyVVPPkHYTdxE1SqPXntHeCg0Kts04oMxldnB0mFyplqCPlYyYFWJ/rtSCdLYjRiStQIopjYy
IF7XWk+5dO3AAud7QkJBWimTBdKKA03WN7OAOF5okODoZZQPwtJuXvotMb5lMZ0Lk5hlIX0S85af
u7R6TmK8ZdJNP2qLnaJkMZHZ5sV6pWeNcrNU43VuDg+anSfftyp71uVY/TQUaUDmw3TXrukT+QPl
SfXaFQcKLNcHJxxzprhY6Y0rqbG+VW2JD3Y/7vrHygbv/SRSmN2oO7cvmpKS51RJN5D0httZHsrD
XKfWmamFqUpuuutJy9BK94YcTAQnhnKDRbON2JGcBUaBBiJdqDtkccxtqV/Ja148ZRpWcXJWf22y
aTm0pvmgKipKFwyoHuMNR/ximUyGJmwfJ7G+bo3NoboMBs2avK3mHB+3jK5iu/Ymfdm+pf/3l5vz
rky/bKDJPm5l1x5+PXR5cb2/4/JY6ux7uNy/PKNnKE4V9XXUcO5U4so46BuamSR/TrfK1a23AkDc
j2sgbctIoVLiAew1laRdmzpaUakpHkh9uFaGvr+VhB0p7ZB/TpBZGNVWTrSQ5jUUsxhOiZV3dxoW
MzIkvwPDiXo2/rVRk0o9T4XiOZZS3zZjAz3NBAddwMFCM5Egmw3Scg/pbjWn9h6HyvU+0/4Pd+ex
3LgWbudX8QvgFnKYEgCTRFFkt0JrgpI6IIeNjP30/raub9nlsgeeetJ1zunTgSQI7H/9a30rSw5e
Oo3h979601ZHiKdnsfahReyRrpiSuD7oGHqCsXPUK9x0Angt7Tc4dD3ikDxowFX5LIRtNgcZS8+w
6ynrIEz5MLf++FAQSKF9nZuCP/zcgm2O0xFXkVth8NNxP8Sm7uRxU9bdfrSq4+AFRIKc4mOy+bma
KtSzi5UWMM90ygYbIyf2F6dwiOJjr6vY9sXuS6WF69puj42owIoGUMwJ3sNBKrNXt6/EY1otWWRC
kttjg9h1X0uZrrdVOjWJBSjr68yGbLIPRekcrUU4Mbu9v0IP/jpQNA74z35PjftloIwSaGqbyJRJ
Q8SkG8/41YA7cCJgdWB6lExcM2P4wat6twfKVtkW+5zZbo084sCczzzUcJYg/TyW8xZn4xPr+u0N
9pNzkvjXiJnZ9b22/FPQpttJ84rHeZ5e2eVUMbFnMhpZe3UGbXzQNEBLfY+AKgnz3FotI8VqnlJn
GH/zQyS7kptn54G0tyKsU3uCbvBOvJ4y25kKo97MorUr02uec36w5y3fp5zpXKTE0uYN27grhonb
/3I9xP+McpU4A3fGBSjvjZb/WOcC3yGWvcP0vhE55lE9YZE2uoj/VsScYgecit1e18AW5cs+VQwV
sAHjbhxzyS6pPWbmPIY1BymcStxPG7n4EZ9CHa4ut5rZ+BSybuNn01vfKL1iM7KCHsC52x8nqYd8
oiCQQYZoqO9IhkY1QhueulsytD5VDR5dApr/oAXOGnFvzX+Z2XyyarfCBEaq3lN+bHqcL0jv+dln
0cPjU9AHLjLcTj0nrmGdhitZn2Hn85LoH0j+IJFUNIbTu2v3GyOKVhenuRhvjS+t50GzrFD4rCFW
i+ONHgz0WRe8YDfX9GgFNg56w8iOPVeTaHl0eCBCre4vHAi8l6mIDHtARWRyeSZRtyCrgq3S0J13
epDDw+JJEHvb5JFbNz8rDAO9IM7XYLXb5iG2XLSoDBvv1SyTx7zS24fCbw6DNdU/HTnzZcaeM032
jxx2Kese86HPp3gOqEMQMonq88r1srVVyTcY75BHEtepuSgJFrkpVJZlHbHXYCuZBuMaaJE3nYeC
FQZu7W2XsqKft/Ri0lpabxRrj+QYd0NrNaFW8r1zAx6NPN/CVuOqarv8S5uX0AnEmzHZT2LaPiEX
fvTpdOgTB7pw31z7xZqwSHLrCcYoq6Dv8e7OPcegq2N2v9bEPhI9O1R1fpM1+37PA0DY+NbFkQB2
rfKLzcha+y+9Ezx3fsbiCd1hx1Ybucod/tm5m2OZzkhB4oSqEjz/zWZewWaFpekcOAA8MAdy9OHq
2zX6GPElfiFcdWkq8QKHL43aXHtpqhk9VUxsEBD9dzJjfb1Qx7RZaTQ7F4BEC4dUljGV5cLkDNha
rEX9tpidzxTXvjn2wdXQYpylPohtfpwagmzGyq/qaC428+csW7tdV71zLX7YLK6ZL6x037nDL7LI
+cE0kleQA7/LtaSvTdOhALK+SjIPzAxRLta62lCWkTSpVzEL485al9NRySXprkB+0Z3hqCmzfnkr
tbtn0C3qLBanqr56hXUFqjlrOhxX9hT1NcmvrQt2qV+82DhdzYq4AxOismxpMiJazYhOIHIaWHG1
m8ljnI9Pb4pfIGA2OmdcjKSzFY4LL5ai8X+Vxjo1lRF2xF0DO4IFg+vHRunwwdCPfPSGqsd7JL5A
eX15GpCqZvQBLpED3TaK2GrNeTCMeDBSzCrjEISQEsOeOKKbJx/SHWTUr2yf2+ppKnwvTlf7gbWd
iRjJHvxo2M4DJpUitGX5OKUmsW0OL5xfvWcyiBzve5sBflyO/uJkkWyHj6T0b56qA9ClSPZGMDxs
6AuGB08UFwzWnLg1/FObQqILitbkCPvQd93v1CO7IPN834u5uRjeQ7DIL72qtWgAwbDXi+nBWfKv
1F6GU0loifP5c6FvxmmpU383J0Vkw7ocsOI9EvxTD38AdVkL36sb/iYC56UEe1Ab6e/FtOd310+B
IHjNxcm9A4VTr/SLYWPG3cZAK4tdS2HYse9WipC7SXyUdECwCPfK67ipNbAm/b3Pa9sFOBNHh4l2
C/gG8MHNkdn1p1W28P0K9ixL6luhbptPEFXKxwYBATn31ceL5M4nT0z1h24Ru6i1f1phYouVXHFE
elOKIazdoiknJ5tjblLUackG4/zmGcDi5umFQPN6EN3wHHhehmGhehwtzT+bFQendi6mSzVyIQgb
3iektNNqaDwtGgIEkH2f7bmlepfsaAgskkyWLd70Qfa/CreDlLHO2jGh5CRytGFgAgHXW2tus+vm
dTpqJSzQoB4vQIMfg6a7UdGLyvmsUeMTmRpESoOGKcyvNTvGwIeqngk2zSmDxdw8Nd12pwgawNjE
0alPzYgB4+YSMW7b+qcu8ZKwb4RSWFHOnpEHik2NCVq02rPVsogHzWZ2eN+m9iqX6i71sWOjUVK4
9lSDWmDPZLHPd/3sYSiyaypSTv2z/EhM/WuCWMKVP8K85tridgPWuz1oerXsrIFCIQPicHaBk6Ue
5HAEaStow2FYurga8FsAi4Nz5qqqFq6/okoraC9Vg/c+3/vTEOzt5S3bcHdUA9U0kyxO1gKiY2x6
LvcG5nqf/Ety+W+jV+pGSHbCf7/eyokpIC95KHjWcLRdwO9ezj1Al+yJnF776YmPtePBQLHoe+ak
TNXsxcR6MzZfxINpfrp9SlA/156bcjiNa1ucKxbmFCkjiCXCegLx8cUVUYOWmDmLXWyNwzaEh/LS
BJwiGKHSXSPHl2XO0fBYaz+CMTwtZImW0dfCLhcyqtv+tQjGO7AzF/cnKlcNKgWlZ9x5bvXZVHCP
mLxft9YFPSmFAXNnM/cz5tJHryMoM3ovg9CNXZm0Y+zq7XDsc5OINNUZ2tgcLC34Ctp6ea/0j5aT
/94S2XDcRDPtxaYZRynnjFvTkBzFaSJnUnXLHmrcm7+0P/HgtHESDOvbsuCPkGiGSX6QtfmxtAle
fpm9GDMkGHy95bH3vGGf08D4YfR+7K51fQWDeETn2/FB+NHWZ8cmf585Sl4KvDGb5myRdCuC5wy8
id8/ylo/dQanOkw8uxoTWIwpjg5OzBWFYd6hj5X7Whg/iyThedSxMUrc85YJA5FUVVavFd9J/qSO
qEzYre3fBufuvnX/LB3L5Lqzs6gttTYyVht7fn2dBO8Yu0oKYtHnNo6CaEXHqTXT0FmnUJ/JadVJ
p6HOTPfR1D82/nJk4LF+2N4CTizDWlZT5OiO3g3etdpbir3dkw503EmJHUv/VBkkobcHPTOn22a2
121i4Vfw//XlyUXLPNqND+3PkZG7mJRu1Gu4pHQ/OkO374q5PhvL9Bb0hb+zzddhILg1rt7PGYqh
OU4/YALEOa3caeli+FvqU0rVwXM3a+VzwXHw7OjBj7Sjl9a3pwuUu/mJXkNuwS7g+yN3pEvdj+0j
DOsu0r385GUqWsRk94DAD40G9yn0IAj7g/+81uKZ47WIMCaffC01nrRSLw95x7OKCb50LPMRTm7c
O4n+zHeYg6/gucWDJhzsjtMFKyHLXf1odKDcOT0Gl66e4N/gZ3K6J79ZrgtDzY4H69atJ7cSt9nS
ScDa4n36ndf6fGyk++EETs4gXhO0maof8Cd533IdcR87qDbPfgSDMqYaD1CQiy4sY5yoajUe0Mwl
wTbUhQ6QEbJeb4Dno3gZgan0Q7ueDz60gG04kuHEp7FOCCHpjiSrwjaSwe0rTH7QJeOJTse8CLJz
X5xKwEJR1eHlEpn9kgY5isHEPaO0HgqPo5e+PQKR0fA2tKil3oo/zatQU7jVZY4aNAIIVtu+5rZ+
G2E47YY8kwddFRcFtBwam8ndKd8jw0G2ZNtPp8BX0RlG5GXNvl3J5kiDO3SL6eZpCb7mLkWolNtP
t+VCSa1l2c30hNil+bfaOMaWEvkx09xXp/g3FdZfhYzsPNeO1yrv6BZs8Mp18C79vGcuLYiyLIZ3
80B7bCyWa5nCGBevDXi182iNr15nzOfVca650aXAc2rrGtREbZbkT+mZ446QGXlhjTwHiIzPqS7b
WDh3w+A+OizJiw8sek1IAm6pbj52MLBMd7EZdskmUXT5W04EliyJ+XumCBazw0ibBnG/hOPuEOhZ
nE/r52y4EWRUkHXe5+qRyxuqz8DYjj6cUjpEeI89xK0IsqgIAXeD/6VWSoHPnQg36dNcZ2FgDjLu
56uvJzfewT2mKjJlpjjM5XiciQnDmEHZSw16FqC347ondRyINmocHyMRVRcU0Zj7jTSoIa2nbWu9
g+dPf7XyTeABbjzKG3vXegLwk8eTxPfjAf6erVtnZO+GCIfEY6AckDNJ3EWYzvhTnefGH7P3VfZL
jFYy7UYaAzntDPWhbxamRLmAMAdGuso/msJk6tvyhxfk4M2aCB72dzBG9+AmZbq8AOXdO67fXdzR
eXIsOhpKgna+zRCLa+de1p4fN0y6NvchGurEEpmlOHD5XFzRA3UF3JmM2d3I04svtGFnWBhYqTg4
jxmrpZqmOTOHUz/lw1ui7NOzvRzyiQ9IciaJWHBggOgk1gpxJraF1y2Rh9rFVOSTECegB7J0oXe0
qLm7ttUQG67wY8ScXeG5PsyVfjlqxCo3ir6ulMu/Lyym6Of+aMtAY2/lgRRxbsIwHzXduk+i5JBp
VxcnZU1hmIg6U53+DNbfuCNyBEWTvQvZX6NiAqQbcYyswMVyafB9a3gcaYSYRqt7B6LhgBsB+2lr
uK6mYZljekfIxm5AaLki4CPqBPrE1EUZ4dDD6lfMNRlpO89bMMphqE4y6jMRSvyIaQ94Rkbi1Qd1
1izVg6in85ri76hG95zmBpEbxi4bD2+ImvxguONAQrRfdoZhP011MO/cJiXRWQRtiEnlY8oYnjIV
n628Fzj1pzVh0VfCTen9iafmGhBXaT7Vz+bLerF77yq04IHBKwZmimXiteBv7lrrrnNRIhZ3b8Pc
x9R3W8fhVYeaKzPtZzvOy2PVmT/144D/CU7gxbBIXGNLbU5TQRP14N6DvF5/JpUWG1lZRGwTi70Q
tB0pP1matiLqUuio7pxiGxoNLcIUPO3Ac10kttdYHYFNL8VAPFOX2OXbdVbA0jr9FAzXIdDHDAUj
qibHx2k3Y1LlkJQGth7bdJ+AiXIrmqgdQlyQSuLOZkeIJ77foRyrj023YwNBP0ZMkc8kd6kjauZ9
QrlFZJo/YO64IC95rNHYeEmyISOnAoQRBCIjDRxGVjHNzMZxKVsCm+RsV8b7Ja3ko5msD8BPOCz4
mF9T6N4WVtVl04A12Igwg7+2p9nHhY/rH908tiyq0W1NmKGFT5tuXL5n/VHzSzLWgezi9Bc1t2/k
0inMLWzM+f4YECE/V9nk8pR7SBv/km3AlnT6ew7qWxva3sjKb9WbuCiS69g4n/rAx+Dk2k6qoWET
M8VAzr7FTbvb9Nk99XFZwo91jUfcePUp9/tPrN30wNAGEpeKZWzq6XUCtRX6SfXX3iRkBH39k3V8
rxnVrGJWzFZmZKubp5urHTHizsfW3BJQRNWxWO1wbvspHNsmzL0qAREIDddzdbaKW5g0s3cnCHrI
OXFF2ZQX/N/dTCSS9CGpkyvugPyEX5HDt79FI/q5hR7GN/+HaSnpJgMmM44Pk+XTqE6IfgYJs2f+
ABfdVPiWQbazGNfKM5Lej4JK7oMrXibZbJG+ASsysuJQAiPSh+0lqJ2XwkQiBNR+IKAczR6iUQVv
eDd4n0FrZsf5a9zc920BcpHbrOeW3LhXdeHGDriKXZC7X5lfGUTkRRtPLSsostKUckdVs1qqo1ru
BNOI19Yvw8pDtrhgURS+oYXUFujHCaRrlbtxw2aOk1YjnU+AB1us8ZA4F1XToM+uNvJXc6kpCWbS
oDGAOM17ia+xa4o/jVMDQEvZbLhb1MAeO648rga0z5iZ+NRyXHzdxGXot/nDyRxyBaWOb+HEWSzg
nwkgrE57QcZ+tBHXjzL4QebtZk3m8EgHNUgmXgCBo5K0scXwGawDQ7LnH9uJy4ljF5rz1rWfvZaL
Xdub+OZW46TlAZTZf4VfQFf+3TCfRjqLp5PT4YRwqZMN87qauAmwqy1NuU8zp3/MyOJKw/iXs5SL
jHz6aegJ8oHrvU/2dMhreF+GNhnPqHNEBVLEYGty3oFOS7D3HBqQzPt4XSoCmbPzrud0mLQ7XU8Z
ubOGh9Ti/KqNfMGleFuDp3xszDeeE7zuwl13OT73DXIBmopPkBYnPK6BFnr7iJtT3w7w46uwI10e
GQM4opTsyo69Mh1lhfU6zh/kLsko6H112NbplrtTfSBeinc/eay0nsOpp0RawX/onvNZ4jTsR4rk
me92ZZ+/UUdkEJp86df6OqIP7xta3BseMzFccFwd7kj6oLjwEYgfle8/b8kmwqCiv7Ku7ptLR4po
fo2eX4Vu0LOZMInslDBBXMGR2HTXIwBLtJRO5WZxXiYda2/6JMrI638PRRVB2A45huMgcxxuDBlK
qtRu81pyhOyClx4bbbS21t4Z6yW03SoPzVZNBvZQkcIPOGDVawwxDOBJRdaCdQ1HoUARoi70sxhH
3a5Aw7DUijWd+97mHDevlsQ0Eg6rJoZW3nA4HWzFMMW2XzMP/LNUOWQtyHdTgbwLLv2NKqASTTu5
WmlB5kLPtiOqwdDj98xEc/xO0pTAhgXtkBzsi5PRaucsGGkh5zthyYbloHCCW5DUe0o/vupsFofS
tDyilDP3Zd5uq0duMhnUQ+lpgFMzN8ORU3hPAQcoXw7UwXddF4EBI0WV8RXcAupGiCm0sB0j/Bbc
CRztMoj6b4KBfM8kveq/KPS8rLVcMafcHeAHD73XjycNX3fP5ixkw+aG3Nvi3Kok7EzfPlYz22YE
3AKPeOvMRuQ0MpzJQj9lI8hQynckj1QGuIa1O5cdiW0uS6rlSDUo4sfIyUWyACPxf8frzdxFDtgc
Pg2Vxfw22FQKJCFVaHhQ8eHM5rDCjhzmhAoXd2qn3+T5Kbfpa9QL469UUeTUUt6fIqnPqrNGsNQ8
ad1IdLnPnkSluXscUeSae73/Wamoc6UcsL3O9dLrmnkmuBCmKhqtk5EuVVja6kZi0xWQOIck9bd1
UKpwNYybHP/vq53/8AxDnqg6ulsqjv1tUWxIaFfJYB4dfxWMh8S3v80UPAmutmydfeDTtKrC3ujd
65lv2AXpGXGF5PU3QGmmauqYkRZ30C4Bqw0QmBHAd8O46Ocef7FUMfPvvw4JSjRJ/jUqix9Lr3dn
djd2VHsblfDfdqpvCFQ+j3fEbrH/5qNoJoZtfQb/P89ywcqPpocTRZIW0ZyJ1ttug0fMwYbIvFDh
eV3F6IeaT9VVYXHXCJDEVSwe8i7IIBL4JJDx6ej5784nhKlC+i6237DK8pEDNBH+IPgzYxbfb+zA
XcMlMkAsnbB7KFX8f4ADMP0nEUCZRlrlq9G85hOXvRkn3wyBGQen9MEKUIX+SyrQgBi9n7hv/V1d
49YIjT4l++K0x0khCgapfRgoEKxXmptbwqYJDIAGfG0vGLsKNp3mR6OgB+yJ+EGBEHKICJ1CI9gp
Z5jAlMaOdkgOXhAUXPNe6p0fF0TZfMVZ+P5BQF3gC7cepAIxLBAZXMgMGYQGzc0fFqIz7pSu50KR
gxyc5J6VPKT8p9jK12vvZy/S+7R88OTfbiBakQ6WU7jcuJxTaZj/vomgRaXi3kFihDZRnQhPUoEG
RipVVHbNMZPU95aUI5kwcsG2gy0LL8SrZRrWQXCTC7y5IQNg+OekTHxcw34kGxxFsKSMEE1KeWVA
cnxVpmnHCbCsMNu4JMbUXUOyk5+MuG/+apDTrr0LD0ByBDp5v1ZF7P2WYLYYxR1r1BLntXcPGAcc
JpJ6GQ+I8wlWfFTNbaseVKfc3kFmpLEgNH4Ma/sqM7sNl1Z7x1tvMvsm+Imqz29nkMfp4z+9TBsi
6sEughuDA4en7dMpldtulOWhtaerFgQpdQb7ZqIdK2fMRMQUYcFZOE0l7JykWUO2zATF2UYHfG7g
rPagicV+4hHNesuItAAps3Ocft9buEaUN9dIUEMWMxviTs8eNDt5tvi94+/L8tvV9P2D7FtW9Mk1
XfEVjtrNExg3UcShaXSCGL2/vVZGMO85dLwtnq2iakRhN8UN0AhUAgPTDxAajfOUUJS36Y/ctjEe
qb9t3+pQy9SVoid68WBvaRbpBdr46i7q6bD9ylRGWhMpv4WDh7TzeWs9FdZcEnF1JOOKaJN3/BQX
QuX50eKeRMz2Xpn8egPqNvfkTOP1zenfoFl4zgFH3m0WS+fFrfezi6hWmNpxFOrqLuxzqTKgMCs6
ZurUPpobw77L8mexaQxz0oTGHPvYblZ9CjhPIcytoZ5MHC8znHP/6cvvp/UPAjnPfeo/UtUY9P0F
TC1uCRp84cjXEKtzhU2Y1U3OLH9MUB6whFRD+TQZzhQO2xrs0cTuc8lCNZirNKJbm9yivgu6ga+b
3WZkEktm1G9/8f+3DmrXVIjN/7uD+g1s4X/7P9qo//NX/peN2vsPz3Qo2w50H2esrcMu/C8btQkI
0bKBDcJbgremfup/2Kht/T9cS1ccXi/AMk2R5P+0UXv/wRmVz9aD02BTMBn8P9monf+tKsBRdRme
4dsOSEYDe8c3JPx/IR6mm01upkizE5ABgjlm+7eexQD1NL8C5e/B/VkVMZ5WJzA8fY6TX5827bFc
jOkJ6kxmu6dlYvZvAIGxtwmbpkwix661Hehb1sjeZ87cOqkBtqUJhsQXB15cI1CGikzN2Ql0TpbK
kgORflZIspAjsQZmpqdwepFvy6drc4KUk/DIDdLW08G8S7vjonO0Insk9robsEa1IinEqVcjua2G
81mN6SbzuqcGd+6v+0KN8gYz/ayG+4UTqVTjfpoJyE0IAAZKQIUikKmFjJIISIhlhwbVQGuRD2wl
JBjmD56OeWSV07zX7flS6ZZ8Xt1Wi2EZ8kwZCEwNY9HvjI2Dczd2QbxaHNodI6sPtg9vBEwRbs+8
nHYdXS+lEj3INfQcbvC2CY7e02cPL2xnQ/28FoGOMKLEk47xXokpLqpKv6zMnLmnQYkpyfFoa7FL
K+aPVFAkLqZ8D2S82GcQ0NHg030mt/WnNUOG4QQ+0IN9WjnqR6YzXHyD+o1jjf7TKSEIHsVPA2Vo
QyFyUYoI7IYzypFAQXIRciE4YUt4kyYwsGCLha49ANq9uljL5il40b3u06aVdcYlgJOwxyi79ZEK
saiftQiFopp5O0rjPxYlczlK8BqV9KWjgY1KDOOmCPoRfcxSQlmuJDM8oMcSDW1RYtoGSCZtnerB
1+eLOevveTuUj3Izfdb81DBlFtRsoc9sdRnnqhZ3TAAH+gCdoYuoMp3w6bvgFWHmtHNWAqs0kf24
wNlFI4nownOImlbiXVphPzYPI4YmLri0JQiMSaMz5BIKs1b+gxRvCIKjv/4e0R91JUQanL6iJS0v
JkAuoF3WHdmRfkDnZlbBFcwWQa/lw07pSeiN4l10WX/tKx0SG4spjfLtXcmx3lEJyKnuh1hjN5r3
hgsRrcweB4ea+CrP9ktjHABuS95JATMU6dVGg0VI2yJRMtOklrYcCPTGUEbesFGwNkqgeyHuRdwJ
+Joh7+oYqHdE6nFsMwsqCRgT8zVDE0ZmPBBMXCJyAg6aRBuTkcY3Qdy6BC8IcSaA4saYjvnrabQx
U3uM4/M4Li/ZT5tCqby/w0oHBWQ3yNWd/FOMLGYgcf1xfPGUJBt4Cp3vohK7JyV7Y09meFNSOG4+
Jf8+J0okD5RcPivhfERBh4rP1+YdDohw0DenpUPPMfPYMpwnry/IJWJI7bc3nB6KxM4CZsal7a6n
yehN+Jd4RpScL0ujheA0P2MRrqKpdZpw9tll9BM92QBLjCpAUkrSWw8cKWBjMMzX5HuBABSLCw94
WOtwA3Ct0OxM1g22h5dD4gFLW/y5gVpLZLl+1IdPEhRgBIfPdaVxHLc9M5/+qUv1AaVYDA0TLGcy
HTy8fGFP0AOpsJlDJ+1/T6aOu7q27UPVy5MASv9YLWx8dCu5ryJIXrK6Aozxo87QpUayxWioCGRW
loJxcnkxbfa3I4ZnBIt1zRf2TpXlMVgnrHMyHBuBVZ8z+5Wjjdi5rFXh+ClF1GcjtzIDsyFaVbbV
D3rWZ2nLGj/LnHjpRlpjnL9u8Q8u0Gullk21Wjs57J8W9lAY2Resn9tGZlH/ia1viJfhd5pby5Pl
oDK1FS4oBSuBTGVEgfflN7Bm683PosDihjWyuCl83KAddybRysNKLGc3YYa6gSny4HuP2lazV+/4
dME+Hlj0Re7Ys57X2BTYAtMjW7mG7RyWVOchY1/XZ/ZLrRZ4lOKKaChOm6xyzsb5zm8rk9PRyBgG
PbDOgXVm1ITqljddRJ2+CCRxX1yXeTmsXeeHWsH6bOYpmRC2vNWBTqIIJKno6uU8ONocGU7sMCgN
WsBJnC1lurCudNTiUpQ1uWc2WcAffhBh3sKKAs2DLIMPlwnjWP8LqvG98G2s0OxFB7UgNY6rWpf6
5Xat9Ce7cl3ucNxeRiiDJMHpvh4t9g5KHtDT/mC5HVt2tZIFk0BimSUt1cdxoda2Vf7Ks0CEiVro
emq1O7Pjnb+XvWx9LbX+bdkD16g+xGya91WtiF21LKac7jSp9TFewfYxZ6M8HBu1XrbZMxdq4eyx
eQapoj/Y7KJztZSGQFI+axOLaq1iZa0VLlz74eiwyzbYaUtPvDg2O9iECyUt37K28Xerv7wFMLPO
BqtzdqwbmgsEIuFaDEK4vxYrOAkoS8d5OHFfZRDWOBZLcfVJ9txK/6FbSGcLr38Klg38JmnyHY4m
liUyYGhmUWZp2y2ZkJ6QvP9QHk3GdhU+0rL+0fXLfRo37TSkXP+BmMO648LkzLEcGavGUG4WWUsI
TtMYc/1eYT5FbUvrKN3imA6WDnhZ97d1sCMIfAn4DcnYCgVKz9nfMO0Qr12Mfbv456HcGiK22a96
tX6SISj3sw32kANIXhXzbgqCKQYBSCdcS6oHx0SyjY+oYPBFeRzlsEoiLAAhD4X54s3vuZmDwWTr
DiZk5+LHIFFVX3UcGpmyaohv04ayb+jKyNHi6JiVtWPD45Hh9VjwfEBKCEGhrm9ur8qaRf3TwB/i
TCtr6TV0z+2iJ0eLXWYskFWPQPGmvUz5QFsD0PGafzqaXN57Pf3NONgcer88WKb14Ipl4AvEO6Zr
lrGzzOBlphnMy3330XRtcw94x2BVGvAYc8zXWhlhKBP7LEZ9ZGdWk4dnD+Qo24ymzfd6G1+raZZR
KxiQ2pEtnBSsrYPxMV3hRUlvfgFiRN8CiKRwWLTy0hbghzxPdpd2JRQ14bXsvnRl7LFw+DiK3brm
a3GW23iqsVCz5YY72Tmf3Zz3sdHLW67R2a2cQziIsCZyRxQfLs4iTNZ2hLE9QT1HNkhWDcuNl12o
PiU2XslblTu0tlmFc0t8418NsQbyyIzZAtBBz/Ep7CmmOMFtiSu/WNlNvZXqQu3NYu/xOZ84rVSP
PrKB03Cvy5ek39fKSTUqT5Wv3FW58lmJbeX66i9gzKo9zJii7KBxL1WHt3dXleaXBu0rnJV7S8PG
NaTmB8We+Lq0/FrxFH0wakq+atlRkH1tdG7RzcKiStuaeyLEFTdaS9ixuBfySVWVIefU8ejmHCmV
x6xRbjND+c46DGieMqJhSNua3mQh0IcbXRr7ftDvrXKvMfaGHna2Xvna4Gpn+M3Uzb2wxUGqqWG6
O/piQGnpbx72OB+bXKL8cq1yzqE+8nhRbjpb+eoC5bBbldeOOxIgQ+W/qzHiceTlbKe8eZZy6TXY
9Sbl21uUg4/Z9tQpT1+p3H2N8vmxIyagqbx/GSZAX7kBO34N+tV6sDEKrsoxyAsCPP3tIlR+wlk5
C20shqXyGo7KdZgo/2Gl/eMeo8iNOBMd5VAEmoZhsQd4BUyBQypWxll5Gm1e825RPkcDw+M243xc
lQeSHWey87mvesof2Smn5KA8k6NyTxbKR8k5SXwgKTi7RrkswQ3yXFPOS1d5MGfMmARFDhJz5uYV
bMkR9N+Trvg9UzaXFOV6HbL572QNVljYLhJH7TzrDBuPDgbQPi+iVTlCrcQ1wCDzU1x/LVXXJxw4
X4M1P+h4pYG29hp+afMrqx612uGPomNwny3ibXO2v6Yo70NBjTwnVtSk1XykGERzDo1oLo0BTqQd
SFg4hcrLaf7O07OvtETn4CTyUQ/9iZAOz73nvsjPw9R9MkXdXJZcC4R6XWvw8poPdMd+jBoKWdoY
rO1kcK/nFDwJClFG2bhe2JFMadCRd7cL7g6tk76f8g4TsANsUpmAkvr0M9GmU9AbIXHmfcp449nL
xSwrc5cYhHtnQAmVfwacQZsYIVRzdg8O/jJ3cPEPZV8Q01YpY8n0Nq/drw4h1nCDF9tb8x0lQWvw
M9mC35w+f3kz9xA70WEe/TKNS2CXUc9eCPfQ0dcrZoPmWY7c/rzkWabmQ5N1r7k2xx1UEukPzzTq
YDWovLtDCXWVSRzRRgOQoyBWuRZo3sybKXIqv1VR1bfOHqOZ+lSDsB/xPKh3JmRix80eu6V/Bkr/
3vTtsQCd48zjuUm4Q2vJf+fuTJYjR7Is+ysttUeKQgHF0CK1sdloZpwn5wZC0t0xj4r56+uAkZ0V
7lESKd3LXiSD4UwPMxoA1afv3XsugMfyJIrwulQ6Qh0uGbrntHAjZs8L9mwM5V0pzGerbkgfWPTt
qfpIcTyX5QWbKO5UOJ++bV2SqrmZXONWIjvVzjemZosN47w0Ml1tbCq8rnNVxefXJkZCYFriMSqY
kiasyhCRS6gntMpuxsZ+q8vqUWhJimlw3aUIWeGqVIvEOl0EYtR7tfpAM8FYER10Go2I2u3uc6yd
3USJkwbRumJWlUILWSP69JgB1ksCfFJcu7Lb5jr6xLVxlwXIqwNEDkK6t8pzNoy8H5E4rusly3u5
NODkcRHku7w5+PB+0FnSaqsfkjJMNyaBV+6Il0giaq0MDA6lvGp96xBZ1dpT8sUDR7NOWNsHdqTl
M0co8tiU9t4Po8eguvRD9e4KAFgSbmYPm6RU7mae/FtQsc/hAhrV/Rb1PXJ0lEm2eqKseKZ7gVOn
5fRMbvxt6vS7MAHPiSZHPdxXSBZPBcTcLSEreC/JZ0sJu1zktEeS26ILkj5xjkGQinJG8tqzaBDz
2w8z56gyl6QKG5tMOMgMsUihl+WgjNje8vo9ez+AQKu9xKG4GcEAQxii70Diz8UZDEK/yKeKYuQO
gX1btChVOAFWq5Koq206BaciHM9z6rLu+ji+y/oHclcqOXrzFs/QPLrZja7dFx9EMAmeAzwNBEFI
OiAZJ7SHZ2O+zpJgxYz2ILuK46uI3iH63cX9sILMmm8FgTdWWO3pXFHGhda1ipJu514zPm1qyoIk
khzmowu144fbWx+gv3VDGZcM7BZOi2CVuwdtl9WhwiXqAsXcYa7KDzBNHqD6Ctj/Aiw082GHOe+2
CqHKtEb54jjJaXSxWwRafDTGMD2K+Kb2AkggQUFKUKse7dC7sPXd9lZCAq1APDYZj05v3HTW8Cw1
LZgSwxUnZX9nxPLGVegSu3J+M9OaGRo5hbsWqURQdgfuy51sBO7hHDwTSWqXGNb0dRyapzQAAONV
0bYBdwe/FUV2gIqghGuFudh7VIy291El36yypIiuPu2+DdZj42ySMlNHS7jMai1BEnT5XgYL6Y+s
iNkFwCTLa0FyxCPE52PgJ1sQh+0po+O5UQJ2IHLGIYJfjX165Wqg1M5C5LOqU0F8234EPUhbDTVt
gsMd+yQK8bk56Iplw6TVuc3T4WwNPUkHrjxJxZGjHB+SqN9QbgVwB9o305MJ0+2BrlyzGWwD7awJ
jDVU7YkhrQ8CJngNEZPVyBTWQ8oww9fY0xrLPJjNcE3uBBABRXMynmGe1c7PvOcB7dyak6TCz9Cm
nBeGhyyD4R82TbeKy4RV3OdUMmSudfKb2dnJyrjrMoCK/L/TLUJ6lKbK3Y9Wmx6kDDjdzQoNOsKB
zJM0BHrNKYHizE/YbKFRZUdmaIdpdK6aCNdJnbtb2w7QiWjaG7k59fdj9720hnEzaKxbZYut37Mu
dWd7IJEFWD9bb0vZURfk47mtaFRmlb4ecGviWtubtGJXw9iP29rYpWb9qQJagYmTfJ9Hx12nHOiQ
G5mfbqB+5Jg3oSUFxqrz3OTUV+Kh8fVBGBWjuy68bUV4Z8XGdeCRvhD4Ll40FDMVpxxqQXTTpodv
FNLiLd7Zz5hky42X9Oe4DJlvBbsUsT6PqJVvGkbNWLFKA1CscSwkNlq8hL3LfzjDGjFl15mgfVlg
b8tK65GUZJoDk/FWGNJiAiuumIUzWq1hC4aCOYxFZWJUu1g4EO5i6jYodXuV92Lt4upqn0uNW02E
xK/6Sb61sY7Z0tLrIqczWiABB54VDY3/3RDyyVmkwk4SkrQMuxw1R3cI+hyMG+cOI2Za6zYj+nPQ
ZNWiRnDxU0NHpvgdO28d4cma5bFG/YEzoG3qz8awmbNyKy9HpjumvfLKXb4swQtXYMfVjin0rTUy
l44TAARpQm1RLuDoSP/zuyZs5u0w4PP2A8O44kHhRMhZZ6M8ep9fX/IIwB04c+dKTkSDrr7+sPXj
CXkBj7pmzcQnv6AkaVgdv+jMYYc33pkQiC0Mo6oQESNqIdHbgZyAEwZICsM8IPklEmjCno6WAJUz
kUENh43EPNgTvHfayfVVNfeHIc+nvbVMsawe5unXd0NLUQP7OqvYwDIY5l15l5t1jEUTsVnwxW/6
evUvOGxlY3QsSrgJ9OQ90P287teb+fqOlnjJZf/lz6hCN2NSSRDVXMSeXODVsDB9h2b21jKi70Mb
GkDtF4t9+RIVHFuZrLxYX2wKhYYqyksfP/3yrevFIJ9rHcO+ipE6xC37D2P4c/2Vn6RxbfUMKvc8
eczqYhBHUdWD9YwB+0FH01dfXzqemu0gxft//5FU3hVVLkp42dFS++8fVNOCY/7XX02m3NyAo+eR
+tcPhpIBhlVTzBFEdqQDqPccJYGC/OuL3yxUsK9/j+N2WzeyXCc+T4Gn/RZ9JZpgyBFgeslWaTFS
bLy8fkCdl1/wi21mop85F9LArvPglLuFOHo2pkEsEFuzQ24u+tzaNG2zzrocjyzSMhN8ad7Bk8Xg
tEp8Rt5Vnhp7doI7so9Qh5HVfZ8FzXVcUSMl7KXEQM0LKGSIoW2GM3JymrwOZtFt1Ds/ZmmQ8gOW
mDOBOnckPDetRxQCXSljfJAh8SA51S1dSGcV2t7jwGOI3Y+u4hTnT1Oih709DSuXm/KU2HDsJBvL
qOhApFPyaAZZdTYqEFymGy0AvasJzwubQBhzzhzktgy6Wxs/ONE50dYskfhWRbGbvZps3ZGgl5bW
0LpyGYajFl6zzJX4tvF4+B3khBxVXSEmhBVB/6028icxahIt6QcRmdANOTZ1NOcRaIFjFnQclxo8
IQJ+Ra33RtLxpaSIk+EHZ9/stjJwJjhB5jO0WXcF/JWmqL7XeEe0uA5teagtjirEdmQufc9cPacm
arK0sX7gJHtoOFRndXVC4ZMdLdQBPfP1RdtwIQf8Ka39aaWg66TeEbI3qUJRTEBgPz6S3gE59rEn
jH0xDtwQCoXcALeSn1yLeNqQRf5MM57zfjGNHCWLp8lmxYUasO67/i3K/dvlZSuPTJOWFEHXAd0X
xWgUS7TudPAZxE2vAdGHOHsIvhf5g7LdF9tggtPTlM0i8Vp0rKzl3HwfGusV4vFeJTRGWjhrFpLE
b5iL6arJh6Y9l10M3CY03ZU96Zflt1vbtBsuqePMe5CQ724f3voGxXmpeJcRCRPUE21/nYQeJzfU
xUI9ViDzCOagm1RlxZ6E6Ke6Hfe9ROwfxd13PbSUV5xz6YCzV8pjJWzjpNtHmYzBVom8ZT3zjrKO
97FEfBgxqHHqHDZmnP/AiZYxMUHAVUyrJC6bdYQkmbyGETlJg4zWnB4r6X86oZpPuqIHZXbwJpCm
tjfG5IC6H2rqvpZ8ByMiU9Tfq442vWe4iuBSrz/UUezgEaCEVpjOBLOMrEQwip+HAKaZX6Fgsrd8
dAyKrPc6nba9Zbxd5yWnVBkwhHDRTxrOsCEk68Hskj1TSvsiGcElfbuAwel5ByYN36C+YF6AWsP1
aMq42DURCHDinC745F76RryzVlqborS+ofvFpoT1vKibfhHSfqZ4eVYGmB4JAKYd8AOS9/no2CkN
BPKBctO6IVa12g1D3ezo1wBVTdTZpFl3cPBtXGVt8jEVHrMQja5S/3RTGqFQzRF3l2jLlTGskU5n
65RBhOAqbqwRy11kvc2Vx+XxPVRl/nn26/ugs74P5ACvdEDPtdToF9sCIxffLD+KYxd1X6q/S03e
jWc/OzEPaRD3PI7lc+NiOZ/6YQczd9g2trHP6mcOWf7aYna/OCqdtT3gB/KDEPE5R8o8V49M1G1u
Upq/PrzgzYzSwnVrtN0YFGLdUzrH8ab+JjpImyon2DeJuSRec1Ju+SIMdW0jlN3QRiDA7QVx11Ha
w01rhhA2HV5ZAlRP4+5oLAoVJPOPSaTqnedg3QkbhneeYe/DkDCvFro6n+tSu3Pa8sk/087C4e44
vh/oZr8aEZ7uwGMzP6WueW4a562mBNMKOungk+NSefe173x4BDgY3DaF1f2Q5XxX1beuLInuog04
BtyLyw8ShW60qIPX5YZH+7jtYn9r2OHRso2rUcO9h6J8lyJ6N6bkHUHewXfKHW9t3nQOvTh/EChc
6cRQLMgNOuunCNwamiPjPk+zc9V/GGGAL75vj7MShMiSNY1Rc4lgYniokNlrkvUU2h5M7jgCXX8T
WMYhRTVGn+rOcZ1bK4OYAKGqKBzc2dbN1+tObYZvOU0jTnsgWl0o5prwXLkwu2dKbhvWN4Alguso
kKiI0gmNU/bkRhgt8ixcYFjTgk/elx4S55GeympUNNmURFjV3WvQR6teuNC/GrKRi+DeAYFuTQMR
1fY7oWPVylHqE8HQ7QC5UTf1U1Ine91EJ1UY1xb+tThiVRz9W49uktXSKApbRKhMYd818jhjct9a
z/vpZR+ihHHG7OyxQPugAf2KwsUgWjJ1b8SBxRWCWUOHdRSHeWiIemVlGbyEYyR+ZRZao4DfFiIZ
rIabxicXpbLJUe6hBfW5O2+pQc6RCK+Ebz8qYb9UJZ8ZAcYQt7tjPLkZbDj3jTA5vIR03oHFrSrG
MCuD9ik1+Zbp61WinC3jwHfR0TLusuop6cerPr4Xqv0UgEeUTDHqa4wdBG/13T5r+xsALCszYmRj
T8eqpE1szvQlvcrM17XJtL0xOMZPzMSqRO5hiNFiLuXFiyHzCfu1nsUyvQpOZdCilZ+2nYvIKlQL
jFyt3br6lnT9i05buHJxfAPbnLjnJL4b2uK759FBgt386mU4g1v9ATP8LSfHpcgoC7r4qXb6b7YL
RbgvxjtqjWLH+ZGcjzomZgDvW4Qt22c6geKRQUPRfCiuZ+CNkocBTERpbrERpAdveggTo70j3fFc
jRspaoTG1WgtmcnZmp0GUkmNah9/yRWR4DE0jlXVjSSzDDF3gmpI14yrVxr6G/iOgoEXpFzDTN/b
GkUA4TPEYxJn6LT1ReTMi20+GOQEScSEl/mtDL9pZLxiqk9FS+Vje+yUSEhOdF5vlUFAnxsdMXi8
wxqw+agfvcl8p2mG4nDo94aPpoHoms/l+Q7KEGNbS8bcmBPYKVusBrbzaAuk8AiveZCYwg3WdFYu
kzavcfKVI92JpbQ7hG6rbjR61VUnjc+y5r+ijOeCVVPoGnlrTt2iGvsFaQDuWafZCsckQ5GW8Ve5
77bfpUN/qg2NBtyquWzNN0UfUKjULJmQZiHUfRo270Ib5oducNMZw2b2EcmjQnQQ8qxlo3xkHeYR
nfJ8MK5qM35KJZ5pzBDQ871bUrXiU8ekxMKLD0OfiQzMrbwMHv3YeRURc4EwGC9TGjy3oj85mjhE
k9g3vIskNxbVDxzYLBlyviuSee+SfIEAOD2VHIfoKjAKab0aPWuCqgkNq45nYpnUxh1hBwU62Trp
eChyQlWZ8K9NwPVEa3gSNIY1YPtWL/UcD8da53TpUOmSJvlSyxnDsyz3wcILJKXyjhIIjcLkviK8
OTRzQ8pzQjpFICZ+I4sZdzdtTVHU26yDn+ZivK9HlgznbaRdsZ1BpG+4uDZOhei+rsOa9MoyWA3J
zinDmzLSr3IGGT6MZFsaCJM0GezSc8O9aRUrPv0OuiKBK0xv1i4TV4ZBp0pzqii1ujYxWe8tb3zi
VgBzVd9KNQxHZD93AImeILETzmew1cYFG1kdtNtkHErw9VO9oVgDmVDwm7NEHQu0Q8FE30djFmJ2
01F+1SlFHmEGKBF8iEEJeRlVSFQK2IIQWKGoLcbzA+NSs7XxgKTOrT8hDMFYdMnoW+2ZOYt9b6b3
qrI+qjBNzkId/fS64ZB9B6L2NEahdWRk1oqZS9LmVDZsWHnSg/gIvfloVzN8FaFWc5WglaKbV3U5
dWQkVo0/ki7CQEoW921JQFAvnTUz/OdWY7qz1KtffTqtSy6ljiEZyBiYFjgkizZdw8xy0uFwH6R3
XhmeZnoiQEswIdO9d7ps2GWz8bMBKnOc4gEV9Dz661L2R6W6n9LPHUhWE1Jg8WQbb1nq/BB4a4ZC
FieLWB4GZvF5Rtm69UPofBgtt/FQXMs5e7YVt3WBC9ag2ZbMGrJlVuwMnJC7rgoPg26ve3MUG5sk
XwxN7S6ICPGjH427Lq1J+rIEayKpFxGc/eWqUdskR91NyzyQZA4sZHPp753RxnhUuHtvfKY9Q48Q
VffOa/uPQjKWyavgYRjdV1OOz7QjnrpCssHVfrM3cud6LEiu0tN3bMUvTtZR0jRMbULAUOu8w4ng
G8e5Et2eWB0Ml0OoNuyh3KaZvk0c0kyjsinQvZJ2BIG+9unVQ6F5nzNObV3+OmTIn4LuTUeoZ9uG
uXwVkK7nDRcG4pcJmPhGgMu4YzbrWsUPp4AUj1qcSIhuTDYDx89wzg96dm+82ENzNvcmsE/XxNQi
b0i0pdCi1aksQnTjfT+AiqlG82OYinad4j7Lw+TA3hfuS/Op821IR5JiL83yYmdB5fKy/DZR5MkV
Vn/nF/Khd7/rJIdQS+Ql1fpH1XavTgJNrMkvYNOpbfgfWVVIHdwswxwxny3RccwlAWdFuOsV4+5D
im+txb+mEWQfOPUZ9P22AwexZtw6+N3iuFtFuTWjtm+sjS/wv7TROuiKn3WBD9zvQhC1+OfsxUiX
Lpa6Pjbvo8VkNy52O43vrvvwSkx4EHgYZtekF2PPU/j0Rvx6scS4FwUcadPhyVP1JZJOvPc8h4hX
zH6qfooX8x9+9AdnsQPGizGwWCyCrcQs2C22wWYxEKKS2UschQXOQtPCYsh862EOUcur8EYtJkRz
cSMutsRe9jd68V00Y9fDkgHeEy02xhk/I4lK7j1Ii7WD0zFZLI/RYn7UuCC7xQ4Z44uMzezAMCfY
lotlUhkHQPTdXbqYKWWCrdJaDJYh4V34Lb/Ux///6quJc//6DT/H/006+18I1S+x/izJlCp+QVQ7
X3/r/yTJO/+ghyKVqeiswTNeBNT/1Fb78h+eZ0KuZujo2a6j/qStdv8hPEsSvcxPpOtavA39R5q8
Lf+BAtoVvkJ9Irz/2zR56xdAte35IBaVBSYRZqk0HYv3UP1JWQ0dO0LdGzknBHTNwQ3aEc3UvSKS
46Dqcdp56E+vFbNcRCHWsQircU2PaRu77D4dw+g/fXz/DLv/X0WX33JCb/V//of5Ky/7j7fjSlLt
bVMhRjd/42WTmbnIFXN1shRa2amKql0iP/vJrW5E8e4vvRKF5mJl9NXN0rO9+vvXh/xdlRlngOL4
/T//458vbzt8uj7EcEqQXz8NP2Hc50vXPjVj8K30+u5BjcEBsW9xQl6UbQcHRXKPwBCRa7z/+9f+
ErH/9uLcKtwrSjFeE/Zvv3sTDaAdU9M+pfmgmG5NKXZgC+1i522SJpaPRsJ+SjJm6c6A5ZPvDvLK
BXp7SrTd7inPSD6KRIQvR8+Hf/Pm1F8/Ge5Vxf3mCRNw5m/3yVCz9hGRaJ/wvDXbRNffFI02DPaB
ieYHo3eHw5aWKDmpqvA2BrLHrAsZbvfyISuZhlFn1sPo7f7+fdn4HX6/YjwNRDEqxyRPZHle/3z/
joAacuQM9inqAxoNdTBudEvPrwj8nxyjwydCtRF6ZchmZ3qYpGApfGDkA5YNY5P0oBNamZbud5Be
ptM0kVIEypsURzdMboR55fv9BgpL82CVGMcm16a7BibhNDjjd8bYzl1XfnNq7R7Qbx/imdIvisPy
jVHtE7wv+95Iq1sesvTiw3cUtIXvHJHsiFmrCJ+b7pA//9SF3XBSMcjU0Z51xOn5zXDki5CFf/77
T8s0//JpOYLHysHH7jquLZdP809Pe2ISzpqFgX2Ky1IQDoTIxVGwpOA5ahLCaP7MI+OwuHRo8hXN
Z0l8ELKD/7c3YsLut3CWmDxQvz1oYWKJLJom+8R0iHGQgD8pAuseEsO+ku0D4Xh7BVL2ZAf2sW3z
Y+sZ4+Pffxh/vXMc9PqYSpQrlCcU9pU/fxZxWzWGA+z01AfRT0MeUJRyOkTSafv+rR0nO67Rv1ve
/rra8pqONH2ff7Il/Ha3ij6x3VZmNmAsdRgbJNqGlg9liLA1yI0dRor5lKvkWrboV9LZvWBaXjW1
aT034BP+/veXyyP763rjCEu6pnQsmwvh/XYzeIFl4igxrRNdr3OZDtbZ8oG+Yf8VSebfC2/6VC60
3Lxw8XjGQ7/DkHkxx5Jyay6wl0SVeelapuqYqdXVwNSAHNLs3hJUp+VE5B688eCI+OeMS2AiFJfF
20S1zePW/ZF98ce++z9sHPKvK7cjbPYxsSyetvz9zqZRLIPASe3TYJPUV8xVcNMs7Tg1YmkZE4xB
ge+dK0Mba4T59jEjSnYbTA5Cg6q+17joh0pwHurSAo+1i8R7aOAqV8BSu8E69Uoa1wv3LRARBrTc
RMrR0c02pnDJ/kG50To0HFVFaZz4ujn8/bVy/4dLZduWjwuL29UVvz0uaeY7Y55W3Depqg+jgYha
CN7uUHTlidYp/tNy+/cvaS73/++3h4OxCzcWZYj8/fkYK68pGY5bp5hozvucHu5tFTe3ZgUjgbR0
f+fnRDtGmeWdvr54Elf+97Qu8n+zKZu/7j1s9DaibOH6NhWK+9cntYraMqvryrhqg9TYoYB/YEaW
7V2HwXiENhY1TSJ21VJ1o8K2LhwQ2Al1Q36ERE7i4x8MwyZ8KMy++Tebtvp1RV3em+tRjVmOwyON
0+S3fbFC+ykd04V8ie7WMbDMmKpN1mlPco8T+siggZiseW8X4Up9Qlm+qfIAwjf7SoiBCyWzKxh9
WXiUFIdpZ4wPqg8tIBA1ahnlM+3gNi4K5R7Gwdv6VGVkr2kcW5K/mEwKpCnKpdHs1Hmss/DiJ7V5
zZmmPkytByjGDu5E6K2q0PO3hVZXbcNIRiee2I8RRgdvqftS7GL7PB13dYNIifIoBS8dMyZNyq1p
9P7BDitxi8zcLMvT399nXMJf7zTma8inl3wUzIIEYFD9/boSF96Y2GNu2VdhSH9RK+eJ8ee8K2PH
IGsuv7HGYGDT7ghuN1qyMXjvxEZwVqRCi/I/ci6ShH2kFvAmYk/R4C3r6Sq3pvSYGKQntqgc4pam
EGXXW27nxzkhkDsaIZ5ENDYJWUGN6LvOHdPneJ+lKQZo3AIbE9pvmkqXBGqdwAEZCFlM8IKE2Po4
92OqtsNp3aB+A4VlE2vylcuS5MU0/2Gd//r3McmsjfZd8FiNxSZTuR6IKRrD1lxFIBj6HtOKVZ7o
rKNXI6PiahgPQQfXGZ0z8RJdfpIDCP9WOkQeJ2SiVEN6auvRQvLPvITs+jsHNugeKbe/iouXrEr7
4xwV9+Df71nXSGKgLGqy/m2Kx+2URZpMASC3PQF4W782xnXlOMFNith8JXL7tmUNvRmMttz0NYNo
R1S0vcx5XyeRPufaQ0qtQnebWosEZdL+mQgARoDEI3L15HhlF12wrufMXrtjRdmDY+PKgiGa1PLV
FdlyA3cZvZzxHX68gabpDVLGq6UO2UxPxuwIXnSJOTmTsciAexAvGGxCHFLqvWOWuEXHKtHaMVUu
afbttcvEbXQFiR5opq52ZVEzhqliMtX667iznAvqn/2MSwegr15nre8+DOHsr0rSaGqvbRnVLgjH
eXqCxDecx8Q6SERjR5E7P4rRA1wQ+fQfF5k5yYPxzmZQCfquDW/7HmmN6HBeZzp6S0n/s73iwBCt
v3eRB+nBopBvu3sn7eFuZQWiARUUsKZADqclPrS0du8iMyBxnWmDTewcIh+nhYdUZ/TOs5/a0eG9
0QMWFTLYDooxRR9lCNbwsW20yuZLET6nFTBfpCObGHDydRvk00qCQHgdqmbpJV/qZHBPQbTgDzU4
8DRwhy2acmsTTlPz2PXdlhH7vjMCJJR6whUX7QHKjteGctZWHivksAJGF7f10YREsG6BhoMpvpY1
UimRKRINI2av9BeoZ0yujQX7YhXJwuNRyoYNDonqjzu8KcS2zQPuVLx1dKKDn37c6FM5l9/9kD3Y
9+fyFjD3NSuZhHwy+/uQQeVaaTFd+R12LK0/DB6Np8D6lhTDvZ/G8jwPVBYWJ+l9FdnJCbDWxeiy
Hc3T+oHw2H1oD8Fti48imTRz2wRli+/8iEHbbVXeQG/Buwkivy+PecgYPEMHYCcJkTlzEt5NSf1u
WyM8U+1XBx3CLlggVgnx3Vhi6lt+QfheSeMeAxm8234wndq8/ElrebigaxIoIi1acVzVFbbL+DFU
3GEFunEznp7t4KGRaAjCrnO/t2cA5dF9ucx+QXXXYLWs5ga8B3zSPAf6WljYdX762ARokGnGbS1I
Dhe3ZTd/hKIYropu0luVWuU+jZvXWJDXgVoVpd5bbAJkKlWECRYQC6kY5Ad4fnqBWrQeBhdEJ+G8
uBqQ0bU1S+Bc0wBIO5jREN73aNrFVuQ+HUoRCVCCRnIua+O54Ti8VwPWwoZBLQtB+ZlTUpA5QPvQ
NKtbwPoa+FhK6mgcXGTkMByZiwcxRsHO8TF3GfNbpCZrm9TTYhF2s2Pd28t06a0B6Nrlmo6Wdgn7
XDVhuyKoj4/UOceeeZh0AMB11HcW3U6mCYyTkMjaqkl47Eq9bXTLMbSU5mPhHsLWDR870wKsnEE4
spPxzDwqeK5t+0coxmnlzVPKMZp3gvvHussqpLK5M/jPMBXLa3K4sk0CEGRTRDTM2awLIpTs1dhk
88LgfRmp0NB2h82hoZl6znv/MZpQZNS631ujad8YkbMdbURL9ajHlVWo6TE8jwLUXG7Td3ZDcR2X
fvrWM68azIQsdZszdT6qo9a1cexb87YOav663Z0Drb2LMV+aHr/41+Gs4GS8o3vIR0aoZ7Uyvbjc
N10B/5zWOPXiw6wxAI2jXR/Rq8Yk864Ao41bE6PkaUpntND4eBsJki7PcRWJRD/S5nJPYe5By8QA
GOROeZ/PPiKqNmGOMgw4GOVovfQ24qYqgStmsDjByWSHkBpUjwYQMVj9sQgChq6chlaDqrttUe4H
zgybKLIn3PbpyE0i70JD07NUnCV8GWAdrlO1xflkb6sie3SNMTtb+jz1jXHwy7rbIOgOp1M3V5wW
q/FWw+ZtbCCXRF6rcyWNJzwTpAIb/bjEHKn92AF3gyrHnt+4BqMk1hTIblDSFkG8cK0bOeB1T2EH
S3gqr7WeXsmsaQ5Mlro99L1vxKP2r3AIAH2ZuUPyMek0OLiDQzoDY6yWw4VnD/r7lIBHbd1YnNJy
plk8Lmxru/iZa9ipnqGsMymHdy0KnRtivA344tW4yzvv3Pdtc0cdPvNyfoigXu2yirF7pm0s80wM
rgy1q1z0nga2JjRVaH9mhqhlZBDobtFH9izEflEK62AaOV1aIKJ9o9/HM5bREeWlMWJske04nvsG
WGabJA3XEVZpNAJC0fYy164BIJPdcAXNpDrFvczWzdwPV6zDouBI7LuTy3kc17VTIrw2fecGlTxC
4kWLnNjRkhxlipPss2u/a1CLWdNbTJ511jIKjybjMmqbWVbSXesAmCLx65B6e/86qS0afQjZ92Nh
tbiLaHlJeqls/njN2hF2GpqkpU5OvUOwgL7wNw5bT0PLNHwiqvDQBbscfssFo5ApV3VtqO3XKyZ1
1BGUA+o0Vd/IZB3OSeCLNZ08BIcSmU809xiE80ae7ezKylt73RaTOkZR4W2DzkkvIzs4xlXt87yj
B28yY8fOyExx9n8wIP0ZlT0qfc9+6wvne1UlHHehQhZB0m4IOPnADBBzJMmjzWD0t33egoZqRu5/
6e+qBhEdQqyzsPrrAhLMJrTbb9Lwj+0IApT7OzerH7Yy3yxf8nRJR2HjS/bmGLN32J9lNUQAEfPX
Dtc+SL2YZboE32s69wTUYI0kFHtTF9Gb45yWZtgYWdHeLYH7mernWBCZ2cscQU33onR6dMmLdeKR
KPAyDyni1I5pZLhqZv0w8shuNdkSkIXftFel+3w05+20oDXrsT1iFA5QRBSbZoJ1y2jtYtdNsO4T
fTEkqWaiAN5jgi977AczWjWj9ezxz8nksg3t9KbG1CFGbjwyQ8EGruBhh335DmD5vTOTA+SnT7Ul
4KpgMpc99ARIbyrIfmu7sg9582x02GHyFCUUrhGQCOq7zLDMI+3NwEEy3esyIie4GKWtKbF9vENl
JZFojOp66gnhGmow81OWImur0E0VicFlqZk8LhlWUVjc9aKGIzl1W4YzW5Q8jI2qdSom0ntxt2Hz
Rm7v1ud69KCKoWhfyCKQXLOa6hd5j+5KHCu23gxxeQ1QCeJ3v3Ml+vhmbB+6Ci1ZVjMFZRwWBxth
++Zak2INMSG7Ddsem8Q8HsxFrTD3FWePUG0jVXHYafVhkimb7DIn7FW6rdBScgweSJmotL0yE+Sy
9QgzMDaNLYe+so0HatksWoS5kGLnmzq9Nqz0W5eKNwxF3s52iMZuOwPPS3FjuM2+C0S77n0WdE5q
G2pEb+fruNt4NsTWOv7BiRcFRNQiSQuKTd/Yz2wMWBqj7/bskFGH3y0J3WpD3TlsbMO984yY0A5t
76wGrRiJXfdZQYIPQu16m3rRjgp9hTXomMMqYAlllXOZ7hn1j4mIiLVVpnuWzZcmIPndp5WkLKLp
0FmYYEvkg4hYLYCF+Zhty5OdwMvIrRRxYXv1X8ydZ28bSZrHv8pg3zfR3dURuF3gxKicLHs8bwha
ojvnzE9/vyLlsSh75/amDRyBgSBLmmKzWOEJ/7CDtTC38c+g4ZguU0/Ay8+slYv72wwGBCDeykOu
ubHh7EcvCJJtux65Sh/ayaIaQnQV7Q/BGgVB7Ni4CEKkKxJfzCzPu1I1WNyiBtTQOq1kvqzvkzy6
CZzuIScI5vyoUUtR3GdJzDxrS8r0tH0wNO/PLEeRnLCZaM1H0Rk7eKfrJ+BRLyJPUBhpKJwnoJnK
IkBBXF8g1j1HHUSjHZ0ROWZcPyBcEEhpvghYerHfg5ZTzFkEEU2xpt0OV0Nk0bNZ0pq04bMvsTLQ
XE29ahXpLyAJYQJmLT7DABhtBfzEkFZYVIHFqrXPrY6iLUi0K49AkGYu6ue2KxXIcpuTtvc/7ZZ1
Ud04a5Sc153rTWOjutd1xlTWQLt4kHNzzbuoVJixLQh1aRuI6TKaBOUNIpNk6/Z92vrVzBImAFIt
vjCtz2YpW6xG1t8O7QraKrzs0ISc1voo4NrMMUvXYf6jG8i5ELU00nGDYhVAFAO9sl3GUfEFYeYe
gipSxhvUSLjqAWEkUkPDaTD+NKc0qIjzTbqnamnAugYohX/dg2GB68kjCFbrAd+tyrOuwpLbNdHM
JU4xwPVLOFjL1iu1lY6DvW21m9L8PdbrF8WNCE8gLHKF6f3QzLzKuKxEEE/JcsQy22lXQYmso6/W
9Uxpoguj81e4E3xM1fyr5nE8N3Shw84lHTZhHeAJ6HHLwY/E6cu17pR6yBcCa6Id5emVTf97qqvu
A6ArLCnS9ooSaPfoucC4yC3wrnSpEoldUc5NJ824faIQJE28QhMugi2HiNHaNf6g4onc4Fq0C9oF
65nfNvFK8xzYOAj6LholhWqH9BwSgTaOGV2gI3dRbE3X0a4tC9F+juELLSDQRiljobaldaarGdqi
Rh/eME54s/8u7tPwxveSOzH4O6hC335eAW7BC3PQOHWygIxKhSOpsy/2/9x/ISnJVaaZGzcXYA4b
A1xAX7X1skWz8SYXAt3gGqX5i2LdndfyZ+X+Z0Ptv/hp4q+yvvRuOnTOPBXZNhtm/s3+C5brr99Z
Aupr7w3lWe85T6Kzfjdi0a4aq6fohEq8e+57yhU9H/5pd8UV9HuWUDTNXY0+QRHo8zyI8z/iRZY3
OXiuOFmlkvM3hHinpjZAi0aJ1lM9Uf8gK+5nNgI9CzcHaQ3IS9U8ZPXylyoN8e2AtI8Ue3vvdCsX
Nga3tREtcogNmQtDLPJV7XKoJCQKXg5vqU3RHQbrCrWzui5NaH8tuodgaCIOzsSY2ZbyguodtG4Q
X5i9pXMI7bC8mscw9G4b8O5LGOcLhr2lKAOWaUc252pufHZGlzZaBKGOw1Y7fKgKsRkCDChJT742
4IVAMRZsIFlj9AXRPySgBC4Z9lk02tDsscvzytj5D47WXlW68O/AvkTI81x3RrrsAyqiorLaK3lS
dhAaubk9wto0FJeK15kURCr1HKAzYPtdlUwpejiXyKXU2AoX+A006W21C3a4f8ZYvMCDWgboBUEf
D5QHs4ERBJ1iRhKtn1dqb17Gye5lEJn/SPfi2tZr/8pxCgUDILDe/bBGHKrB7aQq7+F6uauS0OJs
l2j2o2ZymaC5384UP0ouKzO5RZ6WyxrbtVWYDMkqigYkzjsg+zYqG8iXskX9AlhqoIXnfRYiC+EY
nNA70I2VHyxLvc3uVEplZz0oXDtxq6t1uJvbevcp8RVvRnvDvKrS9NFC2gBQZHSVSRY6Mr3XXY6q
kgOMBCEz3Vlyb3bISt+lamUjxuFo96b/EMW4xnTrwPvUVskNqFT/S4afoNNTdLMCGwKFKWaKXrfY
3XSfMyWOV0lcoyHcF1gbDnG5yuyn0K453rt+BxMXgQYEq8qee8BDCP4xDs9j3cA9z8+ey6Ksbo04
g4PaOogMDdyuutn/4bb2x52O5UpRasklb91f5gkKVn3vodMhLghUo2XpGBYZimFd9nBcbJLbCBr5
dTfc6Tthsxs7b05L0kXzzwK4UmnrKR3BTuoPDA854X3tNcVl5mWf9CxRQbbE5sq2I+XKKdJHd4gW
rpJJIDr3f13HyVWWUD9BAR52nOt9KvP1RgFNc2FlzsPQGeUVgIsnLTa1S6jlMP2p0UEmU57AIWYP
mhDnpNsOsh4I0OyTTz0rvPO6ta6pFHl3sCJQak9hdEfCK5YJ9cPrXG3V69gItetKRbqffqy7qCoV
HPL+h/u/6VKzvXYe050EI1rVPcgj/7HrIjxs6AFTsCIEmOJYCLc6qe9b16jPuQqx/O1jBO2bzDCv
snUPN9MSiLEkBjZEQBnNK9F0VEfQu7OdD1quICcTUsbYZQNMqQxJNNIfBFytD+5auKuiTIaZDbjc
oiy6zLvCRYOEHjiPTl9L7/DDCUmf47UOewguJOv4wd9pv6v97yE2GDMRS3sCEV1VqtryGfiIgea9
MgUh789ESujJgaWSh85xkhMBu5Gn5ZDTkxk6vhK3FaAUa8FyzPyXAIY3K2mmG6nk1YP8Dcx0kaAL
25S3LgkZBNIhTgAE+8+Y/eEPoCgD4qvQoXzLXUEN1y8MHUys6n0E1zRc7L+wjx52RviMLD8nqdMX
HLuUWnYO8rZNV+YoPfMdAizU8MFtV/OUusFZWHtIDpD0I/yEkVxvWyjQViazEjuUNP1d1qEnDObM
wv9Xw+isbWVTjry/Q32/ydAFc7Qzs2vRpfN6GB1tCmY+p37i4GKWsjdUjmbVU/qFK41uBbJztRvH
cL5JQvTBehw667nyYNuE1v581T50RW8uWy2/75BTxw0JKkdv9rdB6FGTas9Qs2aaBWKHkJNS0knO
r0p0ZP9NeOGLihhP1FBMmy1aHP25bVSX6OLQqyJUn1k4HUYR1ejCy76aZaRccvqvqMLlUJ+MYRU5
yyAn5RssAL5pU8YXDsrcOepL9wGMBMf0to1RoMUz8MS9qYTztuZ0JCU7U+PSu9Ys5K8hhefTUEF9
EO347AywsliRxXqxHZwVnJw4uKyHC7/oDdKq+JpCUzTHIo3gkFIE1Aj3o2gV/bKLlcde0syw50Ms
ypq7NsV9x6s9+mTurRpRoHLj8o+WXPI8DCisa+Ak7ZbFDTofCSNj3vQm0lGVGi2aOGG+gSsOHVqN
lHoWyaAPF6SdgNPD3Z1AT77rJQ/AX3qW8YBbjY0lTlMgkg+wBLN1LDrceRMCZEezxF8mCn0ME4Rf
SEyiDlIN18bRfa2IzxjkqkslRiXMKJPzuNdwcsnWkN7jJS0FeLuoOs11fEIcE3E6UqfSIgylvmij
ME+hsnhRKRIlsU0Jt5Alnz6p5z4aDZHu3/j9/Q6C2moXqXeah8wMyBlEblPY94khzsExImGDm5WS
dc00y0qpSBDOc3hRc4oh7VkaJDN/h2lmazW8Nyl5ZiNpnObWtjASlArc6F6QZ5P4IFAshQW4GBYe
5DlHM7CUW39GcQwzDc3tUG9COSeJMHNBYg+hkxzfmd6e9QN5NYPRTIl0KEd5dt9Ga5wEc0Dw6ERZ
brfKfBcHTesBWj7Cs/r6pbSUrekh8tlCy0ZAuPgjAM9zhjR7DKuQVlphkwcFvg1wOjcWHBBPvpY8
qrrjzT1r/blLrN0sbJ100ZdUCTqkhagoodhfpvRp6sReoZE5d1Pxce15n6GxopWBqcA0xUdwNgyB
NsvcgFOBbNUP8IOM1jRTxXoGqQlya4ppxY68vaqEfmMP4ccacY15F5UPYdk87/qapfi1C4gWCtpO
etDlQJVzm5Ni4YQURXAg3am/78qAEn4A5TaOYNHmoL3RMAzmSoaxowcsnwTe6rtnN5clDjrSyAxg
i1cWCcxNjzAdze5QXdIR5saLe8BZ2nClUaJYACN7Mvs0hrUffzStEl4GkdUZpHK6KnmBTGZiFbMo
tu53ivGHNOjgPHB0FLrT+YDaLmwtASS/qrrZsDY4LIRc3spXMxzUWVkW8dwaAJ9SnKbkoV0Wxho9
NDFwxg/FCxAxtodTvaiopc/6uu9A9vr5TG80NAAoAnXk41ClVaisFDJUB4vn3ZOSZPfuzlm6ilqv
KimJXuRtMc8B6t6h4hbKQJLiFxoFQUCPlKo2jTg0WZaeFj72pPA4VM8E2LnZQOh9IdyQmNRyofNo
cTjjWDWnilUYF2aAsqNR7D7b0ACekCs3by2/vW1a17vHxnXlml30AVduGqslRhRXXcyZAME/XOKE
GC46zG2miYGcfkdshwRqtpAges3Kr4D9pq75lDrOxkLhE1aNvSqi2r7NM5wBqdMvdkEZLtSYxCLR
SZ+0Kr4Ndu1l0oj+MaFleBan9Yedp6wvfSN1rozGJ74ypMjcerlrDHeZ2wRKeVKFlJwEebBOdoRK
KmuxmGeVRTt/QEGQvgHrr9Ge4nWHQwKMrTTKL5TW8B5x9do2+FXOSJpx98j6G7NxuuWgi2Ku5slz
CiV7RRGvWqE+tQGyBZMgF+pH3dutp3UAlQJPwlUeBNMmcgoa7v1dSsAFuZ3Ki+F+ymSzY43Cm+iz
Twm+bWc017wVUemznvFuMki7UydJaBntdtWyDm0UeOta0JrV7nCkVZfIGUi7MsKVIFcWWovGYxSg
nWGgOYiGNHwv1M8pNUGSzFRawXSJWl7og+mlL5ndPBvYiizrtXZtZhbSK0G7ikCTnJcO6iyZiNGu
z8RS1+JuLkxuaHpIDsbfWPQ2PqwBWOUY4kZ4WiA9jkKG6lTUrBptCS7mC/3oekp78N7hLIYnEuMm
iNnFVK1K8IdpHaJsMdwk+EdAkFzz8VC9DMycDldv3HtasrQE+WdSRBdU4mcmxgvzxiD4GdYJ0ZZR
gMd34Zvng7aEvPjQlCZq6R6sZQ8oPyYnwLqL5Do1O5ykhugCrA62lIoNrTRtaEvSD0fOF264x6WL
55O9EIH+ed3yyfmAI2K9h47cR+cqJ+fUCWiKUtCNTDRAdi2rfX3mG5jaVoioE6gDHwir1bpQ/AuB
EC3XOf1M/AP9j3kjKSaEIhmdm6kKLnXe7jCDK+x24Kqx8OpOPW2hq6DPUUkNaLZb+SUkLUie9Tl+
qb+XdpIuW9kbNFTEFsx1+BU5B4QHOvGlNyG1N87uwogHMvTC82Z1NSzh+cRXJWbcZ05vYEAV+N65
okTK47pYOpE5KwObjqEBdsRCGXeabqE94vqQG1dZ3VszICrGGe7dy8gy9VWeLXCnUG6VlFBVlFze
oGcwA0YlqLEDumeQ0vzOxcIFKl5VoZ1v5axQH6ooZVDoYEgGrHsNrFlBel1ZyBBmTnMOVZR6GmmR
p9MSV8ApTamNkyDYfrAIEpJPzzbmKEi7Fw4F4ztAVIhJIciXBfpNjIIMrBIiuFAv1kut0ObW73oP
14r6jFSKjhgx/EyW7XC7uipqn+bXwkm1OfKcwFCCVRIkHh2QQF4bFUhqt7vgAr1p43ppkJbemhWy
n4pWXelliaCC5QGhbfKr1ioxclnXC5ENl0abxTfFTiP/3Gk2lQPs6muw5Gfl0Lczq+0hh3moA+7w
6cW/pXiyB7aKo8RPsFgkL6KjXq5Wl7vKxwcZXMbMbM3dTcPMgaepLwybl84r6NA719nN1oNHUw32
JriYlafXK+EWOhmugu0DoRytB3JXNNnwJIWTzMIGdiVR8+iM0UEZYNCFGjrAGFoMd52pEnSuK2fu
NMUVqIUaf6PdHQJ9eISThU11PQfYYNfp1K2M5KbMtWHZDlZ+Vuo2JJGwJgUVzvoiaj+GU6tSUTzC
2G7WrxHKQ0/rEUFPG5faQix0/BjmQ08nJ2/pmWA39uABFXxMXP0yKpm3QgvXF2sVpe2+mVdK+ylg
+qYqnHvoT+Us9NzLrnefEP/5ojX+irgQDQdpjvH9y/5n7fEv9j9TYhUvTCF6HF8jZW7kNKMrTJMC
DyX/0DaRStl/u//h/kth4y1RVZisNiWuCxkQzXVRlRehHmIkutOQr97/+/sPbUUtLwruLswH5Lf7
v6zWrDMfjcJZYtvk3x2nxdkapj3de0ZL0t3lOuOajNSMZ9i/sr9/nP23aoJpDNwDLhBkWr5/KVrJ
1f3+b3sgDg2s8FkJ0TgpeHsX0K0fSsjJCwNVhaWiS/EKfvf9D9RiDf1GRwt3b9Syf9qDGcL+2/0X
X75Zu2mvWiRgCOut+gKLWL7Iae/Y/jHSdKu91QJt1cciEsnClMYLbgR2z7Iohcp/7X/UOSJbVJ7x
aCQo+kSmFyE9F+E0QoUVMxJIVctMDMGqlX4TSPZurJ35sv/f93YLueGgZJ1+qDDatvWe4FhxgTzs
UXb/38yb19eXxBgyYrTe75st1Zdt1cR19a//+k6b2RM+PmR/74/+eqDftvtX/jDk23/+4zlrgCrw
BF6QHbFydEmnOHJK2D/S/nn/aoR4w9tqXhhauBBvTOwRDNMFX2xKCgRiFmiK7X+tuM7EhU7j6OBA
XUc1MD2QL/hmiv7dJPz1+zvM5l//zdE72Lwk3AtBVZfBc/2WmYRQmQTa/yez8G6M77NgmBOkynVH
ZSIEbBUDQOzbWbDcia4CVHZc26BADKzz5GZBVYHlj5oEoU/oN5iqLhx0tjXYSseT4ED6MlTx5xxJ
0tdpLQUhVP3wybzboz9uiH+7FITJuxQqs4ATlDAhTP0wC4LfG6wVKBZCe33BE9oQPLnF+h21FuDj
SToeC8FhUlWw8sezYJsTIC8WOwIxTVPsCYCntRag4IxeCsZEd+mCMxNol0FeY4e9PRU0TZtwVlgs
BHE4GE5tQ+iaKRkQo5aCcCb41LgQObkF4CpIRs3bWYDwadhguzk2TnQp2HsC6NhJ4BI0Ya2CLeKu
FO/2g6aaExPShCageJr6ntp6avtBsjzGTYIxIRRwdc0glRS4/P1kJcAvZaVgpwD9T14gpzUJuBiM
DRXYDpx27AKXYqGxjwTe7gYbjjOzY0kO4H67nFy8ZJru4ZlG3JH2BD6vxiVJtGAYrIfjIwHxWK4H
23x7h57WQrBtl8U7ajcY2oRz31Q1xKkJG6HDH0+CTTjF7akasN01h0ji5HaD48hjbNQkkD6o0G4J
ATAetM2fxQkQzw0UHFgPmnOCcTOB3OiVoE40TRAlCJYVvnDvb0jHnbBIaJ5BcdRcTobDlXxCIaOm
wZkduRR0h0xSh3P854I/3g+OjBN0XdeEDbSX1XByJyPRkjp2FmQSRYzEHSA3g0wO3t4OrARuR6Io
YmsQL6eYTeuqejioRlwP2CsaMm+QygVSAeTdyeiIiUEMZXIgoBIij85TixM0w9bGptOGMREO3E9i
RtzEyCffpdOaZrAYeP8WkQLCIgb06NO6JIWFKsjIU0EmklKNhVWAdab4ob6kqfaEUMLkWFDh7HM6
ntosoKbgjD4V3AnoQrJpPmsYe5RZ3p0L1kRHvAJ5Fs2SkcTplZco/v2CpaASCrDl8YMwD4ff28PR
5Vhgrciiwj7PPL1gQWY+Y5eCYU0EUkfsiO8F1aNZMKTLLPU3xwHzLStMJ7chLGxIRx4LZFFkT8Am
XXa+zKPep5IUHeQlqts68hCHosNpHY5sVGd0LsnZxzsURISH0JEt9nYtOCbHArUnIgV0Mk4xhQBo
5Yy9KIU6obdEOmnzcasmxcbjWXC1CX0JFzkbXUdb5wRrjTrl4LGno6wrUD8jQKaYJug2vMupbWti
c0OicGRqe9/oQ9ZyQkmEXKZj1wLhgmZSXSEiQMZIVliO14JN0k11ydUR1NhnUid3U+oUPw7x7N8P
oAkdHd6gBnZat36SVXMuUHkgkXLpScl88gRnAVXAkXeEQSlNCNQCTdd2aW+573YEBUbyDJMmBUvi
JKMmGqqv/dIRa4EVzx1BDmGrNsegDJDf3hGuO3FoRNCo0ZmJQ6fmtG5KnKvEYYH+/VmgzoQKkYEY
nuqy/X9ScbRIpvALVImtUSGTikUnNwvu2DvCEBOLyJkmBO9Q3gLvEmt5Oto2LDVSaxui5Ss64JTu
CGh4o2eBcptwuCXJKCkx/xA72uTVNiVZ1ZCHxilmUzRPtNERNA0nao6o7WFu+Rohvz0XbIqOjskV
ARp8H04cEpfTWguji47CmNCSFCQI1Jr2HZnj05Ee9URTgS1YoDoceVme3LlgEO+MvSkF3XpUd3W6
Mg6QBZk5v10LcC8osjg0KvhO1h0PW/Ck1gJV0bGzYFNWRHgY0ToKiz/r0aoTyg8GEhvU3Fg0pxdB
Uxgem1MavElqaRTaEP/UJVrpeC1Qhrc18gjXphuD+NsJ3pR8QmPzCFA8pIsgFsgZ1X2F4XgWXDJv
JGN1JoK/kzCekzsXKJuPnQXWAocizRZSaxSOORqOZ4FmtcNNSkBhIIJ8yDlPK2qC7yNTQB7q78eO
ZFNEjjZ4fglj2fcg3x6O9GRsQimKklRhADjK7t2JTYKJjPnISRAseFKIP2Om91eE7UzYLapLh26f
a51eT0Ynsh87C/TsqeaTSwm2BBHie7QrAbRBEYPgel+gPsF+tSD1GXtFCMIF8kXeKBUl2ZZ/V3Bz
5LEB5g14gOxRnuIsUBM9bNO/fyxQcLMMomdUeGk9ySrL8eHILFjkWETX+9LrCWJ+5VoYOwscjpgk
aBIDjvw95+O7KwKQz4Rj0aSXy+8ANp1cYk31fDzSk32PBRapNTgIg0LL8VKgxiJoZwMFVZmHU6zD
g0PSR3emjAkVJsIletI/i58BNOHjwDpg74G5P8UNwYc4tvYqK010Y+g+IfbzM6SnBP3aoF25P2Bb
nWA3QphIlI0MF6i9GsRDhEt0nmQ79l2l6ZBRMttMxT6u+j9klP9B2vknywaPn/hlz68JttXPaDj/
7g++BYw//v6VVSKtUSR95ugPJd3m8Nrf6Tf/OqIK7Jkvb375jQmzf53X//31Df740kev9e1dffvh
KtiWm/LZH/a/GF4f82aTwNL573jzZZNsjmgve8LH9yf55z+OnvPN5/+/DFxF78aVbJrR45bBLkuP
B94D8scPHG1SVIC/PaL8GCmKs97HjjxFMO0rVmPB0VMf0LKjx87irNy8ZN+eUj71AZU+fuQ03T7X
wXNTHw2+x7eOHXy2jTfdpty+HfkAGh098iuR67fs62/TDK33L8fTfgBqj32VBbMevBx9nq9Ix7Ej
L7cZ9uXHIx+Qc2NHXjHjQfB2xglCZZFm7MDnLxv/aAG+gtxGjxvHAT7jxzvygKodPXT6EmzenSIH
NNbokbPu+MM74JvGDnv549l0AMuMHpgBmudo+LYM9sfeAYEydmjp5179MM0HXMfYsa83QXp0egBt
+hXXy/WmHOJN+vJ2Ol5BGOMfuao22OhW27o+WtOv8IbR4wfPeGVtjmm8B8zA+KG5C6qsPlrZr5i1
8WNXVcB/eX50Nr1Cpn/F6FlTvh9aVmVHD52l9bszBBCNBCeMHflm+6XcvIueXjv+44duN8f31msT
ffzA3W+rTZJXfnB8rTO+bE//ivEvtmW1PTqpKLfJru+vGPx62wfPR9cYg8s24q8Y/DOik99G2ucH
Bybt6KFx3fN/m27KjJvyeHMeGsG/5gVmm+j93sd3iJLp2OFvEf/6Nsp+Wg5tqtHDRjERyXFWQ6Yp
ez+jhy63uF9+G+fwzPs269iB77ZpWg1xu3mXJmDUKLs1Y4d/8LOX7W/n1Q9326H2PXb4R2m2+tOF
+FpW/jUv8ONCfK1Ujh3+A7O/rartUUjxSvofPza+TN8+QbliXuuKY8d9qjf+0bCHGtXYYT9uy4Sb
7WjkQw1w9MgBmc275S0OHaixQ3/acO+kHiYsx8+9r1eNHnxb1b99/NnDH5oFo8f/K1vkN2Itf6cM
82nIUDfxjmblQL7566f+WaXpT3GWH+tP30RXfva/HRfX5F88x9tN+a//AQAA//8=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legend>
  </cx:chart>
  <cx:spPr>
    <a:ln>
      <a:solidFill>
        <a:schemeClr val="tx1">
          <a:lumMod val="95000"/>
          <a:lumOff val="5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D$9" lockText="1" noThreeD="1"/>
</file>

<file path=xl/ctrlProps/ctrlProp2.xml><?xml version="1.0" encoding="utf-8"?>
<formControlPr xmlns="http://schemas.microsoft.com/office/spreadsheetml/2009/9/main" objectType="CheckBox" checked="Checked" fmlaLink="$E$9" lockText="1" noThreeD="1"/>
</file>

<file path=xl/ctrlProps/ctrlProp3.xml><?xml version="1.0" encoding="utf-8"?>
<formControlPr xmlns="http://schemas.microsoft.com/office/spreadsheetml/2009/9/main" objectType="CheckBox" checked="Checked" fmlaLink="$F$9"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chart" Target="../charts/chart3.xml"/><Relationship Id="rId7" Type="http://schemas.openxmlformats.org/officeDocument/2006/relationships/image" Target="../media/image1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17.svg"/><Relationship Id="rId4" Type="http://schemas.openxmlformats.org/officeDocument/2006/relationships/chart" Target="../charts/chart4.xml"/><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2" Type="http://schemas.openxmlformats.org/officeDocument/2006/relationships/image" Target="../media/image5.sv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sv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sv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sv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sv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8" Type="http://schemas.openxmlformats.org/officeDocument/2006/relationships/image" Target="../media/image26.svg"/><Relationship Id="rId13" Type="http://schemas.openxmlformats.org/officeDocument/2006/relationships/image" Target="../media/image31.png"/><Relationship Id="rId3" Type="http://schemas.openxmlformats.org/officeDocument/2006/relationships/chart" Target="../charts/chart9.xml"/><Relationship Id="rId7" Type="http://schemas.openxmlformats.org/officeDocument/2006/relationships/image" Target="../media/image16.png"/><Relationship Id="rId12" Type="http://schemas.openxmlformats.org/officeDocument/2006/relationships/image" Target="../media/image30.sv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image" Target="../media/image29.png"/><Relationship Id="rId5" Type="http://schemas.openxmlformats.org/officeDocument/2006/relationships/chart" Target="../charts/chart11.xml"/><Relationship Id="rId10" Type="http://schemas.openxmlformats.org/officeDocument/2006/relationships/image" Target="../media/image28.svg"/><Relationship Id="rId4" Type="http://schemas.openxmlformats.org/officeDocument/2006/relationships/chart" Target="../charts/chart10.xml"/><Relationship Id="rId9" Type="http://schemas.openxmlformats.org/officeDocument/2006/relationships/image" Target="../media/image27.png"/><Relationship Id="rId14" Type="http://schemas.openxmlformats.org/officeDocument/2006/relationships/image" Target="../media/image32.svg"/></Relationships>
</file>

<file path=xl/drawings/_rels/drawing9.xml.rels><?xml version="1.0" encoding="UTF-8" standalone="yes"?>
<Relationships xmlns="http://schemas.openxmlformats.org/package/2006/relationships"><Relationship Id="rId2" Type="http://schemas.openxmlformats.org/officeDocument/2006/relationships/image" Target="../media/image19.svg"/><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svg"/><Relationship Id="rId1" Type="http://schemas.openxmlformats.org/officeDocument/2006/relationships/image" Target="../media/image20.png"/><Relationship Id="rId4" Type="http://schemas.openxmlformats.org/officeDocument/2006/relationships/image" Target="../media/image23.svg"/></Relationships>
</file>

<file path=xl/drawings/_rels/drawing11.xml.rels><?xml version="1.0" encoding="UTF-8" standalone="yes"?>
<Relationships xmlns="http://schemas.openxmlformats.org/package/2006/relationships"><Relationship Id="rId2" Type="http://schemas.openxmlformats.org/officeDocument/2006/relationships/image" Target="../media/image25.svg"/><Relationship Id="rId1"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3" Type="http://schemas.openxmlformats.org/officeDocument/2006/relationships/hyperlink" Target="#'Top 10 State'!A1"/><Relationship Id="rId2" Type="http://schemas.openxmlformats.org/officeDocument/2006/relationships/hyperlink" Target="#'Regional Sales'!A1"/><Relationship Id="rId1" Type="http://schemas.microsoft.com/office/2014/relationships/chartEx" Target="../charts/chartEx1.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13.xml.rels><?xml version="1.0" encoding="UTF-8" standalone="yes"?>
<Relationships xmlns="http://schemas.openxmlformats.org/package/2006/relationships"><Relationship Id="rId3" Type="http://schemas.openxmlformats.org/officeDocument/2006/relationships/hyperlink" Target="#'Region Profit'!A1"/><Relationship Id="rId2" Type="http://schemas.openxmlformats.org/officeDocument/2006/relationships/hyperlink" Target="#'Regional Sales'!A1"/><Relationship Id="rId1" Type="http://schemas.openxmlformats.org/officeDocument/2006/relationships/chart" Target="../charts/chart13.xml"/><Relationship Id="rId5" Type="http://schemas.openxmlformats.org/officeDocument/2006/relationships/hyperlink" Target="#'Prediction vs Sales'!A1"/><Relationship Id="rId4" Type="http://schemas.openxmlformats.org/officeDocument/2006/relationships/hyperlink" Target="#'Unit sales'!A1"/></Relationships>
</file>

<file path=xl/drawings/_rels/drawing14.xml.rels><?xml version="1.0" encoding="UTF-8" standalone="yes"?>
<Relationships xmlns="http://schemas.openxmlformats.org/package/2006/relationships"><Relationship Id="rId3" Type="http://schemas.openxmlformats.org/officeDocument/2006/relationships/hyperlink" Target="#'Top 10 State'!A1"/><Relationship Id="rId2" Type="http://schemas.openxmlformats.org/officeDocument/2006/relationships/hyperlink" Target="#'Regional Sales'!A1"/><Relationship Id="rId1" Type="http://schemas.openxmlformats.org/officeDocument/2006/relationships/chart" Target="../charts/chart14.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15.xml.rels><?xml version="1.0" encoding="UTF-8" standalone="yes"?>
<Relationships xmlns="http://schemas.openxmlformats.org/package/2006/relationships"><Relationship Id="rId3" Type="http://schemas.openxmlformats.org/officeDocument/2006/relationships/hyperlink" Target="#'Region Profit'!A1"/><Relationship Id="rId2" Type="http://schemas.openxmlformats.org/officeDocument/2006/relationships/hyperlink" Target="#'Unit sales'!A1"/><Relationship Id="rId1" Type="http://schemas.openxmlformats.org/officeDocument/2006/relationships/chart" Target="../charts/chart15.xml"/><Relationship Id="rId6" Type="http://schemas.openxmlformats.org/officeDocument/2006/relationships/hyperlink" Target="#'Prediction vs Sales'!A1"/><Relationship Id="rId5" Type="http://schemas.openxmlformats.org/officeDocument/2006/relationships/hyperlink" Target="#'Regional Sales'!A1"/><Relationship Id="rId4" Type="http://schemas.openxmlformats.org/officeDocument/2006/relationships/hyperlink" Target="#'Top 10 State'!A1"/></Relationships>
</file>

<file path=xl/drawings/_rels/drawing16.xml.rels><?xml version="1.0" encoding="UTF-8" standalone="yes"?>
<Relationships xmlns="http://schemas.openxmlformats.org/package/2006/relationships"><Relationship Id="rId3" Type="http://schemas.openxmlformats.org/officeDocument/2006/relationships/hyperlink" Target="#'Top 10 State'!A1"/><Relationship Id="rId7" Type="http://schemas.openxmlformats.org/officeDocument/2006/relationships/chart" Target="../charts/chart17.xml"/><Relationship Id="rId2" Type="http://schemas.openxmlformats.org/officeDocument/2006/relationships/hyperlink" Target="#'Regional Sales'!A1"/><Relationship Id="rId1" Type="http://schemas.openxmlformats.org/officeDocument/2006/relationships/chart" Target="../charts/chart16.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17.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xdr:col>
      <xdr:colOff>31750</xdr:colOff>
      <xdr:row>1</xdr:row>
      <xdr:rowOff>1</xdr:rowOff>
    </xdr:from>
    <xdr:to>
      <xdr:col>9</xdr:col>
      <xdr:colOff>635000</xdr:colOff>
      <xdr:row>5</xdr:row>
      <xdr:rowOff>74083</xdr:rowOff>
    </xdr:to>
    <xdr:sp macro="" textlink="">
      <xdr:nvSpPr>
        <xdr:cNvPr id="2" name="Rectangle: Rounded Corners 1">
          <a:extLst>
            <a:ext uri="{FF2B5EF4-FFF2-40B4-BE49-F238E27FC236}">
              <a16:creationId xmlns:a16="http://schemas.microsoft.com/office/drawing/2014/main" id="{00000000-0008-0000-0000-000002000000}"/>
            </a:ext>
          </a:extLst>
        </xdr:cNvPr>
        <xdr:cNvSpPr/>
      </xdr:nvSpPr>
      <xdr:spPr>
        <a:xfrm>
          <a:off x="719667" y="179918"/>
          <a:ext cx="10615083" cy="83608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r>
            <a:rPr lang="en-IN" sz="1400" b="1" i="0" u="none" strike="noStrike">
              <a:solidFill>
                <a:schemeClr val="bg1"/>
              </a:solidFill>
              <a:effectLst/>
              <a:latin typeface="+mn-lt"/>
              <a:ea typeface="+mn-ea"/>
              <a:cs typeface="+mn-cs"/>
            </a:rPr>
            <a:t>The dataset consists of 1500+ product and customer information from months January-June with various variables such as Product Category, Attributes, Sales for country USA. Insights from this dataset guides Managers, Distributors and Others in understanding the sales trend in all the aspects.</a:t>
          </a:r>
          <a:r>
            <a:rPr lang="en-IN" sz="1400">
              <a:solidFill>
                <a:schemeClr val="bg1"/>
              </a:solidFill>
            </a:rPr>
            <a:t> </a:t>
          </a:r>
        </a:p>
      </xdr:txBody>
    </xdr:sp>
    <xdr:clientData/>
  </xdr:twoCellAnchor>
  <xdr:twoCellAnchor editAs="oneCell">
    <xdr:from>
      <xdr:col>1</xdr:col>
      <xdr:colOff>42333</xdr:colOff>
      <xdr:row>7</xdr:row>
      <xdr:rowOff>10583</xdr:rowOff>
    </xdr:from>
    <xdr:to>
      <xdr:col>1</xdr:col>
      <xdr:colOff>408093</xdr:colOff>
      <xdr:row>8</xdr:row>
      <xdr:rowOff>175259</xdr:rowOff>
    </xdr:to>
    <xdr:pic>
      <xdr:nvPicPr>
        <xdr:cNvPr id="4" name="Graphic 3" descr="Earth globe: Americas with solid fill">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1354666"/>
          <a:ext cx="365760" cy="3657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224366</xdr:colOff>
      <xdr:row>26</xdr:row>
      <xdr:rowOff>57149</xdr:rowOff>
    </xdr:from>
    <xdr:to>
      <xdr:col>17</xdr:col>
      <xdr:colOff>423334</xdr:colOff>
      <xdr:row>42</xdr:row>
      <xdr:rowOff>104563</xdr:rowOff>
    </xdr:to>
    <xdr:sp macro="" textlink="">
      <xdr:nvSpPr>
        <xdr:cNvPr id="37" name="Rectangle: Rounded Corners 36">
          <a:extLst>
            <a:ext uri="{FF2B5EF4-FFF2-40B4-BE49-F238E27FC236}">
              <a16:creationId xmlns:a16="http://schemas.microsoft.com/office/drawing/2014/main" id="{00000000-0008-0000-0700-000025000000}"/>
            </a:ext>
          </a:extLst>
        </xdr:cNvPr>
        <xdr:cNvSpPr/>
      </xdr:nvSpPr>
      <xdr:spPr>
        <a:xfrm>
          <a:off x="8479366" y="4872566"/>
          <a:ext cx="3638551" cy="292608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37041</xdr:colOff>
      <xdr:row>26</xdr:row>
      <xdr:rowOff>57149</xdr:rowOff>
    </xdr:from>
    <xdr:to>
      <xdr:col>12</xdr:col>
      <xdr:colOff>102658</xdr:colOff>
      <xdr:row>42</xdr:row>
      <xdr:rowOff>104563</xdr:rowOff>
    </xdr:to>
    <xdr:sp macro="" textlink="">
      <xdr:nvSpPr>
        <xdr:cNvPr id="36" name="Rectangle: Rounded Corners 35">
          <a:extLst>
            <a:ext uri="{FF2B5EF4-FFF2-40B4-BE49-F238E27FC236}">
              <a16:creationId xmlns:a16="http://schemas.microsoft.com/office/drawing/2014/main" id="{00000000-0008-0000-0700-000024000000}"/>
            </a:ext>
          </a:extLst>
        </xdr:cNvPr>
        <xdr:cNvSpPr/>
      </xdr:nvSpPr>
      <xdr:spPr>
        <a:xfrm>
          <a:off x="2788708" y="4872566"/>
          <a:ext cx="5568950" cy="292608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67733</xdr:colOff>
      <xdr:row>26</xdr:row>
      <xdr:rowOff>57149</xdr:rowOff>
    </xdr:from>
    <xdr:to>
      <xdr:col>3</xdr:col>
      <xdr:colOff>603250</xdr:colOff>
      <xdr:row>42</xdr:row>
      <xdr:rowOff>104563</xdr:rowOff>
    </xdr:to>
    <xdr:sp macro="" textlink="">
      <xdr:nvSpPr>
        <xdr:cNvPr id="34" name="Rectangle: Rounded Corners 33">
          <a:extLst>
            <a:ext uri="{FF2B5EF4-FFF2-40B4-BE49-F238E27FC236}">
              <a16:creationId xmlns:a16="http://schemas.microsoft.com/office/drawing/2014/main" id="{00000000-0008-0000-0700-000022000000}"/>
            </a:ext>
          </a:extLst>
        </xdr:cNvPr>
        <xdr:cNvSpPr/>
      </xdr:nvSpPr>
      <xdr:spPr>
        <a:xfrm>
          <a:off x="67733" y="4872566"/>
          <a:ext cx="2599267" cy="292608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459317</xdr:colOff>
      <xdr:row>10</xdr:row>
      <xdr:rowOff>31750</xdr:rowOff>
    </xdr:from>
    <xdr:to>
      <xdr:col>9</xdr:col>
      <xdr:colOff>150283</xdr:colOff>
      <xdr:row>25</xdr:row>
      <xdr:rowOff>44450</xdr:rowOff>
    </xdr:to>
    <xdr:sp macro="" textlink="">
      <xdr:nvSpPr>
        <xdr:cNvPr id="35" name="Rectangle: Rounded Corners 34">
          <a:extLst>
            <a:ext uri="{FF2B5EF4-FFF2-40B4-BE49-F238E27FC236}">
              <a16:creationId xmlns:a16="http://schemas.microsoft.com/office/drawing/2014/main" id="{00000000-0008-0000-0700-000023000000}"/>
            </a:ext>
          </a:extLst>
        </xdr:cNvPr>
        <xdr:cNvSpPr/>
      </xdr:nvSpPr>
      <xdr:spPr>
        <a:xfrm>
          <a:off x="3898900" y="1936750"/>
          <a:ext cx="2442633"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10</xdr:row>
      <xdr:rowOff>31750</xdr:rowOff>
    </xdr:from>
    <xdr:to>
      <xdr:col>5</xdr:col>
      <xdr:colOff>355599</xdr:colOff>
      <xdr:row>25</xdr:row>
      <xdr:rowOff>44450</xdr:rowOff>
    </xdr:to>
    <xdr:sp macro="" textlink="">
      <xdr:nvSpPr>
        <xdr:cNvPr id="14" name="Rectangle: Rounded Corners 13">
          <a:extLst>
            <a:ext uri="{FF2B5EF4-FFF2-40B4-BE49-F238E27FC236}">
              <a16:creationId xmlns:a16="http://schemas.microsoft.com/office/drawing/2014/main" id="{00000000-0008-0000-0700-00000E000000}"/>
            </a:ext>
          </a:extLst>
        </xdr:cNvPr>
        <xdr:cNvSpPr/>
      </xdr:nvSpPr>
      <xdr:spPr>
        <a:xfrm>
          <a:off x="0" y="1936750"/>
          <a:ext cx="3795182"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569432</xdr:colOff>
      <xdr:row>10</xdr:row>
      <xdr:rowOff>105834</xdr:rowOff>
    </xdr:from>
    <xdr:to>
      <xdr:col>9</xdr:col>
      <xdr:colOff>105834</xdr:colOff>
      <xdr:row>25</xdr:row>
      <xdr:rowOff>20098</xdr:rowOff>
    </xdr:to>
    <xdr:graphicFrame macro="">
      <xdr:nvGraphicFramePr>
        <xdr:cNvPr id="8" name="Chart 4">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254000</xdr:colOff>
      <xdr:row>10</xdr:row>
      <xdr:rowOff>31750</xdr:rowOff>
    </xdr:from>
    <xdr:to>
      <xdr:col>14</xdr:col>
      <xdr:colOff>599018</xdr:colOff>
      <xdr:row>25</xdr:row>
      <xdr:rowOff>44450</xdr:rowOff>
    </xdr:to>
    <xdr:sp macro="" textlink="">
      <xdr:nvSpPr>
        <xdr:cNvPr id="33" name="Rectangle: Rounded Corners 32">
          <a:extLst>
            <a:ext uri="{FF2B5EF4-FFF2-40B4-BE49-F238E27FC236}">
              <a16:creationId xmlns:a16="http://schemas.microsoft.com/office/drawing/2014/main" id="{00000000-0008-0000-0700-000021000000}"/>
            </a:ext>
          </a:extLst>
        </xdr:cNvPr>
        <xdr:cNvSpPr/>
      </xdr:nvSpPr>
      <xdr:spPr>
        <a:xfrm>
          <a:off x="6445250" y="1936750"/>
          <a:ext cx="3784601"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166158</xdr:colOff>
      <xdr:row>10</xdr:row>
      <xdr:rowOff>127000</xdr:rowOff>
    </xdr:from>
    <xdr:to>
      <xdr:col>5</xdr:col>
      <xdr:colOff>275167</xdr:colOff>
      <xdr:row>25</xdr:row>
      <xdr:rowOff>29833</xdr:rowOff>
    </xdr:to>
    <xdr:graphicFrame macro="">
      <xdr:nvGraphicFramePr>
        <xdr:cNvPr id="7" name="Chart 3">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460682</xdr:colOff>
      <xdr:row>10</xdr:row>
      <xdr:rowOff>84667</xdr:rowOff>
    </xdr:from>
    <xdr:to>
      <xdr:col>14</xdr:col>
      <xdr:colOff>495819</xdr:colOff>
      <xdr:row>25</xdr:row>
      <xdr:rowOff>0</xdr:rowOff>
    </xdr:to>
    <xdr:graphicFrame macro="">
      <xdr:nvGraphicFramePr>
        <xdr:cNvPr id="9" name="Chart 5">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508282</xdr:colOff>
      <xdr:row>6</xdr:row>
      <xdr:rowOff>29634</xdr:rowOff>
    </xdr:from>
    <xdr:to>
      <xdr:col>10</xdr:col>
      <xdr:colOff>99764</xdr:colOff>
      <xdr:row>9</xdr:row>
      <xdr:rowOff>142875</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00000000-0008-0000-0700-000010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947865" y="1172634"/>
              <a:ext cx="3031066" cy="6847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128057</xdr:colOff>
      <xdr:row>6</xdr:row>
      <xdr:rowOff>29634</xdr:rowOff>
    </xdr:from>
    <xdr:to>
      <xdr:col>5</xdr:col>
      <xdr:colOff>285749</xdr:colOff>
      <xdr:row>9</xdr:row>
      <xdr:rowOff>143934</xdr:rowOff>
    </xdr:to>
    <mc:AlternateContent xmlns:mc="http://schemas.openxmlformats.org/markup-compatibility/2006" xmlns:a14="http://schemas.microsoft.com/office/drawing/2010/main">
      <mc:Choice Requires="a14">
        <xdr:graphicFrame macro="">
          <xdr:nvGraphicFramePr>
            <xdr:cNvPr id="21" name="Product Category">
              <a:extLst>
                <a:ext uri="{FF2B5EF4-FFF2-40B4-BE49-F238E27FC236}">
                  <a16:creationId xmlns:a16="http://schemas.microsoft.com/office/drawing/2014/main" id="{00000000-0008-0000-0700-00001500000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8057" y="1172634"/>
              <a:ext cx="3597275"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163830</xdr:colOff>
      <xdr:row>6</xdr:row>
      <xdr:rowOff>29634</xdr:rowOff>
    </xdr:from>
    <xdr:to>
      <xdr:col>17</xdr:col>
      <xdr:colOff>433917</xdr:colOff>
      <xdr:row>15</xdr:row>
      <xdr:rowOff>73661</xdr:rowOff>
    </xdr:to>
    <mc:AlternateContent xmlns:mc="http://schemas.openxmlformats.org/markup-compatibility/2006" xmlns:a14="http://schemas.microsoft.com/office/drawing/2010/main">
      <mc:Choice Requires="a14">
        <xdr:graphicFrame macro="">
          <xdr:nvGraphicFramePr>
            <xdr:cNvPr id="22" name="Order Priority">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0482580" y="1172634"/>
              <a:ext cx="1645920" cy="1737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105834</xdr:colOff>
      <xdr:row>0</xdr:row>
      <xdr:rowOff>95250</xdr:rowOff>
    </xdr:from>
    <xdr:to>
      <xdr:col>12</xdr:col>
      <xdr:colOff>465667</xdr:colOff>
      <xdr:row>3</xdr:row>
      <xdr:rowOff>10583</xdr:rowOff>
    </xdr:to>
    <xdr:sp macro="" textlink="">
      <xdr:nvSpPr>
        <xdr:cNvPr id="2" name="Rectangle 1">
          <a:extLst>
            <a:ext uri="{FF2B5EF4-FFF2-40B4-BE49-F238E27FC236}">
              <a16:creationId xmlns:a16="http://schemas.microsoft.com/office/drawing/2014/main" id="{00000000-0008-0000-0700-000002000000}"/>
            </a:ext>
          </a:extLst>
        </xdr:cNvPr>
        <xdr:cNvSpPr/>
      </xdr:nvSpPr>
      <xdr:spPr>
        <a:xfrm>
          <a:off x="105834" y="95250"/>
          <a:ext cx="8614833" cy="486833"/>
        </a:xfrm>
        <a:prstGeom prst="rect">
          <a:avLst/>
        </a:prstGeom>
        <a:ln/>
      </xdr:spPr>
      <xdr:style>
        <a:lnRef idx="3">
          <a:schemeClr val="lt1"/>
        </a:lnRef>
        <a:fillRef idx="1">
          <a:schemeClr val="accent1"/>
        </a:fillRef>
        <a:effectRef idx="1">
          <a:schemeClr val="accent1"/>
        </a:effectRef>
        <a:fontRef idx="minor">
          <a:schemeClr val="lt1"/>
        </a:fontRef>
      </xdr:style>
      <xdr:txBody>
        <a:bodyPr vertOverflow="clip" horzOverflow="clip" rtlCol="0" anchor="b"/>
        <a:lstStyle/>
        <a:p>
          <a:pPr algn="r"/>
          <a:r>
            <a:rPr lang="en-IN" sz="2800"/>
            <a:t>Sales Analysis</a:t>
          </a:r>
          <a:r>
            <a:rPr lang="en-IN" sz="2800" baseline="0"/>
            <a:t> Dashboard                               </a:t>
          </a:r>
          <a:r>
            <a:rPr lang="en-IN" sz="1200" baseline="0"/>
            <a:t>For the year 2015 </a:t>
          </a:r>
          <a:endParaRPr lang="en-IN" sz="2800"/>
        </a:p>
      </xdr:txBody>
    </xdr:sp>
    <xdr:clientData/>
  </xdr:twoCellAnchor>
  <xdr:twoCellAnchor>
    <xdr:from>
      <xdr:col>12</xdr:col>
      <xdr:colOff>325059</xdr:colOff>
      <xdr:row>26</xdr:row>
      <xdr:rowOff>158485</xdr:rowOff>
    </xdr:from>
    <xdr:to>
      <xdr:col>17</xdr:col>
      <xdr:colOff>360196</xdr:colOff>
      <xdr:row>42</xdr:row>
      <xdr:rowOff>23019</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163830</xdr:colOff>
      <xdr:row>17</xdr:row>
      <xdr:rowOff>6351</xdr:rowOff>
    </xdr:from>
    <xdr:to>
      <xdr:col>17</xdr:col>
      <xdr:colOff>433917</xdr:colOff>
      <xdr:row>25</xdr:row>
      <xdr:rowOff>30058</xdr:rowOff>
    </xdr:to>
    <mc:AlternateContent xmlns:mc="http://schemas.openxmlformats.org/markup-compatibility/2006" xmlns:a14="http://schemas.microsoft.com/office/drawing/2010/main">
      <mc:Choice Requires="a14">
        <xdr:graphicFrame macro="">
          <xdr:nvGraphicFramePr>
            <xdr:cNvPr id="4" name="Manager 1">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10482580" y="3202518"/>
              <a:ext cx="164592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39763</xdr:colOff>
      <xdr:row>26</xdr:row>
      <xdr:rowOff>169068</xdr:rowOff>
    </xdr:from>
    <xdr:to>
      <xdr:col>12</xdr:col>
      <xdr:colOff>22830</xdr:colOff>
      <xdr:row>42</xdr:row>
      <xdr:rowOff>33602</xdr:rowOff>
    </xdr:to>
    <xdr:graphicFrame macro="">
      <xdr:nvGraphicFramePr>
        <xdr:cNvPr id="5" name="Chart 1">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137585</xdr:colOff>
      <xdr:row>26</xdr:row>
      <xdr:rowOff>158485</xdr:rowOff>
    </xdr:from>
    <xdr:to>
      <xdr:col>3</xdr:col>
      <xdr:colOff>508001</xdr:colOff>
      <xdr:row>42</xdr:row>
      <xdr:rowOff>23019</xdr:rowOff>
    </xdr:to>
    <xdr:graphicFrame macro="">
      <xdr:nvGraphicFramePr>
        <xdr:cNvPr id="6" name="Chart 2">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322297</xdr:colOff>
      <xdr:row>6</xdr:row>
      <xdr:rowOff>29634</xdr:rowOff>
    </xdr:from>
    <xdr:to>
      <xdr:col>14</xdr:col>
      <xdr:colOff>629215</xdr:colOff>
      <xdr:row>9</xdr:row>
      <xdr:rowOff>116502</xdr:rowOff>
    </xdr:to>
    <mc:AlternateContent xmlns:mc="http://schemas.openxmlformats.org/markup-compatibility/2006" xmlns:a14="http://schemas.microsoft.com/office/drawing/2010/main">
      <mc:Choice Requires="a14">
        <xdr:graphicFrame macro="">
          <xdr:nvGraphicFramePr>
            <xdr:cNvPr id="11" name="Months">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7201464" y="1172634"/>
              <a:ext cx="3058584"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116417</xdr:colOff>
      <xdr:row>10</xdr:row>
      <xdr:rowOff>52917</xdr:rowOff>
    </xdr:from>
    <xdr:to>
      <xdr:col>7</xdr:col>
      <xdr:colOff>482177</xdr:colOff>
      <xdr:row>12</xdr:row>
      <xdr:rowOff>37677</xdr:rowOff>
    </xdr:to>
    <xdr:pic>
      <xdr:nvPicPr>
        <xdr:cNvPr id="43" name="Graphic 42" descr="Globe with solid fill">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931834" y="1957917"/>
          <a:ext cx="365760" cy="365760"/>
        </a:xfrm>
        <a:prstGeom prst="rect">
          <a:avLst/>
        </a:prstGeom>
      </xdr:spPr>
    </xdr:pic>
    <xdr:clientData/>
  </xdr:twoCellAnchor>
  <xdr:twoCellAnchor editAs="oneCell">
    <xdr:from>
      <xdr:col>12</xdr:col>
      <xdr:colOff>285751</xdr:colOff>
      <xdr:row>2</xdr:row>
      <xdr:rowOff>21167</xdr:rowOff>
    </xdr:from>
    <xdr:to>
      <xdr:col>13</xdr:col>
      <xdr:colOff>329354</xdr:colOff>
      <xdr:row>5</xdr:row>
      <xdr:rowOff>181187</xdr:rowOff>
    </xdr:to>
    <xdr:pic>
      <xdr:nvPicPr>
        <xdr:cNvPr id="45" name="Graphic 44" descr="Tag with solid fill">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540751" y="402167"/>
          <a:ext cx="731520" cy="731520"/>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0.1521</cdr:x>
      <cdr:y>0</cdr:y>
    </cdr:from>
    <cdr:to>
      <cdr:x>0.25517</cdr:x>
      <cdr:y>0.1389</cdr:y>
    </cdr:to>
    <cdr:pic>
      <cdr:nvPicPr>
        <cdr:cNvPr id="3" name="Graphic 2" descr="Daily calendar with solid fill">
          <a:extLst xmlns:a="http://schemas.openxmlformats.org/drawingml/2006/main">
            <a:ext uri="{FF2B5EF4-FFF2-40B4-BE49-F238E27FC236}">
              <a16:creationId xmlns:a16="http://schemas.microsoft.com/office/drawing/2014/main" id="{1C669A00-83F5-C6E5-B883-BCF4FD85ED2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539750" y="0"/>
          <a:ext cx="365760" cy="365760"/>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0.41118</cdr:x>
      <cdr:y>0.008</cdr:y>
    </cdr:from>
    <cdr:to>
      <cdr:x>0.51645</cdr:x>
      <cdr:y>0.14624</cdr:y>
    </cdr:to>
    <cdr:pic>
      <cdr:nvPicPr>
        <cdr:cNvPr id="3" name="Graphic 2" descr="Continuous Improvement with solid fill">
          <a:extLst xmlns:a="http://schemas.openxmlformats.org/drawingml/2006/main">
            <a:ext uri="{FF2B5EF4-FFF2-40B4-BE49-F238E27FC236}">
              <a16:creationId xmlns:a16="http://schemas.microsoft.com/office/drawing/2014/main" id="{9215DA12-238B-0ED4-2594-2464864887C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428750" y="21167"/>
          <a:ext cx="365760" cy="365760"/>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0.49647</cdr:x>
      <cdr:y>0</cdr:y>
    </cdr:from>
    <cdr:to>
      <cdr:x>0.60173</cdr:x>
      <cdr:y>0.13333</cdr:y>
    </cdr:to>
    <cdr:pic>
      <cdr:nvPicPr>
        <cdr:cNvPr id="3" name="Graphic 2" descr="Man with solid fill">
          <a:extLst xmlns:a="http://schemas.openxmlformats.org/drawingml/2006/main">
            <a:ext uri="{FF2B5EF4-FFF2-40B4-BE49-F238E27FC236}">
              <a16:creationId xmlns:a16="http://schemas.microsoft.com/office/drawing/2014/main" id="{AA913214-D0DD-F61F-B0F6-9B5A124E00C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725084" y="0"/>
          <a:ext cx="365760" cy="365760"/>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0.55363</cdr:x>
      <cdr:y>0.00772</cdr:y>
    </cdr:from>
    <cdr:to>
      <cdr:x>0.62029</cdr:x>
      <cdr:y>0.14105</cdr:y>
    </cdr:to>
    <cdr:pic>
      <cdr:nvPicPr>
        <cdr:cNvPr id="5" name="Graphic 4" descr="Statistics with solid fill">
          <a:extLst xmlns:a="http://schemas.openxmlformats.org/drawingml/2006/main">
            <a:ext uri="{FF2B5EF4-FFF2-40B4-BE49-F238E27FC236}">
              <a16:creationId xmlns:a16="http://schemas.microsoft.com/office/drawing/2014/main" id="{9501F180-E94F-127A-A965-81385C866A7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3037416" y="21166"/>
          <a:ext cx="365760" cy="365760"/>
        </a:xfrm>
        <a:prstGeom xmlns:a="http://schemas.openxmlformats.org/drawingml/2006/main" prst="rect">
          <a:avLst/>
        </a:prstGeom>
      </cdr:spPr>
    </cdr:pic>
  </cdr:relSizeAnchor>
</c:userShapes>
</file>

<file path=xl/drawings/drawing7.xml><?xml version="1.0" encoding="utf-8"?>
<c:userShapes xmlns:c="http://schemas.openxmlformats.org/drawingml/2006/chart">
  <cdr:relSizeAnchor xmlns:cdr="http://schemas.openxmlformats.org/drawingml/2006/chartDrawing">
    <cdr:from>
      <cdr:x>0.46522</cdr:x>
      <cdr:y>0</cdr:y>
    </cdr:from>
    <cdr:to>
      <cdr:x>0.61548</cdr:x>
      <cdr:y>0.13333</cdr:y>
    </cdr:to>
    <cdr:pic>
      <cdr:nvPicPr>
        <cdr:cNvPr id="3" name="Graphic 2" descr="Box with solid fill">
          <a:extLst xmlns:a="http://schemas.openxmlformats.org/drawingml/2006/main">
            <a:ext uri="{FF2B5EF4-FFF2-40B4-BE49-F238E27FC236}">
              <a16:creationId xmlns:a16="http://schemas.microsoft.com/office/drawing/2014/main" id="{CC0BEDDB-275D-22A3-0817-C2AC676364F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132416" y="0"/>
          <a:ext cx="365760" cy="365760"/>
        </a:xfrm>
        <a:prstGeom xmlns:a="http://schemas.openxmlformats.org/drawingml/2006/main" prst="rect">
          <a:avLst/>
        </a:prstGeom>
      </cdr:spPr>
    </cdr:pic>
  </cdr:relSizeAnchor>
</c:userShapes>
</file>

<file path=xl/drawings/drawing8.xml><?xml version="1.0" encoding="utf-8"?>
<xdr:wsDr xmlns:xdr="http://schemas.openxmlformats.org/drawingml/2006/spreadsheetDrawing" xmlns:a="http://schemas.openxmlformats.org/drawingml/2006/main">
  <xdr:twoCellAnchor>
    <xdr:from>
      <xdr:col>11</xdr:col>
      <xdr:colOff>531285</xdr:colOff>
      <xdr:row>27</xdr:row>
      <xdr:rowOff>25400</xdr:rowOff>
    </xdr:from>
    <xdr:to>
      <xdr:col>16</xdr:col>
      <xdr:colOff>264583</xdr:colOff>
      <xdr:row>42</xdr:row>
      <xdr:rowOff>69850</xdr:rowOff>
    </xdr:to>
    <xdr:sp macro="" textlink="">
      <xdr:nvSpPr>
        <xdr:cNvPr id="39" name="Rectangle: Rounded Corners 38">
          <a:extLst>
            <a:ext uri="{FF2B5EF4-FFF2-40B4-BE49-F238E27FC236}">
              <a16:creationId xmlns:a16="http://schemas.microsoft.com/office/drawing/2014/main" id="{00000000-0008-0000-0800-000027000000}"/>
            </a:ext>
          </a:extLst>
        </xdr:cNvPr>
        <xdr:cNvSpPr/>
      </xdr:nvSpPr>
      <xdr:spPr>
        <a:xfrm>
          <a:off x="8098368" y="4883150"/>
          <a:ext cx="3172882"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296333</xdr:colOff>
      <xdr:row>27</xdr:row>
      <xdr:rowOff>25400</xdr:rowOff>
    </xdr:from>
    <xdr:to>
      <xdr:col>11</xdr:col>
      <xdr:colOff>383116</xdr:colOff>
      <xdr:row>42</xdr:row>
      <xdr:rowOff>69850</xdr:rowOff>
    </xdr:to>
    <xdr:sp macro="" textlink="">
      <xdr:nvSpPr>
        <xdr:cNvPr id="38" name="Rectangle: Rounded Corners 37">
          <a:extLst>
            <a:ext uri="{FF2B5EF4-FFF2-40B4-BE49-F238E27FC236}">
              <a16:creationId xmlns:a16="http://schemas.microsoft.com/office/drawing/2014/main" id="{00000000-0008-0000-0800-000026000000}"/>
            </a:ext>
          </a:extLst>
        </xdr:cNvPr>
        <xdr:cNvSpPr/>
      </xdr:nvSpPr>
      <xdr:spPr>
        <a:xfrm>
          <a:off x="3048000" y="4883150"/>
          <a:ext cx="4902199"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88900</xdr:colOff>
      <xdr:row>27</xdr:row>
      <xdr:rowOff>25400</xdr:rowOff>
    </xdr:from>
    <xdr:to>
      <xdr:col>4</xdr:col>
      <xdr:colOff>137583</xdr:colOff>
      <xdr:row>42</xdr:row>
      <xdr:rowOff>69850</xdr:rowOff>
    </xdr:to>
    <xdr:sp macro="" textlink="">
      <xdr:nvSpPr>
        <xdr:cNvPr id="35" name="Rectangle: Rounded Corners 34">
          <a:extLst>
            <a:ext uri="{FF2B5EF4-FFF2-40B4-BE49-F238E27FC236}">
              <a16:creationId xmlns:a16="http://schemas.microsoft.com/office/drawing/2014/main" id="{00000000-0008-0000-0800-000023000000}"/>
            </a:ext>
          </a:extLst>
        </xdr:cNvPr>
        <xdr:cNvSpPr/>
      </xdr:nvSpPr>
      <xdr:spPr>
        <a:xfrm>
          <a:off x="88900" y="4883150"/>
          <a:ext cx="2800350"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626535</xdr:colOff>
      <xdr:row>10</xdr:row>
      <xdr:rowOff>129118</xdr:rowOff>
    </xdr:from>
    <xdr:to>
      <xdr:col>16</xdr:col>
      <xdr:colOff>254000</xdr:colOff>
      <xdr:row>25</xdr:row>
      <xdr:rowOff>139701</xdr:rowOff>
    </xdr:to>
    <xdr:sp macro="" textlink="">
      <xdr:nvSpPr>
        <xdr:cNvPr id="37" name="Rectangle: Rounded Corners 36">
          <a:extLst>
            <a:ext uri="{FF2B5EF4-FFF2-40B4-BE49-F238E27FC236}">
              <a16:creationId xmlns:a16="http://schemas.microsoft.com/office/drawing/2014/main" id="{00000000-0008-0000-0800-000025000000}"/>
            </a:ext>
          </a:extLst>
        </xdr:cNvPr>
        <xdr:cNvSpPr/>
      </xdr:nvSpPr>
      <xdr:spPr>
        <a:xfrm>
          <a:off x="7505702" y="1928285"/>
          <a:ext cx="3754965" cy="2709333"/>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433918</xdr:colOff>
      <xdr:row>10</xdr:row>
      <xdr:rowOff>129118</xdr:rowOff>
    </xdr:from>
    <xdr:to>
      <xdr:col>10</xdr:col>
      <xdr:colOff>457200</xdr:colOff>
      <xdr:row>25</xdr:row>
      <xdr:rowOff>139701</xdr:rowOff>
    </xdr:to>
    <xdr:sp macro="" textlink="">
      <xdr:nvSpPr>
        <xdr:cNvPr id="36" name="Rectangle: Rounded Corners 35">
          <a:extLst>
            <a:ext uri="{FF2B5EF4-FFF2-40B4-BE49-F238E27FC236}">
              <a16:creationId xmlns:a16="http://schemas.microsoft.com/office/drawing/2014/main" id="{00000000-0008-0000-0800-000024000000}"/>
            </a:ext>
          </a:extLst>
        </xdr:cNvPr>
        <xdr:cNvSpPr/>
      </xdr:nvSpPr>
      <xdr:spPr>
        <a:xfrm>
          <a:off x="4561418" y="1928285"/>
          <a:ext cx="2774949" cy="2709333"/>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84667</xdr:colOff>
      <xdr:row>10</xdr:row>
      <xdr:rowOff>129118</xdr:rowOff>
    </xdr:from>
    <xdr:to>
      <xdr:col>6</xdr:col>
      <xdr:colOff>264583</xdr:colOff>
      <xdr:row>25</xdr:row>
      <xdr:rowOff>139701</xdr:rowOff>
    </xdr:to>
    <xdr:sp macro="" textlink="">
      <xdr:nvSpPr>
        <xdr:cNvPr id="34" name="Rectangle: Rounded Corners 33">
          <a:extLst>
            <a:ext uri="{FF2B5EF4-FFF2-40B4-BE49-F238E27FC236}">
              <a16:creationId xmlns:a16="http://schemas.microsoft.com/office/drawing/2014/main" id="{00000000-0008-0000-0800-000022000000}"/>
            </a:ext>
          </a:extLst>
        </xdr:cNvPr>
        <xdr:cNvSpPr/>
      </xdr:nvSpPr>
      <xdr:spPr>
        <a:xfrm>
          <a:off x="84667" y="1928285"/>
          <a:ext cx="4307416" cy="2709333"/>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156105</xdr:colOff>
      <xdr:row>11</xdr:row>
      <xdr:rowOff>24871</xdr:rowOff>
    </xdr:from>
    <xdr:to>
      <xdr:col>6</xdr:col>
      <xdr:colOff>148167</xdr:colOff>
      <xdr:row>25</xdr:row>
      <xdr:rowOff>66358</xdr:rowOff>
    </xdr:to>
    <xdr:graphicFrame macro="">
      <xdr:nvGraphicFramePr>
        <xdr:cNvPr id="13" name="Chart 10">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529166</xdr:colOff>
      <xdr:row>11</xdr:row>
      <xdr:rowOff>46037</xdr:rowOff>
    </xdr:from>
    <xdr:to>
      <xdr:col>10</xdr:col>
      <xdr:colOff>359832</xdr:colOff>
      <xdr:row>25</xdr:row>
      <xdr:rowOff>87524</xdr:rowOff>
    </xdr:to>
    <xdr:graphicFrame macro="">
      <xdr:nvGraphicFramePr>
        <xdr:cNvPr id="14" name="Chart 11">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41802</xdr:colOff>
      <xdr:row>11</xdr:row>
      <xdr:rowOff>24871</xdr:rowOff>
    </xdr:from>
    <xdr:to>
      <xdr:col>16</xdr:col>
      <xdr:colOff>148165</xdr:colOff>
      <xdr:row>25</xdr:row>
      <xdr:rowOff>66358</xdr:rowOff>
    </xdr:to>
    <xdr:graphicFrame macro="">
      <xdr:nvGraphicFramePr>
        <xdr:cNvPr id="15" name="Chart 12">
          <a:extLst>
            <a:ext uri="{FF2B5EF4-FFF2-40B4-BE49-F238E27FC236}">
              <a16:creationId xmlns:a16="http://schemas.microsoft.com/office/drawing/2014/main" id="{00000000-0008-0000-08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126999</xdr:colOff>
      <xdr:row>27</xdr:row>
      <xdr:rowOff>26882</xdr:rowOff>
    </xdr:from>
    <xdr:to>
      <xdr:col>4</xdr:col>
      <xdr:colOff>63499</xdr:colOff>
      <xdr:row>42</xdr:row>
      <xdr:rowOff>68369</xdr:rowOff>
    </xdr:to>
    <xdr:graphicFrame macro="">
      <xdr:nvGraphicFramePr>
        <xdr:cNvPr id="17" name="Chart 14">
          <a:extLst>
            <a:ext uri="{FF2B5EF4-FFF2-40B4-BE49-F238E27FC236}">
              <a16:creationId xmlns:a16="http://schemas.microsoft.com/office/drawing/2014/main" id="{00000000-0008-0000-08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239766</xdr:colOff>
      <xdr:row>27</xdr:row>
      <xdr:rowOff>25400</xdr:rowOff>
    </xdr:from>
    <xdr:to>
      <xdr:col>11</xdr:col>
      <xdr:colOff>362110</xdr:colOff>
      <xdr:row>42</xdr:row>
      <xdr:rowOff>69850</xdr:rowOff>
    </xdr:to>
    <xdr:graphicFrame macro="">
      <xdr:nvGraphicFramePr>
        <xdr:cNvPr id="18" name="Chart 15">
          <a:extLst>
            <a:ext uri="{FF2B5EF4-FFF2-40B4-BE49-F238E27FC236}">
              <a16:creationId xmlns:a16="http://schemas.microsoft.com/office/drawing/2014/main" id="{00000000-0008-0000-08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582085</xdr:colOff>
      <xdr:row>27</xdr:row>
      <xdr:rowOff>76994</xdr:rowOff>
    </xdr:from>
    <xdr:to>
      <xdr:col>16</xdr:col>
      <xdr:colOff>222251</xdr:colOff>
      <xdr:row>42</xdr:row>
      <xdr:rowOff>18256</xdr:rowOff>
    </xdr:to>
    <xdr:graphicFrame macro="">
      <xdr:nvGraphicFramePr>
        <xdr:cNvPr id="19" name="Chart 16">
          <a:extLst>
            <a:ext uri="{FF2B5EF4-FFF2-40B4-BE49-F238E27FC236}">
              <a16:creationId xmlns:a16="http://schemas.microsoft.com/office/drawing/2014/main" id="{00000000-0008-0000-08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403156</xdr:colOff>
      <xdr:row>18</xdr:row>
      <xdr:rowOff>47128</xdr:rowOff>
    </xdr:from>
    <xdr:to>
      <xdr:col>19</xdr:col>
      <xdr:colOff>329409</xdr:colOff>
      <xdr:row>31</xdr:row>
      <xdr:rowOff>10146</xdr:rowOff>
    </xdr:to>
    <mc:AlternateContent xmlns:mc="http://schemas.openxmlformats.org/markup-compatibility/2006" xmlns:a14="http://schemas.microsoft.com/office/drawing/2010/main">
      <mc:Choice Requires="a14">
        <xdr:graphicFrame macro="">
          <xdr:nvGraphicFramePr>
            <xdr:cNvPr id="20" name="Product Container">
              <a:extLst>
                <a:ext uri="{FF2B5EF4-FFF2-40B4-BE49-F238E27FC236}">
                  <a16:creationId xmlns:a16="http://schemas.microsoft.com/office/drawing/2014/main" id="{00000000-0008-0000-0800-000014000000}"/>
                </a:ext>
              </a:extLst>
            </xdr:cNvP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mlns="">
        <xdr:sp macro="" textlink="">
          <xdr:nvSpPr>
            <xdr:cNvPr id="0" name=""/>
            <xdr:cNvSpPr>
              <a:spLocks noTextEdit="1"/>
            </xdr:cNvSpPr>
          </xdr:nvSpPr>
          <xdr:spPr>
            <a:xfrm>
              <a:off x="11409823" y="3285628"/>
              <a:ext cx="1990003" cy="23019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403156</xdr:colOff>
      <xdr:row>10</xdr:row>
      <xdr:rowOff>116696</xdr:rowOff>
    </xdr:from>
    <xdr:to>
      <xdr:col>19</xdr:col>
      <xdr:colOff>235942</xdr:colOff>
      <xdr:row>17</xdr:row>
      <xdr:rowOff>126125</xdr:rowOff>
    </xdr:to>
    <mc:AlternateContent xmlns:mc="http://schemas.openxmlformats.org/markup-compatibility/2006" xmlns:a14="http://schemas.microsoft.com/office/drawing/2010/main">
      <mc:Choice Requires="a14">
        <xdr:graphicFrame macro="">
          <xdr:nvGraphicFramePr>
            <xdr:cNvPr id="21" name="Product Category 1">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1409823" y="1915863"/>
              <a:ext cx="1896536" cy="12688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60855</xdr:colOff>
      <xdr:row>6</xdr:row>
      <xdr:rowOff>83806</xdr:rowOff>
    </xdr:from>
    <xdr:to>
      <xdr:col>5</xdr:col>
      <xdr:colOff>42333</xdr:colOff>
      <xdr:row>10</xdr:row>
      <xdr:rowOff>18190</xdr:rowOff>
    </xdr:to>
    <mc:AlternateContent xmlns:mc="http://schemas.openxmlformats.org/markup-compatibility/2006" xmlns:a14="http://schemas.microsoft.com/office/drawing/2010/main">
      <mc:Choice Requires="a14">
        <xdr:graphicFrame macro="">
          <xdr:nvGraphicFramePr>
            <xdr:cNvPr id="22" name="Ship Mode">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0855" y="1163306"/>
              <a:ext cx="3421061" cy="6540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403156</xdr:colOff>
      <xdr:row>31</xdr:row>
      <xdr:rowOff>111066</xdr:rowOff>
    </xdr:from>
    <xdr:to>
      <xdr:col>18</xdr:col>
      <xdr:colOff>679454</xdr:colOff>
      <xdr:row>41</xdr:row>
      <xdr:rowOff>88191</xdr:rowOff>
    </xdr:to>
    <mc:AlternateContent xmlns:mc="http://schemas.openxmlformats.org/markup-compatibility/2006" xmlns:a14="http://schemas.microsoft.com/office/drawing/2010/main">
      <mc:Choice Requires="a14">
        <xdr:graphicFrame macro="">
          <xdr:nvGraphicFramePr>
            <xdr:cNvPr id="23" name="Order Priority 1">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microsoft.com/office/drawing/2010/slicer">
              <sle:slicer xmlns:sle="http://schemas.microsoft.com/office/drawing/2010/slicer" name="Order Priority 1"/>
            </a:graphicData>
          </a:graphic>
        </xdr:graphicFrame>
      </mc:Choice>
      <mc:Fallback xmlns="">
        <xdr:sp macro="" textlink="">
          <xdr:nvSpPr>
            <xdr:cNvPr id="0" name=""/>
            <xdr:cNvSpPr>
              <a:spLocks noTextEdit="1"/>
            </xdr:cNvSpPr>
          </xdr:nvSpPr>
          <xdr:spPr>
            <a:xfrm>
              <a:off x="11409823" y="5688483"/>
              <a:ext cx="1652131" cy="17762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403156</xdr:colOff>
      <xdr:row>6</xdr:row>
      <xdr:rowOff>86219</xdr:rowOff>
    </xdr:from>
    <xdr:to>
      <xdr:col>20</xdr:col>
      <xdr:colOff>508002</xdr:colOff>
      <xdr:row>10</xdr:row>
      <xdr:rowOff>15776</xdr:rowOff>
    </xdr:to>
    <mc:AlternateContent xmlns:mc="http://schemas.openxmlformats.org/markup-compatibility/2006" xmlns:a14="http://schemas.microsoft.com/office/drawing/2010/main">
      <mc:Choice Requires="a14">
        <xdr:graphicFrame macro="">
          <xdr:nvGraphicFramePr>
            <xdr:cNvPr id="25" name="Manager">
              <a:extLst>
                <a:ext uri="{FF2B5EF4-FFF2-40B4-BE49-F238E27FC236}">
                  <a16:creationId xmlns:a16="http://schemas.microsoft.com/office/drawing/2014/main" id="{00000000-0008-0000-0800-000019000000}"/>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409823" y="1165719"/>
              <a:ext cx="2856512" cy="649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418174</xdr:colOff>
      <xdr:row>6</xdr:row>
      <xdr:rowOff>81647</xdr:rowOff>
    </xdr:from>
    <xdr:to>
      <xdr:col>16</xdr:col>
      <xdr:colOff>340122</xdr:colOff>
      <xdr:row>10</xdr:row>
      <xdr:rowOff>20348</xdr:rowOff>
    </xdr:to>
    <mc:AlternateContent xmlns:mc="http://schemas.openxmlformats.org/markup-compatibility/2006" xmlns:a14="http://schemas.microsoft.com/office/drawing/2010/main">
      <mc:Choice Requires="a14">
        <xdr:graphicFrame macro="">
          <xdr:nvGraphicFramePr>
            <xdr:cNvPr id="27" name="Customer Segment">
              <a:extLst>
                <a:ext uri="{FF2B5EF4-FFF2-40B4-BE49-F238E27FC236}">
                  <a16:creationId xmlns:a16="http://schemas.microsoft.com/office/drawing/2014/main" id="{00000000-0008-0000-0800-00001B000000}"/>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6609424" y="1161147"/>
              <a:ext cx="4737365"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107487</xdr:colOff>
      <xdr:row>6</xdr:row>
      <xdr:rowOff>81647</xdr:rowOff>
    </xdr:from>
    <xdr:to>
      <xdr:col>9</xdr:col>
      <xdr:colOff>353020</xdr:colOff>
      <xdr:row>10</xdr:row>
      <xdr:rowOff>20348</xdr:rowOff>
    </xdr:to>
    <mc:AlternateContent xmlns:mc="http://schemas.openxmlformats.org/markup-compatibility/2006" xmlns:a14="http://schemas.microsoft.com/office/drawing/2010/main">
      <mc:Choice Requires="a14">
        <xdr:graphicFrame macro="">
          <xdr:nvGraphicFramePr>
            <xdr:cNvPr id="24" name="Months 1">
              <a:extLst>
                <a:ext uri="{FF2B5EF4-FFF2-40B4-BE49-F238E27FC236}">
                  <a16:creationId xmlns:a16="http://schemas.microsoft.com/office/drawing/2014/main" id="{00000000-0008-0000-0800-000018000000}"/>
                </a:ext>
              </a:extLst>
            </xdr:cNvPr>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3547070" y="1161147"/>
              <a:ext cx="2997200"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158750</xdr:colOff>
      <xdr:row>0</xdr:row>
      <xdr:rowOff>127001</xdr:rowOff>
    </xdr:from>
    <xdr:to>
      <xdr:col>12</xdr:col>
      <xdr:colOff>518583</xdr:colOff>
      <xdr:row>3</xdr:row>
      <xdr:rowOff>74084</xdr:rowOff>
    </xdr:to>
    <xdr:sp macro="" textlink="">
      <xdr:nvSpPr>
        <xdr:cNvPr id="32" name="Rectangle 31">
          <a:extLst>
            <a:ext uri="{FF2B5EF4-FFF2-40B4-BE49-F238E27FC236}">
              <a16:creationId xmlns:a16="http://schemas.microsoft.com/office/drawing/2014/main" id="{00000000-0008-0000-0800-000020000000}"/>
            </a:ext>
          </a:extLst>
        </xdr:cNvPr>
        <xdr:cNvSpPr/>
      </xdr:nvSpPr>
      <xdr:spPr>
        <a:xfrm>
          <a:off x="158750" y="127001"/>
          <a:ext cx="8614833" cy="486833"/>
        </a:xfrm>
        <a:prstGeom prst="rect">
          <a:avLst/>
        </a:prstGeom>
        <a:ln/>
      </xdr:spPr>
      <xdr:style>
        <a:lnRef idx="3">
          <a:schemeClr val="lt1"/>
        </a:lnRef>
        <a:fillRef idx="1">
          <a:schemeClr val="accent4"/>
        </a:fillRef>
        <a:effectRef idx="1">
          <a:schemeClr val="accent4"/>
        </a:effectRef>
        <a:fontRef idx="minor">
          <a:schemeClr val="lt1"/>
        </a:fontRef>
      </xdr:style>
      <xdr:txBody>
        <a:bodyPr vertOverflow="clip" horzOverflow="clip" rtlCol="0" anchor="b"/>
        <a:lstStyle/>
        <a:p>
          <a:pPr algn="r"/>
          <a:r>
            <a:rPr lang="en-IN" sz="2800"/>
            <a:t>Sales Analysis</a:t>
          </a:r>
          <a:r>
            <a:rPr lang="en-IN" sz="2800" baseline="0"/>
            <a:t> Dashboard                               </a:t>
          </a:r>
          <a:r>
            <a:rPr lang="en-IN" sz="1200" baseline="0"/>
            <a:t>For the year 2015 </a:t>
          </a:r>
          <a:endParaRPr lang="en-IN" sz="2800"/>
        </a:p>
      </xdr:txBody>
    </xdr:sp>
    <xdr:clientData/>
  </xdr:twoCellAnchor>
  <xdr:twoCellAnchor>
    <xdr:from>
      <xdr:col>0</xdr:col>
      <xdr:colOff>243417</xdr:colOff>
      <xdr:row>27</xdr:row>
      <xdr:rowOff>95250</xdr:rowOff>
    </xdr:from>
    <xdr:to>
      <xdr:col>4</xdr:col>
      <xdr:colOff>63500</xdr:colOff>
      <xdr:row>29</xdr:row>
      <xdr:rowOff>52916</xdr:rowOff>
    </xdr:to>
    <xdr:sp macro="" textlink="">
      <xdr:nvSpPr>
        <xdr:cNvPr id="8" name="TextBox 7">
          <a:extLst>
            <a:ext uri="{FF2B5EF4-FFF2-40B4-BE49-F238E27FC236}">
              <a16:creationId xmlns:a16="http://schemas.microsoft.com/office/drawing/2014/main" id="{00000000-0008-0000-0800-000008000000}"/>
            </a:ext>
          </a:extLst>
        </xdr:cNvPr>
        <xdr:cNvSpPr txBox="1"/>
      </xdr:nvSpPr>
      <xdr:spPr>
        <a:xfrm>
          <a:off x="243417" y="4953000"/>
          <a:ext cx="2571750" cy="317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0" i="0" baseline="0">
              <a:solidFill>
                <a:schemeClr val="dk1"/>
              </a:solidFill>
              <a:effectLst/>
              <a:latin typeface="+mn-lt"/>
              <a:ea typeface="+mn-ea"/>
              <a:cs typeface="+mn-cs"/>
            </a:rPr>
            <a:t>Shipping Cost by A         ress </a:t>
          </a:r>
          <a:endParaRPr lang="en-IN" sz="1400">
            <a:effectLst/>
          </a:endParaRPr>
        </a:p>
      </xdr:txBody>
    </xdr:sp>
    <xdr:clientData/>
  </xdr:twoCellAnchor>
  <xdr:twoCellAnchor editAs="oneCell">
    <xdr:from>
      <xdr:col>12</xdr:col>
      <xdr:colOff>349250</xdr:colOff>
      <xdr:row>2</xdr:row>
      <xdr:rowOff>105833</xdr:rowOff>
    </xdr:from>
    <xdr:to>
      <xdr:col>13</xdr:col>
      <xdr:colOff>392853</xdr:colOff>
      <xdr:row>6</xdr:row>
      <xdr:rowOff>117686</xdr:rowOff>
    </xdr:to>
    <xdr:pic>
      <xdr:nvPicPr>
        <xdr:cNvPr id="40" name="Graphic 39" descr="Tag with solid fill">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604250" y="465666"/>
          <a:ext cx="731520" cy="731520"/>
        </a:xfrm>
        <a:prstGeom prst="rect">
          <a:avLst/>
        </a:prstGeom>
      </xdr:spPr>
    </xdr:pic>
    <xdr:clientData/>
  </xdr:twoCellAnchor>
  <xdr:twoCellAnchor editAs="oneCell">
    <xdr:from>
      <xdr:col>7</xdr:col>
      <xdr:colOff>412748</xdr:colOff>
      <xdr:row>11</xdr:row>
      <xdr:rowOff>42334</xdr:rowOff>
    </xdr:from>
    <xdr:to>
      <xdr:col>8</xdr:col>
      <xdr:colOff>90592</xdr:colOff>
      <xdr:row>13</xdr:row>
      <xdr:rowOff>48260</xdr:rowOff>
    </xdr:to>
    <xdr:pic>
      <xdr:nvPicPr>
        <xdr:cNvPr id="3" name="Graphic 2" descr="Box trolley with solid fill">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228165" y="2021417"/>
          <a:ext cx="365760" cy="365760"/>
        </a:xfrm>
        <a:prstGeom prst="rect">
          <a:avLst/>
        </a:prstGeom>
      </xdr:spPr>
    </xdr:pic>
    <xdr:clientData/>
  </xdr:twoCellAnchor>
  <xdr:twoCellAnchor editAs="oneCell">
    <xdr:from>
      <xdr:col>12</xdr:col>
      <xdr:colOff>529166</xdr:colOff>
      <xdr:row>11</xdr:row>
      <xdr:rowOff>42333</xdr:rowOff>
    </xdr:from>
    <xdr:to>
      <xdr:col>13</xdr:col>
      <xdr:colOff>206989</xdr:colOff>
      <xdr:row>13</xdr:row>
      <xdr:rowOff>48250</xdr:rowOff>
    </xdr:to>
    <xdr:pic>
      <xdr:nvPicPr>
        <xdr:cNvPr id="10" name="Graphic 1" descr="Bar chart with solid fill">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784166" y="2021416"/>
          <a:ext cx="365740" cy="365751"/>
        </a:xfrm>
        <a:prstGeom prst="rect">
          <a:avLst/>
        </a:prstGeom>
      </xdr:spPr>
    </xdr:pic>
    <xdr:clientData/>
  </xdr:twoCellAnchor>
  <xdr:twoCellAnchor editAs="oneCell">
    <xdr:from>
      <xdr:col>7</xdr:col>
      <xdr:colOff>359833</xdr:colOff>
      <xdr:row>27</xdr:row>
      <xdr:rowOff>31750</xdr:rowOff>
    </xdr:from>
    <xdr:to>
      <xdr:col>8</xdr:col>
      <xdr:colOff>37677</xdr:colOff>
      <xdr:row>29</xdr:row>
      <xdr:rowOff>37677</xdr:rowOff>
    </xdr:to>
    <xdr:pic>
      <xdr:nvPicPr>
        <xdr:cNvPr id="11" name="Graphic 10" descr="Upward trend with solid fill">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5175250" y="4889500"/>
          <a:ext cx="365760" cy="365760"/>
        </a:xfrm>
        <a:prstGeom prst="rect">
          <a:avLst/>
        </a:prstGeom>
      </xdr:spPr>
    </xdr:pic>
    <xdr:clientData/>
  </xdr:twoCellAnchor>
</xdr:wsDr>
</file>

<file path=xl/drawings/drawing9.xml><?xml version="1.0" encoding="utf-8"?>
<c:userShapes xmlns:c="http://schemas.openxmlformats.org/drawingml/2006/chart">
  <cdr:relSizeAnchor xmlns:cdr="http://schemas.openxmlformats.org/drawingml/2006/chartDrawing">
    <cdr:from>
      <cdr:x>0.63198</cdr:x>
      <cdr:y>0.00413</cdr:y>
    </cdr:from>
    <cdr:to>
      <cdr:x>0.72077</cdr:x>
      <cdr:y>0.14699</cdr:y>
    </cdr:to>
    <cdr:pic>
      <cdr:nvPicPr>
        <cdr:cNvPr id="3" name="Graphic 2" descr="Packing Box Open with solid fill">
          <a:extLst xmlns:a="http://schemas.openxmlformats.org/drawingml/2006/main">
            <a:ext uri="{FF2B5EF4-FFF2-40B4-BE49-F238E27FC236}">
              <a16:creationId xmlns:a16="http://schemas.microsoft.com/office/drawing/2014/main" id="{6FCBB382-E318-2C0E-4C98-96F485C687F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603501" y="10583"/>
          <a:ext cx="365760" cy="365760"/>
        </a:xfrm>
        <a:prstGeom xmlns:a="http://schemas.openxmlformats.org/drawingml/2006/main" prst="rect">
          <a:avLst/>
        </a:prstGeom>
      </cdr:spPr>
    </cdr:pic>
  </cdr:relSizeAnchor>
</c:userShapes>
</file>

<file path=xl/drawings/drawing10.xml><?xml version="1.0" encoding="utf-8"?>
<c:userShapes xmlns:c="http://schemas.openxmlformats.org/drawingml/2006/chart">
  <cdr:relSizeAnchor xmlns:cdr="http://schemas.openxmlformats.org/drawingml/2006/chartDrawing">
    <cdr:from>
      <cdr:x>0.36614</cdr:x>
      <cdr:y>0.45188</cdr:y>
    </cdr:from>
    <cdr:to>
      <cdr:x>0.64173</cdr:x>
      <cdr:y>0.72223</cdr:y>
    </cdr:to>
    <cdr:pic>
      <cdr:nvPicPr>
        <cdr:cNvPr id="3" name="Graphic 2" descr="Building with solid fill">
          <a:extLst xmlns:a="http://schemas.openxmlformats.org/drawingml/2006/main">
            <a:ext uri="{FF2B5EF4-FFF2-40B4-BE49-F238E27FC236}">
              <a16:creationId xmlns:a16="http://schemas.microsoft.com/office/drawing/2014/main" id="{1C77F83C-D490-DB7A-6457-2B3F0131D27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984250" y="1238250"/>
          <a:ext cx="740834" cy="740834"/>
        </a:xfrm>
        <a:prstGeom xmlns:a="http://schemas.openxmlformats.org/drawingml/2006/main" prst="rect">
          <a:avLst/>
        </a:prstGeom>
      </cdr:spPr>
    </cdr:pic>
  </cdr:relSizeAnchor>
  <cdr:relSizeAnchor xmlns:cdr="http://schemas.openxmlformats.org/drawingml/2006/chartDrawing">
    <cdr:from>
      <cdr:x>0.66709</cdr:x>
      <cdr:y>0.00772</cdr:y>
    </cdr:from>
    <cdr:to>
      <cdr:x>0.80315</cdr:x>
      <cdr:y>0.1412</cdr:y>
    </cdr:to>
    <cdr:pic>
      <cdr:nvPicPr>
        <cdr:cNvPr id="5" name="Graphic 4" descr="Delivery with solid fill">
          <a:extLst xmlns:a="http://schemas.openxmlformats.org/drawingml/2006/main">
            <a:ext uri="{FF2B5EF4-FFF2-40B4-BE49-F238E27FC236}">
              <a16:creationId xmlns:a16="http://schemas.microsoft.com/office/drawing/2014/main" id="{C86CDF3D-9172-FFD2-45E1-E73C5BE2746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xmlns:a="http://schemas.openxmlformats.org/drawingml/2006/main">
          <a:fillRect/>
        </a:stretch>
      </cdr:blipFill>
      <cdr:spPr>
        <a:xfrm xmlns:a="http://schemas.openxmlformats.org/drawingml/2006/main">
          <a:off x="1793241" y="21166"/>
          <a:ext cx="365760" cy="365760"/>
        </a:xfrm>
        <a:prstGeom xmlns:a="http://schemas.openxmlformats.org/drawingml/2006/main" prst="rect">
          <a:avLst/>
        </a:prstGeom>
      </cdr:spPr>
    </cdr:pic>
  </cdr:relSizeAnchor>
</c:userShapes>
</file>

<file path=xl/drawings/drawing11.xml><?xml version="1.0" encoding="utf-8"?>
<c:userShapes xmlns:c="http://schemas.openxmlformats.org/drawingml/2006/chart">
  <cdr:relSizeAnchor xmlns:cdr="http://schemas.openxmlformats.org/drawingml/2006/chartDrawing">
    <cdr:from>
      <cdr:x>0.34021</cdr:x>
      <cdr:y>0</cdr:y>
    </cdr:from>
    <cdr:to>
      <cdr:x>0.45897</cdr:x>
      <cdr:y>0.13854</cdr:y>
    </cdr:to>
    <cdr:pic>
      <cdr:nvPicPr>
        <cdr:cNvPr id="3" name="Graphic 2" descr="List with solid fill">
          <a:extLst xmlns:a="http://schemas.openxmlformats.org/drawingml/2006/main">
            <a:ext uri="{FF2B5EF4-FFF2-40B4-BE49-F238E27FC236}">
              <a16:creationId xmlns:a16="http://schemas.microsoft.com/office/drawing/2014/main" id="{00C9A68D-853C-6CF2-93D2-B6595F723EF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047751" y="0"/>
          <a:ext cx="365760" cy="365760"/>
        </a:xfrm>
        <a:prstGeom xmlns:a="http://schemas.openxmlformats.org/drawingml/2006/main" prst="rect">
          <a:avLst/>
        </a:prstGeom>
      </cdr:spPr>
    </cdr:pic>
  </cdr:relSizeAnchor>
</c:userShapes>
</file>

<file path=xl/drawings/drawing12.xml><?xml version="1.0" encoding="utf-8"?>
<xdr:wsDr xmlns:xdr="http://schemas.openxmlformats.org/drawingml/2006/spreadsheetDrawing" xmlns:a="http://schemas.openxmlformats.org/drawingml/2006/main">
  <xdr:twoCellAnchor>
    <xdr:from>
      <xdr:col>7</xdr:col>
      <xdr:colOff>466725</xdr:colOff>
      <xdr:row>3</xdr:row>
      <xdr:rowOff>4762</xdr:rowOff>
    </xdr:from>
    <xdr:to>
      <xdr:col>15</xdr:col>
      <xdr:colOff>85725</xdr:colOff>
      <xdr:row>17</xdr:row>
      <xdr:rowOff>80962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829550" y="547687"/>
              <a:ext cx="5105400"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38098</xdr:colOff>
      <xdr:row>4</xdr:row>
      <xdr:rowOff>76200</xdr:rowOff>
    </xdr:from>
    <xdr:to>
      <xdr:col>0</xdr:col>
      <xdr:colOff>1546858</xdr:colOff>
      <xdr:row>5</xdr:row>
      <xdr:rowOff>124884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900-000003000000}"/>
            </a:ext>
          </a:extLst>
        </xdr:cNvPr>
        <xdr:cNvSpPr/>
      </xdr:nvSpPr>
      <xdr:spPr>
        <a:xfrm>
          <a:off x="38098" y="795867"/>
          <a:ext cx="1508760" cy="228600"/>
        </a:xfrm>
        <a:prstGeom prst="roundRect">
          <a:avLst/>
        </a:prstGeom>
        <a:solidFill>
          <a:schemeClr val="accent4">
            <a:lumMod val="60000"/>
            <a:lumOff val="40000"/>
          </a:schemeClr>
        </a:solidFill>
        <a:ln>
          <a:noFill/>
        </a:ln>
        <a:scene3d>
          <a:camera prst="orthographicFront"/>
          <a:lightRig rig="threePt" dir="t"/>
        </a:scene3d>
        <a:sp3d>
          <a:bevelT w="317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a:solidFill>
                <a:schemeClr val="tx1"/>
              </a:solidFill>
            </a:rPr>
            <a:t>Regional</a:t>
          </a:r>
          <a:r>
            <a:rPr lang="en-IN" sz="1100" b="0" i="1" baseline="0">
              <a:solidFill>
                <a:schemeClr val="tx1"/>
              </a:solidFill>
            </a:rPr>
            <a:t> Sales</a:t>
          </a:r>
          <a:endParaRPr lang="en-IN" sz="1100" b="0" i="1">
            <a:solidFill>
              <a:schemeClr val="tx1"/>
            </a:solidFill>
          </a:endParaRPr>
        </a:p>
      </xdr:txBody>
    </xdr:sp>
    <xdr:clientData/>
  </xdr:twoCellAnchor>
  <xdr:twoCellAnchor>
    <xdr:from>
      <xdr:col>0</xdr:col>
      <xdr:colOff>38098</xdr:colOff>
      <xdr:row>6</xdr:row>
      <xdr:rowOff>78317</xdr:rowOff>
    </xdr:from>
    <xdr:to>
      <xdr:col>0</xdr:col>
      <xdr:colOff>1546858</xdr:colOff>
      <xdr:row>7</xdr:row>
      <xdr:rowOff>127000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0000000-0008-0000-0900-000007000000}"/>
            </a:ext>
          </a:extLst>
        </xdr:cNvPr>
        <xdr:cNvSpPr/>
      </xdr:nvSpPr>
      <xdr:spPr>
        <a:xfrm>
          <a:off x="38098" y="115781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a:solidFill>
                <a:schemeClr val="tx1"/>
              </a:solidFill>
            </a:rPr>
            <a:t>Top 10 State</a:t>
          </a:r>
        </a:p>
      </xdr:txBody>
    </xdr:sp>
    <xdr:clientData/>
  </xdr:twoCellAnchor>
  <xdr:twoCellAnchor>
    <xdr:from>
      <xdr:col>0</xdr:col>
      <xdr:colOff>38098</xdr:colOff>
      <xdr:row>8</xdr:row>
      <xdr:rowOff>80434</xdr:rowOff>
    </xdr:from>
    <xdr:to>
      <xdr:col>0</xdr:col>
      <xdr:colOff>1546858</xdr:colOff>
      <xdr:row>9</xdr:row>
      <xdr:rowOff>129117</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00000000-0008-0000-0900-000008000000}"/>
            </a:ext>
          </a:extLst>
        </xdr:cNvPr>
        <xdr:cNvSpPr/>
      </xdr:nvSpPr>
      <xdr:spPr>
        <a:xfrm>
          <a:off x="38098" y="15197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a:solidFill>
                <a:schemeClr val="tx1"/>
              </a:solidFill>
            </a:rPr>
            <a:t>Region</a:t>
          </a:r>
          <a:r>
            <a:rPr lang="en-IN" sz="1100" b="0" i="1" baseline="0">
              <a:solidFill>
                <a:schemeClr val="tx1"/>
              </a:solidFill>
            </a:rPr>
            <a:t> Profit</a:t>
          </a:r>
          <a:endParaRPr lang="en-IN" sz="1100" b="0" i="1">
            <a:solidFill>
              <a:schemeClr val="tx1"/>
            </a:solidFill>
          </a:endParaRPr>
        </a:p>
      </xdr:txBody>
    </xdr:sp>
    <xdr:clientData/>
  </xdr:twoCellAnchor>
  <xdr:twoCellAnchor>
    <xdr:from>
      <xdr:col>0</xdr:col>
      <xdr:colOff>38098</xdr:colOff>
      <xdr:row>10</xdr:row>
      <xdr:rowOff>82550</xdr:rowOff>
    </xdr:from>
    <xdr:to>
      <xdr:col>0</xdr:col>
      <xdr:colOff>1546858</xdr:colOff>
      <xdr:row>11</xdr:row>
      <xdr:rowOff>131234</xdr:rowOff>
    </xdr:to>
    <xdr:sp macro="" textlink="">
      <xdr:nvSpPr>
        <xdr:cNvPr id="9" name="Rectangle: Rounded Corners 8">
          <a:hlinkClick xmlns:r="http://schemas.openxmlformats.org/officeDocument/2006/relationships" r:id="rId5"/>
          <a:extLst>
            <a:ext uri="{FF2B5EF4-FFF2-40B4-BE49-F238E27FC236}">
              <a16:creationId xmlns:a16="http://schemas.microsoft.com/office/drawing/2014/main" id="{00000000-0008-0000-0900-000009000000}"/>
            </a:ext>
          </a:extLst>
        </xdr:cNvPr>
        <xdr:cNvSpPr/>
      </xdr:nvSpPr>
      <xdr:spPr>
        <a:xfrm>
          <a:off x="38098" y="188171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a:solidFill>
                <a:schemeClr val="tx1"/>
              </a:solidFill>
            </a:rPr>
            <a:t>Unit</a:t>
          </a:r>
          <a:r>
            <a:rPr lang="en-IN" sz="1100" b="0" i="1" baseline="0">
              <a:solidFill>
                <a:schemeClr val="tx1"/>
              </a:solidFill>
            </a:rPr>
            <a:t> Sales</a:t>
          </a:r>
        </a:p>
      </xdr:txBody>
    </xdr:sp>
    <xdr:clientData/>
  </xdr:twoCellAnchor>
  <xdr:twoCellAnchor>
    <xdr:from>
      <xdr:col>0</xdr:col>
      <xdr:colOff>38098</xdr:colOff>
      <xdr:row>12</xdr:row>
      <xdr:rowOff>84667</xdr:rowOff>
    </xdr:from>
    <xdr:to>
      <xdr:col>0</xdr:col>
      <xdr:colOff>1546858</xdr:colOff>
      <xdr:row>13</xdr:row>
      <xdr:rowOff>133350</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00000000-0008-0000-0900-00000A000000}"/>
            </a:ext>
          </a:extLst>
        </xdr:cNvPr>
        <xdr:cNvSpPr/>
      </xdr:nvSpPr>
      <xdr:spPr>
        <a:xfrm>
          <a:off x="38098" y="22436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baseline="0">
              <a:solidFill>
                <a:schemeClr val="tx1"/>
              </a:solidFill>
            </a:rPr>
            <a:t>Prediction VS Sales</a:t>
          </a:r>
        </a:p>
        <a:p>
          <a:pPr algn="ctr"/>
          <a:endParaRPr lang="en-IN" sz="1100" b="0" i="1" baseline="0">
            <a:solidFill>
              <a:schemeClr val="tx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561975</xdr:colOff>
      <xdr:row>1</xdr:row>
      <xdr:rowOff>90487</xdr:rowOff>
    </xdr:from>
    <xdr:to>
      <xdr:col>16</xdr:col>
      <xdr:colOff>257175</xdr:colOff>
      <xdr:row>15</xdr:row>
      <xdr:rowOff>166687</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4</xdr:row>
      <xdr:rowOff>76200</xdr:rowOff>
    </xdr:from>
    <xdr:to>
      <xdr:col>0</xdr:col>
      <xdr:colOff>1604010</xdr:colOff>
      <xdr:row>5</xdr:row>
      <xdr:rowOff>124884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A00-000003000000}"/>
            </a:ext>
          </a:extLst>
        </xdr:cNvPr>
        <xdr:cNvSpPr/>
      </xdr:nvSpPr>
      <xdr:spPr>
        <a:xfrm>
          <a:off x="95250" y="7958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Regional</a:t>
          </a:r>
          <a:r>
            <a:rPr lang="en-IN" sz="1100" i="1" baseline="0">
              <a:solidFill>
                <a:schemeClr val="tx1"/>
              </a:solidFill>
            </a:rPr>
            <a:t> Sales</a:t>
          </a:r>
          <a:endParaRPr lang="en-IN" sz="1100" i="1">
            <a:solidFill>
              <a:schemeClr val="tx1"/>
            </a:solidFill>
          </a:endParaRPr>
        </a:p>
      </xdr:txBody>
    </xdr:sp>
    <xdr:clientData/>
  </xdr:twoCellAnchor>
  <xdr:twoCellAnchor>
    <xdr:from>
      <xdr:col>0</xdr:col>
      <xdr:colOff>95249</xdr:colOff>
      <xdr:row>6</xdr:row>
      <xdr:rowOff>75670</xdr:rowOff>
    </xdr:from>
    <xdr:to>
      <xdr:col>0</xdr:col>
      <xdr:colOff>1604009</xdr:colOff>
      <xdr:row>7</xdr:row>
      <xdr:rowOff>124353</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00000000-0008-0000-0A00-000004000000}"/>
            </a:ext>
          </a:extLst>
        </xdr:cNvPr>
        <xdr:cNvSpPr/>
      </xdr:nvSpPr>
      <xdr:spPr>
        <a:xfrm>
          <a:off x="95249" y="1155170"/>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Top 10 State</a:t>
          </a:r>
        </a:p>
      </xdr:txBody>
    </xdr:sp>
    <xdr:clientData/>
  </xdr:twoCellAnchor>
  <xdr:twoCellAnchor>
    <xdr:from>
      <xdr:col>0</xdr:col>
      <xdr:colOff>95250</xdr:colOff>
      <xdr:row>8</xdr:row>
      <xdr:rowOff>75141</xdr:rowOff>
    </xdr:from>
    <xdr:to>
      <xdr:col>0</xdr:col>
      <xdr:colOff>1604010</xdr:colOff>
      <xdr:row>9</xdr:row>
      <xdr:rowOff>123824</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00000000-0008-0000-0A00-000005000000}"/>
            </a:ext>
          </a:extLst>
        </xdr:cNvPr>
        <xdr:cNvSpPr/>
      </xdr:nvSpPr>
      <xdr:spPr>
        <a:xfrm>
          <a:off x="95250" y="151447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t>
          </a:r>
          <a:r>
            <a:rPr lang="en-IN" sz="1100" i="1" baseline="0">
              <a:solidFill>
                <a:schemeClr val="tx1"/>
              </a:solidFill>
            </a:rPr>
            <a:t> Profit</a:t>
          </a:r>
          <a:endParaRPr lang="en-IN" sz="1100" i="1">
            <a:solidFill>
              <a:schemeClr val="tx1"/>
            </a:solidFill>
          </a:endParaRPr>
        </a:p>
      </xdr:txBody>
    </xdr:sp>
    <xdr:clientData/>
  </xdr:twoCellAnchor>
  <xdr:twoCellAnchor>
    <xdr:from>
      <xdr:col>0</xdr:col>
      <xdr:colOff>95250</xdr:colOff>
      <xdr:row>10</xdr:row>
      <xdr:rowOff>74611</xdr:rowOff>
    </xdr:from>
    <xdr:to>
      <xdr:col>0</xdr:col>
      <xdr:colOff>1604010</xdr:colOff>
      <xdr:row>11</xdr:row>
      <xdr:rowOff>123295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00000000-0008-0000-0A00-000006000000}"/>
            </a:ext>
          </a:extLst>
        </xdr:cNvPr>
        <xdr:cNvSpPr/>
      </xdr:nvSpPr>
      <xdr:spPr>
        <a:xfrm>
          <a:off x="95250" y="1873778"/>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Unit</a:t>
          </a:r>
          <a:r>
            <a:rPr lang="en-IN" sz="1100" i="1" baseline="0">
              <a:solidFill>
                <a:schemeClr val="tx1"/>
              </a:solidFill>
            </a:rPr>
            <a:t> Sales</a:t>
          </a:r>
        </a:p>
      </xdr:txBody>
    </xdr:sp>
    <xdr:clientData/>
  </xdr:twoCellAnchor>
  <xdr:twoCellAnchor>
    <xdr:from>
      <xdr:col>0</xdr:col>
      <xdr:colOff>95250</xdr:colOff>
      <xdr:row>12</xdr:row>
      <xdr:rowOff>74083</xdr:rowOff>
    </xdr:from>
    <xdr:to>
      <xdr:col>0</xdr:col>
      <xdr:colOff>1604010</xdr:colOff>
      <xdr:row>13</xdr:row>
      <xdr:rowOff>122766</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00000000-0008-0000-0A00-000007000000}"/>
            </a:ext>
          </a:extLst>
        </xdr:cNvPr>
        <xdr:cNvSpPr/>
      </xdr:nvSpPr>
      <xdr:spPr>
        <a:xfrm>
          <a:off x="95250" y="2233083"/>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baseline="0">
              <a:solidFill>
                <a:schemeClr val="tx1"/>
              </a:solidFill>
            </a:rPr>
            <a:t>Prediction VS Sales</a:t>
          </a:r>
        </a:p>
        <a:p>
          <a:pPr algn="ctr"/>
          <a:endParaRPr lang="en-IN" sz="1100" i="1" baseline="0">
            <a:solidFill>
              <a:schemeClr val="tx1"/>
            </a:solidFill>
          </a:endParaRPr>
        </a:p>
      </xdr:txBody>
    </xdr:sp>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771525</xdr:colOff>
          <xdr:row>16</xdr:row>
          <xdr:rowOff>95250</xdr:rowOff>
        </xdr:from>
        <xdr:to>
          <xdr:col>7</xdr:col>
          <xdr:colOff>590550</xdr:colOff>
          <xdr:row>18</xdr:row>
          <xdr:rowOff>114300</xdr:rowOff>
        </xdr:to>
        <xdr:sp macro="" textlink="">
          <xdr:nvSpPr>
            <xdr:cNvPr id="12290" name="Check Box 2" hidden="1">
              <a:extLst>
                <a:ext uri="{63B3BB69-23CF-44E3-9099-C40C66FF867C}">
                  <a14:compatExt spid="_x0000_s12290"/>
                </a:ext>
                <a:ext uri="{FF2B5EF4-FFF2-40B4-BE49-F238E27FC236}">
                  <a16:creationId xmlns:a16="http://schemas.microsoft.com/office/drawing/2014/main" id="{00000000-0008-0000-0B00-00000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Unit Price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16</xdr:row>
          <xdr:rowOff>85725</xdr:rowOff>
        </xdr:from>
        <xdr:to>
          <xdr:col>9</xdr:col>
          <xdr:colOff>609600</xdr:colOff>
          <xdr:row>18</xdr:row>
          <xdr:rowOff>133350</xdr:rowOff>
        </xdr:to>
        <xdr:sp macro="" textlink="">
          <xdr:nvSpPr>
            <xdr:cNvPr id="12291" name="Check Box 3" hidden="1">
              <a:extLst>
                <a:ext uri="{63B3BB69-23CF-44E3-9099-C40C66FF867C}">
                  <a14:compatExt spid="_x0000_s12291"/>
                </a:ext>
                <a:ext uri="{FF2B5EF4-FFF2-40B4-BE49-F238E27FC236}">
                  <a16:creationId xmlns:a16="http://schemas.microsoft.com/office/drawing/2014/main" id="{00000000-0008-0000-0B00-00000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600075</xdr:colOff>
          <xdr:row>16</xdr:row>
          <xdr:rowOff>180975</xdr:rowOff>
        </xdr:from>
        <xdr:to>
          <xdr:col>12</xdr:col>
          <xdr:colOff>466725</xdr:colOff>
          <xdr:row>18</xdr:row>
          <xdr:rowOff>57150</xdr:rowOff>
        </xdr:to>
        <xdr:sp macro="" textlink="">
          <xdr:nvSpPr>
            <xdr:cNvPr id="12292" name="Check Box 4" hidden="1">
              <a:extLst>
                <a:ext uri="{63B3BB69-23CF-44E3-9099-C40C66FF867C}">
                  <a14:compatExt spid="_x0000_s12292"/>
                </a:ext>
                <a:ext uri="{FF2B5EF4-FFF2-40B4-BE49-F238E27FC236}">
                  <a16:creationId xmlns:a16="http://schemas.microsoft.com/office/drawing/2014/main" id="{00000000-0008-0000-0B00-000004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Shipping Charges</a:t>
              </a:r>
            </a:p>
          </xdr:txBody>
        </xdr:sp>
        <xdr:clientData/>
      </xdr:twoCellAnchor>
    </mc:Choice>
    <mc:Fallback/>
  </mc:AlternateContent>
  <xdr:twoCellAnchor>
    <xdr:from>
      <xdr:col>6</xdr:col>
      <xdr:colOff>552450</xdr:colOff>
      <xdr:row>1</xdr:row>
      <xdr:rowOff>4762</xdr:rowOff>
    </xdr:from>
    <xdr:to>
      <xdr:col>14</xdr:col>
      <xdr:colOff>57150</xdr:colOff>
      <xdr:row>15</xdr:row>
      <xdr:rowOff>80962</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52917</xdr:colOff>
      <xdr:row>4</xdr:row>
      <xdr:rowOff>66675</xdr:rowOff>
    </xdr:from>
    <xdr:to>
      <xdr:col>0</xdr:col>
      <xdr:colOff>1561677</xdr:colOff>
      <xdr:row>5</xdr:row>
      <xdr:rowOff>115359</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00000000-0008-0000-0B00-000006000000}"/>
            </a:ext>
          </a:extLst>
        </xdr:cNvPr>
        <xdr:cNvSpPr/>
      </xdr:nvSpPr>
      <xdr:spPr>
        <a:xfrm>
          <a:off x="52917" y="786342"/>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Regional</a:t>
          </a:r>
          <a:r>
            <a:rPr lang="en-IN" sz="1100" i="1" baseline="0">
              <a:solidFill>
                <a:schemeClr val="tx1"/>
              </a:solidFill>
            </a:rPr>
            <a:t> Sales</a:t>
          </a:r>
          <a:endParaRPr lang="en-IN" sz="1100" i="1">
            <a:solidFill>
              <a:schemeClr val="tx1"/>
            </a:solidFill>
          </a:endParaRPr>
        </a:p>
      </xdr:txBody>
    </xdr:sp>
    <xdr:clientData/>
  </xdr:twoCellAnchor>
  <xdr:twoCellAnchor>
    <xdr:from>
      <xdr:col>0</xdr:col>
      <xdr:colOff>52916</xdr:colOff>
      <xdr:row>6</xdr:row>
      <xdr:rowOff>68528</xdr:rowOff>
    </xdr:from>
    <xdr:to>
      <xdr:col>0</xdr:col>
      <xdr:colOff>1561676</xdr:colOff>
      <xdr:row>7</xdr:row>
      <xdr:rowOff>117211</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0000000-0008-0000-0B00-000007000000}"/>
            </a:ext>
          </a:extLst>
        </xdr:cNvPr>
        <xdr:cNvSpPr/>
      </xdr:nvSpPr>
      <xdr:spPr>
        <a:xfrm>
          <a:off x="52916" y="1148028"/>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Top 10 State</a:t>
          </a:r>
        </a:p>
      </xdr:txBody>
    </xdr:sp>
    <xdr:clientData/>
  </xdr:twoCellAnchor>
  <xdr:twoCellAnchor>
    <xdr:from>
      <xdr:col>0</xdr:col>
      <xdr:colOff>52917</xdr:colOff>
      <xdr:row>8</xdr:row>
      <xdr:rowOff>70381</xdr:rowOff>
    </xdr:from>
    <xdr:to>
      <xdr:col>0</xdr:col>
      <xdr:colOff>1561677</xdr:colOff>
      <xdr:row>9</xdr:row>
      <xdr:rowOff>119064</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00000000-0008-0000-0B00-000008000000}"/>
            </a:ext>
          </a:extLst>
        </xdr:cNvPr>
        <xdr:cNvSpPr/>
      </xdr:nvSpPr>
      <xdr:spPr>
        <a:xfrm>
          <a:off x="52917" y="150971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t>
          </a:r>
          <a:r>
            <a:rPr lang="en-IN" sz="1100" i="1" baseline="0">
              <a:solidFill>
                <a:schemeClr val="tx1"/>
              </a:solidFill>
            </a:rPr>
            <a:t> Profit</a:t>
          </a:r>
          <a:endParaRPr lang="en-IN" sz="1100" i="1">
            <a:solidFill>
              <a:schemeClr val="tx1"/>
            </a:solidFill>
          </a:endParaRPr>
        </a:p>
      </xdr:txBody>
    </xdr:sp>
    <xdr:clientData/>
  </xdr:twoCellAnchor>
  <xdr:twoCellAnchor>
    <xdr:from>
      <xdr:col>0</xdr:col>
      <xdr:colOff>52917</xdr:colOff>
      <xdr:row>10</xdr:row>
      <xdr:rowOff>72233</xdr:rowOff>
    </xdr:from>
    <xdr:to>
      <xdr:col>0</xdr:col>
      <xdr:colOff>1561677</xdr:colOff>
      <xdr:row>11</xdr:row>
      <xdr:rowOff>120917</xdr:rowOff>
    </xdr:to>
    <xdr:sp macro="" textlink="">
      <xdr:nvSpPr>
        <xdr:cNvPr id="9" name="Rectangle: Rounded Corners 8">
          <a:hlinkClick xmlns:r="http://schemas.openxmlformats.org/officeDocument/2006/relationships" r:id="rId5"/>
          <a:extLst>
            <a:ext uri="{FF2B5EF4-FFF2-40B4-BE49-F238E27FC236}">
              <a16:creationId xmlns:a16="http://schemas.microsoft.com/office/drawing/2014/main" id="{00000000-0008-0000-0B00-000009000000}"/>
            </a:ext>
          </a:extLst>
        </xdr:cNvPr>
        <xdr:cNvSpPr/>
      </xdr:nvSpPr>
      <xdr:spPr>
        <a:xfrm>
          <a:off x="52917" y="1871400"/>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Unit</a:t>
          </a:r>
          <a:r>
            <a:rPr lang="en-IN" sz="1100" i="1" baseline="0">
              <a:solidFill>
                <a:schemeClr val="tx1"/>
              </a:solidFill>
            </a:rPr>
            <a:t> Sales</a:t>
          </a:r>
        </a:p>
      </xdr:txBody>
    </xdr:sp>
    <xdr:clientData/>
  </xdr:twoCellAnchor>
  <xdr:twoCellAnchor>
    <xdr:from>
      <xdr:col>0</xdr:col>
      <xdr:colOff>52917</xdr:colOff>
      <xdr:row>12</xdr:row>
      <xdr:rowOff>74084</xdr:rowOff>
    </xdr:from>
    <xdr:to>
      <xdr:col>0</xdr:col>
      <xdr:colOff>1561677</xdr:colOff>
      <xdr:row>13</xdr:row>
      <xdr:rowOff>122767</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00000000-0008-0000-0B00-00000A000000}"/>
            </a:ext>
          </a:extLst>
        </xdr:cNvPr>
        <xdr:cNvSpPr/>
      </xdr:nvSpPr>
      <xdr:spPr>
        <a:xfrm>
          <a:off x="52917" y="223308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baseline="0">
              <a:solidFill>
                <a:schemeClr val="tx1"/>
              </a:solidFill>
            </a:rPr>
            <a:t>Prediction VS Sales</a:t>
          </a:r>
        </a:p>
        <a:p>
          <a:pPr algn="ctr"/>
          <a:endParaRPr lang="en-IN" sz="1100" i="1" baseline="0">
            <a:solidFill>
              <a:schemeClr val="tx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0</xdr:colOff>
      <xdr:row>0</xdr:row>
      <xdr:rowOff>180974</xdr:rowOff>
    </xdr:from>
    <xdr:to>
      <xdr:col>11</xdr:col>
      <xdr:colOff>457200</xdr:colOff>
      <xdr:row>17</xdr:row>
      <xdr:rowOff>47624</xdr:rowOff>
    </xdr:to>
    <xdr:graphicFrame macro="">
      <xdr:nvGraphicFramePr>
        <xdr:cNvPr id="2" name="Chart 1" descr="Chart type: Clustered Bar. 'Product Sub-Category': Office Machines has noticeably higher 'Unit Price'.&#10;&#10;Description automatically generated">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10</xdr:row>
      <xdr:rowOff>66674</xdr:rowOff>
    </xdr:from>
    <xdr:to>
      <xdr:col>0</xdr:col>
      <xdr:colOff>1537335</xdr:colOff>
      <xdr:row>11</xdr:row>
      <xdr:rowOff>114299</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00000000-0008-0000-0C00-000005000000}"/>
            </a:ext>
          </a:extLst>
        </xdr:cNvPr>
        <xdr:cNvSpPr/>
      </xdr:nvSpPr>
      <xdr:spPr>
        <a:xfrm>
          <a:off x="28575" y="187642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Unit</a:t>
          </a:r>
          <a:r>
            <a:rPr lang="en-IN" sz="1100" i="1" baseline="0">
              <a:solidFill>
                <a:schemeClr val="tx1"/>
              </a:solidFill>
            </a:rPr>
            <a:t> Sales</a:t>
          </a:r>
        </a:p>
      </xdr:txBody>
    </xdr:sp>
    <xdr:clientData/>
  </xdr:twoCellAnchor>
  <xdr:twoCellAnchor>
    <xdr:from>
      <xdr:col>0</xdr:col>
      <xdr:colOff>28575</xdr:colOff>
      <xdr:row>8</xdr:row>
      <xdr:rowOff>66674</xdr:rowOff>
    </xdr:from>
    <xdr:to>
      <xdr:col>0</xdr:col>
      <xdr:colOff>1537335</xdr:colOff>
      <xdr:row>9</xdr:row>
      <xdr:rowOff>114299</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00000000-0008-0000-0C00-000006000000}"/>
            </a:ext>
          </a:extLst>
        </xdr:cNvPr>
        <xdr:cNvSpPr/>
      </xdr:nvSpPr>
      <xdr:spPr>
        <a:xfrm>
          <a:off x="28575" y="151447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t>
          </a:r>
          <a:r>
            <a:rPr lang="en-IN" sz="1100" i="1" baseline="0">
              <a:solidFill>
                <a:schemeClr val="tx1"/>
              </a:solidFill>
            </a:rPr>
            <a:t> Profit</a:t>
          </a:r>
          <a:endParaRPr lang="en-IN" sz="1100" i="1">
            <a:solidFill>
              <a:schemeClr val="tx1"/>
            </a:solidFill>
          </a:endParaRPr>
        </a:p>
      </xdr:txBody>
    </xdr:sp>
    <xdr:clientData/>
  </xdr:twoCellAnchor>
  <xdr:twoCellAnchor>
    <xdr:from>
      <xdr:col>0</xdr:col>
      <xdr:colOff>28574</xdr:colOff>
      <xdr:row>6</xdr:row>
      <xdr:rowOff>66674</xdr:rowOff>
    </xdr:from>
    <xdr:to>
      <xdr:col>0</xdr:col>
      <xdr:colOff>1537334</xdr:colOff>
      <xdr:row>7</xdr:row>
      <xdr:rowOff>114299</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00000000-0008-0000-0C00-000007000000}"/>
            </a:ext>
          </a:extLst>
        </xdr:cNvPr>
        <xdr:cNvSpPr/>
      </xdr:nvSpPr>
      <xdr:spPr>
        <a:xfrm>
          <a:off x="28574" y="115252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Top 10 State</a:t>
          </a:r>
        </a:p>
      </xdr:txBody>
    </xdr:sp>
    <xdr:clientData/>
  </xdr:twoCellAnchor>
  <xdr:twoCellAnchor>
    <xdr:from>
      <xdr:col>0</xdr:col>
      <xdr:colOff>28575</xdr:colOff>
      <xdr:row>4</xdr:row>
      <xdr:rowOff>66675</xdr:rowOff>
    </xdr:from>
    <xdr:to>
      <xdr:col>0</xdr:col>
      <xdr:colOff>1537335</xdr:colOff>
      <xdr:row>5</xdr:row>
      <xdr:rowOff>114300</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00000000-0008-0000-0C00-000008000000}"/>
            </a:ext>
          </a:extLst>
        </xdr:cNvPr>
        <xdr:cNvSpPr/>
      </xdr:nvSpPr>
      <xdr:spPr>
        <a:xfrm>
          <a:off x="28575" y="790575"/>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Regional</a:t>
          </a:r>
          <a:r>
            <a:rPr lang="en-IN" sz="1100" i="1" baseline="0">
              <a:solidFill>
                <a:schemeClr val="tx1"/>
              </a:solidFill>
            </a:rPr>
            <a:t> Sales</a:t>
          </a:r>
          <a:endParaRPr lang="en-IN" sz="1100" i="1">
            <a:solidFill>
              <a:schemeClr val="tx1"/>
            </a:solidFill>
          </a:endParaRPr>
        </a:p>
      </xdr:txBody>
    </xdr:sp>
    <xdr:clientData/>
  </xdr:twoCellAnchor>
  <xdr:twoCellAnchor>
    <xdr:from>
      <xdr:col>0</xdr:col>
      <xdr:colOff>28575</xdr:colOff>
      <xdr:row>12</xdr:row>
      <xdr:rowOff>66675</xdr:rowOff>
    </xdr:from>
    <xdr:to>
      <xdr:col>0</xdr:col>
      <xdr:colOff>1537335</xdr:colOff>
      <xdr:row>13</xdr:row>
      <xdr:rowOff>114300</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00000000-0008-0000-0C00-00000A000000}"/>
            </a:ext>
          </a:extLst>
        </xdr:cNvPr>
        <xdr:cNvSpPr/>
      </xdr:nvSpPr>
      <xdr:spPr>
        <a:xfrm>
          <a:off x="28575" y="2238375"/>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baseline="0">
              <a:solidFill>
                <a:schemeClr val="tx1"/>
              </a:solidFill>
            </a:rPr>
            <a:t>Prediction VS Sales</a:t>
          </a:r>
        </a:p>
        <a:p>
          <a:pPr algn="ctr"/>
          <a:endParaRPr lang="en-IN" sz="1100" i="1" baseline="0">
            <a:solidFill>
              <a:schemeClr val="tx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719136</xdr:colOff>
      <xdr:row>3</xdr:row>
      <xdr:rowOff>61912</xdr:rowOff>
    </xdr:from>
    <xdr:to>
      <xdr:col>11</xdr:col>
      <xdr:colOff>296334</xdr:colOff>
      <xdr:row>18</xdr:row>
      <xdr:rowOff>90487</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361950</xdr:colOff>
      <xdr:row>10</xdr:row>
      <xdr:rowOff>38099</xdr:rowOff>
    </xdr:from>
    <xdr:to>
      <xdr:col>4</xdr:col>
      <xdr:colOff>923925</xdr:colOff>
      <xdr:row>18</xdr:row>
      <xdr:rowOff>95249</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3769783" y="1657349"/>
              <a:ext cx="1831975" cy="14964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66673</xdr:colOff>
      <xdr:row>5</xdr:row>
      <xdr:rowOff>85725</xdr:rowOff>
    </xdr:from>
    <xdr:to>
      <xdr:col>0</xdr:col>
      <xdr:colOff>1575433</xdr:colOff>
      <xdr:row>6</xdr:row>
      <xdr:rowOff>133350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00000000-0008-0000-0D00-000004000000}"/>
            </a:ext>
          </a:extLst>
        </xdr:cNvPr>
        <xdr:cNvSpPr/>
      </xdr:nvSpPr>
      <xdr:spPr>
        <a:xfrm>
          <a:off x="66673" y="985308"/>
          <a:ext cx="1508760" cy="227542"/>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Regional</a:t>
          </a:r>
          <a:r>
            <a:rPr lang="en-IN" sz="1100" i="1" baseline="0">
              <a:solidFill>
                <a:schemeClr val="tx1"/>
              </a:solidFill>
            </a:rPr>
            <a:t> Sales</a:t>
          </a:r>
          <a:endParaRPr lang="en-IN" sz="1100" i="1">
            <a:solidFill>
              <a:schemeClr val="tx1"/>
            </a:solidFill>
          </a:endParaRPr>
        </a:p>
      </xdr:txBody>
    </xdr:sp>
    <xdr:clientData/>
  </xdr:twoCellAnchor>
  <xdr:twoCellAnchor>
    <xdr:from>
      <xdr:col>0</xdr:col>
      <xdr:colOff>66674</xdr:colOff>
      <xdr:row>7</xdr:row>
      <xdr:rowOff>85724</xdr:rowOff>
    </xdr:from>
    <xdr:to>
      <xdr:col>0</xdr:col>
      <xdr:colOff>1575434</xdr:colOff>
      <xdr:row>8</xdr:row>
      <xdr:rowOff>133349</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00000000-0008-0000-0D00-000006000000}"/>
            </a:ext>
          </a:extLst>
        </xdr:cNvPr>
        <xdr:cNvSpPr/>
      </xdr:nvSpPr>
      <xdr:spPr>
        <a:xfrm>
          <a:off x="66674" y="1345141"/>
          <a:ext cx="1508760" cy="227541"/>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Top 10 State</a:t>
          </a:r>
        </a:p>
      </xdr:txBody>
    </xdr:sp>
    <xdr:clientData/>
  </xdr:twoCellAnchor>
  <xdr:twoCellAnchor>
    <xdr:from>
      <xdr:col>0</xdr:col>
      <xdr:colOff>66674</xdr:colOff>
      <xdr:row>9</xdr:row>
      <xdr:rowOff>85724</xdr:rowOff>
    </xdr:from>
    <xdr:to>
      <xdr:col>0</xdr:col>
      <xdr:colOff>1575434</xdr:colOff>
      <xdr:row>10</xdr:row>
      <xdr:rowOff>133349</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00000000-0008-0000-0D00-000007000000}"/>
            </a:ext>
          </a:extLst>
        </xdr:cNvPr>
        <xdr:cNvSpPr/>
      </xdr:nvSpPr>
      <xdr:spPr>
        <a:xfrm>
          <a:off x="66674" y="1704974"/>
          <a:ext cx="1508760" cy="227542"/>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t>
          </a:r>
          <a:r>
            <a:rPr lang="en-IN" sz="1100" i="1" baseline="0">
              <a:solidFill>
                <a:schemeClr val="tx1"/>
              </a:solidFill>
            </a:rPr>
            <a:t> Profit</a:t>
          </a:r>
          <a:endParaRPr lang="en-IN" sz="1100" i="1">
            <a:solidFill>
              <a:schemeClr val="tx1"/>
            </a:solidFill>
          </a:endParaRPr>
        </a:p>
      </xdr:txBody>
    </xdr:sp>
    <xdr:clientData/>
  </xdr:twoCellAnchor>
  <xdr:twoCellAnchor>
    <xdr:from>
      <xdr:col>0</xdr:col>
      <xdr:colOff>66674</xdr:colOff>
      <xdr:row>11</xdr:row>
      <xdr:rowOff>85724</xdr:rowOff>
    </xdr:from>
    <xdr:to>
      <xdr:col>0</xdr:col>
      <xdr:colOff>1575434</xdr:colOff>
      <xdr:row>12</xdr:row>
      <xdr:rowOff>133349</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00000000-0008-0000-0D00-000008000000}"/>
            </a:ext>
          </a:extLst>
        </xdr:cNvPr>
        <xdr:cNvSpPr/>
      </xdr:nvSpPr>
      <xdr:spPr>
        <a:xfrm>
          <a:off x="66674" y="2064807"/>
          <a:ext cx="1508760" cy="227542"/>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Unit</a:t>
          </a:r>
          <a:r>
            <a:rPr lang="en-IN" sz="1100" i="1" baseline="0">
              <a:solidFill>
                <a:schemeClr val="tx1"/>
              </a:solidFill>
            </a:rPr>
            <a:t> Sales</a:t>
          </a:r>
        </a:p>
      </xdr:txBody>
    </xdr:sp>
    <xdr:clientData/>
  </xdr:twoCellAnchor>
  <xdr:twoCellAnchor>
    <xdr:from>
      <xdr:col>0</xdr:col>
      <xdr:colOff>66674</xdr:colOff>
      <xdr:row>13</xdr:row>
      <xdr:rowOff>85725</xdr:rowOff>
    </xdr:from>
    <xdr:to>
      <xdr:col>0</xdr:col>
      <xdr:colOff>1575434</xdr:colOff>
      <xdr:row>14</xdr:row>
      <xdr:rowOff>133350</xdr:rowOff>
    </xdr:to>
    <xdr:sp macro="" textlink="">
      <xdr:nvSpPr>
        <xdr:cNvPr id="9" name="Rectangle: Rounded Corners 8">
          <a:hlinkClick xmlns:r="http://schemas.openxmlformats.org/officeDocument/2006/relationships" r:id="rId6"/>
          <a:extLst>
            <a:ext uri="{FF2B5EF4-FFF2-40B4-BE49-F238E27FC236}">
              <a16:creationId xmlns:a16="http://schemas.microsoft.com/office/drawing/2014/main" id="{00000000-0008-0000-0D00-000009000000}"/>
            </a:ext>
          </a:extLst>
        </xdr:cNvPr>
        <xdr:cNvSpPr/>
      </xdr:nvSpPr>
      <xdr:spPr>
        <a:xfrm>
          <a:off x="66674" y="2424642"/>
          <a:ext cx="1508760" cy="227541"/>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baseline="0">
              <a:solidFill>
                <a:schemeClr val="tx1"/>
              </a:solidFill>
            </a:rPr>
            <a:t>Prediction VS Sales</a:t>
          </a:r>
        </a:p>
        <a:p>
          <a:pPr algn="ctr"/>
          <a:endParaRPr lang="en-IN" sz="1100" i="1" baseline="0">
            <a:solidFill>
              <a:schemeClr val="tx1"/>
            </a:solidFill>
          </a:endParaRPr>
        </a:p>
      </xdr:txBody>
    </xdr:sp>
    <xdr:clientData/>
  </xdr:twoCellAnchor>
  <xdr:twoCellAnchor>
    <xdr:from>
      <xdr:col>5</xdr:col>
      <xdr:colOff>740834</xdr:colOff>
      <xdr:row>19</xdr:row>
      <xdr:rowOff>178858</xdr:rowOff>
    </xdr:from>
    <xdr:to>
      <xdr:col>11</xdr:col>
      <xdr:colOff>296334</xdr:colOff>
      <xdr:row>35</xdr:row>
      <xdr:rowOff>32808</xdr:rowOff>
    </xdr:to>
    <xdr:graphicFrame macro="">
      <xdr:nvGraphicFramePr>
        <xdr:cNvPr id="11" name="Chart 10">
          <a:extLst>
            <a:ext uri="{FF2B5EF4-FFF2-40B4-BE49-F238E27FC236}">
              <a16:creationId xmlns:a16="http://schemas.microsoft.com/office/drawing/2014/main" id="{00000000-0008-0000-0D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95249</xdr:colOff>
      <xdr:row>21</xdr:row>
      <xdr:rowOff>84668</xdr:rowOff>
    </xdr:from>
    <xdr:to>
      <xdr:col>11</xdr:col>
      <xdr:colOff>201083</xdr:colOff>
      <xdr:row>22</xdr:row>
      <xdr:rowOff>95251</xdr:rowOff>
    </xdr:to>
    <xdr:sp macro="" textlink="$C$36">
      <xdr:nvSpPr>
        <xdr:cNvPr id="12" name="TextBox 11">
          <a:extLst>
            <a:ext uri="{FF2B5EF4-FFF2-40B4-BE49-F238E27FC236}">
              <a16:creationId xmlns:a16="http://schemas.microsoft.com/office/drawing/2014/main" id="{00000000-0008-0000-0D00-00000C000000}"/>
            </a:ext>
          </a:extLst>
        </xdr:cNvPr>
        <xdr:cNvSpPr txBox="1"/>
      </xdr:nvSpPr>
      <xdr:spPr>
        <a:xfrm>
          <a:off x="10540999" y="3873501"/>
          <a:ext cx="1481667" cy="1905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51B56CE-2FD4-4903-89DA-6052BA8B4DFE}" type="TxLink">
            <a:rPr lang="en-US" sz="1100" b="0" i="0" u="none" strike="noStrike">
              <a:solidFill>
                <a:srgbClr val="000000"/>
              </a:solidFill>
              <a:latin typeface="Rockwell"/>
            </a:rPr>
            <a:pPr/>
            <a:t>Dec Sales 363906.4</a:t>
          </a:fld>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370417</xdr:colOff>
      <xdr:row>2</xdr:row>
      <xdr:rowOff>41275</xdr:rowOff>
    </xdr:from>
    <xdr:to>
      <xdr:col>12</xdr:col>
      <xdr:colOff>127000</xdr:colOff>
      <xdr:row>17</xdr:row>
      <xdr:rowOff>85725</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466724</xdr:colOff>
      <xdr:row>2</xdr:row>
      <xdr:rowOff>128586</xdr:rowOff>
    </xdr:from>
    <xdr:to>
      <xdr:col>16</xdr:col>
      <xdr:colOff>613833</xdr:colOff>
      <xdr:row>21</xdr:row>
      <xdr:rowOff>19049</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523875</xdr:colOff>
      <xdr:row>23</xdr:row>
      <xdr:rowOff>128061</xdr:rowOff>
    </xdr:from>
    <xdr:to>
      <xdr:col>7</xdr:col>
      <xdr:colOff>114299</xdr:colOff>
      <xdr:row>32</xdr:row>
      <xdr:rowOff>31750</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307542" y="4266144"/>
              <a:ext cx="1834091" cy="1522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92075</xdr:colOff>
      <xdr:row>22</xdr:row>
      <xdr:rowOff>160868</xdr:rowOff>
    </xdr:from>
    <xdr:to>
      <xdr:col>10</xdr:col>
      <xdr:colOff>549274</xdr:colOff>
      <xdr:row>33</xdr:row>
      <xdr:rowOff>18106</xdr:rowOff>
    </xdr:to>
    <mc:AlternateContent xmlns:mc="http://schemas.openxmlformats.org/markup-compatibility/2006" xmlns:a14="http://schemas.microsoft.com/office/drawing/2010/main">
      <mc:Choice Requires="a14">
        <xdr:graphicFrame macro="">
          <xdr:nvGraphicFramePr>
            <xdr:cNvPr id="4" name="Order Priority 2">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Order Priority 2"/>
            </a:graphicData>
          </a:graphic>
        </xdr:graphicFrame>
      </mc:Choice>
      <mc:Fallback xmlns="">
        <xdr:sp macro="" textlink="">
          <xdr:nvSpPr>
            <xdr:cNvPr id="0" name=""/>
            <xdr:cNvSpPr>
              <a:spLocks noTextEdit="1"/>
            </xdr:cNvSpPr>
          </xdr:nvSpPr>
          <xdr:spPr>
            <a:xfrm>
              <a:off x="7870825" y="4119035"/>
              <a:ext cx="1833033" cy="18363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590550</xdr:colOff>
      <xdr:row>22</xdr:row>
      <xdr:rowOff>28576</xdr:rowOff>
    </xdr:from>
    <xdr:to>
      <xdr:col>15</xdr:col>
      <xdr:colOff>10583</xdr:colOff>
      <xdr:row>33</xdr:row>
      <xdr:rowOff>167631</xdr:rowOff>
    </xdr:to>
    <mc:AlternateContent xmlns:mc="http://schemas.openxmlformats.org/markup-compatibility/2006" xmlns:a14="http://schemas.microsoft.com/office/drawing/2010/main">
      <mc:Choice Requires="a14">
        <xdr:graphicFrame macro="">
          <xdr:nvGraphicFramePr>
            <xdr:cNvPr id="5" name="Order Date (Month)">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10433050" y="3986743"/>
              <a:ext cx="1835150" cy="21181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arkar" refreshedDate="44766.793448379627" createdVersion="8" refreshedVersion="8" minRefreshableVersion="3" recordCount="1124" xr:uid="{F996BE5C-45DE-4655-9EFD-28A07F251CF2}">
  <cacheSource type="worksheet">
    <worksheetSource name="Table4"/>
  </cacheSource>
  <cacheFields count="7">
    <cacheField name="ID" numFmtId="0">
      <sharedItems containsSemiMixedTypes="0" containsString="0" containsNumber="1" containsInteger="1" minValue="1" maxValue="1124"/>
    </cacheField>
    <cacheField name="Customer ID" numFmtId="0">
      <sharedItems containsSemiMixedTypes="0" containsString="0" containsNumber="1" containsInteger="1" minValue="3" maxValue="3403"/>
    </cacheField>
    <cacheField name="MaritalStatus" numFmtId="0">
      <sharedItems count="2">
        <s v="M"/>
        <s v="S"/>
      </sharedItems>
    </cacheField>
    <cacheField name="YearlyIncome" numFmtId="164">
      <sharedItems containsSemiMixedTypes="0" containsString="0" containsNumber="1" containsInteger="1" minValue="10000" maxValue="170000"/>
    </cacheField>
    <cacheField name="TotalChildren" numFmtId="0">
      <sharedItems containsSemiMixedTypes="0" containsString="0" containsNumber="1" containsInteger="1" minValue="0" maxValue="5"/>
    </cacheField>
    <cacheField name="EnglishEducation" numFmtId="0">
      <sharedItems count="5">
        <s v="Bachelors"/>
        <s v="Partial College"/>
        <s v="High School"/>
        <s v="Partial High School"/>
        <s v="Graduate Degree"/>
      </sharedItems>
    </cacheField>
    <cacheField name="HouseOwnerFlag"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ika Sarkar" refreshedDate="44766.793966666664" createdVersion="5" refreshedVersion="8" minRefreshableVersion="3" recordCount="0" supportSubquery="1" supportAdvancedDrill="1" xr:uid="{FE33E9D2-A491-4AC4-9793-66F871F09A8F}">
  <cacheSource type="external" connectionId="1"/>
  <cacheFields count="4">
    <cacheField name="[Measures].[Sum of Sales]" caption="Sum of Sales" numFmtId="0" hierarchy="39" level="32767"/>
    <cacheField name="[Table4].[YearlyIncome].[YearlyIncome]" caption="YearlyIncome" numFmtId="0" hierarchy="30" level="1">
      <sharedItems containsSemiMixedTypes="0" containsString="0" containsNumber="1" containsInteger="1" minValue="10000" maxValue="170000" count="16">
        <n v="10000"/>
        <n v="20000"/>
        <n v="30000"/>
        <n v="40000"/>
        <n v="50000"/>
        <n v="60000"/>
        <n v="70000"/>
        <n v="80000"/>
        <n v="90000"/>
        <n v="100000"/>
        <n v="110000"/>
        <n v="120000"/>
        <n v="130000"/>
        <n v="150000"/>
        <n v="160000"/>
        <n v="170000"/>
      </sharedItems>
      <extLst>
        <ext xmlns:x15="http://schemas.microsoft.com/office/spreadsheetml/2010/11/main" uri="{4F2E5C28-24EA-4eb8-9CBF-B6C8F9C3D259}">
          <x15:cachedUniqueNames>
            <x15:cachedUniqueName index="0" name="[Table4].[YearlyIncome].&amp;[10000]"/>
            <x15:cachedUniqueName index="1" name="[Table4].[YearlyIncome].&amp;[20000]"/>
            <x15:cachedUniqueName index="2" name="[Table4].[YearlyIncome].&amp;[30000]"/>
            <x15:cachedUniqueName index="3" name="[Table4].[YearlyIncome].&amp;[40000]"/>
            <x15:cachedUniqueName index="4" name="[Table4].[YearlyIncome].&amp;[50000]"/>
            <x15:cachedUniqueName index="5" name="[Table4].[YearlyIncome].&amp;[60000]"/>
            <x15:cachedUniqueName index="6" name="[Table4].[YearlyIncome].&amp;[70000]"/>
            <x15:cachedUniqueName index="7" name="[Table4].[YearlyIncome].&amp;[80000]"/>
            <x15:cachedUniqueName index="8" name="[Table4].[YearlyIncome].&amp;[90000]"/>
            <x15:cachedUniqueName index="9" name="[Table4].[YearlyIncome].&amp;[100000]"/>
            <x15:cachedUniqueName index="10" name="[Table4].[YearlyIncome].&amp;[110000]"/>
            <x15:cachedUniqueName index="11" name="[Table4].[YearlyIncome].&amp;[120000]"/>
            <x15:cachedUniqueName index="12" name="[Table4].[YearlyIncome].&amp;[130000]"/>
            <x15:cachedUniqueName index="13" name="[Table4].[YearlyIncome].&amp;[150000]"/>
            <x15:cachedUniqueName index="14" name="[Table4].[YearlyIncome].&amp;[160000]"/>
            <x15:cachedUniqueName index="15" name="[Table4].[YearlyIncome].&amp;[170000]"/>
          </x15:cachedUniqueNames>
        </ext>
      </extLst>
    </cacheField>
    <cacheField name="[Table4].[MaritalStatus].[MaritalStatus]" caption="MaritalStatus" numFmtId="0" hierarchy="29" level="1">
      <sharedItems count="2">
        <s v="M"/>
        <s v="S"/>
      </sharedItems>
    </cacheField>
    <cacheField name="[Table1].[Product Category].[Product Category]" caption="Product Category" numFmtId="0" hierarchy="8" level="1">
      <sharedItems count="3">
        <s v="Furniture"/>
        <s v="Office Supplies"/>
        <s v="Technology"/>
      </sharedItems>
    </cacheField>
  </cacheFields>
  <cacheHierarchies count="41">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3"/>
      </fieldsUsage>
    </cacheHierarchy>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New Quantity]" caption="New Quantity" attribute="1" defaultMemberUniqueName="[Table1].[New Quantity].[All]" allUniqueName="[Table1].[New Quantity].[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Manager]" caption="Manager" attribute="1" defaultMemberUniqueName="[Table1].[Manager].[All]" allUniqueName="[Table1].[Manag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Predicted]" caption="Predicted" attribute="1" defaultMemberUniqueName="[Table1].[Predicted].[All]" allUniqueName="[Table1].[Predicted].[All]" dimensionUniqueName="[Table1]" displayFolder="" count="0" memberValueDatatype="5" unbalanced="0"/>
    <cacheHierarchy uniqueName="[Table4].[ID]" caption="ID" attribute="1" defaultMemberUniqueName="[Table4].[ID].[All]" allUniqueName="[Table4].[ID].[All]" dimensionUniqueName="[Table4]" displayFolder="" count="0" memberValueDatatype="20" unbalanced="0"/>
    <cacheHierarchy uniqueName="[Table4].[Customer ID]" caption="Customer ID" attribute="1" defaultMemberUniqueName="[Table4].[Customer ID].[All]" allUniqueName="[Table4].[Customer ID].[All]" dimensionUniqueName="[Table4]" displayFolder="" count="0" memberValueDatatype="20" unbalanced="0"/>
    <cacheHierarchy uniqueName="[Table4].[MaritalStatus]" caption="MaritalStatus" attribute="1" defaultMemberUniqueName="[Table4].[MaritalStatus].[All]" allUniqueName="[Table4].[MaritalStatus].[All]" dimensionUniqueName="[Table4]" displayFolder="" count="2" memberValueDatatype="130" unbalanced="0">
      <fieldsUsage count="2">
        <fieldUsage x="-1"/>
        <fieldUsage x="2"/>
      </fieldsUsage>
    </cacheHierarchy>
    <cacheHierarchy uniqueName="[Table4].[YearlyIncome]" caption="YearlyIncome" attribute="1" defaultMemberUniqueName="[Table4].[YearlyIncome].[All]" allUniqueName="[Table4].[YearlyIncome].[All]" dimensionUniqueName="[Table4]" displayFolder="" count="2" memberValueDatatype="20" unbalanced="0">
      <fieldsUsage count="2">
        <fieldUsage x="-1"/>
        <fieldUsage x="1"/>
      </fieldsUsage>
    </cacheHierarchy>
    <cacheHierarchy uniqueName="[Table4].[TotalChildren]" caption="TotalChildren" attribute="1" defaultMemberUniqueName="[Table4].[TotalChildren].[All]" allUniqueName="[Table4].[TotalChildren].[All]" dimensionUniqueName="[Table4]" displayFolder="" count="0" memberValueDatatype="20" unbalanced="0"/>
    <cacheHierarchy uniqueName="[Table4].[EnglishEducation]" caption="EnglishEducation" attribute="1" defaultMemberUniqueName="[Table4].[EnglishEducation].[All]" allUniqueName="[Table4].[EnglishEducation].[All]" dimensionUniqueName="[Table4]" displayFolder="" count="0" memberValueDatatype="130" unbalanced="0"/>
    <cacheHierarchy uniqueName="[Table4].[HouseOwnerFlag]" caption="HouseOwnerFlag" attribute="1" defaultMemberUniqueName="[Table4].[HouseOwnerFlag].[All]" allUniqueName="[Table4].[HouseOwnerFlag].[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lyIncome]" caption="Sum of YearlyIncome" measure="1" displayFolder="" measureGroup="Table4"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MaritalStatus]" caption="Count of MaritalStatus" measure="1" displayFolder="" measureGroup="Table4"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Table1" uniqueName="[Table1]" caption="Table1"/>
    <dimension name="Table4" uniqueName="[Table4]" caption="Table4"/>
  </dimensions>
  <measureGroups count="2">
    <measureGroup name="Table1" caption="Table1"/>
    <measureGroup name="Table4" caption="Table4"/>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arkar" refreshedDate="44780.592924537035" createdVersion="8" refreshedVersion="8" minRefreshableVersion="3" recordCount="1936" xr:uid="{007E9E88-EF74-40E5-AA23-5C9FEF6DC046}">
  <cacheSource type="worksheet">
    <worksheetSource name="Table1"/>
  </cacheSource>
  <cacheFields count="30">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3174.835"/>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ount="7">
        <s v="Jumbo Box"/>
        <s v="Small Pack"/>
        <s v="Wrap Bag"/>
        <s v="Jumbo Drum"/>
        <s v="Large Box"/>
        <s v="Small Box"/>
        <s v="Medium Box"/>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7" base="18">
        <rangePr groupBy="days" startDate="2015-01-01T00:00:00" endDate="2015-07-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New Quantity" numFmtId="0">
      <sharedItems containsSemiMixedTypes="0" containsString="0" containsNumber="1" containsInteger="1" minValue="1" maxValue="167"/>
    </cacheField>
    <cacheField name="Sales" numFmtId="0">
      <sharedItems containsSemiMixedTypes="0" containsString="0" containsNumber="1" minValue="2.25" maxValue="23939.200000000001"/>
    </cacheField>
    <cacheField name="Order ID" numFmtId="0">
      <sharedItems containsSemiMixedTypes="0" containsString="0" containsNumber="1" containsInteger="1" minValue="359" maxValue="91586"/>
    </cacheField>
    <cacheField name="Manager" numFmtId="0">
      <sharedItems count="4">
        <s v="Sam"/>
        <s v="Chris"/>
        <s v="William"/>
        <s v="Erin"/>
      </sharedItems>
    </cacheField>
    <cacheField name="Predicted" numFmtId="0">
      <sharedItems containsSemiMixedTypes="0" containsString="0" containsNumber="1" minValue="-16096.113316386231" maxValue="21967.212971144159"/>
    </cacheField>
    <cacheField name="Average" numFmtId="0" formula="1881524.77/4" databaseField="0"/>
    <cacheField name="Months" numFmtId="0" databaseField="0">
      <fieldGroup base="18">
        <rangePr groupBy="months" startDate="2015-01-01T00:00:00" endDate="2015-07-01T00:00:00"/>
        <groupItems count="14">
          <s v="&lt;1/1/2015"/>
          <s v="Jan"/>
          <s v="Feb"/>
          <s v="Mar"/>
          <s v="Apr"/>
          <s v="May"/>
          <s v="Jun"/>
          <s v="Jul"/>
          <s v="Aug"/>
          <s v="Sep"/>
          <s v="Oct"/>
          <s v="Nov"/>
          <s v="Dec"/>
          <s v="&gt;7/1/2015"/>
        </groupItems>
      </fieldGroup>
    </cacheField>
    <cacheField name="Duration" numFmtId="0" formula=" _xlfn.DAYS('Ship Date','Order Date')" databaseField="0"/>
    <cacheField name="Offset" numFmtId="0" formula=" 1-'Product Base Margin'" databaseField="0"/>
  </cacheFields>
  <extLst>
    <ext xmlns:x14="http://schemas.microsoft.com/office/spreadsheetml/2009/9/main" uri="{725AE2AE-9491-48be-B2B4-4EB974FC3084}">
      <x14:pivotCacheDefinition pivotCacheId="36421886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ika Sarkar" refreshedDate="44766.785496412034" createdVersion="3" refreshedVersion="8" minRefreshableVersion="3" recordCount="0" supportSubquery="1" supportAdvancedDrill="1" xr:uid="{CE546A22-072C-40C3-A292-EF42789E9086}">
  <cacheSource type="external" connectionId="1">
    <extLst>
      <ext xmlns:x14="http://schemas.microsoft.com/office/spreadsheetml/2009/9/main" uri="{F057638F-6D5F-4e77-A914-E7F072B9BCA8}">
        <x14:sourceConnection name="ThisWorkbookDataModel"/>
      </ext>
    </extLst>
  </cacheSource>
  <cacheFields count="0"/>
  <cacheHierarchies count="41">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New Quantity]" caption="New Quantity" attribute="1" defaultMemberUniqueName="[Table1].[New Quantity].[All]" allUniqueName="[Table1].[New Quantity].[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Manager]" caption="Manager" attribute="1" defaultMemberUniqueName="[Table1].[Manager].[All]" allUniqueName="[Table1].[Manag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Predicted]" caption="Predicted" attribute="1" defaultMemberUniqueName="[Table1].[Predicted].[All]" allUniqueName="[Table1].[Predicted].[All]" dimensionUniqueName="[Table1]" displayFolder="" count="0" memberValueDatatype="5" unbalanced="0"/>
    <cacheHierarchy uniqueName="[Table4].[ID]" caption="ID" attribute="1" defaultMemberUniqueName="[Table4].[ID].[All]" allUniqueName="[Table4].[ID].[All]" dimensionUniqueName="[Table4]" displayFolder="" count="0" memberValueDatatype="20" unbalanced="0"/>
    <cacheHierarchy uniqueName="[Table4].[Customer ID]" caption="Customer ID" attribute="1" defaultMemberUniqueName="[Table4].[Customer ID].[All]" allUniqueName="[Table4].[Customer ID].[All]" dimensionUniqueName="[Table4]" displayFolder="" count="0" memberValueDatatype="20" unbalanced="0"/>
    <cacheHierarchy uniqueName="[Table4].[MaritalStatus]" caption="MaritalStatus" attribute="1" defaultMemberUniqueName="[Table4].[MaritalStatus].[All]" allUniqueName="[Table4].[MaritalStatus].[All]" dimensionUniqueName="[Table4]" displayFolder="" count="0" memberValueDatatype="130" unbalanced="0"/>
    <cacheHierarchy uniqueName="[Table4].[YearlyIncome]" caption="YearlyIncome" attribute="1" defaultMemberUniqueName="[Table4].[YearlyIncome].[All]" allUniqueName="[Table4].[YearlyIncome].[All]" dimensionUniqueName="[Table4]" displayFolder="" count="0" memberValueDatatype="20" unbalanced="0"/>
    <cacheHierarchy uniqueName="[Table4].[TotalChildren]" caption="TotalChildren" attribute="1" defaultMemberUniqueName="[Table4].[TotalChildren].[All]" allUniqueName="[Table4].[TotalChildren].[All]" dimensionUniqueName="[Table4]" displayFolder="" count="0" memberValueDatatype="20" unbalanced="0"/>
    <cacheHierarchy uniqueName="[Table4].[EnglishEducation]" caption="EnglishEducation" attribute="1" defaultMemberUniqueName="[Table4].[EnglishEducation].[All]" allUniqueName="[Table4].[EnglishEducation].[All]" dimensionUniqueName="[Table4]" displayFolder="" count="0" memberValueDatatype="130" unbalanced="0"/>
    <cacheHierarchy uniqueName="[Table4].[HouseOwnerFlag]" caption="HouseOwnerFlag" attribute="1" defaultMemberUniqueName="[Table4].[HouseOwnerFlag].[All]" allUniqueName="[Table4].[HouseOwnerFlag].[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lyIncome]" caption="Sum of YearlyIncome" measure="1" displayFolder="" measureGroup="Table4"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2"/>
        </ext>
      </extLst>
    </cacheHierarchy>
    <cacheHierarchy uniqueName="[Measures].[Count of MaritalStatus]" caption="Count of MaritalStatus" measure="1" displayFolder="" measureGroup="Table4"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162756928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4">
  <r>
    <n v="1"/>
    <n v="3"/>
    <x v="0"/>
    <n v="90000"/>
    <n v="2"/>
    <x v="0"/>
    <s v="TRUE"/>
  </r>
  <r>
    <n v="2"/>
    <n v="5"/>
    <x v="1"/>
    <n v="60000"/>
    <n v="3"/>
    <x v="0"/>
    <s v="FALSE"/>
  </r>
  <r>
    <n v="3"/>
    <n v="11"/>
    <x v="0"/>
    <n v="60000"/>
    <n v="3"/>
    <x v="0"/>
    <s v="TRUE"/>
  </r>
  <r>
    <n v="4"/>
    <n v="14"/>
    <x v="1"/>
    <n v="90000"/>
    <n v="0"/>
    <x v="0"/>
    <s v="FALSE"/>
  </r>
  <r>
    <n v="5"/>
    <n v="15"/>
    <x v="1"/>
    <n v="80000"/>
    <n v="5"/>
    <x v="0"/>
    <s v="TRUE"/>
  </r>
  <r>
    <n v="6"/>
    <n v="16"/>
    <x v="1"/>
    <n v="70000"/>
    <n v="0"/>
    <x v="0"/>
    <s v="TRUE"/>
  </r>
  <r>
    <n v="7"/>
    <n v="18"/>
    <x v="1"/>
    <n v="70000"/>
    <n v="0"/>
    <x v="0"/>
    <s v="TRUE"/>
  </r>
  <r>
    <n v="8"/>
    <n v="19"/>
    <x v="0"/>
    <n v="60000"/>
    <n v="3"/>
    <x v="0"/>
    <s v="TRUE"/>
  </r>
  <r>
    <n v="9"/>
    <n v="21"/>
    <x v="1"/>
    <n v="60000"/>
    <n v="4"/>
    <x v="0"/>
    <s v="TRUE"/>
  </r>
  <r>
    <n v="10"/>
    <n v="24"/>
    <x v="1"/>
    <n v="70000"/>
    <n v="0"/>
    <x v="0"/>
    <s v="FALSE"/>
  </r>
  <r>
    <n v="11"/>
    <n v="27"/>
    <x v="1"/>
    <n v="70000"/>
    <n v="0"/>
    <x v="0"/>
    <s v="FALSE"/>
  </r>
  <r>
    <n v="12"/>
    <n v="32"/>
    <x v="0"/>
    <n v="60000"/>
    <n v="4"/>
    <x v="0"/>
    <s v="TRUE"/>
  </r>
  <r>
    <n v="13"/>
    <n v="33"/>
    <x v="0"/>
    <n v="100000"/>
    <n v="2"/>
    <x v="0"/>
    <s v="TRUE"/>
  </r>
  <r>
    <n v="14"/>
    <n v="43"/>
    <x v="0"/>
    <n v="100000"/>
    <n v="2"/>
    <x v="0"/>
    <s v="TRUE"/>
  </r>
  <r>
    <n v="15"/>
    <n v="52"/>
    <x v="1"/>
    <n v="100000"/>
    <n v="3"/>
    <x v="0"/>
    <s v="FALSE"/>
  </r>
  <r>
    <n v="16"/>
    <n v="53"/>
    <x v="1"/>
    <n v="30000"/>
    <n v="0"/>
    <x v="1"/>
    <s v="FALSE"/>
  </r>
  <r>
    <n v="17"/>
    <n v="56"/>
    <x v="0"/>
    <n v="30000"/>
    <n v="0"/>
    <x v="1"/>
    <s v="TRUE"/>
  </r>
  <r>
    <n v="18"/>
    <n v="62"/>
    <x v="1"/>
    <n v="20000"/>
    <n v="4"/>
    <x v="2"/>
    <s v="TRUE"/>
  </r>
  <r>
    <n v="19"/>
    <n v="64"/>
    <x v="1"/>
    <n v="30000"/>
    <n v="2"/>
    <x v="1"/>
    <s v="TRUE"/>
  </r>
  <r>
    <n v="20"/>
    <n v="67"/>
    <x v="1"/>
    <n v="40000"/>
    <n v="0"/>
    <x v="2"/>
    <s v="FALSE"/>
  </r>
  <r>
    <n v="21"/>
    <n v="68"/>
    <x v="1"/>
    <n v="40000"/>
    <n v="0"/>
    <x v="2"/>
    <s v="FALSE"/>
  </r>
  <r>
    <n v="22"/>
    <n v="70"/>
    <x v="1"/>
    <n v="40000"/>
    <n v="0"/>
    <x v="1"/>
    <s v="FALSE"/>
  </r>
  <r>
    <n v="23"/>
    <n v="83"/>
    <x v="0"/>
    <n v="40000"/>
    <n v="0"/>
    <x v="1"/>
    <s v="TRUE"/>
  </r>
  <r>
    <n v="24"/>
    <n v="84"/>
    <x v="0"/>
    <n v="40000"/>
    <n v="0"/>
    <x v="1"/>
    <s v="TRUE"/>
  </r>
  <r>
    <n v="25"/>
    <n v="87"/>
    <x v="0"/>
    <n v="60000"/>
    <n v="0"/>
    <x v="1"/>
    <s v="TRUE"/>
  </r>
  <r>
    <n v="26"/>
    <n v="91"/>
    <x v="0"/>
    <n v="10000"/>
    <n v="2"/>
    <x v="3"/>
    <s v="TRUE"/>
  </r>
  <r>
    <n v="27"/>
    <n v="92"/>
    <x v="1"/>
    <n v="30000"/>
    <n v="2"/>
    <x v="1"/>
    <s v="FALSE"/>
  </r>
  <r>
    <n v="28"/>
    <n v="94"/>
    <x v="0"/>
    <n v="30000"/>
    <n v="2"/>
    <x v="1"/>
    <s v="TRUE"/>
  </r>
  <r>
    <n v="29"/>
    <n v="97"/>
    <x v="0"/>
    <n v="30000"/>
    <n v="2"/>
    <x v="1"/>
    <s v="TRUE"/>
  </r>
  <r>
    <n v="30"/>
    <n v="101"/>
    <x v="0"/>
    <n v="30000"/>
    <n v="2"/>
    <x v="1"/>
    <s v="TRUE"/>
  </r>
  <r>
    <n v="31"/>
    <n v="102"/>
    <x v="0"/>
    <n v="10000"/>
    <n v="2"/>
    <x v="3"/>
    <s v="TRUE"/>
  </r>
  <r>
    <n v="32"/>
    <n v="107"/>
    <x v="0"/>
    <n v="20000"/>
    <n v="4"/>
    <x v="2"/>
    <s v="TRUE"/>
  </r>
  <r>
    <n v="33"/>
    <n v="109"/>
    <x v="0"/>
    <n v="20000"/>
    <n v="4"/>
    <x v="2"/>
    <s v="TRUE"/>
  </r>
  <r>
    <n v="34"/>
    <n v="114"/>
    <x v="0"/>
    <n v="20000"/>
    <n v="4"/>
    <x v="2"/>
    <s v="TRUE"/>
  </r>
  <r>
    <n v="35"/>
    <n v="115"/>
    <x v="0"/>
    <n v="20000"/>
    <n v="4"/>
    <x v="2"/>
    <s v="TRUE"/>
  </r>
  <r>
    <n v="36"/>
    <n v="117"/>
    <x v="0"/>
    <n v="10000"/>
    <n v="2"/>
    <x v="3"/>
    <s v="TRUE"/>
  </r>
  <r>
    <n v="37"/>
    <n v="120"/>
    <x v="0"/>
    <n v="60000"/>
    <n v="0"/>
    <x v="1"/>
    <s v="TRUE"/>
  </r>
  <r>
    <n v="38"/>
    <n v="123"/>
    <x v="1"/>
    <n v="40000"/>
    <n v="0"/>
    <x v="3"/>
    <s v="FALSE"/>
  </r>
  <r>
    <n v="39"/>
    <n v="129"/>
    <x v="0"/>
    <n v="10000"/>
    <n v="2"/>
    <x v="3"/>
    <s v="TRUE"/>
  </r>
  <r>
    <n v="40"/>
    <n v="136"/>
    <x v="0"/>
    <n v="30000"/>
    <n v="3"/>
    <x v="1"/>
    <s v="TRUE"/>
  </r>
  <r>
    <n v="41"/>
    <n v="142"/>
    <x v="0"/>
    <n v="30000"/>
    <n v="0"/>
    <x v="1"/>
    <s v="TRUE"/>
  </r>
  <r>
    <n v="42"/>
    <n v="144"/>
    <x v="0"/>
    <n v="60000"/>
    <n v="0"/>
    <x v="1"/>
    <s v="TRUE"/>
  </r>
  <r>
    <n v="43"/>
    <n v="145"/>
    <x v="0"/>
    <n v="70000"/>
    <n v="0"/>
    <x v="1"/>
    <s v="TRUE"/>
  </r>
  <r>
    <n v="44"/>
    <n v="146"/>
    <x v="0"/>
    <n v="60000"/>
    <n v="0"/>
    <x v="1"/>
    <s v="TRUE"/>
  </r>
  <r>
    <n v="45"/>
    <n v="151"/>
    <x v="0"/>
    <n v="20000"/>
    <n v="2"/>
    <x v="3"/>
    <s v="TRUE"/>
  </r>
  <r>
    <n v="46"/>
    <n v="152"/>
    <x v="1"/>
    <n v="30000"/>
    <n v="3"/>
    <x v="2"/>
    <s v="FALSE"/>
  </r>
  <r>
    <n v="47"/>
    <n v="156"/>
    <x v="0"/>
    <n v="30000"/>
    <n v="3"/>
    <x v="2"/>
    <s v="TRUE"/>
  </r>
  <r>
    <n v="48"/>
    <n v="164"/>
    <x v="0"/>
    <n v="30000"/>
    <n v="3"/>
    <x v="2"/>
    <s v="FALSE"/>
  </r>
  <r>
    <n v="49"/>
    <n v="166"/>
    <x v="0"/>
    <n v="30000"/>
    <n v="3"/>
    <x v="2"/>
    <s v="TRUE"/>
  </r>
  <r>
    <n v="50"/>
    <n v="169"/>
    <x v="1"/>
    <n v="40000"/>
    <n v="0"/>
    <x v="3"/>
    <s v="TRUE"/>
  </r>
  <r>
    <n v="51"/>
    <n v="171"/>
    <x v="0"/>
    <n v="30000"/>
    <n v="3"/>
    <x v="2"/>
    <s v="TRUE"/>
  </r>
  <r>
    <n v="52"/>
    <n v="181"/>
    <x v="1"/>
    <n v="30000"/>
    <n v="3"/>
    <x v="2"/>
    <s v="FALSE"/>
  </r>
  <r>
    <n v="53"/>
    <n v="184"/>
    <x v="1"/>
    <n v="40000"/>
    <n v="2"/>
    <x v="1"/>
    <s v="FALSE"/>
  </r>
  <r>
    <n v="54"/>
    <n v="188"/>
    <x v="0"/>
    <n v="60000"/>
    <n v="0"/>
    <x v="1"/>
    <s v="FALSE"/>
  </r>
  <r>
    <n v="55"/>
    <n v="190"/>
    <x v="0"/>
    <n v="40000"/>
    <n v="2"/>
    <x v="1"/>
    <s v="TRUE"/>
  </r>
  <r>
    <n v="56"/>
    <n v="191"/>
    <x v="0"/>
    <n v="40000"/>
    <n v="2"/>
    <x v="1"/>
    <s v="TRUE"/>
  </r>
  <r>
    <n v="57"/>
    <n v="193"/>
    <x v="0"/>
    <n v="40000"/>
    <n v="3"/>
    <x v="1"/>
    <s v="TRUE"/>
  </r>
  <r>
    <n v="58"/>
    <n v="194"/>
    <x v="0"/>
    <n v="70000"/>
    <n v="2"/>
    <x v="4"/>
    <s v="TRUE"/>
  </r>
  <r>
    <n v="59"/>
    <n v="197"/>
    <x v="0"/>
    <n v="80000"/>
    <n v="2"/>
    <x v="1"/>
    <s v="TRUE"/>
  </r>
  <r>
    <n v="60"/>
    <n v="198"/>
    <x v="1"/>
    <n v="80000"/>
    <n v="2"/>
    <x v="1"/>
    <s v="TRUE"/>
  </r>
  <r>
    <n v="61"/>
    <n v="202"/>
    <x v="0"/>
    <n v="80000"/>
    <n v="2"/>
    <x v="1"/>
    <s v="TRUE"/>
  </r>
  <r>
    <n v="62"/>
    <n v="210"/>
    <x v="0"/>
    <n v="80000"/>
    <n v="2"/>
    <x v="1"/>
    <s v="TRUE"/>
  </r>
  <r>
    <n v="63"/>
    <n v="211"/>
    <x v="0"/>
    <n v="40000"/>
    <n v="0"/>
    <x v="2"/>
    <s v="TRUE"/>
  </r>
  <r>
    <n v="64"/>
    <n v="218"/>
    <x v="1"/>
    <n v="40000"/>
    <n v="0"/>
    <x v="2"/>
    <s v="TRUE"/>
  </r>
  <r>
    <n v="65"/>
    <n v="228"/>
    <x v="0"/>
    <n v="40000"/>
    <n v="0"/>
    <x v="2"/>
    <s v="TRUE"/>
  </r>
  <r>
    <n v="66"/>
    <n v="233"/>
    <x v="0"/>
    <n v="60000"/>
    <n v="0"/>
    <x v="1"/>
    <s v="FALSE"/>
  </r>
  <r>
    <n v="67"/>
    <n v="234"/>
    <x v="0"/>
    <n v="70000"/>
    <n v="0"/>
    <x v="1"/>
    <s v="TRUE"/>
  </r>
  <r>
    <n v="68"/>
    <n v="236"/>
    <x v="1"/>
    <n v="60000"/>
    <n v="0"/>
    <x v="1"/>
    <s v="TRUE"/>
  </r>
  <r>
    <n v="69"/>
    <n v="240"/>
    <x v="1"/>
    <n v="80000"/>
    <n v="2"/>
    <x v="2"/>
    <s v="TRUE"/>
  </r>
  <r>
    <n v="70"/>
    <n v="241"/>
    <x v="1"/>
    <n v="80000"/>
    <n v="2"/>
    <x v="2"/>
    <s v="FALSE"/>
  </r>
  <r>
    <n v="71"/>
    <n v="247"/>
    <x v="0"/>
    <n v="80000"/>
    <n v="2"/>
    <x v="2"/>
    <s v="TRUE"/>
  </r>
  <r>
    <n v="72"/>
    <n v="250"/>
    <x v="1"/>
    <n v="80000"/>
    <n v="2"/>
    <x v="2"/>
    <s v="TRUE"/>
  </r>
  <r>
    <n v="73"/>
    <n v="254"/>
    <x v="1"/>
    <n v="80000"/>
    <n v="2"/>
    <x v="2"/>
    <s v="FALSE"/>
  </r>
  <r>
    <n v="74"/>
    <n v="256"/>
    <x v="1"/>
    <n v="70000"/>
    <n v="2"/>
    <x v="2"/>
    <s v="TRUE"/>
  </r>
  <r>
    <n v="75"/>
    <n v="258"/>
    <x v="1"/>
    <n v="70000"/>
    <n v="2"/>
    <x v="2"/>
    <s v="TRUE"/>
  </r>
  <r>
    <n v="76"/>
    <n v="259"/>
    <x v="1"/>
    <n v="80000"/>
    <n v="2"/>
    <x v="2"/>
    <s v="TRUE"/>
  </r>
  <r>
    <n v="77"/>
    <n v="263"/>
    <x v="1"/>
    <n v="80000"/>
    <n v="2"/>
    <x v="2"/>
    <s v="TRUE"/>
  </r>
  <r>
    <n v="78"/>
    <n v="266"/>
    <x v="1"/>
    <n v="80000"/>
    <n v="2"/>
    <x v="2"/>
    <s v="FALSE"/>
  </r>
  <r>
    <n v="79"/>
    <n v="268"/>
    <x v="1"/>
    <n v="40000"/>
    <n v="0"/>
    <x v="2"/>
    <s v="FALSE"/>
  </r>
  <r>
    <n v="80"/>
    <n v="269"/>
    <x v="1"/>
    <n v="160000"/>
    <n v="0"/>
    <x v="4"/>
    <s v="TRUE"/>
  </r>
  <r>
    <n v="81"/>
    <n v="271"/>
    <x v="0"/>
    <n v="170000"/>
    <n v="0"/>
    <x v="4"/>
    <s v="TRUE"/>
  </r>
  <r>
    <n v="82"/>
    <n v="272"/>
    <x v="0"/>
    <n v="120000"/>
    <n v="2"/>
    <x v="0"/>
    <s v="TRUE"/>
  </r>
  <r>
    <n v="83"/>
    <n v="275"/>
    <x v="1"/>
    <n v="130000"/>
    <n v="0"/>
    <x v="4"/>
    <s v="FALSE"/>
  </r>
  <r>
    <n v="84"/>
    <n v="276"/>
    <x v="0"/>
    <n v="130000"/>
    <n v="0"/>
    <x v="4"/>
    <s v="TRUE"/>
  </r>
  <r>
    <n v="85"/>
    <n v="282"/>
    <x v="1"/>
    <n v="80000"/>
    <n v="2"/>
    <x v="3"/>
    <s v="FALSE"/>
  </r>
  <r>
    <n v="86"/>
    <n v="283"/>
    <x v="1"/>
    <n v="60000"/>
    <n v="2"/>
    <x v="2"/>
    <s v="FALSE"/>
  </r>
  <r>
    <n v="87"/>
    <n v="286"/>
    <x v="0"/>
    <n v="70000"/>
    <n v="2"/>
    <x v="1"/>
    <s v="TRUE"/>
  </r>
  <r>
    <n v="88"/>
    <n v="288"/>
    <x v="0"/>
    <n v="70000"/>
    <n v="3"/>
    <x v="1"/>
    <s v="FALSE"/>
  </r>
  <r>
    <n v="89"/>
    <n v="290"/>
    <x v="0"/>
    <n v="80000"/>
    <n v="2"/>
    <x v="0"/>
    <s v="TRUE"/>
  </r>
  <r>
    <n v="90"/>
    <n v="306"/>
    <x v="1"/>
    <n v="80000"/>
    <n v="2"/>
    <x v="0"/>
    <s v="TRUE"/>
  </r>
  <r>
    <n v="91"/>
    <n v="308"/>
    <x v="1"/>
    <n v="90000"/>
    <n v="2"/>
    <x v="1"/>
    <s v="TRUE"/>
  </r>
  <r>
    <n v="92"/>
    <n v="314"/>
    <x v="0"/>
    <n v="90000"/>
    <n v="2"/>
    <x v="1"/>
    <s v="TRUE"/>
  </r>
  <r>
    <n v="93"/>
    <n v="315"/>
    <x v="0"/>
    <n v="90000"/>
    <n v="2"/>
    <x v="0"/>
    <s v="TRUE"/>
  </r>
  <r>
    <n v="94"/>
    <n v="317"/>
    <x v="0"/>
    <n v="100000"/>
    <n v="0"/>
    <x v="4"/>
    <s v="TRUE"/>
  </r>
  <r>
    <n v="95"/>
    <n v="321"/>
    <x v="1"/>
    <n v="70000"/>
    <n v="1"/>
    <x v="1"/>
    <s v="FALSE"/>
  </r>
  <r>
    <n v="96"/>
    <n v="326"/>
    <x v="1"/>
    <n v="70000"/>
    <n v="1"/>
    <x v="1"/>
    <s v="TRUE"/>
  </r>
  <r>
    <n v="97"/>
    <n v="329"/>
    <x v="0"/>
    <n v="60000"/>
    <n v="1"/>
    <x v="0"/>
    <s v="TRUE"/>
  </r>
  <r>
    <n v="98"/>
    <n v="331"/>
    <x v="0"/>
    <n v="60000"/>
    <n v="1"/>
    <x v="1"/>
    <s v="TRUE"/>
  </r>
  <r>
    <n v="99"/>
    <n v="335"/>
    <x v="1"/>
    <n v="60000"/>
    <n v="1"/>
    <x v="1"/>
    <s v="FALSE"/>
  </r>
  <r>
    <n v="100"/>
    <n v="339"/>
    <x v="0"/>
    <n v="60000"/>
    <n v="1"/>
    <x v="0"/>
    <s v="TRUE"/>
  </r>
  <r>
    <n v="101"/>
    <n v="342"/>
    <x v="1"/>
    <n v="60000"/>
    <n v="1"/>
    <x v="1"/>
    <s v="TRUE"/>
  </r>
  <r>
    <n v="102"/>
    <n v="343"/>
    <x v="1"/>
    <n v="70000"/>
    <n v="0"/>
    <x v="0"/>
    <s v="FALSE"/>
  </r>
  <r>
    <n v="103"/>
    <n v="344"/>
    <x v="1"/>
    <n v="80000"/>
    <n v="5"/>
    <x v="0"/>
    <s v="TRUE"/>
  </r>
  <r>
    <n v="104"/>
    <n v="349"/>
    <x v="1"/>
    <n v="70000"/>
    <n v="0"/>
    <x v="0"/>
    <s v="TRUE"/>
  </r>
  <r>
    <n v="105"/>
    <n v="351"/>
    <x v="0"/>
    <n v="70000"/>
    <n v="0"/>
    <x v="0"/>
    <s v="FALSE"/>
  </r>
  <r>
    <n v="106"/>
    <n v="353"/>
    <x v="1"/>
    <n v="70000"/>
    <n v="0"/>
    <x v="0"/>
    <s v="FALSE"/>
  </r>
  <r>
    <n v="107"/>
    <n v="357"/>
    <x v="1"/>
    <n v="70000"/>
    <n v="0"/>
    <x v="0"/>
    <s v="FALSE"/>
  </r>
  <r>
    <n v="108"/>
    <n v="358"/>
    <x v="0"/>
    <n v="90000"/>
    <n v="1"/>
    <x v="0"/>
    <s v="TRUE"/>
  </r>
  <r>
    <n v="109"/>
    <n v="366"/>
    <x v="1"/>
    <n v="70000"/>
    <n v="0"/>
    <x v="0"/>
    <s v="FALSE"/>
  </r>
  <r>
    <n v="110"/>
    <n v="369"/>
    <x v="1"/>
    <n v="70000"/>
    <n v="0"/>
    <x v="0"/>
    <s v="FALSE"/>
  </r>
  <r>
    <n v="111"/>
    <n v="370"/>
    <x v="0"/>
    <n v="60000"/>
    <n v="1"/>
    <x v="1"/>
    <s v="TRUE"/>
  </r>
  <r>
    <n v="112"/>
    <n v="371"/>
    <x v="0"/>
    <n v="60000"/>
    <n v="1"/>
    <x v="1"/>
    <s v="TRUE"/>
  </r>
  <r>
    <n v="113"/>
    <n v="373"/>
    <x v="0"/>
    <n v="60000"/>
    <n v="1"/>
    <x v="1"/>
    <s v="TRUE"/>
  </r>
  <r>
    <n v="114"/>
    <n v="375"/>
    <x v="0"/>
    <n v="70000"/>
    <n v="5"/>
    <x v="0"/>
    <s v="TRUE"/>
  </r>
  <r>
    <n v="115"/>
    <n v="377"/>
    <x v="1"/>
    <n v="70000"/>
    <n v="5"/>
    <x v="1"/>
    <s v="TRUE"/>
  </r>
  <r>
    <n v="116"/>
    <n v="381"/>
    <x v="0"/>
    <n v="70000"/>
    <n v="5"/>
    <x v="1"/>
    <s v="TRUE"/>
  </r>
  <r>
    <n v="117"/>
    <n v="383"/>
    <x v="0"/>
    <n v="70000"/>
    <n v="5"/>
    <x v="1"/>
    <s v="TRUE"/>
  </r>
  <r>
    <n v="118"/>
    <n v="387"/>
    <x v="0"/>
    <n v="70000"/>
    <n v="5"/>
    <x v="1"/>
    <s v="TRUE"/>
  </r>
  <r>
    <n v="119"/>
    <n v="388"/>
    <x v="1"/>
    <n v="80000"/>
    <n v="1"/>
    <x v="1"/>
    <s v="FALSE"/>
  </r>
  <r>
    <n v="120"/>
    <n v="389"/>
    <x v="1"/>
    <n v="30000"/>
    <n v="2"/>
    <x v="1"/>
    <s v="FALSE"/>
  </r>
  <r>
    <n v="121"/>
    <n v="392"/>
    <x v="1"/>
    <n v="40000"/>
    <n v="2"/>
    <x v="0"/>
    <s v="TRUE"/>
  </r>
  <r>
    <n v="122"/>
    <n v="393"/>
    <x v="0"/>
    <n v="70000"/>
    <n v="5"/>
    <x v="1"/>
    <s v="TRUE"/>
  </r>
  <r>
    <n v="123"/>
    <n v="395"/>
    <x v="0"/>
    <n v="70000"/>
    <n v="5"/>
    <x v="1"/>
    <s v="TRUE"/>
  </r>
  <r>
    <n v="124"/>
    <n v="397"/>
    <x v="0"/>
    <n v="70000"/>
    <n v="5"/>
    <x v="1"/>
    <s v="TRUE"/>
  </r>
  <r>
    <n v="125"/>
    <n v="398"/>
    <x v="1"/>
    <n v="80000"/>
    <n v="1"/>
    <x v="1"/>
    <s v="TRUE"/>
  </r>
  <r>
    <n v="126"/>
    <n v="406"/>
    <x v="1"/>
    <n v="70000"/>
    <n v="1"/>
    <x v="1"/>
    <s v="TRUE"/>
  </r>
  <r>
    <n v="127"/>
    <n v="408"/>
    <x v="0"/>
    <n v="10000"/>
    <n v="2"/>
    <x v="2"/>
    <s v="FALSE"/>
  </r>
  <r>
    <n v="128"/>
    <n v="411"/>
    <x v="0"/>
    <n v="40000"/>
    <n v="0"/>
    <x v="2"/>
    <s v="TRUE"/>
  </r>
  <r>
    <n v="129"/>
    <n v="421"/>
    <x v="0"/>
    <n v="40000"/>
    <n v="0"/>
    <x v="2"/>
    <s v="TRUE"/>
  </r>
  <r>
    <n v="130"/>
    <n v="428"/>
    <x v="1"/>
    <n v="40000"/>
    <n v="0"/>
    <x v="2"/>
    <s v="TRUE"/>
  </r>
  <r>
    <n v="131"/>
    <n v="437"/>
    <x v="0"/>
    <n v="30000"/>
    <n v="0"/>
    <x v="2"/>
    <s v="TRUE"/>
  </r>
  <r>
    <n v="132"/>
    <n v="444"/>
    <x v="0"/>
    <n v="30000"/>
    <n v="0"/>
    <x v="2"/>
    <s v="FALSE"/>
  </r>
  <r>
    <n v="133"/>
    <n v="445"/>
    <x v="1"/>
    <n v="30000"/>
    <n v="0"/>
    <x v="2"/>
    <s v="FALSE"/>
  </r>
  <r>
    <n v="134"/>
    <n v="447"/>
    <x v="1"/>
    <n v="30000"/>
    <n v="0"/>
    <x v="3"/>
    <s v="FALSE"/>
  </r>
  <r>
    <n v="135"/>
    <n v="451"/>
    <x v="1"/>
    <n v="10000"/>
    <n v="5"/>
    <x v="2"/>
    <s v="TRUE"/>
  </r>
  <r>
    <n v="136"/>
    <n v="452"/>
    <x v="1"/>
    <n v="30000"/>
    <n v="0"/>
    <x v="3"/>
    <s v="FALSE"/>
  </r>
  <r>
    <n v="137"/>
    <n v="453"/>
    <x v="1"/>
    <n v="40000"/>
    <n v="0"/>
    <x v="2"/>
    <s v="FALSE"/>
  </r>
  <r>
    <n v="138"/>
    <n v="460"/>
    <x v="0"/>
    <n v="40000"/>
    <n v="0"/>
    <x v="2"/>
    <s v="TRUE"/>
  </r>
  <r>
    <n v="139"/>
    <n v="463"/>
    <x v="0"/>
    <n v="40000"/>
    <n v="0"/>
    <x v="2"/>
    <s v="FALSE"/>
  </r>
  <r>
    <n v="140"/>
    <n v="466"/>
    <x v="1"/>
    <n v="30000"/>
    <n v="2"/>
    <x v="1"/>
    <s v="FALSE"/>
  </r>
  <r>
    <n v="141"/>
    <n v="467"/>
    <x v="1"/>
    <n v="30000"/>
    <n v="0"/>
    <x v="3"/>
    <s v="FALSE"/>
  </r>
  <r>
    <n v="142"/>
    <n v="468"/>
    <x v="0"/>
    <n v="40000"/>
    <n v="0"/>
    <x v="2"/>
    <s v="FALSE"/>
  </r>
  <r>
    <n v="143"/>
    <n v="469"/>
    <x v="1"/>
    <n v="40000"/>
    <n v="0"/>
    <x v="2"/>
    <s v="FALSE"/>
  </r>
  <r>
    <n v="144"/>
    <n v="470"/>
    <x v="0"/>
    <n v="40000"/>
    <n v="0"/>
    <x v="2"/>
    <s v="TRUE"/>
  </r>
  <r>
    <n v="145"/>
    <n v="471"/>
    <x v="1"/>
    <n v="40000"/>
    <n v="0"/>
    <x v="2"/>
    <s v="FALSE"/>
  </r>
  <r>
    <n v="146"/>
    <n v="472"/>
    <x v="1"/>
    <n v="40000"/>
    <n v="0"/>
    <x v="2"/>
    <s v="FALSE"/>
  </r>
  <r>
    <n v="147"/>
    <n v="483"/>
    <x v="1"/>
    <n v="40000"/>
    <n v="2"/>
    <x v="0"/>
    <s v="TRUE"/>
  </r>
  <r>
    <n v="148"/>
    <n v="485"/>
    <x v="0"/>
    <n v="60000"/>
    <n v="2"/>
    <x v="4"/>
    <s v="TRUE"/>
  </r>
  <r>
    <n v="149"/>
    <n v="487"/>
    <x v="0"/>
    <n v="40000"/>
    <n v="2"/>
    <x v="0"/>
    <s v="TRUE"/>
  </r>
  <r>
    <n v="150"/>
    <n v="488"/>
    <x v="0"/>
    <n v="40000"/>
    <n v="2"/>
    <x v="0"/>
    <s v="TRUE"/>
  </r>
  <r>
    <n v="151"/>
    <n v="489"/>
    <x v="1"/>
    <n v="40000"/>
    <n v="2"/>
    <x v="0"/>
    <s v="TRUE"/>
  </r>
  <r>
    <n v="152"/>
    <n v="491"/>
    <x v="1"/>
    <n v="60000"/>
    <n v="2"/>
    <x v="4"/>
    <s v="FALSE"/>
  </r>
  <r>
    <n v="153"/>
    <n v="493"/>
    <x v="1"/>
    <n v="40000"/>
    <n v="0"/>
    <x v="2"/>
    <s v="TRUE"/>
  </r>
  <r>
    <n v="154"/>
    <n v="494"/>
    <x v="0"/>
    <n v="40000"/>
    <n v="0"/>
    <x v="2"/>
    <s v="TRUE"/>
  </r>
  <r>
    <n v="155"/>
    <n v="497"/>
    <x v="1"/>
    <n v="40000"/>
    <n v="0"/>
    <x v="1"/>
    <s v="TRUE"/>
  </r>
  <r>
    <n v="156"/>
    <n v="507"/>
    <x v="1"/>
    <n v="40000"/>
    <n v="0"/>
    <x v="1"/>
    <s v="FALSE"/>
  </r>
  <r>
    <n v="157"/>
    <n v="508"/>
    <x v="1"/>
    <n v="40000"/>
    <n v="0"/>
    <x v="1"/>
    <s v="FALSE"/>
  </r>
  <r>
    <n v="158"/>
    <n v="510"/>
    <x v="0"/>
    <n v="40000"/>
    <n v="0"/>
    <x v="2"/>
    <s v="TRUE"/>
  </r>
  <r>
    <n v="159"/>
    <n v="518"/>
    <x v="1"/>
    <n v="40000"/>
    <n v="0"/>
    <x v="2"/>
    <s v="TRUE"/>
  </r>
  <r>
    <n v="160"/>
    <n v="522"/>
    <x v="1"/>
    <n v="40000"/>
    <n v="0"/>
    <x v="2"/>
    <s v="FALSE"/>
  </r>
  <r>
    <n v="161"/>
    <n v="524"/>
    <x v="1"/>
    <n v="40000"/>
    <n v="0"/>
    <x v="1"/>
    <s v="FALSE"/>
  </r>
  <r>
    <n v="162"/>
    <n v="526"/>
    <x v="1"/>
    <n v="40000"/>
    <n v="0"/>
    <x v="1"/>
    <s v="FALSE"/>
  </r>
  <r>
    <n v="163"/>
    <n v="535"/>
    <x v="1"/>
    <n v="40000"/>
    <n v="0"/>
    <x v="1"/>
    <s v="TRUE"/>
  </r>
  <r>
    <n v="164"/>
    <n v="539"/>
    <x v="0"/>
    <n v="40000"/>
    <n v="0"/>
    <x v="1"/>
    <s v="TRUE"/>
  </r>
  <r>
    <n v="165"/>
    <n v="540"/>
    <x v="1"/>
    <n v="40000"/>
    <n v="0"/>
    <x v="1"/>
    <s v="FALSE"/>
  </r>
  <r>
    <n v="166"/>
    <n v="547"/>
    <x v="0"/>
    <n v="60000"/>
    <n v="0"/>
    <x v="1"/>
    <s v="FALSE"/>
  </r>
  <r>
    <n v="167"/>
    <n v="549"/>
    <x v="1"/>
    <n v="70000"/>
    <n v="0"/>
    <x v="1"/>
    <s v="FALSE"/>
  </r>
  <r>
    <n v="168"/>
    <n v="550"/>
    <x v="1"/>
    <n v="80000"/>
    <n v="0"/>
    <x v="0"/>
    <s v="FALSE"/>
  </r>
  <r>
    <n v="169"/>
    <n v="551"/>
    <x v="1"/>
    <n v="80000"/>
    <n v="0"/>
    <x v="0"/>
    <s v="FALSE"/>
  </r>
  <r>
    <n v="170"/>
    <n v="553"/>
    <x v="0"/>
    <n v="90000"/>
    <n v="4"/>
    <x v="0"/>
    <s v="TRUE"/>
  </r>
  <r>
    <n v="171"/>
    <n v="555"/>
    <x v="0"/>
    <n v="90000"/>
    <n v="4"/>
    <x v="0"/>
    <s v="TRUE"/>
  </r>
  <r>
    <n v="172"/>
    <n v="556"/>
    <x v="1"/>
    <n v="100000"/>
    <n v="1"/>
    <x v="0"/>
    <s v="TRUE"/>
  </r>
  <r>
    <n v="173"/>
    <n v="568"/>
    <x v="0"/>
    <n v="100000"/>
    <n v="1"/>
    <x v="0"/>
    <s v="TRUE"/>
  </r>
  <r>
    <n v="174"/>
    <n v="570"/>
    <x v="1"/>
    <n v="110000"/>
    <n v="0"/>
    <x v="4"/>
    <s v="FALSE"/>
  </r>
  <r>
    <n v="175"/>
    <n v="573"/>
    <x v="0"/>
    <n v="110000"/>
    <n v="0"/>
    <x v="4"/>
    <s v="TRUE"/>
  </r>
  <r>
    <n v="176"/>
    <n v="576"/>
    <x v="1"/>
    <n v="70000"/>
    <n v="0"/>
    <x v="1"/>
    <s v="TRUE"/>
  </r>
  <r>
    <n v="177"/>
    <n v="578"/>
    <x v="0"/>
    <n v="90000"/>
    <n v="4"/>
    <x v="0"/>
    <s v="TRUE"/>
  </r>
  <r>
    <n v="178"/>
    <n v="579"/>
    <x v="0"/>
    <n v="110000"/>
    <n v="2"/>
    <x v="4"/>
    <s v="TRUE"/>
  </r>
  <r>
    <n v="179"/>
    <n v="580"/>
    <x v="0"/>
    <n v="100000"/>
    <n v="2"/>
    <x v="4"/>
    <s v="TRUE"/>
  </r>
  <r>
    <n v="180"/>
    <n v="584"/>
    <x v="0"/>
    <n v="120000"/>
    <n v="2"/>
    <x v="4"/>
    <s v="TRUE"/>
  </r>
  <r>
    <n v="181"/>
    <n v="585"/>
    <x v="0"/>
    <n v="160000"/>
    <n v="1"/>
    <x v="0"/>
    <s v="TRUE"/>
  </r>
  <r>
    <n v="182"/>
    <n v="592"/>
    <x v="0"/>
    <n v="170000"/>
    <n v="2"/>
    <x v="4"/>
    <s v="TRUE"/>
  </r>
  <r>
    <n v="183"/>
    <n v="593"/>
    <x v="1"/>
    <n v="70000"/>
    <n v="4"/>
    <x v="0"/>
    <s v="TRUE"/>
  </r>
  <r>
    <n v="184"/>
    <n v="594"/>
    <x v="1"/>
    <n v="70000"/>
    <n v="4"/>
    <x v="0"/>
    <s v="TRUE"/>
  </r>
  <r>
    <n v="185"/>
    <n v="596"/>
    <x v="1"/>
    <n v="70000"/>
    <n v="4"/>
    <x v="0"/>
    <s v="TRUE"/>
  </r>
  <r>
    <n v="186"/>
    <n v="597"/>
    <x v="1"/>
    <n v="70000"/>
    <n v="4"/>
    <x v="0"/>
    <s v="TRUE"/>
  </r>
  <r>
    <n v="187"/>
    <n v="600"/>
    <x v="1"/>
    <n v="70000"/>
    <n v="4"/>
    <x v="0"/>
    <s v="TRUE"/>
  </r>
  <r>
    <n v="188"/>
    <n v="603"/>
    <x v="0"/>
    <n v="60000"/>
    <n v="4"/>
    <x v="4"/>
    <s v="TRUE"/>
  </r>
  <r>
    <n v="189"/>
    <n v="604"/>
    <x v="0"/>
    <n v="60000"/>
    <n v="4"/>
    <x v="4"/>
    <s v="FALSE"/>
  </r>
  <r>
    <n v="190"/>
    <n v="605"/>
    <x v="1"/>
    <n v="60000"/>
    <n v="4"/>
    <x v="4"/>
    <s v="TRUE"/>
  </r>
  <r>
    <n v="191"/>
    <n v="617"/>
    <x v="0"/>
    <n v="70000"/>
    <n v="5"/>
    <x v="0"/>
    <s v="TRUE"/>
  </r>
  <r>
    <n v="192"/>
    <n v="618"/>
    <x v="1"/>
    <n v="70000"/>
    <n v="5"/>
    <x v="0"/>
    <s v="TRUE"/>
  </r>
  <r>
    <n v="193"/>
    <n v="619"/>
    <x v="0"/>
    <n v="60000"/>
    <n v="4"/>
    <x v="0"/>
    <s v="TRUE"/>
  </r>
  <r>
    <n v="194"/>
    <n v="621"/>
    <x v="0"/>
    <n v="60000"/>
    <n v="4"/>
    <x v="0"/>
    <s v="TRUE"/>
  </r>
  <r>
    <n v="195"/>
    <n v="622"/>
    <x v="0"/>
    <n v="60000"/>
    <n v="4"/>
    <x v="0"/>
    <s v="TRUE"/>
  </r>
  <r>
    <n v="196"/>
    <n v="623"/>
    <x v="0"/>
    <n v="60000"/>
    <n v="5"/>
    <x v="0"/>
    <s v="TRUE"/>
  </r>
  <r>
    <n v="197"/>
    <n v="624"/>
    <x v="0"/>
    <n v="60000"/>
    <n v="5"/>
    <x v="0"/>
    <s v="TRUE"/>
  </r>
  <r>
    <n v="198"/>
    <n v="627"/>
    <x v="0"/>
    <n v="70000"/>
    <n v="3"/>
    <x v="0"/>
    <s v="FALSE"/>
  </r>
  <r>
    <n v="199"/>
    <n v="635"/>
    <x v="1"/>
    <n v="70000"/>
    <n v="4"/>
    <x v="0"/>
    <s v="TRUE"/>
  </r>
  <r>
    <n v="200"/>
    <n v="637"/>
    <x v="0"/>
    <n v="70000"/>
    <n v="4"/>
    <x v="0"/>
    <s v="TRUE"/>
  </r>
  <r>
    <n v="201"/>
    <n v="638"/>
    <x v="0"/>
    <n v="70000"/>
    <n v="4"/>
    <x v="0"/>
    <s v="TRUE"/>
  </r>
  <r>
    <n v="202"/>
    <n v="639"/>
    <x v="0"/>
    <n v="70000"/>
    <n v="4"/>
    <x v="0"/>
    <s v="TRUE"/>
  </r>
  <r>
    <n v="203"/>
    <n v="640"/>
    <x v="0"/>
    <n v="80000"/>
    <n v="5"/>
    <x v="0"/>
    <s v="FALSE"/>
  </r>
  <r>
    <n v="204"/>
    <n v="646"/>
    <x v="0"/>
    <n v="40000"/>
    <n v="2"/>
    <x v="2"/>
    <s v="TRUE"/>
  </r>
  <r>
    <n v="205"/>
    <n v="648"/>
    <x v="0"/>
    <n v="40000"/>
    <n v="2"/>
    <x v="2"/>
    <s v="TRUE"/>
  </r>
  <r>
    <n v="206"/>
    <n v="649"/>
    <x v="0"/>
    <n v="40000"/>
    <n v="2"/>
    <x v="2"/>
    <s v="TRUE"/>
  </r>
  <r>
    <n v="207"/>
    <n v="651"/>
    <x v="0"/>
    <n v="60000"/>
    <n v="2"/>
    <x v="1"/>
    <s v="TRUE"/>
  </r>
  <r>
    <n v="208"/>
    <n v="653"/>
    <x v="1"/>
    <n v="60000"/>
    <n v="2"/>
    <x v="1"/>
    <s v="TRUE"/>
  </r>
  <r>
    <n v="209"/>
    <n v="657"/>
    <x v="0"/>
    <n v="60000"/>
    <n v="2"/>
    <x v="0"/>
    <s v="TRUE"/>
  </r>
  <r>
    <n v="210"/>
    <n v="659"/>
    <x v="0"/>
    <n v="60000"/>
    <n v="2"/>
    <x v="0"/>
    <s v="TRUE"/>
  </r>
  <r>
    <n v="211"/>
    <n v="663"/>
    <x v="0"/>
    <n v="70000"/>
    <n v="4"/>
    <x v="1"/>
    <s v="TRUE"/>
  </r>
  <r>
    <n v="212"/>
    <n v="665"/>
    <x v="0"/>
    <n v="40000"/>
    <n v="2"/>
    <x v="2"/>
    <s v="TRUE"/>
  </r>
  <r>
    <n v="213"/>
    <n v="666"/>
    <x v="0"/>
    <n v="40000"/>
    <n v="2"/>
    <x v="2"/>
    <s v="TRUE"/>
  </r>
  <r>
    <n v="214"/>
    <n v="667"/>
    <x v="1"/>
    <n v="60000"/>
    <n v="2"/>
    <x v="1"/>
    <s v="TRUE"/>
  </r>
  <r>
    <n v="215"/>
    <n v="669"/>
    <x v="1"/>
    <n v="60000"/>
    <n v="2"/>
    <x v="1"/>
    <s v="TRUE"/>
  </r>
  <r>
    <n v="216"/>
    <n v="670"/>
    <x v="0"/>
    <n v="40000"/>
    <n v="2"/>
    <x v="3"/>
    <s v="TRUE"/>
  </r>
  <r>
    <n v="217"/>
    <n v="672"/>
    <x v="1"/>
    <n v="60000"/>
    <n v="2"/>
    <x v="1"/>
    <s v="TRUE"/>
  </r>
  <r>
    <n v="218"/>
    <n v="674"/>
    <x v="1"/>
    <n v="60000"/>
    <n v="2"/>
    <x v="1"/>
    <s v="TRUE"/>
  </r>
  <r>
    <n v="219"/>
    <n v="678"/>
    <x v="1"/>
    <n v="60000"/>
    <n v="2"/>
    <x v="1"/>
    <s v="FALSE"/>
  </r>
  <r>
    <n v="220"/>
    <n v="679"/>
    <x v="0"/>
    <n v="60000"/>
    <n v="2"/>
    <x v="2"/>
    <s v="TRUE"/>
  </r>
  <r>
    <n v="221"/>
    <n v="680"/>
    <x v="0"/>
    <n v="60000"/>
    <n v="2"/>
    <x v="1"/>
    <s v="TRUE"/>
  </r>
  <r>
    <n v="222"/>
    <n v="683"/>
    <x v="0"/>
    <n v="70000"/>
    <n v="4"/>
    <x v="1"/>
    <s v="TRUE"/>
  </r>
  <r>
    <n v="223"/>
    <n v="688"/>
    <x v="0"/>
    <n v="80000"/>
    <n v="3"/>
    <x v="0"/>
    <s v="TRUE"/>
  </r>
  <r>
    <n v="224"/>
    <n v="689"/>
    <x v="1"/>
    <n v="70000"/>
    <n v="2"/>
    <x v="2"/>
    <s v="TRUE"/>
  </r>
  <r>
    <n v="225"/>
    <n v="691"/>
    <x v="1"/>
    <n v="70000"/>
    <n v="2"/>
    <x v="2"/>
    <s v="TRUE"/>
  </r>
  <r>
    <n v="226"/>
    <n v="693"/>
    <x v="0"/>
    <n v="60000"/>
    <n v="2"/>
    <x v="1"/>
    <s v="TRUE"/>
  </r>
  <r>
    <n v="227"/>
    <n v="696"/>
    <x v="0"/>
    <n v="60000"/>
    <n v="2"/>
    <x v="1"/>
    <s v="TRUE"/>
  </r>
  <r>
    <n v="228"/>
    <n v="697"/>
    <x v="1"/>
    <n v="60000"/>
    <n v="2"/>
    <x v="1"/>
    <s v="TRUE"/>
  </r>
  <r>
    <n v="229"/>
    <n v="698"/>
    <x v="0"/>
    <n v="60000"/>
    <n v="2"/>
    <x v="1"/>
    <s v="TRUE"/>
  </r>
  <r>
    <n v="230"/>
    <n v="699"/>
    <x v="1"/>
    <n v="70000"/>
    <n v="4"/>
    <x v="1"/>
    <s v="TRUE"/>
  </r>
  <r>
    <n v="231"/>
    <n v="700"/>
    <x v="0"/>
    <n v="70000"/>
    <n v="4"/>
    <x v="1"/>
    <s v="FALSE"/>
  </r>
  <r>
    <n v="232"/>
    <n v="702"/>
    <x v="0"/>
    <n v="60000"/>
    <n v="2"/>
    <x v="2"/>
    <s v="TRUE"/>
  </r>
  <r>
    <n v="233"/>
    <n v="711"/>
    <x v="0"/>
    <n v="60000"/>
    <n v="3"/>
    <x v="2"/>
    <s v="FALSE"/>
  </r>
  <r>
    <n v="234"/>
    <n v="719"/>
    <x v="0"/>
    <n v="70000"/>
    <n v="4"/>
    <x v="1"/>
    <s v="TRUE"/>
  </r>
  <r>
    <n v="235"/>
    <n v="721"/>
    <x v="1"/>
    <n v="70000"/>
    <n v="4"/>
    <x v="1"/>
    <s v="TRUE"/>
  </r>
  <r>
    <n v="236"/>
    <n v="724"/>
    <x v="0"/>
    <n v="70000"/>
    <n v="4"/>
    <x v="1"/>
    <s v="TRUE"/>
  </r>
  <r>
    <n v="237"/>
    <n v="727"/>
    <x v="1"/>
    <n v="70000"/>
    <n v="5"/>
    <x v="1"/>
    <s v="TRUE"/>
  </r>
  <r>
    <n v="238"/>
    <n v="731"/>
    <x v="1"/>
    <n v="130000"/>
    <n v="2"/>
    <x v="0"/>
    <s v="FALSE"/>
  </r>
  <r>
    <n v="239"/>
    <n v="736"/>
    <x v="1"/>
    <n v="130000"/>
    <n v="2"/>
    <x v="0"/>
    <s v="FALSE"/>
  </r>
  <r>
    <n v="240"/>
    <n v="737"/>
    <x v="0"/>
    <n v="130000"/>
    <n v="2"/>
    <x v="1"/>
    <s v="FALSE"/>
  </r>
  <r>
    <n v="241"/>
    <n v="738"/>
    <x v="0"/>
    <n v="160000"/>
    <n v="2"/>
    <x v="1"/>
    <s v="TRUE"/>
  </r>
  <r>
    <n v="242"/>
    <n v="741"/>
    <x v="1"/>
    <n v="100000"/>
    <n v="2"/>
    <x v="1"/>
    <s v="TRUE"/>
  </r>
  <r>
    <n v="243"/>
    <n v="744"/>
    <x v="0"/>
    <n v="110000"/>
    <n v="2"/>
    <x v="1"/>
    <s v="TRUE"/>
  </r>
  <r>
    <n v="244"/>
    <n v="745"/>
    <x v="0"/>
    <n v="150000"/>
    <n v="2"/>
    <x v="1"/>
    <s v="TRUE"/>
  </r>
  <r>
    <n v="245"/>
    <n v="750"/>
    <x v="1"/>
    <n v="170000"/>
    <n v="2"/>
    <x v="0"/>
    <s v="FALSE"/>
  </r>
  <r>
    <n v="246"/>
    <n v="751"/>
    <x v="0"/>
    <n v="120000"/>
    <n v="3"/>
    <x v="2"/>
    <s v="FALSE"/>
  </r>
  <r>
    <n v="247"/>
    <n v="753"/>
    <x v="0"/>
    <n v="120000"/>
    <n v="3"/>
    <x v="2"/>
    <s v="FALSE"/>
  </r>
  <r>
    <n v="248"/>
    <n v="754"/>
    <x v="1"/>
    <n v="130000"/>
    <n v="3"/>
    <x v="1"/>
    <s v="FALSE"/>
  </r>
  <r>
    <n v="249"/>
    <n v="757"/>
    <x v="0"/>
    <n v="110000"/>
    <n v="3"/>
    <x v="1"/>
    <s v="TRUE"/>
  </r>
  <r>
    <n v="250"/>
    <n v="759"/>
    <x v="0"/>
    <n v="130000"/>
    <n v="3"/>
    <x v="1"/>
    <s v="TRUE"/>
  </r>
  <r>
    <n v="251"/>
    <n v="762"/>
    <x v="0"/>
    <n v="170000"/>
    <n v="3"/>
    <x v="2"/>
    <s v="TRUE"/>
  </r>
  <r>
    <n v="252"/>
    <n v="767"/>
    <x v="1"/>
    <n v="30000"/>
    <n v="4"/>
    <x v="2"/>
    <s v="FALSE"/>
  </r>
  <r>
    <n v="253"/>
    <n v="770"/>
    <x v="1"/>
    <n v="90000"/>
    <n v="3"/>
    <x v="4"/>
    <s v="TRUE"/>
  </r>
  <r>
    <n v="254"/>
    <n v="771"/>
    <x v="0"/>
    <n v="60000"/>
    <n v="2"/>
    <x v="4"/>
    <s v="TRUE"/>
  </r>
  <r>
    <n v="255"/>
    <n v="772"/>
    <x v="0"/>
    <n v="70000"/>
    <n v="4"/>
    <x v="4"/>
    <s v="TRUE"/>
  </r>
  <r>
    <n v="256"/>
    <n v="782"/>
    <x v="0"/>
    <n v="70000"/>
    <n v="4"/>
    <x v="4"/>
    <s v="TRUE"/>
  </r>
  <r>
    <n v="257"/>
    <n v="783"/>
    <x v="0"/>
    <n v="70000"/>
    <n v="4"/>
    <x v="4"/>
    <s v="TRUE"/>
  </r>
  <r>
    <n v="258"/>
    <n v="786"/>
    <x v="1"/>
    <n v="120000"/>
    <n v="1"/>
    <x v="4"/>
    <s v="TRUE"/>
  </r>
  <r>
    <n v="259"/>
    <n v="792"/>
    <x v="0"/>
    <n v="120000"/>
    <n v="1"/>
    <x v="4"/>
    <s v="TRUE"/>
  </r>
  <r>
    <n v="260"/>
    <n v="796"/>
    <x v="0"/>
    <n v="100000"/>
    <n v="4"/>
    <x v="1"/>
    <s v="TRUE"/>
  </r>
  <r>
    <n v="261"/>
    <n v="797"/>
    <x v="0"/>
    <n v="110000"/>
    <n v="2"/>
    <x v="0"/>
    <s v="TRUE"/>
  </r>
  <r>
    <n v="262"/>
    <n v="799"/>
    <x v="0"/>
    <n v="130000"/>
    <n v="1"/>
    <x v="4"/>
    <s v="TRUE"/>
  </r>
  <r>
    <n v="263"/>
    <n v="800"/>
    <x v="0"/>
    <n v="80000"/>
    <n v="4"/>
    <x v="0"/>
    <s v="TRUE"/>
  </r>
  <r>
    <n v="264"/>
    <n v="803"/>
    <x v="0"/>
    <n v="90000"/>
    <n v="5"/>
    <x v="1"/>
    <s v="TRUE"/>
  </r>
  <r>
    <n v="265"/>
    <n v="806"/>
    <x v="1"/>
    <n v="90000"/>
    <n v="5"/>
    <x v="1"/>
    <s v="FALSE"/>
  </r>
  <r>
    <n v="266"/>
    <n v="820"/>
    <x v="0"/>
    <n v="90000"/>
    <n v="5"/>
    <x v="1"/>
    <s v="TRUE"/>
  </r>
  <r>
    <n v="267"/>
    <n v="823"/>
    <x v="1"/>
    <n v="90000"/>
    <n v="0"/>
    <x v="1"/>
    <s v="FALSE"/>
  </r>
  <r>
    <n v="268"/>
    <n v="824"/>
    <x v="1"/>
    <n v="120000"/>
    <n v="4"/>
    <x v="1"/>
    <s v="TRUE"/>
  </r>
  <r>
    <n v="269"/>
    <n v="825"/>
    <x v="0"/>
    <n v="130000"/>
    <n v="2"/>
    <x v="4"/>
    <s v="TRUE"/>
  </r>
  <r>
    <n v="270"/>
    <n v="827"/>
    <x v="0"/>
    <n v="130000"/>
    <n v="2"/>
    <x v="4"/>
    <s v="TRUE"/>
  </r>
  <r>
    <n v="271"/>
    <n v="829"/>
    <x v="0"/>
    <n v="130000"/>
    <n v="2"/>
    <x v="4"/>
    <s v="TRUE"/>
  </r>
  <r>
    <n v="272"/>
    <n v="830"/>
    <x v="1"/>
    <n v="150000"/>
    <n v="2"/>
    <x v="0"/>
    <s v="FALSE"/>
  </r>
  <r>
    <n v="273"/>
    <n v="833"/>
    <x v="1"/>
    <n v="70000"/>
    <n v="4"/>
    <x v="1"/>
    <s v="TRUE"/>
  </r>
  <r>
    <n v="274"/>
    <n v="850"/>
    <x v="0"/>
    <n v="90000"/>
    <n v="2"/>
    <x v="1"/>
    <s v="TRUE"/>
  </r>
  <r>
    <n v="275"/>
    <n v="851"/>
    <x v="0"/>
    <n v="50000"/>
    <n v="2"/>
    <x v="4"/>
    <s v="TRUE"/>
  </r>
  <r>
    <n v="276"/>
    <n v="853"/>
    <x v="0"/>
    <n v="80000"/>
    <n v="4"/>
    <x v="4"/>
    <s v="TRUE"/>
  </r>
  <r>
    <n v="277"/>
    <n v="854"/>
    <x v="0"/>
    <n v="80000"/>
    <n v="4"/>
    <x v="1"/>
    <s v="TRUE"/>
  </r>
  <r>
    <n v="278"/>
    <n v="855"/>
    <x v="0"/>
    <n v="80000"/>
    <n v="4"/>
    <x v="1"/>
    <s v="TRUE"/>
  </r>
  <r>
    <n v="279"/>
    <n v="858"/>
    <x v="1"/>
    <n v="90000"/>
    <n v="0"/>
    <x v="1"/>
    <s v="FALSE"/>
  </r>
  <r>
    <n v="280"/>
    <n v="865"/>
    <x v="0"/>
    <n v="90000"/>
    <n v="0"/>
    <x v="1"/>
    <s v="TRUE"/>
  </r>
  <r>
    <n v="281"/>
    <n v="868"/>
    <x v="0"/>
    <n v="90000"/>
    <n v="0"/>
    <x v="1"/>
    <s v="TRUE"/>
  </r>
  <r>
    <n v="282"/>
    <n v="871"/>
    <x v="1"/>
    <n v="110000"/>
    <n v="4"/>
    <x v="0"/>
    <s v="TRUE"/>
  </r>
  <r>
    <n v="283"/>
    <n v="875"/>
    <x v="0"/>
    <n v="90000"/>
    <n v="5"/>
    <x v="1"/>
    <s v="TRUE"/>
  </r>
  <r>
    <n v="284"/>
    <n v="880"/>
    <x v="0"/>
    <n v="110000"/>
    <n v="1"/>
    <x v="0"/>
    <s v="TRUE"/>
  </r>
  <r>
    <n v="285"/>
    <n v="885"/>
    <x v="0"/>
    <n v="110000"/>
    <n v="1"/>
    <x v="0"/>
    <s v="TRUE"/>
  </r>
  <r>
    <n v="286"/>
    <n v="890"/>
    <x v="0"/>
    <n v="120000"/>
    <n v="1"/>
    <x v="1"/>
    <s v="FALSE"/>
  </r>
  <r>
    <n v="287"/>
    <n v="894"/>
    <x v="0"/>
    <n v="170000"/>
    <n v="0"/>
    <x v="4"/>
    <s v="TRUE"/>
  </r>
  <r>
    <n v="288"/>
    <n v="896"/>
    <x v="0"/>
    <n v="70000"/>
    <n v="5"/>
    <x v="1"/>
    <s v="FALSE"/>
  </r>
  <r>
    <n v="289"/>
    <n v="898"/>
    <x v="0"/>
    <n v="110000"/>
    <n v="1"/>
    <x v="0"/>
    <s v="TRUE"/>
  </r>
  <r>
    <n v="290"/>
    <n v="899"/>
    <x v="0"/>
    <n v="130000"/>
    <n v="1"/>
    <x v="0"/>
    <s v="TRUE"/>
  </r>
  <r>
    <n v="291"/>
    <n v="903"/>
    <x v="0"/>
    <n v="130000"/>
    <n v="1"/>
    <x v="0"/>
    <s v="TRUE"/>
  </r>
  <r>
    <n v="292"/>
    <n v="907"/>
    <x v="0"/>
    <n v="130000"/>
    <n v="1"/>
    <x v="0"/>
    <s v="TRUE"/>
  </r>
  <r>
    <n v="293"/>
    <n v="910"/>
    <x v="1"/>
    <n v="150000"/>
    <n v="1"/>
    <x v="1"/>
    <s v="FALSE"/>
  </r>
  <r>
    <n v="294"/>
    <n v="911"/>
    <x v="1"/>
    <n v="60000"/>
    <n v="2"/>
    <x v="2"/>
    <s v="FALSE"/>
  </r>
  <r>
    <n v="295"/>
    <n v="915"/>
    <x v="0"/>
    <n v="60000"/>
    <n v="2"/>
    <x v="2"/>
    <s v="FALSE"/>
  </r>
  <r>
    <n v="296"/>
    <n v="916"/>
    <x v="1"/>
    <n v="80000"/>
    <n v="2"/>
    <x v="3"/>
    <s v="TRUE"/>
  </r>
  <r>
    <n v="297"/>
    <n v="918"/>
    <x v="1"/>
    <n v="50000"/>
    <n v="2"/>
    <x v="4"/>
    <s v="TRUE"/>
  </r>
  <r>
    <n v="298"/>
    <n v="919"/>
    <x v="1"/>
    <n v="70000"/>
    <n v="4"/>
    <x v="4"/>
    <s v="TRUE"/>
  </r>
  <r>
    <n v="299"/>
    <n v="920"/>
    <x v="0"/>
    <n v="70000"/>
    <n v="4"/>
    <x v="4"/>
    <s v="TRUE"/>
  </r>
  <r>
    <n v="300"/>
    <n v="922"/>
    <x v="0"/>
    <n v="70000"/>
    <n v="4"/>
    <x v="4"/>
    <s v="TRUE"/>
  </r>
  <r>
    <n v="301"/>
    <n v="925"/>
    <x v="0"/>
    <n v="80000"/>
    <n v="5"/>
    <x v="1"/>
    <s v="FALSE"/>
  </r>
  <r>
    <n v="302"/>
    <n v="929"/>
    <x v="0"/>
    <n v="80000"/>
    <n v="5"/>
    <x v="1"/>
    <s v="TRUE"/>
  </r>
  <r>
    <n v="303"/>
    <n v="936"/>
    <x v="1"/>
    <n v="90000"/>
    <n v="4"/>
    <x v="2"/>
    <s v="FALSE"/>
  </r>
  <r>
    <n v="304"/>
    <n v="937"/>
    <x v="1"/>
    <n v="90000"/>
    <n v="4"/>
    <x v="2"/>
    <s v="FALSE"/>
  </r>
  <r>
    <n v="305"/>
    <n v="940"/>
    <x v="0"/>
    <n v="100000"/>
    <n v="0"/>
    <x v="1"/>
    <s v="TRUE"/>
  </r>
  <r>
    <n v="306"/>
    <n v="945"/>
    <x v="0"/>
    <n v="110000"/>
    <n v="3"/>
    <x v="1"/>
    <s v="FALSE"/>
  </r>
  <r>
    <n v="307"/>
    <n v="946"/>
    <x v="0"/>
    <n v="110000"/>
    <n v="3"/>
    <x v="1"/>
    <s v="FALSE"/>
  </r>
  <r>
    <n v="308"/>
    <n v="947"/>
    <x v="0"/>
    <n v="80000"/>
    <n v="2"/>
    <x v="3"/>
    <s v="TRUE"/>
  </r>
  <r>
    <n v="309"/>
    <n v="949"/>
    <x v="0"/>
    <n v="60000"/>
    <n v="2"/>
    <x v="2"/>
    <s v="FALSE"/>
  </r>
  <r>
    <n v="310"/>
    <n v="950"/>
    <x v="1"/>
    <n v="60000"/>
    <n v="2"/>
    <x v="2"/>
    <s v="TRUE"/>
  </r>
  <r>
    <n v="311"/>
    <n v="954"/>
    <x v="1"/>
    <n v="70000"/>
    <n v="3"/>
    <x v="4"/>
    <s v="TRUE"/>
  </r>
  <r>
    <n v="312"/>
    <n v="959"/>
    <x v="1"/>
    <n v="70000"/>
    <n v="3"/>
    <x v="4"/>
    <s v="FALSE"/>
  </r>
  <r>
    <n v="313"/>
    <n v="960"/>
    <x v="1"/>
    <n v="70000"/>
    <n v="3"/>
    <x v="4"/>
    <s v="TRUE"/>
  </r>
  <r>
    <n v="314"/>
    <n v="961"/>
    <x v="1"/>
    <n v="70000"/>
    <n v="3"/>
    <x v="4"/>
    <s v="TRUE"/>
  </r>
  <r>
    <n v="315"/>
    <n v="962"/>
    <x v="1"/>
    <n v="70000"/>
    <n v="3"/>
    <x v="4"/>
    <s v="FALSE"/>
  </r>
  <r>
    <n v="316"/>
    <n v="970"/>
    <x v="1"/>
    <n v="70000"/>
    <n v="3"/>
    <x v="4"/>
    <s v="FALSE"/>
  </r>
  <r>
    <n v="317"/>
    <n v="972"/>
    <x v="0"/>
    <n v="60000"/>
    <n v="3"/>
    <x v="4"/>
    <s v="TRUE"/>
  </r>
  <r>
    <n v="318"/>
    <n v="975"/>
    <x v="1"/>
    <n v="40000"/>
    <n v="3"/>
    <x v="1"/>
    <s v="FALSE"/>
  </r>
  <r>
    <n v="319"/>
    <n v="980"/>
    <x v="1"/>
    <n v="40000"/>
    <n v="3"/>
    <x v="1"/>
    <s v="FALSE"/>
  </r>
  <r>
    <n v="320"/>
    <n v="983"/>
    <x v="0"/>
    <n v="70000"/>
    <n v="4"/>
    <x v="4"/>
    <s v="FALSE"/>
  </r>
  <r>
    <n v="321"/>
    <n v="993"/>
    <x v="0"/>
    <n v="80000"/>
    <n v="4"/>
    <x v="4"/>
    <s v="TRUE"/>
  </r>
  <r>
    <n v="322"/>
    <n v="994"/>
    <x v="0"/>
    <n v="90000"/>
    <n v="5"/>
    <x v="0"/>
    <s v="TRUE"/>
  </r>
  <r>
    <n v="323"/>
    <n v="995"/>
    <x v="0"/>
    <n v="90000"/>
    <n v="5"/>
    <x v="0"/>
    <s v="TRUE"/>
  </r>
  <r>
    <n v="324"/>
    <n v="997"/>
    <x v="1"/>
    <n v="120000"/>
    <n v="2"/>
    <x v="4"/>
    <s v="TRUE"/>
  </r>
  <r>
    <n v="325"/>
    <n v="999"/>
    <x v="0"/>
    <n v="90000"/>
    <n v="5"/>
    <x v="0"/>
    <s v="TRUE"/>
  </r>
  <r>
    <n v="326"/>
    <n v="1000"/>
    <x v="1"/>
    <n v="90000"/>
    <n v="5"/>
    <x v="0"/>
    <s v="TRUE"/>
  </r>
  <r>
    <n v="327"/>
    <n v="1005"/>
    <x v="0"/>
    <n v="130000"/>
    <n v="2"/>
    <x v="0"/>
    <s v="TRUE"/>
  </r>
  <r>
    <n v="328"/>
    <n v="1008"/>
    <x v="0"/>
    <n v="90000"/>
    <n v="5"/>
    <x v="0"/>
    <s v="TRUE"/>
  </r>
  <r>
    <n v="329"/>
    <n v="1009"/>
    <x v="0"/>
    <n v="90000"/>
    <n v="5"/>
    <x v="0"/>
    <s v="TRUE"/>
  </r>
  <r>
    <n v="330"/>
    <n v="1014"/>
    <x v="1"/>
    <n v="90000"/>
    <n v="5"/>
    <x v="0"/>
    <s v="TRUE"/>
  </r>
  <r>
    <n v="331"/>
    <n v="1015"/>
    <x v="0"/>
    <n v="110000"/>
    <n v="2"/>
    <x v="4"/>
    <s v="TRUE"/>
  </r>
  <r>
    <n v="332"/>
    <n v="1016"/>
    <x v="0"/>
    <n v="90000"/>
    <n v="4"/>
    <x v="1"/>
    <s v="TRUE"/>
  </r>
  <r>
    <n v="333"/>
    <n v="1018"/>
    <x v="1"/>
    <n v="10000"/>
    <n v="1"/>
    <x v="4"/>
    <s v="TRUE"/>
  </r>
  <r>
    <n v="334"/>
    <n v="1020"/>
    <x v="0"/>
    <n v="20000"/>
    <n v="1"/>
    <x v="4"/>
    <s v="TRUE"/>
  </r>
  <r>
    <n v="335"/>
    <n v="1023"/>
    <x v="0"/>
    <n v="10000"/>
    <n v="1"/>
    <x v="0"/>
    <s v="TRUE"/>
  </r>
  <r>
    <n v="336"/>
    <n v="1026"/>
    <x v="0"/>
    <n v="10000"/>
    <n v="1"/>
    <x v="0"/>
    <s v="TRUE"/>
  </r>
  <r>
    <n v="337"/>
    <n v="1027"/>
    <x v="0"/>
    <n v="20000"/>
    <n v="1"/>
    <x v="4"/>
    <s v="TRUE"/>
  </r>
  <r>
    <n v="338"/>
    <n v="1028"/>
    <x v="0"/>
    <n v="10000"/>
    <n v="1"/>
    <x v="0"/>
    <s v="TRUE"/>
  </r>
  <r>
    <n v="339"/>
    <n v="1035"/>
    <x v="0"/>
    <n v="20000"/>
    <n v="1"/>
    <x v="4"/>
    <s v="TRUE"/>
  </r>
  <r>
    <n v="340"/>
    <n v="1036"/>
    <x v="1"/>
    <n v="20000"/>
    <n v="1"/>
    <x v="4"/>
    <s v="TRUE"/>
  </r>
  <r>
    <n v="341"/>
    <n v="1038"/>
    <x v="0"/>
    <n v="10000"/>
    <n v="1"/>
    <x v="4"/>
    <s v="TRUE"/>
  </r>
  <r>
    <n v="342"/>
    <n v="1041"/>
    <x v="0"/>
    <n v="20000"/>
    <n v="1"/>
    <x v="4"/>
    <s v="TRUE"/>
  </r>
  <r>
    <n v="343"/>
    <n v="1042"/>
    <x v="0"/>
    <n v="30000"/>
    <n v="5"/>
    <x v="4"/>
    <s v="TRUE"/>
  </r>
  <r>
    <n v="344"/>
    <n v="1044"/>
    <x v="0"/>
    <n v="10000"/>
    <n v="1"/>
    <x v="0"/>
    <s v="TRUE"/>
  </r>
  <r>
    <n v="345"/>
    <n v="1047"/>
    <x v="0"/>
    <n v="10000"/>
    <n v="1"/>
    <x v="1"/>
    <s v="TRUE"/>
  </r>
  <r>
    <n v="346"/>
    <n v="1054"/>
    <x v="1"/>
    <n v="10000"/>
    <n v="1"/>
    <x v="1"/>
    <s v="TRUE"/>
  </r>
  <r>
    <n v="347"/>
    <n v="1060"/>
    <x v="1"/>
    <n v="10000"/>
    <n v="2"/>
    <x v="1"/>
    <s v="TRUE"/>
  </r>
  <r>
    <n v="348"/>
    <n v="1062"/>
    <x v="0"/>
    <n v="10000"/>
    <n v="2"/>
    <x v="1"/>
    <s v="TRUE"/>
  </r>
  <r>
    <n v="349"/>
    <n v="1065"/>
    <x v="0"/>
    <n v="10000"/>
    <n v="2"/>
    <x v="1"/>
    <s v="TRUE"/>
  </r>
  <r>
    <n v="350"/>
    <n v="1068"/>
    <x v="0"/>
    <n v="10000"/>
    <n v="2"/>
    <x v="1"/>
    <s v="TRUE"/>
  </r>
  <r>
    <n v="351"/>
    <n v="1069"/>
    <x v="0"/>
    <n v="30000"/>
    <n v="1"/>
    <x v="4"/>
    <s v="TRUE"/>
  </r>
  <r>
    <n v="352"/>
    <n v="1072"/>
    <x v="1"/>
    <n v="20000"/>
    <n v="1"/>
    <x v="0"/>
    <s v="TRUE"/>
  </r>
  <r>
    <n v="353"/>
    <n v="1075"/>
    <x v="0"/>
    <n v="10000"/>
    <n v="2"/>
    <x v="1"/>
    <s v="TRUE"/>
  </r>
  <r>
    <n v="354"/>
    <n v="1080"/>
    <x v="1"/>
    <n v="30000"/>
    <n v="1"/>
    <x v="0"/>
    <s v="TRUE"/>
  </r>
  <r>
    <n v="355"/>
    <n v="1083"/>
    <x v="0"/>
    <n v="20000"/>
    <n v="1"/>
    <x v="1"/>
    <s v="TRUE"/>
  </r>
  <r>
    <n v="356"/>
    <n v="1085"/>
    <x v="0"/>
    <n v="40000"/>
    <n v="1"/>
    <x v="4"/>
    <s v="TRUE"/>
  </r>
  <r>
    <n v="357"/>
    <n v="1086"/>
    <x v="1"/>
    <n v="10000"/>
    <n v="0"/>
    <x v="1"/>
    <s v="FALSE"/>
  </r>
  <r>
    <n v="358"/>
    <n v="1101"/>
    <x v="1"/>
    <n v="10000"/>
    <n v="0"/>
    <x v="1"/>
    <s v="FALSE"/>
  </r>
  <r>
    <n v="359"/>
    <n v="1103"/>
    <x v="1"/>
    <n v="10000"/>
    <n v="0"/>
    <x v="1"/>
    <s v="FALSE"/>
  </r>
  <r>
    <n v="360"/>
    <n v="1104"/>
    <x v="1"/>
    <n v="10000"/>
    <n v="0"/>
    <x v="1"/>
    <s v="FALSE"/>
  </r>
  <r>
    <n v="361"/>
    <n v="1106"/>
    <x v="1"/>
    <n v="10000"/>
    <n v="0"/>
    <x v="1"/>
    <s v="TRUE"/>
  </r>
  <r>
    <n v="362"/>
    <n v="1107"/>
    <x v="0"/>
    <n v="10000"/>
    <n v="0"/>
    <x v="2"/>
    <s v="TRUE"/>
  </r>
  <r>
    <n v="363"/>
    <n v="1108"/>
    <x v="0"/>
    <n v="10000"/>
    <n v="0"/>
    <x v="2"/>
    <s v="FALSE"/>
  </r>
  <r>
    <n v="364"/>
    <n v="1109"/>
    <x v="1"/>
    <n v="10000"/>
    <n v="0"/>
    <x v="2"/>
    <s v="FALSE"/>
  </r>
  <r>
    <n v="365"/>
    <n v="1112"/>
    <x v="1"/>
    <n v="10000"/>
    <n v="1"/>
    <x v="2"/>
    <s v="FALSE"/>
  </r>
  <r>
    <n v="366"/>
    <n v="1113"/>
    <x v="1"/>
    <n v="10000"/>
    <n v="1"/>
    <x v="2"/>
    <s v="FALSE"/>
  </r>
  <r>
    <n v="367"/>
    <n v="1117"/>
    <x v="0"/>
    <n v="20000"/>
    <n v="0"/>
    <x v="0"/>
    <s v="TRUE"/>
  </r>
  <r>
    <n v="368"/>
    <n v="1121"/>
    <x v="0"/>
    <n v="20000"/>
    <n v="0"/>
    <x v="0"/>
    <s v="TRUE"/>
  </r>
  <r>
    <n v="369"/>
    <n v="1123"/>
    <x v="1"/>
    <n v="10000"/>
    <n v="1"/>
    <x v="2"/>
    <s v="FALSE"/>
  </r>
  <r>
    <n v="370"/>
    <n v="1124"/>
    <x v="0"/>
    <n v="20000"/>
    <n v="0"/>
    <x v="0"/>
    <s v="FALSE"/>
  </r>
  <r>
    <n v="371"/>
    <n v="1127"/>
    <x v="0"/>
    <n v="20000"/>
    <n v="0"/>
    <x v="0"/>
    <s v="TRUE"/>
  </r>
  <r>
    <n v="372"/>
    <n v="1128"/>
    <x v="0"/>
    <n v="20000"/>
    <n v="0"/>
    <x v="0"/>
    <s v="TRUE"/>
  </r>
  <r>
    <n v="373"/>
    <n v="1129"/>
    <x v="1"/>
    <n v="20000"/>
    <n v="0"/>
    <x v="0"/>
    <s v="TRUE"/>
  </r>
  <r>
    <n v="374"/>
    <n v="1131"/>
    <x v="0"/>
    <n v="30000"/>
    <n v="1"/>
    <x v="0"/>
    <s v="TRUE"/>
  </r>
  <r>
    <n v="375"/>
    <n v="1132"/>
    <x v="1"/>
    <n v="30000"/>
    <n v="1"/>
    <x v="0"/>
    <s v="TRUE"/>
  </r>
  <r>
    <n v="376"/>
    <n v="1133"/>
    <x v="0"/>
    <n v="30000"/>
    <n v="1"/>
    <x v="0"/>
    <s v="TRUE"/>
  </r>
  <r>
    <n v="377"/>
    <n v="1136"/>
    <x v="1"/>
    <n v="40000"/>
    <n v="1"/>
    <x v="4"/>
    <s v="TRUE"/>
  </r>
  <r>
    <n v="378"/>
    <n v="1138"/>
    <x v="0"/>
    <n v="30000"/>
    <n v="4"/>
    <x v="4"/>
    <s v="TRUE"/>
  </r>
  <r>
    <n v="379"/>
    <n v="1142"/>
    <x v="1"/>
    <n v="10000"/>
    <n v="1"/>
    <x v="2"/>
    <s v="FALSE"/>
  </r>
  <r>
    <n v="380"/>
    <n v="1151"/>
    <x v="0"/>
    <n v="10000"/>
    <n v="1"/>
    <x v="2"/>
    <s v="TRUE"/>
  </r>
  <r>
    <n v="381"/>
    <n v="1155"/>
    <x v="1"/>
    <n v="20000"/>
    <n v="2"/>
    <x v="1"/>
    <s v="TRUE"/>
  </r>
  <r>
    <n v="382"/>
    <n v="1156"/>
    <x v="0"/>
    <n v="20000"/>
    <n v="2"/>
    <x v="1"/>
    <s v="TRUE"/>
  </r>
  <r>
    <n v="383"/>
    <n v="1159"/>
    <x v="0"/>
    <n v="20000"/>
    <n v="2"/>
    <x v="1"/>
    <s v="TRUE"/>
  </r>
  <r>
    <n v="384"/>
    <n v="1170"/>
    <x v="0"/>
    <n v="30000"/>
    <n v="3"/>
    <x v="4"/>
    <s v="TRUE"/>
  </r>
  <r>
    <n v="385"/>
    <n v="1178"/>
    <x v="0"/>
    <n v="30000"/>
    <n v="3"/>
    <x v="0"/>
    <s v="TRUE"/>
  </r>
  <r>
    <n v="386"/>
    <n v="1182"/>
    <x v="1"/>
    <n v="30000"/>
    <n v="3"/>
    <x v="0"/>
    <s v="TRUE"/>
  </r>
  <r>
    <n v="387"/>
    <n v="1183"/>
    <x v="0"/>
    <n v="30000"/>
    <n v="3"/>
    <x v="0"/>
    <s v="TRUE"/>
  </r>
  <r>
    <n v="388"/>
    <n v="1185"/>
    <x v="1"/>
    <n v="40000"/>
    <n v="3"/>
    <x v="4"/>
    <s v="TRUE"/>
  </r>
  <r>
    <n v="389"/>
    <n v="1186"/>
    <x v="0"/>
    <n v="40000"/>
    <n v="3"/>
    <x v="4"/>
    <s v="TRUE"/>
  </r>
  <r>
    <n v="390"/>
    <n v="1189"/>
    <x v="1"/>
    <n v="10000"/>
    <n v="1"/>
    <x v="2"/>
    <s v="FALSE"/>
  </r>
  <r>
    <n v="391"/>
    <n v="1191"/>
    <x v="1"/>
    <n v="10000"/>
    <n v="1"/>
    <x v="2"/>
    <s v="FALSE"/>
  </r>
  <r>
    <n v="392"/>
    <n v="1193"/>
    <x v="1"/>
    <n v="10000"/>
    <n v="2"/>
    <x v="2"/>
    <s v="TRUE"/>
  </r>
  <r>
    <n v="393"/>
    <n v="1194"/>
    <x v="1"/>
    <n v="10000"/>
    <n v="2"/>
    <x v="2"/>
    <s v="TRUE"/>
  </r>
  <r>
    <n v="394"/>
    <n v="1197"/>
    <x v="1"/>
    <n v="10000"/>
    <n v="2"/>
    <x v="2"/>
    <s v="TRUE"/>
  </r>
  <r>
    <n v="395"/>
    <n v="1199"/>
    <x v="1"/>
    <n v="10000"/>
    <n v="2"/>
    <x v="2"/>
    <s v="TRUE"/>
  </r>
  <r>
    <n v="396"/>
    <n v="1200"/>
    <x v="1"/>
    <n v="30000"/>
    <n v="0"/>
    <x v="0"/>
    <s v="TRUE"/>
  </r>
  <r>
    <n v="397"/>
    <n v="1202"/>
    <x v="0"/>
    <n v="10000"/>
    <n v="2"/>
    <x v="2"/>
    <s v="FALSE"/>
  </r>
  <r>
    <n v="398"/>
    <n v="1203"/>
    <x v="1"/>
    <n v="20000"/>
    <n v="0"/>
    <x v="1"/>
    <s v="FALSE"/>
  </r>
  <r>
    <n v="399"/>
    <n v="1211"/>
    <x v="1"/>
    <n v="30000"/>
    <n v="0"/>
    <x v="0"/>
    <s v="TRUE"/>
  </r>
  <r>
    <n v="400"/>
    <n v="1212"/>
    <x v="1"/>
    <n v="30000"/>
    <n v="1"/>
    <x v="0"/>
    <s v="TRUE"/>
  </r>
  <r>
    <n v="401"/>
    <n v="1213"/>
    <x v="1"/>
    <n v="40000"/>
    <n v="0"/>
    <x v="4"/>
    <s v="TRUE"/>
  </r>
  <r>
    <n v="402"/>
    <n v="1217"/>
    <x v="0"/>
    <n v="40000"/>
    <n v="0"/>
    <x v="4"/>
    <s v="TRUE"/>
  </r>
  <r>
    <n v="403"/>
    <n v="1226"/>
    <x v="0"/>
    <n v="40000"/>
    <n v="0"/>
    <x v="4"/>
    <s v="TRUE"/>
  </r>
  <r>
    <n v="404"/>
    <n v="1227"/>
    <x v="1"/>
    <n v="40000"/>
    <n v="0"/>
    <x v="4"/>
    <s v="TRUE"/>
  </r>
  <r>
    <n v="405"/>
    <n v="1228"/>
    <x v="1"/>
    <n v="10000"/>
    <n v="3"/>
    <x v="1"/>
    <s v="FALSE"/>
  </r>
  <r>
    <n v="406"/>
    <n v="1229"/>
    <x v="1"/>
    <n v="10000"/>
    <n v="3"/>
    <x v="1"/>
    <s v="FALSE"/>
  </r>
  <r>
    <n v="407"/>
    <n v="1233"/>
    <x v="0"/>
    <n v="20000"/>
    <n v="2"/>
    <x v="1"/>
    <s v="TRUE"/>
  </r>
  <r>
    <n v="408"/>
    <n v="1237"/>
    <x v="0"/>
    <n v="20000"/>
    <n v="2"/>
    <x v="1"/>
    <s v="TRUE"/>
  </r>
  <r>
    <n v="409"/>
    <n v="1238"/>
    <x v="0"/>
    <n v="10000"/>
    <n v="2"/>
    <x v="2"/>
    <s v="FALSE"/>
  </r>
  <r>
    <n v="410"/>
    <n v="1241"/>
    <x v="1"/>
    <n v="10000"/>
    <n v="2"/>
    <x v="2"/>
    <s v="TRUE"/>
  </r>
  <r>
    <n v="411"/>
    <n v="1246"/>
    <x v="0"/>
    <n v="20000"/>
    <n v="1"/>
    <x v="1"/>
    <s v="TRUE"/>
  </r>
  <r>
    <n v="412"/>
    <n v="1247"/>
    <x v="0"/>
    <n v="80000"/>
    <n v="3"/>
    <x v="1"/>
    <s v="FALSE"/>
  </r>
  <r>
    <n v="413"/>
    <n v="1250"/>
    <x v="1"/>
    <n v="80000"/>
    <n v="4"/>
    <x v="1"/>
    <s v="TRUE"/>
  </r>
  <r>
    <n v="414"/>
    <n v="1253"/>
    <x v="0"/>
    <n v="80000"/>
    <n v="4"/>
    <x v="1"/>
    <s v="FALSE"/>
  </r>
  <r>
    <n v="415"/>
    <n v="1254"/>
    <x v="1"/>
    <n v="80000"/>
    <n v="4"/>
    <x v="1"/>
    <s v="TRUE"/>
  </r>
  <r>
    <n v="416"/>
    <n v="1257"/>
    <x v="1"/>
    <n v="90000"/>
    <n v="5"/>
    <x v="1"/>
    <s v="FALSE"/>
  </r>
  <r>
    <n v="417"/>
    <n v="1259"/>
    <x v="0"/>
    <n v="60000"/>
    <n v="3"/>
    <x v="3"/>
    <s v="TRUE"/>
  </r>
  <r>
    <n v="418"/>
    <n v="1261"/>
    <x v="0"/>
    <n v="70000"/>
    <n v="5"/>
    <x v="2"/>
    <s v="TRUE"/>
  </r>
  <r>
    <n v="419"/>
    <n v="1265"/>
    <x v="1"/>
    <n v="90000"/>
    <n v="5"/>
    <x v="1"/>
    <s v="FALSE"/>
  </r>
  <r>
    <n v="420"/>
    <n v="1267"/>
    <x v="0"/>
    <n v="150000"/>
    <n v="3"/>
    <x v="4"/>
    <s v="TRUE"/>
  </r>
  <r>
    <n v="421"/>
    <n v="1271"/>
    <x v="0"/>
    <n v="100000"/>
    <n v="2"/>
    <x v="0"/>
    <s v="TRUE"/>
  </r>
  <r>
    <n v="422"/>
    <n v="1279"/>
    <x v="0"/>
    <n v="110000"/>
    <n v="3"/>
    <x v="0"/>
    <s v="TRUE"/>
  </r>
  <r>
    <n v="423"/>
    <n v="1280"/>
    <x v="0"/>
    <n v="170000"/>
    <n v="4"/>
    <x v="0"/>
    <s v="TRUE"/>
  </r>
  <r>
    <n v="424"/>
    <n v="1281"/>
    <x v="0"/>
    <n v="80000"/>
    <n v="4"/>
    <x v="1"/>
    <s v="FALSE"/>
  </r>
  <r>
    <n v="425"/>
    <n v="1282"/>
    <x v="0"/>
    <n v="80000"/>
    <n v="4"/>
    <x v="1"/>
    <s v="TRUE"/>
  </r>
  <r>
    <n v="426"/>
    <n v="1298"/>
    <x v="0"/>
    <n v="90000"/>
    <n v="4"/>
    <x v="2"/>
    <s v="TRUE"/>
  </r>
  <r>
    <n v="427"/>
    <n v="1303"/>
    <x v="0"/>
    <n v="110000"/>
    <n v="3"/>
    <x v="0"/>
    <s v="TRUE"/>
  </r>
  <r>
    <n v="428"/>
    <n v="1304"/>
    <x v="0"/>
    <n v="110000"/>
    <n v="2"/>
    <x v="1"/>
    <s v="TRUE"/>
  </r>
  <r>
    <n v="429"/>
    <n v="1305"/>
    <x v="1"/>
    <n v="120000"/>
    <n v="2"/>
    <x v="0"/>
    <s v="TRUE"/>
  </r>
  <r>
    <n v="430"/>
    <n v="1307"/>
    <x v="0"/>
    <n v="80000"/>
    <n v="4"/>
    <x v="1"/>
    <s v="TRUE"/>
  </r>
  <r>
    <n v="431"/>
    <n v="1314"/>
    <x v="0"/>
    <n v="90000"/>
    <n v="4"/>
    <x v="2"/>
    <s v="TRUE"/>
  </r>
  <r>
    <n v="432"/>
    <n v="1315"/>
    <x v="0"/>
    <n v="110000"/>
    <n v="4"/>
    <x v="1"/>
    <s v="TRUE"/>
  </r>
  <r>
    <n v="433"/>
    <n v="1316"/>
    <x v="0"/>
    <n v="80000"/>
    <n v="4"/>
    <x v="2"/>
    <s v="TRUE"/>
  </r>
  <r>
    <n v="434"/>
    <n v="1338"/>
    <x v="0"/>
    <n v="80000"/>
    <n v="5"/>
    <x v="2"/>
    <s v="FALSE"/>
  </r>
  <r>
    <n v="435"/>
    <n v="1340"/>
    <x v="0"/>
    <n v="170000"/>
    <n v="5"/>
    <x v="1"/>
    <s v="TRUE"/>
  </r>
  <r>
    <n v="436"/>
    <n v="1341"/>
    <x v="1"/>
    <n v="100000"/>
    <n v="3"/>
    <x v="1"/>
    <s v="TRUE"/>
  </r>
  <r>
    <n v="437"/>
    <n v="1347"/>
    <x v="0"/>
    <n v="160000"/>
    <n v="3"/>
    <x v="1"/>
    <s v="FALSE"/>
  </r>
  <r>
    <n v="438"/>
    <n v="1350"/>
    <x v="0"/>
    <n v="90000"/>
    <n v="4"/>
    <x v="2"/>
    <s v="TRUE"/>
  </r>
  <r>
    <n v="439"/>
    <n v="1351"/>
    <x v="0"/>
    <n v="130000"/>
    <n v="4"/>
    <x v="2"/>
    <s v="TRUE"/>
  </r>
  <r>
    <n v="440"/>
    <n v="1352"/>
    <x v="0"/>
    <n v="90000"/>
    <n v="4"/>
    <x v="2"/>
    <s v="FALSE"/>
  </r>
  <r>
    <n v="441"/>
    <n v="1354"/>
    <x v="0"/>
    <n v="80000"/>
    <n v="5"/>
    <x v="3"/>
    <s v="FALSE"/>
  </r>
  <r>
    <n v="442"/>
    <n v="1357"/>
    <x v="0"/>
    <n v="90000"/>
    <n v="5"/>
    <x v="3"/>
    <s v="FALSE"/>
  </r>
  <r>
    <n v="443"/>
    <n v="1360"/>
    <x v="0"/>
    <n v="90000"/>
    <n v="5"/>
    <x v="3"/>
    <s v="TRUE"/>
  </r>
  <r>
    <n v="444"/>
    <n v="1361"/>
    <x v="1"/>
    <n v="60000"/>
    <n v="0"/>
    <x v="0"/>
    <s v="FALSE"/>
  </r>
  <r>
    <n v="445"/>
    <n v="1363"/>
    <x v="0"/>
    <n v="70000"/>
    <n v="0"/>
    <x v="0"/>
    <s v="TRUE"/>
  </r>
  <r>
    <n v="446"/>
    <n v="1364"/>
    <x v="1"/>
    <n v="70000"/>
    <n v="0"/>
    <x v="0"/>
    <s v="FALSE"/>
  </r>
  <r>
    <n v="447"/>
    <n v="1367"/>
    <x v="1"/>
    <n v="70000"/>
    <n v="0"/>
    <x v="0"/>
    <s v="FALSE"/>
  </r>
  <r>
    <n v="448"/>
    <n v="1368"/>
    <x v="0"/>
    <n v="70000"/>
    <n v="0"/>
    <x v="0"/>
    <s v="TRUE"/>
  </r>
  <r>
    <n v="449"/>
    <n v="1369"/>
    <x v="1"/>
    <n v="80000"/>
    <n v="0"/>
    <x v="0"/>
    <s v="TRUE"/>
  </r>
  <r>
    <n v="450"/>
    <n v="1374"/>
    <x v="0"/>
    <n v="80000"/>
    <n v="0"/>
    <x v="0"/>
    <s v="TRUE"/>
  </r>
  <r>
    <n v="451"/>
    <n v="1380"/>
    <x v="1"/>
    <n v="130000"/>
    <n v="4"/>
    <x v="2"/>
    <s v="TRUE"/>
  </r>
  <r>
    <n v="452"/>
    <n v="1383"/>
    <x v="1"/>
    <n v="70000"/>
    <n v="0"/>
    <x v="0"/>
    <s v="FALSE"/>
  </r>
  <r>
    <n v="453"/>
    <n v="1384"/>
    <x v="1"/>
    <n v="80000"/>
    <n v="0"/>
    <x v="0"/>
    <s v="FALSE"/>
  </r>
  <r>
    <n v="454"/>
    <n v="1389"/>
    <x v="1"/>
    <n v="80000"/>
    <n v="0"/>
    <x v="0"/>
    <s v="FALSE"/>
  </r>
  <r>
    <n v="455"/>
    <n v="1390"/>
    <x v="1"/>
    <n v="80000"/>
    <n v="0"/>
    <x v="0"/>
    <s v="FALSE"/>
  </r>
  <r>
    <n v="456"/>
    <n v="1391"/>
    <x v="0"/>
    <n v="100000"/>
    <n v="0"/>
    <x v="2"/>
    <s v="TRUE"/>
  </r>
  <r>
    <n v="457"/>
    <n v="1402"/>
    <x v="0"/>
    <n v="120000"/>
    <n v="5"/>
    <x v="3"/>
    <s v="TRUE"/>
  </r>
  <r>
    <n v="458"/>
    <n v="1405"/>
    <x v="0"/>
    <n v="90000"/>
    <n v="0"/>
    <x v="0"/>
    <s v="TRUE"/>
  </r>
  <r>
    <n v="459"/>
    <n v="1410"/>
    <x v="0"/>
    <n v="100000"/>
    <n v="0"/>
    <x v="2"/>
    <s v="TRUE"/>
  </r>
  <r>
    <n v="460"/>
    <n v="1412"/>
    <x v="1"/>
    <n v="80000"/>
    <n v="0"/>
    <x v="0"/>
    <s v="FALSE"/>
  </r>
  <r>
    <n v="461"/>
    <n v="1413"/>
    <x v="1"/>
    <n v="90000"/>
    <n v="0"/>
    <x v="0"/>
    <s v="FALSE"/>
  </r>
  <r>
    <n v="462"/>
    <n v="1416"/>
    <x v="1"/>
    <n v="90000"/>
    <n v="0"/>
    <x v="0"/>
    <s v="FALSE"/>
  </r>
  <r>
    <n v="463"/>
    <n v="1418"/>
    <x v="0"/>
    <n v="110000"/>
    <n v="0"/>
    <x v="2"/>
    <s v="TRUE"/>
  </r>
  <r>
    <n v="464"/>
    <n v="1419"/>
    <x v="0"/>
    <n v="110000"/>
    <n v="0"/>
    <x v="2"/>
    <s v="FALSE"/>
  </r>
  <r>
    <n v="465"/>
    <n v="1424"/>
    <x v="0"/>
    <n v="90000"/>
    <n v="0"/>
    <x v="0"/>
    <s v="TRUE"/>
  </r>
  <r>
    <n v="466"/>
    <n v="1425"/>
    <x v="0"/>
    <n v="90000"/>
    <n v="0"/>
    <x v="0"/>
    <s v="FALSE"/>
  </r>
  <r>
    <n v="467"/>
    <n v="1427"/>
    <x v="0"/>
    <n v="150000"/>
    <n v="0"/>
    <x v="3"/>
    <s v="TRUE"/>
  </r>
  <r>
    <n v="468"/>
    <n v="1432"/>
    <x v="0"/>
    <n v="170000"/>
    <n v="1"/>
    <x v="4"/>
    <s v="TRUE"/>
  </r>
  <r>
    <n v="469"/>
    <n v="1433"/>
    <x v="0"/>
    <n v="40000"/>
    <n v="1"/>
    <x v="0"/>
    <s v="TRUE"/>
  </r>
  <r>
    <n v="470"/>
    <n v="1438"/>
    <x v="1"/>
    <n v="10000"/>
    <n v="0"/>
    <x v="3"/>
    <s v="FALSE"/>
  </r>
  <r>
    <n v="471"/>
    <n v="1439"/>
    <x v="1"/>
    <n v="20000"/>
    <n v="0"/>
    <x v="3"/>
    <s v="FALSE"/>
  </r>
  <r>
    <n v="472"/>
    <n v="1442"/>
    <x v="1"/>
    <n v="30000"/>
    <n v="0"/>
    <x v="1"/>
    <s v="TRUE"/>
  </r>
  <r>
    <n v="473"/>
    <n v="1450"/>
    <x v="1"/>
    <n v="60000"/>
    <n v="3"/>
    <x v="0"/>
    <s v="TRUE"/>
  </r>
  <r>
    <n v="474"/>
    <n v="1459"/>
    <x v="1"/>
    <n v="20000"/>
    <n v="0"/>
    <x v="3"/>
    <s v="FALSE"/>
  </r>
  <r>
    <n v="475"/>
    <n v="1461"/>
    <x v="1"/>
    <n v="20000"/>
    <n v="0"/>
    <x v="3"/>
    <s v="TRUE"/>
  </r>
  <r>
    <n v="476"/>
    <n v="1466"/>
    <x v="1"/>
    <n v="30000"/>
    <n v="0"/>
    <x v="2"/>
    <s v="FALSE"/>
  </r>
  <r>
    <n v="477"/>
    <n v="1469"/>
    <x v="0"/>
    <n v="40000"/>
    <n v="1"/>
    <x v="0"/>
    <s v="TRUE"/>
  </r>
  <r>
    <n v="478"/>
    <n v="1471"/>
    <x v="1"/>
    <n v="30000"/>
    <n v="0"/>
    <x v="2"/>
    <s v="FALSE"/>
  </r>
  <r>
    <n v="479"/>
    <n v="1472"/>
    <x v="1"/>
    <n v="30000"/>
    <n v="0"/>
    <x v="2"/>
    <s v="FALSE"/>
  </r>
  <r>
    <n v="480"/>
    <n v="1473"/>
    <x v="0"/>
    <n v="40000"/>
    <n v="1"/>
    <x v="0"/>
    <s v="TRUE"/>
  </r>
  <r>
    <n v="481"/>
    <n v="1481"/>
    <x v="0"/>
    <n v="40000"/>
    <n v="1"/>
    <x v="0"/>
    <s v="TRUE"/>
  </r>
  <r>
    <n v="482"/>
    <n v="1482"/>
    <x v="0"/>
    <n v="40000"/>
    <n v="1"/>
    <x v="0"/>
    <s v="TRUE"/>
  </r>
  <r>
    <n v="483"/>
    <n v="1484"/>
    <x v="1"/>
    <n v="30000"/>
    <n v="0"/>
    <x v="2"/>
    <s v="FALSE"/>
  </r>
  <r>
    <n v="484"/>
    <n v="1485"/>
    <x v="0"/>
    <n v="40000"/>
    <n v="1"/>
    <x v="0"/>
    <s v="TRUE"/>
  </r>
  <r>
    <n v="485"/>
    <n v="1492"/>
    <x v="1"/>
    <n v="40000"/>
    <n v="2"/>
    <x v="1"/>
    <s v="TRUE"/>
  </r>
  <r>
    <n v="486"/>
    <n v="1494"/>
    <x v="0"/>
    <n v="40000"/>
    <n v="2"/>
    <x v="1"/>
    <s v="FALSE"/>
  </r>
  <r>
    <n v="487"/>
    <n v="1497"/>
    <x v="1"/>
    <n v="10000"/>
    <n v="0"/>
    <x v="3"/>
    <s v="TRUE"/>
  </r>
  <r>
    <n v="488"/>
    <n v="1499"/>
    <x v="1"/>
    <n v="10000"/>
    <n v="0"/>
    <x v="3"/>
    <s v="FALSE"/>
  </r>
  <r>
    <n v="489"/>
    <n v="1502"/>
    <x v="1"/>
    <n v="20000"/>
    <n v="0"/>
    <x v="3"/>
    <s v="TRUE"/>
  </r>
  <r>
    <n v="490"/>
    <n v="1505"/>
    <x v="1"/>
    <n v="20000"/>
    <n v="0"/>
    <x v="3"/>
    <s v="FALSE"/>
  </r>
  <r>
    <n v="491"/>
    <n v="1511"/>
    <x v="1"/>
    <n v="20000"/>
    <n v="0"/>
    <x v="3"/>
    <s v="FALSE"/>
  </r>
  <r>
    <n v="492"/>
    <n v="1519"/>
    <x v="0"/>
    <n v="20000"/>
    <n v="0"/>
    <x v="3"/>
    <s v="FALSE"/>
  </r>
  <r>
    <n v="493"/>
    <n v="1522"/>
    <x v="1"/>
    <n v="30000"/>
    <n v="0"/>
    <x v="2"/>
    <s v="FALSE"/>
  </r>
  <r>
    <n v="494"/>
    <n v="1526"/>
    <x v="1"/>
    <n v="40000"/>
    <n v="2"/>
    <x v="1"/>
    <s v="TRUE"/>
  </r>
  <r>
    <n v="495"/>
    <n v="1527"/>
    <x v="1"/>
    <n v="40000"/>
    <n v="2"/>
    <x v="1"/>
    <s v="TRUE"/>
  </r>
  <r>
    <n v="496"/>
    <n v="1528"/>
    <x v="1"/>
    <n v="40000"/>
    <n v="2"/>
    <x v="1"/>
    <s v="TRUE"/>
  </r>
  <r>
    <n v="497"/>
    <n v="1531"/>
    <x v="1"/>
    <n v="40000"/>
    <n v="2"/>
    <x v="1"/>
    <s v="TRUE"/>
  </r>
  <r>
    <n v="498"/>
    <n v="1533"/>
    <x v="1"/>
    <n v="40000"/>
    <n v="2"/>
    <x v="1"/>
    <s v="TRUE"/>
  </r>
  <r>
    <n v="499"/>
    <n v="1548"/>
    <x v="1"/>
    <n v="40000"/>
    <n v="3"/>
    <x v="1"/>
    <s v="TRUE"/>
  </r>
  <r>
    <n v="500"/>
    <n v="1551"/>
    <x v="1"/>
    <n v="40000"/>
    <n v="3"/>
    <x v="1"/>
    <s v="TRUE"/>
  </r>
  <r>
    <n v="501"/>
    <n v="1552"/>
    <x v="1"/>
    <n v="40000"/>
    <n v="0"/>
    <x v="4"/>
    <s v="TRUE"/>
  </r>
  <r>
    <n v="502"/>
    <n v="1553"/>
    <x v="1"/>
    <n v="40000"/>
    <n v="3"/>
    <x v="1"/>
    <s v="TRUE"/>
  </r>
  <r>
    <n v="503"/>
    <n v="1554"/>
    <x v="1"/>
    <n v="40000"/>
    <n v="4"/>
    <x v="1"/>
    <s v="TRUE"/>
  </r>
  <r>
    <n v="504"/>
    <n v="1556"/>
    <x v="0"/>
    <n v="50000"/>
    <n v="1"/>
    <x v="4"/>
    <s v="TRUE"/>
  </r>
  <r>
    <n v="505"/>
    <n v="1557"/>
    <x v="0"/>
    <n v="40000"/>
    <n v="1"/>
    <x v="0"/>
    <s v="TRUE"/>
  </r>
  <r>
    <n v="506"/>
    <n v="1559"/>
    <x v="1"/>
    <n v="60000"/>
    <n v="0"/>
    <x v="4"/>
    <s v="TRUE"/>
  </r>
  <r>
    <n v="507"/>
    <n v="1561"/>
    <x v="1"/>
    <n v="60000"/>
    <n v="0"/>
    <x v="4"/>
    <s v="FALSE"/>
  </r>
  <r>
    <n v="508"/>
    <n v="1574"/>
    <x v="1"/>
    <n v="60000"/>
    <n v="0"/>
    <x v="4"/>
    <s v="TRUE"/>
  </r>
  <r>
    <n v="509"/>
    <n v="1580"/>
    <x v="1"/>
    <n v="60000"/>
    <n v="0"/>
    <x v="4"/>
    <s v="TRUE"/>
  </r>
  <r>
    <n v="510"/>
    <n v="1590"/>
    <x v="0"/>
    <n v="30000"/>
    <n v="1"/>
    <x v="0"/>
    <s v="TRUE"/>
  </r>
  <r>
    <n v="511"/>
    <n v="1593"/>
    <x v="0"/>
    <n v="30000"/>
    <n v="1"/>
    <x v="0"/>
    <s v="TRUE"/>
  </r>
  <r>
    <n v="512"/>
    <n v="1595"/>
    <x v="0"/>
    <n v="30000"/>
    <n v="1"/>
    <x v="0"/>
    <s v="TRUE"/>
  </r>
  <r>
    <n v="513"/>
    <n v="1602"/>
    <x v="1"/>
    <n v="20000"/>
    <n v="3"/>
    <x v="3"/>
    <s v="TRUE"/>
  </r>
  <r>
    <n v="514"/>
    <n v="1603"/>
    <x v="1"/>
    <n v="20000"/>
    <n v="3"/>
    <x v="3"/>
    <s v="FALSE"/>
  </r>
  <r>
    <n v="515"/>
    <n v="1606"/>
    <x v="0"/>
    <n v="30000"/>
    <n v="1"/>
    <x v="2"/>
    <s v="TRUE"/>
  </r>
  <r>
    <n v="516"/>
    <n v="1607"/>
    <x v="0"/>
    <n v="30000"/>
    <n v="1"/>
    <x v="2"/>
    <s v="TRUE"/>
  </r>
  <r>
    <n v="517"/>
    <n v="1609"/>
    <x v="0"/>
    <n v="30000"/>
    <n v="1"/>
    <x v="2"/>
    <s v="TRUE"/>
  </r>
  <r>
    <n v="518"/>
    <n v="1614"/>
    <x v="0"/>
    <n v="40000"/>
    <n v="1"/>
    <x v="1"/>
    <s v="TRUE"/>
  </r>
  <r>
    <n v="519"/>
    <n v="1618"/>
    <x v="0"/>
    <n v="40000"/>
    <n v="1"/>
    <x v="1"/>
    <s v="TRUE"/>
  </r>
  <r>
    <n v="520"/>
    <n v="1620"/>
    <x v="0"/>
    <n v="40000"/>
    <n v="1"/>
    <x v="1"/>
    <s v="TRUE"/>
  </r>
  <r>
    <n v="521"/>
    <n v="1623"/>
    <x v="0"/>
    <n v="40000"/>
    <n v="1"/>
    <x v="1"/>
    <s v="TRUE"/>
  </r>
  <r>
    <n v="522"/>
    <n v="1625"/>
    <x v="0"/>
    <n v="40000"/>
    <n v="1"/>
    <x v="1"/>
    <s v="TRUE"/>
  </r>
  <r>
    <n v="523"/>
    <n v="1627"/>
    <x v="0"/>
    <n v="80000"/>
    <n v="5"/>
    <x v="4"/>
    <s v="TRUE"/>
  </r>
  <r>
    <n v="524"/>
    <n v="1632"/>
    <x v="0"/>
    <n v="40000"/>
    <n v="1"/>
    <x v="1"/>
    <s v="TRUE"/>
  </r>
  <r>
    <n v="525"/>
    <n v="1633"/>
    <x v="0"/>
    <n v="40000"/>
    <n v="1"/>
    <x v="1"/>
    <s v="TRUE"/>
  </r>
  <r>
    <n v="526"/>
    <n v="1634"/>
    <x v="0"/>
    <n v="40000"/>
    <n v="1"/>
    <x v="1"/>
    <s v="TRUE"/>
  </r>
  <r>
    <n v="527"/>
    <n v="1636"/>
    <x v="0"/>
    <n v="40000"/>
    <n v="1"/>
    <x v="1"/>
    <s v="TRUE"/>
  </r>
  <r>
    <n v="528"/>
    <n v="1639"/>
    <x v="0"/>
    <n v="40000"/>
    <n v="1"/>
    <x v="1"/>
    <s v="TRUE"/>
  </r>
  <r>
    <n v="529"/>
    <n v="1644"/>
    <x v="0"/>
    <n v="40000"/>
    <n v="1"/>
    <x v="1"/>
    <s v="TRUE"/>
  </r>
  <r>
    <n v="530"/>
    <n v="1646"/>
    <x v="0"/>
    <n v="40000"/>
    <n v="1"/>
    <x v="1"/>
    <s v="TRUE"/>
  </r>
  <r>
    <n v="531"/>
    <n v="1648"/>
    <x v="0"/>
    <n v="40000"/>
    <n v="1"/>
    <x v="1"/>
    <s v="TRUE"/>
  </r>
  <r>
    <n v="532"/>
    <n v="1649"/>
    <x v="0"/>
    <n v="40000"/>
    <n v="1"/>
    <x v="1"/>
    <s v="TRUE"/>
  </r>
  <r>
    <n v="533"/>
    <n v="1650"/>
    <x v="0"/>
    <n v="40000"/>
    <n v="1"/>
    <x v="1"/>
    <s v="TRUE"/>
  </r>
  <r>
    <n v="534"/>
    <n v="1653"/>
    <x v="0"/>
    <n v="40000"/>
    <n v="1"/>
    <x v="1"/>
    <s v="TRUE"/>
  </r>
  <r>
    <n v="535"/>
    <n v="1665"/>
    <x v="1"/>
    <n v="60000"/>
    <n v="4"/>
    <x v="4"/>
    <s v="TRUE"/>
  </r>
  <r>
    <n v="536"/>
    <n v="1670"/>
    <x v="0"/>
    <n v="60000"/>
    <n v="4"/>
    <x v="4"/>
    <s v="TRUE"/>
  </r>
  <r>
    <n v="537"/>
    <n v="1671"/>
    <x v="0"/>
    <n v="60000"/>
    <n v="4"/>
    <x v="4"/>
    <s v="TRUE"/>
  </r>
  <r>
    <n v="538"/>
    <n v="1672"/>
    <x v="0"/>
    <n v="60000"/>
    <n v="4"/>
    <x v="4"/>
    <s v="TRUE"/>
  </r>
  <r>
    <n v="539"/>
    <n v="1679"/>
    <x v="1"/>
    <n v="60000"/>
    <n v="4"/>
    <x v="4"/>
    <s v="FALSE"/>
  </r>
  <r>
    <n v="540"/>
    <n v="1680"/>
    <x v="0"/>
    <n v="60000"/>
    <n v="4"/>
    <x v="4"/>
    <s v="TRUE"/>
  </r>
  <r>
    <n v="541"/>
    <n v="1682"/>
    <x v="1"/>
    <n v="60000"/>
    <n v="4"/>
    <x v="4"/>
    <s v="TRUE"/>
  </r>
  <r>
    <n v="542"/>
    <n v="1683"/>
    <x v="1"/>
    <n v="60000"/>
    <n v="4"/>
    <x v="4"/>
    <s v="FALSE"/>
  </r>
  <r>
    <n v="543"/>
    <n v="1686"/>
    <x v="1"/>
    <n v="20000"/>
    <n v="1"/>
    <x v="1"/>
    <s v="FALSE"/>
  </r>
  <r>
    <n v="544"/>
    <n v="1689"/>
    <x v="0"/>
    <n v="20000"/>
    <n v="1"/>
    <x v="1"/>
    <s v="TRUE"/>
  </r>
  <r>
    <n v="545"/>
    <n v="1690"/>
    <x v="0"/>
    <n v="30000"/>
    <n v="1"/>
    <x v="0"/>
    <s v="TRUE"/>
  </r>
  <r>
    <n v="546"/>
    <n v="1692"/>
    <x v="0"/>
    <n v="30000"/>
    <n v="1"/>
    <x v="0"/>
    <s v="TRUE"/>
  </r>
  <r>
    <n v="547"/>
    <n v="1693"/>
    <x v="0"/>
    <n v="30000"/>
    <n v="1"/>
    <x v="0"/>
    <s v="TRUE"/>
  </r>
  <r>
    <n v="548"/>
    <n v="1697"/>
    <x v="0"/>
    <n v="40000"/>
    <n v="0"/>
    <x v="4"/>
    <s v="TRUE"/>
  </r>
  <r>
    <n v="549"/>
    <n v="1699"/>
    <x v="1"/>
    <n v="40000"/>
    <n v="0"/>
    <x v="4"/>
    <s v="TRUE"/>
  </r>
  <r>
    <n v="550"/>
    <n v="1702"/>
    <x v="0"/>
    <n v="40000"/>
    <n v="0"/>
    <x v="0"/>
    <s v="TRUE"/>
  </r>
  <r>
    <n v="551"/>
    <n v="1708"/>
    <x v="1"/>
    <n v="40000"/>
    <n v="0"/>
    <x v="0"/>
    <s v="TRUE"/>
  </r>
  <r>
    <n v="552"/>
    <n v="1709"/>
    <x v="1"/>
    <n v="10000"/>
    <n v="3"/>
    <x v="2"/>
    <s v="TRUE"/>
  </r>
  <r>
    <n v="553"/>
    <n v="1711"/>
    <x v="1"/>
    <n v="20000"/>
    <n v="1"/>
    <x v="1"/>
    <s v="FALSE"/>
  </r>
  <r>
    <n v="554"/>
    <n v="1712"/>
    <x v="0"/>
    <n v="20000"/>
    <n v="1"/>
    <x v="1"/>
    <s v="TRUE"/>
  </r>
  <r>
    <n v="555"/>
    <n v="1713"/>
    <x v="1"/>
    <n v="10000"/>
    <n v="4"/>
    <x v="2"/>
    <s v="TRUE"/>
  </r>
  <r>
    <n v="556"/>
    <n v="1718"/>
    <x v="0"/>
    <n v="40000"/>
    <n v="1"/>
    <x v="0"/>
    <s v="TRUE"/>
  </r>
  <r>
    <n v="557"/>
    <n v="1719"/>
    <x v="0"/>
    <n v="20000"/>
    <n v="1"/>
    <x v="1"/>
    <s v="TRUE"/>
  </r>
  <r>
    <n v="558"/>
    <n v="1721"/>
    <x v="1"/>
    <n v="30000"/>
    <n v="1"/>
    <x v="0"/>
    <s v="FALSE"/>
  </r>
  <r>
    <n v="559"/>
    <n v="1723"/>
    <x v="1"/>
    <n v="30000"/>
    <n v="1"/>
    <x v="0"/>
    <s v="FALSE"/>
  </r>
  <r>
    <n v="560"/>
    <n v="1725"/>
    <x v="1"/>
    <n v="30000"/>
    <n v="1"/>
    <x v="0"/>
    <s v="FALSE"/>
  </r>
  <r>
    <n v="561"/>
    <n v="1727"/>
    <x v="1"/>
    <n v="30000"/>
    <n v="1"/>
    <x v="0"/>
    <s v="FALSE"/>
  </r>
  <r>
    <n v="562"/>
    <n v="1728"/>
    <x v="1"/>
    <n v="10000"/>
    <n v="5"/>
    <x v="3"/>
    <s v="TRUE"/>
  </r>
  <r>
    <n v="563"/>
    <n v="1730"/>
    <x v="0"/>
    <n v="20000"/>
    <n v="1"/>
    <x v="2"/>
    <s v="TRUE"/>
  </r>
  <r>
    <n v="564"/>
    <n v="1733"/>
    <x v="1"/>
    <n v="20000"/>
    <n v="1"/>
    <x v="2"/>
    <s v="FALSE"/>
  </r>
  <r>
    <n v="565"/>
    <n v="1734"/>
    <x v="1"/>
    <n v="20000"/>
    <n v="1"/>
    <x v="2"/>
    <s v="FALSE"/>
  </r>
  <r>
    <n v="566"/>
    <n v="1735"/>
    <x v="1"/>
    <n v="20000"/>
    <n v="2"/>
    <x v="2"/>
    <s v="TRUE"/>
  </r>
  <r>
    <n v="567"/>
    <n v="1737"/>
    <x v="0"/>
    <n v="40000"/>
    <n v="0"/>
    <x v="0"/>
    <s v="TRUE"/>
  </r>
  <r>
    <n v="568"/>
    <n v="1738"/>
    <x v="0"/>
    <n v="40000"/>
    <n v="0"/>
    <x v="0"/>
    <s v="TRUE"/>
  </r>
  <r>
    <n v="569"/>
    <n v="1743"/>
    <x v="1"/>
    <n v="20000"/>
    <n v="2"/>
    <x v="2"/>
    <s v="TRUE"/>
  </r>
  <r>
    <n v="570"/>
    <n v="1745"/>
    <x v="0"/>
    <n v="30000"/>
    <n v="1"/>
    <x v="0"/>
    <s v="TRUE"/>
  </r>
  <r>
    <n v="571"/>
    <n v="1748"/>
    <x v="0"/>
    <n v="30000"/>
    <n v="1"/>
    <x v="0"/>
    <s v="TRUE"/>
  </r>
  <r>
    <n v="572"/>
    <n v="1749"/>
    <x v="0"/>
    <n v="30000"/>
    <n v="1"/>
    <x v="0"/>
    <s v="TRUE"/>
  </r>
  <r>
    <n v="573"/>
    <n v="1754"/>
    <x v="0"/>
    <n v="30000"/>
    <n v="1"/>
    <x v="0"/>
    <s v="TRUE"/>
  </r>
  <r>
    <n v="574"/>
    <n v="1764"/>
    <x v="1"/>
    <n v="20000"/>
    <n v="2"/>
    <x v="2"/>
    <s v="TRUE"/>
  </r>
  <r>
    <n v="575"/>
    <n v="1765"/>
    <x v="1"/>
    <n v="20000"/>
    <n v="2"/>
    <x v="2"/>
    <s v="TRUE"/>
  </r>
  <r>
    <n v="576"/>
    <n v="1767"/>
    <x v="1"/>
    <n v="20000"/>
    <n v="2"/>
    <x v="2"/>
    <s v="TRUE"/>
  </r>
  <r>
    <n v="577"/>
    <n v="1771"/>
    <x v="0"/>
    <n v="30000"/>
    <n v="1"/>
    <x v="0"/>
    <s v="TRUE"/>
  </r>
  <r>
    <n v="578"/>
    <n v="1775"/>
    <x v="0"/>
    <n v="30000"/>
    <n v="1"/>
    <x v="0"/>
    <s v="TRUE"/>
  </r>
  <r>
    <n v="579"/>
    <n v="1776"/>
    <x v="1"/>
    <n v="10000"/>
    <n v="3"/>
    <x v="3"/>
    <s v="TRUE"/>
  </r>
  <r>
    <n v="580"/>
    <n v="1777"/>
    <x v="1"/>
    <n v="20000"/>
    <n v="3"/>
    <x v="2"/>
    <s v="TRUE"/>
  </r>
  <r>
    <n v="581"/>
    <n v="1778"/>
    <x v="0"/>
    <n v="30000"/>
    <n v="1"/>
    <x v="0"/>
    <s v="TRUE"/>
  </r>
  <r>
    <n v="582"/>
    <n v="1781"/>
    <x v="0"/>
    <n v="40000"/>
    <n v="0"/>
    <x v="0"/>
    <s v="TRUE"/>
  </r>
  <r>
    <n v="583"/>
    <n v="1782"/>
    <x v="1"/>
    <n v="30000"/>
    <n v="2"/>
    <x v="1"/>
    <s v="TRUE"/>
  </r>
  <r>
    <n v="584"/>
    <n v="1788"/>
    <x v="1"/>
    <n v="30000"/>
    <n v="2"/>
    <x v="1"/>
    <s v="TRUE"/>
  </r>
  <r>
    <n v="585"/>
    <n v="1793"/>
    <x v="0"/>
    <n v="40000"/>
    <n v="1"/>
    <x v="0"/>
    <s v="TRUE"/>
  </r>
  <r>
    <n v="586"/>
    <n v="1802"/>
    <x v="0"/>
    <n v="40000"/>
    <n v="1"/>
    <x v="0"/>
    <s v="TRUE"/>
  </r>
  <r>
    <n v="587"/>
    <n v="1808"/>
    <x v="0"/>
    <n v="40000"/>
    <n v="1"/>
    <x v="0"/>
    <s v="TRUE"/>
  </r>
  <r>
    <n v="588"/>
    <n v="1814"/>
    <x v="1"/>
    <n v="30000"/>
    <n v="2"/>
    <x v="1"/>
    <s v="TRUE"/>
  </r>
  <r>
    <n v="589"/>
    <n v="1815"/>
    <x v="0"/>
    <n v="30000"/>
    <n v="2"/>
    <x v="1"/>
    <s v="FALSE"/>
  </r>
  <r>
    <n v="590"/>
    <n v="1816"/>
    <x v="0"/>
    <n v="40000"/>
    <n v="1"/>
    <x v="0"/>
    <s v="TRUE"/>
  </r>
  <r>
    <n v="591"/>
    <n v="1818"/>
    <x v="1"/>
    <n v="30000"/>
    <n v="2"/>
    <x v="1"/>
    <s v="TRUE"/>
  </r>
  <r>
    <n v="592"/>
    <n v="1821"/>
    <x v="1"/>
    <n v="30000"/>
    <n v="3"/>
    <x v="1"/>
    <s v="TRUE"/>
  </r>
  <r>
    <n v="593"/>
    <n v="1826"/>
    <x v="1"/>
    <n v="20000"/>
    <n v="0"/>
    <x v="2"/>
    <s v="FALSE"/>
  </r>
  <r>
    <n v="594"/>
    <n v="1827"/>
    <x v="1"/>
    <n v="20000"/>
    <n v="0"/>
    <x v="2"/>
    <s v="TRUE"/>
  </r>
  <r>
    <n v="595"/>
    <n v="1828"/>
    <x v="1"/>
    <n v="20000"/>
    <n v="4"/>
    <x v="2"/>
    <s v="TRUE"/>
  </r>
  <r>
    <n v="596"/>
    <n v="1829"/>
    <x v="1"/>
    <n v="20000"/>
    <n v="5"/>
    <x v="2"/>
    <s v="TRUE"/>
  </r>
  <r>
    <n v="597"/>
    <n v="1836"/>
    <x v="0"/>
    <n v="40000"/>
    <n v="1"/>
    <x v="0"/>
    <s v="TRUE"/>
  </r>
  <r>
    <n v="598"/>
    <n v="1837"/>
    <x v="1"/>
    <n v="30000"/>
    <n v="3"/>
    <x v="1"/>
    <s v="TRUE"/>
  </r>
  <r>
    <n v="599"/>
    <n v="1840"/>
    <x v="1"/>
    <n v="30000"/>
    <n v="3"/>
    <x v="1"/>
    <s v="TRUE"/>
  </r>
  <r>
    <n v="600"/>
    <n v="1849"/>
    <x v="1"/>
    <n v="20000"/>
    <n v="0"/>
    <x v="2"/>
    <s v="FALSE"/>
  </r>
  <r>
    <n v="601"/>
    <n v="1852"/>
    <x v="1"/>
    <n v="30000"/>
    <n v="0"/>
    <x v="1"/>
    <s v="FALSE"/>
  </r>
  <r>
    <n v="602"/>
    <n v="1854"/>
    <x v="1"/>
    <n v="30000"/>
    <n v="0"/>
    <x v="1"/>
    <s v="TRUE"/>
  </r>
  <r>
    <n v="603"/>
    <n v="1860"/>
    <x v="1"/>
    <n v="30000"/>
    <n v="0"/>
    <x v="1"/>
    <s v="FALSE"/>
  </r>
  <r>
    <n v="604"/>
    <n v="1869"/>
    <x v="1"/>
    <n v="30000"/>
    <n v="0"/>
    <x v="1"/>
    <s v="FALSE"/>
  </r>
  <r>
    <n v="605"/>
    <n v="1873"/>
    <x v="1"/>
    <n v="30000"/>
    <n v="0"/>
    <x v="1"/>
    <s v="TRUE"/>
  </r>
  <r>
    <n v="606"/>
    <n v="1875"/>
    <x v="1"/>
    <n v="20000"/>
    <n v="0"/>
    <x v="2"/>
    <s v="FALSE"/>
  </r>
  <r>
    <n v="607"/>
    <n v="1882"/>
    <x v="1"/>
    <n v="10000"/>
    <n v="0"/>
    <x v="3"/>
    <s v="FALSE"/>
  </r>
  <r>
    <n v="608"/>
    <n v="1885"/>
    <x v="1"/>
    <n v="20000"/>
    <n v="0"/>
    <x v="2"/>
    <s v="TRUE"/>
  </r>
  <r>
    <n v="609"/>
    <n v="1889"/>
    <x v="1"/>
    <n v="20000"/>
    <n v="0"/>
    <x v="2"/>
    <s v="FALSE"/>
  </r>
  <r>
    <n v="610"/>
    <n v="1891"/>
    <x v="1"/>
    <n v="30000"/>
    <n v="0"/>
    <x v="1"/>
    <s v="FALSE"/>
  </r>
  <r>
    <n v="611"/>
    <n v="1893"/>
    <x v="1"/>
    <n v="30000"/>
    <n v="0"/>
    <x v="1"/>
    <s v="FALSE"/>
  </r>
  <r>
    <n v="612"/>
    <n v="1894"/>
    <x v="0"/>
    <n v="20000"/>
    <n v="0"/>
    <x v="3"/>
    <s v="FALSE"/>
  </r>
  <r>
    <n v="613"/>
    <n v="1906"/>
    <x v="1"/>
    <n v="20000"/>
    <n v="0"/>
    <x v="3"/>
    <s v="FALSE"/>
  </r>
  <r>
    <n v="614"/>
    <n v="1907"/>
    <x v="1"/>
    <n v="30000"/>
    <n v="0"/>
    <x v="1"/>
    <s v="FALSE"/>
  </r>
  <r>
    <n v="615"/>
    <n v="1910"/>
    <x v="1"/>
    <n v="30000"/>
    <n v="0"/>
    <x v="1"/>
    <s v="FALSE"/>
  </r>
  <r>
    <n v="616"/>
    <n v="1916"/>
    <x v="0"/>
    <n v="40000"/>
    <n v="1"/>
    <x v="0"/>
    <s v="TRUE"/>
  </r>
  <r>
    <n v="617"/>
    <n v="1917"/>
    <x v="0"/>
    <n v="40000"/>
    <n v="1"/>
    <x v="0"/>
    <s v="TRUE"/>
  </r>
  <r>
    <n v="618"/>
    <n v="1918"/>
    <x v="1"/>
    <n v="60000"/>
    <n v="4"/>
    <x v="4"/>
    <s v="FALSE"/>
  </r>
  <r>
    <n v="619"/>
    <n v="1919"/>
    <x v="0"/>
    <n v="60000"/>
    <n v="4"/>
    <x v="4"/>
    <s v="TRUE"/>
  </r>
  <r>
    <n v="620"/>
    <n v="1927"/>
    <x v="1"/>
    <n v="50000"/>
    <n v="0"/>
    <x v="4"/>
    <s v="TRUE"/>
  </r>
  <r>
    <n v="621"/>
    <n v="1928"/>
    <x v="1"/>
    <n v="50000"/>
    <n v="0"/>
    <x v="4"/>
    <s v="TRUE"/>
  </r>
  <r>
    <n v="622"/>
    <n v="1933"/>
    <x v="1"/>
    <n v="50000"/>
    <n v="0"/>
    <x v="4"/>
    <s v="FALSE"/>
  </r>
  <r>
    <n v="623"/>
    <n v="1934"/>
    <x v="0"/>
    <n v="50000"/>
    <n v="0"/>
    <x v="4"/>
    <s v="TRUE"/>
  </r>
  <r>
    <n v="624"/>
    <n v="1935"/>
    <x v="1"/>
    <n v="50000"/>
    <n v="1"/>
    <x v="4"/>
    <s v="TRUE"/>
  </r>
  <r>
    <n v="625"/>
    <n v="1938"/>
    <x v="1"/>
    <n v="50000"/>
    <n v="1"/>
    <x v="4"/>
    <s v="TRUE"/>
  </r>
  <r>
    <n v="626"/>
    <n v="1940"/>
    <x v="0"/>
    <n v="50000"/>
    <n v="1"/>
    <x v="4"/>
    <s v="TRUE"/>
  </r>
  <r>
    <n v="627"/>
    <n v="1946"/>
    <x v="0"/>
    <n v="50000"/>
    <n v="1"/>
    <x v="4"/>
    <s v="TRUE"/>
  </r>
  <r>
    <n v="628"/>
    <n v="1949"/>
    <x v="0"/>
    <n v="60000"/>
    <n v="1"/>
    <x v="4"/>
    <s v="TRUE"/>
  </r>
  <r>
    <n v="629"/>
    <n v="1950"/>
    <x v="1"/>
    <n v="40000"/>
    <n v="1"/>
    <x v="4"/>
    <s v="TRUE"/>
  </r>
  <r>
    <n v="630"/>
    <n v="1956"/>
    <x v="1"/>
    <n v="40000"/>
    <n v="4"/>
    <x v="2"/>
    <s v="TRUE"/>
  </r>
  <r>
    <n v="631"/>
    <n v="1957"/>
    <x v="0"/>
    <n v="60000"/>
    <n v="1"/>
    <x v="4"/>
    <s v="TRUE"/>
  </r>
  <r>
    <n v="632"/>
    <n v="1958"/>
    <x v="0"/>
    <n v="60000"/>
    <n v="1"/>
    <x v="4"/>
    <s v="TRUE"/>
  </r>
  <r>
    <n v="633"/>
    <n v="1959"/>
    <x v="0"/>
    <n v="60000"/>
    <n v="1"/>
    <x v="4"/>
    <s v="TRUE"/>
  </r>
  <r>
    <n v="634"/>
    <n v="1962"/>
    <x v="0"/>
    <n v="40000"/>
    <n v="1"/>
    <x v="0"/>
    <s v="TRUE"/>
  </r>
  <r>
    <n v="635"/>
    <n v="1967"/>
    <x v="0"/>
    <n v="60000"/>
    <n v="1"/>
    <x v="4"/>
    <s v="TRUE"/>
  </r>
  <r>
    <n v="636"/>
    <n v="1971"/>
    <x v="0"/>
    <n v="60000"/>
    <n v="1"/>
    <x v="4"/>
    <s v="TRUE"/>
  </r>
  <r>
    <n v="637"/>
    <n v="1972"/>
    <x v="1"/>
    <n v="60000"/>
    <n v="1"/>
    <x v="4"/>
    <s v="TRUE"/>
  </r>
  <r>
    <n v="638"/>
    <n v="1974"/>
    <x v="0"/>
    <n v="70000"/>
    <n v="1"/>
    <x v="4"/>
    <s v="TRUE"/>
  </r>
  <r>
    <n v="639"/>
    <n v="1976"/>
    <x v="0"/>
    <n v="70000"/>
    <n v="1"/>
    <x v="4"/>
    <s v="TRUE"/>
  </r>
  <r>
    <n v="640"/>
    <n v="1979"/>
    <x v="0"/>
    <n v="70000"/>
    <n v="1"/>
    <x v="4"/>
    <s v="TRUE"/>
  </r>
  <r>
    <n v="641"/>
    <n v="1984"/>
    <x v="0"/>
    <n v="50000"/>
    <n v="1"/>
    <x v="0"/>
    <s v="TRUE"/>
  </r>
  <r>
    <n v="642"/>
    <n v="1986"/>
    <x v="0"/>
    <n v="50000"/>
    <n v="1"/>
    <x v="0"/>
    <s v="TRUE"/>
  </r>
  <r>
    <n v="643"/>
    <n v="1988"/>
    <x v="0"/>
    <n v="50000"/>
    <n v="1"/>
    <x v="0"/>
    <s v="TRUE"/>
  </r>
  <r>
    <n v="644"/>
    <n v="1989"/>
    <x v="0"/>
    <n v="50000"/>
    <n v="1"/>
    <x v="0"/>
    <s v="TRUE"/>
  </r>
  <r>
    <n v="645"/>
    <n v="1991"/>
    <x v="1"/>
    <n v="40000"/>
    <n v="2"/>
    <x v="0"/>
    <s v="TRUE"/>
  </r>
  <r>
    <n v="646"/>
    <n v="1997"/>
    <x v="1"/>
    <n v="40000"/>
    <n v="2"/>
    <x v="0"/>
    <s v="TRUE"/>
  </r>
  <r>
    <n v="647"/>
    <n v="1998"/>
    <x v="1"/>
    <n v="40000"/>
    <n v="2"/>
    <x v="0"/>
    <s v="TRUE"/>
  </r>
  <r>
    <n v="648"/>
    <n v="2004"/>
    <x v="1"/>
    <n v="40000"/>
    <n v="2"/>
    <x v="0"/>
    <s v="FALSE"/>
  </r>
  <r>
    <n v="649"/>
    <n v="2006"/>
    <x v="1"/>
    <n v="60000"/>
    <n v="1"/>
    <x v="4"/>
    <s v="TRUE"/>
  </r>
  <r>
    <n v="650"/>
    <n v="2014"/>
    <x v="0"/>
    <n v="60000"/>
    <n v="1"/>
    <x v="4"/>
    <s v="TRUE"/>
  </r>
  <r>
    <n v="651"/>
    <n v="2016"/>
    <x v="0"/>
    <n v="60000"/>
    <n v="1"/>
    <x v="4"/>
    <s v="TRUE"/>
  </r>
  <r>
    <n v="652"/>
    <n v="2020"/>
    <x v="0"/>
    <n v="60000"/>
    <n v="1"/>
    <x v="4"/>
    <s v="TRUE"/>
  </r>
  <r>
    <n v="653"/>
    <n v="2030"/>
    <x v="0"/>
    <n v="60000"/>
    <n v="1"/>
    <x v="4"/>
    <s v="TRUE"/>
  </r>
  <r>
    <n v="654"/>
    <n v="2035"/>
    <x v="1"/>
    <n v="60000"/>
    <n v="1"/>
    <x v="4"/>
    <s v="TRUE"/>
  </r>
  <r>
    <n v="655"/>
    <n v="2037"/>
    <x v="0"/>
    <n v="60000"/>
    <n v="1"/>
    <x v="4"/>
    <s v="TRUE"/>
  </r>
  <r>
    <n v="656"/>
    <n v="2038"/>
    <x v="1"/>
    <n v="70000"/>
    <n v="2"/>
    <x v="4"/>
    <s v="TRUE"/>
  </r>
  <r>
    <n v="657"/>
    <n v="2044"/>
    <x v="0"/>
    <n v="70000"/>
    <n v="3"/>
    <x v="4"/>
    <s v="TRUE"/>
  </r>
  <r>
    <n v="658"/>
    <n v="2046"/>
    <x v="0"/>
    <n v="70000"/>
    <n v="3"/>
    <x v="4"/>
    <s v="TRUE"/>
  </r>
  <r>
    <n v="659"/>
    <n v="2049"/>
    <x v="0"/>
    <n v="60000"/>
    <n v="1"/>
    <x v="4"/>
    <s v="TRUE"/>
  </r>
  <r>
    <n v="660"/>
    <n v="2052"/>
    <x v="1"/>
    <n v="60000"/>
    <n v="1"/>
    <x v="4"/>
    <s v="TRUE"/>
  </r>
  <r>
    <n v="661"/>
    <n v="2058"/>
    <x v="0"/>
    <n v="60000"/>
    <n v="1"/>
    <x v="4"/>
    <s v="TRUE"/>
  </r>
  <r>
    <n v="662"/>
    <n v="2059"/>
    <x v="1"/>
    <n v="60000"/>
    <n v="1"/>
    <x v="4"/>
    <s v="TRUE"/>
  </r>
  <r>
    <n v="663"/>
    <n v="2061"/>
    <x v="1"/>
    <n v="60000"/>
    <n v="2"/>
    <x v="4"/>
    <s v="TRUE"/>
  </r>
  <r>
    <n v="664"/>
    <n v="2062"/>
    <x v="0"/>
    <n v="70000"/>
    <n v="4"/>
    <x v="4"/>
    <s v="TRUE"/>
  </r>
  <r>
    <n v="665"/>
    <n v="2063"/>
    <x v="1"/>
    <n v="70000"/>
    <n v="4"/>
    <x v="4"/>
    <s v="TRUE"/>
  </r>
  <r>
    <n v="666"/>
    <n v="2066"/>
    <x v="0"/>
    <n v="70000"/>
    <n v="4"/>
    <x v="4"/>
    <s v="TRUE"/>
  </r>
  <r>
    <n v="667"/>
    <n v="2069"/>
    <x v="0"/>
    <n v="80000"/>
    <n v="2"/>
    <x v="4"/>
    <s v="TRUE"/>
  </r>
  <r>
    <n v="668"/>
    <n v="2070"/>
    <x v="0"/>
    <n v="70000"/>
    <n v="2"/>
    <x v="0"/>
    <s v="TRUE"/>
  </r>
  <r>
    <n v="669"/>
    <n v="2071"/>
    <x v="1"/>
    <n v="70000"/>
    <n v="2"/>
    <x v="0"/>
    <s v="TRUE"/>
  </r>
  <r>
    <n v="670"/>
    <n v="2072"/>
    <x v="1"/>
    <n v="70000"/>
    <n v="2"/>
    <x v="0"/>
    <s v="TRUE"/>
  </r>
  <r>
    <n v="671"/>
    <n v="2073"/>
    <x v="1"/>
    <n v="70000"/>
    <n v="2"/>
    <x v="0"/>
    <s v="TRUE"/>
  </r>
  <r>
    <n v="672"/>
    <n v="2081"/>
    <x v="1"/>
    <n v="60000"/>
    <n v="3"/>
    <x v="0"/>
    <s v="FALSE"/>
  </r>
  <r>
    <n v="673"/>
    <n v="2089"/>
    <x v="0"/>
    <n v="60000"/>
    <n v="3"/>
    <x v="0"/>
    <s v="TRUE"/>
  </r>
  <r>
    <n v="674"/>
    <n v="2094"/>
    <x v="1"/>
    <n v="60000"/>
    <n v="3"/>
    <x v="0"/>
    <s v="TRUE"/>
  </r>
  <r>
    <n v="675"/>
    <n v="2097"/>
    <x v="0"/>
    <n v="60000"/>
    <n v="0"/>
    <x v="4"/>
    <s v="TRUE"/>
  </r>
  <r>
    <n v="676"/>
    <n v="2098"/>
    <x v="1"/>
    <n v="70000"/>
    <n v="4"/>
    <x v="4"/>
    <s v="TRUE"/>
  </r>
  <r>
    <n v="677"/>
    <n v="2099"/>
    <x v="0"/>
    <n v="80000"/>
    <n v="0"/>
    <x v="4"/>
    <s v="TRUE"/>
  </r>
  <r>
    <n v="678"/>
    <n v="2107"/>
    <x v="1"/>
    <n v="60000"/>
    <n v="2"/>
    <x v="4"/>
    <s v="TRUE"/>
  </r>
  <r>
    <n v="679"/>
    <n v="2108"/>
    <x v="0"/>
    <n v="70000"/>
    <n v="5"/>
    <x v="4"/>
    <s v="TRUE"/>
  </r>
  <r>
    <n v="680"/>
    <n v="2114"/>
    <x v="0"/>
    <n v="70000"/>
    <n v="5"/>
    <x v="4"/>
    <s v="TRUE"/>
  </r>
  <r>
    <n v="681"/>
    <n v="2115"/>
    <x v="0"/>
    <n v="70000"/>
    <n v="5"/>
    <x v="4"/>
    <s v="TRUE"/>
  </r>
  <r>
    <n v="682"/>
    <n v="2117"/>
    <x v="0"/>
    <n v="70000"/>
    <n v="5"/>
    <x v="4"/>
    <s v="TRUE"/>
  </r>
  <r>
    <n v="683"/>
    <n v="2122"/>
    <x v="0"/>
    <n v="70000"/>
    <n v="5"/>
    <x v="4"/>
    <s v="FALSE"/>
  </r>
  <r>
    <n v="684"/>
    <n v="2124"/>
    <x v="0"/>
    <n v="80000"/>
    <n v="2"/>
    <x v="4"/>
    <s v="TRUE"/>
  </r>
  <r>
    <n v="685"/>
    <n v="2127"/>
    <x v="1"/>
    <n v="40000"/>
    <n v="0"/>
    <x v="0"/>
    <s v="FALSE"/>
  </r>
  <r>
    <n v="686"/>
    <n v="2131"/>
    <x v="0"/>
    <n v="40000"/>
    <n v="0"/>
    <x v="0"/>
    <s v="FALSE"/>
  </r>
  <r>
    <n v="687"/>
    <n v="2132"/>
    <x v="1"/>
    <n v="40000"/>
    <n v="0"/>
    <x v="0"/>
    <s v="FALSE"/>
  </r>
  <r>
    <n v="688"/>
    <n v="2135"/>
    <x v="1"/>
    <n v="40000"/>
    <n v="0"/>
    <x v="0"/>
    <s v="FALSE"/>
  </r>
  <r>
    <n v="689"/>
    <n v="2137"/>
    <x v="1"/>
    <n v="80000"/>
    <n v="3"/>
    <x v="0"/>
    <s v="TRUE"/>
  </r>
  <r>
    <n v="690"/>
    <n v="2139"/>
    <x v="0"/>
    <n v="80000"/>
    <n v="3"/>
    <x v="0"/>
    <s v="TRUE"/>
  </r>
  <r>
    <n v="691"/>
    <n v="2141"/>
    <x v="0"/>
    <n v="60000"/>
    <n v="0"/>
    <x v="4"/>
    <s v="TRUE"/>
  </r>
  <r>
    <n v="692"/>
    <n v="2143"/>
    <x v="1"/>
    <n v="40000"/>
    <n v="0"/>
    <x v="0"/>
    <s v="FALSE"/>
  </r>
  <r>
    <n v="693"/>
    <n v="2145"/>
    <x v="0"/>
    <n v="40000"/>
    <n v="0"/>
    <x v="0"/>
    <s v="FALSE"/>
  </r>
  <r>
    <n v="694"/>
    <n v="2146"/>
    <x v="1"/>
    <n v="50000"/>
    <n v="4"/>
    <x v="0"/>
    <s v="FALSE"/>
  </r>
  <r>
    <n v="695"/>
    <n v="2151"/>
    <x v="0"/>
    <n v="50000"/>
    <n v="4"/>
    <x v="0"/>
    <s v="TRUE"/>
  </r>
  <r>
    <n v="696"/>
    <n v="2157"/>
    <x v="0"/>
    <n v="50000"/>
    <n v="5"/>
    <x v="0"/>
    <s v="TRUE"/>
  </r>
  <r>
    <n v="697"/>
    <n v="2159"/>
    <x v="1"/>
    <n v="50000"/>
    <n v="5"/>
    <x v="0"/>
    <s v="TRUE"/>
  </r>
  <r>
    <n v="698"/>
    <n v="2162"/>
    <x v="0"/>
    <n v="50000"/>
    <n v="4"/>
    <x v="0"/>
    <s v="TRUE"/>
  </r>
  <r>
    <n v="699"/>
    <n v="2164"/>
    <x v="0"/>
    <n v="50000"/>
    <n v="4"/>
    <x v="0"/>
    <s v="TRUE"/>
  </r>
  <r>
    <n v="700"/>
    <n v="2165"/>
    <x v="1"/>
    <n v="60000"/>
    <n v="4"/>
    <x v="0"/>
    <s v="FALSE"/>
  </r>
  <r>
    <n v="701"/>
    <n v="2178"/>
    <x v="1"/>
    <n v="60000"/>
    <n v="4"/>
    <x v="0"/>
    <s v="FALSE"/>
  </r>
  <r>
    <n v="702"/>
    <n v="2183"/>
    <x v="0"/>
    <n v="60000"/>
    <n v="4"/>
    <x v="0"/>
    <s v="TRUE"/>
  </r>
  <r>
    <n v="703"/>
    <n v="2187"/>
    <x v="1"/>
    <n v="60000"/>
    <n v="4"/>
    <x v="0"/>
    <s v="TRUE"/>
  </r>
  <r>
    <n v="704"/>
    <n v="2189"/>
    <x v="1"/>
    <n v="60000"/>
    <n v="0"/>
    <x v="0"/>
    <s v="FALSE"/>
  </r>
  <r>
    <n v="705"/>
    <n v="2190"/>
    <x v="1"/>
    <n v="60000"/>
    <n v="0"/>
    <x v="0"/>
    <s v="FALSE"/>
  </r>
  <r>
    <n v="706"/>
    <n v="2193"/>
    <x v="1"/>
    <n v="60000"/>
    <n v="2"/>
    <x v="4"/>
    <s v="TRUE"/>
  </r>
  <r>
    <n v="707"/>
    <n v="2196"/>
    <x v="0"/>
    <n v="60000"/>
    <n v="4"/>
    <x v="0"/>
    <s v="TRUE"/>
  </r>
  <r>
    <n v="708"/>
    <n v="2197"/>
    <x v="1"/>
    <n v="60000"/>
    <n v="4"/>
    <x v="0"/>
    <s v="TRUE"/>
  </r>
  <r>
    <n v="709"/>
    <n v="2198"/>
    <x v="1"/>
    <n v="60000"/>
    <n v="4"/>
    <x v="0"/>
    <s v="TRUE"/>
  </r>
  <r>
    <n v="710"/>
    <n v="2201"/>
    <x v="1"/>
    <n v="60000"/>
    <n v="3"/>
    <x v="4"/>
    <s v="FALSE"/>
  </r>
  <r>
    <n v="711"/>
    <n v="2202"/>
    <x v="0"/>
    <n v="40000"/>
    <n v="3"/>
    <x v="2"/>
    <s v="TRUE"/>
  </r>
  <r>
    <n v="712"/>
    <n v="2203"/>
    <x v="1"/>
    <n v="70000"/>
    <n v="1"/>
    <x v="0"/>
    <s v="FALSE"/>
  </r>
  <r>
    <n v="713"/>
    <n v="2204"/>
    <x v="0"/>
    <n v="70000"/>
    <n v="1"/>
    <x v="1"/>
    <s v="TRUE"/>
  </r>
  <r>
    <n v="714"/>
    <n v="2206"/>
    <x v="0"/>
    <n v="70000"/>
    <n v="1"/>
    <x v="1"/>
    <s v="TRUE"/>
  </r>
  <r>
    <n v="715"/>
    <n v="2209"/>
    <x v="0"/>
    <n v="70000"/>
    <n v="1"/>
    <x v="1"/>
    <s v="TRUE"/>
  </r>
  <r>
    <n v="716"/>
    <n v="2212"/>
    <x v="0"/>
    <n v="70000"/>
    <n v="1"/>
    <x v="1"/>
    <s v="TRUE"/>
  </r>
  <r>
    <n v="717"/>
    <n v="2215"/>
    <x v="1"/>
    <n v="40000"/>
    <n v="4"/>
    <x v="2"/>
    <s v="TRUE"/>
  </r>
  <r>
    <n v="718"/>
    <n v="2216"/>
    <x v="0"/>
    <n v="60000"/>
    <n v="1"/>
    <x v="1"/>
    <s v="FALSE"/>
  </r>
  <r>
    <n v="719"/>
    <n v="2220"/>
    <x v="0"/>
    <n v="60000"/>
    <n v="1"/>
    <x v="1"/>
    <s v="TRUE"/>
  </r>
  <r>
    <n v="720"/>
    <n v="2225"/>
    <x v="0"/>
    <n v="40000"/>
    <n v="4"/>
    <x v="2"/>
    <s v="TRUE"/>
  </r>
  <r>
    <n v="721"/>
    <n v="2240"/>
    <x v="0"/>
    <n v="40000"/>
    <n v="4"/>
    <x v="2"/>
    <s v="TRUE"/>
  </r>
  <r>
    <n v="722"/>
    <n v="2250"/>
    <x v="0"/>
    <n v="40000"/>
    <n v="4"/>
    <x v="2"/>
    <s v="TRUE"/>
  </r>
  <r>
    <n v="723"/>
    <n v="2254"/>
    <x v="0"/>
    <n v="60000"/>
    <n v="1"/>
    <x v="1"/>
    <s v="TRUE"/>
  </r>
  <r>
    <n v="724"/>
    <n v="2256"/>
    <x v="1"/>
    <n v="70000"/>
    <n v="0"/>
    <x v="1"/>
    <s v="FALSE"/>
  </r>
  <r>
    <n v="725"/>
    <n v="2257"/>
    <x v="1"/>
    <n v="70000"/>
    <n v="0"/>
    <x v="1"/>
    <s v="FALSE"/>
  </r>
  <r>
    <n v="726"/>
    <n v="2258"/>
    <x v="1"/>
    <n v="70000"/>
    <n v="0"/>
    <x v="1"/>
    <s v="FALSE"/>
  </r>
  <r>
    <n v="727"/>
    <n v="2260"/>
    <x v="1"/>
    <n v="70000"/>
    <n v="0"/>
    <x v="1"/>
    <s v="FALSE"/>
  </r>
  <r>
    <n v="728"/>
    <n v="2264"/>
    <x v="1"/>
    <n v="60000"/>
    <n v="0"/>
    <x v="4"/>
    <s v="FALSE"/>
  </r>
  <r>
    <n v="729"/>
    <n v="2265"/>
    <x v="0"/>
    <n v="60000"/>
    <n v="1"/>
    <x v="1"/>
    <s v="TRUE"/>
  </r>
  <r>
    <n v="730"/>
    <n v="2266"/>
    <x v="0"/>
    <n v="60000"/>
    <n v="1"/>
    <x v="1"/>
    <s v="TRUE"/>
  </r>
  <r>
    <n v="731"/>
    <n v="2268"/>
    <x v="0"/>
    <n v="60000"/>
    <n v="1"/>
    <x v="1"/>
    <s v="TRUE"/>
  </r>
  <r>
    <n v="732"/>
    <n v="2270"/>
    <x v="0"/>
    <n v="60000"/>
    <n v="1"/>
    <x v="1"/>
    <s v="TRUE"/>
  </r>
  <r>
    <n v="733"/>
    <n v="2272"/>
    <x v="0"/>
    <n v="60000"/>
    <n v="1"/>
    <x v="1"/>
    <s v="TRUE"/>
  </r>
  <r>
    <n v="734"/>
    <n v="2273"/>
    <x v="0"/>
    <n v="60000"/>
    <n v="1"/>
    <x v="1"/>
    <s v="TRUE"/>
  </r>
  <r>
    <n v="735"/>
    <n v="2274"/>
    <x v="0"/>
    <n v="60000"/>
    <n v="1"/>
    <x v="1"/>
    <s v="FALSE"/>
  </r>
  <r>
    <n v="736"/>
    <n v="2276"/>
    <x v="0"/>
    <n v="60000"/>
    <n v="1"/>
    <x v="1"/>
    <s v="TRUE"/>
  </r>
  <r>
    <n v="737"/>
    <n v="2279"/>
    <x v="0"/>
    <n v="60000"/>
    <n v="1"/>
    <x v="1"/>
    <s v="FALSE"/>
  </r>
  <r>
    <n v="738"/>
    <n v="2281"/>
    <x v="0"/>
    <n v="60000"/>
    <n v="4"/>
    <x v="0"/>
    <s v="TRUE"/>
  </r>
  <r>
    <n v="739"/>
    <n v="2282"/>
    <x v="0"/>
    <n v="60000"/>
    <n v="4"/>
    <x v="0"/>
    <s v="TRUE"/>
  </r>
  <r>
    <n v="740"/>
    <n v="2283"/>
    <x v="0"/>
    <n v="70000"/>
    <n v="2"/>
    <x v="4"/>
    <s v="TRUE"/>
  </r>
  <r>
    <n v="741"/>
    <n v="2285"/>
    <x v="0"/>
    <n v="70000"/>
    <n v="5"/>
    <x v="4"/>
    <s v="FALSE"/>
  </r>
  <r>
    <n v="742"/>
    <n v="2286"/>
    <x v="0"/>
    <n v="80000"/>
    <n v="4"/>
    <x v="4"/>
    <s v="TRUE"/>
  </r>
  <r>
    <n v="743"/>
    <n v="2287"/>
    <x v="1"/>
    <n v="60000"/>
    <n v="3"/>
    <x v="0"/>
    <s v="FALSE"/>
  </r>
  <r>
    <n v="744"/>
    <n v="2289"/>
    <x v="0"/>
    <n v="60000"/>
    <n v="1"/>
    <x v="0"/>
    <s v="TRUE"/>
  </r>
  <r>
    <n v="745"/>
    <n v="2290"/>
    <x v="0"/>
    <n v="60000"/>
    <n v="1"/>
    <x v="0"/>
    <s v="TRUE"/>
  </r>
  <r>
    <n v="746"/>
    <n v="2302"/>
    <x v="0"/>
    <n v="60000"/>
    <n v="1"/>
    <x v="0"/>
    <s v="TRUE"/>
  </r>
  <r>
    <n v="747"/>
    <n v="2303"/>
    <x v="1"/>
    <n v="60000"/>
    <n v="1"/>
    <x v="0"/>
    <s v="TRUE"/>
  </r>
  <r>
    <n v="748"/>
    <n v="2305"/>
    <x v="0"/>
    <n v="70000"/>
    <n v="5"/>
    <x v="4"/>
    <s v="TRUE"/>
  </r>
  <r>
    <n v="749"/>
    <n v="2308"/>
    <x v="0"/>
    <n v="70000"/>
    <n v="5"/>
    <x v="4"/>
    <s v="TRUE"/>
  </r>
  <r>
    <n v="750"/>
    <n v="2323"/>
    <x v="0"/>
    <n v="80000"/>
    <n v="4"/>
    <x v="4"/>
    <s v="FALSE"/>
  </r>
  <r>
    <n v="751"/>
    <n v="2330"/>
    <x v="0"/>
    <n v="60000"/>
    <n v="2"/>
    <x v="0"/>
    <s v="TRUE"/>
  </r>
  <r>
    <n v="752"/>
    <n v="2333"/>
    <x v="0"/>
    <n v="80000"/>
    <n v="4"/>
    <x v="4"/>
    <s v="TRUE"/>
  </r>
  <r>
    <n v="753"/>
    <n v="2334"/>
    <x v="0"/>
    <n v="80000"/>
    <n v="4"/>
    <x v="4"/>
    <s v="TRUE"/>
  </r>
  <r>
    <n v="754"/>
    <n v="2338"/>
    <x v="0"/>
    <n v="80000"/>
    <n v="4"/>
    <x v="4"/>
    <s v="TRUE"/>
  </r>
  <r>
    <n v="755"/>
    <n v="2339"/>
    <x v="0"/>
    <n v="90000"/>
    <n v="2"/>
    <x v="0"/>
    <s v="TRUE"/>
  </r>
  <r>
    <n v="756"/>
    <n v="2345"/>
    <x v="0"/>
    <n v="60000"/>
    <n v="2"/>
    <x v="0"/>
    <s v="TRUE"/>
  </r>
  <r>
    <n v="757"/>
    <n v="2346"/>
    <x v="1"/>
    <n v="60000"/>
    <n v="2"/>
    <x v="0"/>
    <s v="FALSE"/>
  </r>
  <r>
    <n v="758"/>
    <n v="2351"/>
    <x v="0"/>
    <n v="70000"/>
    <n v="5"/>
    <x v="0"/>
    <s v="TRUE"/>
  </r>
  <r>
    <n v="759"/>
    <n v="2352"/>
    <x v="0"/>
    <n v="70000"/>
    <n v="5"/>
    <x v="0"/>
    <s v="TRUE"/>
  </r>
  <r>
    <n v="760"/>
    <n v="2353"/>
    <x v="0"/>
    <n v="110000"/>
    <n v="1"/>
    <x v="4"/>
    <s v="FALSE"/>
  </r>
  <r>
    <n v="761"/>
    <n v="2355"/>
    <x v="0"/>
    <n v="70000"/>
    <n v="5"/>
    <x v="0"/>
    <s v="TRUE"/>
  </r>
  <r>
    <n v="762"/>
    <n v="2356"/>
    <x v="1"/>
    <n v="70000"/>
    <n v="5"/>
    <x v="0"/>
    <s v="TRUE"/>
  </r>
  <r>
    <n v="763"/>
    <n v="2358"/>
    <x v="0"/>
    <n v="70000"/>
    <n v="5"/>
    <x v="0"/>
    <s v="TRUE"/>
  </r>
  <r>
    <n v="764"/>
    <n v="2359"/>
    <x v="0"/>
    <n v="80000"/>
    <n v="5"/>
    <x v="4"/>
    <s v="TRUE"/>
  </r>
  <r>
    <n v="765"/>
    <n v="2361"/>
    <x v="1"/>
    <n v="80000"/>
    <n v="5"/>
    <x v="4"/>
    <s v="TRUE"/>
  </r>
  <r>
    <n v="766"/>
    <n v="2363"/>
    <x v="0"/>
    <n v="80000"/>
    <n v="5"/>
    <x v="0"/>
    <s v="TRUE"/>
  </r>
  <r>
    <n v="767"/>
    <n v="2369"/>
    <x v="1"/>
    <n v="90000"/>
    <n v="0"/>
    <x v="0"/>
    <s v="FALSE"/>
  </r>
  <r>
    <n v="768"/>
    <n v="2372"/>
    <x v="1"/>
    <n v="90000"/>
    <n v="0"/>
    <x v="0"/>
    <s v="FALSE"/>
  </r>
  <r>
    <n v="769"/>
    <n v="2376"/>
    <x v="0"/>
    <n v="90000"/>
    <n v="2"/>
    <x v="0"/>
    <s v="TRUE"/>
  </r>
  <r>
    <n v="770"/>
    <n v="2379"/>
    <x v="1"/>
    <n v="50000"/>
    <n v="0"/>
    <x v="4"/>
    <s v="TRUE"/>
  </r>
  <r>
    <n v="771"/>
    <n v="2380"/>
    <x v="1"/>
    <n v="50000"/>
    <n v="0"/>
    <x v="4"/>
    <s v="FALSE"/>
  </r>
  <r>
    <n v="772"/>
    <n v="2382"/>
    <x v="1"/>
    <n v="50000"/>
    <n v="0"/>
    <x v="4"/>
    <s v="FALSE"/>
  </r>
  <r>
    <n v="773"/>
    <n v="2385"/>
    <x v="0"/>
    <n v="50000"/>
    <n v="1"/>
    <x v="4"/>
    <s v="TRUE"/>
  </r>
  <r>
    <n v="774"/>
    <n v="2391"/>
    <x v="1"/>
    <n v="50000"/>
    <n v="1"/>
    <x v="4"/>
    <s v="TRUE"/>
  </r>
  <r>
    <n v="775"/>
    <n v="2393"/>
    <x v="0"/>
    <n v="50000"/>
    <n v="1"/>
    <x v="4"/>
    <s v="TRUE"/>
  </r>
  <r>
    <n v="776"/>
    <n v="2394"/>
    <x v="1"/>
    <n v="50000"/>
    <n v="1"/>
    <x v="4"/>
    <s v="TRUE"/>
  </r>
  <r>
    <n v="777"/>
    <n v="2395"/>
    <x v="0"/>
    <n v="50000"/>
    <n v="1"/>
    <x v="4"/>
    <s v="TRUE"/>
  </r>
  <r>
    <n v="778"/>
    <n v="2398"/>
    <x v="1"/>
    <n v="40000"/>
    <n v="1"/>
    <x v="4"/>
    <s v="TRUE"/>
  </r>
  <r>
    <n v="779"/>
    <n v="2417"/>
    <x v="1"/>
    <n v="60000"/>
    <n v="1"/>
    <x v="4"/>
    <s v="TRUE"/>
  </r>
  <r>
    <n v="780"/>
    <n v="2418"/>
    <x v="1"/>
    <n v="60000"/>
    <n v="1"/>
    <x v="4"/>
    <s v="TRUE"/>
  </r>
  <r>
    <n v="781"/>
    <n v="2419"/>
    <x v="1"/>
    <n v="60000"/>
    <n v="1"/>
    <x v="4"/>
    <s v="TRUE"/>
  </r>
  <r>
    <n v="782"/>
    <n v="2420"/>
    <x v="0"/>
    <n v="60000"/>
    <n v="1"/>
    <x v="4"/>
    <s v="TRUE"/>
  </r>
  <r>
    <n v="783"/>
    <n v="2422"/>
    <x v="0"/>
    <n v="60000"/>
    <n v="1"/>
    <x v="4"/>
    <s v="TRUE"/>
  </r>
  <r>
    <n v="784"/>
    <n v="2423"/>
    <x v="0"/>
    <n v="60000"/>
    <n v="1"/>
    <x v="4"/>
    <s v="TRUE"/>
  </r>
  <r>
    <n v="785"/>
    <n v="2426"/>
    <x v="0"/>
    <n v="40000"/>
    <n v="1"/>
    <x v="4"/>
    <s v="TRUE"/>
  </r>
  <r>
    <n v="786"/>
    <n v="2427"/>
    <x v="0"/>
    <n v="40000"/>
    <n v="1"/>
    <x v="0"/>
    <s v="TRUE"/>
  </r>
  <r>
    <n v="787"/>
    <n v="2430"/>
    <x v="1"/>
    <n v="60000"/>
    <n v="1"/>
    <x v="4"/>
    <s v="TRUE"/>
  </r>
  <r>
    <n v="788"/>
    <n v="2431"/>
    <x v="0"/>
    <n v="60000"/>
    <n v="1"/>
    <x v="4"/>
    <s v="TRUE"/>
  </r>
  <r>
    <n v="789"/>
    <n v="2432"/>
    <x v="1"/>
    <n v="70000"/>
    <n v="1"/>
    <x v="4"/>
    <s v="TRUE"/>
  </r>
  <r>
    <n v="790"/>
    <n v="2433"/>
    <x v="0"/>
    <n v="50000"/>
    <n v="1"/>
    <x v="0"/>
    <s v="TRUE"/>
  </r>
  <r>
    <n v="791"/>
    <n v="2437"/>
    <x v="0"/>
    <n v="50000"/>
    <n v="1"/>
    <x v="0"/>
    <s v="TRUE"/>
  </r>
  <r>
    <n v="792"/>
    <n v="2441"/>
    <x v="0"/>
    <n v="60000"/>
    <n v="1"/>
    <x v="4"/>
    <s v="TRUE"/>
  </r>
  <r>
    <n v="793"/>
    <n v="2442"/>
    <x v="0"/>
    <n v="40000"/>
    <n v="1"/>
    <x v="0"/>
    <s v="TRUE"/>
  </r>
  <r>
    <n v="794"/>
    <n v="2443"/>
    <x v="0"/>
    <n v="40000"/>
    <n v="1"/>
    <x v="0"/>
    <s v="TRUE"/>
  </r>
  <r>
    <n v="795"/>
    <n v="2448"/>
    <x v="1"/>
    <n v="40000"/>
    <n v="2"/>
    <x v="0"/>
    <s v="TRUE"/>
  </r>
  <r>
    <n v="796"/>
    <n v="2450"/>
    <x v="1"/>
    <n v="40000"/>
    <n v="2"/>
    <x v="0"/>
    <s v="TRUE"/>
  </r>
  <r>
    <n v="797"/>
    <n v="2454"/>
    <x v="1"/>
    <n v="40000"/>
    <n v="2"/>
    <x v="0"/>
    <s v="FALSE"/>
  </r>
  <r>
    <n v="798"/>
    <n v="2456"/>
    <x v="1"/>
    <n v="40000"/>
    <n v="2"/>
    <x v="0"/>
    <s v="TRUE"/>
  </r>
  <r>
    <n v="799"/>
    <n v="2457"/>
    <x v="0"/>
    <n v="40000"/>
    <n v="2"/>
    <x v="0"/>
    <s v="TRUE"/>
  </r>
  <r>
    <n v="800"/>
    <n v="2458"/>
    <x v="0"/>
    <n v="40000"/>
    <n v="2"/>
    <x v="0"/>
    <s v="TRUE"/>
  </r>
  <r>
    <n v="801"/>
    <n v="2460"/>
    <x v="0"/>
    <n v="60000"/>
    <n v="1"/>
    <x v="4"/>
    <s v="TRUE"/>
  </r>
  <r>
    <n v="802"/>
    <n v="2464"/>
    <x v="0"/>
    <n v="60000"/>
    <n v="1"/>
    <x v="4"/>
    <s v="TRUE"/>
  </r>
  <r>
    <n v="803"/>
    <n v="2466"/>
    <x v="0"/>
    <n v="60000"/>
    <n v="1"/>
    <x v="4"/>
    <s v="TRUE"/>
  </r>
  <r>
    <n v="804"/>
    <n v="2468"/>
    <x v="1"/>
    <n v="60000"/>
    <n v="1"/>
    <x v="4"/>
    <s v="TRUE"/>
  </r>
  <r>
    <n v="805"/>
    <n v="2472"/>
    <x v="0"/>
    <n v="60000"/>
    <n v="1"/>
    <x v="4"/>
    <s v="TRUE"/>
  </r>
  <r>
    <n v="806"/>
    <n v="2481"/>
    <x v="0"/>
    <n v="70000"/>
    <n v="2"/>
    <x v="4"/>
    <s v="TRUE"/>
  </r>
  <r>
    <n v="807"/>
    <n v="2484"/>
    <x v="0"/>
    <n v="70000"/>
    <n v="2"/>
    <x v="4"/>
    <s v="TRUE"/>
  </r>
  <r>
    <n v="808"/>
    <n v="2486"/>
    <x v="0"/>
    <n v="70000"/>
    <n v="3"/>
    <x v="4"/>
    <s v="TRUE"/>
  </r>
  <r>
    <n v="809"/>
    <n v="2487"/>
    <x v="0"/>
    <n v="60000"/>
    <n v="1"/>
    <x v="4"/>
    <s v="TRUE"/>
  </r>
  <r>
    <n v="810"/>
    <n v="2488"/>
    <x v="0"/>
    <n v="60000"/>
    <n v="2"/>
    <x v="0"/>
    <s v="TRUE"/>
  </r>
  <r>
    <n v="811"/>
    <n v="2489"/>
    <x v="1"/>
    <n v="40000"/>
    <n v="0"/>
    <x v="0"/>
    <s v="FALSE"/>
  </r>
  <r>
    <n v="812"/>
    <n v="2490"/>
    <x v="1"/>
    <n v="40000"/>
    <n v="0"/>
    <x v="0"/>
    <s v="TRUE"/>
  </r>
  <r>
    <n v="813"/>
    <n v="2491"/>
    <x v="0"/>
    <n v="40000"/>
    <n v="0"/>
    <x v="0"/>
    <s v="FALSE"/>
  </r>
  <r>
    <n v="814"/>
    <n v="2495"/>
    <x v="0"/>
    <n v="40000"/>
    <n v="0"/>
    <x v="0"/>
    <s v="FALSE"/>
  </r>
  <r>
    <n v="815"/>
    <n v="2498"/>
    <x v="0"/>
    <n v="60000"/>
    <n v="2"/>
    <x v="4"/>
    <s v="TRUE"/>
  </r>
  <r>
    <n v="816"/>
    <n v="2499"/>
    <x v="0"/>
    <n v="70000"/>
    <n v="3"/>
    <x v="4"/>
    <s v="TRUE"/>
  </r>
  <r>
    <n v="817"/>
    <n v="2500"/>
    <x v="0"/>
    <n v="70000"/>
    <n v="4"/>
    <x v="4"/>
    <s v="TRUE"/>
  </r>
  <r>
    <n v="818"/>
    <n v="2502"/>
    <x v="1"/>
    <n v="70000"/>
    <n v="4"/>
    <x v="4"/>
    <s v="TRUE"/>
  </r>
  <r>
    <n v="819"/>
    <n v="2506"/>
    <x v="0"/>
    <n v="70000"/>
    <n v="4"/>
    <x v="4"/>
    <s v="TRUE"/>
  </r>
  <r>
    <n v="820"/>
    <n v="2507"/>
    <x v="0"/>
    <n v="70000"/>
    <n v="2"/>
    <x v="0"/>
    <s v="TRUE"/>
  </r>
  <r>
    <n v="821"/>
    <n v="2508"/>
    <x v="0"/>
    <n v="60000"/>
    <n v="0"/>
    <x v="4"/>
    <s v="TRUE"/>
  </r>
  <r>
    <n v="822"/>
    <n v="2509"/>
    <x v="0"/>
    <n v="60000"/>
    <n v="0"/>
    <x v="4"/>
    <s v="TRUE"/>
  </r>
  <r>
    <n v="823"/>
    <n v="2512"/>
    <x v="0"/>
    <n v="60000"/>
    <n v="0"/>
    <x v="4"/>
    <s v="TRUE"/>
  </r>
  <r>
    <n v="824"/>
    <n v="2516"/>
    <x v="0"/>
    <n v="70000"/>
    <n v="0"/>
    <x v="4"/>
    <s v="TRUE"/>
  </r>
  <r>
    <n v="825"/>
    <n v="2520"/>
    <x v="0"/>
    <n v="70000"/>
    <n v="4"/>
    <x v="4"/>
    <s v="TRUE"/>
  </r>
  <r>
    <n v="826"/>
    <n v="2521"/>
    <x v="1"/>
    <n v="70000"/>
    <n v="5"/>
    <x v="4"/>
    <s v="TRUE"/>
  </r>
  <r>
    <n v="827"/>
    <n v="2522"/>
    <x v="0"/>
    <n v="70000"/>
    <n v="5"/>
    <x v="4"/>
    <s v="TRUE"/>
  </r>
  <r>
    <n v="828"/>
    <n v="2526"/>
    <x v="0"/>
    <n v="60000"/>
    <n v="2"/>
    <x v="4"/>
    <s v="TRUE"/>
  </r>
  <r>
    <n v="829"/>
    <n v="2527"/>
    <x v="0"/>
    <n v="70000"/>
    <n v="5"/>
    <x v="4"/>
    <s v="TRUE"/>
  </r>
  <r>
    <n v="830"/>
    <n v="2530"/>
    <x v="0"/>
    <n v="70000"/>
    <n v="5"/>
    <x v="4"/>
    <s v="TRUE"/>
  </r>
  <r>
    <n v="831"/>
    <n v="2531"/>
    <x v="0"/>
    <n v="80000"/>
    <n v="3"/>
    <x v="4"/>
    <s v="TRUE"/>
  </r>
  <r>
    <n v="832"/>
    <n v="2534"/>
    <x v="0"/>
    <n v="80000"/>
    <n v="3"/>
    <x v="4"/>
    <s v="TRUE"/>
  </r>
  <r>
    <n v="833"/>
    <n v="2539"/>
    <x v="1"/>
    <n v="40000"/>
    <n v="0"/>
    <x v="0"/>
    <s v="FALSE"/>
  </r>
  <r>
    <n v="834"/>
    <n v="2540"/>
    <x v="0"/>
    <n v="80000"/>
    <n v="3"/>
    <x v="0"/>
    <s v="TRUE"/>
  </r>
  <r>
    <n v="835"/>
    <n v="2543"/>
    <x v="1"/>
    <n v="80000"/>
    <n v="3"/>
    <x v="0"/>
    <s v="FALSE"/>
  </r>
  <r>
    <n v="836"/>
    <n v="2545"/>
    <x v="1"/>
    <n v="80000"/>
    <n v="3"/>
    <x v="0"/>
    <s v="TRUE"/>
  </r>
  <r>
    <n v="837"/>
    <n v="2547"/>
    <x v="0"/>
    <n v="80000"/>
    <n v="3"/>
    <x v="0"/>
    <s v="TRUE"/>
  </r>
  <r>
    <n v="838"/>
    <n v="2548"/>
    <x v="1"/>
    <n v="80000"/>
    <n v="3"/>
    <x v="0"/>
    <s v="TRUE"/>
  </r>
  <r>
    <n v="839"/>
    <n v="2549"/>
    <x v="1"/>
    <n v="80000"/>
    <n v="3"/>
    <x v="0"/>
    <s v="FALSE"/>
  </r>
  <r>
    <n v="840"/>
    <n v="2551"/>
    <x v="1"/>
    <n v="60000"/>
    <n v="0"/>
    <x v="4"/>
    <s v="TRUE"/>
  </r>
  <r>
    <n v="841"/>
    <n v="2553"/>
    <x v="0"/>
    <n v="60000"/>
    <n v="0"/>
    <x v="4"/>
    <s v="TRUE"/>
  </r>
  <r>
    <n v="842"/>
    <n v="2555"/>
    <x v="0"/>
    <n v="40000"/>
    <n v="0"/>
    <x v="0"/>
    <s v="FALSE"/>
  </r>
  <r>
    <n v="843"/>
    <n v="2561"/>
    <x v="1"/>
    <n v="50000"/>
    <n v="4"/>
    <x v="0"/>
    <s v="TRUE"/>
  </r>
  <r>
    <n v="844"/>
    <n v="2563"/>
    <x v="1"/>
    <n v="50000"/>
    <n v="4"/>
    <x v="0"/>
    <s v="FALSE"/>
  </r>
  <r>
    <n v="845"/>
    <n v="2570"/>
    <x v="1"/>
    <n v="50000"/>
    <n v="4"/>
    <x v="0"/>
    <s v="TRUE"/>
  </r>
  <r>
    <n v="846"/>
    <n v="2571"/>
    <x v="1"/>
    <n v="30000"/>
    <n v="2"/>
    <x v="2"/>
    <s v="FALSE"/>
  </r>
  <r>
    <n v="847"/>
    <n v="2578"/>
    <x v="1"/>
    <n v="50000"/>
    <n v="4"/>
    <x v="0"/>
    <s v="TRUE"/>
  </r>
  <r>
    <n v="848"/>
    <n v="2579"/>
    <x v="1"/>
    <n v="50000"/>
    <n v="4"/>
    <x v="0"/>
    <s v="FALSE"/>
  </r>
  <r>
    <n v="849"/>
    <n v="2583"/>
    <x v="0"/>
    <n v="50000"/>
    <n v="4"/>
    <x v="0"/>
    <s v="TRUE"/>
  </r>
  <r>
    <n v="850"/>
    <n v="2584"/>
    <x v="1"/>
    <n v="50000"/>
    <n v="4"/>
    <x v="0"/>
    <s v="TRUE"/>
  </r>
  <r>
    <n v="851"/>
    <n v="2587"/>
    <x v="1"/>
    <n v="50000"/>
    <n v="4"/>
    <x v="0"/>
    <s v="TRUE"/>
  </r>
  <r>
    <n v="852"/>
    <n v="2593"/>
    <x v="1"/>
    <n v="60000"/>
    <n v="4"/>
    <x v="0"/>
    <s v="TRUE"/>
  </r>
  <r>
    <n v="853"/>
    <n v="2601"/>
    <x v="1"/>
    <n v="60000"/>
    <n v="4"/>
    <x v="0"/>
    <s v="FALSE"/>
  </r>
  <r>
    <n v="854"/>
    <n v="2603"/>
    <x v="1"/>
    <n v="60000"/>
    <n v="0"/>
    <x v="0"/>
    <s v="TRUE"/>
  </r>
  <r>
    <n v="855"/>
    <n v="2604"/>
    <x v="1"/>
    <n v="60000"/>
    <n v="2"/>
    <x v="4"/>
    <s v="FALSE"/>
  </r>
  <r>
    <n v="856"/>
    <n v="2610"/>
    <x v="0"/>
    <n v="60000"/>
    <n v="4"/>
    <x v="0"/>
    <s v="TRUE"/>
  </r>
  <r>
    <n v="857"/>
    <n v="2613"/>
    <x v="0"/>
    <n v="60000"/>
    <n v="3"/>
    <x v="4"/>
    <s v="TRUE"/>
  </r>
  <r>
    <n v="858"/>
    <n v="2616"/>
    <x v="1"/>
    <n v="60000"/>
    <n v="3"/>
    <x v="4"/>
    <s v="FALSE"/>
  </r>
  <r>
    <n v="859"/>
    <n v="2617"/>
    <x v="0"/>
    <n v="40000"/>
    <n v="3"/>
    <x v="2"/>
    <s v="TRUE"/>
  </r>
  <r>
    <n v="860"/>
    <n v="2618"/>
    <x v="0"/>
    <n v="70000"/>
    <n v="1"/>
    <x v="1"/>
    <s v="TRUE"/>
  </r>
  <r>
    <n v="861"/>
    <n v="2619"/>
    <x v="0"/>
    <n v="70000"/>
    <n v="1"/>
    <x v="1"/>
    <s v="TRUE"/>
  </r>
  <r>
    <n v="862"/>
    <n v="2620"/>
    <x v="0"/>
    <n v="70000"/>
    <n v="1"/>
    <x v="1"/>
    <s v="TRUE"/>
  </r>
  <r>
    <n v="863"/>
    <n v="2621"/>
    <x v="1"/>
    <n v="40000"/>
    <n v="4"/>
    <x v="2"/>
    <s v="TRUE"/>
  </r>
  <r>
    <n v="864"/>
    <n v="2626"/>
    <x v="0"/>
    <n v="60000"/>
    <n v="1"/>
    <x v="1"/>
    <s v="TRUE"/>
  </r>
  <r>
    <n v="865"/>
    <n v="2628"/>
    <x v="0"/>
    <n v="60000"/>
    <n v="1"/>
    <x v="1"/>
    <s v="TRUE"/>
  </r>
  <r>
    <n v="866"/>
    <n v="2630"/>
    <x v="0"/>
    <n v="60000"/>
    <n v="1"/>
    <x v="1"/>
    <s v="TRUE"/>
  </r>
  <r>
    <n v="867"/>
    <n v="2638"/>
    <x v="0"/>
    <n v="60000"/>
    <n v="1"/>
    <x v="1"/>
    <s v="FALSE"/>
  </r>
  <r>
    <n v="868"/>
    <n v="2639"/>
    <x v="0"/>
    <n v="40000"/>
    <n v="4"/>
    <x v="2"/>
    <s v="TRUE"/>
  </r>
  <r>
    <n v="869"/>
    <n v="2647"/>
    <x v="1"/>
    <n v="70000"/>
    <n v="0"/>
    <x v="1"/>
    <s v="TRUE"/>
  </r>
  <r>
    <n v="870"/>
    <n v="2649"/>
    <x v="1"/>
    <n v="70000"/>
    <n v="0"/>
    <x v="1"/>
    <s v="FALSE"/>
  </r>
  <r>
    <n v="871"/>
    <n v="2650"/>
    <x v="1"/>
    <n v="70000"/>
    <n v="0"/>
    <x v="1"/>
    <s v="FALSE"/>
  </r>
  <r>
    <n v="872"/>
    <n v="2652"/>
    <x v="1"/>
    <n v="70000"/>
    <n v="0"/>
    <x v="1"/>
    <s v="FALSE"/>
  </r>
  <r>
    <n v="873"/>
    <n v="2653"/>
    <x v="1"/>
    <n v="60000"/>
    <n v="0"/>
    <x v="4"/>
    <s v="FALSE"/>
  </r>
  <r>
    <n v="874"/>
    <n v="2655"/>
    <x v="0"/>
    <n v="60000"/>
    <n v="0"/>
    <x v="4"/>
    <s v="FALSE"/>
  </r>
  <r>
    <n v="875"/>
    <n v="2667"/>
    <x v="1"/>
    <n v="60000"/>
    <n v="0"/>
    <x v="0"/>
    <s v="FALSE"/>
  </r>
  <r>
    <n v="876"/>
    <n v="2668"/>
    <x v="0"/>
    <n v="60000"/>
    <n v="1"/>
    <x v="1"/>
    <s v="FALSE"/>
  </r>
  <r>
    <n v="877"/>
    <n v="2670"/>
    <x v="0"/>
    <n v="60000"/>
    <n v="1"/>
    <x v="1"/>
    <s v="TRUE"/>
  </r>
  <r>
    <n v="878"/>
    <n v="2671"/>
    <x v="0"/>
    <n v="60000"/>
    <n v="1"/>
    <x v="1"/>
    <s v="TRUE"/>
  </r>
  <r>
    <n v="879"/>
    <n v="2677"/>
    <x v="0"/>
    <n v="60000"/>
    <n v="1"/>
    <x v="1"/>
    <s v="TRUE"/>
  </r>
  <r>
    <n v="880"/>
    <n v="2684"/>
    <x v="0"/>
    <n v="60000"/>
    <n v="1"/>
    <x v="1"/>
    <s v="TRUE"/>
  </r>
  <r>
    <n v="881"/>
    <n v="2685"/>
    <x v="0"/>
    <n v="60000"/>
    <n v="1"/>
    <x v="1"/>
    <s v="TRUE"/>
  </r>
  <r>
    <n v="882"/>
    <n v="2689"/>
    <x v="0"/>
    <n v="60000"/>
    <n v="4"/>
    <x v="0"/>
    <s v="TRUE"/>
  </r>
  <r>
    <n v="883"/>
    <n v="2693"/>
    <x v="0"/>
    <n v="60000"/>
    <n v="4"/>
    <x v="0"/>
    <s v="TRUE"/>
  </r>
  <r>
    <n v="884"/>
    <n v="2696"/>
    <x v="0"/>
    <n v="70000"/>
    <n v="5"/>
    <x v="4"/>
    <s v="TRUE"/>
  </r>
  <r>
    <n v="885"/>
    <n v="2697"/>
    <x v="0"/>
    <n v="80000"/>
    <n v="5"/>
    <x v="4"/>
    <s v="TRUE"/>
  </r>
  <r>
    <n v="886"/>
    <n v="2699"/>
    <x v="0"/>
    <n v="80000"/>
    <n v="2"/>
    <x v="4"/>
    <s v="TRUE"/>
  </r>
  <r>
    <n v="887"/>
    <n v="2704"/>
    <x v="0"/>
    <n v="60000"/>
    <n v="3"/>
    <x v="0"/>
    <s v="TRUE"/>
  </r>
  <r>
    <n v="888"/>
    <n v="2709"/>
    <x v="0"/>
    <n v="60000"/>
    <n v="1"/>
    <x v="0"/>
    <s v="TRUE"/>
  </r>
  <r>
    <n v="889"/>
    <n v="2713"/>
    <x v="0"/>
    <n v="60000"/>
    <n v="1"/>
    <x v="0"/>
    <s v="TRUE"/>
  </r>
  <r>
    <n v="890"/>
    <n v="2715"/>
    <x v="1"/>
    <n v="60000"/>
    <n v="1"/>
    <x v="0"/>
    <s v="TRUE"/>
  </r>
  <r>
    <n v="891"/>
    <n v="2718"/>
    <x v="0"/>
    <n v="70000"/>
    <n v="5"/>
    <x v="4"/>
    <s v="TRUE"/>
  </r>
  <r>
    <n v="892"/>
    <n v="2720"/>
    <x v="0"/>
    <n v="70000"/>
    <n v="5"/>
    <x v="4"/>
    <s v="TRUE"/>
  </r>
  <r>
    <n v="893"/>
    <n v="2724"/>
    <x v="0"/>
    <n v="90000"/>
    <n v="1"/>
    <x v="4"/>
    <s v="TRUE"/>
  </r>
  <r>
    <n v="894"/>
    <n v="2725"/>
    <x v="0"/>
    <n v="90000"/>
    <n v="2"/>
    <x v="4"/>
    <s v="TRUE"/>
  </r>
  <r>
    <n v="895"/>
    <n v="2729"/>
    <x v="0"/>
    <n v="100000"/>
    <n v="1"/>
    <x v="4"/>
    <s v="TRUE"/>
  </r>
  <r>
    <n v="896"/>
    <n v="2737"/>
    <x v="0"/>
    <n v="100000"/>
    <n v="1"/>
    <x v="4"/>
    <s v="TRUE"/>
  </r>
  <r>
    <n v="897"/>
    <n v="2738"/>
    <x v="0"/>
    <n v="100000"/>
    <n v="1"/>
    <x v="4"/>
    <s v="TRUE"/>
  </r>
  <r>
    <n v="898"/>
    <n v="2741"/>
    <x v="1"/>
    <n v="60000"/>
    <n v="2"/>
    <x v="0"/>
    <s v="FALSE"/>
  </r>
  <r>
    <n v="899"/>
    <n v="2745"/>
    <x v="0"/>
    <n v="80000"/>
    <n v="4"/>
    <x v="4"/>
    <s v="TRUE"/>
  </r>
  <r>
    <n v="900"/>
    <n v="2747"/>
    <x v="1"/>
    <n v="80000"/>
    <n v="4"/>
    <x v="4"/>
    <s v="TRUE"/>
  </r>
  <r>
    <n v="901"/>
    <n v="2750"/>
    <x v="1"/>
    <n v="90000"/>
    <n v="2"/>
    <x v="0"/>
    <s v="TRUE"/>
  </r>
  <r>
    <n v="902"/>
    <n v="2760"/>
    <x v="1"/>
    <n v="60000"/>
    <n v="2"/>
    <x v="0"/>
    <s v="FALSE"/>
  </r>
  <r>
    <n v="903"/>
    <n v="2764"/>
    <x v="0"/>
    <n v="70000"/>
    <n v="5"/>
    <x v="0"/>
    <s v="TRUE"/>
  </r>
  <r>
    <n v="904"/>
    <n v="2765"/>
    <x v="1"/>
    <n v="110000"/>
    <n v="1"/>
    <x v="4"/>
    <s v="TRUE"/>
  </r>
  <r>
    <n v="905"/>
    <n v="2770"/>
    <x v="1"/>
    <n v="110000"/>
    <n v="1"/>
    <x v="4"/>
    <s v="TRUE"/>
  </r>
  <r>
    <n v="906"/>
    <n v="2771"/>
    <x v="1"/>
    <n v="110000"/>
    <n v="1"/>
    <x v="4"/>
    <s v="TRUE"/>
  </r>
  <r>
    <n v="907"/>
    <n v="2773"/>
    <x v="0"/>
    <n v="80000"/>
    <n v="5"/>
    <x v="4"/>
    <s v="TRUE"/>
  </r>
  <r>
    <n v="908"/>
    <n v="2775"/>
    <x v="1"/>
    <n v="80000"/>
    <n v="5"/>
    <x v="4"/>
    <s v="TRUE"/>
  </r>
  <r>
    <n v="909"/>
    <n v="2776"/>
    <x v="1"/>
    <n v="80000"/>
    <n v="5"/>
    <x v="4"/>
    <s v="TRUE"/>
  </r>
  <r>
    <n v="910"/>
    <n v="2778"/>
    <x v="0"/>
    <n v="80000"/>
    <n v="5"/>
    <x v="4"/>
    <s v="FALSE"/>
  </r>
  <r>
    <n v="911"/>
    <n v="2779"/>
    <x v="0"/>
    <n v="80000"/>
    <n v="5"/>
    <x v="4"/>
    <s v="TRUE"/>
  </r>
  <r>
    <n v="912"/>
    <n v="2781"/>
    <x v="0"/>
    <n v="80000"/>
    <n v="5"/>
    <x v="4"/>
    <s v="TRUE"/>
  </r>
  <r>
    <n v="913"/>
    <n v="2787"/>
    <x v="1"/>
    <n v="60000"/>
    <n v="3"/>
    <x v="0"/>
    <s v="TRUE"/>
  </r>
  <r>
    <n v="914"/>
    <n v="2791"/>
    <x v="0"/>
    <n v="60000"/>
    <n v="3"/>
    <x v="0"/>
    <s v="TRUE"/>
  </r>
  <r>
    <n v="915"/>
    <n v="2794"/>
    <x v="1"/>
    <n v="70000"/>
    <n v="0"/>
    <x v="0"/>
    <s v="FALSE"/>
  </r>
  <r>
    <n v="916"/>
    <n v="2795"/>
    <x v="1"/>
    <n v="70000"/>
    <n v="0"/>
    <x v="0"/>
    <s v="TRUE"/>
  </r>
  <r>
    <n v="917"/>
    <n v="2796"/>
    <x v="1"/>
    <n v="70000"/>
    <n v="0"/>
    <x v="0"/>
    <s v="FALSE"/>
  </r>
  <r>
    <n v="918"/>
    <n v="2797"/>
    <x v="1"/>
    <n v="70000"/>
    <n v="0"/>
    <x v="0"/>
    <s v="TRUE"/>
  </r>
  <r>
    <n v="919"/>
    <n v="2801"/>
    <x v="0"/>
    <n v="60000"/>
    <n v="3"/>
    <x v="0"/>
    <s v="TRUE"/>
  </r>
  <r>
    <n v="920"/>
    <n v="2803"/>
    <x v="0"/>
    <n v="60000"/>
    <n v="4"/>
    <x v="0"/>
    <s v="TRUE"/>
  </r>
  <r>
    <n v="921"/>
    <n v="2813"/>
    <x v="1"/>
    <n v="60000"/>
    <n v="4"/>
    <x v="0"/>
    <s v="TRUE"/>
  </r>
  <r>
    <n v="922"/>
    <n v="2817"/>
    <x v="0"/>
    <n v="60000"/>
    <n v="4"/>
    <x v="0"/>
    <s v="TRUE"/>
  </r>
  <r>
    <n v="923"/>
    <n v="2820"/>
    <x v="1"/>
    <n v="90000"/>
    <n v="4"/>
    <x v="1"/>
    <s v="FALSE"/>
  </r>
  <r>
    <n v="924"/>
    <n v="2823"/>
    <x v="0"/>
    <n v="60000"/>
    <n v="0"/>
    <x v="1"/>
    <s v="FALSE"/>
  </r>
  <r>
    <n v="925"/>
    <n v="2825"/>
    <x v="1"/>
    <n v="60000"/>
    <n v="0"/>
    <x v="1"/>
    <s v="FALSE"/>
  </r>
  <r>
    <n v="926"/>
    <n v="2828"/>
    <x v="1"/>
    <n v="40000"/>
    <n v="0"/>
    <x v="1"/>
    <s v="TRUE"/>
  </r>
  <r>
    <n v="927"/>
    <n v="2833"/>
    <x v="1"/>
    <n v="40000"/>
    <n v="0"/>
    <x v="1"/>
    <s v="FALSE"/>
  </r>
  <r>
    <n v="928"/>
    <n v="2837"/>
    <x v="1"/>
    <n v="40000"/>
    <n v="0"/>
    <x v="1"/>
    <s v="FALSE"/>
  </r>
  <r>
    <n v="929"/>
    <n v="2840"/>
    <x v="0"/>
    <n v="60000"/>
    <n v="0"/>
    <x v="1"/>
    <s v="TRUE"/>
  </r>
  <r>
    <n v="930"/>
    <n v="2847"/>
    <x v="1"/>
    <n v="30000"/>
    <n v="2"/>
    <x v="1"/>
    <s v="TRUE"/>
  </r>
  <r>
    <n v="931"/>
    <n v="2848"/>
    <x v="0"/>
    <n v="20000"/>
    <n v="4"/>
    <x v="2"/>
    <s v="FALSE"/>
  </r>
  <r>
    <n v="932"/>
    <n v="2851"/>
    <x v="1"/>
    <n v="70000"/>
    <n v="0"/>
    <x v="1"/>
    <s v="TRUE"/>
  </r>
  <r>
    <n v="933"/>
    <n v="2855"/>
    <x v="0"/>
    <n v="70000"/>
    <n v="0"/>
    <x v="1"/>
    <s v="FALSE"/>
  </r>
  <r>
    <n v="934"/>
    <n v="2858"/>
    <x v="1"/>
    <n v="40000"/>
    <n v="0"/>
    <x v="3"/>
    <s v="FALSE"/>
  </r>
  <r>
    <n v="935"/>
    <n v="2859"/>
    <x v="1"/>
    <n v="40000"/>
    <n v="0"/>
    <x v="3"/>
    <s v="TRUE"/>
  </r>
  <r>
    <n v="936"/>
    <n v="2861"/>
    <x v="1"/>
    <n v="30000"/>
    <n v="0"/>
    <x v="1"/>
    <s v="TRUE"/>
  </r>
  <r>
    <n v="937"/>
    <n v="2862"/>
    <x v="0"/>
    <n v="30000"/>
    <n v="0"/>
    <x v="1"/>
    <s v="TRUE"/>
  </r>
  <r>
    <n v="938"/>
    <n v="2865"/>
    <x v="0"/>
    <n v="30000"/>
    <n v="0"/>
    <x v="1"/>
    <s v="FALSE"/>
  </r>
  <r>
    <n v="939"/>
    <n v="2867"/>
    <x v="0"/>
    <n v="60000"/>
    <n v="0"/>
    <x v="1"/>
    <s v="TRUE"/>
  </r>
  <r>
    <n v="940"/>
    <n v="2868"/>
    <x v="1"/>
    <n v="60000"/>
    <n v="0"/>
    <x v="1"/>
    <s v="FALSE"/>
  </r>
  <r>
    <n v="941"/>
    <n v="2873"/>
    <x v="0"/>
    <n v="100000"/>
    <n v="3"/>
    <x v="0"/>
    <s v="TRUE"/>
  </r>
  <r>
    <n v="942"/>
    <n v="2874"/>
    <x v="1"/>
    <n v="60000"/>
    <n v="0"/>
    <x v="1"/>
    <s v="TRUE"/>
  </r>
  <r>
    <n v="943"/>
    <n v="2877"/>
    <x v="0"/>
    <n v="20000"/>
    <n v="2"/>
    <x v="3"/>
    <s v="TRUE"/>
  </r>
  <r>
    <n v="944"/>
    <n v="2878"/>
    <x v="0"/>
    <n v="20000"/>
    <n v="2"/>
    <x v="3"/>
    <s v="TRUE"/>
  </r>
  <r>
    <n v="945"/>
    <n v="2880"/>
    <x v="1"/>
    <n v="30000"/>
    <n v="3"/>
    <x v="1"/>
    <s v="FALSE"/>
  </r>
  <r>
    <n v="946"/>
    <n v="2882"/>
    <x v="0"/>
    <n v="20000"/>
    <n v="0"/>
    <x v="1"/>
    <s v="FALSE"/>
  </r>
  <r>
    <n v="947"/>
    <n v="2883"/>
    <x v="1"/>
    <n v="30000"/>
    <n v="3"/>
    <x v="2"/>
    <s v="TRUE"/>
  </r>
  <r>
    <n v="948"/>
    <n v="2884"/>
    <x v="1"/>
    <n v="30000"/>
    <n v="3"/>
    <x v="2"/>
    <s v="FALSE"/>
  </r>
  <r>
    <n v="949"/>
    <n v="2885"/>
    <x v="0"/>
    <n v="30000"/>
    <n v="3"/>
    <x v="2"/>
    <s v="TRUE"/>
  </r>
  <r>
    <n v="950"/>
    <n v="2886"/>
    <x v="1"/>
    <n v="70000"/>
    <n v="0"/>
    <x v="1"/>
    <s v="TRUE"/>
  </r>
  <r>
    <n v="951"/>
    <n v="2892"/>
    <x v="0"/>
    <n v="70000"/>
    <n v="0"/>
    <x v="1"/>
    <s v="TRUE"/>
  </r>
  <r>
    <n v="952"/>
    <n v="2893"/>
    <x v="0"/>
    <n v="40000"/>
    <n v="2"/>
    <x v="1"/>
    <s v="TRUE"/>
  </r>
  <r>
    <n v="953"/>
    <n v="2896"/>
    <x v="1"/>
    <n v="80000"/>
    <n v="2"/>
    <x v="1"/>
    <s v="FALSE"/>
  </r>
  <r>
    <n v="954"/>
    <n v="2897"/>
    <x v="1"/>
    <n v="40000"/>
    <n v="0"/>
    <x v="2"/>
    <s v="FALSE"/>
  </r>
  <r>
    <n v="955"/>
    <n v="2903"/>
    <x v="0"/>
    <n v="60000"/>
    <n v="0"/>
    <x v="1"/>
    <s v="TRUE"/>
  </r>
  <r>
    <n v="956"/>
    <n v="2908"/>
    <x v="1"/>
    <n v="60000"/>
    <n v="0"/>
    <x v="1"/>
    <s v="TRUE"/>
  </r>
  <r>
    <n v="957"/>
    <n v="2912"/>
    <x v="1"/>
    <n v="40000"/>
    <n v="0"/>
    <x v="2"/>
    <s v="TRUE"/>
  </r>
  <r>
    <n v="958"/>
    <n v="2920"/>
    <x v="1"/>
    <n v="60000"/>
    <n v="0"/>
    <x v="1"/>
    <s v="FALSE"/>
  </r>
  <r>
    <n v="959"/>
    <n v="2923"/>
    <x v="1"/>
    <n v="70000"/>
    <n v="0"/>
    <x v="1"/>
    <s v="TRUE"/>
  </r>
  <r>
    <n v="960"/>
    <n v="2924"/>
    <x v="1"/>
    <n v="70000"/>
    <n v="0"/>
    <x v="1"/>
    <s v="FALSE"/>
  </r>
  <r>
    <n v="961"/>
    <n v="2928"/>
    <x v="1"/>
    <n v="70000"/>
    <n v="0"/>
    <x v="1"/>
    <s v="FALSE"/>
  </r>
  <r>
    <n v="962"/>
    <n v="2931"/>
    <x v="1"/>
    <n v="70000"/>
    <n v="0"/>
    <x v="1"/>
    <s v="TRUE"/>
  </r>
  <r>
    <n v="963"/>
    <n v="2932"/>
    <x v="1"/>
    <n v="60000"/>
    <n v="0"/>
    <x v="1"/>
    <s v="FALSE"/>
  </r>
  <r>
    <n v="964"/>
    <n v="2935"/>
    <x v="0"/>
    <n v="80000"/>
    <n v="2"/>
    <x v="2"/>
    <s v="FALSE"/>
  </r>
  <r>
    <n v="965"/>
    <n v="2938"/>
    <x v="1"/>
    <n v="70000"/>
    <n v="2"/>
    <x v="2"/>
    <s v="FALSE"/>
  </r>
  <r>
    <n v="966"/>
    <n v="2941"/>
    <x v="1"/>
    <n v="70000"/>
    <n v="2"/>
    <x v="2"/>
    <s v="TRUE"/>
  </r>
  <r>
    <n v="967"/>
    <n v="2944"/>
    <x v="1"/>
    <n v="70000"/>
    <n v="2"/>
    <x v="2"/>
    <s v="TRUE"/>
  </r>
  <r>
    <n v="968"/>
    <n v="2947"/>
    <x v="1"/>
    <n v="80000"/>
    <n v="2"/>
    <x v="2"/>
    <s v="TRUE"/>
  </r>
  <r>
    <n v="969"/>
    <n v="2951"/>
    <x v="1"/>
    <n v="130000"/>
    <n v="0"/>
    <x v="4"/>
    <s v="FALSE"/>
  </r>
  <r>
    <n v="970"/>
    <n v="2952"/>
    <x v="1"/>
    <n v="130000"/>
    <n v="0"/>
    <x v="4"/>
    <s v="FALSE"/>
  </r>
  <r>
    <n v="971"/>
    <n v="2954"/>
    <x v="1"/>
    <n v="80000"/>
    <n v="0"/>
    <x v="0"/>
    <s v="FALSE"/>
  </r>
  <r>
    <n v="972"/>
    <n v="2957"/>
    <x v="1"/>
    <n v="80000"/>
    <n v="0"/>
    <x v="0"/>
    <s v="FALSE"/>
  </r>
  <r>
    <n v="973"/>
    <n v="2958"/>
    <x v="0"/>
    <n v="60000"/>
    <n v="0"/>
    <x v="1"/>
    <s v="FALSE"/>
  </r>
  <r>
    <n v="974"/>
    <n v="2960"/>
    <x v="1"/>
    <n v="60000"/>
    <n v="0"/>
    <x v="1"/>
    <s v="FALSE"/>
  </r>
  <r>
    <n v="975"/>
    <n v="2962"/>
    <x v="1"/>
    <n v="60000"/>
    <n v="0"/>
    <x v="1"/>
    <s v="FALSE"/>
  </r>
  <r>
    <n v="976"/>
    <n v="2963"/>
    <x v="1"/>
    <n v="60000"/>
    <n v="0"/>
    <x v="2"/>
    <s v="FALSE"/>
  </r>
  <r>
    <n v="977"/>
    <n v="2964"/>
    <x v="1"/>
    <n v="120000"/>
    <n v="1"/>
    <x v="0"/>
    <s v="FALSE"/>
  </r>
  <r>
    <n v="978"/>
    <n v="2968"/>
    <x v="0"/>
    <n v="130000"/>
    <n v="0"/>
    <x v="4"/>
    <s v="TRUE"/>
  </r>
  <r>
    <n v="979"/>
    <n v="2973"/>
    <x v="0"/>
    <n v="130000"/>
    <n v="0"/>
    <x v="4"/>
    <s v="TRUE"/>
  </r>
  <r>
    <n v="980"/>
    <n v="2976"/>
    <x v="0"/>
    <n v="80000"/>
    <n v="2"/>
    <x v="3"/>
    <s v="FALSE"/>
  </r>
  <r>
    <n v="981"/>
    <n v="2979"/>
    <x v="1"/>
    <n v="60000"/>
    <n v="2"/>
    <x v="2"/>
    <s v="FALSE"/>
  </r>
  <r>
    <n v="982"/>
    <n v="2980"/>
    <x v="1"/>
    <n v="60000"/>
    <n v="2"/>
    <x v="2"/>
    <s v="FALSE"/>
  </r>
  <r>
    <n v="983"/>
    <n v="2987"/>
    <x v="1"/>
    <n v="60000"/>
    <n v="2"/>
    <x v="2"/>
    <s v="TRUE"/>
  </r>
  <r>
    <n v="984"/>
    <n v="2991"/>
    <x v="0"/>
    <n v="70000"/>
    <n v="3"/>
    <x v="1"/>
    <s v="TRUE"/>
  </r>
  <r>
    <n v="985"/>
    <n v="2992"/>
    <x v="0"/>
    <n v="80000"/>
    <n v="2"/>
    <x v="0"/>
    <s v="TRUE"/>
  </r>
  <r>
    <n v="986"/>
    <n v="2999"/>
    <x v="0"/>
    <n v="80000"/>
    <n v="2"/>
    <x v="0"/>
    <s v="FALSE"/>
  </r>
  <r>
    <n v="987"/>
    <n v="3000"/>
    <x v="1"/>
    <n v="70000"/>
    <n v="0"/>
    <x v="0"/>
    <s v="TRUE"/>
  </r>
  <r>
    <n v="988"/>
    <n v="3001"/>
    <x v="0"/>
    <n v="90000"/>
    <n v="4"/>
    <x v="0"/>
    <s v="TRUE"/>
  </r>
  <r>
    <n v="989"/>
    <n v="3003"/>
    <x v="1"/>
    <n v="70000"/>
    <n v="1"/>
    <x v="1"/>
    <s v="TRUE"/>
  </r>
  <r>
    <n v="990"/>
    <n v="3004"/>
    <x v="1"/>
    <n v="70000"/>
    <n v="1"/>
    <x v="1"/>
    <s v="TRUE"/>
  </r>
  <r>
    <n v="991"/>
    <n v="3005"/>
    <x v="1"/>
    <n v="70000"/>
    <n v="1"/>
    <x v="1"/>
    <s v="TRUE"/>
  </r>
  <r>
    <n v="992"/>
    <n v="3006"/>
    <x v="0"/>
    <n v="60000"/>
    <n v="1"/>
    <x v="0"/>
    <s v="TRUE"/>
  </r>
  <r>
    <n v="993"/>
    <n v="3008"/>
    <x v="1"/>
    <n v="60000"/>
    <n v="1"/>
    <x v="1"/>
    <s v="TRUE"/>
  </r>
  <r>
    <n v="994"/>
    <n v="3011"/>
    <x v="1"/>
    <n v="60000"/>
    <n v="1"/>
    <x v="1"/>
    <s v="FALSE"/>
  </r>
  <r>
    <n v="995"/>
    <n v="3012"/>
    <x v="1"/>
    <n v="110000"/>
    <n v="0"/>
    <x v="4"/>
    <s v="FALSE"/>
  </r>
  <r>
    <n v="996"/>
    <n v="3017"/>
    <x v="0"/>
    <n v="60000"/>
    <n v="1"/>
    <x v="1"/>
    <s v="TRUE"/>
  </r>
  <r>
    <n v="997"/>
    <n v="3035"/>
    <x v="1"/>
    <n v="60000"/>
    <n v="1"/>
    <x v="1"/>
    <s v="TRUE"/>
  </r>
  <r>
    <n v="998"/>
    <n v="3036"/>
    <x v="0"/>
    <n v="60000"/>
    <n v="1"/>
    <x v="1"/>
    <s v="TRUE"/>
  </r>
  <r>
    <n v="999"/>
    <n v="3041"/>
    <x v="0"/>
    <n v="60000"/>
    <n v="1"/>
    <x v="1"/>
    <s v="TRUE"/>
  </r>
  <r>
    <n v="1000"/>
    <n v="3042"/>
    <x v="0"/>
    <n v="60000"/>
    <n v="1"/>
    <x v="1"/>
    <s v="TRUE"/>
  </r>
  <r>
    <n v="1001"/>
    <n v="3045"/>
    <x v="1"/>
    <n v="70000"/>
    <n v="0"/>
    <x v="0"/>
    <s v="FALSE"/>
  </r>
  <r>
    <n v="1002"/>
    <n v="3046"/>
    <x v="1"/>
    <n v="80000"/>
    <n v="5"/>
    <x v="0"/>
    <s v="TRUE"/>
  </r>
  <r>
    <n v="1003"/>
    <n v="3053"/>
    <x v="1"/>
    <n v="70000"/>
    <n v="0"/>
    <x v="0"/>
    <s v="TRUE"/>
  </r>
  <r>
    <n v="1004"/>
    <n v="3063"/>
    <x v="1"/>
    <n v="70000"/>
    <n v="0"/>
    <x v="0"/>
    <s v="TRUE"/>
  </r>
  <r>
    <n v="1005"/>
    <n v="3064"/>
    <x v="1"/>
    <n v="70000"/>
    <n v="0"/>
    <x v="0"/>
    <s v="FALSE"/>
  </r>
  <r>
    <n v="1006"/>
    <n v="3067"/>
    <x v="0"/>
    <n v="60000"/>
    <n v="1"/>
    <x v="1"/>
    <s v="TRUE"/>
  </r>
  <r>
    <n v="1007"/>
    <n v="3069"/>
    <x v="0"/>
    <n v="70000"/>
    <n v="5"/>
    <x v="1"/>
    <s v="TRUE"/>
  </r>
  <r>
    <n v="1008"/>
    <n v="3075"/>
    <x v="0"/>
    <n v="60000"/>
    <n v="1"/>
    <x v="1"/>
    <s v="TRUE"/>
  </r>
  <r>
    <n v="1009"/>
    <n v="3076"/>
    <x v="0"/>
    <n v="70000"/>
    <n v="5"/>
    <x v="1"/>
    <s v="TRUE"/>
  </r>
  <r>
    <n v="1010"/>
    <n v="3077"/>
    <x v="1"/>
    <n v="80000"/>
    <n v="1"/>
    <x v="1"/>
    <s v="TRUE"/>
  </r>
  <r>
    <n v="1011"/>
    <n v="3078"/>
    <x v="0"/>
    <n v="80000"/>
    <n v="1"/>
    <x v="1"/>
    <s v="TRUE"/>
  </r>
  <r>
    <n v="1012"/>
    <n v="3079"/>
    <x v="1"/>
    <n v="30000"/>
    <n v="2"/>
    <x v="1"/>
    <s v="FALSE"/>
  </r>
  <r>
    <n v="1013"/>
    <n v="3084"/>
    <x v="0"/>
    <n v="60000"/>
    <n v="3"/>
    <x v="1"/>
    <s v="FALSE"/>
  </r>
  <r>
    <n v="1014"/>
    <n v="3086"/>
    <x v="1"/>
    <n v="30000"/>
    <n v="2"/>
    <x v="1"/>
    <s v="TRUE"/>
  </r>
  <r>
    <n v="1015"/>
    <n v="3089"/>
    <x v="0"/>
    <n v="10000"/>
    <n v="2"/>
    <x v="2"/>
    <s v="TRUE"/>
  </r>
  <r>
    <n v="1016"/>
    <n v="3095"/>
    <x v="1"/>
    <n v="30000"/>
    <n v="0"/>
    <x v="2"/>
    <s v="FALSE"/>
  </r>
  <r>
    <n v="1017"/>
    <n v="3096"/>
    <x v="1"/>
    <n v="40000"/>
    <n v="0"/>
    <x v="2"/>
    <s v="FALSE"/>
  </r>
  <r>
    <n v="1018"/>
    <n v="3098"/>
    <x v="0"/>
    <n v="40000"/>
    <n v="0"/>
    <x v="2"/>
    <s v="TRUE"/>
  </r>
  <r>
    <n v="1019"/>
    <n v="3100"/>
    <x v="0"/>
    <n v="30000"/>
    <n v="0"/>
    <x v="2"/>
    <s v="TRUE"/>
  </r>
  <r>
    <n v="1020"/>
    <n v="3105"/>
    <x v="1"/>
    <n v="30000"/>
    <n v="0"/>
    <x v="2"/>
    <s v="FALSE"/>
  </r>
  <r>
    <n v="1021"/>
    <n v="3106"/>
    <x v="0"/>
    <n v="30000"/>
    <n v="0"/>
    <x v="2"/>
    <s v="TRUE"/>
  </r>
  <r>
    <n v="1022"/>
    <n v="3113"/>
    <x v="1"/>
    <n v="10000"/>
    <n v="5"/>
    <x v="2"/>
    <s v="FALSE"/>
  </r>
  <r>
    <n v="1023"/>
    <n v="3120"/>
    <x v="1"/>
    <n v="40000"/>
    <n v="0"/>
    <x v="2"/>
    <s v="TRUE"/>
  </r>
  <r>
    <n v="1024"/>
    <n v="3123"/>
    <x v="1"/>
    <n v="30000"/>
    <n v="0"/>
    <x v="3"/>
    <s v="FALSE"/>
  </r>
  <r>
    <n v="1025"/>
    <n v="3124"/>
    <x v="1"/>
    <n v="40000"/>
    <n v="0"/>
    <x v="2"/>
    <s v="TRUE"/>
  </r>
  <r>
    <n v="1026"/>
    <n v="3125"/>
    <x v="0"/>
    <n v="40000"/>
    <n v="0"/>
    <x v="2"/>
    <s v="TRUE"/>
  </r>
  <r>
    <n v="1027"/>
    <n v="3128"/>
    <x v="0"/>
    <n v="40000"/>
    <n v="0"/>
    <x v="2"/>
    <s v="FALSE"/>
  </r>
  <r>
    <n v="1028"/>
    <n v="3132"/>
    <x v="0"/>
    <n v="40000"/>
    <n v="0"/>
    <x v="2"/>
    <s v="TRUE"/>
  </r>
  <r>
    <n v="1029"/>
    <n v="3133"/>
    <x v="1"/>
    <n v="30000"/>
    <n v="0"/>
    <x v="3"/>
    <s v="FALSE"/>
  </r>
  <r>
    <n v="1030"/>
    <n v="3136"/>
    <x v="0"/>
    <n v="30000"/>
    <n v="0"/>
    <x v="3"/>
    <s v="FALSE"/>
  </r>
  <r>
    <n v="1031"/>
    <n v="3137"/>
    <x v="1"/>
    <n v="40000"/>
    <n v="0"/>
    <x v="2"/>
    <s v="TRUE"/>
  </r>
  <r>
    <n v="1032"/>
    <n v="3138"/>
    <x v="1"/>
    <n v="30000"/>
    <n v="0"/>
    <x v="3"/>
    <s v="FALSE"/>
  </r>
  <r>
    <n v="1033"/>
    <n v="3139"/>
    <x v="1"/>
    <n v="30000"/>
    <n v="0"/>
    <x v="3"/>
    <s v="FALSE"/>
  </r>
  <r>
    <n v="1034"/>
    <n v="3141"/>
    <x v="1"/>
    <n v="40000"/>
    <n v="0"/>
    <x v="2"/>
    <s v="FALSE"/>
  </r>
  <r>
    <n v="1035"/>
    <n v="3143"/>
    <x v="0"/>
    <n v="40000"/>
    <n v="2"/>
    <x v="0"/>
    <s v="TRUE"/>
  </r>
  <r>
    <n v="1036"/>
    <n v="3146"/>
    <x v="0"/>
    <n v="40000"/>
    <n v="2"/>
    <x v="0"/>
    <s v="FALSE"/>
  </r>
  <r>
    <n v="1037"/>
    <n v="3148"/>
    <x v="0"/>
    <n v="40000"/>
    <n v="2"/>
    <x v="0"/>
    <s v="TRUE"/>
  </r>
  <r>
    <n v="1038"/>
    <n v="3149"/>
    <x v="1"/>
    <n v="40000"/>
    <n v="2"/>
    <x v="0"/>
    <s v="TRUE"/>
  </r>
  <r>
    <n v="1039"/>
    <n v="3151"/>
    <x v="1"/>
    <n v="40000"/>
    <n v="2"/>
    <x v="0"/>
    <s v="TRUE"/>
  </r>
  <r>
    <n v="1040"/>
    <n v="3154"/>
    <x v="0"/>
    <n v="70000"/>
    <n v="2"/>
    <x v="4"/>
    <s v="TRUE"/>
  </r>
  <r>
    <n v="1041"/>
    <n v="3155"/>
    <x v="0"/>
    <n v="40000"/>
    <n v="0"/>
    <x v="1"/>
    <s v="TRUE"/>
  </r>
  <r>
    <n v="1042"/>
    <n v="3167"/>
    <x v="0"/>
    <n v="40000"/>
    <n v="0"/>
    <x v="2"/>
    <s v="TRUE"/>
  </r>
  <r>
    <n v="1043"/>
    <n v="3169"/>
    <x v="0"/>
    <n v="40000"/>
    <n v="0"/>
    <x v="2"/>
    <s v="TRUE"/>
  </r>
  <r>
    <n v="1044"/>
    <n v="3170"/>
    <x v="0"/>
    <n v="40000"/>
    <n v="0"/>
    <x v="1"/>
    <s v="TRUE"/>
  </r>
  <r>
    <n v="1045"/>
    <n v="3176"/>
    <x v="1"/>
    <n v="40000"/>
    <n v="0"/>
    <x v="1"/>
    <s v="TRUE"/>
  </r>
  <r>
    <n v="1046"/>
    <n v="3177"/>
    <x v="1"/>
    <n v="40000"/>
    <n v="0"/>
    <x v="1"/>
    <s v="FALSE"/>
  </r>
  <r>
    <n v="1047"/>
    <n v="3179"/>
    <x v="1"/>
    <n v="40000"/>
    <n v="0"/>
    <x v="1"/>
    <s v="FALSE"/>
  </r>
  <r>
    <n v="1048"/>
    <n v="3187"/>
    <x v="1"/>
    <n v="40000"/>
    <n v="0"/>
    <x v="1"/>
    <s v="FALSE"/>
  </r>
  <r>
    <n v="1049"/>
    <n v="3191"/>
    <x v="1"/>
    <n v="70000"/>
    <n v="0"/>
    <x v="1"/>
    <s v="TRUE"/>
  </r>
  <r>
    <n v="1050"/>
    <n v="3194"/>
    <x v="1"/>
    <n v="80000"/>
    <n v="0"/>
    <x v="0"/>
    <s v="TRUE"/>
  </r>
  <r>
    <n v="1051"/>
    <n v="3196"/>
    <x v="1"/>
    <n v="110000"/>
    <n v="0"/>
    <x v="4"/>
    <s v="FALSE"/>
  </r>
  <r>
    <n v="1052"/>
    <n v="3197"/>
    <x v="1"/>
    <n v="120000"/>
    <n v="0"/>
    <x v="0"/>
    <s v="FALSE"/>
  </r>
  <r>
    <n v="1053"/>
    <n v="3205"/>
    <x v="1"/>
    <n v="120000"/>
    <n v="0"/>
    <x v="0"/>
    <s v="FALSE"/>
  </r>
  <r>
    <n v="1054"/>
    <n v="3206"/>
    <x v="1"/>
    <n v="130000"/>
    <n v="0"/>
    <x v="4"/>
    <s v="TRUE"/>
  </r>
  <r>
    <n v="1055"/>
    <n v="3209"/>
    <x v="0"/>
    <n v="90000"/>
    <n v="4"/>
    <x v="0"/>
    <s v="TRUE"/>
  </r>
  <r>
    <n v="1056"/>
    <n v="3211"/>
    <x v="0"/>
    <n v="90000"/>
    <n v="4"/>
    <x v="0"/>
    <s v="FALSE"/>
  </r>
  <r>
    <n v="1057"/>
    <n v="3221"/>
    <x v="0"/>
    <n v="120000"/>
    <n v="2"/>
    <x v="4"/>
    <s v="TRUE"/>
  </r>
  <r>
    <n v="1058"/>
    <n v="3222"/>
    <x v="0"/>
    <n v="120000"/>
    <n v="2"/>
    <x v="4"/>
    <s v="TRUE"/>
  </r>
  <r>
    <n v="1059"/>
    <n v="3224"/>
    <x v="0"/>
    <n v="130000"/>
    <n v="2"/>
    <x v="0"/>
    <s v="TRUE"/>
  </r>
  <r>
    <n v="1060"/>
    <n v="3225"/>
    <x v="0"/>
    <n v="130000"/>
    <n v="2"/>
    <x v="0"/>
    <s v="TRUE"/>
  </r>
  <r>
    <n v="1061"/>
    <n v="3226"/>
    <x v="1"/>
    <n v="150000"/>
    <n v="1"/>
    <x v="4"/>
    <s v="FALSE"/>
  </r>
  <r>
    <n v="1062"/>
    <n v="3229"/>
    <x v="0"/>
    <n v="160000"/>
    <n v="1"/>
    <x v="0"/>
    <s v="TRUE"/>
  </r>
  <r>
    <n v="1063"/>
    <n v="3230"/>
    <x v="0"/>
    <n v="70000"/>
    <n v="4"/>
    <x v="0"/>
    <s v="TRUE"/>
  </r>
  <r>
    <n v="1064"/>
    <n v="3238"/>
    <x v="0"/>
    <n v="70000"/>
    <n v="4"/>
    <x v="0"/>
    <s v="TRUE"/>
  </r>
  <r>
    <n v="1065"/>
    <n v="3243"/>
    <x v="1"/>
    <n v="70000"/>
    <n v="4"/>
    <x v="0"/>
    <s v="TRUE"/>
  </r>
  <r>
    <n v="1066"/>
    <n v="3246"/>
    <x v="0"/>
    <n v="70000"/>
    <n v="4"/>
    <x v="0"/>
    <s v="TRUE"/>
  </r>
  <r>
    <n v="1067"/>
    <n v="3248"/>
    <x v="0"/>
    <n v="70000"/>
    <n v="4"/>
    <x v="0"/>
    <s v="TRUE"/>
  </r>
  <r>
    <n v="1068"/>
    <n v="3249"/>
    <x v="1"/>
    <n v="70000"/>
    <n v="4"/>
    <x v="0"/>
    <s v="TRUE"/>
  </r>
  <r>
    <n v="1069"/>
    <n v="3251"/>
    <x v="1"/>
    <n v="70000"/>
    <n v="4"/>
    <x v="0"/>
    <s v="TRUE"/>
  </r>
  <r>
    <n v="1070"/>
    <n v="3252"/>
    <x v="0"/>
    <n v="70000"/>
    <n v="4"/>
    <x v="0"/>
    <s v="FALSE"/>
  </r>
  <r>
    <n v="1071"/>
    <n v="3255"/>
    <x v="0"/>
    <n v="70000"/>
    <n v="4"/>
    <x v="0"/>
    <s v="TRUE"/>
  </r>
  <r>
    <n v="1072"/>
    <n v="3257"/>
    <x v="0"/>
    <n v="70000"/>
    <n v="4"/>
    <x v="0"/>
    <s v="TRUE"/>
  </r>
  <r>
    <n v="1073"/>
    <n v="3258"/>
    <x v="0"/>
    <n v="70000"/>
    <n v="4"/>
    <x v="0"/>
    <s v="TRUE"/>
  </r>
  <r>
    <n v="1074"/>
    <n v="3261"/>
    <x v="0"/>
    <n v="70000"/>
    <n v="4"/>
    <x v="0"/>
    <s v="TRUE"/>
  </r>
  <r>
    <n v="1075"/>
    <n v="3264"/>
    <x v="1"/>
    <n v="70000"/>
    <n v="4"/>
    <x v="0"/>
    <s v="TRUE"/>
  </r>
  <r>
    <n v="1076"/>
    <n v="3266"/>
    <x v="1"/>
    <n v="60000"/>
    <n v="4"/>
    <x v="0"/>
    <s v="TRUE"/>
  </r>
  <r>
    <n v="1077"/>
    <n v="3269"/>
    <x v="0"/>
    <n v="70000"/>
    <n v="5"/>
    <x v="0"/>
    <s v="TRUE"/>
  </r>
  <r>
    <n v="1078"/>
    <n v="3275"/>
    <x v="1"/>
    <n v="70000"/>
    <n v="5"/>
    <x v="0"/>
    <s v="TRUE"/>
  </r>
  <r>
    <n v="1079"/>
    <n v="3279"/>
    <x v="0"/>
    <n v="60000"/>
    <n v="4"/>
    <x v="0"/>
    <s v="TRUE"/>
  </r>
  <r>
    <n v="1080"/>
    <n v="3283"/>
    <x v="0"/>
    <n v="60000"/>
    <n v="4"/>
    <x v="0"/>
    <s v="FALSE"/>
  </r>
  <r>
    <n v="1081"/>
    <n v="3284"/>
    <x v="1"/>
    <n v="60000"/>
    <n v="4"/>
    <x v="0"/>
    <s v="TRUE"/>
  </r>
  <r>
    <n v="1082"/>
    <n v="3285"/>
    <x v="1"/>
    <n v="60000"/>
    <n v="5"/>
    <x v="0"/>
    <s v="TRUE"/>
  </r>
  <r>
    <n v="1083"/>
    <n v="3287"/>
    <x v="0"/>
    <n v="70000"/>
    <n v="5"/>
    <x v="0"/>
    <s v="TRUE"/>
  </r>
  <r>
    <n v="1084"/>
    <n v="3303"/>
    <x v="0"/>
    <n v="70000"/>
    <n v="4"/>
    <x v="0"/>
    <s v="TRUE"/>
  </r>
  <r>
    <n v="1085"/>
    <n v="3306"/>
    <x v="0"/>
    <n v="60000"/>
    <n v="5"/>
    <x v="0"/>
    <s v="FALSE"/>
  </r>
  <r>
    <n v="1086"/>
    <n v="3307"/>
    <x v="0"/>
    <n v="60000"/>
    <n v="2"/>
    <x v="0"/>
    <s v="TRUE"/>
  </r>
  <r>
    <n v="1087"/>
    <n v="3309"/>
    <x v="1"/>
    <n v="60000"/>
    <n v="2"/>
    <x v="0"/>
    <s v="TRUE"/>
  </r>
  <r>
    <n v="1088"/>
    <n v="3310"/>
    <x v="1"/>
    <n v="70000"/>
    <n v="4"/>
    <x v="0"/>
    <s v="TRUE"/>
  </r>
  <r>
    <n v="1089"/>
    <n v="3311"/>
    <x v="1"/>
    <n v="70000"/>
    <n v="4"/>
    <x v="0"/>
    <s v="TRUE"/>
  </r>
  <r>
    <n v="1090"/>
    <n v="3314"/>
    <x v="0"/>
    <n v="70000"/>
    <n v="4"/>
    <x v="0"/>
    <s v="TRUE"/>
  </r>
  <r>
    <n v="1091"/>
    <n v="3319"/>
    <x v="0"/>
    <n v="40000"/>
    <n v="2"/>
    <x v="2"/>
    <s v="TRUE"/>
  </r>
  <r>
    <n v="1092"/>
    <n v="3320"/>
    <x v="0"/>
    <n v="40000"/>
    <n v="2"/>
    <x v="2"/>
    <s v="TRUE"/>
  </r>
  <r>
    <n v="1093"/>
    <n v="3324"/>
    <x v="0"/>
    <n v="40000"/>
    <n v="2"/>
    <x v="2"/>
    <s v="TRUE"/>
  </r>
  <r>
    <n v="1094"/>
    <n v="3325"/>
    <x v="0"/>
    <n v="60000"/>
    <n v="2"/>
    <x v="1"/>
    <s v="TRUE"/>
  </r>
  <r>
    <n v="1095"/>
    <n v="3327"/>
    <x v="0"/>
    <n v="60000"/>
    <n v="2"/>
    <x v="0"/>
    <s v="TRUE"/>
  </r>
  <r>
    <n v="1096"/>
    <n v="3331"/>
    <x v="0"/>
    <n v="60000"/>
    <n v="2"/>
    <x v="0"/>
    <s v="TRUE"/>
  </r>
  <r>
    <n v="1097"/>
    <n v="3338"/>
    <x v="0"/>
    <n v="60000"/>
    <n v="2"/>
    <x v="0"/>
    <s v="FALSE"/>
  </r>
  <r>
    <n v="1098"/>
    <n v="3339"/>
    <x v="1"/>
    <n v="60000"/>
    <n v="2"/>
    <x v="1"/>
    <s v="TRUE"/>
  </r>
  <r>
    <n v="1099"/>
    <n v="3340"/>
    <x v="1"/>
    <n v="60000"/>
    <n v="2"/>
    <x v="1"/>
    <s v="TRUE"/>
  </r>
  <r>
    <n v="1100"/>
    <n v="3342"/>
    <x v="1"/>
    <n v="60000"/>
    <n v="2"/>
    <x v="1"/>
    <s v="FALSE"/>
  </r>
  <r>
    <n v="1101"/>
    <n v="3344"/>
    <x v="1"/>
    <n v="60000"/>
    <n v="2"/>
    <x v="0"/>
    <s v="TRUE"/>
  </r>
  <r>
    <n v="1102"/>
    <n v="3347"/>
    <x v="1"/>
    <n v="70000"/>
    <n v="4"/>
    <x v="1"/>
    <s v="TRUE"/>
  </r>
  <r>
    <n v="1103"/>
    <n v="3350"/>
    <x v="0"/>
    <n v="70000"/>
    <n v="4"/>
    <x v="1"/>
    <s v="TRUE"/>
  </r>
  <r>
    <n v="1104"/>
    <n v="3351"/>
    <x v="0"/>
    <n v="70000"/>
    <n v="4"/>
    <x v="1"/>
    <s v="TRUE"/>
  </r>
  <r>
    <n v="1105"/>
    <n v="3354"/>
    <x v="0"/>
    <n v="70000"/>
    <n v="4"/>
    <x v="1"/>
    <s v="TRUE"/>
  </r>
  <r>
    <n v="1106"/>
    <n v="3355"/>
    <x v="1"/>
    <n v="70000"/>
    <n v="5"/>
    <x v="1"/>
    <s v="TRUE"/>
  </r>
  <r>
    <n v="1107"/>
    <n v="3356"/>
    <x v="0"/>
    <n v="40000"/>
    <n v="2"/>
    <x v="3"/>
    <s v="TRUE"/>
  </r>
  <r>
    <n v="1108"/>
    <n v="3359"/>
    <x v="0"/>
    <n v="40000"/>
    <n v="2"/>
    <x v="3"/>
    <s v="TRUE"/>
  </r>
  <r>
    <n v="1109"/>
    <n v="3360"/>
    <x v="0"/>
    <n v="60000"/>
    <n v="2"/>
    <x v="1"/>
    <s v="TRUE"/>
  </r>
  <r>
    <n v="1110"/>
    <n v="3361"/>
    <x v="1"/>
    <n v="60000"/>
    <n v="2"/>
    <x v="1"/>
    <s v="TRUE"/>
  </r>
  <r>
    <n v="1111"/>
    <n v="3366"/>
    <x v="0"/>
    <n v="60000"/>
    <n v="2"/>
    <x v="1"/>
    <s v="TRUE"/>
  </r>
  <r>
    <n v="1112"/>
    <n v="3367"/>
    <x v="0"/>
    <n v="60000"/>
    <n v="2"/>
    <x v="1"/>
    <s v="TRUE"/>
  </r>
  <r>
    <n v="1113"/>
    <n v="3369"/>
    <x v="0"/>
    <n v="70000"/>
    <n v="4"/>
    <x v="1"/>
    <s v="TRUE"/>
  </r>
  <r>
    <n v="1114"/>
    <n v="3374"/>
    <x v="0"/>
    <n v="70000"/>
    <n v="2"/>
    <x v="2"/>
    <s v="TRUE"/>
  </r>
  <r>
    <n v="1115"/>
    <n v="3379"/>
    <x v="0"/>
    <n v="70000"/>
    <n v="2"/>
    <x v="2"/>
    <s v="TRUE"/>
  </r>
  <r>
    <n v="1116"/>
    <n v="3380"/>
    <x v="1"/>
    <n v="70000"/>
    <n v="2"/>
    <x v="2"/>
    <s v="TRUE"/>
  </r>
  <r>
    <n v="1117"/>
    <n v="3381"/>
    <x v="1"/>
    <n v="70000"/>
    <n v="2"/>
    <x v="2"/>
    <s v="TRUE"/>
  </r>
  <r>
    <n v="1118"/>
    <n v="3385"/>
    <x v="0"/>
    <n v="60000"/>
    <n v="2"/>
    <x v="1"/>
    <s v="TRUE"/>
  </r>
  <r>
    <n v="1119"/>
    <n v="3386"/>
    <x v="0"/>
    <n v="60000"/>
    <n v="2"/>
    <x v="1"/>
    <s v="TRUE"/>
  </r>
  <r>
    <n v="1120"/>
    <n v="3393"/>
    <x v="0"/>
    <n v="60000"/>
    <n v="2"/>
    <x v="1"/>
    <s v="FALSE"/>
  </r>
  <r>
    <n v="1121"/>
    <n v="3397"/>
    <x v="0"/>
    <n v="60000"/>
    <n v="3"/>
    <x v="2"/>
    <s v="TRUE"/>
  </r>
  <r>
    <n v="1122"/>
    <n v="3399"/>
    <x v="1"/>
    <n v="60000"/>
    <n v="3"/>
    <x v="2"/>
    <s v="TRUE"/>
  </r>
  <r>
    <n v="1123"/>
    <n v="3400"/>
    <x v="0"/>
    <n v="70000"/>
    <n v="4"/>
    <x v="1"/>
    <s v="TRUE"/>
  </r>
  <r>
    <n v="1124"/>
    <n v="3403"/>
    <x v="0"/>
    <n v="170000"/>
    <n v="2"/>
    <x v="0"/>
    <s v="TRU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x v="0"/>
    <s v="Bretford CR4500 Series Slim Rectangular Table"/>
    <n v="0.62"/>
    <s v="United States"/>
    <x v="0"/>
    <x v="0"/>
    <s v="Clinton"/>
    <n v="39056"/>
    <x v="0"/>
    <d v="2015-01-04T00:00:00"/>
    <n v="-337.09199999999998"/>
    <n v="2"/>
    <n v="723.54"/>
    <n v="87486"/>
    <x v="0"/>
    <n v="2479.740323793259"/>
  </r>
  <r>
    <n v="2124"/>
    <s v="Paige Powers"/>
    <x v="1"/>
    <n v="0.04"/>
    <n v="45.19"/>
    <n v="1.99"/>
    <x v="1"/>
    <x v="1"/>
    <x v="1"/>
    <x v="1"/>
    <x v="1"/>
    <s v="Verbatim DVD-RAM, 9.4GB, Rewritable, Type 1, DS, DataLife Plus"/>
    <n v="0.55000000000000004"/>
    <s v="United States"/>
    <x v="0"/>
    <x v="1"/>
    <s v="West Memphis"/>
    <n v="72301"/>
    <x v="0"/>
    <d v="2015-01-02T00:00:00"/>
    <n v="-61.194000000000003"/>
    <n v="13"/>
    <n v="609.09"/>
    <n v="89665"/>
    <x v="0"/>
    <n v="170.18986682324859"/>
  </r>
  <r>
    <n v="1418"/>
    <s v="Rebecca Lindsey"/>
    <x v="2"/>
    <n v="7.0000000000000007E-2"/>
    <n v="4.84"/>
    <n v="0.71"/>
    <x v="1"/>
    <x v="0"/>
    <x v="2"/>
    <x v="2"/>
    <x v="2"/>
    <s v="*Staples* Highlighting Markers"/>
    <n v="0.52"/>
    <s v="United States"/>
    <x v="1"/>
    <x v="2"/>
    <s v="Kokomo"/>
    <n v="46901"/>
    <x v="0"/>
    <d v="2015-01-03T00:00:00"/>
    <n v="25.240200000000002"/>
    <n v="8"/>
    <n v="36.58"/>
    <n v="90539"/>
    <x v="1"/>
    <n v="154.29396079072538"/>
  </r>
  <r>
    <n v="1425"/>
    <s v="Gregory Crane"/>
    <x v="2"/>
    <n v="0.04"/>
    <n v="2036.48"/>
    <n v="14.7"/>
    <x v="0"/>
    <x v="0"/>
    <x v="1"/>
    <x v="3"/>
    <x v="3"/>
    <s v="Lexmark 4227 Plus Dot Matrix Printer"/>
    <n v="0.55000000000000004"/>
    <s v="United States"/>
    <x v="2"/>
    <x v="3"/>
    <s v="Fort Collins"/>
    <n v="80525"/>
    <x v="0"/>
    <d v="2015-01-06T00:00:00"/>
    <n v="-4793.0039999999999"/>
    <n v="1"/>
    <n v="2013.67"/>
    <n v="89450"/>
    <x v="2"/>
    <n v="2213.6403453303292"/>
  </r>
  <r>
    <n v="3275"/>
    <s v="Tamara Dickinson"/>
    <x v="2"/>
    <n v="0.04"/>
    <n v="449.99"/>
    <n v="24.49"/>
    <x v="1"/>
    <x v="0"/>
    <x v="1"/>
    <x v="4"/>
    <x v="4"/>
    <s v="Canon PC940 Copier"/>
    <n v="0.52"/>
    <s v="United States"/>
    <x v="2"/>
    <x v="4"/>
    <s v="Mount Vernon"/>
    <n v="98273"/>
    <x v="0"/>
    <d v="2015-01-05T00:00:00"/>
    <n v="3576.8841000000002"/>
    <n v="12"/>
    <n v="5183.8900000000003"/>
    <n v="86234"/>
    <x v="2"/>
    <n v="5863.0905822378454"/>
  </r>
  <r>
    <n v="3275"/>
    <s v="Tamara Dickinson"/>
    <x v="2"/>
    <n v="0.01"/>
    <n v="5.84"/>
    <n v="1.2"/>
    <x v="1"/>
    <x v="0"/>
    <x v="2"/>
    <x v="2"/>
    <x v="2"/>
    <s v="Newell 312"/>
    <n v="0.55000000000000004"/>
    <s v="United States"/>
    <x v="2"/>
    <x v="4"/>
    <s v="Mount Vernon"/>
    <n v="98273"/>
    <x v="0"/>
    <d v="2015-01-10T00:00:00"/>
    <n v="20.38"/>
    <n v="6"/>
    <n v="36.090000000000003"/>
    <n v="86234"/>
    <x v="2"/>
    <n v="230.57929605152489"/>
  </r>
  <r>
    <n v="1910"/>
    <s v="Sean Stephenson"/>
    <x v="3"/>
    <n v="0.02"/>
    <n v="29.17"/>
    <n v="6.27"/>
    <x v="1"/>
    <x v="2"/>
    <x v="2"/>
    <x v="5"/>
    <x v="5"/>
    <s v="Binding Machine Supplies"/>
    <n v="0.37"/>
    <s v="United States"/>
    <x v="0"/>
    <x v="5"/>
    <s v="Peachtree City"/>
    <n v="30269"/>
    <x v="0"/>
    <d v="2015-01-02T00:00:00"/>
    <n v="36.905999999999999"/>
    <n v="2"/>
    <n v="63.32"/>
    <n v="91371"/>
    <x v="0"/>
    <n v="465.24592747633585"/>
  </r>
  <r>
    <n v="674"/>
    <s v="Albert Frost"/>
    <x v="0"/>
    <n v="0.06"/>
    <n v="161.55000000000001"/>
    <n v="19.989999999999998"/>
    <x v="1"/>
    <x v="0"/>
    <x v="2"/>
    <x v="6"/>
    <x v="5"/>
    <s v="Fellowes Super Stor/Drawer® Files"/>
    <n v="0.66"/>
    <s v="United States"/>
    <x v="1"/>
    <x v="6"/>
    <s v="Raytown"/>
    <n v="64133"/>
    <x v="1"/>
    <d v="2015-01-03T00:00:00"/>
    <n v="-7.58"/>
    <n v="3"/>
    <n v="485.01"/>
    <n v="88174"/>
    <x v="1"/>
    <n v="1477.7887814496924"/>
  </r>
  <r>
    <n v="950"/>
    <s v="Jane Shah"/>
    <x v="0"/>
    <n v="0.06"/>
    <n v="40.98"/>
    <n v="2.99"/>
    <x v="1"/>
    <x v="1"/>
    <x v="2"/>
    <x v="5"/>
    <x v="5"/>
    <s v="Avery Trapezoid Ring Binder, 3&quot; Capacity, Black, 1040 sheets"/>
    <n v="0.36"/>
    <s v="United States"/>
    <x v="1"/>
    <x v="7"/>
    <s v="Prior Lake"/>
    <n v="55372"/>
    <x v="1"/>
    <d v="2015-01-04T00:00:00"/>
    <n v="-14.801880000000001"/>
    <n v="1"/>
    <n v="41.6"/>
    <n v="89083"/>
    <x v="1"/>
    <n v="353.50323849251703"/>
  </r>
  <r>
    <n v="1155"/>
    <s v="Alex Nicholson"/>
    <x v="0"/>
    <n v="0.09"/>
    <n v="9.11"/>
    <n v="2.15"/>
    <x v="2"/>
    <x v="1"/>
    <x v="2"/>
    <x v="7"/>
    <x v="2"/>
    <s v="Black Print Carbonless Snap-Off® Rapid Letter, 8 1/2&quot; x 7&quot;"/>
    <n v="0.4"/>
    <s v="United States"/>
    <x v="2"/>
    <x v="8"/>
    <s v="Montebello"/>
    <n v="90640"/>
    <x v="1"/>
    <d v="2015-01-04T00:00:00"/>
    <n v="20.299600000000002"/>
    <n v="4"/>
    <n v="34.409999999999997"/>
    <n v="90853"/>
    <x v="2"/>
    <n v="197.58300224059172"/>
  </r>
  <r>
    <n v="1155"/>
    <s v="Alex Nicholson"/>
    <x v="0"/>
    <n v="0.08"/>
    <n v="15.04"/>
    <n v="1.97"/>
    <x v="1"/>
    <x v="1"/>
    <x v="2"/>
    <x v="7"/>
    <x v="2"/>
    <s v="White GlueTop Scratch Pads"/>
    <n v="0.39"/>
    <s v="United States"/>
    <x v="2"/>
    <x v="8"/>
    <s v="Montebello"/>
    <n v="90640"/>
    <x v="1"/>
    <d v="2015-01-02T00:00:00"/>
    <n v="108.5163"/>
    <n v="11"/>
    <n v="157.27000000000001"/>
    <n v="90853"/>
    <x v="2"/>
    <n v="382.03625760320205"/>
  </r>
  <r>
    <n v="2256"/>
    <s v="Lloyd Levin"/>
    <x v="0"/>
    <n v="7.0000000000000007E-2"/>
    <n v="60.97"/>
    <n v="4.5"/>
    <x v="2"/>
    <x v="3"/>
    <x v="2"/>
    <x v="8"/>
    <x v="5"/>
    <s v="Tripp Lite Isotel 6 Outlet Surge Protector with Fax/Modem Protection"/>
    <n v="0.56000000000000005"/>
    <s v="United States"/>
    <x v="0"/>
    <x v="9"/>
    <s v="New Bern"/>
    <n v="28560"/>
    <x v="1"/>
    <d v="2015-01-04T00:00:00"/>
    <n v="-42.588000000000001"/>
    <n v="6"/>
    <n v="361.72"/>
    <n v="87963"/>
    <x v="0"/>
    <n v="535.76536674774945"/>
  </r>
  <r>
    <n v="949"/>
    <s v="Ernest Oh"/>
    <x v="0"/>
    <n v="0.06"/>
    <n v="40.98"/>
    <n v="2.99"/>
    <x v="1"/>
    <x v="1"/>
    <x v="2"/>
    <x v="5"/>
    <x v="5"/>
    <s v="Avery Trapezoid Ring Binder, 3&quot; Capacity, Black, 1040 sheets"/>
    <n v="0.36"/>
    <s v="United States"/>
    <x v="2"/>
    <x v="8"/>
    <s v="Los Angeles"/>
    <n v="90049"/>
    <x v="1"/>
    <d v="2015-01-04T00:00:00"/>
    <n v="-19.0992"/>
    <n v="3"/>
    <n v="124.81"/>
    <n v="9285"/>
    <x v="2"/>
    <n v="349.10267227520887"/>
  </r>
  <r>
    <n v="1136"/>
    <s v="Carmen McPherson"/>
    <x v="1"/>
    <n v="0.09"/>
    <n v="270.97000000000003"/>
    <n v="28.06"/>
    <x v="0"/>
    <x v="1"/>
    <x v="1"/>
    <x v="3"/>
    <x v="3"/>
    <s v="Epson LQ-570e Dot Matrix Printer"/>
    <n v="0.56000000000000005"/>
    <s v="United States"/>
    <x v="1"/>
    <x v="10"/>
    <s v="Carol Stream"/>
    <n v="60188"/>
    <x v="1"/>
    <d v="2015-01-04T00:00:00"/>
    <n v="2660.1432"/>
    <n v="15"/>
    <n v="3855.28"/>
    <n v="87940"/>
    <x v="1"/>
    <n v="4556.5775525669706"/>
  </r>
  <r>
    <n v="67"/>
    <s v="Ellen McCormick"/>
    <x v="2"/>
    <n v="0.05"/>
    <n v="155.06"/>
    <n v="7.07"/>
    <x v="1"/>
    <x v="3"/>
    <x v="2"/>
    <x v="6"/>
    <x v="5"/>
    <s v="Dual Level, Single-Width Filing Carts"/>
    <n v="0.59"/>
    <s v="United States"/>
    <x v="2"/>
    <x v="8"/>
    <s v="Napa"/>
    <n v="94559"/>
    <x v="1"/>
    <d v="2015-01-09T00:00:00"/>
    <n v="845.66399999999999"/>
    <n v="8"/>
    <n v="1225.5999999999999"/>
    <n v="87946"/>
    <x v="2"/>
    <n v="1721.3171531905409"/>
  </r>
  <r>
    <n v="68"/>
    <s v="Scott Bunn"/>
    <x v="2"/>
    <n v="0"/>
    <n v="291.73"/>
    <n v="48.8"/>
    <x v="0"/>
    <x v="3"/>
    <x v="0"/>
    <x v="9"/>
    <x v="3"/>
    <s v="Hon 4070 Series Pagoda™ Armless Upholstered Stacking Chairs"/>
    <n v="0.56000000000000005"/>
    <s v="United States"/>
    <x v="3"/>
    <x v="11"/>
    <s v="New York City"/>
    <n v="10177"/>
    <x v="1"/>
    <d v="2015-01-02T00:00:00"/>
    <n v="-308.928"/>
    <n v="4"/>
    <n v="1239.06"/>
    <n v="37537"/>
    <x v="3"/>
    <n v="2325.1250425462918"/>
  </r>
  <r>
    <n v="68"/>
    <s v="Scott Bunn"/>
    <x v="2"/>
    <n v="7.0000000000000007E-2"/>
    <n v="100.98"/>
    <n v="45"/>
    <x v="0"/>
    <x v="3"/>
    <x v="0"/>
    <x v="9"/>
    <x v="3"/>
    <s v="Hon Valutask™ Swivel Chairs"/>
    <n v="0.69"/>
    <s v="United States"/>
    <x v="3"/>
    <x v="11"/>
    <s v="New York City"/>
    <n v="10177"/>
    <x v="1"/>
    <d v="2015-01-04T00:00:00"/>
    <n v="-1679.76"/>
    <n v="43"/>
    <n v="4083.19"/>
    <n v="37537"/>
    <x v="3"/>
    <n v="280.47023548625555"/>
  </r>
  <r>
    <n v="68"/>
    <s v="Scott Bunn"/>
    <x v="2"/>
    <n v="0.05"/>
    <n v="155.06"/>
    <n v="7.07"/>
    <x v="1"/>
    <x v="3"/>
    <x v="2"/>
    <x v="6"/>
    <x v="5"/>
    <s v="Dual Level, Single-Width Filing Carts"/>
    <n v="0.59"/>
    <s v="United States"/>
    <x v="3"/>
    <x v="11"/>
    <s v="New York City"/>
    <n v="10177"/>
    <x v="1"/>
    <d v="2015-01-09T00:00:00"/>
    <n v="575.39599999999996"/>
    <n v="32"/>
    <n v="4902.38"/>
    <n v="37537"/>
    <x v="3"/>
    <n v="1444.5557692537045"/>
  </r>
  <r>
    <n v="164"/>
    <s v="Robin Kramer Vaughn"/>
    <x v="4"/>
    <n v="0.05"/>
    <n v="100.98"/>
    <n v="35.840000000000003"/>
    <x v="0"/>
    <x v="2"/>
    <x v="0"/>
    <x v="10"/>
    <x v="0"/>
    <s v="Bush Westfield Collection Bookcases, Fully Assembled"/>
    <n v="0.62"/>
    <s v="United States"/>
    <x v="2"/>
    <x v="4"/>
    <s v="Richland"/>
    <n v="99352"/>
    <x v="1"/>
    <d v="2015-01-04T00:00:00"/>
    <n v="-111.4"/>
    <n v="7"/>
    <n v="715.55"/>
    <n v="89961"/>
    <x v="2"/>
    <n v="1551.8026353674588"/>
  </r>
  <r>
    <n v="164"/>
    <s v="Robin Kramer Vaughn"/>
    <x v="4"/>
    <n v="0.02"/>
    <n v="4.9800000000000004"/>
    <n v="5.49"/>
    <x v="1"/>
    <x v="2"/>
    <x v="2"/>
    <x v="7"/>
    <x v="5"/>
    <s v="Xerox 1952"/>
    <n v="0.38"/>
    <s v="United States"/>
    <x v="2"/>
    <x v="4"/>
    <s v="Richland"/>
    <n v="99352"/>
    <x v="1"/>
    <d v="2015-01-03T00:00:00"/>
    <n v="-77.03"/>
    <n v="9"/>
    <n v="45.63"/>
    <n v="89961"/>
    <x v="2"/>
    <n v="71.268071143710813"/>
  </r>
  <r>
    <n v="258"/>
    <s v="Allan Shields"/>
    <x v="4"/>
    <n v="0.05"/>
    <n v="17.48"/>
    <n v="1.99"/>
    <x v="1"/>
    <x v="1"/>
    <x v="1"/>
    <x v="1"/>
    <x v="1"/>
    <s v="Maxell Pro 80 Minute CD-R, 10/Pack"/>
    <n v="0.45"/>
    <s v="United States"/>
    <x v="0"/>
    <x v="12"/>
    <s v="Seminole"/>
    <n v="33772"/>
    <x v="1"/>
    <d v="2015-01-04T00:00:00"/>
    <n v="-127.008"/>
    <n v="3"/>
    <n v="52.47"/>
    <n v="85858"/>
    <x v="0"/>
    <n v="-58.500853591101766"/>
  </r>
  <r>
    <n v="349"/>
    <s v="Kim Weiss"/>
    <x v="4"/>
    <n v="0.04"/>
    <n v="99.23"/>
    <n v="8.99"/>
    <x v="1"/>
    <x v="2"/>
    <x v="0"/>
    <x v="11"/>
    <x v="1"/>
    <s v="GE 48&quot; Fluorescent Tube, Cool White Energy Saver, 34 Watts, 30/Box"/>
    <n v="0.35"/>
    <s v="United States"/>
    <x v="0"/>
    <x v="12"/>
    <s v="Miami"/>
    <n v="33132"/>
    <x v="1"/>
    <d v="2015-01-04T00:00:00"/>
    <n v="1916.6757"/>
    <n v="54"/>
    <n v="5555.6"/>
    <n v="11527"/>
    <x v="0"/>
    <n v="2466.7612047040761"/>
  </r>
  <r>
    <n v="351"/>
    <s v="Juanita Coley Knox"/>
    <x v="4"/>
    <n v="0.04"/>
    <n v="99.23"/>
    <n v="8.99"/>
    <x v="1"/>
    <x v="2"/>
    <x v="0"/>
    <x v="11"/>
    <x v="1"/>
    <s v="GE 48&quot; Fluorescent Tube, Cool White Energy Saver, 34 Watts, 30/Box"/>
    <n v="0.35"/>
    <s v="United States"/>
    <x v="3"/>
    <x v="11"/>
    <s v="Watertown"/>
    <n v="13601"/>
    <x v="1"/>
    <d v="2015-01-04T00:00:00"/>
    <n v="993.83460000000002"/>
    <n v="14"/>
    <n v="1440.34"/>
    <n v="88686"/>
    <x v="3"/>
    <n v="1521.7481806324408"/>
  </r>
  <r>
    <n v="388"/>
    <s v="Roger Schwartz"/>
    <x v="0"/>
    <n v="0.03"/>
    <n v="5.28"/>
    <n v="5.66"/>
    <x v="1"/>
    <x v="3"/>
    <x v="2"/>
    <x v="7"/>
    <x v="5"/>
    <s v="Xerox 4200 Series MultiUse Premium Copy Paper (20Lb. and 84 Bright)"/>
    <n v="0.4"/>
    <s v="United States"/>
    <x v="1"/>
    <x v="13"/>
    <s v="Kearney"/>
    <n v="68847"/>
    <x v="2"/>
    <d v="2015-01-05T00:00:00"/>
    <n v="-51.559199999999997"/>
    <n v="4"/>
    <n v="22.82"/>
    <n v="90337"/>
    <x v="1"/>
    <n v="359.81374221178191"/>
  </r>
  <r>
    <n v="388"/>
    <s v="Roger Schwartz"/>
    <x v="0"/>
    <n v="0.01"/>
    <n v="110.99"/>
    <n v="2.5"/>
    <x v="1"/>
    <x v="3"/>
    <x v="1"/>
    <x v="12"/>
    <x v="5"/>
    <s v="T18"/>
    <n v="0.56999999999999995"/>
    <s v="United States"/>
    <x v="1"/>
    <x v="13"/>
    <s v="Kearney"/>
    <n v="68847"/>
    <x v="2"/>
    <d v="2015-01-06T00:00:00"/>
    <n v="-263.56572"/>
    <n v="2"/>
    <n v="188.66"/>
    <n v="90337"/>
    <x v="1"/>
    <n v="541.09930959240842"/>
  </r>
  <r>
    <n v="114"/>
    <s v="Ron Newton"/>
    <x v="1"/>
    <n v="0.03"/>
    <n v="4.26"/>
    <n v="1.2"/>
    <x v="1"/>
    <x v="2"/>
    <x v="2"/>
    <x v="2"/>
    <x v="2"/>
    <s v="Dixon Prang® Watercolor Pencils, 10-Color Set with Brush"/>
    <n v="0.44"/>
    <s v="United States"/>
    <x v="2"/>
    <x v="14"/>
    <s v="Lake Oswego"/>
    <n v="97035"/>
    <x v="2"/>
    <d v="2015-01-04T00:00:00"/>
    <n v="18.658000000000001"/>
    <n v="7"/>
    <n v="29.5"/>
    <n v="89583"/>
    <x v="2"/>
    <n v="76.437430594097066"/>
  </r>
  <r>
    <n v="117"/>
    <s v="Linda Weiss"/>
    <x v="1"/>
    <n v="0.03"/>
    <n v="4.26"/>
    <n v="1.2"/>
    <x v="1"/>
    <x v="2"/>
    <x v="2"/>
    <x v="2"/>
    <x v="2"/>
    <s v="Dixon Prang® Watercolor Pencils, 10-Color Set with Brush"/>
    <n v="0.44"/>
    <s v="United States"/>
    <x v="2"/>
    <x v="4"/>
    <s v="Seattle"/>
    <n v="98103"/>
    <x v="2"/>
    <d v="2015-01-04T00:00:00"/>
    <n v="9.82"/>
    <n v="29"/>
    <n v="122.23"/>
    <n v="7909"/>
    <x v="2"/>
    <n v="67.387091259681711"/>
  </r>
  <r>
    <n v="1988"/>
    <s v="Anna Burgess"/>
    <x v="1"/>
    <n v="0.05"/>
    <n v="20.98"/>
    <n v="21.2"/>
    <x v="1"/>
    <x v="2"/>
    <x v="0"/>
    <x v="11"/>
    <x v="6"/>
    <s v="36X48 HARDFLOOR CHAIRMAT"/>
    <n v="0.78"/>
    <s v="United States"/>
    <x v="2"/>
    <x v="15"/>
    <s v="Draper"/>
    <n v="84020"/>
    <x v="2"/>
    <d v="2015-01-04T00:00:00"/>
    <n v="-181.102"/>
    <n v="3"/>
    <n v="65.69"/>
    <n v="89999"/>
    <x v="2"/>
    <n v="746.43738558475081"/>
  </r>
  <r>
    <n v="2131"/>
    <s v="Mary Hewitt"/>
    <x v="1"/>
    <n v="0.09"/>
    <n v="150.97999999999999"/>
    <n v="66.27"/>
    <x v="0"/>
    <x v="2"/>
    <x v="0"/>
    <x v="10"/>
    <x v="0"/>
    <s v="Bush Mission Pointe Library"/>
    <n v="0.65"/>
    <s v="United States"/>
    <x v="1"/>
    <x v="6"/>
    <s v="Gladstone"/>
    <n v="64118"/>
    <x v="2"/>
    <d v="2015-01-04T00:00:00"/>
    <n v="-407.85"/>
    <n v="2"/>
    <n v="302.33999999999997"/>
    <n v="90079"/>
    <x v="1"/>
    <n v="2229.2046405099354"/>
  </r>
  <r>
    <n v="2302"/>
    <s v="Beth Dolan"/>
    <x v="1"/>
    <n v="0.1"/>
    <n v="12.53"/>
    <n v="0.49"/>
    <x v="1"/>
    <x v="3"/>
    <x v="2"/>
    <x v="13"/>
    <x v="5"/>
    <s v="Round Specialty Laser Printer Labels"/>
    <n v="0.38"/>
    <s v="United States"/>
    <x v="0"/>
    <x v="12"/>
    <s v="Panama City"/>
    <n v="32404"/>
    <x v="2"/>
    <d v="2015-01-04T00:00:00"/>
    <n v="244.464"/>
    <n v="8"/>
    <n v="92.02"/>
    <n v="87696"/>
    <x v="0"/>
    <n v="187.38713762179358"/>
  </r>
  <r>
    <n v="2302"/>
    <s v="Beth Dolan"/>
    <x v="1"/>
    <n v="0.1"/>
    <n v="146.34"/>
    <n v="43.75"/>
    <x v="0"/>
    <x v="3"/>
    <x v="0"/>
    <x v="0"/>
    <x v="0"/>
    <s v="Bevis Round Conference Table Top &amp; Single Column Base"/>
    <n v="0.64"/>
    <s v="United States"/>
    <x v="0"/>
    <x v="12"/>
    <s v="Panama City"/>
    <n v="32404"/>
    <x v="2"/>
    <d v="2015-01-04T00:00:00"/>
    <n v="-473.57799999999997"/>
    <n v="2"/>
    <n v="283.55"/>
    <n v="87696"/>
    <x v="0"/>
    <n v="1479.5621470726314"/>
  </r>
  <r>
    <n v="2303"/>
    <s v="Joe Baldwin"/>
    <x v="1"/>
    <n v="0.1"/>
    <n v="146.34"/>
    <n v="43.75"/>
    <x v="0"/>
    <x v="3"/>
    <x v="0"/>
    <x v="0"/>
    <x v="0"/>
    <s v="Bevis Round Conference Table Top &amp; Single Column Base"/>
    <n v="0.64"/>
    <s v="United States"/>
    <x v="3"/>
    <x v="11"/>
    <s v="New York City"/>
    <n v="10011"/>
    <x v="2"/>
    <d v="2015-01-04T00:00:00"/>
    <n v="-270.85000000000002"/>
    <n v="6"/>
    <n v="850.64"/>
    <n v="37987"/>
    <x v="3"/>
    <n v="1687.1608337197633"/>
  </r>
  <r>
    <n v="2458"/>
    <s v="Troy Casey"/>
    <x v="1"/>
    <n v="0.03"/>
    <n v="6.48"/>
    <n v="8.73"/>
    <x v="1"/>
    <x v="2"/>
    <x v="2"/>
    <x v="7"/>
    <x v="5"/>
    <s v="Xerox 227"/>
    <n v="0.37"/>
    <s v="United States"/>
    <x v="1"/>
    <x v="7"/>
    <s v="Edina"/>
    <n v="55410"/>
    <x v="2"/>
    <d v="2015-01-05T00:00:00"/>
    <n v="-35.04"/>
    <n v="2"/>
    <n v="15.95"/>
    <n v="91285"/>
    <x v="1"/>
    <n v="178.34634514636133"/>
  </r>
  <r>
    <n v="2460"/>
    <s v="Lucille Gibbons"/>
    <x v="1"/>
    <n v="0.03"/>
    <n v="6.48"/>
    <n v="8.73"/>
    <x v="1"/>
    <x v="2"/>
    <x v="2"/>
    <x v="7"/>
    <x v="5"/>
    <s v="Xerox 227"/>
    <n v="0.37"/>
    <s v="United States"/>
    <x v="3"/>
    <x v="11"/>
    <s v="New York City"/>
    <n v="10035"/>
    <x v="2"/>
    <d v="2015-01-05T00:00:00"/>
    <n v="-35.04"/>
    <n v="8"/>
    <n v="63.78"/>
    <n v="30785"/>
    <x v="3"/>
    <n v="178.34634514636133"/>
  </r>
  <r>
    <n v="2460"/>
    <s v="Lucille Gibbons"/>
    <x v="1"/>
    <n v="7.0000000000000007E-2"/>
    <n v="9.93"/>
    <n v="1.0900000000000001"/>
    <x v="1"/>
    <x v="2"/>
    <x v="2"/>
    <x v="2"/>
    <x v="2"/>
    <s v="Peel-Off® China Markers"/>
    <n v="0.43"/>
    <s v="United States"/>
    <x v="3"/>
    <x v="11"/>
    <s v="New York City"/>
    <n v="10035"/>
    <x v="2"/>
    <d v="2015-01-06T00:00:00"/>
    <n v="149.53"/>
    <n v="46"/>
    <n v="451.61"/>
    <n v="30785"/>
    <x v="3"/>
    <n v="190.43310767037593"/>
  </r>
  <r>
    <n v="2579"/>
    <s v="Marshall Sutherland"/>
    <x v="1"/>
    <n v="0.09"/>
    <n v="212.6"/>
    <n v="52.2"/>
    <x v="0"/>
    <x v="2"/>
    <x v="0"/>
    <x v="0"/>
    <x v="0"/>
    <s v="Bush Advantage Collection® Round Conference Table"/>
    <n v="0.64"/>
    <s v="United States"/>
    <x v="0"/>
    <x v="16"/>
    <s v="Phenix City"/>
    <n v="36869"/>
    <x v="2"/>
    <d v="2015-01-04T00:00:00"/>
    <n v="-274.49799999999999"/>
    <n v="1"/>
    <n v="174.5"/>
    <n v="88296"/>
    <x v="0"/>
    <n v="2161.6293751217149"/>
  </r>
  <r>
    <n v="169"/>
    <s v="Janice Cole"/>
    <x v="2"/>
    <n v="0.08"/>
    <n v="43.22"/>
    <n v="16.71"/>
    <x v="1"/>
    <x v="3"/>
    <x v="1"/>
    <x v="1"/>
    <x v="5"/>
    <s v="Fellowes Mobile Numeric Keypad, Graphite"/>
    <n v="0.66"/>
    <s v="United States"/>
    <x v="0"/>
    <x v="17"/>
    <s v="Baton Rouge"/>
    <n v="70802"/>
    <x v="2"/>
    <d v="2015-01-05T00:00:00"/>
    <n v="280.27458000000001"/>
    <n v="3"/>
    <n v="130.62"/>
    <n v="87463"/>
    <x v="0"/>
    <n v="1096.7304748025567"/>
  </r>
  <r>
    <n v="169"/>
    <s v="Janice Cole"/>
    <x v="2"/>
    <n v="0.05"/>
    <n v="574.74"/>
    <n v="24.49"/>
    <x v="1"/>
    <x v="3"/>
    <x v="1"/>
    <x v="3"/>
    <x v="4"/>
    <s v="Polycom ViaVideo™ Desktop Video Communications Unit"/>
    <n v="0.37"/>
    <s v="United States"/>
    <x v="0"/>
    <x v="17"/>
    <s v="Baton Rouge"/>
    <n v="70802"/>
    <x v="2"/>
    <d v="2015-01-10T00:00:00"/>
    <n v="-112.4263"/>
    <n v="12"/>
    <n v="6945.16"/>
    <n v="87463"/>
    <x v="0"/>
    <n v="2353.7561181610472"/>
  </r>
  <r>
    <n v="169"/>
    <s v="Janice Cole"/>
    <x v="2"/>
    <n v="0.04"/>
    <n v="10.14"/>
    <n v="2.27"/>
    <x v="1"/>
    <x v="3"/>
    <x v="2"/>
    <x v="7"/>
    <x v="2"/>
    <s v="Staples Wirebound Steno Books, 6&quot; x 9&quot;, 12/Pack"/>
    <n v="0.36"/>
    <s v="United States"/>
    <x v="0"/>
    <x v="17"/>
    <s v="Baton Rouge"/>
    <n v="70802"/>
    <x v="2"/>
    <d v="2015-01-07T00:00:00"/>
    <n v="24.923999999999999"/>
    <n v="3"/>
    <n v="30.94"/>
    <n v="87463"/>
    <x v="0"/>
    <n v="109.56571793464431"/>
  </r>
  <r>
    <n v="1777"/>
    <s v="Miriam Greenberg"/>
    <x v="2"/>
    <n v="0.02"/>
    <n v="10.06"/>
    <n v="2.06"/>
    <x v="1"/>
    <x v="1"/>
    <x v="2"/>
    <x v="7"/>
    <x v="2"/>
    <s v="Riverleaf Stik-Withit® Designer Note Cubes®"/>
    <n v="0.39"/>
    <s v="United States"/>
    <x v="1"/>
    <x v="2"/>
    <s v="Valparaiso"/>
    <n v="46383"/>
    <x v="2"/>
    <d v="2015-01-08T00:00:00"/>
    <n v="90.624600000000001"/>
    <n v="13"/>
    <n v="131.34"/>
    <n v="89940"/>
    <x v="1"/>
    <n v="180.00645927298146"/>
  </r>
  <r>
    <n v="2081"/>
    <s v="Matthew Conway"/>
    <x v="2"/>
    <n v="0.09"/>
    <n v="1.48"/>
    <n v="0.7"/>
    <x v="1"/>
    <x v="3"/>
    <x v="2"/>
    <x v="14"/>
    <x v="2"/>
    <s v="Binder Clips by OIC"/>
    <n v="0.37"/>
    <s v="United States"/>
    <x v="3"/>
    <x v="11"/>
    <s v="Ithaca"/>
    <n v="14853"/>
    <x v="2"/>
    <d v="2015-01-05T00:00:00"/>
    <n v="1.68"/>
    <n v="6"/>
    <n v="8.9499999999999993"/>
    <n v="86092"/>
    <x v="3"/>
    <n v="-9.4939151631853207"/>
  </r>
  <r>
    <n v="193"/>
    <s v="Danny Hong"/>
    <x v="3"/>
    <n v="0"/>
    <n v="213.45"/>
    <n v="14.7"/>
    <x v="0"/>
    <x v="3"/>
    <x v="1"/>
    <x v="3"/>
    <x v="3"/>
    <s v="Panasonic KX-P2130 Dot Matrix Printer"/>
    <n v="0.59"/>
    <s v="United States"/>
    <x v="2"/>
    <x v="15"/>
    <s v="Layton"/>
    <n v="84041"/>
    <x v="2"/>
    <d v="2015-01-05T00:00:00"/>
    <n v="-560.81417999999996"/>
    <n v="1"/>
    <n v="224.12"/>
    <n v="90430"/>
    <x v="2"/>
    <n v="1025.6168654354819"/>
  </r>
  <r>
    <n v="2203"/>
    <s v="Eddie Walker"/>
    <x v="0"/>
    <n v="0.03"/>
    <n v="399.98"/>
    <n v="12.06"/>
    <x v="0"/>
    <x v="2"/>
    <x v="1"/>
    <x v="3"/>
    <x v="0"/>
    <s v="Okidata ML320 Series Turbo Dot Matrix Printers"/>
    <n v="0.56000000000000005"/>
    <s v="United States"/>
    <x v="1"/>
    <x v="7"/>
    <s v="Brooklyn Park"/>
    <n v="55445"/>
    <x v="3"/>
    <d v="2015-01-06T00:00:00"/>
    <n v="-663.51419999999996"/>
    <n v="2"/>
    <n v="807"/>
    <n v="86052"/>
    <x v="1"/>
    <n v="1506.5732214337281"/>
  </r>
  <r>
    <n v="3146"/>
    <s v="Maureen Stout"/>
    <x v="0"/>
    <n v="0.03"/>
    <n v="3.36"/>
    <n v="6.27"/>
    <x v="1"/>
    <x v="3"/>
    <x v="2"/>
    <x v="5"/>
    <x v="5"/>
    <s v="Cardinal Poly Pocket Divider Pockets for Ring Binders"/>
    <n v="0.4"/>
    <s v="United States"/>
    <x v="1"/>
    <x v="18"/>
    <s v="Pharr"/>
    <n v="78577"/>
    <x v="3"/>
    <d v="2015-01-05T00:00:00"/>
    <n v="-94.258600000000001"/>
    <n v="4"/>
    <n v="14.9"/>
    <n v="85850"/>
    <x v="1"/>
    <n v="326.93276163067873"/>
  </r>
  <r>
    <n v="3146"/>
    <s v="Maureen Stout"/>
    <x v="0"/>
    <n v="7.0000000000000007E-2"/>
    <n v="3.71"/>
    <n v="1.93"/>
    <x v="2"/>
    <x v="3"/>
    <x v="2"/>
    <x v="7"/>
    <x v="2"/>
    <s v="&quot;While you Were Out&quot; Message Book, One Form per Page"/>
    <n v="0.35"/>
    <s v="United States"/>
    <x v="1"/>
    <x v="18"/>
    <s v="Pharr"/>
    <n v="78577"/>
    <x v="3"/>
    <d v="2015-01-06T00:00:00"/>
    <n v="6.3308"/>
    <n v="11"/>
    <n v="39.64"/>
    <n v="85850"/>
    <x v="1"/>
    <n v="160.87211312543013"/>
  </r>
  <r>
    <n v="915"/>
    <s v="Carol Sherrill"/>
    <x v="1"/>
    <n v="0.06"/>
    <n v="350.98"/>
    <n v="30"/>
    <x v="0"/>
    <x v="2"/>
    <x v="0"/>
    <x v="9"/>
    <x v="3"/>
    <s v="Office Star - Professional Matrix Back Chair with 2-to-1 Synchro Tilt and Mesh Fabric Seat"/>
    <n v="0.61"/>
    <s v="United States"/>
    <x v="1"/>
    <x v="18"/>
    <s v="Bryan"/>
    <n v="77803"/>
    <x v="3"/>
    <d v="2015-01-05T00:00:00"/>
    <n v="-489.41559999999998"/>
    <n v="1"/>
    <n v="346.52"/>
    <n v="86356"/>
    <x v="1"/>
    <n v="1756.413254425702"/>
  </r>
  <r>
    <n v="2393"/>
    <s v="Debbie Dillon"/>
    <x v="1"/>
    <n v="0.06"/>
    <n v="105.29"/>
    <n v="10.119999999999999"/>
    <x v="1"/>
    <x v="3"/>
    <x v="0"/>
    <x v="11"/>
    <x v="4"/>
    <s v="Eldon Antistatic Chair Mats for Low to Medium Pile Carpets"/>
    <n v="0.79"/>
    <s v="United States"/>
    <x v="0"/>
    <x v="5"/>
    <s v="Roswell"/>
    <n v="30076"/>
    <x v="3"/>
    <d v="2015-01-06T00:00:00"/>
    <n v="-45.01"/>
    <n v="12"/>
    <n v="1202.6600000000001"/>
    <n v="86951"/>
    <x v="0"/>
    <n v="814.97751796732609"/>
  </r>
  <r>
    <n v="916"/>
    <s v="Marion Wilcox"/>
    <x v="2"/>
    <n v="0.05"/>
    <n v="161.55000000000001"/>
    <n v="19.989999999999998"/>
    <x v="1"/>
    <x v="3"/>
    <x v="2"/>
    <x v="6"/>
    <x v="5"/>
    <s v="Fellowes Super Stor/Drawer® Files"/>
    <n v="0.66"/>
    <s v="United States"/>
    <x v="1"/>
    <x v="18"/>
    <s v="Burleson"/>
    <n v="76028"/>
    <x v="3"/>
    <d v="2015-01-11T00:00:00"/>
    <n v="35.31"/>
    <n v="3"/>
    <n v="499.31"/>
    <n v="86357"/>
    <x v="1"/>
    <n v="1327.1113315254729"/>
  </r>
  <r>
    <n v="1142"/>
    <s v="Russell Chan"/>
    <x v="4"/>
    <n v="0.05"/>
    <n v="363.25"/>
    <n v="19.989999999999998"/>
    <x v="1"/>
    <x v="2"/>
    <x v="2"/>
    <x v="8"/>
    <x v="5"/>
    <s v="Hoover WindTunnel™ Plus Canister Vacuum"/>
    <n v="0.56999999999999995"/>
    <s v="United States"/>
    <x v="1"/>
    <x v="18"/>
    <s v="Waco"/>
    <n v="76706"/>
    <x v="3"/>
    <d v="2015-01-06T00:00:00"/>
    <n v="1766.7795000000001"/>
    <n v="7"/>
    <n v="2560.5500000000002"/>
    <n v="86573"/>
    <x v="1"/>
    <n v="3620.7695187730446"/>
  </r>
  <r>
    <n v="890"/>
    <s v="Billie Fowler"/>
    <x v="0"/>
    <n v="0.08"/>
    <n v="1.81"/>
    <n v="0.75"/>
    <x v="1"/>
    <x v="1"/>
    <x v="0"/>
    <x v="9"/>
    <x v="3"/>
    <s v="Metal Folding Chairs, Beige, 4/Carton"/>
    <n v="0.57999999999999996"/>
    <s v="United States"/>
    <x v="1"/>
    <x v="18"/>
    <s v="Bedford"/>
    <n v="76021"/>
    <x v="4"/>
    <d v="2015-01-06T00:00:00"/>
    <n v="1.3224"/>
    <n v="11"/>
    <n v="19.97"/>
    <n v="89536"/>
    <x v="1"/>
    <n v="355.01996674442921"/>
  </r>
  <r>
    <n v="890"/>
    <s v="Billie Fowler"/>
    <x v="0"/>
    <n v="0.04"/>
    <n v="125.99"/>
    <n v="5.26"/>
    <x v="1"/>
    <x v="1"/>
    <x v="1"/>
    <x v="12"/>
    <x v="5"/>
    <s v="232"/>
    <n v="0.55000000000000004"/>
    <s v="United States"/>
    <x v="1"/>
    <x v="18"/>
    <s v="Bedford"/>
    <n v="76021"/>
    <x v="4"/>
    <d v="2015-01-05T00:00:00"/>
    <n v="455.42070000000001"/>
    <n v="6"/>
    <n v="660.03"/>
    <n v="89536"/>
    <x v="1"/>
    <n v="1335.2575390042448"/>
  </r>
  <r>
    <n v="2630"/>
    <s v="Betsy Puckett"/>
    <x v="0"/>
    <n v="0.01"/>
    <n v="194.3"/>
    <n v="11.54"/>
    <x v="1"/>
    <x v="0"/>
    <x v="0"/>
    <x v="11"/>
    <x v="4"/>
    <s v="Electrix Halogen Magnifier Lamp"/>
    <n v="0.59"/>
    <s v="United States"/>
    <x v="1"/>
    <x v="19"/>
    <s v="Norman"/>
    <n v="73071"/>
    <x v="4"/>
    <d v="2015-01-07T00:00:00"/>
    <n v="690.17939999999999"/>
    <n v="5"/>
    <n v="1000.26"/>
    <n v="85914"/>
    <x v="1"/>
    <n v="2036.2304649104865"/>
  </r>
  <r>
    <n v="2630"/>
    <s v="Betsy Puckett"/>
    <x v="0"/>
    <n v="0.02"/>
    <n v="209.84"/>
    <n v="21.21"/>
    <x v="1"/>
    <x v="0"/>
    <x v="0"/>
    <x v="11"/>
    <x v="4"/>
    <s v="Luxo Professional Fluorescent Magnifier Lamp with Clamp-Mount Base"/>
    <n v="0.59"/>
    <s v="United States"/>
    <x v="1"/>
    <x v="19"/>
    <s v="Norman"/>
    <n v="73071"/>
    <x v="4"/>
    <d v="2015-01-06T00:00:00"/>
    <n v="1507.6431"/>
    <n v="10"/>
    <n v="2184.9899999999998"/>
    <n v="85914"/>
    <x v="1"/>
    <n v="3182.6879474830071"/>
  </r>
  <r>
    <n v="2630"/>
    <s v="Betsy Puckett"/>
    <x v="0"/>
    <n v="0"/>
    <n v="145.44999999999999"/>
    <n v="17.850000000000001"/>
    <x v="0"/>
    <x v="0"/>
    <x v="1"/>
    <x v="3"/>
    <x v="3"/>
    <s v="Panasonic KX-P1150 Dot Matrix Printer"/>
    <n v="0.56000000000000005"/>
    <s v="United States"/>
    <x v="1"/>
    <x v="19"/>
    <s v="Norman"/>
    <n v="73071"/>
    <x v="4"/>
    <d v="2015-01-07T00:00:00"/>
    <n v="801.74680000000001"/>
    <n v="8"/>
    <n v="1191.2"/>
    <n v="85914"/>
    <x v="1"/>
    <n v="2349.9322523307105"/>
  </r>
  <r>
    <n v="2206"/>
    <s v="Bobby Powell"/>
    <x v="1"/>
    <n v="0.03"/>
    <n v="28.48"/>
    <n v="1.99"/>
    <x v="1"/>
    <x v="1"/>
    <x v="1"/>
    <x v="1"/>
    <x v="1"/>
    <s v="Memorex 4.7GB DVD+RW, 3/Pack"/>
    <n v="0.4"/>
    <s v="United States"/>
    <x v="1"/>
    <x v="20"/>
    <s v="Fort Dodge"/>
    <n v="50501"/>
    <x v="4"/>
    <d v="2015-01-06T00:00:00"/>
    <n v="-35.290399999999998"/>
    <n v="2"/>
    <n v="55.25"/>
    <n v="86258"/>
    <x v="1"/>
    <n v="26.291264716608644"/>
  </r>
  <r>
    <n v="2206"/>
    <s v="Bobby Powell"/>
    <x v="1"/>
    <n v="0.01"/>
    <n v="205.99"/>
    <n v="5.99"/>
    <x v="1"/>
    <x v="1"/>
    <x v="1"/>
    <x v="12"/>
    <x v="5"/>
    <s v="3285"/>
    <n v="0.59"/>
    <s v="United States"/>
    <x v="1"/>
    <x v="20"/>
    <s v="Fort Dodge"/>
    <n v="50501"/>
    <x v="4"/>
    <d v="2015-01-07T00:00:00"/>
    <n v="-74.883600000000001"/>
    <n v="3"/>
    <n v="551.22"/>
    <n v="86258"/>
    <x v="1"/>
    <n v="823.61590272118474"/>
  </r>
  <r>
    <n v="3125"/>
    <s v="Guy McDonald"/>
    <x v="1"/>
    <n v="0.08"/>
    <n v="120.97"/>
    <n v="26.3"/>
    <x v="0"/>
    <x v="2"/>
    <x v="1"/>
    <x v="3"/>
    <x v="3"/>
    <s v="Canon S750 Color Inkjet Printer"/>
    <n v="0.38"/>
    <s v="United States"/>
    <x v="1"/>
    <x v="10"/>
    <s v="Mount Prospect"/>
    <n v="60056"/>
    <x v="4"/>
    <d v="2015-01-07T00:00:00"/>
    <n v="-233.840688"/>
    <n v="2"/>
    <n v="233.58"/>
    <n v="87285"/>
    <x v="1"/>
    <n v="990.81217508672319"/>
  </r>
  <r>
    <n v="451"/>
    <s v="Joyce Murray"/>
    <x v="2"/>
    <n v="0.01"/>
    <n v="8.8800000000000008"/>
    <n v="6.28"/>
    <x v="1"/>
    <x v="2"/>
    <x v="2"/>
    <x v="5"/>
    <x v="5"/>
    <s v="GBC Instant Index™ System for Binding Systems"/>
    <n v="0.35"/>
    <s v="United States"/>
    <x v="2"/>
    <x v="8"/>
    <s v="Los Altos"/>
    <n v="94024"/>
    <x v="4"/>
    <d v="2015-01-10T00:00:00"/>
    <n v="-15.456"/>
    <n v="2"/>
    <n v="19.86"/>
    <n v="86013"/>
    <x v="2"/>
    <n v="217.05397741792993"/>
  </r>
  <r>
    <n v="451"/>
    <s v="Joyce Murray"/>
    <x v="2"/>
    <n v="0.06"/>
    <n v="2.88"/>
    <n v="0.99"/>
    <x v="1"/>
    <x v="2"/>
    <x v="2"/>
    <x v="13"/>
    <x v="5"/>
    <s v="Avery 514"/>
    <n v="0.36"/>
    <s v="United States"/>
    <x v="2"/>
    <x v="8"/>
    <s v="Los Altos"/>
    <n v="94024"/>
    <x v="4"/>
    <d v="2015-01-14T00:00:00"/>
    <n v="16.049399999999999"/>
    <n v="8"/>
    <n v="23.26"/>
    <n v="86013"/>
    <x v="2"/>
    <n v="59.575021598707792"/>
  </r>
  <r>
    <n v="1314"/>
    <s v="Keith Marsh"/>
    <x v="2"/>
    <n v="0.05"/>
    <n v="80.98"/>
    <n v="35"/>
    <x v="1"/>
    <x v="2"/>
    <x v="2"/>
    <x v="6"/>
    <x v="4"/>
    <s v="Carina Double Wide Media Storage Towers in Natural &amp; Black"/>
    <n v="0.81"/>
    <s v="United States"/>
    <x v="2"/>
    <x v="8"/>
    <s v="Los Angeles"/>
    <n v="90058"/>
    <x v="4"/>
    <d v="2015-01-09T00:00:00"/>
    <n v="-746.44"/>
    <n v="34"/>
    <n v="2710.47"/>
    <n v="27013"/>
    <x v="2"/>
    <n v="844.12253138021401"/>
  </r>
  <r>
    <n v="1314"/>
    <s v="Keith Marsh"/>
    <x v="2"/>
    <n v="0.05"/>
    <n v="279.48"/>
    <n v="35"/>
    <x v="1"/>
    <x v="2"/>
    <x v="2"/>
    <x v="6"/>
    <x v="4"/>
    <s v="Tennsco Snap-Together Open Shelving Units, Starter Sets and Add-On Units"/>
    <n v="0.8"/>
    <s v="United States"/>
    <x v="2"/>
    <x v="8"/>
    <s v="Los Angeles"/>
    <n v="90058"/>
    <x v="4"/>
    <d v="2015-01-05T00:00:00"/>
    <n v="-274.95"/>
    <n v="31"/>
    <n v="8354.73"/>
    <n v="27013"/>
    <x v="2"/>
    <n v="1940.5639369697728"/>
  </r>
  <r>
    <n v="1316"/>
    <s v="Marion Lindsey"/>
    <x v="2"/>
    <n v="0.05"/>
    <n v="80.98"/>
    <n v="35"/>
    <x v="1"/>
    <x v="2"/>
    <x v="2"/>
    <x v="6"/>
    <x v="4"/>
    <s v="Carina Double Wide Media Storage Towers in Natural &amp; Black"/>
    <n v="0.81"/>
    <s v="United States"/>
    <x v="2"/>
    <x v="3"/>
    <s v="Commerce City"/>
    <n v="80022"/>
    <x v="4"/>
    <d v="2015-01-09T00:00:00"/>
    <n v="-746.44"/>
    <n v="8"/>
    <n v="637.76"/>
    <n v="87603"/>
    <x v="2"/>
    <n v="844.12253138021401"/>
  </r>
  <r>
    <n v="1316"/>
    <s v="Marion Lindsey"/>
    <x v="2"/>
    <n v="0.05"/>
    <n v="279.48"/>
    <n v="35"/>
    <x v="1"/>
    <x v="2"/>
    <x v="2"/>
    <x v="6"/>
    <x v="4"/>
    <s v="Tennsco Snap-Together Open Shelving Units, Starter Sets and Add-On Units"/>
    <n v="0.8"/>
    <s v="United States"/>
    <x v="2"/>
    <x v="3"/>
    <s v="Commerce City"/>
    <n v="80022"/>
    <x v="4"/>
    <d v="2015-01-05T00:00:00"/>
    <n v="-274.95"/>
    <n v="8"/>
    <n v="2156.06"/>
    <n v="87603"/>
    <x v="2"/>
    <n v="1940.5639369697728"/>
  </r>
  <r>
    <n v="3331"/>
    <s v="Elisabeth Shaw"/>
    <x v="4"/>
    <n v="0.09"/>
    <n v="5.98"/>
    <n v="4.6900000000000004"/>
    <x v="1"/>
    <x v="3"/>
    <x v="2"/>
    <x v="6"/>
    <x v="5"/>
    <s v="Perma STOR-ALL™ Hanging File Box, 13 1/8&quot;W x 12 1/4&quot;D x 10 1/2&quot;H"/>
    <n v="0.68"/>
    <s v="United States"/>
    <x v="0"/>
    <x v="12"/>
    <s v="Ormond Beach"/>
    <n v="32174"/>
    <x v="4"/>
    <d v="2015-01-06T00:00:00"/>
    <n v="-781.13419999999996"/>
    <n v="11"/>
    <n v="65.849999999999994"/>
    <n v="86283"/>
    <x v="0"/>
    <n v="-496.0737226881896"/>
  </r>
  <r>
    <n v="1085"/>
    <s v="Ted Dunlap"/>
    <x v="3"/>
    <n v="0.05"/>
    <n v="7.64"/>
    <n v="5.83"/>
    <x v="1"/>
    <x v="2"/>
    <x v="2"/>
    <x v="7"/>
    <x v="2"/>
    <s v="Rediform Wirebound &quot;Phone Memo&quot; Message Book, 11 x 5-3/4"/>
    <n v="0.36"/>
    <s v="United States"/>
    <x v="3"/>
    <x v="11"/>
    <s v="Deer Park"/>
    <n v="11729"/>
    <x v="4"/>
    <d v="2015-01-06T00:00:00"/>
    <n v="-40.275199999999998"/>
    <n v="6"/>
    <n v="47.18"/>
    <n v="86122"/>
    <x v="3"/>
    <n v="278.45480503861279"/>
  </r>
  <r>
    <n v="2151"/>
    <s v="Melinda Rogers"/>
    <x v="3"/>
    <n v="0.08"/>
    <n v="243.98"/>
    <n v="43.32"/>
    <x v="0"/>
    <x v="3"/>
    <x v="0"/>
    <x v="9"/>
    <x v="3"/>
    <s v="Hon Deluxe Fabric Upholstered Stacking Chairs, Rounded Back"/>
    <n v="0.55000000000000004"/>
    <s v="United States"/>
    <x v="1"/>
    <x v="20"/>
    <s v="Dubuque"/>
    <n v="52001"/>
    <x v="4"/>
    <d v="2015-01-06T00:00:00"/>
    <n v="-162.8244"/>
    <n v="1"/>
    <n v="248.84"/>
    <n v="90404"/>
    <x v="1"/>
    <n v="2233.7480774556529"/>
  </r>
  <r>
    <n v="1793"/>
    <s v="Derek Jernigan"/>
    <x v="0"/>
    <n v="0.04"/>
    <n v="880.98"/>
    <n v="44.55"/>
    <x v="0"/>
    <x v="2"/>
    <x v="0"/>
    <x v="10"/>
    <x v="0"/>
    <s v="Riverside Palais Royal Lawyers Bookcase, Royale Cherry Finish"/>
    <n v="0.62"/>
    <s v="United States"/>
    <x v="1"/>
    <x v="10"/>
    <s v="Galesburg"/>
    <n v="61401"/>
    <x v="5"/>
    <d v="2015-01-07T00:00:00"/>
    <n v="-13706.464"/>
    <n v="8"/>
    <n v="6968.9"/>
    <n v="87853"/>
    <x v="1"/>
    <n v="-9401.4204419881826"/>
  </r>
  <r>
    <n v="2418"/>
    <s v="Kyle Fink"/>
    <x v="0"/>
    <n v="0.03"/>
    <n v="2.1"/>
    <n v="0.7"/>
    <x v="1"/>
    <x v="1"/>
    <x v="2"/>
    <x v="2"/>
    <x v="2"/>
    <s v="Sanford EarthWrite® Recycled Pencils, Medium Soft, #2"/>
    <n v="0.56999999999999995"/>
    <s v="United States"/>
    <x v="0"/>
    <x v="21"/>
    <s v="Petersburg"/>
    <n v="23805"/>
    <x v="5"/>
    <d v="2015-01-07T00:00:00"/>
    <n v="-1473.9059999999999"/>
    <n v="4"/>
    <n v="8.7200000000000006"/>
    <n v="86750"/>
    <x v="0"/>
    <n v="-1131.3951008311606"/>
  </r>
  <r>
    <n v="1782"/>
    <s v="Lawrence Dennis"/>
    <x v="1"/>
    <n v="0.03"/>
    <n v="3.28"/>
    <n v="3.97"/>
    <x v="1"/>
    <x v="2"/>
    <x v="2"/>
    <x v="2"/>
    <x v="2"/>
    <s v="Newell 342"/>
    <n v="0.56000000000000005"/>
    <s v="United States"/>
    <x v="2"/>
    <x v="8"/>
    <s v="San Clemente"/>
    <n v="92672"/>
    <x v="5"/>
    <d v="2015-01-08T00:00:00"/>
    <n v="-90.755600000000001"/>
    <n v="7"/>
    <n v="24.57"/>
    <n v="89856"/>
    <x v="2"/>
    <n v="137.62762730423515"/>
  </r>
  <r>
    <n v="783"/>
    <s v="Carlos Byrd"/>
    <x v="2"/>
    <n v="0.02"/>
    <n v="100.98"/>
    <n v="35.840000000000003"/>
    <x v="0"/>
    <x v="0"/>
    <x v="0"/>
    <x v="10"/>
    <x v="0"/>
    <s v="Bush Westfield Collection Bookcases, Fully Assembled"/>
    <n v="0.62"/>
    <s v="United States"/>
    <x v="3"/>
    <x v="22"/>
    <s v="Bristol"/>
    <n v="6010"/>
    <x v="5"/>
    <d v="2015-01-06T00:00:00"/>
    <n v="-134.91200000000001"/>
    <n v="6"/>
    <n v="614.99"/>
    <n v="90961"/>
    <x v="3"/>
    <n v="1575.0804024960521"/>
  </r>
  <r>
    <n v="1828"/>
    <s v="Stacey Lucas"/>
    <x v="2"/>
    <n v="0.05"/>
    <n v="7.1"/>
    <n v="6.05"/>
    <x v="1"/>
    <x v="3"/>
    <x v="2"/>
    <x v="5"/>
    <x v="5"/>
    <s v="Wilson Jones Hanging View Binder, White, 1&quot;"/>
    <n v="0.39"/>
    <s v="United States"/>
    <x v="1"/>
    <x v="20"/>
    <s v="Cedar Falls"/>
    <n v="50613"/>
    <x v="5"/>
    <d v="2015-01-06T00:00:00"/>
    <n v="-101.246"/>
    <n v="14"/>
    <n v="100.99"/>
    <n v="86960"/>
    <x v="1"/>
    <n v="93.643389973802385"/>
  </r>
  <r>
    <n v="1828"/>
    <s v="Stacey Lucas"/>
    <x v="2"/>
    <n v="0.04"/>
    <n v="20.95"/>
    <n v="4"/>
    <x v="1"/>
    <x v="3"/>
    <x v="1"/>
    <x v="1"/>
    <x v="5"/>
    <s v="Fellowes Basic 104-Key Keyboard, Platinum"/>
    <n v="0.6"/>
    <s v="United States"/>
    <x v="1"/>
    <x v="20"/>
    <s v="Cedar Falls"/>
    <n v="50613"/>
    <x v="5"/>
    <d v="2015-01-11T00:00:00"/>
    <n v="-1.88"/>
    <n v="7"/>
    <n v="142.06"/>
    <n v="86960"/>
    <x v="1"/>
    <n v="363.28755509052223"/>
  </r>
  <r>
    <n v="1829"/>
    <s v="Suzanne Cochran"/>
    <x v="2"/>
    <n v="0.05"/>
    <n v="39.06"/>
    <n v="10.55"/>
    <x v="1"/>
    <x v="3"/>
    <x v="2"/>
    <x v="5"/>
    <x v="5"/>
    <s v="Ibico Recycled Linen-Style Covers"/>
    <n v="0.37"/>
    <s v="United States"/>
    <x v="1"/>
    <x v="20"/>
    <s v="Cedar Rapids"/>
    <n v="52402"/>
    <x v="5"/>
    <d v="2015-01-13T00:00:00"/>
    <n v="250.98060000000001"/>
    <n v="9"/>
    <n v="363.74"/>
    <n v="86960"/>
    <x v="1"/>
    <n v="662.2221562010983"/>
  </r>
  <r>
    <n v="1829"/>
    <s v="Suzanne Cochran"/>
    <x v="2"/>
    <n v="0.04"/>
    <n v="3.52"/>
    <n v="6.83"/>
    <x v="1"/>
    <x v="3"/>
    <x v="2"/>
    <x v="5"/>
    <x v="5"/>
    <s v="Self-Adhesive Ring Binder Labels"/>
    <n v="0.38"/>
    <s v="United States"/>
    <x v="1"/>
    <x v="20"/>
    <s v="Cedar Rapids"/>
    <n v="52402"/>
    <x v="5"/>
    <d v="2015-01-15T00:00:00"/>
    <n v="-57.753"/>
    <n v="4"/>
    <n v="15.93"/>
    <n v="86960"/>
    <x v="1"/>
    <n v="146.81981167129678"/>
  </r>
  <r>
    <n v="1829"/>
    <s v="Suzanne Cochran"/>
    <x v="2"/>
    <n v="0.02"/>
    <n v="15.51"/>
    <n v="17.78"/>
    <x v="1"/>
    <x v="3"/>
    <x v="2"/>
    <x v="6"/>
    <x v="5"/>
    <s v="Tenex File Box, Personal Filing Tote with Lid, Black"/>
    <n v="0.59"/>
    <s v="United States"/>
    <x v="1"/>
    <x v="20"/>
    <s v="Cedar Rapids"/>
    <n v="52402"/>
    <x v="5"/>
    <d v="2015-01-13T00:00:00"/>
    <n v="-47.97"/>
    <n v="1"/>
    <n v="21.28"/>
    <n v="86960"/>
    <x v="1"/>
    <n v="684.8208490096697"/>
  </r>
  <r>
    <n v="2146"/>
    <s v="Courtney Boyd"/>
    <x v="2"/>
    <n v="0.05"/>
    <n v="20.34"/>
    <n v="35"/>
    <x v="1"/>
    <x v="3"/>
    <x v="2"/>
    <x v="6"/>
    <x v="4"/>
    <s v="Tennsco Commercial Shelving"/>
    <n v="0.84"/>
    <s v="United States"/>
    <x v="0"/>
    <x v="21"/>
    <s v="Fairfax"/>
    <n v="20151"/>
    <x v="5"/>
    <d v="2015-01-10T00:00:00"/>
    <n v="52.776000000000003"/>
    <n v="2"/>
    <n v="53.02"/>
    <n v="87071"/>
    <x v="0"/>
    <n v="1467.0409036815813"/>
  </r>
  <r>
    <n v="211"/>
    <s v="Anna Wood"/>
    <x v="4"/>
    <n v="0.01"/>
    <n v="10.06"/>
    <n v="2.06"/>
    <x v="1"/>
    <x v="1"/>
    <x v="2"/>
    <x v="7"/>
    <x v="2"/>
    <s v="Riverleaf Stik-Withit® Designer Note Cubes®"/>
    <n v="0.39"/>
    <s v="United States"/>
    <x v="3"/>
    <x v="11"/>
    <s v="Utica"/>
    <n v="13501"/>
    <x v="5"/>
    <d v="2015-01-08T00:00:00"/>
    <n v="7.59"/>
    <n v="2"/>
    <n v="21.2"/>
    <n v="85964"/>
    <x v="3"/>
    <n v="34.580076259008756"/>
  </r>
  <r>
    <n v="211"/>
    <s v="Anna Wood"/>
    <x v="4"/>
    <n v="0"/>
    <n v="65.989999999999995"/>
    <n v="5.92"/>
    <x v="1"/>
    <x v="1"/>
    <x v="1"/>
    <x v="12"/>
    <x v="5"/>
    <s v="252"/>
    <n v="0.55000000000000004"/>
    <s v="United States"/>
    <x v="3"/>
    <x v="11"/>
    <s v="Utica"/>
    <n v="13501"/>
    <x v="5"/>
    <d v="2015-01-08T00:00:00"/>
    <n v="-107.98699999999999"/>
    <n v="3"/>
    <n v="173.32"/>
    <n v="85964"/>
    <x v="3"/>
    <n v="337.75044594866625"/>
  </r>
  <r>
    <n v="3347"/>
    <s v="Carrie McIntosh"/>
    <x v="4"/>
    <n v="7.0000000000000007E-2"/>
    <n v="7.68"/>
    <n v="6.16"/>
    <x v="2"/>
    <x v="1"/>
    <x v="2"/>
    <x v="5"/>
    <x v="5"/>
    <s v="GBC VeloBinder Strips"/>
    <n v="0.35"/>
    <s v="United States"/>
    <x v="0"/>
    <x v="12"/>
    <s v="Royal Palm Beach"/>
    <n v="33411"/>
    <x v="5"/>
    <d v="2015-01-08T00:00:00"/>
    <n v="125.9982"/>
    <n v="1"/>
    <n v="22.13"/>
    <n v="89355"/>
    <x v="0"/>
    <n v="106.583900877883"/>
  </r>
  <r>
    <n v="3347"/>
    <s v="Carrie McIntosh"/>
    <x v="4"/>
    <n v="0.05"/>
    <n v="6.64"/>
    <n v="4.95"/>
    <x v="2"/>
    <x v="1"/>
    <x v="0"/>
    <x v="11"/>
    <x v="1"/>
    <s v="G.E. Longer-Life Indoor Recessed Floodlight Bulbs"/>
    <n v="0.37"/>
    <s v="United States"/>
    <x v="0"/>
    <x v="12"/>
    <s v="Royal Palm Beach"/>
    <n v="33411"/>
    <x v="5"/>
    <d v="2015-01-08T00:00:00"/>
    <n v="-92.929199999999994"/>
    <n v="5"/>
    <n v="34.17"/>
    <n v="89355"/>
    <x v="0"/>
    <n v="-124.46504278871646"/>
  </r>
  <r>
    <n v="799"/>
    <s v="Lee McKenna Gregory"/>
    <x v="3"/>
    <n v="0.01"/>
    <n v="150.97999999999999"/>
    <n v="30"/>
    <x v="0"/>
    <x v="1"/>
    <x v="0"/>
    <x v="9"/>
    <x v="3"/>
    <s v="Novimex Swivel Fabric Task Chair"/>
    <n v="0.74"/>
    <s v="United States"/>
    <x v="0"/>
    <x v="23"/>
    <s v="Hilton Head Island"/>
    <n v="29915"/>
    <x v="5"/>
    <d v="2015-01-08T00:00:00"/>
    <n v="131.38200000000001"/>
    <n v="6"/>
    <n v="958.46"/>
    <n v="89909"/>
    <x v="0"/>
    <n v="2050.7295087060734"/>
  </r>
  <r>
    <n v="799"/>
    <s v="Lee McKenna Gregory"/>
    <x v="3"/>
    <n v="0.01"/>
    <n v="28.28"/>
    <n v="13.99"/>
    <x v="2"/>
    <x v="1"/>
    <x v="2"/>
    <x v="6"/>
    <x v="6"/>
    <s v="Eldon Portable Mobile Manager"/>
    <n v="0.57999999999999996"/>
    <s v="United States"/>
    <x v="0"/>
    <x v="23"/>
    <s v="Hilton Head Island"/>
    <n v="29915"/>
    <x v="5"/>
    <d v="2015-01-08T00:00:00"/>
    <n v="-89.292000000000002"/>
    <n v="12"/>
    <n v="368.84"/>
    <n v="89909"/>
    <x v="0"/>
    <n v="586.16940421355866"/>
  </r>
  <r>
    <n v="799"/>
    <s v="Lee McKenna Gregory"/>
    <x v="3"/>
    <n v="0.03"/>
    <n v="35.99"/>
    <n v="1.1000000000000001"/>
    <x v="1"/>
    <x v="1"/>
    <x v="1"/>
    <x v="12"/>
    <x v="5"/>
    <s v="Accessory35"/>
    <n v="0.55000000000000004"/>
    <s v="United States"/>
    <x v="0"/>
    <x v="23"/>
    <s v="Hilton Head Island"/>
    <n v="29915"/>
    <x v="5"/>
    <d v="2015-01-07T00:00:00"/>
    <n v="-211.036"/>
    <n v="1"/>
    <n v="30.86"/>
    <n v="89909"/>
    <x v="0"/>
    <n v="173.44963416437352"/>
  </r>
  <r>
    <n v="1950"/>
    <s v="Leslie Shannon"/>
    <x v="3"/>
    <n v="0.01"/>
    <n v="6.68"/>
    <n v="4.91"/>
    <x v="1"/>
    <x v="0"/>
    <x v="2"/>
    <x v="7"/>
    <x v="5"/>
    <s v="Xerox 1986"/>
    <n v="0.37"/>
    <s v="United States"/>
    <x v="2"/>
    <x v="24"/>
    <s v="Butte"/>
    <n v="59750"/>
    <x v="5"/>
    <d v="2015-01-08T00:00:00"/>
    <n v="-15.48"/>
    <n v="7"/>
    <n v="51.03"/>
    <n v="90414"/>
    <x v="2"/>
    <n v="270.67936337007274"/>
  </r>
  <r>
    <n v="2290"/>
    <s v="Glen Robertson"/>
    <x v="3"/>
    <n v="0"/>
    <n v="42.98"/>
    <n v="4.62"/>
    <x v="1"/>
    <x v="2"/>
    <x v="2"/>
    <x v="8"/>
    <x v="5"/>
    <s v="Belkin F9M820V08 8 Outlet Surge"/>
    <n v="0.56000000000000005"/>
    <s v="United States"/>
    <x v="1"/>
    <x v="7"/>
    <s v="Coon Rapids"/>
    <n v="55433"/>
    <x v="5"/>
    <d v="2015-01-08T00:00:00"/>
    <n v="385.30290000000002"/>
    <n v="12"/>
    <n v="558.41"/>
    <n v="88163"/>
    <x v="1"/>
    <n v="990.81926266270523"/>
  </r>
  <r>
    <n v="2290"/>
    <s v="Glen Robertson"/>
    <x v="3"/>
    <n v="0.03"/>
    <n v="21.78"/>
    <n v="5.94"/>
    <x v="1"/>
    <x v="2"/>
    <x v="2"/>
    <x v="8"/>
    <x v="6"/>
    <s v="Holmes HEPA Air Purifier"/>
    <n v="0.5"/>
    <s v="United States"/>
    <x v="1"/>
    <x v="7"/>
    <s v="Coon Rapids"/>
    <n v="55433"/>
    <x v="5"/>
    <d v="2015-01-08T00:00:00"/>
    <n v="187.2"/>
    <n v="13"/>
    <n v="290.22000000000003"/>
    <n v="88163"/>
    <x v="1"/>
    <n v="688.32121111075162"/>
  </r>
  <r>
    <n v="3285"/>
    <s v="Ricky Garner"/>
    <x v="3"/>
    <n v="0.06"/>
    <n v="1.7"/>
    <n v="1.99"/>
    <x v="1"/>
    <x v="1"/>
    <x v="1"/>
    <x v="1"/>
    <x v="1"/>
    <s v="BASF Silver 74 Minute CD-R"/>
    <n v="0.51"/>
    <s v="United States"/>
    <x v="0"/>
    <x v="21"/>
    <s v="Herndon"/>
    <n v="20170"/>
    <x v="5"/>
    <d v="2015-01-07T00:00:00"/>
    <n v="80.071200000000005"/>
    <n v="7"/>
    <n v="12.15"/>
    <n v="90750"/>
    <x v="0"/>
    <n v="335.64079897095115"/>
  </r>
  <r>
    <n v="3285"/>
    <s v="Ricky Garner"/>
    <x v="3"/>
    <n v="0.01"/>
    <n v="30.98"/>
    <n v="5.09"/>
    <x v="1"/>
    <x v="1"/>
    <x v="2"/>
    <x v="7"/>
    <x v="5"/>
    <s v="Xerox 19"/>
    <n v="0.4"/>
    <s v="United States"/>
    <x v="0"/>
    <x v="21"/>
    <s v="Herndon"/>
    <n v="20170"/>
    <x v="5"/>
    <d v="2015-01-08T00:00:00"/>
    <n v="896.40599999999995"/>
    <n v="9"/>
    <n v="288.42"/>
    <n v="90750"/>
    <x v="0"/>
    <n v="1290.6217038577261"/>
  </r>
  <r>
    <n v="619"/>
    <s v="Howard Rogers"/>
    <x v="0"/>
    <n v="0.03"/>
    <n v="14.2"/>
    <n v="5.3"/>
    <x v="1"/>
    <x v="1"/>
    <x v="0"/>
    <x v="11"/>
    <x v="2"/>
    <s v="Coloredge Poster Frame"/>
    <n v="0.46"/>
    <s v="United States"/>
    <x v="1"/>
    <x v="25"/>
    <s v="Southgate"/>
    <n v="48195"/>
    <x v="6"/>
    <d v="2015-01-08T00:00:00"/>
    <n v="107.02"/>
    <n v="14"/>
    <n v="205.98"/>
    <n v="88196"/>
    <x v="1"/>
    <n v="561.1359754085579"/>
  </r>
  <r>
    <n v="3"/>
    <s v="Bonnie Potter"/>
    <x v="1"/>
    <n v="0.01"/>
    <n v="2.84"/>
    <n v="0.93"/>
    <x v="2"/>
    <x v="3"/>
    <x v="2"/>
    <x v="2"/>
    <x v="2"/>
    <s v="SANFORD Liquid Accent™ Tank-Style Highlighters"/>
    <n v="0.54"/>
    <s v="United States"/>
    <x v="2"/>
    <x v="4"/>
    <s v="Anacortes"/>
    <n v="98221"/>
    <x v="6"/>
    <d v="2015-01-08T00:00:00"/>
    <n v="4.5599999999999996"/>
    <n v="4"/>
    <n v="13.01"/>
    <n v="88522"/>
    <x v="2"/>
    <n v="33.769145168792107"/>
  </r>
  <r>
    <n v="651"/>
    <s v="Leah Clapp"/>
    <x v="1"/>
    <n v="0.08"/>
    <n v="15.99"/>
    <n v="13.18"/>
    <x v="1"/>
    <x v="1"/>
    <x v="2"/>
    <x v="5"/>
    <x v="5"/>
    <s v="GBC Pre-Punched Binding Paper, Plastic, White, 8-1/2&quot; x 11&quot;"/>
    <n v="0.37"/>
    <s v="United States"/>
    <x v="2"/>
    <x v="26"/>
    <s v="Las Vegas"/>
    <n v="89115"/>
    <x v="6"/>
    <d v="2015-01-08T00:00:00"/>
    <n v="-246.92616000000001"/>
    <n v="12"/>
    <n v="192.33"/>
    <n v="91575"/>
    <x v="2"/>
    <n v="21.744249609910121"/>
  </r>
  <r>
    <n v="2630"/>
    <s v="Betsy Puckett"/>
    <x v="1"/>
    <n v="7.0000000000000007E-2"/>
    <n v="65.989999999999995"/>
    <n v="5.99"/>
    <x v="1"/>
    <x v="0"/>
    <x v="1"/>
    <x v="12"/>
    <x v="5"/>
    <s v="i1000"/>
    <n v="0.57999999999999996"/>
    <s v="United States"/>
    <x v="1"/>
    <x v="19"/>
    <s v="Norman"/>
    <n v="73071"/>
    <x v="6"/>
    <d v="2015-01-08T00:00:00"/>
    <n v="-139.18256"/>
    <n v="3"/>
    <n v="165.71"/>
    <n v="85915"/>
    <x v="1"/>
    <n v="291.06450129207991"/>
  </r>
  <r>
    <n v="1781"/>
    <s v="Jackie Capps"/>
    <x v="2"/>
    <n v="0.03"/>
    <n v="5.08"/>
    <n v="2.0299999999999998"/>
    <x v="1"/>
    <x v="2"/>
    <x v="0"/>
    <x v="11"/>
    <x v="2"/>
    <s v="Master Caster Door Stop, Brown"/>
    <n v="0.51"/>
    <s v="United States"/>
    <x v="2"/>
    <x v="8"/>
    <s v="San Carlos"/>
    <n v="94070"/>
    <x v="6"/>
    <d v="2015-01-12T00:00:00"/>
    <n v="15.1524"/>
    <n v="4"/>
    <n v="21.96"/>
    <n v="89858"/>
    <x v="2"/>
    <n v="238.7971225865825"/>
  </r>
  <r>
    <n v="3123"/>
    <s v="Jamie Manning"/>
    <x v="2"/>
    <n v="0.02"/>
    <n v="7.1"/>
    <n v="6.05"/>
    <x v="1"/>
    <x v="2"/>
    <x v="2"/>
    <x v="5"/>
    <x v="5"/>
    <s v="Wilson Jones Hanging View Binder, White, 1&quot;"/>
    <n v="0.39"/>
    <s v="United States"/>
    <x v="1"/>
    <x v="10"/>
    <s v="Melrose Park"/>
    <n v="60160"/>
    <x v="6"/>
    <d v="2015-01-09T00:00:00"/>
    <n v="-48.875"/>
    <n v="8"/>
    <n v="61.5"/>
    <n v="87287"/>
    <x v="1"/>
    <n v="197.53692535742098"/>
  </r>
  <r>
    <n v="3303"/>
    <s v="Carole Creech"/>
    <x v="2"/>
    <n v="0.04"/>
    <n v="33.89"/>
    <n v="5.0999999999999996"/>
    <x v="1"/>
    <x v="2"/>
    <x v="2"/>
    <x v="6"/>
    <x v="5"/>
    <s v="File Shuttle II and Handi-File, Black"/>
    <n v="0.6"/>
    <s v="United States"/>
    <x v="0"/>
    <x v="12"/>
    <s v="Lake Worth"/>
    <n v="33461"/>
    <x v="6"/>
    <d v="2015-01-12T00:00:00"/>
    <n v="68.676000000000002"/>
    <n v="6"/>
    <n v="200.64"/>
    <n v="87795"/>
    <x v="0"/>
    <n v="536.9244028428775"/>
  </r>
  <r>
    <n v="1367"/>
    <s v="James Hunter"/>
    <x v="4"/>
    <n v="0.03"/>
    <n v="73.98"/>
    <n v="14.52"/>
    <x v="1"/>
    <x v="1"/>
    <x v="1"/>
    <x v="1"/>
    <x v="5"/>
    <s v="Keytronic French Keyboard"/>
    <n v="0.65"/>
    <s v="United States"/>
    <x v="1"/>
    <x v="18"/>
    <s v="Lubbock"/>
    <n v="79424"/>
    <x v="6"/>
    <d v="2015-01-10T00:00:00"/>
    <n v="-326.23160000000001"/>
    <n v="1"/>
    <n v="79.02"/>
    <n v="90513"/>
    <x v="1"/>
    <n v="440.28802169280203"/>
  </r>
  <r>
    <n v="1606"/>
    <s v="Don Rogers"/>
    <x v="4"/>
    <n v="0.05"/>
    <n v="1.98"/>
    <n v="4.7699999999999996"/>
    <x v="1"/>
    <x v="2"/>
    <x v="2"/>
    <x v="5"/>
    <x v="5"/>
    <s v="Avery Reinforcements for Hole-Punch Pages"/>
    <n v="0.4"/>
    <s v="United States"/>
    <x v="3"/>
    <x v="11"/>
    <s v="Franklin Square"/>
    <n v="11010"/>
    <x v="6"/>
    <d v="2015-01-08T00:00:00"/>
    <n v="-14.359819999999999"/>
    <n v="1"/>
    <n v="3.53"/>
    <n v="87993"/>
    <x v="3"/>
    <n v="102.94260228770489"/>
  </r>
  <r>
    <n v="1606"/>
    <s v="Don Rogers"/>
    <x v="4"/>
    <n v="7.0000000000000007E-2"/>
    <n v="699.99"/>
    <n v="24.49"/>
    <x v="2"/>
    <x v="2"/>
    <x v="1"/>
    <x v="4"/>
    <x v="4"/>
    <s v="Canon PC1060 Personal Laser Copier"/>
    <n v="0.41"/>
    <s v="United States"/>
    <x v="3"/>
    <x v="11"/>
    <s v="Franklin Square"/>
    <n v="11010"/>
    <x v="6"/>
    <d v="2015-01-08T00:00:00"/>
    <n v="-2870.2775999999999"/>
    <n v="1"/>
    <n v="706.56"/>
    <n v="87993"/>
    <x v="3"/>
    <n v="-176.67570596133413"/>
  </r>
  <r>
    <n v="1606"/>
    <s v="Don Rogers"/>
    <x v="4"/>
    <n v="7.0000000000000007E-2"/>
    <n v="3174.835"/>
    <n v="24.49"/>
    <x v="1"/>
    <x v="2"/>
    <x v="1"/>
    <x v="3"/>
    <x v="4"/>
    <s v="Polycom ViewStation™ ISDN Videoconferencing Unit"/>
    <n v="0.39"/>
    <s v="United States"/>
    <x v="3"/>
    <x v="11"/>
    <s v="Franklin Square"/>
    <n v="11010"/>
    <x v="6"/>
    <d v="2015-01-08T00:00:00"/>
    <n v="77.983599999999996"/>
    <n v="2"/>
    <n v="13121.07"/>
    <n v="87993"/>
    <x v="3"/>
    <n v="21967.212971144159"/>
  </r>
  <r>
    <n v="3076"/>
    <s v="Peter Hardy"/>
    <x v="4"/>
    <n v="0"/>
    <n v="137.47999999999999"/>
    <n v="32.18"/>
    <x v="0"/>
    <x v="0"/>
    <x v="0"/>
    <x v="10"/>
    <x v="0"/>
    <s v="O'Sullivan Cherrywood Estates Traditional Barrister Bookcase"/>
    <n v="0.78"/>
    <s v="United States"/>
    <x v="3"/>
    <x v="27"/>
    <s v="Stow"/>
    <n v="44224"/>
    <x v="6"/>
    <d v="2015-01-08T00:00:00"/>
    <n v="-203.27"/>
    <n v="2"/>
    <n v="296.75"/>
    <n v="88241"/>
    <x v="3"/>
    <n v="1597.4819491121732"/>
  </r>
  <r>
    <n v="3079"/>
    <s v="Andrew Levine"/>
    <x v="4"/>
    <n v="0"/>
    <n v="137.47999999999999"/>
    <n v="32.18"/>
    <x v="0"/>
    <x v="0"/>
    <x v="0"/>
    <x v="10"/>
    <x v="0"/>
    <s v="O'Sullivan Cherrywood Estates Traditional Barrister Bookcase"/>
    <n v="0.78"/>
    <s v="United States"/>
    <x v="3"/>
    <x v="28"/>
    <s v="Philadelphia"/>
    <n v="19112"/>
    <x v="6"/>
    <d v="2015-01-08T00:00:00"/>
    <n v="-203.27"/>
    <n v="10"/>
    <n v="1483.76"/>
    <n v="12480"/>
    <x v="3"/>
    <n v="1597.4819491121732"/>
  </r>
  <r>
    <n v="2868"/>
    <s v="Eugene Clayton"/>
    <x v="1"/>
    <n v="0.03"/>
    <n v="896.99"/>
    <n v="19.989999999999998"/>
    <x v="1"/>
    <x v="3"/>
    <x v="2"/>
    <x v="5"/>
    <x v="5"/>
    <s v="GBC DocuBind TL300 Electric Binding System"/>
    <n v="0.38"/>
    <s v="United States"/>
    <x v="2"/>
    <x v="4"/>
    <s v="Edmonds"/>
    <n v="98026"/>
    <x v="7"/>
    <d v="2015-01-10T00:00:00"/>
    <n v="3602.1311999999998"/>
    <n v="6"/>
    <n v="5220.4799999999996"/>
    <n v="85826"/>
    <x v="2"/>
    <n v="6982.1191604509431"/>
  </r>
  <r>
    <n v="2908"/>
    <s v="Robyn Lyon"/>
    <x v="1"/>
    <n v="7.0000000000000007E-2"/>
    <n v="4.13"/>
    <n v="0.99"/>
    <x v="1"/>
    <x v="2"/>
    <x v="2"/>
    <x v="13"/>
    <x v="5"/>
    <s v="Avery 491"/>
    <n v="0.39"/>
    <s v="United States"/>
    <x v="3"/>
    <x v="27"/>
    <s v="Garfield Heights"/>
    <n v="44125"/>
    <x v="7"/>
    <d v="2015-01-08T00:00:00"/>
    <n v="10.959199999999999"/>
    <n v="4"/>
    <n v="16.07"/>
    <n v="88156"/>
    <x v="3"/>
    <n v="-5.6506634500083415"/>
  </r>
  <r>
    <n v="2908"/>
    <s v="Robyn Lyon"/>
    <x v="1"/>
    <n v="0.03"/>
    <n v="22.72"/>
    <n v="8.99"/>
    <x v="1"/>
    <x v="2"/>
    <x v="0"/>
    <x v="11"/>
    <x v="1"/>
    <s v="Executive Impressions 14&quot; Two-Color Numerals Wall Clock"/>
    <n v="0.44"/>
    <s v="United States"/>
    <x v="3"/>
    <x v="27"/>
    <s v="Garfield Heights"/>
    <n v="44125"/>
    <x v="7"/>
    <d v="2015-01-08T00:00:00"/>
    <n v="17.429400000000001"/>
    <n v="1"/>
    <n v="25.26"/>
    <n v="88156"/>
    <x v="3"/>
    <n v="348.32823232483349"/>
  </r>
  <r>
    <n v="2508"/>
    <s v="Pauline Brooks"/>
    <x v="2"/>
    <n v="0.02"/>
    <n v="5.81"/>
    <n v="8.49"/>
    <x v="1"/>
    <x v="2"/>
    <x v="2"/>
    <x v="5"/>
    <x v="5"/>
    <s v="Fellowes Black Plastic Comb Bindings"/>
    <n v="0.39"/>
    <s v="United States"/>
    <x v="3"/>
    <x v="29"/>
    <s v="Sanford"/>
    <n v="4073"/>
    <x v="7"/>
    <d v="2015-01-12T00:00:00"/>
    <n v="-137.494"/>
    <n v="7"/>
    <n v="42.44"/>
    <n v="87031"/>
    <x v="3"/>
    <n v="170.18699533947066"/>
  </r>
  <r>
    <n v="2099"/>
    <s v="Nathan Fox"/>
    <x v="3"/>
    <n v="7.0000000000000007E-2"/>
    <n v="14.56"/>
    <n v="3.5"/>
    <x v="1"/>
    <x v="2"/>
    <x v="2"/>
    <x v="8"/>
    <x v="5"/>
    <s v="Acco 6 Outlet Guardian Premium Surge Suppressor"/>
    <n v="0.57999999999999996"/>
    <s v="United States"/>
    <x v="0"/>
    <x v="23"/>
    <s v="Myrtle Beach"/>
    <n v="29577"/>
    <x v="7"/>
    <d v="2015-01-09T00:00:00"/>
    <n v="-45.527999999999999"/>
    <n v="6"/>
    <n v="84.59"/>
    <n v="87888"/>
    <x v="0"/>
    <n v="400.0013757980185"/>
  </r>
  <r>
    <n v="806"/>
    <s v="Judy Singer"/>
    <x v="0"/>
    <n v="0.06"/>
    <n v="179.99"/>
    <n v="13.99"/>
    <x v="2"/>
    <x v="0"/>
    <x v="1"/>
    <x v="12"/>
    <x v="6"/>
    <s v="VTech VT20-2481 2.4GHz Two-Line Phone System w/Answering Machine"/>
    <n v="0.56999999999999995"/>
    <s v="United States"/>
    <x v="0"/>
    <x v="12"/>
    <s v="Miami"/>
    <n v="33132"/>
    <x v="8"/>
    <d v="2015-01-11T00:00:00"/>
    <n v="1220.03784"/>
    <n v="54"/>
    <n v="8332.91"/>
    <n v="40547"/>
    <x v="0"/>
    <n v="2469.8182808526781"/>
  </r>
  <r>
    <n v="1527"/>
    <s v="Neil Parker"/>
    <x v="0"/>
    <n v="0.03"/>
    <n v="30.98"/>
    <n v="8.99"/>
    <x v="2"/>
    <x v="0"/>
    <x v="2"/>
    <x v="2"/>
    <x v="1"/>
    <s v="Boston School Pro Electric Pencil Sharpener, 1670"/>
    <n v="0.57999999999999996"/>
    <s v="United States"/>
    <x v="0"/>
    <x v="16"/>
    <s v="Decatur"/>
    <n v="35601"/>
    <x v="8"/>
    <d v="2015-01-11T00:00:00"/>
    <n v="0.51"/>
    <n v="5"/>
    <n v="162.38999999999999"/>
    <n v="86813"/>
    <x v="0"/>
    <n v="644.05618800705122"/>
  </r>
  <r>
    <n v="1528"/>
    <s v="Brad Stark"/>
    <x v="0"/>
    <n v="0.01"/>
    <n v="525.98"/>
    <n v="19.989999999999998"/>
    <x v="1"/>
    <x v="0"/>
    <x v="2"/>
    <x v="5"/>
    <x v="5"/>
    <s v="GBC DocuBind 300 Electric Binding Machine"/>
    <n v="0.37"/>
    <s v="United States"/>
    <x v="0"/>
    <x v="9"/>
    <s v="Eden"/>
    <n v="27288"/>
    <x v="8"/>
    <d v="2015-01-11T00:00:00"/>
    <n v="-161.92400000000001"/>
    <n v="9"/>
    <n v="4920.8100000000004"/>
    <n v="86813"/>
    <x v="0"/>
    <n v="2253.5583636394863"/>
  </r>
  <r>
    <n v="3017"/>
    <s v="Melvin Benton"/>
    <x v="0"/>
    <n v="0.01"/>
    <n v="5.58"/>
    <n v="5.3"/>
    <x v="1"/>
    <x v="3"/>
    <x v="2"/>
    <x v="15"/>
    <x v="5"/>
    <s v="Staples Brown Kraft Recycled Clasp Envelopes"/>
    <n v="0.35"/>
    <s v="United States"/>
    <x v="2"/>
    <x v="8"/>
    <s v="Encinitas"/>
    <n v="92024"/>
    <x v="8"/>
    <d v="2015-01-10T00:00:00"/>
    <n v="-7.25"/>
    <n v="1"/>
    <n v="11.16"/>
    <n v="89071"/>
    <x v="2"/>
    <n v="367.8348761455207"/>
  </r>
  <r>
    <n v="3017"/>
    <s v="Melvin Benton"/>
    <x v="0"/>
    <n v="0.03"/>
    <n v="3.98"/>
    <n v="0.7"/>
    <x v="1"/>
    <x v="3"/>
    <x v="2"/>
    <x v="2"/>
    <x v="2"/>
    <s v="4009® Highlighters by Sanford"/>
    <n v="0.52"/>
    <s v="United States"/>
    <x v="2"/>
    <x v="8"/>
    <s v="Encinitas"/>
    <n v="92024"/>
    <x v="8"/>
    <d v="2015-01-10T00:00:00"/>
    <n v="31.201799999999999"/>
    <n v="11"/>
    <n v="45.22"/>
    <n v="89071"/>
    <x v="2"/>
    <n v="403.14091884642346"/>
  </r>
  <r>
    <n v="833"/>
    <s v="Gerald Love"/>
    <x v="1"/>
    <n v="0"/>
    <n v="11.66"/>
    <n v="8.99"/>
    <x v="2"/>
    <x v="3"/>
    <x v="2"/>
    <x v="2"/>
    <x v="1"/>
    <s v="Boston 16765 Mini Stand Up Battery Pencil Sharpener"/>
    <n v="0.59"/>
    <s v="United States"/>
    <x v="2"/>
    <x v="8"/>
    <s v="Gilroy"/>
    <n v="95020"/>
    <x v="8"/>
    <d v="2015-01-11T00:00:00"/>
    <n v="-203.67"/>
    <n v="11"/>
    <n v="138.51"/>
    <n v="89770"/>
    <x v="2"/>
    <n v="119.11158141502838"/>
  </r>
  <r>
    <n v="358"/>
    <s v="Chris F Brandt"/>
    <x v="2"/>
    <n v="0.04"/>
    <n v="125.99"/>
    <n v="8.99"/>
    <x v="1"/>
    <x v="3"/>
    <x v="1"/>
    <x v="12"/>
    <x v="5"/>
    <s v="M70"/>
    <n v="0.59"/>
    <s v="United States"/>
    <x v="3"/>
    <x v="28"/>
    <s v="King of Prussia"/>
    <n v="19406"/>
    <x v="8"/>
    <d v="2015-01-16T00:00:00"/>
    <n v="-627.82191999999998"/>
    <n v="1"/>
    <n v="107.95"/>
    <n v="91130"/>
    <x v="3"/>
    <n v="181.02418651344098"/>
  </r>
  <r>
    <n v="2555"/>
    <s v="Karl Knowles"/>
    <x v="2"/>
    <n v="0.1"/>
    <n v="2.6"/>
    <n v="2.4"/>
    <x v="1"/>
    <x v="2"/>
    <x v="2"/>
    <x v="2"/>
    <x v="2"/>
    <s v="12 Colored Short Pencils"/>
    <n v="0.57999999999999996"/>
    <s v="United States"/>
    <x v="1"/>
    <x v="30"/>
    <s v="Madison"/>
    <n v="53711"/>
    <x v="8"/>
    <d v="2015-01-14T00:00:00"/>
    <n v="-88.04"/>
    <n v="12"/>
    <n v="30.1"/>
    <n v="86527"/>
    <x v="1"/>
    <n v="147.5058797799679"/>
  </r>
  <r>
    <n v="1745"/>
    <s v="Herbert Holden"/>
    <x v="3"/>
    <n v="0.02"/>
    <n v="4.13"/>
    <n v="6.89"/>
    <x v="1"/>
    <x v="2"/>
    <x v="2"/>
    <x v="13"/>
    <x v="5"/>
    <s v="Avery 05222 Permanent Self-Adhesive File Folder Labels for Typewriters, on Rolls, White, 250/Roll"/>
    <n v="0.39"/>
    <s v="United States"/>
    <x v="0"/>
    <x v="5"/>
    <s v="Atlanta"/>
    <n v="30305"/>
    <x v="8"/>
    <d v="2015-01-10T00:00:00"/>
    <n v="-51.737000000000002"/>
    <n v="9"/>
    <n v="45.87"/>
    <n v="18561"/>
    <x v="0"/>
    <n v="329.77856960394081"/>
  </r>
  <r>
    <n v="1749"/>
    <s v="Sherri P Stephens"/>
    <x v="3"/>
    <n v="0.02"/>
    <n v="4.13"/>
    <n v="6.89"/>
    <x v="1"/>
    <x v="2"/>
    <x v="2"/>
    <x v="13"/>
    <x v="5"/>
    <s v="Avery 05222 Permanent Self-Adhesive File Folder Labels for Typewriters, on Rolls, White, 250/Roll"/>
    <n v="0.39"/>
    <s v="United States"/>
    <x v="1"/>
    <x v="19"/>
    <s v="Lawton"/>
    <n v="73505"/>
    <x v="8"/>
    <d v="2015-01-10T00:00:00"/>
    <n v="-48.235999999999997"/>
    <n v="2"/>
    <n v="10.19"/>
    <n v="87243"/>
    <x v="1"/>
    <n v="333.36368365800149"/>
  </r>
  <r>
    <n v="2164"/>
    <s v="Harry Sellers"/>
    <x v="3"/>
    <n v="0.01"/>
    <n v="5.38"/>
    <n v="7.57"/>
    <x v="1"/>
    <x v="0"/>
    <x v="2"/>
    <x v="5"/>
    <x v="5"/>
    <s v="Acco PRESSTEX® Data Binder with Storage Hooks, Dark Blue, 9 1/2&quot; X 11&quot;"/>
    <n v="0.36"/>
    <s v="United States"/>
    <x v="2"/>
    <x v="8"/>
    <s v="Pasadena"/>
    <n v="91104"/>
    <x v="8"/>
    <d v="2015-01-10T00:00:00"/>
    <n v="-66.779579999999996"/>
    <n v="3"/>
    <n v="18.68"/>
    <n v="88794"/>
    <x v="2"/>
    <n v="279.28296489636205"/>
  </r>
  <r>
    <n v="2164"/>
    <s v="Harry Sellers"/>
    <x v="3"/>
    <n v="0.05"/>
    <n v="3.28"/>
    <n v="3.97"/>
    <x v="1"/>
    <x v="0"/>
    <x v="2"/>
    <x v="2"/>
    <x v="2"/>
    <s v="Newell 337"/>
    <n v="0.56000000000000005"/>
    <s v="United States"/>
    <x v="2"/>
    <x v="8"/>
    <s v="Pasadena"/>
    <n v="91104"/>
    <x v="8"/>
    <d v="2015-01-09T00:00:00"/>
    <n v="-144.9188"/>
    <n v="11"/>
    <n v="36.299999999999997"/>
    <n v="88794"/>
    <x v="2"/>
    <n v="232.98829917090916"/>
  </r>
  <r>
    <n v="2165"/>
    <s v="Melanie Knight"/>
    <x v="3"/>
    <n v="0.09"/>
    <n v="2.78"/>
    <n v="0.97"/>
    <x v="1"/>
    <x v="0"/>
    <x v="2"/>
    <x v="2"/>
    <x v="2"/>
    <s v="Newell 339"/>
    <n v="0.59"/>
    <s v="United States"/>
    <x v="3"/>
    <x v="29"/>
    <s v="Augusta"/>
    <n v="4330"/>
    <x v="8"/>
    <d v="2015-01-11T00:00:00"/>
    <n v="-5.0716000000000001"/>
    <n v="6"/>
    <n v="16.03"/>
    <n v="88794"/>
    <x v="3"/>
    <n v="290.21276575019778"/>
  </r>
  <r>
    <n v="3331"/>
    <s v="Elisabeth Shaw"/>
    <x v="3"/>
    <n v="0.02"/>
    <n v="4"/>
    <n v="1.3"/>
    <x v="1"/>
    <x v="3"/>
    <x v="2"/>
    <x v="7"/>
    <x v="2"/>
    <s v="EcoTones® Memo Sheets"/>
    <n v="0.37"/>
    <s v="United States"/>
    <x v="0"/>
    <x v="12"/>
    <s v="Ormond Beach"/>
    <n v="32174"/>
    <x v="8"/>
    <d v="2015-01-09T00:00:00"/>
    <n v="-23.295999999999999"/>
    <n v="12"/>
    <n v="50.71"/>
    <n v="86284"/>
    <x v="0"/>
    <n v="156.92883901715655"/>
  </r>
  <r>
    <n v="894"/>
    <s v="Gail Rankin Cole"/>
    <x v="0"/>
    <n v="0.01"/>
    <n v="8.34"/>
    <n v="0.96"/>
    <x v="1"/>
    <x v="3"/>
    <x v="0"/>
    <x v="11"/>
    <x v="2"/>
    <s v="Document Clip Frames"/>
    <n v="0.43"/>
    <s v="United States"/>
    <x v="3"/>
    <x v="31"/>
    <s v="Washington"/>
    <n v="20024"/>
    <x v="9"/>
    <d v="2015-01-12T00:00:00"/>
    <n v="29.332000000000001"/>
    <n v="24"/>
    <n v="199.12"/>
    <n v="14596"/>
    <x v="3"/>
    <n v="360.48330126029498"/>
  </r>
  <r>
    <n v="894"/>
    <s v="Gail Rankin Cole"/>
    <x v="0"/>
    <n v="0.06"/>
    <n v="3.28"/>
    <n v="3.97"/>
    <x v="1"/>
    <x v="3"/>
    <x v="2"/>
    <x v="2"/>
    <x v="2"/>
    <s v="Newell 337"/>
    <n v="0.56000000000000005"/>
    <s v="United States"/>
    <x v="3"/>
    <x v="31"/>
    <s v="Washington"/>
    <n v="20024"/>
    <x v="9"/>
    <d v="2015-01-11T00:00:00"/>
    <n v="-86"/>
    <n v="19"/>
    <n v="63.14"/>
    <n v="14596"/>
    <x v="3"/>
    <n v="384.73288376709212"/>
  </r>
  <r>
    <n v="896"/>
    <s v="Jennifer Siegel"/>
    <x v="0"/>
    <n v="0.01"/>
    <n v="8.34"/>
    <n v="0.96"/>
    <x v="1"/>
    <x v="3"/>
    <x v="0"/>
    <x v="11"/>
    <x v="2"/>
    <s v="Document Clip Frames"/>
    <n v="0.43"/>
    <s v="United States"/>
    <x v="1"/>
    <x v="18"/>
    <s v="Denton"/>
    <n v="76201"/>
    <x v="9"/>
    <d v="2015-01-12T00:00:00"/>
    <n v="34.348199999999999"/>
    <n v="6"/>
    <n v="49.78"/>
    <n v="90166"/>
    <x v="1"/>
    <n v="365.62001908890937"/>
  </r>
  <r>
    <n v="896"/>
    <s v="Jennifer Siegel"/>
    <x v="0"/>
    <n v="0.06"/>
    <n v="3.28"/>
    <n v="3.97"/>
    <x v="1"/>
    <x v="3"/>
    <x v="2"/>
    <x v="2"/>
    <x v="2"/>
    <s v="Newell 337"/>
    <n v="0.56000000000000005"/>
    <s v="United States"/>
    <x v="1"/>
    <x v="18"/>
    <s v="Denton"/>
    <n v="76201"/>
    <x v="9"/>
    <d v="2015-01-11T00:00:00"/>
    <n v="-66.650000000000006"/>
    <n v="5"/>
    <n v="16.62"/>
    <n v="90166"/>
    <x v="1"/>
    <n v="404.54778149519086"/>
  </r>
  <r>
    <n v="1976"/>
    <s v="Sherri F Vogel"/>
    <x v="0"/>
    <n v="0.05"/>
    <n v="70.98"/>
    <n v="46.74"/>
    <x v="0"/>
    <x v="1"/>
    <x v="0"/>
    <x v="10"/>
    <x v="0"/>
    <s v="Hon Metal Bookcases, Putty"/>
    <n v="0.56000000000000005"/>
    <s v="United States"/>
    <x v="1"/>
    <x v="25"/>
    <s v="East Lansing"/>
    <n v="48823"/>
    <x v="9"/>
    <d v="2015-01-11T00:00:00"/>
    <n v="-850.65239999999994"/>
    <n v="8"/>
    <n v="551.51"/>
    <n v="89039"/>
    <x v="1"/>
    <n v="1170.064970539122"/>
  </r>
  <r>
    <n v="1976"/>
    <s v="Sherri F Vogel"/>
    <x v="0"/>
    <n v="0.05"/>
    <n v="11.55"/>
    <n v="2.36"/>
    <x v="1"/>
    <x v="1"/>
    <x v="2"/>
    <x v="2"/>
    <x v="2"/>
    <s v="Newell 309"/>
    <n v="0.55000000000000004"/>
    <s v="United States"/>
    <x v="1"/>
    <x v="25"/>
    <s v="East Lansing"/>
    <n v="48823"/>
    <x v="9"/>
    <d v="2015-01-12T00:00:00"/>
    <n v="98.525099999999995"/>
    <n v="12"/>
    <n v="142.79"/>
    <n v="89039"/>
    <x v="1"/>
    <n v="524.46415904827973"/>
  </r>
  <r>
    <n v="2418"/>
    <s v="Kyle Fink"/>
    <x v="1"/>
    <n v="0.1"/>
    <n v="599.99"/>
    <n v="24.49"/>
    <x v="1"/>
    <x v="1"/>
    <x v="1"/>
    <x v="4"/>
    <x v="4"/>
    <s v="Canon PC1080F Personal Copier"/>
    <n v="0.5"/>
    <s v="United States"/>
    <x v="0"/>
    <x v="21"/>
    <s v="Petersburg"/>
    <n v="23805"/>
    <x v="9"/>
    <d v="2015-01-11T00:00:00"/>
    <n v="-343.12599999999998"/>
    <n v="11"/>
    <n v="6355.69"/>
    <n v="86753"/>
    <x v="0"/>
    <n v="2160.4458057801653"/>
  </r>
  <r>
    <n v="2418"/>
    <s v="Kyle Fink"/>
    <x v="1"/>
    <n v="0.06"/>
    <n v="2.78"/>
    <n v="1.25"/>
    <x v="1"/>
    <x v="1"/>
    <x v="2"/>
    <x v="2"/>
    <x v="2"/>
    <s v="Newell 318"/>
    <n v="0.59"/>
    <s v="United States"/>
    <x v="0"/>
    <x v="21"/>
    <s v="Petersburg"/>
    <n v="23805"/>
    <x v="9"/>
    <d v="2015-01-12T00:00:00"/>
    <n v="66.36"/>
    <n v="10"/>
    <n v="28.09"/>
    <n v="86753"/>
    <x v="0"/>
    <n v="167.50792771954312"/>
  </r>
  <r>
    <n v="2132"/>
    <s v="Philip Hawkins"/>
    <x v="2"/>
    <n v="0.05"/>
    <n v="30.42"/>
    <n v="8.65"/>
    <x v="2"/>
    <x v="2"/>
    <x v="1"/>
    <x v="1"/>
    <x v="5"/>
    <s v="Fellowes Internet Keyboard, Platinum"/>
    <n v="0.74"/>
    <s v="United States"/>
    <x v="1"/>
    <x v="6"/>
    <s v="Hazelwood"/>
    <n v="63042"/>
    <x v="9"/>
    <d v="2015-01-14T00:00:00"/>
    <n v="-191.2576"/>
    <n v="11"/>
    <n v="334.44"/>
    <n v="90078"/>
    <x v="1"/>
    <n v="385.53473215156521"/>
  </r>
  <r>
    <n v="2346"/>
    <s v="Sylvia Kumar"/>
    <x v="2"/>
    <n v="0.03"/>
    <n v="297.64"/>
    <n v="14.7"/>
    <x v="0"/>
    <x v="3"/>
    <x v="1"/>
    <x v="3"/>
    <x v="3"/>
    <s v="Panasonic KX-P3200 Dot Matrix Printer"/>
    <n v="0.56999999999999995"/>
    <s v="United States"/>
    <x v="0"/>
    <x v="32"/>
    <s v="Pleasure Ridge Park"/>
    <n v="40258"/>
    <x v="9"/>
    <d v="2015-01-15T00:00:00"/>
    <n v="-48.972000000000001"/>
    <n v="12"/>
    <n v="3707.05"/>
    <n v="89503"/>
    <x v="0"/>
    <n v="1655.8287451884689"/>
  </r>
  <r>
    <n v="2797"/>
    <s v="Cameron Kendall"/>
    <x v="4"/>
    <n v="0"/>
    <n v="5.0199999999999996"/>
    <n v="5.14"/>
    <x v="1"/>
    <x v="1"/>
    <x v="1"/>
    <x v="1"/>
    <x v="1"/>
    <s v="Imation 3.5, DISKETTE 44766 HGHLD3.52HD/FM, 10/Pack"/>
    <n v="0.79"/>
    <s v="United States"/>
    <x v="3"/>
    <x v="28"/>
    <s v="Pittsburgh"/>
    <n v="15122"/>
    <x v="9"/>
    <d v="2015-01-11T00:00:00"/>
    <n v="-159.30279999999999"/>
    <n v="8"/>
    <n v="43.94"/>
    <n v="87552"/>
    <x v="3"/>
    <n v="272.0974687601701"/>
  </r>
  <r>
    <n v="194"/>
    <s v="Tammy Goldman"/>
    <x v="3"/>
    <n v="0.02"/>
    <n v="6.48"/>
    <n v="9.17"/>
    <x v="1"/>
    <x v="3"/>
    <x v="2"/>
    <x v="7"/>
    <x v="5"/>
    <s v="Xerox 1996"/>
    <n v="0.37"/>
    <s v="United States"/>
    <x v="2"/>
    <x v="15"/>
    <s v="Lehi"/>
    <n v="84043"/>
    <x v="9"/>
    <d v="2015-01-11T00:00:00"/>
    <n v="-105.68519999999999"/>
    <n v="4"/>
    <n v="28.2"/>
    <n v="90431"/>
    <x v="2"/>
    <n v="297.85210023962645"/>
  </r>
  <r>
    <n v="947"/>
    <s v="Dorothy Buchanan"/>
    <x v="0"/>
    <n v="0.08"/>
    <n v="14.2"/>
    <n v="5.3"/>
    <x v="2"/>
    <x v="2"/>
    <x v="0"/>
    <x v="11"/>
    <x v="2"/>
    <s v="Coloredge Poster Frame"/>
    <n v="0.46"/>
    <s v="United States"/>
    <x v="3"/>
    <x v="33"/>
    <s v="Bayonne"/>
    <n v="7002"/>
    <x v="10"/>
    <d v="2015-01-13T00:00:00"/>
    <n v="27.23"/>
    <n v="5"/>
    <n v="72.11"/>
    <n v="86565"/>
    <x v="3"/>
    <n v="423.54598948551734"/>
  </r>
  <r>
    <n v="166"/>
    <s v="Vicki Hauser"/>
    <x v="2"/>
    <n v="0.08"/>
    <n v="399.98"/>
    <n v="12.06"/>
    <x v="0"/>
    <x v="1"/>
    <x v="1"/>
    <x v="3"/>
    <x v="0"/>
    <s v="Okidata ML320 Series Turbo Dot Matrix Printers"/>
    <n v="0.56000000000000005"/>
    <s v="United States"/>
    <x v="0"/>
    <x v="34"/>
    <s v="Lebanon"/>
    <n v="37087"/>
    <x v="10"/>
    <d v="2015-01-18T00:00:00"/>
    <n v="28.514099999999999"/>
    <n v="5"/>
    <n v="1839.91"/>
    <n v="89426"/>
    <x v="0"/>
    <n v="1912.5682998662028"/>
  </r>
  <r>
    <n v="466"/>
    <s v="Marc Nash"/>
    <x v="3"/>
    <n v="0.08"/>
    <n v="297.64"/>
    <n v="14.7"/>
    <x v="0"/>
    <x v="0"/>
    <x v="1"/>
    <x v="3"/>
    <x v="3"/>
    <s v="Panasonic KX-P3200 Dot Matrix Printer"/>
    <n v="0.56999999999999995"/>
    <s v="United States"/>
    <x v="3"/>
    <x v="35"/>
    <s v="Bellingham"/>
    <n v="2019"/>
    <x v="10"/>
    <d v="2015-01-11T00:00:00"/>
    <n v="496.79680000000002"/>
    <n v="5"/>
    <n v="1132.8399999999999"/>
    <n v="88060"/>
    <x v="3"/>
    <n v="2293.8923808856466"/>
  </r>
  <r>
    <n v="467"/>
    <s v="Maria Thomas"/>
    <x v="3"/>
    <n v="0.02"/>
    <n v="12.99"/>
    <n v="14.37"/>
    <x v="1"/>
    <x v="0"/>
    <x v="0"/>
    <x v="11"/>
    <x v="4"/>
    <s v="Tensor &quot;Hersey Kiss&quot; Styled Floor Lamp"/>
    <n v="0.73"/>
    <s v="United States"/>
    <x v="3"/>
    <x v="35"/>
    <s v="Beverly"/>
    <n v="1915"/>
    <x v="10"/>
    <d v="2015-01-12T00:00:00"/>
    <n v="-556.80960000000005"/>
    <n v="11"/>
    <n v="143.63"/>
    <n v="88060"/>
    <x v="3"/>
    <n v="290.20027320436628"/>
  </r>
  <r>
    <n v="468"/>
    <s v="Craig Bennett"/>
    <x v="3"/>
    <n v="0.06"/>
    <n v="14.42"/>
    <n v="6.75"/>
    <x v="1"/>
    <x v="0"/>
    <x v="2"/>
    <x v="8"/>
    <x v="6"/>
    <s v="Holmes Odor Grabber"/>
    <n v="0.52"/>
    <s v="United States"/>
    <x v="3"/>
    <x v="35"/>
    <s v="Hanson"/>
    <n v="2341"/>
    <x v="10"/>
    <d v="2015-01-12T00:00:00"/>
    <n v="-27.738800000000001"/>
    <n v="5"/>
    <n v="73.040000000000006"/>
    <n v="88060"/>
    <x v="3"/>
    <n v="424.86884517083968"/>
  </r>
  <r>
    <n v="469"/>
    <s v="Marion Bowling"/>
    <x v="3"/>
    <n v="0.05"/>
    <n v="4.1399999999999997"/>
    <n v="6.6"/>
    <x v="2"/>
    <x v="0"/>
    <x v="0"/>
    <x v="11"/>
    <x v="5"/>
    <s v="Eldon Image Series Black Desk Accessories"/>
    <n v="0.49"/>
    <s v="United States"/>
    <x v="3"/>
    <x v="33"/>
    <s v="Hawthorne"/>
    <n v="7506"/>
    <x v="10"/>
    <d v="2015-01-13T00:00:00"/>
    <n v="-128.68719999999999"/>
    <n v="7"/>
    <n v="33.35"/>
    <n v="88060"/>
    <x v="3"/>
    <n v="184.59712737344677"/>
  </r>
  <r>
    <n v="470"/>
    <s v="Tony Doyle"/>
    <x v="3"/>
    <n v="0.03"/>
    <n v="11.34"/>
    <n v="5.01"/>
    <x v="1"/>
    <x v="0"/>
    <x v="2"/>
    <x v="7"/>
    <x v="5"/>
    <s v="Xerox 188"/>
    <n v="0.36"/>
    <s v="United States"/>
    <x v="3"/>
    <x v="33"/>
    <s v="Trenton"/>
    <n v="8601"/>
    <x v="10"/>
    <d v="2015-01-11T00:00:00"/>
    <n v="23.2028"/>
    <n v="5"/>
    <n v="60.24"/>
    <n v="88060"/>
    <x v="3"/>
    <n v="306.12746158674116"/>
  </r>
  <r>
    <n v="2776"/>
    <s v="April Henson"/>
    <x v="0"/>
    <n v="0.03"/>
    <n v="350.98"/>
    <n v="30"/>
    <x v="0"/>
    <x v="1"/>
    <x v="0"/>
    <x v="9"/>
    <x v="3"/>
    <s v="Office Star - Professional Matrix Back Chair with 2-to-1 Synchro Tilt and Mesh Fabric Seat"/>
    <n v="0.61"/>
    <s v="United States"/>
    <x v="3"/>
    <x v="36"/>
    <s v="Gaithersburg"/>
    <n v="20877"/>
    <x v="11"/>
    <d v="2015-01-15T00:00:00"/>
    <n v="2692.4421000000002"/>
    <n v="11"/>
    <n v="3902.09"/>
    <n v="91228"/>
    <x v="3"/>
    <n v="5267.667377783645"/>
  </r>
  <r>
    <n v="2776"/>
    <s v="April Henson"/>
    <x v="0"/>
    <n v="0.04"/>
    <n v="1.68"/>
    <n v="1"/>
    <x v="1"/>
    <x v="1"/>
    <x v="2"/>
    <x v="2"/>
    <x v="2"/>
    <s v="Prang Dustless Chalk Sticks"/>
    <n v="0.35"/>
    <s v="United States"/>
    <x v="3"/>
    <x v="36"/>
    <s v="Gaithersburg"/>
    <n v="20877"/>
    <x v="11"/>
    <d v="2015-01-14T00:00:00"/>
    <n v="2.0672000000000001"/>
    <n v="8"/>
    <n v="14.18"/>
    <n v="91228"/>
    <x v="3"/>
    <n v="197.54645209007612"/>
  </r>
  <r>
    <n v="120"/>
    <s v="Helen H Murphy"/>
    <x v="1"/>
    <n v="0.05"/>
    <n v="6.3"/>
    <n v="0.5"/>
    <x v="1"/>
    <x v="3"/>
    <x v="2"/>
    <x v="13"/>
    <x v="5"/>
    <s v="Avery 51"/>
    <n v="0.39"/>
    <s v="United States"/>
    <x v="2"/>
    <x v="15"/>
    <s v="Layton"/>
    <n v="84041"/>
    <x v="11"/>
    <d v="2015-01-13T00:00:00"/>
    <n v="41.296500000000002"/>
    <n v="10"/>
    <n v="59.85"/>
    <n v="86520"/>
    <x v="2"/>
    <n v="1.4488851666952769"/>
  </r>
  <r>
    <n v="120"/>
    <s v="Helen H Murphy"/>
    <x v="1"/>
    <n v="0.09"/>
    <n v="205.99"/>
    <n v="3"/>
    <x v="2"/>
    <x v="3"/>
    <x v="1"/>
    <x v="12"/>
    <x v="5"/>
    <s v="6185"/>
    <n v="0.57999999999999996"/>
    <s v="United States"/>
    <x v="2"/>
    <x v="15"/>
    <s v="Layton"/>
    <n v="84041"/>
    <x v="11"/>
    <d v="2015-01-14T00:00:00"/>
    <n v="1179.0237"/>
    <n v="10"/>
    <n v="1708.73"/>
    <n v="86520"/>
    <x v="2"/>
    <n v="1910.5484931607039"/>
  </r>
  <r>
    <n v="898"/>
    <s v="Harriet Hodges"/>
    <x v="1"/>
    <n v="0.04"/>
    <n v="90.97"/>
    <n v="28"/>
    <x v="0"/>
    <x v="0"/>
    <x v="1"/>
    <x v="3"/>
    <x v="3"/>
    <s v="Lexmark Z55se Color Inkjet Printer"/>
    <n v="0.38"/>
    <s v="United States"/>
    <x v="3"/>
    <x v="11"/>
    <s v="New York City"/>
    <n v="10039"/>
    <x v="11"/>
    <d v="2015-01-13T00:00:00"/>
    <n v="-173.09520000000001"/>
    <n v="6"/>
    <n v="573.30999999999995"/>
    <n v="33635"/>
    <x v="3"/>
    <n v="992.96657913371155"/>
  </r>
  <r>
    <n v="898"/>
    <s v="Harriet Hodges"/>
    <x v="1"/>
    <n v="7.0000000000000007E-2"/>
    <n v="20.34"/>
    <n v="35"/>
    <x v="1"/>
    <x v="0"/>
    <x v="2"/>
    <x v="6"/>
    <x v="4"/>
    <s v="Tennsco Commercial Shelving"/>
    <n v="0.84"/>
    <s v="United States"/>
    <x v="3"/>
    <x v="11"/>
    <s v="New York City"/>
    <n v="10039"/>
    <x v="11"/>
    <d v="2015-01-13T00:00:00"/>
    <n v="-96.16"/>
    <n v="5"/>
    <n v="140.22999999999999"/>
    <n v="33635"/>
    <x v="3"/>
    <n v="1210.0164487586919"/>
  </r>
  <r>
    <n v="899"/>
    <s v="Jordan Berry"/>
    <x v="1"/>
    <n v="0.04"/>
    <n v="90.97"/>
    <n v="28"/>
    <x v="0"/>
    <x v="0"/>
    <x v="1"/>
    <x v="3"/>
    <x v="3"/>
    <s v="Lexmark Z55se Color Inkjet Printer"/>
    <n v="0.38"/>
    <s v="United States"/>
    <x v="3"/>
    <x v="28"/>
    <s v="Altoona"/>
    <n v="16602"/>
    <x v="11"/>
    <d v="2015-01-13T00:00:00"/>
    <n v="-173.09520000000001"/>
    <n v="2"/>
    <n v="191.1"/>
    <n v="86263"/>
    <x v="3"/>
    <n v="992.96657913371155"/>
  </r>
  <r>
    <n v="899"/>
    <s v="Jordan Berry"/>
    <x v="1"/>
    <n v="7.0000000000000007E-2"/>
    <n v="20.34"/>
    <n v="35"/>
    <x v="1"/>
    <x v="0"/>
    <x v="2"/>
    <x v="6"/>
    <x v="4"/>
    <s v="Tennsco Commercial Shelving"/>
    <n v="0.84"/>
    <s v="United States"/>
    <x v="3"/>
    <x v="28"/>
    <s v="Altoona"/>
    <n v="16602"/>
    <x v="11"/>
    <d v="2015-01-13T00:00:00"/>
    <n v="-96.16"/>
    <n v="1"/>
    <n v="28.05"/>
    <n v="86263"/>
    <x v="3"/>
    <n v="1210.0164487586919"/>
  </r>
  <r>
    <n v="1636"/>
    <s v="Sidney Greenberg"/>
    <x v="1"/>
    <n v="0.04"/>
    <n v="136.97999999999999"/>
    <n v="24.49"/>
    <x v="2"/>
    <x v="2"/>
    <x v="0"/>
    <x v="11"/>
    <x v="4"/>
    <s v="3M Polarizing Task Lamp with Clamp Arm, Light Gray"/>
    <n v="0.59"/>
    <s v="United States"/>
    <x v="2"/>
    <x v="8"/>
    <s v="Salinas"/>
    <n v="93905"/>
    <x v="11"/>
    <d v="2015-01-14T00:00:00"/>
    <n v="1127.5497"/>
    <n v="12"/>
    <n v="1634.13"/>
    <n v="89706"/>
    <x v="2"/>
    <n v="2307.3797718985361"/>
  </r>
  <r>
    <n v="823"/>
    <s v="Christian Albright"/>
    <x v="2"/>
    <n v="0.04"/>
    <n v="6.24"/>
    <n v="5.22"/>
    <x v="1"/>
    <x v="0"/>
    <x v="0"/>
    <x v="11"/>
    <x v="5"/>
    <s v="Eldon Expressions Mahogany Wood Desk Collection"/>
    <n v="0.6"/>
    <s v="United States"/>
    <x v="0"/>
    <x v="34"/>
    <s v="Smyrna"/>
    <n v="37167"/>
    <x v="11"/>
    <d v="2015-01-17T00:00:00"/>
    <n v="4.3808999999999996"/>
    <n v="13"/>
    <n v="80.23"/>
    <n v="89257"/>
    <x v="0"/>
    <n v="348.2932695578117"/>
  </r>
  <r>
    <n v="824"/>
    <s v="Joann Moser"/>
    <x v="2"/>
    <n v="0.09"/>
    <n v="260.98"/>
    <n v="41.91"/>
    <x v="0"/>
    <x v="0"/>
    <x v="0"/>
    <x v="10"/>
    <x v="0"/>
    <s v="Atlantic Metals Mobile 3-Shelf Bookcases, Custom Colors"/>
    <n v="0.59"/>
    <s v="United States"/>
    <x v="0"/>
    <x v="34"/>
    <s v="Spring Hill"/>
    <n v="37174"/>
    <x v="11"/>
    <d v="2015-01-19T00:00:00"/>
    <n v="-100.744"/>
    <n v="8"/>
    <n v="2044.9"/>
    <n v="89257"/>
    <x v="0"/>
    <n v="2207.9539943786704"/>
  </r>
  <r>
    <n v="1424"/>
    <s v="Robyn Zhou"/>
    <x v="2"/>
    <n v="0.05"/>
    <n v="350.99"/>
    <n v="39"/>
    <x v="0"/>
    <x v="2"/>
    <x v="0"/>
    <x v="9"/>
    <x v="3"/>
    <s v="Global Leather Executive Chair"/>
    <n v="0.55000000000000004"/>
    <s v="United States"/>
    <x v="2"/>
    <x v="3"/>
    <s v="Englewood"/>
    <n v="80112"/>
    <x v="11"/>
    <d v="2015-01-14T00:00:00"/>
    <n v="451.28039999999999"/>
    <n v="3"/>
    <n v="1020.08"/>
    <n v="89448"/>
    <x v="2"/>
    <n v="3007.4897357381979"/>
  </r>
  <r>
    <n v="1424"/>
    <s v="Robyn Zhou"/>
    <x v="2"/>
    <n v="0"/>
    <n v="8.74"/>
    <n v="1.39"/>
    <x v="1"/>
    <x v="2"/>
    <x v="2"/>
    <x v="15"/>
    <x v="5"/>
    <s v="#10- 4 1/8&quot; x 9 1/2&quot; Recycled Envelopes"/>
    <n v="0.38"/>
    <s v="United States"/>
    <x v="2"/>
    <x v="3"/>
    <s v="Englewood"/>
    <n v="80112"/>
    <x v="11"/>
    <d v="2015-01-16T00:00:00"/>
    <n v="44.988"/>
    <n v="7"/>
    <n v="65.2"/>
    <n v="89448"/>
    <x v="2"/>
    <n v="174.89905115678772"/>
  </r>
  <r>
    <n v="1424"/>
    <s v="Robyn Zhou"/>
    <x v="2"/>
    <n v="0.02"/>
    <n v="1.98"/>
    <n v="0.7"/>
    <x v="1"/>
    <x v="2"/>
    <x v="2"/>
    <x v="14"/>
    <x v="2"/>
    <s v="Brites Rubber Bands, 1 1/2 oz. Box"/>
    <n v="0.83"/>
    <s v="United States"/>
    <x v="2"/>
    <x v="3"/>
    <s v="Englewood"/>
    <n v="80112"/>
    <x v="11"/>
    <d v="2015-01-16T00:00:00"/>
    <n v="-20.732800000000001"/>
    <n v="11"/>
    <n v="22.59"/>
    <n v="89448"/>
    <x v="2"/>
    <n v="428.16380703714913"/>
  </r>
  <r>
    <n v="2715"/>
    <s v="Becky Farmer"/>
    <x v="2"/>
    <n v="0.01"/>
    <n v="29.89"/>
    <n v="1.99"/>
    <x v="1"/>
    <x v="3"/>
    <x v="1"/>
    <x v="1"/>
    <x v="1"/>
    <s v="Verbatim DVD-RAM, 5.2GB, Rewritable, Type 1, DS"/>
    <n v="0.5"/>
    <s v="United States"/>
    <x v="1"/>
    <x v="25"/>
    <s v="Lansing"/>
    <n v="48911"/>
    <x v="11"/>
    <d v="2015-01-16T00:00:00"/>
    <n v="-74.64"/>
    <n v="1"/>
    <n v="31.96"/>
    <n v="88702"/>
    <x v="1"/>
    <n v="197.94173058508667"/>
  </r>
  <r>
    <n v="2069"/>
    <s v="Elsie Boykin"/>
    <x v="4"/>
    <n v="0.1"/>
    <n v="40.98"/>
    <n v="6.5"/>
    <x v="1"/>
    <x v="1"/>
    <x v="1"/>
    <x v="1"/>
    <x v="5"/>
    <s v="Targus USB Numeric Keypad"/>
    <n v="0.74"/>
    <s v="United States"/>
    <x v="0"/>
    <x v="32"/>
    <s v="Fort Thomas"/>
    <n v="41075"/>
    <x v="11"/>
    <d v="2015-01-14T00:00:00"/>
    <n v="66.852000000000004"/>
    <n v="3"/>
    <n v="120.34"/>
    <n v="88554"/>
    <x v="0"/>
    <n v="546.30122106644353"/>
  </r>
  <r>
    <n v="750"/>
    <s v="Jordan Wilkinson"/>
    <x v="3"/>
    <n v="0.09"/>
    <n v="27.75"/>
    <n v="19.989999999999998"/>
    <x v="1"/>
    <x v="3"/>
    <x v="2"/>
    <x v="6"/>
    <x v="5"/>
    <s v="Fellowes Super Stor/Drawer®"/>
    <n v="0.67"/>
    <s v="United States"/>
    <x v="0"/>
    <x v="32"/>
    <s v="Florence"/>
    <n v="41042"/>
    <x v="11"/>
    <d v="2015-01-13T00:00:00"/>
    <n v="-224.64400000000001"/>
    <n v="10"/>
    <n v="257.52"/>
    <n v="91200"/>
    <x v="0"/>
    <n v="744.83202361248516"/>
  </r>
  <r>
    <n v="2489"/>
    <s v="Craig Liu"/>
    <x v="3"/>
    <n v="7.0000000000000007E-2"/>
    <n v="65.989999999999995"/>
    <n v="8.8000000000000007"/>
    <x v="1"/>
    <x v="2"/>
    <x v="1"/>
    <x v="12"/>
    <x v="5"/>
    <s v="6120"/>
    <n v="0.57999999999999996"/>
    <s v="United States"/>
    <x v="2"/>
    <x v="8"/>
    <s v="Concord"/>
    <n v="94521"/>
    <x v="11"/>
    <d v="2015-01-12T00:00:00"/>
    <n v="109.836"/>
    <n v="9"/>
    <n v="471.66"/>
    <n v="86886"/>
    <x v="2"/>
    <n v="866.7258581093555"/>
  </r>
  <r>
    <n v="2490"/>
    <s v="Pauline Finch"/>
    <x v="3"/>
    <n v="0"/>
    <n v="10.01"/>
    <n v="1.99"/>
    <x v="2"/>
    <x v="2"/>
    <x v="1"/>
    <x v="1"/>
    <x v="1"/>
    <s v="TDK 4.7GB DVD-R"/>
    <n v="0.41"/>
    <s v="United States"/>
    <x v="2"/>
    <x v="8"/>
    <s v="Costa Mesa"/>
    <n v="92627"/>
    <x v="11"/>
    <d v="2015-01-14T00:00:00"/>
    <n v="82.703400000000002"/>
    <n v="11"/>
    <n v="119.86"/>
    <n v="86886"/>
    <x v="2"/>
    <n v="298.06384859984257"/>
  </r>
  <r>
    <n v="2491"/>
    <s v="Sean N Boyer"/>
    <x v="3"/>
    <n v="7.0000000000000007E-2"/>
    <n v="65.989999999999995"/>
    <n v="8.8000000000000007"/>
    <x v="1"/>
    <x v="2"/>
    <x v="1"/>
    <x v="12"/>
    <x v="5"/>
    <s v="6120"/>
    <n v="0.57999999999999996"/>
    <s v="United States"/>
    <x v="2"/>
    <x v="8"/>
    <s v="Los Angeles"/>
    <n v="90045"/>
    <x v="11"/>
    <d v="2015-01-12T00:00:00"/>
    <n v="109.836"/>
    <n v="37"/>
    <n v="1939.03"/>
    <n v="23877"/>
    <x v="2"/>
    <n v="866.7258581093555"/>
  </r>
  <r>
    <n v="2491"/>
    <s v="Sean N Boyer"/>
    <x v="3"/>
    <n v="0"/>
    <n v="10.01"/>
    <n v="1.99"/>
    <x v="2"/>
    <x v="2"/>
    <x v="1"/>
    <x v="1"/>
    <x v="1"/>
    <s v="TDK 4.7GB DVD-R"/>
    <n v="0.41"/>
    <s v="United States"/>
    <x v="2"/>
    <x v="8"/>
    <s v="Los Angeles"/>
    <n v="90045"/>
    <x v="11"/>
    <d v="2015-01-14T00:00:00"/>
    <n v="128.03"/>
    <n v="42"/>
    <n v="457.63"/>
    <n v="23877"/>
    <x v="2"/>
    <n v="344.47945290797907"/>
  </r>
  <r>
    <n v="2338"/>
    <s v="Lynn Hines"/>
    <x v="0"/>
    <n v="0.06"/>
    <n v="2.08"/>
    <n v="5.33"/>
    <x v="1"/>
    <x v="2"/>
    <x v="0"/>
    <x v="11"/>
    <x v="5"/>
    <s v="Eldon® Wave Desk Accessories"/>
    <n v="0.43"/>
    <s v="United States"/>
    <x v="3"/>
    <x v="36"/>
    <s v="College Park"/>
    <n v="20740"/>
    <x v="12"/>
    <d v="2015-01-13T00:00:00"/>
    <n v="-82.559200000000004"/>
    <n v="4"/>
    <n v="9.23"/>
    <n v="91480"/>
    <x v="3"/>
    <n v="344.47126476445203"/>
  </r>
  <r>
    <n v="510"/>
    <s v="Gregory Rao"/>
    <x v="2"/>
    <n v="0.02"/>
    <n v="48.04"/>
    <n v="5.09"/>
    <x v="1"/>
    <x v="3"/>
    <x v="2"/>
    <x v="7"/>
    <x v="5"/>
    <s v="Xerox 1910"/>
    <n v="0.37"/>
    <s v="United States"/>
    <x v="2"/>
    <x v="8"/>
    <s v="Manteca"/>
    <n v="95336"/>
    <x v="12"/>
    <d v="2015-01-13T00:00:00"/>
    <n v="105.2526"/>
    <n v="3"/>
    <n v="152.54"/>
    <n v="90058"/>
    <x v="2"/>
    <n v="410.04319569979964"/>
  </r>
  <r>
    <n v="570"/>
    <s v="Katharine Bass"/>
    <x v="2"/>
    <n v="0.06"/>
    <n v="7.99"/>
    <n v="5.03"/>
    <x v="1"/>
    <x v="1"/>
    <x v="1"/>
    <x v="12"/>
    <x v="6"/>
    <s v="Bell Sonecor JB700 Caller ID"/>
    <n v="0.6"/>
    <s v="United States"/>
    <x v="2"/>
    <x v="26"/>
    <s v="Henderson"/>
    <n v="89015"/>
    <x v="12"/>
    <d v="2015-01-13T00:00:00"/>
    <n v="-122.133"/>
    <n v="10"/>
    <n v="65.739999999999995"/>
    <n v="88881"/>
    <x v="2"/>
    <n v="185.8554408109143"/>
  </r>
  <r>
    <n v="576"/>
    <s v="Gordon Lyon"/>
    <x v="2"/>
    <n v="0.06"/>
    <n v="4.4800000000000004"/>
    <n v="49"/>
    <x v="1"/>
    <x v="3"/>
    <x v="2"/>
    <x v="8"/>
    <x v="4"/>
    <s v="Hoover Portapower™ Portable Vacuum"/>
    <n v="0.6"/>
    <s v="United States"/>
    <x v="2"/>
    <x v="8"/>
    <s v="Pomona"/>
    <n v="91767"/>
    <x v="12"/>
    <d v="2015-01-17T00:00:00"/>
    <n v="-566"/>
    <n v="4"/>
    <n v="32.6"/>
    <n v="88645"/>
    <x v="2"/>
    <n v="964.56451293494376"/>
  </r>
  <r>
    <n v="2369"/>
    <s v="Mike G Hartman"/>
    <x v="2"/>
    <n v="7.0000000000000007E-2"/>
    <n v="5.98"/>
    <n v="5.79"/>
    <x v="1"/>
    <x v="1"/>
    <x v="2"/>
    <x v="7"/>
    <x v="5"/>
    <s v="Xerox 1903"/>
    <n v="0.36"/>
    <s v="United States"/>
    <x v="0"/>
    <x v="12"/>
    <s v="Pembroke Pines"/>
    <n v="33024"/>
    <x v="12"/>
    <d v="2015-01-15T00:00:00"/>
    <n v="-41.972700000000003"/>
    <n v="13"/>
    <n v="77.42"/>
    <n v="90408"/>
    <x v="0"/>
    <n v="76.557352750034312"/>
  </r>
  <r>
    <n v="3340"/>
    <s v="Phillip Blum"/>
    <x v="4"/>
    <n v="0.08"/>
    <n v="125.99"/>
    <n v="4.2"/>
    <x v="1"/>
    <x v="1"/>
    <x v="1"/>
    <x v="12"/>
    <x v="5"/>
    <s v="i1000plus"/>
    <n v="0.56999999999999995"/>
    <s v="United States"/>
    <x v="2"/>
    <x v="14"/>
    <s v="Troutdale"/>
    <n v="97060"/>
    <x v="12"/>
    <d v="2015-01-14T00:00:00"/>
    <n v="989.81190000000004"/>
    <n v="14"/>
    <n v="1434.51"/>
    <n v="85980"/>
    <x v="2"/>
    <n v="1566.1321846151545"/>
  </r>
  <r>
    <n v="772"/>
    <s v="Jean Webster"/>
    <x v="0"/>
    <n v="0.08"/>
    <n v="7.77"/>
    <n v="9.23"/>
    <x v="1"/>
    <x v="0"/>
    <x v="2"/>
    <x v="8"/>
    <x v="5"/>
    <s v="Hoover Commercial Soft Guard Upright Vacuum And Disposable Filtration Bags"/>
    <n v="0.57999999999999996"/>
    <s v="United States"/>
    <x v="3"/>
    <x v="28"/>
    <s v="Allentown"/>
    <n v="18103"/>
    <x v="13"/>
    <d v="2015-01-16T00:00:00"/>
    <n v="-209.25"/>
    <n v="7"/>
    <n v="56.44"/>
    <n v="88666"/>
    <x v="3"/>
    <n v="412.34293005952338"/>
  </r>
  <r>
    <n v="772"/>
    <s v="Jean Webster"/>
    <x v="0"/>
    <n v="0.1"/>
    <n v="18.97"/>
    <n v="9.5399999999999991"/>
    <x v="2"/>
    <x v="0"/>
    <x v="2"/>
    <x v="7"/>
    <x v="5"/>
    <s v="Xerox 1939"/>
    <n v="0.37"/>
    <s v="United States"/>
    <x v="3"/>
    <x v="28"/>
    <s v="Allentown"/>
    <n v="18103"/>
    <x v="13"/>
    <d v="2015-01-16T00:00:00"/>
    <n v="-9.1636000000000006"/>
    <n v="3"/>
    <n v="56.73"/>
    <n v="88666"/>
    <x v="3"/>
    <n v="390.91503861105195"/>
  </r>
  <r>
    <n v="1636"/>
    <s v="Sidney Greenberg"/>
    <x v="0"/>
    <n v="0.08"/>
    <n v="115.99"/>
    <n v="56.14"/>
    <x v="0"/>
    <x v="2"/>
    <x v="1"/>
    <x v="3"/>
    <x v="3"/>
    <s v="Hewlett-Packard Deskjet 5550 Color Inkjet Printer"/>
    <n v="0.4"/>
    <s v="United States"/>
    <x v="2"/>
    <x v="8"/>
    <s v="Salinas"/>
    <n v="93905"/>
    <x v="13"/>
    <d v="2015-01-16T00:00:00"/>
    <n v="-272.860884"/>
    <n v="5"/>
    <n v="562.92999999999995"/>
    <n v="89704"/>
    <x v="2"/>
    <n v="2069.1326947082653"/>
  </r>
  <r>
    <n v="1636"/>
    <s v="Sidney Greenberg"/>
    <x v="0"/>
    <n v="0.08"/>
    <n v="4.28"/>
    <n v="0.94"/>
    <x v="1"/>
    <x v="2"/>
    <x v="2"/>
    <x v="2"/>
    <x v="2"/>
    <s v="Newell 336"/>
    <n v="0.56000000000000005"/>
    <s v="United States"/>
    <x v="2"/>
    <x v="8"/>
    <s v="Salinas"/>
    <n v="93905"/>
    <x v="13"/>
    <d v="2015-01-17T00:00:00"/>
    <n v="10.5792"/>
    <n v="7"/>
    <n v="29.18"/>
    <n v="89704"/>
    <x v="2"/>
    <n v="420.24076771028791"/>
  </r>
  <r>
    <n v="463"/>
    <s v="Debbie Stevenson"/>
    <x v="2"/>
    <n v="7.0000000000000007E-2"/>
    <n v="165.2"/>
    <n v="19.989999999999998"/>
    <x v="1"/>
    <x v="0"/>
    <x v="2"/>
    <x v="6"/>
    <x v="5"/>
    <s v="Economy Rollaway Files"/>
    <n v="0.59"/>
    <s v="United States"/>
    <x v="2"/>
    <x v="8"/>
    <s v="West Hollywood"/>
    <n v="90069"/>
    <x v="13"/>
    <d v="2015-01-16T00:00:00"/>
    <n v="521.69000000000005"/>
    <n v="7"/>
    <n v="1081.54"/>
    <n v="88061"/>
    <x v="2"/>
    <n v="1756.1768085503829"/>
  </r>
  <r>
    <n v="3064"/>
    <s v="Clarence Crowder"/>
    <x v="2"/>
    <n v="0.03"/>
    <n v="6.45"/>
    <n v="1.34"/>
    <x v="1"/>
    <x v="1"/>
    <x v="2"/>
    <x v="7"/>
    <x v="2"/>
    <s v="Wirebound Four 2-3/4 x 5 Forms per Page, 400 Sets per Book"/>
    <n v="0.36"/>
    <s v="United States"/>
    <x v="2"/>
    <x v="4"/>
    <s v="Lacey"/>
    <n v="98503"/>
    <x v="13"/>
    <d v="2015-01-19T00:00:00"/>
    <n v="39.129899999999999"/>
    <n v="9"/>
    <n v="56.71"/>
    <n v="88448"/>
    <x v="2"/>
    <n v="64.519564533803333"/>
  </r>
  <r>
    <n v="3148"/>
    <s v="Leroy Field"/>
    <x v="4"/>
    <n v="0.06"/>
    <n v="19.989999999999998"/>
    <n v="11.17"/>
    <x v="1"/>
    <x v="3"/>
    <x v="0"/>
    <x v="11"/>
    <x v="4"/>
    <s v="Telescoping Adjustable Floor Lamp"/>
    <n v="0.6"/>
    <s v="United States"/>
    <x v="2"/>
    <x v="37"/>
    <s v="Post Falls"/>
    <n v="83854"/>
    <x v="13"/>
    <d v="2015-01-14T00:00:00"/>
    <n v="-66.823599999999999"/>
    <n v="7"/>
    <n v="139.49"/>
    <n v="89716"/>
    <x v="2"/>
    <n v="411.7279098411401"/>
  </r>
  <r>
    <n v="3149"/>
    <s v="Harriet Moore"/>
    <x v="4"/>
    <n v="0.06"/>
    <n v="320.98"/>
    <n v="58.95"/>
    <x v="0"/>
    <x v="3"/>
    <x v="0"/>
    <x v="9"/>
    <x v="3"/>
    <s v="Hon 4070 Series Pagoda™ Round Back Stacking Chairs"/>
    <n v="0.56999999999999995"/>
    <s v="United States"/>
    <x v="2"/>
    <x v="37"/>
    <s v="Rexburg"/>
    <n v="83440"/>
    <x v="13"/>
    <d v="2015-01-16T00:00:00"/>
    <n v="971.62199999999996"/>
    <n v="6"/>
    <n v="1952.43"/>
    <n v="89716"/>
    <x v="2"/>
    <n v="3910.2822185144205"/>
  </r>
  <r>
    <n v="2820"/>
    <s v="Laurence Simon"/>
    <x v="3"/>
    <n v="0.1"/>
    <n v="22.01"/>
    <n v="5.53"/>
    <x v="1"/>
    <x v="2"/>
    <x v="2"/>
    <x v="2"/>
    <x v="1"/>
    <s v="Boston 16801 Nautilus™ Battery Pencil Sharpener"/>
    <n v="0.59"/>
    <s v="United States"/>
    <x v="1"/>
    <x v="6"/>
    <s v="Oakville"/>
    <n v="63129"/>
    <x v="13"/>
    <d v="2015-01-15T00:00:00"/>
    <n v="31.59"/>
    <n v="14"/>
    <n v="281.75"/>
    <n v="87900"/>
    <x v="1"/>
    <n v="546.90889159260598"/>
  </r>
  <r>
    <n v="3225"/>
    <s v="Robyn Crawford"/>
    <x v="3"/>
    <n v="0.1"/>
    <n v="208.16"/>
    <n v="68.02"/>
    <x v="0"/>
    <x v="0"/>
    <x v="2"/>
    <x v="8"/>
    <x v="3"/>
    <s v="1.7 Cubic Foot Compact &quot;Cube&quot; Office Refrigerators"/>
    <n v="0.57999999999999996"/>
    <s v="United States"/>
    <x v="0"/>
    <x v="34"/>
    <s v="Germantown"/>
    <n v="38138"/>
    <x v="13"/>
    <d v="2015-01-14T00:00:00"/>
    <n v="-137.52199999999999"/>
    <n v="4"/>
    <n v="768.81"/>
    <n v="86507"/>
    <x v="0"/>
    <n v="2832.8020010843979"/>
  </r>
  <r>
    <n v="3226"/>
    <s v="Arthur Gold"/>
    <x v="3"/>
    <n v="7.0000000000000007E-2"/>
    <n v="90.48"/>
    <n v="19.989999999999998"/>
    <x v="1"/>
    <x v="0"/>
    <x v="2"/>
    <x v="15"/>
    <x v="5"/>
    <s v="Tyvek® Side-Opening Peel &amp; Seel® Expanding Envelopes"/>
    <n v="0.4"/>
    <s v="United States"/>
    <x v="0"/>
    <x v="34"/>
    <s v="Hendersonville"/>
    <n v="37075"/>
    <x v="13"/>
    <d v="2015-01-15T00:00:00"/>
    <n v="-11.816000000000001"/>
    <n v="2"/>
    <n v="183.39"/>
    <n v="86507"/>
    <x v="0"/>
    <n v="939.07801408334797"/>
  </r>
  <r>
    <n v="3226"/>
    <s v="Arthur Gold"/>
    <x v="3"/>
    <n v="0.01"/>
    <n v="9.48"/>
    <n v="7.29"/>
    <x v="2"/>
    <x v="0"/>
    <x v="0"/>
    <x v="11"/>
    <x v="1"/>
    <s v="DAX Two-Tone Rosewood/Black Document Frame, Desktop, 5 x 7"/>
    <n v="0.45"/>
    <s v="United States"/>
    <x v="0"/>
    <x v="34"/>
    <s v="Hendersonville"/>
    <n v="37075"/>
    <x v="13"/>
    <d v="2015-01-16T00:00:00"/>
    <n v="238.93379999999999"/>
    <n v="1"/>
    <n v="12.9"/>
    <n v="86507"/>
    <x v="0"/>
    <n v="590.0389950061367"/>
  </r>
  <r>
    <n v="3226"/>
    <s v="Arthur Gold"/>
    <x v="3"/>
    <n v="0.02"/>
    <n v="4.28"/>
    <n v="0.94"/>
    <x v="1"/>
    <x v="0"/>
    <x v="2"/>
    <x v="2"/>
    <x v="2"/>
    <s v="Newell 336"/>
    <n v="0.56000000000000005"/>
    <s v="United States"/>
    <x v="0"/>
    <x v="34"/>
    <s v="Hendersonville"/>
    <n v="37075"/>
    <x v="13"/>
    <d v="2015-01-15T00:00:00"/>
    <n v="-105.126"/>
    <n v="4"/>
    <n v="17.89"/>
    <n v="86507"/>
    <x v="0"/>
    <n v="212.94827717284537"/>
  </r>
  <r>
    <n v="152"/>
    <s v="Kent Kerr"/>
    <x v="0"/>
    <n v="0.09"/>
    <n v="2.88"/>
    <n v="0.7"/>
    <x v="1"/>
    <x v="1"/>
    <x v="2"/>
    <x v="2"/>
    <x v="2"/>
    <s v="Newell 335"/>
    <n v="0.56000000000000005"/>
    <s v="United States"/>
    <x v="0"/>
    <x v="34"/>
    <s v="Knoxville"/>
    <n v="37918"/>
    <x v="14"/>
    <d v="2015-01-16T00:00:00"/>
    <n v="-172.71799999999999"/>
    <n v="2"/>
    <n v="5.5"/>
    <n v="89520"/>
    <x v="0"/>
    <n v="155.5365846866593"/>
  </r>
  <r>
    <n v="2791"/>
    <s v="Dawn Larson"/>
    <x v="0"/>
    <n v="0.09"/>
    <n v="2.88"/>
    <n v="0.7"/>
    <x v="1"/>
    <x v="3"/>
    <x v="2"/>
    <x v="2"/>
    <x v="2"/>
    <s v="Newell 346"/>
    <n v="0.56000000000000005"/>
    <s v="United States"/>
    <x v="1"/>
    <x v="25"/>
    <s v="Madison Heights"/>
    <n v="48071"/>
    <x v="14"/>
    <d v="2015-01-15T00:00:00"/>
    <n v="4.8499999999999996"/>
    <n v="7"/>
    <n v="19.29"/>
    <n v="88758"/>
    <x v="1"/>
    <n v="366.30652476131468"/>
  </r>
  <r>
    <n v="428"/>
    <s v="Ernest Barber"/>
    <x v="1"/>
    <n v="0.02"/>
    <n v="15.28"/>
    <n v="1.99"/>
    <x v="1"/>
    <x v="3"/>
    <x v="1"/>
    <x v="1"/>
    <x v="1"/>
    <s v="Memorex 4.7GB DVD+R, 3/Pack"/>
    <n v="0.42"/>
    <s v="United States"/>
    <x v="2"/>
    <x v="26"/>
    <s v="Carson City"/>
    <n v="89701"/>
    <x v="14"/>
    <d v="2015-01-16T00:00:00"/>
    <n v="163.1574"/>
    <n v="15"/>
    <n v="236.46"/>
    <n v="88479"/>
    <x v="2"/>
    <n v="240.31680552460736"/>
  </r>
  <r>
    <n v="428"/>
    <s v="Ernest Barber"/>
    <x v="1"/>
    <n v="0"/>
    <n v="85.99"/>
    <n v="3.3"/>
    <x v="1"/>
    <x v="3"/>
    <x v="1"/>
    <x v="12"/>
    <x v="1"/>
    <s v="Accessory20"/>
    <n v="0.37"/>
    <s v="United States"/>
    <x v="2"/>
    <x v="26"/>
    <s v="Carson City"/>
    <n v="89701"/>
    <x v="14"/>
    <d v="2015-01-16T00:00:00"/>
    <n v="-302.22500000000002"/>
    <n v="1"/>
    <n v="73.819999999999993"/>
    <n v="88479"/>
    <x v="2"/>
    <n v="-6.8347692195462457"/>
  </r>
  <r>
    <n v="1212"/>
    <s v="Eileen Fletcher"/>
    <x v="1"/>
    <n v="0.08"/>
    <n v="4.91"/>
    <n v="4.97"/>
    <x v="1"/>
    <x v="3"/>
    <x v="2"/>
    <x v="5"/>
    <x v="5"/>
    <s v="Pressboard Covers with Storage Hooks, 9 1/2&quot; x 11&quot;, Light Blue"/>
    <n v="0.38"/>
    <s v="United States"/>
    <x v="1"/>
    <x v="2"/>
    <s v="Gary"/>
    <n v="46404"/>
    <x v="14"/>
    <d v="2015-01-16T00:00:00"/>
    <n v="-99.762500000000003"/>
    <n v="12"/>
    <n v="58.95"/>
    <n v="88600"/>
    <x v="1"/>
    <n v="-51.943406652669466"/>
  </r>
  <r>
    <n v="1212"/>
    <s v="Eileen Fletcher"/>
    <x v="1"/>
    <n v="0.01"/>
    <n v="3174.835"/>
    <n v="24.49"/>
    <x v="1"/>
    <x v="3"/>
    <x v="1"/>
    <x v="4"/>
    <x v="4"/>
    <s v="Canon imageCLASS 2200 Advanced Copier"/>
    <n v="0.37"/>
    <s v="United States"/>
    <x v="1"/>
    <x v="2"/>
    <s v="Gary"/>
    <n v="46404"/>
    <x v="14"/>
    <d v="2015-01-16T00:00:00"/>
    <n v="-3061.82"/>
    <n v="1"/>
    <n v="3672.89"/>
    <n v="88600"/>
    <x v="1"/>
    <n v="8442.9997953103266"/>
  </r>
  <r>
    <n v="1213"/>
    <s v="Jeremy Pratt"/>
    <x v="1"/>
    <n v="0.03"/>
    <n v="5.84"/>
    <n v="1.2"/>
    <x v="1"/>
    <x v="3"/>
    <x v="2"/>
    <x v="2"/>
    <x v="2"/>
    <s v="Newell 312"/>
    <n v="0.55000000000000004"/>
    <s v="United States"/>
    <x v="1"/>
    <x v="2"/>
    <s v="Granger"/>
    <n v="46530"/>
    <x v="14"/>
    <d v="2015-01-17T00:00:00"/>
    <n v="-0.01"/>
    <n v="2"/>
    <n v="11.74"/>
    <n v="88600"/>
    <x v="1"/>
    <n v="123.26244387021544"/>
  </r>
  <r>
    <n v="1632"/>
    <s v="Lori Wolfe"/>
    <x v="1"/>
    <n v="0.08"/>
    <n v="8.09"/>
    <n v="7.96"/>
    <x v="2"/>
    <x v="2"/>
    <x v="0"/>
    <x v="11"/>
    <x v="5"/>
    <s v="6&quot; Cubicle Wall Clock, Black"/>
    <n v="0.49"/>
    <s v="United States"/>
    <x v="0"/>
    <x v="0"/>
    <s v="Hattiesburg"/>
    <n v="39401"/>
    <x v="14"/>
    <d v="2015-01-16T00:00:00"/>
    <n v="15.984"/>
    <n v="6"/>
    <n v="48.25"/>
    <n v="90530"/>
    <x v="0"/>
    <n v="198.84258312778206"/>
  </r>
  <r>
    <n v="3035"/>
    <s v="Tina Evans"/>
    <x v="2"/>
    <n v="0.01"/>
    <n v="4.9800000000000004"/>
    <n v="4.75"/>
    <x v="1"/>
    <x v="2"/>
    <x v="2"/>
    <x v="7"/>
    <x v="5"/>
    <s v="Hammermill CopyPlus Copy Paper (20Lb. and 84 Bright)"/>
    <n v="0.36"/>
    <s v="United States"/>
    <x v="1"/>
    <x v="10"/>
    <s v="Lombard"/>
    <n v="60148"/>
    <x v="14"/>
    <d v="2015-01-20T00:00:00"/>
    <n v="-75.900400000000005"/>
    <n v="10"/>
    <n v="52.93"/>
    <n v="89128"/>
    <x v="1"/>
    <n v="108.96161287686513"/>
  </r>
  <r>
    <n v="3035"/>
    <s v="Tina Evans"/>
    <x v="2"/>
    <n v="0.04"/>
    <n v="6.35"/>
    <n v="1.02"/>
    <x v="1"/>
    <x v="2"/>
    <x v="2"/>
    <x v="7"/>
    <x v="2"/>
    <s v="Telephone Message Books with Fax/Mobile Section, 5 1/2&quot; x 3 3/16&quot;"/>
    <n v="0.39"/>
    <s v="United States"/>
    <x v="1"/>
    <x v="10"/>
    <s v="Lombard"/>
    <n v="60148"/>
    <x v="14"/>
    <d v="2015-01-20T00:00:00"/>
    <n v="52.170900000000003"/>
    <n v="12"/>
    <n v="75.61"/>
    <n v="89128"/>
    <x v="1"/>
    <n v="146.41796049027388"/>
  </r>
  <r>
    <n v="145"/>
    <s v="Rhonda Ivey"/>
    <x v="4"/>
    <n v="0.06"/>
    <n v="7.04"/>
    <n v="2.17"/>
    <x v="1"/>
    <x v="0"/>
    <x v="2"/>
    <x v="7"/>
    <x v="2"/>
    <s v="Wirebound Message Books, 2 7/8&quot; x 5&quot;, 3 Forms per Page"/>
    <n v="0.38"/>
    <s v="United States"/>
    <x v="3"/>
    <x v="28"/>
    <s v="West Mifflin"/>
    <n v="15122"/>
    <x v="14"/>
    <d v="2015-01-17T00:00:00"/>
    <n v="2.4851999999999999"/>
    <n v="2"/>
    <n v="14.65"/>
    <n v="91086"/>
    <x v="3"/>
    <n v="1.4761278605897097"/>
  </r>
  <r>
    <n v="1402"/>
    <s v="Wesley Tate"/>
    <x v="3"/>
    <n v="0"/>
    <n v="8.6"/>
    <n v="6.19"/>
    <x v="1"/>
    <x v="3"/>
    <x v="2"/>
    <x v="5"/>
    <x v="5"/>
    <s v="Avery Printable Repositionable Plastic Tabs"/>
    <n v="0.38"/>
    <s v="United States"/>
    <x v="1"/>
    <x v="10"/>
    <s v="Chicago"/>
    <n v="60653"/>
    <x v="14"/>
    <d v="2015-01-15T00:00:00"/>
    <n v="-42.8536"/>
    <n v="48"/>
    <n v="447.89"/>
    <n v="37729"/>
    <x v="1"/>
    <n v="307.998975543955"/>
  </r>
  <r>
    <n v="1405"/>
    <s v="Crystal Floyd"/>
    <x v="3"/>
    <n v="0"/>
    <n v="8.6"/>
    <n v="6.19"/>
    <x v="1"/>
    <x v="3"/>
    <x v="2"/>
    <x v="5"/>
    <x v="5"/>
    <s v="Avery Printable Repositionable Plastic Tabs"/>
    <n v="0.38"/>
    <s v="United States"/>
    <x v="1"/>
    <x v="25"/>
    <s v="Battle Creek"/>
    <n v="49017"/>
    <x v="14"/>
    <d v="2015-01-15T00:00:00"/>
    <n v="-33.211539999999999"/>
    <n v="12"/>
    <n v="111.97"/>
    <n v="86144"/>
    <x v="1"/>
    <n v="317.87269300070909"/>
  </r>
  <r>
    <n v="288"/>
    <s v="Patricia Cole Blair"/>
    <x v="0"/>
    <n v="0.09"/>
    <n v="28.48"/>
    <n v="1.99"/>
    <x v="1"/>
    <x v="0"/>
    <x v="1"/>
    <x v="1"/>
    <x v="1"/>
    <s v="Memorex 4.7GB DVD+RW, 3/Pack"/>
    <n v="0.4"/>
    <s v="United States"/>
    <x v="1"/>
    <x v="38"/>
    <s v="Wichita"/>
    <n v="67212"/>
    <x v="15"/>
    <d v="2015-01-19T00:00:00"/>
    <n v="132.68700000000001"/>
    <n v="7"/>
    <n v="192.3"/>
    <n v="89762"/>
    <x v="1"/>
    <n v="471.05293713357833"/>
  </r>
  <r>
    <n v="288"/>
    <s v="Patricia Cole Blair"/>
    <x v="0"/>
    <n v="0.08"/>
    <n v="65.989999999999995"/>
    <n v="4.99"/>
    <x v="2"/>
    <x v="0"/>
    <x v="1"/>
    <x v="12"/>
    <x v="5"/>
    <s v="MicroTAC 650"/>
    <n v="0.57999999999999996"/>
    <s v="United States"/>
    <x v="1"/>
    <x v="38"/>
    <s v="Wichita"/>
    <n v="67212"/>
    <x v="15"/>
    <d v="2015-01-18T00:00:00"/>
    <n v="496.89"/>
    <n v="14"/>
    <n v="748.1"/>
    <n v="89762"/>
    <x v="1"/>
    <n v="1118.4552280936891"/>
  </r>
  <r>
    <n v="1603"/>
    <s v="Alex Watkins"/>
    <x v="0"/>
    <n v="0.09"/>
    <n v="2.1800000000000002"/>
    <n v="0.78"/>
    <x v="1"/>
    <x v="0"/>
    <x v="2"/>
    <x v="14"/>
    <x v="2"/>
    <s v="Stockwell Push Pins"/>
    <n v="0.52"/>
    <s v="United States"/>
    <x v="3"/>
    <x v="11"/>
    <s v="Woodmere"/>
    <n v="11598"/>
    <x v="15"/>
    <d v="2015-01-18T00:00:00"/>
    <n v="2.4548000000000001"/>
    <n v="9"/>
    <n v="19.12"/>
    <n v="89679"/>
    <x v="3"/>
    <n v="321.58775235465248"/>
  </r>
  <r>
    <n v="1603"/>
    <s v="Alex Watkins"/>
    <x v="0"/>
    <n v="0.05"/>
    <n v="179.29"/>
    <n v="29.21"/>
    <x v="0"/>
    <x v="0"/>
    <x v="0"/>
    <x v="0"/>
    <x v="0"/>
    <s v="Bevis Round Conference Table Top, X-Base"/>
    <n v="0.76"/>
    <s v="United States"/>
    <x v="3"/>
    <x v="11"/>
    <s v="Woodmere"/>
    <n v="11598"/>
    <x v="15"/>
    <d v="2015-01-18T00:00:00"/>
    <n v="-537.27977731999999"/>
    <n v="1"/>
    <n v="186.64"/>
    <n v="89679"/>
    <x v="3"/>
    <n v="1531.9390440353855"/>
  </r>
  <r>
    <n v="2924"/>
    <s v="Courtney Nelson"/>
    <x v="0"/>
    <n v="0.02"/>
    <n v="110.98"/>
    <n v="13.99"/>
    <x v="1"/>
    <x v="1"/>
    <x v="0"/>
    <x v="11"/>
    <x v="6"/>
    <s v="Rubbermaid ClusterMat Chairmats, Mat Size- 66&quot; x 60&quot;, Lip 20&quot; x 11&quot; -90 Degree Angle"/>
    <n v="0.69"/>
    <s v="United States"/>
    <x v="3"/>
    <x v="36"/>
    <s v="Laurel"/>
    <n v="20707"/>
    <x v="15"/>
    <d v="2015-01-18T00:00:00"/>
    <n v="-106.3424"/>
    <n v="2"/>
    <n v="226.53"/>
    <n v="86591"/>
    <x v="3"/>
    <n v="1083.8427106726162"/>
  </r>
  <r>
    <n v="2924"/>
    <s v="Courtney Nelson"/>
    <x v="0"/>
    <n v="0.01"/>
    <n v="8.01"/>
    <n v="2.87"/>
    <x v="1"/>
    <x v="1"/>
    <x v="2"/>
    <x v="7"/>
    <x v="2"/>
    <s v="TOPS Money Receipt Book, Consecutively Numbered in Red,"/>
    <n v="0.4"/>
    <s v="United States"/>
    <x v="3"/>
    <x v="36"/>
    <s v="Laurel"/>
    <n v="20707"/>
    <x v="15"/>
    <d v="2015-01-18T00:00:00"/>
    <n v="44.976799999999997"/>
    <n v="8"/>
    <n v="68.650000000000006"/>
    <n v="86591"/>
    <x v="3"/>
    <n v="374.38992350967374"/>
  </r>
  <r>
    <n v="202"/>
    <s v="Max Small"/>
    <x v="1"/>
    <n v="0.03"/>
    <n v="7.37"/>
    <n v="5.53"/>
    <x v="1"/>
    <x v="3"/>
    <x v="1"/>
    <x v="1"/>
    <x v="1"/>
    <s v="Imation 3.5&quot; Unformatted DS/HD Diskettes, 10/Box"/>
    <n v="0.69"/>
    <s v="United States"/>
    <x v="1"/>
    <x v="19"/>
    <s v="Bartlesville"/>
    <n v="74006"/>
    <x v="15"/>
    <d v="2015-01-18T00:00:00"/>
    <n v="-133.69999999999999"/>
    <n v="11"/>
    <n v="85.79"/>
    <n v="88972"/>
    <x v="1"/>
    <n v="227.1983088961513"/>
  </r>
  <r>
    <n v="665"/>
    <s v="Miriam Mueller"/>
    <x v="2"/>
    <n v="0.04"/>
    <n v="22.72"/>
    <n v="8.99"/>
    <x v="1"/>
    <x v="3"/>
    <x v="0"/>
    <x v="11"/>
    <x v="1"/>
    <s v="Executive Impressions 14&quot; Two-Color Numerals Wall Clock"/>
    <n v="0.44"/>
    <s v="United States"/>
    <x v="0"/>
    <x v="34"/>
    <s v="Murfreesboro"/>
    <n v="37130"/>
    <x v="15"/>
    <d v="2015-01-20T00:00:00"/>
    <n v="-678.49599999999998"/>
    <n v="9"/>
    <n v="202.41"/>
    <n v="88677"/>
    <x v="0"/>
    <n v="-319.10799859309259"/>
  </r>
  <r>
    <n v="667"/>
    <s v="Allison Kirby"/>
    <x v="2"/>
    <n v="0.04"/>
    <n v="22.72"/>
    <n v="8.99"/>
    <x v="1"/>
    <x v="3"/>
    <x v="0"/>
    <x v="11"/>
    <x v="1"/>
    <s v="Executive Impressions 14&quot; Two-Color Numerals Wall Clock"/>
    <n v="0.44"/>
    <s v="United States"/>
    <x v="1"/>
    <x v="18"/>
    <s v="Dallas"/>
    <n v="75203"/>
    <x v="15"/>
    <d v="2015-01-20T00:00:00"/>
    <n v="70.028000000000006"/>
    <n v="37"/>
    <n v="832.14"/>
    <n v="22147"/>
    <x v="1"/>
    <n v="447.39983122744388"/>
  </r>
  <r>
    <n v="3385"/>
    <s v="Daniel Richmond"/>
    <x v="2"/>
    <n v="0.04"/>
    <n v="2.98"/>
    <n v="2.0299999999999998"/>
    <x v="2"/>
    <x v="3"/>
    <x v="2"/>
    <x v="2"/>
    <x v="2"/>
    <s v="Premium Writing Pencils, Soft, #2 by Central Association for the Blind"/>
    <n v="0.56999999999999995"/>
    <s v="United States"/>
    <x v="3"/>
    <x v="27"/>
    <s v="Boardman"/>
    <n v="44512"/>
    <x v="15"/>
    <d v="2015-01-16T00:00:00"/>
    <n v="-22.01"/>
    <n v="5"/>
    <n v="15.7"/>
    <n v="88745"/>
    <x v="3"/>
    <n v="124.76984025557201"/>
  </r>
  <r>
    <n v="3385"/>
    <s v="Daniel Richmond"/>
    <x v="2"/>
    <n v="0.01"/>
    <n v="125.99"/>
    <n v="8.99"/>
    <x v="1"/>
    <x v="3"/>
    <x v="1"/>
    <x v="12"/>
    <x v="5"/>
    <s v="M70"/>
    <n v="0.59"/>
    <s v="United States"/>
    <x v="3"/>
    <x v="27"/>
    <s v="Boardman"/>
    <n v="44512"/>
    <x v="15"/>
    <d v="2015-01-21T00:00:00"/>
    <n v="426.46032000000002"/>
    <n v="6"/>
    <n v="680.65"/>
    <n v="88745"/>
    <x v="3"/>
    <n v="1280.4614861557002"/>
  </r>
  <r>
    <n v="1697"/>
    <s v="Holly Osborne"/>
    <x v="4"/>
    <n v="0"/>
    <n v="13.43"/>
    <n v="5.5"/>
    <x v="1"/>
    <x v="2"/>
    <x v="2"/>
    <x v="6"/>
    <x v="5"/>
    <s v="Fellowes Personal Hanging Folder Files, Navy"/>
    <n v="0.56999999999999995"/>
    <s v="United States"/>
    <x v="0"/>
    <x v="1"/>
    <s v="Hot Springs"/>
    <n v="71901"/>
    <x v="15"/>
    <d v="2015-01-17T00:00:00"/>
    <n v="-253.77799999999999"/>
    <n v="9"/>
    <n v="129.54"/>
    <n v="86338"/>
    <x v="0"/>
    <n v="88.167012375616878"/>
  </r>
  <r>
    <n v="3133"/>
    <s v="Kristine Singleton"/>
    <x v="4"/>
    <n v="0.1"/>
    <n v="5.81"/>
    <n v="8.49"/>
    <x v="1"/>
    <x v="3"/>
    <x v="2"/>
    <x v="5"/>
    <x v="5"/>
    <s v="Fellowes Black Plastic Comb Bindings"/>
    <n v="0.39"/>
    <s v="United States"/>
    <x v="1"/>
    <x v="10"/>
    <s v="Naperville"/>
    <n v="60540"/>
    <x v="15"/>
    <d v="2015-01-17T00:00:00"/>
    <n v="-350.43950000000001"/>
    <n v="12"/>
    <n v="64.959999999999994"/>
    <n v="86789"/>
    <x v="1"/>
    <n v="-198.18610963180129"/>
  </r>
  <r>
    <n v="3133"/>
    <s v="Kristine Singleton"/>
    <x v="4"/>
    <n v="0.03"/>
    <n v="1.81"/>
    <n v="0.75"/>
    <x v="1"/>
    <x v="3"/>
    <x v="2"/>
    <x v="14"/>
    <x v="2"/>
    <s v="Assorted Color Push Pins"/>
    <n v="0.52"/>
    <s v="United States"/>
    <x v="1"/>
    <x v="10"/>
    <s v="Naperville"/>
    <n v="60540"/>
    <x v="15"/>
    <d v="2015-01-17T00:00:00"/>
    <n v="4.2027999999999999"/>
    <n v="10"/>
    <n v="19.14"/>
    <n v="86789"/>
    <x v="1"/>
    <n v="92.828120378403696"/>
  </r>
  <r>
    <n v="3036"/>
    <s v="Edith Reynolds"/>
    <x v="3"/>
    <n v="0.02"/>
    <n v="12.99"/>
    <n v="14.37"/>
    <x v="1"/>
    <x v="2"/>
    <x v="0"/>
    <x v="11"/>
    <x v="4"/>
    <s v="Tensor &quot;Hersey Kiss&quot; Styled Floor Lamp"/>
    <n v="0.73"/>
    <s v="United States"/>
    <x v="1"/>
    <x v="39"/>
    <s v="Mandan"/>
    <n v="58554"/>
    <x v="15"/>
    <d v="2015-01-18T00:00:00"/>
    <n v="-159.86000000000001"/>
    <n v="5"/>
    <n v="67.64"/>
    <n v="89129"/>
    <x v="1"/>
    <n v="736.16258725523426"/>
  </r>
  <r>
    <n v="3036"/>
    <s v="Edith Reynolds"/>
    <x v="3"/>
    <n v="0.05"/>
    <n v="35.44"/>
    <n v="7.5"/>
    <x v="1"/>
    <x v="2"/>
    <x v="2"/>
    <x v="7"/>
    <x v="5"/>
    <s v="Xerox 1906"/>
    <n v="0.38"/>
    <s v="United States"/>
    <x v="1"/>
    <x v="39"/>
    <s v="Mandan"/>
    <n v="58554"/>
    <x v="15"/>
    <d v="2015-01-18T00:00:00"/>
    <n v="165.88980000000001"/>
    <n v="7"/>
    <n v="240.42"/>
    <n v="89129"/>
    <x v="1"/>
    <n v="639.456733311726"/>
  </r>
  <r>
    <n v="3036"/>
    <s v="Edith Reynolds"/>
    <x v="3"/>
    <n v="0.02"/>
    <n v="12.98"/>
    <n v="3.14"/>
    <x v="1"/>
    <x v="2"/>
    <x v="2"/>
    <x v="16"/>
    <x v="1"/>
    <s v="Acme® 8&quot; Straight Scissors"/>
    <n v="0.6"/>
    <s v="United States"/>
    <x v="1"/>
    <x v="39"/>
    <s v="Mandan"/>
    <n v="58554"/>
    <x v="15"/>
    <d v="2015-01-19T00:00:00"/>
    <n v="75.010000000000005"/>
    <n v="14"/>
    <n v="184.4"/>
    <n v="89129"/>
    <x v="1"/>
    <n v="558.20042931662135"/>
  </r>
  <r>
    <n v="592"/>
    <s v="Eva Silverman"/>
    <x v="0"/>
    <n v="0.08"/>
    <n v="30.53"/>
    <n v="19.989999999999998"/>
    <x v="1"/>
    <x v="0"/>
    <x v="2"/>
    <x v="13"/>
    <x v="5"/>
    <s v="Avery 4027 File Folder Labels for Dot Matrix Printers, 5000 Labels per Box, White"/>
    <n v="0.39"/>
    <s v="United States"/>
    <x v="1"/>
    <x v="10"/>
    <s v="Wilmette"/>
    <n v="60091"/>
    <x v="16"/>
    <d v="2015-01-17T00:00:00"/>
    <n v="-239.8656"/>
    <n v="10"/>
    <n v="285.87"/>
    <n v="86307"/>
    <x v="1"/>
    <n v="591.77726365545675"/>
  </r>
  <r>
    <n v="593"/>
    <s v="Joel Huffman"/>
    <x v="0"/>
    <n v="0.01"/>
    <n v="1.68"/>
    <n v="1.57"/>
    <x v="1"/>
    <x v="0"/>
    <x v="2"/>
    <x v="2"/>
    <x v="2"/>
    <s v="Newell 323"/>
    <n v="0.59"/>
    <s v="United States"/>
    <x v="1"/>
    <x v="10"/>
    <s v="Woodridge"/>
    <n v="60517"/>
    <x v="16"/>
    <d v="2015-01-19T00:00:00"/>
    <n v="-53.444000000000003"/>
    <n v="12"/>
    <n v="20.37"/>
    <n v="86307"/>
    <x v="1"/>
    <n v="395.6644212285874"/>
  </r>
  <r>
    <n v="1531"/>
    <s v="Jon Ayers"/>
    <x v="0"/>
    <n v="7.0000000000000007E-2"/>
    <n v="4.91"/>
    <n v="0.5"/>
    <x v="1"/>
    <x v="1"/>
    <x v="2"/>
    <x v="13"/>
    <x v="5"/>
    <s v="Avery 508"/>
    <n v="0.36"/>
    <s v="United States"/>
    <x v="0"/>
    <x v="12"/>
    <s v="Palm Coast"/>
    <n v="32137"/>
    <x v="16"/>
    <d v="2015-01-18T00:00:00"/>
    <n v="-157.696"/>
    <n v="6"/>
    <n v="28.22"/>
    <n v="88852"/>
    <x v="0"/>
    <n v="18.731981854721177"/>
  </r>
  <r>
    <n v="210"/>
    <s v="Floyd Dale"/>
    <x v="2"/>
    <n v="0.05"/>
    <n v="1.86"/>
    <n v="2.58"/>
    <x v="1"/>
    <x v="2"/>
    <x v="2"/>
    <x v="14"/>
    <x v="2"/>
    <s v="Super Bands, 12/Pack"/>
    <n v="0.82"/>
    <s v="United States"/>
    <x v="3"/>
    <x v="11"/>
    <s v="Troy"/>
    <n v="12180"/>
    <x v="16"/>
    <d v="2015-01-21T00:00:00"/>
    <n v="-66.62"/>
    <n v="9"/>
    <n v="17.61"/>
    <n v="85965"/>
    <x v="3"/>
    <n v="404.62311571530608"/>
  </r>
  <r>
    <n v="366"/>
    <s v="Patrick Rosenthal"/>
    <x v="4"/>
    <n v="0.05"/>
    <n v="328.14"/>
    <n v="91.05"/>
    <x v="0"/>
    <x v="0"/>
    <x v="2"/>
    <x v="8"/>
    <x v="3"/>
    <s v="Sanyo Counter Height Refrigerator with Crisper, 3.6 Cubic Foot, Stainless Steel/Black"/>
    <n v="0.56999999999999995"/>
    <s v="United States"/>
    <x v="3"/>
    <x v="40"/>
    <s v="Cranston"/>
    <n v="2910"/>
    <x v="16"/>
    <d v="2015-01-19T00:00:00"/>
    <n v="411.5172"/>
    <n v="6"/>
    <n v="1967.98"/>
    <n v="87347"/>
    <x v="3"/>
    <n v="4243.9488034184078"/>
  </r>
  <r>
    <n v="744"/>
    <s v="Joy Maxwell"/>
    <x v="4"/>
    <n v="0.03"/>
    <n v="119.99"/>
    <n v="56.14"/>
    <x v="0"/>
    <x v="1"/>
    <x v="1"/>
    <x v="3"/>
    <x v="0"/>
    <s v="Hewlett-Packard 2600DN Business Color Inkjet Printer"/>
    <n v="0.39"/>
    <s v="United States"/>
    <x v="2"/>
    <x v="41"/>
    <s v="Oro Valley"/>
    <n v="85737"/>
    <x v="16"/>
    <d v="2015-01-19T00:00:00"/>
    <n v="1400.1"/>
    <n v="13"/>
    <n v="1545.58"/>
    <n v="87726"/>
    <x v="2"/>
    <n v="3482.927519761382"/>
  </r>
  <r>
    <n v="745"/>
    <s v="Mary Page"/>
    <x v="4"/>
    <n v="0.05"/>
    <n v="115.79"/>
    <n v="1.99"/>
    <x v="1"/>
    <x v="1"/>
    <x v="1"/>
    <x v="1"/>
    <x v="1"/>
    <s v="Verbatim DVD-R, 4.7GB, Spindle, WE, Blank, Ink Jet/Thermal, 20/Spindle"/>
    <n v="0.49"/>
    <s v="United States"/>
    <x v="2"/>
    <x v="41"/>
    <s v="Peoria"/>
    <n v="85345"/>
    <x v="16"/>
    <d v="2015-01-19T00:00:00"/>
    <n v="67.599999999999994"/>
    <n v="3"/>
    <n v="353.1"/>
    <n v="87726"/>
    <x v="2"/>
    <n v="482.05259188749011"/>
  </r>
  <r>
    <n v="1702"/>
    <s v="Sandra Berry"/>
    <x v="4"/>
    <n v="0.05"/>
    <n v="14.81"/>
    <n v="13.32"/>
    <x v="1"/>
    <x v="2"/>
    <x v="2"/>
    <x v="8"/>
    <x v="5"/>
    <s v="Holmes Replacement Filter for HEPA Air Cleaner, Large Room"/>
    <n v="0.43"/>
    <s v="United States"/>
    <x v="0"/>
    <x v="0"/>
    <s v="Meridian"/>
    <n v="39301"/>
    <x v="16"/>
    <d v="2015-01-20T00:00:00"/>
    <n v="-220.05199999999999"/>
    <n v="3"/>
    <n v="45.28"/>
    <n v="90473"/>
    <x v="0"/>
    <n v="193.75907837296262"/>
  </r>
  <r>
    <n v="1702"/>
    <s v="Sandra Berry"/>
    <x v="4"/>
    <n v="0.05"/>
    <n v="4.2"/>
    <n v="2.2599999999999998"/>
    <x v="2"/>
    <x v="2"/>
    <x v="2"/>
    <x v="7"/>
    <x v="2"/>
    <s v="Important Message Pads, 50 4-1/4 x 5-1/2 Forms per Pad"/>
    <n v="0.36"/>
    <s v="United States"/>
    <x v="0"/>
    <x v="0"/>
    <s v="Meridian"/>
    <n v="39301"/>
    <x v="16"/>
    <d v="2015-01-19T00:00:00"/>
    <n v="20.393370000000001"/>
    <n v="3"/>
    <n v="13.57"/>
    <n v="90473"/>
    <x v="0"/>
    <n v="-39.351583904030932"/>
  </r>
  <r>
    <n v="1708"/>
    <s v="Lillian Day"/>
    <x v="4"/>
    <n v="0.05"/>
    <n v="5.68"/>
    <n v="1.39"/>
    <x v="1"/>
    <x v="0"/>
    <x v="2"/>
    <x v="15"/>
    <x v="5"/>
    <s v="Staples Standard Envelopes"/>
    <n v="0.38"/>
    <s v="United States"/>
    <x v="3"/>
    <x v="27"/>
    <s v="Shaker Heights"/>
    <n v="44118"/>
    <x v="16"/>
    <d v="2015-01-18T00:00:00"/>
    <n v="38.281199999999998"/>
    <n v="10"/>
    <n v="55.48"/>
    <n v="88781"/>
    <x v="3"/>
    <n v="18.920733718778063"/>
  </r>
  <r>
    <n v="1719"/>
    <s v="Russell W Melton"/>
    <x v="4"/>
    <n v="0.06"/>
    <n v="16.48"/>
    <n v="1.99"/>
    <x v="1"/>
    <x v="3"/>
    <x v="1"/>
    <x v="1"/>
    <x v="1"/>
    <s v="Maxell DVD-RAM Discs"/>
    <n v="0.42"/>
    <s v="United States"/>
    <x v="0"/>
    <x v="16"/>
    <s v="Northport"/>
    <n v="35473"/>
    <x v="16"/>
    <d v="2015-01-19T00:00:00"/>
    <n v="-144.59200000000001"/>
    <n v="8"/>
    <n v="128.13"/>
    <n v="90786"/>
    <x v="0"/>
    <n v="-82.248661892475468"/>
  </r>
  <r>
    <n v="1873"/>
    <s v="Lisa Kim"/>
    <x v="4"/>
    <n v="0.03"/>
    <n v="90.48"/>
    <n v="19.989999999999998"/>
    <x v="1"/>
    <x v="3"/>
    <x v="2"/>
    <x v="15"/>
    <x v="5"/>
    <s v="Tyvek® Side-Opening Peel &amp; Seel® Expanding Envelopes"/>
    <n v="0.4"/>
    <s v="United States"/>
    <x v="0"/>
    <x v="12"/>
    <s v="Palm Beach Gardens"/>
    <n v="33403"/>
    <x v="16"/>
    <d v="2015-01-19T00:00:00"/>
    <n v="15.353999999999999"/>
    <n v="1"/>
    <n v="99.69"/>
    <n v="90099"/>
    <x v="0"/>
    <n v="814.10485201657104"/>
  </r>
  <r>
    <n v="1873"/>
    <s v="Lisa Kim"/>
    <x v="4"/>
    <n v="0.06"/>
    <n v="22.84"/>
    <n v="8.18"/>
    <x v="1"/>
    <x v="3"/>
    <x v="2"/>
    <x v="7"/>
    <x v="5"/>
    <s v="Xerox 1991"/>
    <n v="0.39"/>
    <s v="United States"/>
    <x v="0"/>
    <x v="12"/>
    <s v="Palm Beach Gardens"/>
    <n v="33403"/>
    <x v="16"/>
    <d v="2015-01-17T00:00:00"/>
    <n v="-357.92399999999998"/>
    <n v="7"/>
    <n v="152.49"/>
    <n v="90099"/>
    <x v="0"/>
    <n v="-134.62709036786245"/>
  </r>
  <r>
    <n v="2579"/>
    <s v="Marshall Sutherland"/>
    <x v="4"/>
    <n v="7.0000000000000007E-2"/>
    <n v="1.76"/>
    <n v="4.8600000000000003"/>
    <x v="1"/>
    <x v="2"/>
    <x v="0"/>
    <x v="11"/>
    <x v="5"/>
    <s v="Regeneration Desk Collection"/>
    <n v="0.41"/>
    <s v="United States"/>
    <x v="0"/>
    <x v="16"/>
    <s v="Phenix City"/>
    <n v="36869"/>
    <x v="16"/>
    <d v="2015-01-17T00:00:00"/>
    <n v="0.58799999999999997"/>
    <n v="15"/>
    <n v="26.01"/>
    <n v="88297"/>
    <x v="0"/>
    <n v="115.14285737436467"/>
  </r>
  <r>
    <n v="2618"/>
    <s v="Amy Hamrick Melvin"/>
    <x v="4"/>
    <n v="0.1"/>
    <n v="7.64"/>
    <n v="1.39"/>
    <x v="1"/>
    <x v="3"/>
    <x v="2"/>
    <x v="15"/>
    <x v="5"/>
    <s v="Security-Tint Envelopes"/>
    <n v="0.36"/>
    <s v="United States"/>
    <x v="3"/>
    <x v="11"/>
    <s v="New York City"/>
    <n v="10004"/>
    <x v="16"/>
    <d v="2015-01-19T00:00:00"/>
    <n v="16.12"/>
    <n v="18"/>
    <n v="130.11000000000001"/>
    <n v="46884"/>
    <x v="3"/>
    <n v="-38.260907499447868"/>
  </r>
  <r>
    <n v="2618"/>
    <s v="Amy Hamrick Melvin"/>
    <x v="4"/>
    <n v="0"/>
    <n v="125.99"/>
    <n v="2.5"/>
    <x v="1"/>
    <x v="3"/>
    <x v="1"/>
    <x v="12"/>
    <x v="5"/>
    <s v="6162"/>
    <n v="0.59"/>
    <s v="United States"/>
    <x v="3"/>
    <x v="11"/>
    <s v="New York City"/>
    <n v="10004"/>
    <x v="16"/>
    <d v="2015-01-19T00:00:00"/>
    <n v="-815.9008"/>
    <n v="3"/>
    <n v="337.34"/>
    <n v="46884"/>
    <x v="3"/>
    <n v="-231.52442355084975"/>
  </r>
  <r>
    <n v="2618"/>
    <s v="Amy Hamrick Melvin"/>
    <x v="4"/>
    <n v="0.1"/>
    <n v="11.55"/>
    <n v="2.36"/>
    <x v="1"/>
    <x v="3"/>
    <x v="2"/>
    <x v="2"/>
    <x v="2"/>
    <s v="Newell 309"/>
    <n v="0.55000000000000004"/>
    <s v="United States"/>
    <x v="3"/>
    <x v="11"/>
    <s v="New York City"/>
    <n v="10004"/>
    <x v="16"/>
    <d v="2015-01-18T00:00:00"/>
    <n v="15.808"/>
    <n v="25"/>
    <n v="280.43"/>
    <n v="46884"/>
    <x v="3"/>
    <n v="158.40541199067516"/>
  </r>
  <r>
    <n v="2628"/>
    <s v="Danielle P Rao"/>
    <x v="4"/>
    <n v="0.02"/>
    <n v="30.53"/>
    <n v="19.989999999999998"/>
    <x v="2"/>
    <x v="3"/>
    <x v="2"/>
    <x v="13"/>
    <x v="5"/>
    <s v="Avery 4027 File Folder Labels for Dot Matrix Printers, 5000 Labels per Box, White"/>
    <n v="0.39"/>
    <s v="United States"/>
    <x v="1"/>
    <x v="19"/>
    <s v="Moore"/>
    <n v="73160"/>
    <x v="16"/>
    <d v="2015-01-19T00:00:00"/>
    <n v="-54.63"/>
    <n v="14"/>
    <n v="448.47"/>
    <n v="85916"/>
    <x v="1"/>
    <n v="470.68622334484803"/>
  </r>
  <r>
    <n v="526"/>
    <s v="April Hu"/>
    <x v="3"/>
    <n v="0"/>
    <n v="1.88"/>
    <n v="1.49"/>
    <x v="1"/>
    <x v="2"/>
    <x v="2"/>
    <x v="5"/>
    <x v="5"/>
    <s v="Staples® General Use 3-Ring Binders"/>
    <n v="0.37"/>
    <s v="United States"/>
    <x v="2"/>
    <x v="41"/>
    <s v="Mesa"/>
    <n v="85204"/>
    <x v="16"/>
    <d v="2015-01-18T00:00:00"/>
    <n v="-15.5595"/>
    <n v="13"/>
    <n v="25.39"/>
    <n v="90027"/>
    <x v="2"/>
    <n v="207.1162525135689"/>
  </r>
  <r>
    <n v="526"/>
    <s v="April Hu"/>
    <x v="3"/>
    <n v="0.06"/>
    <n v="5.78"/>
    <n v="5.67"/>
    <x v="1"/>
    <x v="2"/>
    <x v="2"/>
    <x v="7"/>
    <x v="5"/>
    <s v="Xerox 1978"/>
    <n v="0.36"/>
    <s v="United States"/>
    <x v="2"/>
    <x v="41"/>
    <s v="Mesa"/>
    <n v="85204"/>
    <x v="16"/>
    <d v="2015-01-18T00:00:00"/>
    <n v="-108.19"/>
    <n v="15"/>
    <n v="87.27"/>
    <n v="90027"/>
    <x v="2"/>
    <n v="192.04991200416694"/>
  </r>
  <r>
    <n v="2059"/>
    <s v="Nathan Newton"/>
    <x v="3"/>
    <n v="0.09"/>
    <n v="28.48"/>
    <n v="1.99"/>
    <x v="1"/>
    <x v="3"/>
    <x v="1"/>
    <x v="1"/>
    <x v="1"/>
    <s v="Memorex 4.7GB DVD+RW, 3/Pack"/>
    <n v="0.4"/>
    <s v="United States"/>
    <x v="0"/>
    <x v="9"/>
    <s v="High Point"/>
    <n v="27260"/>
    <x v="16"/>
    <d v="2015-01-18T00:00:00"/>
    <n v="-1250.7460000000001"/>
    <n v="13"/>
    <n v="336.92"/>
    <n v="88039"/>
    <x v="0"/>
    <n v="-1025.563454768208"/>
  </r>
  <r>
    <n v="2725"/>
    <s v="Katharine Hudson"/>
    <x v="3"/>
    <n v="0.05"/>
    <n v="28.15"/>
    <n v="6.17"/>
    <x v="1"/>
    <x v="2"/>
    <x v="2"/>
    <x v="2"/>
    <x v="1"/>
    <s v="Boston Model 1800 Electric Pencil Sharpener, Gray"/>
    <n v="0.55000000000000004"/>
    <s v="United States"/>
    <x v="0"/>
    <x v="34"/>
    <s v="Clarksville"/>
    <n v="37042"/>
    <x v="16"/>
    <d v="2015-01-18T00:00:00"/>
    <n v="-66.248000000000005"/>
    <n v="10"/>
    <n v="282.38"/>
    <n v="88958"/>
    <x v="0"/>
    <n v="483.44173281315307"/>
  </r>
  <r>
    <n v="2443"/>
    <s v="Danny Richmond"/>
    <x v="1"/>
    <n v="0.05"/>
    <n v="58.1"/>
    <n v="1.49"/>
    <x v="1"/>
    <x v="3"/>
    <x v="2"/>
    <x v="5"/>
    <x v="5"/>
    <s v="Avery Arch Ring Binders"/>
    <n v="0.38"/>
    <s v="United States"/>
    <x v="0"/>
    <x v="12"/>
    <s v="Miami"/>
    <n v="33142"/>
    <x v="17"/>
    <d v="2015-01-18T00:00:00"/>
    <n v="1633.9860000000001"/>
    <n v="13"/>
    <n v="739.06"/>
    <n v="89299"/>
    <x v="0"/>
    <n v="1813.7535099468278"/>
  </r>
  <r>
    <n v="1971"/>
    <s v="Marsha Roy"/>
    <x v="4"/>
    <n v="0.02"/>
    <n v="11.58"/>
    <n v="5.72"/>
    <x v="1"/>
    <x v="3"/>
    <x v="2"/>
    <x v="15"/>
    <x v="5"/>
    <s v="Peel &amp; Seel® Recycled Catalog Envelopes, Brown"/>
    <n v="0.35"/>
    <s v="United States"/>
    <x v="0"/>
    <x v="0"/>
    <s v="Tupelo"/>
    <n v="38801"/>
    <x v="17"/>
    <d v="2015-01-19T00:00:00"/>
    <n v="-259.75599999999997"/>
    <n v="3"/>
    <n v="35.479999999999997"/>
    <n v="91550"/>
    <x v="0"/>
    <n v="-144.18667765394264"/>
  </r>
  <r>
    <n v="1972"/>
    <s v="Priscilla Brandon"/>
    <x v="4"/>
    <n v="0.05"/>
    <n v="350.99"/>
    <n v="39"/>
    <x v="0"/>
    <x v="3"/>
    <x v="0"/>
    <x v="9"/>
    <x v="3"/>
    <s v="Global Leather Executive Chair"/>
    <n v="0.55000000000000004"/>
    <s v="United States"/>
    <x v="3"/>
    <x v="28"/>
    <s v="Willow Grove"/>
    <n v="19090"/>
    <x v="17"/>
    <d v="2015-01-20T00:00:00"/>
    <n v="1469.7275999999999"/>
    <n v="6"/>
    <n v="2130.04"/>
    <n v="91550"/>
    <x v="3"/>
    <n v="3952.961542537761"/>
  </r>
  <r>
    <n v="1972"/>
    <s v="Priscilla Brandon"/>
    <x v="4"/>
    <n v="0.04"/>
    <n v="15.99"/>
    <n v="9.4"/>
    <x v="2"/>
    <x v="3"/>
    <x v="1"/>
    <x v="3"/>
    <x v="5"/>
    <s v="AT&amp;T Black Trimline Phone, Model 210"/>
    <n v="0.49"/>
    <s v="United States"/>
    <x v="3"/>
    <x v="28"/>
    <s v="Willow Grove"/>
    <n v="19090"/>
    <x v="17"/>
    <d v="2015-01-20T00:00:00"/>
    <n v="-83.553060000000002"/>
    <n v="5"/>
    <n v="82.8"/>
    <n v="91550"/>
    <x v="3"/>
    <n v="172.71283658841597"/>
  </r>
  <r>
    <n v="657"/>
    <s v="Derek McCormick"/>
    <x v="0"/>
    <n v="0.1"/>
    <n v="18.97"/>
    <n v="9.0299999999999994"/>
    <x v="1"/>
    <x v="1"/>
    <x v="2"/>
    <x v="7"/>
    <x v="5"/>
    <s v="Computer Printout Paper with Letter-Trim Perforations"/>
    <n v="0.37"/>
    <s v="United States"/>
    <x v="3"/>
    <x v="35"/>
    <s v="Oxford"/>
    <n v="1540"/>
    <x v="18"/>
    <d v="2015-01-21T00:00:00"/>
    <n v="-24.204799999999999"/>
    <n v="1"/>
    <n v="19.73"/>
    <n v="91212"/>
    <x v="3"/>
    <n v="423.73313823451724"/>
  </r>
  <r>
    <n v="659"/>
    <s v="Marjorie Arthur"/>
    <x v="0"/>
    <n v="0"/>
    <n v="119.99"/>
    <n v="56.14"/>
    <x v="0"/>
    <x v="1"/>
    <x v="1"/>
    <x v="3"/>
    <x v="0"/>
    <s v="Hewlett-Packard 2600DN Business Color Inkjet Printer"/>
    <n v="0.39"/>
    <s v="United States"/>
    <x v="3"/>
    <x v="42"/>
    <s v="South Burlington"/>
    <n v="5403"/>
    <x v="18"/>
    <d v="2015-01-20T00:00:00"/>
    <n v="-126.05777999999999"/>
    <n v="5"/>
    <n v="615.54"/>
    <n v="91212"/>
    <x v="3"/>
    <n v="2217.1759680525706"/>
  </r>
  <r>
    <n v="3095"/>
    <s v="Milton Lindsay"/>
    <x v="0"/>
    <n v="0.09"/>
    <n v="207.48"/>
    <n v="0.99"/>
    <x v="1"/>
    <x v="1"/>
    <x v="2"/>
    <x v="8"/>
    <x v="5"/>
    <s v="Kensington 7 Outlet MasterPiece Power Center with Fax/Phone Line Protection"/>
    <n v="0.55000000000000004"/>
    <s v="United States"/>
    <x v="3"/>
    <x v="27"/>
    <s v="Hamilton"/>
    <n v="45011"/>
    <x v="18"/>
    <d v="2015-01-21T00:00:00"/>
    <n v="683.9556"/>
    <n v="5"/>
    <n v="991.24"/>
    <n v="86220"/>
    <x v="3"/>
    <n v="1673.5436857428108"/>
  </r>
  <r>
    <n v="259"/>
    <s v="Edward Pugh"/>
    <x v="2"/>
    <n v="0.09"/>
    <n v="2.88"/>
    <n v="0.7"/>
    <x v="1"/>
    <x v="1"/>
    <x v="2"/>
    <x v="2"/>
    <x v="2"/>
    <s v="Newell 340"/>
    <n v="0.56000000000000005"/>
    <s v="United States"/>
    <x v="2"/>
    <x v="43"/>
    <s v="Santa Fe"/>
    <n v="87505"/>
    <x v="18"/>
    <d v="2015-01-19T00:00:00"/>
    <n v="5.7531999999999996"/>
    <n v="10"/>
    <n v="26.38"/>
    <n v="85857"/>
    <x v="2"/>
    <n v="128.05278584067906"/>
  </r>
  <r>
    <n v="3155"/>
    <s v="Julian Keith Mayer"/>
    <x v="0"/>
    <n v="0.02"/>
    <n v="60.22"/>
    <n v="3.5"/>
    <x v="1"/>
    <x v="3"/>
    <x v="2"/>
    <x v="8"/>
    <x v="5"/>
    <s v="Fellowes Smart Surge Ten-Outlet Protector, Platinum"/>
    <n v="0.56999999999999995"/>
    <s v="United States"/>
    <x v="0"/>
    <x v="12"/>
    <s v="Sanford"/>
    <n v="32771"/>
    <x v="19"/>
    <d v="2015-01-21T00:00:00"/>
    <n v="-193.91399999999999"/>
    <n v="9"/>
    <n v="541.76"/>
    <n v="86898"/>
    <x v="0"/>
    <n v="474.38409332687189"/>
  </r>
  <r>
    <n v="32"/>
    <s v="Matthew Berman"/>
    <x v="4"/>
    <n v="0.09"/>
    <n v="125.99"/>
    <n v="7.69"/>
    <x v="2"/>
    <x v="3"/>
    <x v="1"/>
    <x v="12"/>
    <x v="5"/>
    <s v="StarTAC 3000"/>
    <n v="0.59"/>
    <s v="United States"/>
    <x v="2"/>
    <x v="14"/>
    <s v="Grants Pass"/>
    <n v="97526"/>
    <x v="19"/>
    <d v="2015-01-22T00:00:00"/>
    <n v="209.99700000000001"/>
    <n v="8"/>
    <n v="783.55"/>
    <n v="89202"/>
    <x v="2"/>
    <n v="820.77812566183502"/>
  </r>
  <r>
    <n v="493"/>
    <s v="Douglas Buck"/>
    <x v="3"/>
    <n v="0.02"/>
    <n v="6.48"/>
    <n v="6.6"/>
    <x v="1"/>
    <x v="1"/>
    <x v="2"/>
    <x v="7"/>
    <x v="5"/>
    <s v="Xerox 21"/>
    <n v="0.37"/>
    <s v="United States"/>
    <x v="2"/>
    <x v="4"/>
    <s v="Seatac"/>
    <n v="98158"/>
    <x v="19"/>
    <d v="2015-01-22T00:00:00"/>
    <n v="-92.05"/>
    <n v="10"/>
    <n v="66.709999999999994"/>
    <n v="88906"/>
    <x v="2"/>
    <n v="211.846038309866"/>
  </r>
  <r>
    <n v="493"/>
    <s v="Douglas Buck"/>
    <x v="3"/>
    <n v="0.04"/>
    <n v="17.149999999999999"/>
    <n v="4.96"/>
    <x v="1"/>
    <x v="1"/>
    <x v="2"/>
    <x v="6"/>
    <x v="5"/>
    <s v="Advantus Rolling Storage Box"/>
    <n v="0.57999999999999996"/>
    <s v="United States"/>
    <x v="2"/>
    <x v="4"/>
    <s v="Seatac"/>
    <n v="98158"/>
    <x v="19"/>
    <d v="2015-01-21T00:00:00"/>
    <n v="6.11"/>
    <n v="5"/>
    <n v="87.16"/>
    <n v="88906"/>
    <x v="2"/>
    <n v="461.79869425248006"/>
  </r>
  <r>
    <n v="524"/>
    <s v="Gina McKnight"/>
    <x v="3"/>
    <n v="0.03"/>
    <n v="1270.99"/>
    <n v="19.989999999999998"/>
    <x v="1"/>
    <x v="1"/>
    <x v="2"/>
    <x v="5"/>
    <x v="5"/>
    <s v="Fellowes PB500 Electric Punch Plastic Comb Binding Machine with Manual Bind"/>
    <n v="0.35"/>
    <s v="United States"/>
    <x v="0"/>
    <x v="34"/>
    <s v="Farragut"/>
    <n v="37922"/>
    <x v="19"/>
    <d v="2015-01-22T00:00:00"/>
    <n v="363.55200000000002"/>
    <n v="2"/>
    <n v="2589.0100000000002"/>
    <n v="91127"/>
    <x v="0"/>
    <n v="4987.1848463347033"/>
  </r>
  <r>
    <n v="524"/>
    <s v="Gina McKnight"/>
    <x v="3"/>
    <n v="7.0000000000000007E-2"/>
    <n v="2036.48"/>
    <n v="14.7"/>
    <x v="0"/>
    <x v="1"/>
    <x v="1"/>
    <x v="3"/>
    <x v="3"/>
    <s v="Lexmark 4227 Plus Dot Matrix Printer"/>
    <n v="0.55000000000000004"/>
    <s v="United States"/>
    <x v="0"/>
    <x v="34"/>
    <s v="Farragut"/>
    <n v="37922"/>
    <x v="19"/>
    <d v="2015-01-22T00:00:00"/>
    <n v="-11.536"/>
    <n v="1"/>
    <n v="1893.93"/>
    <n v="91127"/>
    <x v="0"/>
    <n v="7191.5231438857018"/>
  </r>
  <r>
    <n v="549"/>
    <s v="Dennis Boykin Townsend"/>
    <x v="3"/>
    <n v="0.02"/>
    <n v="7.1"/>
    <n v="6.05"/>
    <x v="1"/>
    <x v="3"/>
    <x v="2"/>
    <x v="5"/>
    <x v="5"/>
    <s v="Wilson Jones Hanging View Binder, White, 1&quot;"/>
    <n v="0.39"/>
    <s v="United States"/>
    <x v="2"/>
    <x v="43"/>
    <s v="Roswell"/>
    <n v="88201"/>
    <x v="19"/>
    <d v="2015-01-20T00:00:00"/>
    <n v="-66.378"/>
    <n v="9"/>
    <n v="66.319999999999993"/>
    <n v="90908"/>
    <x v="2"/>
    <n v="270.43517361832698"/>
  </r>
  <r>
    <n v="2464"/>
    <s v="Joe George"/>
    <x v="3"/>
    <n v="0.05"/>
    <n v="6.28"/>
    <n v="5.36"/>
    <x v="1"/>
    <x v="1"/>
    <x v="2"/>
    <x v="5"/>
    <x v="5"/>
    <s v="GBC Standard Plastic Binding Systems' Combs"/>
    <n v="0.4"/>
    <s v="United States"/>
    <x v="0"/>
    <x v="17"/>
    <s v="Bossier City"/>
    <n v="71111"/>
    <x v="19"/>
    <d v="2015-01-23T00:00:00"/>
    <n v="1.278"/>
    <n v="6"/>
    <n v="38.04"/>
    <n v="88714"/>
    <x v="0"/>
    <n v="277.62723660300861"/>
  </r>
  <r>
    <n v="2464"/>
    <s v="Joe George"/>
    <x v="3"/>
    <n v="0.04"/>
    <n v="3.08"/>
    <n v="0.99"/>
    <x v="1"/>
    <x v="1"/>
    <x v="2"/>
    <x v="13"/>
    <x v="5"/>
    <s v="Avery 481"/>
    <n v="0.37"/>
    <s v="United States"/>
    <x v="0"/>
    <x v="17"/>
    <s v="Bossier City"/>
    <n v="71111"/>
    <x v="19"/>
    <d v="2015-01-21T00:00:00"/>
    <n v="424.29"/>
    <n v="14"/>
    <n v="42.53"/>
    <n v="88714"/>
    <x v="0"/>
    <n v="561.66517871251892"/>
  </r>
  <r>
    <n v="1473"/>
    <s v="Paul Puckett"/>
    <x v="0"/>
    <n v="0.04"/>
    <n v="9.7799999999999994"/>
    <n v="1.99"/>
    <x v="2"/>
    <x v="2"/>
    <x v="1"/>
    <x v="1"/>
    <x v="1"/>
    <s v="Memorex Slim 80 Minute CD-R, 10/Pack"/>
    <n v="0.43"/>
    <s v="United States"/>
    <x v="3"/>
    <x v="27"/>
    <s v="Wooster"/>
    <n v="44691"/>
    <x v="20"/>
    <d v="2015-01-22T00:00:00"/>
    <n v="61.292700000000004"/>
    <n v="9"/>
    <n v="88.83"/>
    <n v="87076"/>
    <x v="3"/>
    <n v="354.5902424784407"/>
  </r>
  <r>
    <n v="1788"/>
    <s v="Valerie Siegel"/>
    <x v="0"/>
    <n v="0.04"/>
    <n v="205.99"/>
    <n v="8.99"/>
    <x v="1"/>
    <x v="1"/>
    <x v="1"/>
    <x v="12"/>
    <x v="5"/>
    <s v="TimeportP7382"/>
    <n v="0.56000000000000005"/>
    <s v="United States"/>
    <x v="0"/>
    <x v="5"/>
    <s v="Woodstock"/>
    <n v="30188"/>
    <x v="20"/>
    <d v="2015-01-22T00:00:00"/>
    <n v="960.98400000000004"/>
    <n v="6"/>
    <n v="1008.53"/>
    <n v="88256"/>
    <x v="0"/>
    <n v="2215.0280062024553"/>
  </r>
  <r>
    <n v="263"/>
    <s v="Carlos Hess"/>
    <x v="1"/>
    <n v="0.05"/>
    <n v="31.76"/>
    <n v="45.51"/>
    <x v="0"/>
    <x v="0"/>
    <x v="0"/>
    <x v="0"/>
    <x v="0"/>
    <s v="Hon iLevel™ Computer Training Table"/>
    <n v="0.65"/>
    <s v="United States"/>
    <x v="3"/>
    <x v="27"/>
    <s v="Cleveland Heights"/>
    <n v="44106"/>
    <x v="20"/>
    <d v="2015-01-23T00:00:00"/>
    <n v="-2177.9860960000001"/>
    <n v="9"/>
    <n v="304.33999999999997"/>
    <n v="86297"/>
    <x v="3"/>
    <n v="-543.83240953915083"/>
  </r>
  <r>
    <n v="2423"/>
    <s v="Nicholas Wallace"/>
    <x v="2"/>
    <n v="0.04"/>
    <n v="100.98"/>
    <n v="7.18"/>
    <x v="1"/>
    <x v="2"/>
    <x v="1"/>
    <x v="1"/>
    <x v="5"/>
    <s v="Logitech Cordless Elite Duo"/>
    <n v="0.4"/>
    <s v="United States"/>
    <x v="1"/>
    <x v="18"/>
    <s v="Hurst"/>
    <n v="76053"/>
    <x v="20"/>
    <d v="2015-01-26T00:00:00"/>
    <n v="269.94"/>
    <n v="4"/>
    <n v="414.91"/>
    <n v="89054"/>
    <x v="1"/>
    <n v="844.48173169386359"/>
  </r>
  <r>
    <n v="2882"/>
    <s v="Andrew Gonzalez"/>
    <x v="2"/>
    <n v="0.02"/>
    <n v="43.98"/>
    <n v="1.99"/>
    <x v="1"/>
    <x v="1"/>
    <x v="1"/>
    <x v="1"/>
    <x v="1"/>
    <s v="Memorex 80 Minute CD-R Spindle, 100/Pack"/>
    <n v="0.44"/>
    <s v="United States"/>
    <x v="0"/>
    <x v="9"/>
    <s v="Charlotte"/>
    <n v="28206"/>
    <x v="20"/>
    <d v="2015-01-25T00:00:00"/>
    <n v="333.76049999999998"/>
    <n v="40"/>
    <n v="1724.01"/>
    <n v="50917"/>
    <x v="0"/>
    <n v="574.88563027663315"/>
  </r>
  <r>
    <n v="1402"/>
    <s v="Wesley Tate"/>
    <x v="4"/>
    <n v="0.04"/>
    <n v="30.73"/>
    <n v="4"/>
    <x v="1"/>
    <x v="2"/>
    <x v="1"/>
    <x v="1"/>
    <x v="5"/>
    <s v="Fellowes 17-key keypad for PS/2 interface"/>
    <n v="0.75"/>
    <s v="United States"/>
    <x v="1"/>
    <x v="10"/>
    <s v="Chicago"/>
    <n v="60653"/>
    <x v="20"/>
    <d v="2015-01-22T00:00:00"/>
    <n v="-20.79"/>
    <n v="48"/>
    <n v="1420.84"/>
    <n v="43079"/>
    <x v="1"/>
    <n v="462.6771768678359"/>
  </r>
  <r>
    <n v="1405"/>
    <s v="Crystal Floyd"/>
    <x v="4"/>
    <n v="0.04"/>
    <n v="30.73"/>
    <n v="4"/>
    <x v="1"/>
    <x v="2"/>
    <x v="1"/>
    <x v="1"/>
    <x v="5"/>
    <s v="Fellowes 17-key keypad for PS/2 interface"/>
    <n v="0.75"/>
    <s v="United States"/>
    <x v="1"/>
    <x v="25"/>
    <s v="Battle Creek"/>
    <n v="49017"/>
    <x v="20"/>
    <d v="2015-01-22T00:00:00"/>
    <n v="-20.79"/>
    <n v="12"/>
    <n v="355.21"/>
    <n v="86145"/>
    <x v="1"/>
    <n v="462.6771768678359"/>
  </r>
  <r>
    <n v="2796"/>
    <s v="Cindy McLeod"/>
    <x v="4"/>
    <n v="0.02"/>
    <n v="30.44"/>
    <n v="1.49"/>
    <x v="1"/>
    <x v="3"/>
    <x v="2"/>
    <x v="5"/>
    <x v="5"/>
    <s v="Premier Elliptical Ring Binder, Black"/>
    <n v="0.37"/>
    <s v="United States"/>
    <x v="1"/>
    <x v="20"/>
    <s v="Sioux City"/>
    <n v="51106"/>
    <x v="20"/>
    <d v="2015-01-23T00:00:00"/>
    <n v="266.76089999999999"/>
    <n v="12"/>
    <n v="386.61"/>
    <n v="87553"/>
    <x v="1"/>
    <n v="353.78111060385868"/>
  </r>
  <r>
    <n v="2797"/>
    <s v="Cameron Kendall"/>
    <x v="4"/>
    <n v="0.02"/>
    <n v="4.91"/>
    <n v="0.5"/>
    <x v="1"/>
    <x v="3"/>
    <x v="2"/>
    <x v="13"/>
    <x v="5"/>
    <s v="Avery 508"/>
    <n v="0.36"/>
    <s v="United States"/>
    <x v="3"/>
    <x v="28"/>
    <s v="Pittsburgh"/>
    <n v="15122"/>
    <x v="20"/>
    <d v="2015-01-22T00:00:00"/>
    <n v="29.883900000000001"/>
    <n v="9"/>
    <n v="43.31"/>
    <n v="87553"/>
    <x v="3"/>
    <n v="-4.4517937488901254"/>
  </r>
  <r>
    <n v="2855"/>
    <s v="Vicki Womble"/>
    <x v="4"/>
    <n v="0.08"/>
    <n v="7.84"/>
    <n v="4.71"/>
    <x v="1"/>
    <x v="3"/>
    <x v="2"/>
    <x v="5"/>
    <x v="5"/>
    <s v="XtraLife® ClearVue™ Slant-D® Ring Binders by Cardinal"/>
    <n v="0.35"/>
    <s v="United States"/>
    <x v="2"/>
    <x v="4"/>
    <s v="Des Moines"/>
    <n v="98198"/>
    <x v="20"/>
    <d v="2015-01-22T00:00:00"/>
    <n v="-12.87678"/>
    <n v="10"/>
    <n v="76.16"/>
    <n v="87316"/>
    <x v="2"/>
    <n v="29.339844213750666"/>
  </r>
  <r>
    <n v="2855"/>
    <s v="Vicki Womble"/>
    <x v="4"/>
    <n v="0.03"/>
    <n v="105.34"/>
    <n v="24.49"/>
    <x v="1"/>
    <x v="3"/>
    <x v="0"/>
    <x v="11"/>
    <x v="4"/>
    <s v="Deflect-o DuraMat Antistatic Studded Beveled Mat for Medium Pile Carpeting"/>
    <n v="0.61"/>
    <s v="United States"/>
    <x v="2"/>
    <x v="4"/>
    <s v="Des Moines"/>
    <n v="98198"/>
    <x v="20"/>
    <d v="2015-01-22T00:00:00"/>
    <n v="618.13080000000002"/>
    <n v="10"/>
    <n v="1038.1400000000001"/>
    <n v="87316"/>
    <x v="2"/>
    <n v="1776.8484538135381"/>
  </r>
  <r>
    <n v="584"/>
    <s v="Timothy Currie"/>
    <x v="3"/>
    <n v="0.04"/>
    <n v="15.51"/>
    <n v="17.78"/>
    <x v="1"/>
    <x v="3"/>
    <x v="2"/>
    <x v="6"/>
    <x v="5"/>
    <s v="Tenex File Box, Personal Filing Tote with Lid, Black"/>
    <n v="0.59"/>
    <s v="United States"/>
    <x v="3"/>
    <x v="35"/>
    <s v="Woburn"/>
    <n v="1801"/>
    <x v="20"/>
    <d v="2015-01-23T00:00:00"/>
    <n v="-266.22000000000003"/>
    <n v="7"/>
    <n v="116.93"/>
    <n v="88646"/>
    <x v="3"/>
    <n v="569.37134447061112"/>
  </r>
  <r>
    <n v="1709"/>
    <s v="Dennis Bowen"/>
    <x v="3"/>
    <n v="0.01"/>
    <n v="14.28"/>
    <n v="2.99"/>
    <x v="1"/>
    <x v="1"/>
    <x v="2"/>
    <x v="5"/>
    <x v="5"/>
    <s v="Avery Premier Heavy-Duty Binder with Round Locking Rings"/>
    <n v="0.39"/>
    <s v="United States"/>
    <x v="3"/>
    <x v="28"/>
    <s v="Pottstown"/>
    <n v="19464"/>
    <x v="20"/>
    <d v="2015-01-22T00:00:00"/>
    <n v="21.003499999999999"/>
    <n v="2"/>
    <n v="30.44"/>
    <n v="88782"/>
    <x v="3"/>
    <n v="275.50853060699791"/>
  </r>
  <r>
    <n v="1727"/>
    <s v="Juanita Ballard"/>
    <x v="3"/>
    <n v="0.1"/>
    <n v="14.98"/>
    <n v="7.69"/>
    <x v="2"/>
    <x v="0"/>
    <x v="2"/>
    <x v="6"/>
    <x v="5"/>
    <s v="Super Decoflex Portable Personal File"/>
    <n v="0.56999999999999995"/>
    <s v="United States"/>
    <x v="3"/>
    <x v="27"/>
    <s v="Kent"/>
    <n v="44240"/>
    <x v="20"/>
    <d v="2015-01-23T00:00:00"/>
    <n v="-76.900000000000006"/>
    <n v="8"/>
    <n v="114.81"/>
    <n v="87194"/>
    <x v="3"/>
    <n v="335.17182564304778"/>
  </r>
  <r>
    <n v="1928"/>
    <s v="Gregory R Snow"/>
    <x v="3"/>
    <n v="0.1"/>
    <n v="1889.99"/>
    <n v="19.989999999999998"/>
    <x v="1"/>
    <x v="2"/>
    <x v="2"/>
    <x v="5"/>
    <x v="5"/>
    <s v="Ibico EPK-21 Electric Binding System"/>
    <n v="0.36"/>
    <s v="United States"/>
    <x v="0"/>
    <x v="23"/>
    <s v="Greer"/>
    <n v="29651"/>
    <x v="20"/>
    <d v="2015-01-21T00:00:00"/>
    <n v="-42.545999999999999"/>
    <n v="1"/>
    <n v="1786.04"/>
    <n v="88580"/>
    <x v="0"/>
    <n v="6532.1937170074434"/>
  </r>
  <r>
    <n v="1989"/>
    <s v="David Weaver"/>
    <x v="3"/>
    <n v="0.04"/>
    <n v="355.98"/>
    <n v="58.92"/>
    <x v="0"/>
    <x v="2"/>
    <x v="0"/>
    <x v="9"/>
    <x v="3"/>
    <s v="Hon 4700 Series Mobuis™ Mid-Back Task Chairs with Adjustable Arms"/>
    <n v="0.64"/>
    <s v="United States"/>
    <x v="2"/>
    <x v="15"/>
    <s v="Holladay"/>
    <n v="84117"/>
    <x v="20"/>
    <d v="2015-01-22T00:00:00"/>
    <n v="882.93"/>
    <n v="8"/>
    <n v="2748.21"/>
    <n v="90000"/>
    <x v="2"/>
    <n v="4218.3961538158619"/>
  </r>
  <r>
    <n v="1989"/>
    <s v="David Weaver"/>
    <x v="3"/>
    <n v="0.09"/>
    <n v="19.98"/>
    <n v="8.68"/>
    <x v="1"/>
    <x v="2"/>
    <x v="2"/>
    <x v="7"/>
    <x v="5"/>
    <s v="Southworth 25% Cotton Premium Laser Paper and Envelopes"/>
    <n v="0.37"/>
    <s v="United States"/>
    <x v="2"/>
    <x v="15"/>
    <s v="Holladay"/>
    <n v="84117"/>
    <x v="20"/>
    <d v="2015-01-22T00:00:00"/>
    <n v="6.6803999999999997"/>
    <n v="5"/>
    <n v="93.19"/>
    <n v="90000"/>
    <x v="2"/>
    <n v="425.85234995202899"/>
  </r>
  <r>
    <n v="3229"/>
    <s v="Sharon Kessler"/>
    <x v="3"/>
    <n v="0.01"/>
    <n v="24.95"/>
    <n v="2.99"/>
    <x v="1"/>
    <x v="0"/>
    <x v="2"/>
    <x v="5"/>
    <x v="5"/>
    <s v="Large Capacity Hanging Post Binders"/>
    <n v="0.39"/>
    <s v="United States"/>
    <x v="1"/>
    <x v="30"/>
    <s v="Superior"/>
    <n v="54880"/>
    <x v="20"/>
    <d v="2015-01-22T00:00:00"/>
    <n v="261.38580000000002"/>
    <n v="15"/>
    <n v="378.82"/>
    <n v="87435"/>
    <x v="1"/>
    <n v="574.99631713945087"/>
  </r>
  <r>
    <n v="3230"/>
    <s v="Monica Stuart"/>
    <x v="3"/>
    <n v="0"/>
    <n v="15.98"/>
    <n v="8.99"/>
    <x v="1"/>
    <x v="0"/>
    <x v="1"/>
    <x v="1"/>
    <x v="1"/>
    <s v="Imation 3.5&quot; DS/HD IBM Formatted Diskettes, 50/Pack"/>
    <n v="0.64"/>
    <s v="United States"/>
    <x v="1"/>
    <x v="30"/>
    <s v="Waukesha"/>
    <n v="53186"/>
    <x v="20"/>
    <d v="2015-01-23T00:00:00"/>
    <n v="-135.46"/>
    <n v="9"/>
    <n v="152.18"/>
    <n v="87435"/>
    <x v="1"/>
    <n v="520.75185060484273"/>
  </r>
  <r>
    <n v="151"/>
    <s v="Geoffrey Zhu"/>
    <x v="0"/>
    <n v="0.09"/>
    <n v="32.979999999999997"/>
    <n v="5.5"/>
    <x v="1"/>
    <x v="2"/>
    <x v="1"/>
    <x v="1"/>
    <x v="5"/>
    <s v="PC Concepts 116 Key Quantum 3000 Keyboard"/>
    <n v="0.75"/>
    <s v="United States"/>
    <x v="0"/>
    <x v="34"/>
    <s v="Kingsport"/>
    <n v="37664"/>
    <x v="21"/>
    <d v="2015-01-23T00:00:00"/>
    <n v="-20.257999999999999"/>
    <n v="2"/>
    <n v="62.46"/>
    <n v="89521"/>
    <x v="0"/>
    <n v="755.93678007867038"/>
  </r>
  <r>
    <n v="1438"/>
    <s v="Jean Weiss Diaz"/>
    <x v="0"/>
    <n v="0.01"/>
    <n v="80.98"/>
    <n v="35"/>
    <x v="1"/>
    <x v="3"/>
    <x v="2"/>
    <x v="6"/>
    <x v="4"/>
    <s v="Carina 42&quot;Hx23 3/4&quot;W Media Storage Unit"/>
    <n v="0.83"/>
    <s v="United States"/>
    <x v="3"/>
    <x v="27"/>
    <s v="Elyria"/>
    <n v="44035"/>
    <x v="21"/>
    <d v="2015-01-24T00:00:00"/>
    <n v="-409.37360000000001"/>
    <n v="3"/>
    <n v="267.83"/>
    <n v="90120"/>
    <x v="3"/>
    <n v="1412.1482100283292"/>
  </r>
  <r>
    <n v="1959"/>
    <s v="Bonnie Matthews Rowland"/>
    <x v="0"/>
    <n v="0"/>
    <n v="20.28"/>
    <n v="14.39"/>
    <x v="1"/>
    <x v="3"/>
    <x v="0"/>
    <x v="11"/>
    <x v="5"/>
    <s v="Career Cubicle Clock, 8 1/4&quot;, Black"/>
    <n v="0.47"/>
    <s v="United States"/>
    <x v="0"/>
    <x v="12"/>
    <s v="Miami"/>
    <n v="33916"/>
    <x v="21"/>
    <d v="2015-01-22T00:00:00"/>
    <n v="-66.247299999999996"/>
    <n v="9"/>
    <n v="206.04"/>
    <n v="28225"/>
    <x v="0"/>
    <n v="711.06990426002915"/>
  </r>
  <r>
    <n v="1764"/>
    <s v="Michele Bradshaw"/>
    <x v="1"/>
    <n v="0"/>
    <n v="115.99"/>
    <n v="5.92"/>
    <x v="1"/>
    <x v="1"/>
    <x v="1"/>
    <x v="12"/>
    <x v="5"/>
    <s v="8890"/>
    <n v="0.57999999999999996"/>
    <s v="United States"/>
    <x v="0"/>
    <x v="12"/>
    <s v="Dunedin"/>
    <n v="34698"/>
    <x v="21"/>
    <d v="2015-01-22T00:00:00"/>
    <n v="-16.771999999999998"/>
    <n v="11"/>
    <n v="1160.42"/>
    <n v="89775"/>
    <x v="0"/>
    <n v="597.49966826690081"/>
  </r>
  <r>
    <n v="2456"/>
    <s v="Joan Beach"/>
    <x v="1"/>
    <n v="7.0000000000000007E-2"/>
    <n v="179.99"/>
    <n v="19.989999999999998"/>
    <x v="1"/>
    <x v="2"/>
    <x v="1"/>
    <x v="1"/>
    <x v="5"/>
    <s v="Motorola SB4200 Cable Modem"/>
    <n v="0.48"/>
    <s v="United States"/>
    <x v="0"/>
    <x v="16"/>
    <s v="Mobile"/>
    <n v="36608"/>
    <x v="21"/>
    <d v="2015-01-23T00:00:00"/>
    <n v="733.28219999999999"/>
    <n v="7"/>
    <n v="1188.6300000000001"/>
    <n v="89218"/>
    <x v="0"/>
    <n v="1884.9810335509128"/>
  </r>
  <r>
    <n v="2456"/>
    <s v="Joan Beach"/>
    <x v="1"/>
    <n v="0.02"/>
    <n v="92.23"/>
    <n v="39.61"/>
    <x v="2"/>
    <x v="2"/>
    <x v="0"/>
    <x v="11"/>
    <x v="6"/>
    <s v="Deflect-o RollaMat Studded, Beveled Mat for Medium Pile Carpeting"/>
    <n v="0.67"/>
    <s v="United States"/>
    <x v="0"/>
    <x v="16"/>
    <s v="Mobile"/>
    <n v="36608"/>
    <x v="21"/>
    <d v="2015-01-23T00:00:00"/>
    <n v="-905.99040000000002"/>
    <n v="11"/>
    <n v="1009.93"/>
    <n v="89218"/>
    <x v="0"/>
    <n v="582.3911788575557"/>
  </r>
  <r>
    <n v="2457"/>
    <s v="Yvonne Collier"/>
    <x v="1"/>
    <n v="0.02"/>
    <n v="15.22"/>
    <n v="9.73"/>
    <x v="1"/>
    <x v="2"/>
    <x v="2"/>
    <x v="5"/>
    <x v="5"/>
    <s v="GBC Twin Loop™ Wire Binding Elements, 9/16&quot; Spine, Black"/>
    <n v="0.36"/>
    <s v="United States"/>
    <x v="1"/>
    <x v="7"/>
    <s v="Lino Lakes"/>
    <n v="55014"/>
    <x v="21"/>
    <d v="2015-01-22T00:00:00"/>
    <n v="-21.63242"/>
    <n v="9"/>
    <n v="140.69999999999999"/>
    <n v="89218"/>
    <x v="1"/>
    <n v="245.39590219157134"/>
  </r>
  <r>
    <n v="2209"/>
    <s v="Sharon Thomas"/>
    <x v="2"/>
    <n v="0.06"/>
    <n v="6.98"/>
    <n v="1.6"/>
    <x v="1"/>
    <x v="2"/>
    <x v="2"/>
    <x v="7"/>
    <x v="2"/>
    <s v="Adams Phone Message Book, Professional, 400 Message Capacity, 5 3/6” x 11”"/>
    <n v="0.38"/>
    <s v="United States"/>
    <x v="0"/>
    <x v="5"/>
    <s v="College Park"/>
    <n v="30337"/>
    <x v="21"/>
    <d v="2015-01-29T00:00:00"/>
    <n v="-98.055999999999997"/>
    <n v="12"/>
    <n v="83.93"/>
    <n v="88030"/>
    <x v="0"/>
    <n v="-10.942145325588474"/>
  </r>
  <r>
    <n v="2896"/>
    <s v="Anna Ellis"/>
    <x v="2"/>
    <n v="0.02"/>
    <n v="880.98"/>
    <n v="44.55"/>
    <x v="0"/>
    <x v="2"/>
    <x v="0"/>
    <x v="10"/>
    <x v="0"/>
    <s v="Riverside Palais Royal Lawyers Bookcase, Royale Cherry Finish"/>
    <n v="0.62"/>
    <s v="United States"/>
    <x v="1"/>
    <x v="7"/>
    <s v="Mankato"/>
    <n v="56001"/>
    <x v="21"/>
    <d v="2015-01-26T00:00:00"/>
    <n v="4861.0637999999999"/>
    <n v="8"/>
    <n v="7045.02"/>
    <n v="86925"/>
    <x v="1"/>
    <n v="9415.1795060652566"/>
  </r>
  <r>
    <n v="2422"/>
    <s v="Arlene Wiggins Dalton"/>
    <x v="4"/>
    <n v="0.09"/>
    <n v="3.89"/>
    <n v="7.01"/>
    <x v="2"/>
    <x v="2"/>
    <x v="2"/>
    <x v="5"/>
    <x v="5"/>
    <s v="Avery Binder Labels"/>
    <n v="0.37"/>
    <s v="United States"/>
    <x v="1"/>
    <x v="18"/>
    <s v="Huntsville"/>
    <n v="77340"/>
    <x v="21"/>
    <d v="2015-01-24T00:00:00"/>
    <n v="-154.30699999999999"/>
    <n v="10"/>
    <n v="42.56"/>
    <n v="89055"/>
    <x v="1"/>
    <n v="-106.05536946357122"/>
  </r>
  <r>
    <n v="2873"/>
    <s v="Benjamin Gunter"/>
    <x v="4"/>
    <n v="7.0000000000000007E-2"/>
    <n v="2.89"/>
    <n v="0.5"/>
    <x v="1"/>
    <x v="0"/>
    <x v="2"/>
    <x v="13"/>
    <x v="5"/>
    <s v="Avery 498"/>
    <n v="0.38"/>
    <s v="United States"/>
    <x v="0"/>
    <x v="12"/>
    <s v="Hialeah"/>
    <n v="33012"/>
    <x v="21"/>
    <d v="2015-01-24T00:00:00"/>
    <n v="441.59399999999999"/>
    <n v="12"/>
    <n v="33.020000000000003"/>
    <n v="89872"/>
    <x v="0"/>
    <n v="385.36605988794844"/>
  </r>
  <r>
    <n v="2873"/>
    <s v="Benjamin Gunter"/>
    <x v="4"/>
    <n v="0"/>
    <n v="217.85"/>
    <n v="29.1"/>
    <x v="0"/>
    <x v="0"/>
    <x v="0"/>
    <x v="0"/>
    <x v="0"/>
    <s v="Chromcraft Bull-Nose Wood Round Conference Table Top, Wood Base"/>
    <n v="0.68"/>
    <s v="United States"/>
    <x v="0"/>
    <x v="12"/>
    <s v="Hialeah"/>
    <n v="33012"/>
    <x v="21"/>
    <d v="2015-01-23T00:00:00"/>
    <n v="394.17"/>
    <n v="10"/>
    <n v="2273.1"/>
    <n v="89872"/>
    <x v="0"/>
    <n v="2292.8416303106505"/>
  </r>
  <r>
    <n v="3350"/>
    <s v="Amy York"/>
    <x v="4"/>
    <n v="0.01"/>
    <n v="73.98"/>
    <n v="12.14"/>
    <x v="1"/>
    <x v="0"/>
    <x v="1"/>
    <x v="1"/>
    <x v="5"/>
    <s v="Keytronic 105-Key Spanish Keyboard"/>
    <n v="0.67"/>
    <s v="United States"/>
    <x v="2"/>
    <x v="4"/>
    <s v="Parkland"/>
    <n v="98444"/>
    <x v="22"/>
    <d v="2015-01-25T00:00:00"/>
    <n v="-29.0656"/>
    <n v="5"/>
    <n v="384.22"/>
    <n v="91296"/>
    <x v="2"/>
    <n v="728.55160814320118"/>
  </r>
  <r>
    <n v="1692"/>
    <s v="Rhonda Schroeder"/>
    <x v="3"/>
    <n v="0"/>
    <n v="6.84"/>
    <n v="8.3699999999999992"/>
    <x v="1"/>
    <x v="1"/>
    <x v="2"/>
    <x v="16"/>
    <x v="1"/>
    <s v="Acme Design Line 8&quot; Stainless Steel Bent Scissors w/Champagne Handles, 3-1/8&quot; Cut"/>
    <n v="0.57999999999999996"/>
    <s v="United States"/>
    <x v="1"/>
    <x v="38"/>
    <s v="Newton"/>
    <n v="67114"/>
    <x v="22"/>
    <d v="2015-01-24T00:00:00"/>
    <n v="-123.1816"/>
    <n v="5"/>
    <n v="37.89"/>
    <n v="90189"/>
    <x v="1"/>
    <n v="417.7814527726967"/>
  </r>
  <r>
    <n v="1693"/>
    <s v="Melinda Thornton"/>
    <x v="3"/>
    <n v="7.0000000000000007E-2"/>
    <n v="30.98"/>
    <n v="5.76"/>
    <x v="1"/>
    <x v="1"/>
    <x v="2"/>
    <x v="7"/>
    <x v="5"/>
    <s v="IBM Multi-Purpose Copy Paper, 8 1/2 x 11&quot;, Case"/>
    <n v="0.4"/>
    <s v="United States"/>
    <x v="0"/>
    <x v="21"/>
    <s v="Reston"/>
    <n v="20190"/>
    <x v="22"/>
    <d v="2015-01-25T00:00:00"/>
    <n v="-28.797999999999998"/>
    <n v="11"/>
    <n v="343.79"/>
    <n v="90189"/>
    <x v="0"/>
    <n v="322.05703614789456"/>
  </r>
  <r>
    <n v="604"/>
    <s v="Lindsay P Ashley"/>
    <x v="0"/>
    <n v="0.03"/>
    <n v="1.88"/>
    <n v="1.49"/>
    <x v="1"/>
    <x v="2"/>
    <x v="2"/>
    <x v="5"/>
    <x v="5"/>
    <s v="Staples® General Use 3-Ring Binders"/>
    <n v="0.37"/>
    <s v="United States"/>
    <x v="2"/>
    <x v="8"/>
    <s v="Los Angeles"/>
    <n v="90045"/>
    <x v="23"/>
    <d v="2015-01-25T00:00:00"/>
    <n v="-15.099500000000001"/>
    <n v="52"/>
    <n v="102.32"/>
    <n v="34882"/>
    <x v="2"/>
    <n v="276.74414793979605"/>
  </r>
  <r>
    <n v="830"/>
    <s v="Douglas Sutton"/>
    <x v="1"/>
    <n v="0.01"/>
    <n v="14.42"/>
    <n v="6.75"/>
    <x v="1"/>
    <x v="3"/>
    <x v="2"/>
    <x v="8"/>
    <x v="6"/>
    <s v="Holmes Odor Grabber"/>
    <n v="0.52"/>
    <s v="United States"/>
    <x v="2"/>
    <x v="3"/>
    <s v="Wheat Ridge"/>
    <n v="80033"/>
    <x v="23"/>
    <d v="2015-01-24T00:00:00"/>
    <n v="-13.826000000000001"/>
    <n v="6"/>
    <n v="89.91"/>
    <n v="90270"/>
    <x v="2"/>
    <n v="277.67677855397937"/>
  </r>
  <r>
    <n v="997"/>
    <s v="Phillip Pollard"/>
    <x v="2"/>
    <n v="0.08"/>
    <n v="67.84"/>
    <n v="0.99"/>
    <x v="1"/>
    <x v="0"/>
    <x v="2"/>
    <x v="8"/>
    <x v="5"/>
    <s v="Fellowes Command Center 5-outlet power strip"/>
    <n v="0.57999999999999996"/>
    <s v="United States"/>
    <x v="3"/>
    <x v="33"/>
    <s v="Bayonne"/>
    <n v="7002"/>
    <x v="23"/>
    <d v="2015-01-29T00:00:00"/>
    <n v="-23.634399999999999"/>
    <n v="1"/>
    <n v="63.66"/>
    <n v="89431"/>
    <x v="3"/>
    <n v="352.6368353481343"/>
  </r>
  <r>
    <n v="1281"/>
    <s v="Pauline Denton"/>
    <x v="2"/>
    <n v="0.03"/>
    <n v="199.99"/>
    <n v="24.49"/>
    <x v="2"/>
    <x v="0"/>
    <x v="1"/>
    <x v="4"/>
    <x v="4"/>
    <s v="Canon PC-428 Personal Copier"/>
    <n v="0.46"/>
    <s v="United States"/>
    <x v="1"/>
    <x v="2"/>
    <s v="Vincennes"/>
    <n v="47591"/>
    <x v="23"/>
    <d v="2015-01-26T00:00:00"/>
    <n v="727.73609999999996"/>
    <n v="5"/>
    <n v="1054.69"/>
    <n v="89112"/>
    <x v="1"/>
    <n v="2036.7173150631754"/>
  </r>
  <r>
    <n v="1282"/>
    <s v="Dana Sharpe"/>
    <x v="2"/>
    <n v="0.03"/>
    <n v="199.99"/>
    <n v="24.49"/>
    <x v="2"/>
    <x v="0"/>
    <x v="1"/>
    <x v="4"/>
    <x v="4"/>
    <s v="Canon PC-428 Personal Copier"/>
    <n v="0.46"/>
    <s v="United States"/>
    <x v="3"/>
    <x v="28"/>
    <s v="Philadelphia"/>
    <n v="19134"/>
    <x v="23"/>
    <d v="2015-01-26T00:00:00"/>
    <n v="393.42"/>
    <n v="21"/>
    <n v="4429.6899999999996"/>
    <n v="29319"/>
    <x v="3"/>
    <n v="1694.3690292566207"/>
  </r>
  <r>
    <n v="1690"/>
    <s v="Neil Bailey"/>
    <x v="2"/>
    <n v="0.05"/>
    <n v="115.99"/>
    <n v="5.26"/>
    <x v="1"/>
    <x v="3"/>
    <x v="1"/>
    <x v="12"/>
    <x v="5"/>
    <s v="636"/>
    <n v="0.56999999999999995"/>
    <s v="United States"/>
    <x v="3"/>
    <x v="28"/>
    <s v="Harrisburg"/>
    <n v="17112"/>
    <x v="23"/>
    <d v="2015-01-28T00:00:00"/>
    <n v="616.53570000000002"/>
    <n v="9"/>
    <n v="893.53"/>
    <n v="91076"/>
    <x v="3"/>
    <n v="1297.6198177355582"/>
  </r>
  <r>
    <n v="2613"/>
    <s v="Anthony Stanley"/>
    <x v="2"/>
    <n v="0.02"/>
    <n v="50.98"/>
    <n v="13.66"/>
    <x v="2"/>
    <x v="3"/>
    <x v="2"/>
    <x v="8"/>
    <x v="5"/>
    <s v="Eureka The Boss® Cordless Rechargeable Stick Vac"/>
    <n v="0.57999999999999996"/>
    <s v="United States"/>
    <x v="3"/>
    <x v="33"/>
    <s v="Fords"/>
    <n v="8863"/>
    <x v="23"/>
    <d v="2015-01-24T00:00:00"/>
    <n v="-25.76"/>
    <n v="1"/>
    <n v="68.45"/>
    <n v="86119"/>
    <x v="3"/>
    <n v="614.29637262724987"/>
  </r>
  <r>
    <n v="3089"/>
    <s v="Sandy Cannon"/>
    <x v="2"/>
    <n v="7.0000000000000007E-2"/>
    <n v="49.43"/>
    <n v="19.989999999999998"/>
    <x v="1"/>
    <x v="3"/>
    <x v="2"/>
    <x v="8"/>
    <x v="5"/>
    <s v="Eureka Hand Vacuum, Bagless"/>
    <n v="0.56999999999999995"/>
    <s v="United States"/>
    <x v="1"/>
    <x v="38"/>
    <s v="Leawood"/>
    <n v="66209"/>
    <x v="23"/>
    <d v="2015-01-29T00:00:00"/>
    <n v="-122.77"/>
    <n v="6"/>
    <n v="281.82"/>
    <n v="91219"/>
    <x v="1"/>
    <n v="725.91837124937729"/>
  </r>
  <r>
    <n v="2283"/>
    <s v="Nancy Holden"/>
    <x v="4"/>
    <n v="0.01"/>
    <n v="11.7"/>
    <n v="6.96"/>
    <x v="1"/>
    <x v="2"/>
    <x v="2"/>
    <x v="8"/>
    <x v="6"/>
    <s v="Harmony HEPA Quiet Air Purifiers"/>
    <n v="0.5"/>
    <s v="United States"/>
    <x v="1"/>
    <x v="30"/>
    <s v="Franklin"/>
    <n v="53132"/>
    <x v="23"/>
    <d v="2015-01-26T00:00:00"/>
    <n v="-28.954000000000001"/>
    <n v="6"/>
    <n v="76.87"/>
    <n v="85947"/>
    <x v="1"/>
    <n v="288.53436184568341"/>
  </r>
  <r>
    <n v="275"/>
    <s v="Roger Blalock Cassidy"/>
    <x v="3"/>
    <n v="0.09"/>
    <n v="15.28"/>
    <n v="10.91"/>
    <x v="1"/>
    <x v="3"/>
    <x v="2"/>
    <x v="5"/>
    <x v="5"/>
    <s v="Recycled Premium Regency Composition Covers"/>
    <n v="0.36"/>
    <s v="United States"/>
    <x v="3"/>
    <x v="22"/>
    <s v="Fairfield"/>
    <n v="6824"/>
    <x v="23"/>
    <d v="2015-01-25T00:00:00"/>
    <n v="-51.75"/>
    <n v="4"/>
    <n v="61.52"/>
    <n v="89292"/>
    <x v="3"/>
    <n v="374.17697591032487"/>
  </r>
  <r>
    <n v="1653"/>
    <s v="Charles Cline"/>
    <x v="3"/>
    <n v="0"/>
    <n v="101.41"/>
    <n v="35"/>
    <x v="2"/>
    <x v="3"/>
    <x v="2"/>
    <x v="6"/>
    <x v="4"/>
    <s v="Tennsco Regal Shelving Units"/>
    <n v="0.82"/>
    <s v="United States"/>
    <x v="2"/>
    <x v="8"/>
    <s v="Thousand Oaks"/>
    <n v="91360"/>
    <x v="23"/>
    <d v="2015-01-25T00:00:00"/>
    <n v="-457.73"/>
    <n v="10"/>
    <n v="1104.32"/>
    <n v="89885"/>
    <x v="2"/>
    <n v="1253.7394438857991"/>
  </r>
  <r>
    <n v="1653"/>
    <s v="Charles Cline"/>
    <x v="3"/>
    <n v="0.1"/>
    <n v="95.99"/>
    <n v="4.9000000000000004"/>
    <x v="1"/>
    <x v="3"/>
    <x v="1"/>
    <x v="12"/>
    <x v="5"/>
    <s v="T60"/>
    <n v="0.56000000000000005"/>
    <s v="United States"/>
    <x v="2"/>
    <x v="8"/>
    <s v="Thousand Oaks"/>
    <n v="91360"/>
    <x v="23"/>
    <d v="2015-01-25T00:00:00"/>
    <n v="-268.66399999999999"/>
    <n v="2"/>
    <n v="149.80000000000001"/>
    <n v="89885"/>
    <x v="2"/>
    <n v="398.4459827807006"/>
  </r>
  <r>
    <n v="1389"/>
    <s v="Jean Khan"/>
    <x v="0"/>
    <n v="0.06"/>
    <n v="1.74"/>
    <n v="4.08"/>
    <x v="1"/>
    <x v="3"/>
    <x v="0"/>
    <x v="11"/>
    <x v="1"/>
    <s v="Eldon Regeneration Recycled Desk Accessories, Smoke"/>
    <n v="0.53"/>
    <s v="United States"/>
    <x v="2"/>
    <x v="8"/>
    <s v="Menlo Park"/>
    <n v="94025"/>
    <x v="24"/>
    <d v="2015-01-26T00:00:00"/>
    <n v="-11.0732"/>
    <n v="1"/>
    <n v="2.77"/>
    <n v="88726"/>
    <x v="2"/>
    <n v="434.73957587378635"/>
  </r>
  <r>
    <n v="156"/>
    <s v="Diana Xu"/>
    <x v="1"/>
    <n v="0.03"/>
    <n v="10.89"/>
    <n v="4.5"/>
    <x v="1"/>
    <x v="3"/>
    <x v="2"/>
    <x v="8"/>
    <x v="5"/>
    <s v="Belkin 6 Outlet Metallic Surge Strip"/>
    <n v="0.59"/>
    <s v="United States"/>
    <x v="2"/>
    <x v="3"/>
    <s v="Fort Collins"/>
    <n v="80525"/>
    <x v="24"/>
    <d v="2015-01-26T00:00:00"/>
    <n v="-18.64"/>
    <n v="3"/>
    <n v="33.82"/>
    <n v="87672"/>
    <x v="2"/>
    <n v="244.46457476997452"/>
  </r>
  <r>
    <n v="1997"/>
    <s v="Harriet Bowman"/>
    <x v="3"/>
    <n v="0.1"/>
    <n v="125.99"/>
    <n v="8.99"/>
    <x v="1"/>
    <x v="1"/>
    <x v="1"/>
    <x v="12"/>
    <x v="5"/>
    <s v="5170i"/>
    <n v="0.56999999999999995"/>
    <s v="United States"/>
    <x v="0"/>
    <x v="23"/>
    <s v="Hilton Head Island"/>
    <n v="29915"/>
    <x v="24"/>
    <d v="2015-01-28T00:00:00"/>
    <n v="17.652000000000001"/>
    <n v="4"/>
    <n v="408.66"/>
    <n v="90333"/>
    <x v="0"/>
    <n v="878.05721889641188"/>
  </r>
  <r>
    <n v="1360"/>
    <s v="Arlene Gibbons"/>
    <x v="1"/>
    <n v="0.03"/>
    <n v="14.34"/>
    <n v="5"/>
    <x v="1"/>
    <x v="1"/>
    <x v="0"/>
    <x v="11"/>
    <x v="1"/>
    <s v="Nu-Dell Leatherette Frames"/>
    <n v="0.49"/>
    <s v="United States"/>
    <x v="1"/>
    <x v="20"/>
    <s v="Muscatine"/>
    <n v="52761"/>
    <x v="25"/>
    <d v="2015-01-27T00:00:00"/>
    <n v="82.310100000000006"/>
    <n v="8"/>
    <n v="119.29"/>
    <n v="89595"/>
    <x v="1"/>
    <n v="260.41507518215525"/>
  </r>
  <r>
    <n v="1361"/>
    <s v="Kristina Collier"/>
    <x v="1"/>
    <n v="0.01"/>
    <n v="2.89"/>
    <n v="0.5"/>
    <x v="1"/>
    <x v="1"/>
    <x v="2"/>
    <x v="13"/>
    <x v="5"/>
    <s v="Avery 498"/>
    <n v="0.38"/>
    <s v="United States"/>
    <x v="1"/>
    <x v="25"/>
    <s v="Allen Park"/>
    <n v="48101"/>
    <x v="25"/>
    <d v="2015-01-28T00:00:00"/>
    <n v="1.2236"/>
    <n v="1"/>
    <n v="3.08"/>
    <n v="89595"/>
    <x v="1"/>
    <n v="-61.084946932130144"/>
  </r>
  <r>
    <n v="3154"/>
    <s v="Faye Manning"/>
    <x v="1"/>
    <n v="0.08"/>
    <n v="150.97999999999999"/>
    <n v="13.99"/>
    <x v="2"/>
    <x v="3"/>
    <x v="1"/>
    <x v="3"/>
    <x v="6"/>
    <s v="Canon MP41DH Printing Calculator"/>
    <n v="0.38"/>
    <s v="United States"/>
    <x v="0"/>
    <x v="12"/>
    <s v="Saint Petersburg"/>
    <n v="33710"/>
    <x v="25"/>
    <d v="2015-01-27T00:00:00"/>
    <n v="-3.948"/>
    <n v="8"/>
    <n v="1183.82"/>
    <n v="86899"/>
    <x v="0"/>
    <n v="670.92707248826616"/>
  </r>
  <r>
    <n v="3155"/>
    <s v="Julian Keith Mayer"/>
    <x v="1"/>
    <n v="0.03"/>
    <n v="25.98"/>
    <n v="14.36"/>
    <x v="0"/>
    <x v="3"/>
    <x v="0"/>
    <x v="9"/>
    <x v="3"/>
    <s v="Global Stack Chair without Arms, Black"/>
    <n v="0.6"/>
    <s v="United States"/>
    <x v="0"/>
    <x v="12"/>
    <s v="Sanford"/>
    <n v="32771"/>
    <x v="25"/>
    <d v="2015-01-27T00:00:00"/>
    <n v="57.545999999999999"/>
    <n v="4"/>
    <n v="107.66"/>
    <n v="86899"/>
    <x v="0"/>
    <n v="847.02878681737548"/>
  </r>
  <r>
    <n v="3155"/>
    <s v="Julian Keith Mayer"/>
    <x v="1"/>
    <n v="0.1"/>
    <n v="32.479999999999997"/>
    <n v="35"/>
    <x v="1"/>
    <x v="3"/>
    <x v="2"/>
    <x v="6"/>
    <x v="4"/>
    <s v="Fellowes Neat Ideas® Storage Cubes"/>
    <n v="0.81"/>
    <s v="United States"/>
    <x v="0"/>
    <x v="12"/>
    <s v="Sanford"/>
    <n v="32771"/>
    <x v="25"/>
    <d v="2015-01-27T00:00:00"/>
    <n v="-333.42540000000002"/>
    <n v="10"/>
    <n v="318.83"/>
    <n v="86899"/>
    <x v="0"/>
    <n v="969.36324085734464"/>
  </r>
  <r>
    <n v="1129"/>
    <s v="Pam Patton"/>
    <x v="2"/>
    <n v="0.02"/>
    <n v="4.9800000000000004"/>
    <n v="6.07"/>
    <x v="1"/>
    <x v="2"/>
    <x v="2"/>
    <x v="7"/>
    <x v="5"/>
    <s v="Xerox 1897"/>
    <n v="0.36"/>
    <s v="United States"/>
    <x v="3"/>
    <x v="35"/>
    <s v="Boston"/>
    <n v="2118"/>
    <x v="25"/>
    <d v="2015-01-28T00:00:00"/>
    <n v="-46.92"/>
    <n v="19"/>
    <n v="105.5"/>
    <n v="57794"/>
    <x v="3"/>
    <n v="168.5138343509546"/>
  </r>
  <r>
    <n v="1133"/>
    <s v="Marjorie Owens"/>
    <x v="2"/>
    <n v="0.02"/>
    <n v="4.9800000000000004"/>
    <n v="6.07"/>
    <x v="1"/>
    <x v="2"/>
    <x v="2"/>
    <x v="7"/>
    <x v="5"/>
    <s v="Xerox 1897"/>
    <n v="0.36"/>
    <s v="United States"/>
    <x v="1"/>
    <x v="18"/>
    <s v="Farmers Branch"/>
    <n v="75234"/>
    <x v="25"/>
    <d v="2015-01-28T00:00:00"/>
    <n v="-46.92"/>
    <n v="5"/>
    <n v="27.76"/>
    <n v="88105"/>
    <x v="1"/>
    <n v="168.5138343509546"/>
  </r>
  <r>
    <n v="2795"/>
    <s v="Harry Burns"/>
    <x v="2"/>
    <n v="0.04"/>
    <n v="3.57"/>
    <n v="4.17"/>
    <x v="1"/>
    <x v="3"/>
    <x v="2"/>
    <x v="2"/>
    <x v="1"/>
    <s v="Barrel Sharpener"/>
    <n v="0.59"/>
    <s v="United States"/>
    <x v="1"/>
    <x v="20"/>
    <s v="Mason City"/>
    <n v="50401"/>
    <x v="25"/>
    <d v="2015-01-28T00:00:00"/>
    <n v="-69.91"/>
    <n v="8"/>
    <n v="30.9"/>
    <n v="87556"/>
    <x v="1"/>
    <n v="235.55534330945417"/>
  </r>
  <r>
    <n v="2795"/>
    <s v="Harry Burns"/>
    <x v="2"/>
    <n v="0.05"/>
    <n v="200.99"/>
    <n v="4.2"/>
    <x v="1"/>
    <x v="3"/>
    <x v="1"/>
    <x v="12"/>
    <x v="5"/>
    <s v="2160i"/>
    <n v="0.59"/>
    <s v="United States"/>
    <x v="1"/>
    <x v="20"/>
    <s v="Mason City"/>
    <n v="50401"/>
    <x v="25"/>
    <d v="2015-01-30T00:00:00"/>
    <n v="1630.5252"/>
    <n v="14"/>
    <n v="2363.08"/>
    <n v="87556"/>
    <x v="1"/>
    <n v="2589.6170453676896"/>
  </r>
  <r>
    <n v="2795"/>
    <s v="Harry Burns"/>
    <x v="2"/>
    <n v="7.0000000000000007E-2"/>
    <n v="195.99"/>
    <n v="8.99"/>
    <x v="1"/>
    <x v="3"/>
    <x v="1"/>
    <x v="12"/>
    <x v="5"/>
    <s v="A1228"/>
    <n v="0.57999999999999996"/>
    <s v="United States"/>
    <x v="1"/>
    <x v="20"/>
    <s v="Mason City"/>
    <n v="50401"/>
    <x v="25"/>
    <d v="2015-01-26T00:00:00"/>
    <n v="-457.16"/>
    <n v="2"/>
    <n v="328.45"/>
    <n v="87556"/>
    <x v="1"/>
    <n v="546.9716684756778"/>
  </r>
  <r>
    <n v="3000"/>
    <s v="Priscilla Allen"/>
    <x v="2"/>
    <n v="0.01"/>
    <n v="10.14"/>
    <n v="2.27"/>
    <x v="1"/>
    <x v="1"/>
    <x v="2"/>
    <x v="7"/>
    <x v="2"/>
    <s v="Staples Wirebound Steno Books, 6&quot; x 9&quot;, 12/Pack"/>
    <n v="0.36"/>
    <s v="United States"/>
    <x v="1"/>
    <x v="25"/>
    <s v="Pontiac"/>
    <n v="48342"/>
    <x v="25"/>
    <d v="2015-01-28T00:00:00"/>
    <n v="28.152000000000001"/>
    <n v="4"/>
    <n v="40.799999999999997"/>
    <n v="87042"/>
    <x v="1"/>
    <n v="103.7606995951931"/>
  </r>
  <r>
    <n v="3307"/>
    <s v="Edwin Blackburn"/>
    <x v="2"/>
    <n v="7.0000000000000007E-2"/>
    <n v="16.739999999999998"/>
    <n v="7.04"/>
    <x v="1"/>
    <x v="0"/>
    <x v="2"/>
    <x v="6"/>
    <x v="5"/>
    <s v="Rogers® Profile Extra Capacity Storage Tub"/>
    <n v="0.81"/>
    <s v="United States"/>
    <x v="3"/>
    <x v="35"/>
    <s v="Agawam"/>
    <n v="1001"/>
    <x v="25"/>
    <d v="2015-02-02T00:00:00"/>
    <n v="-114.2"/>
    <n v="5"/>
    <n v="80.58"/>
    <n v="90462"/>
    <x v="3"/>
    <n v="464.7887738577686"/>
  </r>
  <r>
    <n v="3311"/>
    <s v="Jackie Flynn"/>
    <x v="2"/>
    <n v="0.06"/>
    <n v="6.45"/>
    <n v="1.34"/>
    <x v="1"/>
    <x v="0"/>
    <x v="2"/>
    <x v="7"/>
    <x v="2"/>
    <s v="Wirebound Four 2-3/4 x 5 Forms per Page, 400 Sets per Book"/>
    <n v="0.36"/>
    <s v="United States"/>
    <x v="3"/>
    <x v="35"/>
    <s v="Winchester"/>
    <n v="1890"/>
    <x v="25"/>
    <d v="2015-01-31T00:00:00"/>
    <n v="39.426600000000001"/>
    <n v="9"/>
    <n v="57.14"/>
    <n v="90462"/>
    <x v="3"/>
    <n v="64.897370220827568"/>
  </r>
  <r>
    <n v="3314"/>
    <s v="Billy Hale"/>
    <x v="2"/>
    <n v="0.05"/>
    <n v="122.99"/>
    <n v="70.2"/>
    <x v="0"/>
    <x v="0"/>
    <x v="0"/>
    <x v="9"/>
    <x v="3"/>
    <s v="Global High-Back Leather Tilter, Burgundy"/>
    <n v="0.74"/>
    <s v="United States"/>
    <x v="3"/>
    <x v="33"/>
    <s v="Fort Lee"/>
    <n v="7024"/>
    <x v="25"/>
    <d v="2015-01-30T00:00:00"/>
    <n v="-722.23"/>
    <n v="4"/>
    <n v="498.31"/>
    <n v="90462"/>
    <x v="3"/>
    <n v="2072.2176516477416"/>
  </r>
  <r>
    <n v="1946"/>
    <s v="Teresa Wallace"/>
    <x v="4"/>
    <n v="0.08"/>
    <n v="90.98"/>
    <n v="56.2"/>
    <x v="1"/>
    <x v="1"/>
    <x v="0"/>
    <x v="11"/>
    <x v="6"/>
    <s v="Eldon ClusterMat Chair Mat with Cordless Antistatic Protection"/>
    <n v="0.74"/>
    <s v="United States"/>
    <x v="3"/>
    <x v="28"/>
    <s v="Mount Lebanon"/>
    <n v="15228"/>
    <x v="25"/>
    <d v="2015-01-28T00:00:00"/>
    <n v="-1920.9336000000001"/>
    <n v="12"/>
    <n v="1058.3599999999999"/>
    <n v="86331"/>
    <x v="3"/>
    <n v="54.308644686978901"/>
  </r>
  <r>
    <n v="1946"/>
    <s v="Teresa Wallace"/>
    <x v="4"/>
    <n v="7.0000000000000007E-2"/>
    <n v="5.98"/>
    <n v="5.35"/>
    <x v="1"/>
    <x v="1"/>
    <x v="2"/>
    <x v="7"/>
    <x v="5"/>
    <s v="Xerox 1947"/>
    <n v="0.4"/>
    <s v="United States"/>
    <x v="3"/>
    <x v="28"/>
    <s v="Mount Lebanon"/>
    <n v="15228"/>
    <x v="25"/>
    <d v="2015-01-28T00:00:00"/>
    <n v="-37.175199999999997"/>
    <n v="3"/>
    <n v="18.309999999999999"/>
    <n v="86331"/>
    <x v="3"/>
    <n v="35.550953041875992"/>
  </r>
  <r>
    <n v="3361"/>
    <s v="Oscar Kenney"/>
    <x v="4"/>
    <n v="0.04"/>
    <n v="7.96"/>
    <n v="4.95"/>
    <x v="1"/>
    <x v="2"/>
    <x v="0"/>
    <x v="11"/>
    <x v="5"/>
    <s v="Staples Plastic Wall Frames"/>
    <n v="0.41"/>
    <s v="United States"/>
    <x v="1"/>
    <x v="30"/>
    <s v="West Bend"/>
    <n v="53095"/>
    <x v="25"/>
    <d v="2015-01-26T00:00:00"/>
    <n v="-7.73"/>
    <n v="15"/>
    <n v="116.11"/>
    <n v="91436"/>
    <x v="1"/>
    <n v="148.36340841749302"/>
  </r>
  <r>
    <n v="2264"/>
    <s v="Helen Dickerson"/>
    <x v="3"/>
    <n v="0.09"/>
    <n v="207.48"/>
    <n v="0.99"/>
    <x v="1"/>
    <x v="3"/>
    <x v="2"/>
    <x v="8"/>
    <x v="5"/>
    <s v="Kensington 7 Outlet MasterPiece Power Center with Fax/Phone Line Protection"/>
    <n v="0.55000000000000004"/>
    <s v="United States"/>
    <x v="1"/>
    <x v="6"/>
    <s v="Joplin"/>
    <n v="64804"/>
    <x v="25"/>
    <d v="2015-01-29T00:00:00"/>
    <n v="359.83"/>
    <n v="3"/>
    <n v="577.75"/>
    <n v="86611"/>
    <x v="1"/>
    <n v="1281.5844638375643"/>
  </r>
  <r>
    <n v="483"/>
    <s v="Edgar McKenzie"/>
    <x v="0"/>
    <n v="0.03"/>
    <n v="11.97"/>
    <n v="4.9800000000000004"/>
    <x v="1"/>
    <x v="3"/>
    <x v="2"/>
    <x v="8"/>
    <x v="5"/>
    <s v="Staples 6 Outlet Surge"/>
    <n v="0.57999999999999996"/>
    <s v="United States"/>
    <x v="1"/>
    <x v="10"/>
    <s v="Oswego"/>
    <n v="60543"/>
    <x v="26"/>
    <d v="2015-01-28T00:00:00"/>
    <n v="-18.190000000000001"/>
    <n v="6"/>
    <n v="73.180000000000007"/>
    <n v="90353"/>
    <x v="1"/>
    <n v="545.76394700287801"/>
  </r>
  <r>
    <n v="2979"/>
    <s v="Lloyd Dolan"/>
    <x v="0"/>
    <n v="0.09"/>
    <n v="2.94"/>
    <n v="0.7"/>
    <x v="1"/>
    <x v="3"/>
    <x v="2"/>
    <x v="2"/>
    <x v="2"/>
    <s v="Newell 338"/>
    <n v="0.57999999999999996"/>
    <s v="United States"/>
    <x v="1"/>
    <x v="39"/>
    <s v="Dickinson"/>
    <n v="58601"/>
    <x v="26"/>
    <d v="2015-01-28T00:00:00"/>
    <n v="6.3840000000000003"/>
    <n v="9"/>
    <n v="25.22"/>
    <n v="86544"/>
    <x v="1"/>
    <n v="384.68904803913523"/>
  </r>
  <r>
    <n v="2980"/>
    <s v="Joanna Kenney"/>
    <x v="0"/>
    <n v="0.03"/>
    <n v="43.98"/>
    <n v="8.99"/>
    <x v="1"/>
    <x v="3"/>
    <x v="2"/>
    <x v="2"/>
    <x v="1"/>
    <s v="Boston 1645 Deluxe Heavier-Duty Electric Pencil Sharpener"/>
    <n v="0.57999999999999996"/>
    <s v="United States"/>
    <x v="3"/>
    <x v="27"/>
    <s v="Sandusky"/>
    <n v="44870"/>
    <x v="26"/>
    <d v="2015-01-29T00:00:00"/>
    <n v="274.0788"/>
    <n v="10"/>
    <n v="454.4"/>
    <n v="86544"/>
    <x v="3"/>
    <n v="1056.1814407469608"/>
  </r>
  <r>
    <n v="2980"/>
    <s v="Joanna Kenney"/>
    <x v="0"/>
    <n v="0.06"/>
    <n v="1.1399999999999999"/>
    <n v="0.7"/>
    <x v="1"/>
    <x v="3"/>
    <x v="2"/>
    <x v="14"/>
    <x v="2"/>
    <s v="OIC Thumb-Tacks"/>
    <n v="0.38"/>
    <s v="United States"/>
    <x v="3"/>
    <x v="27"/>
    <s v="Sandusky"/>
    <n v="44870"/>
    <x v="26"/>
    <d v="2015-01-30T00:00:00"/>
    <n v="-3.782"/>
    <n v="13"/>
    <n v="14.53"/>
    <n v="86544"/>
    <x v="3"/>
    <n v="222.22748086119515"/>
  </r>
  <r>
    <n v="2254"/>
    <s v="Jeff Meadows"/>
    <x v="2"/>
    <n v="0.1"/>
    <n v="6.3"/>
    <n v="0.5"/>
    <x v="1"/>
    <x v="3"/>
    <x v="2"/>
    <x v="13"/>
    <x v="5"/>
    <s v="Avery 48"/>
    <n v="0.39"/>
    <s v="United States"/>
    <x v="0"/>
    <x v="32"/>
    <s v="Paducah"/>
    <n v="42003"/>
    <x v="26"/>
    <d v="2015-02-01T00:00:00"/>
    <n v="-464.28199999999998"/>
    <n v="12"/>
    <n v="68.72"/>
    <n v="89278"/>
    <x v="0"/>
    <n v="-467.06166323860077"/>
  </r>
  <r>
    <n v="2178"/>
    <s v="Judy Hall"/>
    <x v="4"/>
    <n v="0.08"/>
    <n v="2.94"/>
    <n v="0.96"/>
    <x v="1"/>
    <x v="0"/>
    <x v="2"/>
    <x v="2"/>
    <x v="2"/>
    <s v="Newell 343"/>
    <n v="0.57999999999999996"/>
    <s v="United States"/>
    <x v="3"/>
    <x v="35"/>
    <s v="Worcester"/>
    <n v="1610"/>
    <x v="26"/>
    <d v="2015-01-29T00:00:00"/>
    <n v="-1.18"/>
    <n v="9"/>
    <n v="25.35"/>
    <n v="89465"/>
    <x v="3"/>
    <n v="104.45323596319129"/>
  </r>
  <r>
    <n v="3347"/>
    <s v="Carrie McIntosh"/>
    <x v="4"/>
    <n v="0.02"/>
    <n v="110.99"/>
    <n v="2.5"/>
    <x v="1"/>
    <x v="1"/>
    <x v="1"/>
    <x v="12"/>
    <x v="5"/>
    <s v="T18"/>
    <n v="0.56999999999999995"/>
    <s v="United States"/>
    <x v="0"/>
    <x v="12"/>
    <s v="Royal Palm Beach"/>
    <n v="33411"/>
    <x v="26"/>
    <d v="2015-01-29T00:00:00"/>
    <n v="-39.808999999999997"/>
    <n v="1"/>
    <n v="94.3"/>
    <n v="89356"/>
    <x v="0"/>
    <n v="457.43971255474167"/>
  </r>
  <r>
    <n v="129"/>
    <s v="Kara Allison"/>
    <x v="3"/>
    <n v="0.02"/>
    <n v="1.74"/>
    <n v="4.08"/>
    <x v="1"/>
    <x v="0"/>
    <x v="0"/>
    <x v="11"/>
    <x v="1"/>
    <s v="Eldon Regeneration Recycled Desk Accessories, Smoke"/>
    <n v="0.53"/>
    <s v="United States"/>
    <x v="1"/>
    <x v="10"/>
    <s v="Alton"/>
    <n v="62002"/>
    <x v="26"/>
    <d v="2015-01-28T00:00:00"/>
    <n v="-37.39"/>
    <n v="5"/>
    <n v="10.23"/>
    <n v="86693"/>
    <x v="1"/>
    <n v="336.20544511007552"/>
  </r>
  <r>
    <n v="898"/>
    <s v="Harriet Hodges"/>
    <x v="3"/>
    <n v="0.02"/>
    <n v="12.53"/>
    <n v="0.49"/>
    <x v="1"/>
    <x v="0"/>
    <x v="2"/>
    <x v="13"/>
    <x v="5"/>
    <s v="Round Specialty Laser Printer Labels"/>
    <n v="0.38"/>
    <s v="United States"/>
    <x v="3"/>
    <x v="11"/>
    <s v="New York City"/>
    <n v="10039"/>
    <x v="26"/>
    <d v="2015-01-27T00:00:00"/>
    <n v="263.39999999999998"/>
    <n v="47"/>
    <n v="594.44000000000005"/>
    <n v="9606"/>
    <x v="3"/>
    <n v="454.12627839061764"/>
  </r>
  <r>
    <n v="898"/>
    <s v="Harriet Hodges"/>
    <x v="3"/>
    <n v="7.0000000000000007E-2"/>
    <n v="5.18"/>
    <n v="2.04"/>
    <x v="2"/>
    <x v="0"/>
    <x v="2"/>
    <x v="7"/>
    <x v="2"/>
    <s v="Array® Memo Cubes"/>
    <n v="0.36"/>
    <s v="United States"/>
    <x v="3"/>
    <x v="11"/>
    <s v="New York City"/>
    <n v="10039"/>
    <x v="26"/>
    <d v="2015-01-29T00:00:00"/>
    <n v="37.31"/>
    <n v="44"/>
    <n v="228.5"/>
    <n v="9606"/>
    <x v="3"/>
    <n v="110.53493857399899"/>
  </r>
  <r>
    <n v="899"/>
    <s v="Jordan Berry"/>
    <x v="3"/>
    <n v="0.02"/>
    <n v="12.53"/>
    <n v="0.49"/>
    <x v="1"/>
    <x v="0"/>
    <x v="2"/>
    <x v="13"/>
    <x v="5"/>
    <s v="Round Specialty Laser Printer Labels"/>
    <n v="0.38"/>
    <s v="United States"/>
    <x v="3"/>
    <x v="28"/>
    <s v="Altoona"/>
    <n v="16602"/>
    <x v="26"/>
    <d v="2015-01-27T00:00:00"/>
    <n v="104.7213"/>
    <n v="12"/>
    <n v="151.77000000000001"/>
    <n v="86264"/>
    <x v="3"/>
    <n v="291.63520799642322"/>
  </r>
  <r>
    <n v="899"/>
    <s v="Jordan Berry"/>
    <x v="3"/>
    <n v="7.0000000000000007E-2"/>
    <n v="5.18"/>
    <n v="2.04"/>
    <x v="2"/>
    <x v="0"/>
    <x v="2"/>
    <x v="7"/>
    <x v="2"/>
    <s v="Array® Memo Cubes"/>
    <n v="0.36"/>
    <s v="United States"/>
    <x v="3"/>
    <x v="28"/>
    <s v="Altoona"/>
    <n v="16602"/>
    <x v="26"/>
    <d v="2015-01-29T00:00:00"/>
    <n v="37.31"/>
    <n v="11"/>
    <n v="57.13"/>
    <n v="86264"/>
    <x v="3"/>
    <n v="110.53493857399899"/>
  </r>
  <r>
    <n v="1351"/>
    <s v="Janet McCullough"/>
    <x v="3"/>
    <n v="0.1"/>
    <n v="110.99"/>
    <n v="8.99"/>
    <x v="2"/>
    <x v="2"/>
    <x v="1"/>
    <x v="12"/>
    <x v="5"/>
    <s v="LX 677"/>
    <n v="0.56999999999999995"/>
    <s v="United States"/>
    <x v="0"/>
    <x v="12"/>
    <s v="Coconut Creek"/>
    <n v="33063"/>
    <x v="26"/>
    <d v="2015-01-29T00:00:00"/>
    <n v="3285.48"/>
    <n v="7"/>
    <n v="627.78"/>
    <n v="88232"/>
    <x v="0"/>
    <n v="4154.5584850853975"/>
  </r>
  <r>
    <n v="2281"/>
    <s v="Monica Harvey"/>
    <x v="3"/>
    <n v="0.08"/>
    <n v="205.99"/>
    <n v="2.5"/>
    <x v="1"/>
    <x v="2"/>
    <x v="1"/>
    <x v="12"/>
    <x v="5"/>
    <s v="V70"/>
    <n v="0.59"/>
    <s v="United States"/>
    <x v="1"/>
    <x v="30"/>
    <s v="Eau Claire"/>
    <n v="54703"/>
    <x v="26"/>
    <d v="2015-01-28T00:00:00"/>
    <n v="997.38144"/>
    <n v="10"/>
    <n v="1610.84"/>
    <n v="85948"/>
    <x v="1"/>
    <n v="2041.815377858662"/>
  </r>
  <r>
    <n v="53"/>
    <s v="Sidney Russell Austin"/>
    <x v="0"/>
    <n v="7.0000000000000007E-2"/>
    <n v="3174.835"/>
    <n v="8.73"/>
    <x v="0"/>
    <x v="3"/>
    <x v="1"/>
    <x v="3"/>
    <x v="0"/>
    <s v="Okidata Pacemark 4410N Wide Format Dot Matrix Printer"/>
    <n v="0.56999999999999995"/>
    <s v="United States"/>
    <x v="2"/>
    <x v="4"/>
    <s v="Redmond"/>
    <n v="98052"/>
    <x v="27"/>
    <d v="2015-01-30T00:00:00"/>
    <n v="-6923.5991999999997"/>
    <n v="1"/>
    <n v="3267.55"/>
    <n v="88425"/>
    <x v="2"/>
    <n v="4675.0973192454449"/>
  </r>
  <r>
    <n v="3266"/>
    <s v="Edgar Kumar"/>
    <x v="0"/>
    <n v="0"/>
    <n v="122.99"/>
    <n v="70.2"/>
    <x v="0"/>
    <x v="3"/>
    <x v="0"/>
    <x v="9"/>
    <x v="3"/>
    <s v="Global High-Back Leather Tilter, Burgundy"/>
    <n v="0.74"/>
    <s v="United States"/>
    <x v="3"/>
    <x v="29"/>
    <s v="Sanford"/>
    <n v="4073"/>
    <x v="27"/>
    <d v="2015-01-29T00:00:00"/>
    <n v="-1764.29"/>
    <n v="14"/>
    <n v="1794.88"/>
    <n v="89836"/>
    <x v="3"/>
    <n v="1257.4428472341153"/>
  </r>
  <r>
    <n v="3269"/>
    <s v="Billie Stern"/>
    <x v="0"/>
    <n v="0.01"/>
    <n v="60.97"/>
    <n v="4.5"/>
    <x v="2"/>
    <x v="3"/>
    <x v="2"/>
    <x v="8"/>
    <x v="5"/>
    <s v="Tripp Lite Isotel 6 Outlet Surge Protector with Fax/Modem Protection"/>
    <n v="0.56000000000000005"/>
    <s v="United States"/>
    <x v="3"/>
    <x v="33"/>
    <s v="North Plainfield"/>
    <n v="7060"/>
    <x v="27"/>
    <d v="2015-01-30T00:00:00"/>
    <n v="527.87760000000003"/>
    <n v="12"/>
    <n v="765.04"/>
    <n v="89836"/>
    <x v="3"/>
    <n v="1159.5871493447628"/>
  </r>
  <r>
    <n v="24"/>
    <s v="Edna Thomas"/>
    <x v="1"/>
    <n v="0.06"/>
    <n v="55.48"/>
    <n v="14.3"/>
    <x v="1"/>
    <x v="3"/>
    <x v="2"/>
    <x v="7"/>
    <x v="5"/>
    <s v="Xerox 194"/>
    <n v="0.37"/>
    <s v="United States"/>
    <x v="2"/>
    <x v="8"/>
    <s v="Laguna Niguel"/>
    <n v="92677"/>
    <x v="27"/>
    <d v="2015-01-29T00:00:00"/>
    <n v="-28.296800000000001"/>
    <n v="1"/>
    <n v="67.489999999999995"/>
    <n v="87651"/>
    <x v="2"/>
    <n v="442.46402756628834"/>
  </r>
  <r>
    <n v="24"/>
    <s v="Edna Thomas"/>
    <x v="1"/>
    <n v="0.02"/>
    <n v="1.68"/>
    <n v="1.57"/>
    <x v="1"/>
    <x v="3"/>
    <x v="2"/>
    <x v="2"/>
    <x v="2"/>
    <s v="Newell 323"/>
    <n v="0.59"/>
    <s v="United States"/>
    <x v="2"/>
    <x v="8"/>
    <s v="Laguna Niguel"/>
    <n v="92677"/>
    <x v="27"/>
    <d v="2015-01-30T00:00:00"/>
    <n v="-5.3071999999999999"/>
    <n v="1"/>
    <n v="2.25"/>
    <n v="87651"/>
    <x v="2"/>
    <n v="154.88626564652284"/>
  </r>
  <r>
    <n v="744"/>
    <s v="Joy Maxwell"/>
    <x v="2"/>
    <n v="0.02"/>
    <n v="59.98"/>
    <n v="3.99"/>
    <x v="1"/>
    <x v="3"/>
    <x v="2"/>
    <x v="8"/>
    <x v="5"/>
    <s v="Belkin 8 Outlet SurgeMaster II Gold Surge Protector"/>
    <n v="0.56999999999999995"/>
    <s v="United States"/>
    <x v="2"/>
    <x v="41"/>
    <s v="Oro Valley"/>
    <n v="85737"/>
    <x v="27"/>
    <d v="2015-02-06T00:00:00"/>
    <n v="-54.622"/>
    <n v="1"/>
    <n v="63.48"/>
    <n v="87725"/>
    <x v="2"/>
    <n v="419.57110284424061"/>
  </r>
  <r>
    <n v="744"/>
    <s v="Joy Maxwell"/>
    <x v="2"/>
    <n v="0.03"/>
    <n v="5.18"/>
    <n v="5.74"/>
    <x v="1"/>
    <x v="3"/>
    <x v="2"/>
    <x v="5"/>
    <x v="5"/>
    <s v="Wilson Jones Impact Binders"/>
    <n v="0.36"/>
    <s v="United States"/>
    <x v="2"/>
    <x v="41"/>
    <s v="Oro Valley"/>
    <n v="85737"/>
    <x v="27"/>
    <d v="2015-02-01T00:00:00"/>
    <n v="-126.81417999999999"/>
    <n v="9"/>
    <n v="47.64"/>
    <n v="87725"/>
    <x v="2"/>
    <n v="41.158284083031418"/>
  </r>
  <r>
    <n v="553"/>
    <s v="Kristine Connolly"/>
    <x v="4"/>
    <n v="0"/>
    <n v="6.88"/>
    <n v="2"/>
    <x v="2"/>
    <x v="2"/>
    <x v="2"/>
    <x v="7"/>
    <x v="2"/>
    <s v="Adams Phone Message Book, 200 Message Capacity, 8 1/16” x 11”"/>
    <n v="0.39"/>
    <s v="United States"/>
    <x v="2"/>
    <x v="8"/>
    <s v="Los Angeles"/>
    <n v="90008"/>
    <x v="27"/>
    <d v="2015-01-29T00:00:00"/>
    <n v="34.067999999999998"/>
    <n v="36"/>
    <n v="267.52999999999997"/>
    <n v="17155"/>
    <x v="2"/>
    <n v="33.839731155429092"/>
  </r>
  <r>
    <n v="556"/>
    <s v="Kristina Sanders"/>
    <x v="4"/>
    <n v="0"/>
    <n v="6.88"/>
    <n v="2"/>
    <x v="2"/>
    <x v="2"/>
    <x v="2"/>
    <x v="7"/>
    <x v="2"/>
    <s v="Adams Phone Message Book, 200 Message Capacity, 8 1/16” x 11”"/>
    <n v="0.39"/>
    <s v="United States"/>
    <x v="2"/>
    <x v="15"/>
    <s v="Provo"/>
    <n v="84604"/>
    <x v="27"/>
    <d v="2015-01-29T00:00:00"/>
    <n v="46.147199999999998"/>
    <n v="9"/>
    <n v="66.88"/>
    <n v="86189"/>
    <x v="2"/>
    <n v="46.209142661230146"/>
  </r>
  <r>
    <n v="556"/>
    <s v="Kristina Sanders"/>
    <x v="4"/>
    <n v="0.03"/>
    <n v="32.479999999999997"/>
    <n v="35"/>
    <x v="2"/>
    <x v="2"/>
    <x v="2"/>
    <x v="6"/>
    <x v="4"/>
    <s v="Fellowes Neat Ideas® Storage Cubes"/>
    <n v="0.81"/>
    <s v="United States"/>
    <x v="2"/>
    <x v="15"/>
    <s v="Provo"/>
    <n v="84604"/>
    <x v="27"/>
    <d v="2015-01-28T00:00:00"/>
    <n v="-1116.3348000000001"/>
    <n v="8"/>
    <n v="274.91000000000003"/>
    <n v="86189"/>
    <x v="2"/>
    <n v="177.37741157147167"/>
  </r>
  <r>
    <n v="1875"/>
    <s v="Martin Kirk"/>
    <x v="0"/>
    <n v="0.09"/>
    <n v="95.99"/>
    <n v="4.9000000000000004"/>
    <x v="1"/>
    <x v="1"/>
    <x v="1"/>
    <x v="12"/>
    <x v="5"/>
    <s v="T60"/>
    <n v="0.56000000000000005"/>
    <s v="United States"/>
    <x v="0"/>
    <x v="21"/>
    <s v="Chesapeake"/>
    <n v="23320"/>
    <x v="28"/>
    <d v="2015-01-31T00:00:00"/>
    <n v="34.302"/>
    <n v="4"/>
    <n v="320.75"/>
    <n v="90899"/>
    <x v="0"/>
    <n v="775.34561908774651"/>
  </r>
  <r>
    <n v="2265"/>
    <s v="James Davenport"/>
    <x v="0"/>
    <n v="0.1"/>
    <n v="7.45"/>
    <n v="6.28"/>
    <x v="1"/>
    <x v="3"/>
    <x v="2"/>
    <x v="5"/>
    <x v="5"/>
    <s v="Acco Four Pocket Poly Ring Binder with Label Holder, Smoke, 1&quot;"/>
    <n v="0.4"/>
    <s v="United States"/>
    <x v="1"/>
    <x v="6"/>
    <s v="Kansas City"/>
    <n v="64130"/>
    <x v="28"/>
    <d v="2015-02-01T00:00:00"/>
    <n v="-69.873999999999995"/>
    <n v="8"/>
    <n v="59.4"/>
    <n v="86612"/>
    <x v="1"/>
    <n v="318.73557737122138"/>
  </r>
  <r>
    <n v="2265"/>
    <s v="James Davenport"/>
    <x v="0"/>
    <n v="0.01"/>
    <n v="6.48"/>
    <n v="7.86"/>
    <x v="1"/>
    <x v="3"/>
    <x v="2"/>
    <x v="7"/>
    <x v="5"/>
    <s v="Xerox 213"/>
    <n v="0.37"/>
    <s v="United States"/>
    <x v="1"/>
    <x v="6"/>
    <s v="Kansas City"/>
    <n v="64130"/>
    <x v="28"/>
    <d v="2015-01-31T00:00:00"/>
    <n v="-135.74"/>
    <n v="10"/>
    <n v="66.459999999999994"/>
    <n v="86612"/>
    <x v="1"/>
    <n v="326.4580698055081"/>
  </r>
  <r>
    <n v="699"/>
    <s v="Jenny Gold"/>
    <x v="4"/>
    <n v="7.0000000000000007E-2"/>
    <n v="5.0199999999999996"/>
    <n v="5.14"/>
    <x v="1"/>
    <x v="1"/>
    <x v="1"/>
    <x v="1"/>
    <x v="1"/>
    <s v="Imation 3.5, DISKETTE 44766 HGHLD3.52HD/FM, 10/Pack"/>
    <n v="0.79"/>
    <s v="United States"/>
    <x v="2"/>
    <x v="8"/>
    <s v="Los Angeles"/>
    <n v="90041"/>
    <x v="28"/>
    <d v="2015-01-31T00:00:00"/>
    <n v="-168.72"/>
    <n v="42"/>
    <n v="210.1"/>
    <n v="32420"/>
    <x v="2"/>
    <n v="216.19529018750555"/>
  </r>
  <r>
    <n v="699"/>
    <s v="Jenny Gold"/>
    <x v="4"/>
    <n v="7.0000000000000007E-2"/>
    <n v="280.98"/>
    <n v="57"/>
    <x v="0"/>
    <x v="1"/>
    <x v="0"/>
    <x v="9"/>
    <x v="3"/>
    <s v="Hon 2090 “Pillow Soft” Series Mid Back Swivel/Tilt Chairs"/>
    <n v="0.78"/>
    <s v="United States"/>
    <x v="2"/>
    <x v="8"/>
    <s v="Los Angeles"/>
    <n v="90041"/>
    <x v="28"/>
    <d v="2015-01-31T00:00:00"/>
    <n v="-439.62"/>
    <n v="23"/>
    <n v="6499.87"/>
    <n v="32420"/>
    <x v="2"/>
    <n v="2424.9148449439344"/>
  </r>
  <r>
    <n v="2061"/>
    <s v="Marianne Carey"/>
    <x v="4"/>
    <n v="0.02"/>
    <n v="240.98"/>
    <n v="60.2"/>
    <x v="0"/>
    <x v="3"/>
    <x v="0"/>
    <x v="10"/>
    <x v="0"/>
    <s v="Atlantic Metals Mobile 2-Shelf Bookcases, Custom Colors"/>
    <n v="0.56000000000000005"/>
    <s v="United States"/>
    <x v="1"/>
    <x v="13"/>
    <s v="North Platte"/>
    <n v="69101"/>
    <x v="28"/>
    <d v="2015-01-31T00:00:00"/>
    <n v="-272.71319999999997"/>
    <n v="1"/>
    <n v="260.66000000000003"/>
    <n v="87146"/>
    <x v="1"/>
    <n v="2438.0678175523694"/>
  </r>
  <r>
    <n v="2062"/>
    <s v="Alfred Singh"/>
    <x v="4"/>
    <n v="0.02"/>
    <n v="420.98"/>
    <n v="19.989999999999998"/>
    <x v="1"/>
    <x v="3"/>
    <x v="2"/>
    <x v="5"/>
    <x v="5"/>
    <s v="GBC DocuBind 200 Manual Binding Machine"/>
    <n v="0.35"/>
    <s v="United States"/>
    <x v="0"/>
    <x v="21"/>
    <s v="Mechanicsville"/>
    <n v="23111"/>
    <x v="28"/>
    <d v="2015-02-01T00:00:00"/>
    <n v="-162.69399999999999"/>
    <n v="10"/>
    <n v="4249.37"/>
    <n v="87146"/>
    <x v="0"/>
    <n v="1632.3428515082283"/>
  </r>
  <r>
    <n v="767"/>
    <s v="Jeffrey Mueller"/>
    <x v="0"/>
    <n v="0.1"/>
    <n v="31.78"/>
    <n v="1.99"/>
    <x v="1"/>
    <x v="3"/>
    <x v="1"/>
    <x v="1"/>
    <x v="1"/>
    <s v="Memorex 4.7GB DVD-RAM, 3/Pack"/>
    <n v="0.42"/>
    <s v="United States"/>
    <x v="1"/>
    <x v="10"/>
    <s v="Rock Island"/>
    <n v="61201"/>
    <x v="29"/>
    <d v="2015-02-01T00:00:00"/>
    <n v="232.2816"/>
    <n v="11"/>
    <n v="336.64"/>
    <n v="86279"/>
    <x v="1"/>
    <n v="602.43173314313105"/>
  </r>
  <r>
    <n v="550"/>
    <s v="Edna Monroe Talley"/>
    <x v="1"/>
    <n v="0.05"/>
    <n v="1.68"/>
    <n v="1.57"/>
    <x v="1"/>
    <x v="3"/>
    <x v="2"/>
    <x v="2"/>
    <x v="2"/>
    <s v="Newell 323"/>
    <n v="0.59"/>
    <s v="United States"/>
    <x v="1"/>
    <x v="18"/>
    <s v="Seguin"/>
    <n v="78155"/>
    <x v="29"/>
    <d v="2015-01-31T00:00:00"/>
    <n v="-33.340000000000003"/>
    <n v="11"/>
    <n v="18.75"/>
    <n v="90909"/>
    <x v="1"/>
    <n v="106.35479014476027"/>
  </r>
  <r>
    <n v="550"/>
    <s v="Edna Monroe Talley"/>
    <x v="1"/>
    <n v="0.1"/>
    <n v="218.75"/>
    <n v="69.64"/>
    <x v="0"/>
    <x v="3"/>
    <x v="0"/>
    <x v="0"/>
    <x v="0"/>
    <s v="BoxOffice By Design Rectangular and Half-Moon Meeting Room Tables"/>
    <n v="0.77"/>
    <s v="United States"/>
    <x v="1"/>
    <x v="18"/>
    <s v="Seguin"/>
    <n v="78155"/>
    <x v="29"/>
    <d v="2015-02-01T00:00:00"/>
    <n v="-201.27600000000001"/>
    <n v="1"/>
    <n v="188.51"/>
    <n v="90909"/>
    <x v="1"/>
    <n v="2808.9161909254262"/>
  </r>
  <r>
    <n v="551"/>
    <s v="Peggy Chan"/>
    <x v="1"/>
    <n v="0"/>
    <n v="15.04"/>
    <n v="1.97"/>
    <x v="1"/>
    <x v="3"/>
    <x v="2"/>
    <x v="7"/>
    <x v="2"/>
    <s v="White GlueTop Scratch Pads"/>
    <n v="0.39"/>
    <s v="United States"/>
    <x v="1"/>
    <x v="18"/>
    <s v="Sherman"/>
    <n v="75090"/>
    <x v="29"/>
    <d v="2015-02-01T00:00:00"/>
    <n v="21.514199999999999"/>
    <n v="2"/>
    <n v="31.18"/>
    <n v="90909"/>
    <x v="1"/>
    <n v="82.247038507322003"/>
  </r>
  <r>
    <n v="1442"/>
    <s v="Rodney Field"/>
    <x v="2"/>
    <n v="0.02"/>
    <n v="15.99"/>
    <n v="13.18"/>
    <x v="2"/>
    <x v="3"/>
    <x v="2"/>
    <x v="5"/>
    <x v="5"/>
    <s v="GBC Pre-Punched Binding Paper, Plastic, White, 8-1/2&quot; x 11&quot;"/>
    <n v="0.37"/>
    <s v="United States"/>
    <x v="1"/>
    <x v="6"/>
    <s v="Springfield"/>
    <n v="65807"/>
    <x v="29"/>
    <d v="2015-02-03T00:00:00"/>
    <n v="-76.992500000000007"/>
    <n v="7"/>
    <n v="123.03"/>
    <n v="89077"/>
    <x v="1"/>
    <n v="264.38766348109573"/>
  </r>
  <r>
    <n v="1442"/>
    <s v="Rodney Field"/>
    <x v="2"/>
    <n v="0.09"/>
    <n v="46.94"/>
    <n v="6.77"/>
    <x v="2"/>
    <x v="3"/>
    <x v="0"/>
    <x v="11"/>
    <x v="5"/>
    <s v="Howard Miller 13&quot; Diameter Goldtone Round Wall Clock"/>
    <n v="0.44"/>
    <s v="United States"/>
    <x v="1"/>
    <x v="6"/>
    <s v="Springfield"/>
    <n v="65807"/>
    <x v="29"/>
    <d v="2015-01-30T00:00:00"/>
    <n v="297.96960000000001"/>
    <n v="10"/>
    <n v="431.84"/>
    <n v="89077"/>
    <x v="1"/>
    <n v="580.08622857331864"/>
  </r>
  <r>
    <n v="2775"/>
    <s v="Theodore Rubin"/>
    <x v="2"/>
    <n v="7.0000000000000007E-2"/>
    <n v="574.74"/>
    <n v="24.49"/>
    <x v="1"/>
    <x v="1"/>
    <x v="1"/>
    <x v="3"/>
    <x v="4"/>
    <s v="Polycom ViaVideo™ Desktop Video Communications Unit"/>
    <n v="0.37"/>
    <s v="United States"/>
    <x v="1"/>
    <x v="10"/>
    <s v="Franklin Park"/>
    <n v="60131"/>
    <x v="29"/>
    <d v="2015-02-04T00:00:00"/>
    <n v="2860.9331999999999"/>
    <n v="8"/>
    <n v="4146.28"/>
    <n v="91229"/>
    <x v="1"/>
    <n v="5356.4002092941064"/>
  </r>
  <r>
    <n v="256"/>
    <s v="Irene Li"/>
    <x v="0"/>
    <n v="0.03"/>
    <n v="8.34"/>
    <n v="2.64"/>
    <x v="1"/>
    <x v="2"/>
    <x v="2"/>
    <x v="16"/>
    <x v="1"/>
    <s v="Acme® Elite Stainless Steel Scissors"/>
    <n v="0.59"/>
    <s v="United States"/>
    <x v="3"/>
    <x v="28"/>
    <s v="Hanover"/>
    <n v="17331"/>
    <x v="30"/>
    <d v="2015-02-02T00:00:00"/>
    <n v="0.68400000000000005"/>
    <n v="4"/>
    <n v="34.64"/>
    <n v="86267"/>
    <x v="3"/>
    <n v="527.79286926188649"/>
  </r>
  <r>
    <n v="343"/>
    <s v="Lynn Epstein"/>
    <x v="0"/>
    <n v="0.03"/>
    <n v="15.23"/>
    <n v="27.75"/>
    <x v="0"/>
    <x v="3"/>
    <x v="0"/>
    <x v="0"/>
    <x v="0"/>
    <s v="Anderson Hickey Conga Table Tops &amp; Accessories"/>
    <n v="0.76"/>
    <s v="United States"/>
    <x v="3"/>
    <x v="29"/>
    <s v="Bangor"/>
    <n v="4401"/>
    <x v="30"/>
    <d v="2015-02-01T00:00:00"/>
    <n v="11.65095"/>
    <n v="7"/>
    <n v="111.86"/>
    <n v="88151"/>
    <x v="3"/>
    <n v="1561.9293703113105"/>
  </r>
  <r>
    <n v="1723"/>
    <s v="Constance Flowers"/>
    <x v="2"/>
    <n v="0.1"/>
    <n v="49.99"/>
    <n v="19.989999999999998"/>
    <x v="2"/>
    <x v="3"/>
    <x v="1"/>
    <x v="1"/>
    <x v="5"/>
    <s v="US Robotics 56K V.92 Internal PCI Faxmodem"/>
    <n v="0.45"/>
    <s v="United States"/>
    <x v="2"/>
    <x v="8"/>
    <s v="San Diego"/>
    <n v="92037"/>
    <x v="30"/>
    <d v="2015-02-05T00:00:00"/>
    <n v="13.507999999999999"/>
    <n v="46"/>
    <n v="2188.06"/>
    <n v="40101"/>
    <x v="2"/>
    <n v="665.44201024914639"/>
  </r>
  <r>
    <n v="2202"/>
    <s v="Laurie Howe"/>
    <x v="2"/>
    <n v="0.09"/>
    <n v="160.97999999999999"/>
    <n v="30"/>
    <x v="0"/>
    <x v="2"/>
    <x v="0"/>
    <x v="9"/>
    <x v="3"/>
    <s v="Office Star - Mid Back Dual function Ergonomic High Back Chair with 2-Way Adjustable Arms"/>
    <n v="0.62"/>
    <s v="United States"/>
    <x v="1"/>
    <x v="7"/>
    <s v="Brooklyn Center"/>
    <n v="55429"/>
    <x v="30"/>
    <d v="2015-01-31T00:00:00"/>
    <n v="357.428"/>
    <n v="11"/>
    <n v="1635.38"/>
    <n v="86050"/>
    <x v="1"/>
    <n v="2099.0429769403322"/>
  </r>
  <r>
    <n v="2202"/>
    <s v="Laurie Howe"/>
    <x v="2"/>
    <n v="0.09"/>
    <n v="6.3"/>
    <n v="0.5"/>
    <x v="1"/>
    <x v="2"/>
    <x v="2"/>
    <x v="13"/>
    <x v="5"/>
    <s v="Avery 51"/>
    <n v="0.39"/>
    <s v="United States"/>
    <x v="1"/>
    <x v="7"/>
    <s v="Brooklyn Center"/>
    <n v="55429"/>
    <x v="30"/>
    <d v="2015-01-31T00:00:00"/>
    <n v="40.351199999999999"/>
    <n v="10"/>
    <n v="58.48"/>
    <n v="86050"/>
    <x v="1"/>
    <n v="86.743220052013356"/>
  </r>
  <r>
    <n v="2202"/>
    <s v="Laurie Howe"/>
    <x v="2"/>
    <n v="0"/>
    <n v="4.9800000000000004"/>
    <n v="0.8"/>
    <x v="1"/>
    <x v="2"/>
    <x v="2"/>
    <x v="7"/>
    <x v="2"/>
    <s v="Rediform S.O.S. Phone Message Books"/>
    <n v="0.36"/>
    <s v="United States"/>
    <x v="1"/>
    <x v="7"/>
    <s v="Brooklyn Center"/>
    <n v="55429"/>
    <x v="30"/>
    <d v="2015-02-07T00:00:00"/>
    <n v="27.634499999999999"/>
    <n v="8"/>
    <n v="40.049999999999997"/>
    <n v="86050"/>
    <x v="1"/>
    <n v="112.41698965023581"/>
  </r>
  <r>
    <n v="2781"/>
    <s v="Kelly Byers"/>
    <x v="2"/>
    <n v="0.09"/>
    <n v="2.16"/>
    <n v="6.05"/>
    <x v="1"/>
    <x v="1"/>
    <x v="2"/>
    <x v="5"/>
    <x v="5"/>
    <s v="Peel &amp; Stick Add-On Corner Pockets"/>
    <n v="0.37"/>
    <s v="United States"/>
    <x v="2"/>
    <x v="14"/>
    <s v="Woodburn"/>
    <n v="97071"/>
    <x v="30"/>
    <d v="2015-02-04T00:00:00"/>
    <n v="-37.789000000000001"/>
    <n v="2"/>
    <n v="5.48"/>
    <n v="87162"/>
    <x v="2"/>
    <n v="71.154128585463667"/>
  </r>
  <r>
    <n v="2781"/>
    <s v="Kelly Byers"/>
    <x v="2"/>
    <n v="0.03"/>
    <n v="808.49"/>
    <n v="55.3"/>
    <x v="0"/>
    <x v="1"/>
    <x v="1"/>
    <x v="3"/>
    <x v="3"/>
    <s v="Hewlett-Packard Business Color Inkjet 3000 [N, DTN] Series Printers"/>
    <n v="0.4"/>
    <s v="United States"/>
    <x v="2"/>
    <x v="14"/>
    <s v="Woodburn"/>
    <n v="97071"/>
    <x v="30"/>
    <d v="2015-02-07T00:00:00"/>
    <n v="7576.11"/>
    <n v="11"/>
    <n v="8201.33"/>
    <n v="87162"/>
    <x v="2"/>
    <n v="12016.612015925255"/>
  </r>
  <r>
    <n v="2781"/>
    <s v="Kelly Byers"/>
    <x v="2"/>
    <n v="0"/>
    <n v="6.48"/>
    <n v="8.19"/>
    <x v="1"/>
    <x v="1"/>
    <x v="2"/>
    <x v="7"/>
    <x v="5"/>
    <s v="Xerox 217"/>
    <n v="0.37"/>
    <s v="United States"/>
    <x v="2"/>
    <x v="14"/>
    <s v="Woodburn"/>
    <n v="97071"/>
    <x v="30"/>
    <d v="2015-02-07T00:00:00"/>
    <n v="-43.26"/>
    <n v="3"/>
    <n v="22.67"/>
    <n v="87162"/>
    <x v="2"/>
    <n v="197.7107026120286"/>
  </r>
  <r>
    <n v="1238"/>
    <s v="April Bowers"/>
    <x v="4"/>
    <n v="0.01"/>
    <n v="160.97999999999999"/>
    <n v="30"/>
    <x v="0"/>
    <x v="3"/>
    <x v="0"/>
    <x v="9"/>
    <x v="3"/>
    <s v="Office Star - Mid Back Dual function Ergonomic High Back Chair with 2-Way Adjustable Arms"/>
    <n v="0.62"/>
    <s v="United States"/>
    <x v="1"/>
    <x v="18"/>
    <s v="Cedar Hill"/>
    <n v="75104"/>
    <x v="30"/>
    <d v="2015-02-02T00:00:00"/>
    <n v="788.79"/>
    <n v="10"/>
    <n v="1634.67"/>
    <n v="86075"/>
    <x v="1"/>
    <n v="2496.1915503268669"/>
  </r>
  <r>
    <n v="911"/>
    <s v="Marsha P Joyner"/>
    <x v="3"/>
    <n v="0.05"/>
    <n v="7.64"/>
    <n v="5.83"/>
    <x v="1"/>
    <x v="3"/>
    <x v="2"/>
    <x v="7"/>
    <x v="2"/>
    <s v="Rediform Wirebound &quot;Phone Memo&quot; Message Book, 11 x 5-3/4"/>
    <n v="0.36"/>
    <s v="United States"/>
    <x v="3"/>
    <x v="44"/>
    <s v="Wheeling"/>
    <n v="26003"/>
    <x v="30"/>
    <d v="2015-02-02T00:00:00"/>
    <n v="-21.018000000000001"/>
    <n v="2"/>
    <n v="16.600000000000001"/>
    <n v="90185"/>
    <x v="3"/>
    <n v="267.735556134305"/>
  </r>
  <r>
    <n v="911"/>
    <s v="Marsha P Joyner"/>
    <x v="3"/>
    <n v="0.04"/>
    <n v="218.75"/>
    <n v="69.64"/>
    <x v="0"/>
    <x v="3"/>
    <x v="0"/>
    <x v="0"/>
    <x v="0"/>
    <s v="BoxOffice By Design Rectangular and Half-Moon Meeting Room Tables"/>
    <n v="0.72"/>
    <s v="United States"/>
    <x v="3"/>
    <x v="44"/>
    <s v="Wheeling"/>
    <n v="26003"/>
    <x v="30"/>
    <d v="2015-02-01T00:00:00"/>
    <n v="-655.52987499999995"/>
    <n v="10"/>
    <n v="2285.41"/>
    <n v="90185"/>
    <x v="3"/>
    <n v="2545.3573528758443"/>
  </r>
  <r>
    <n v="2137"/>
    <s v="Crystal Crabtree"/>
    <x v="3"/>
    <n v="0"/>
    <n v="6.98"/>
    <n v="1.6"/>
    <x v="1"/>
    <x v="3"/>
    <x v="2"/>
    <x v="7"/>
    <x v="2"/>
    <s v="Adams Phone Message Book, Professional, 400 Message Capacity, 5 3/6” x 11”"/>
    <n v="0.38"/>
    <s v="United States"/>
    <x v="0"/>
    <x v="12"/>
    <s v="West Palm Beach"/>
    <n v="33407"/>
    <x v="30"/>
    <d v="2015-02-02T00:00:00"/>
    <n v="-343.86799999999999"/>
    <n v="9"/>
    <n v="64.48"/>
    <n v="86002"/>
    <x v="0"/>
    <n v="-132.18785125335305"/>
  </r>
  <r>
    <n v="510"/>
    <s v="Gregory Rao"/>
    <x v="0"/>
    <n v="0.03"/>
    <n v="6.37"/>
    <n v="5.19"/>
    <x v="1"/>
    <x v="3"/>
    <x v="2"/>
    <x v="5"/>
    <x v="5"/>
    <s v="C-Line Peel &amp; Stick Add-On Filing Pockets, 8-3/4 x 5-1/8, 10/Pack"/>
    <n v="0.38"/>
    <s v="United States"/>
    <x v="2"/>
    <x v="8"/>
    <s v="Manteca"/>
    <n v="95336"/>
    <x v="31"/>
    <d v="2015-02-02T00:00:00"/>
    <n v="-29.092700000000001"/>
    <n v="14"/>
    <n v="89.79"/>
    <n v="90059"/>
    <x v="2"/>
    <n v="356.62100803491353"/>
  </r>
  <r>
    <n v="2122"/>
    <s v="Carolyn Fisher"/>
    <x v="0"/>
    <n v="0.06"/>
    <n v="80.97"/>
    <n v="33.6"/>
    <x v="0"/>
    <x v="1"/>
    <x v="1"/>
    <x v="3"/>
    <x v="3"/>
    <s v="Lexmark Z25 Color Inkjet Printer"/>
    <n v="0.37"/>
    <s v="United States"/>
    <x v="0"/>
    <x v="1"/>
    <s v="Sherwood"/>
    <n v="72116"/>
    <x v="31"/>
    <d v="2015-02-03T00:00:00"/>
    <n v="-15.1844"/>
    <n v="10"/>
    <n v="799.76"/>
    <n v="89664"/>
    <x v="0"/>
    <n v="1529.1917993689419"/>
  </r>
  <r>
    <n v="1211"/>
    <s v="Debra Proctor"/>
    <x v="2"/>
    <n v="0.01"/>
    <n v="3.08"/>
    <n v="0.5"/>
    <x v="1"/>
    <x v="3"/>
    <x v="2"/>
    <x v="13"/>
    <x v="5"/>
    <s v="Avery 497"/>
    <n v="0.37"/>
    <s v="United States"/>
    <x v="1"/>
    <x v="2"/>
    <s v="Fort Wayne"/>
    <n v="46806"/>
    <x v="31"/>
    <d v="2015-02-06T00:00:00"/>
    <n v="9.0045000000000002"/>
    <n v="4"/>
    <n v="13.05"/>
    <n v="88598"/>
    <x v="1"/>
    <n v="50.358885799537276"/>
  </r>
  <r>
    <n v="1949"/>
    <s v="Dana Waller"/>
    <x v="2"/>
    <n v="0.05"/>
    <n v="424.21"/>
    <n v="110.2"/>
    <x v="0"/>
    <x v="0"/>
    <x v="0"/>
    <x v="0"/>
    <x v="0"/>
    <s v="Bush Advantage Collection® Racetrack Conference Table"/>
    <n v="0.67"/>
    <s v="United States"/>
    <x v="2"/>
    <x v="24"/>
    <s v="Bozeman"/>
    <n v="59715"/>
    <x v="31"/>
    <d v="2015-02-05T00:00:00"/>
    <n v="-213.40280000000001"/>
    <n v="12"/>
    <n v="4935.22"/>
    <n v="90415"/>
    <x v="2"/>
    <n v="4584.4358793293341"/>
  </r>
  <r>
    <n v="2071"/>
    <s v="Victor Cherry"/>
    <x v="3"/>
    <n v="0.03"/>
    <n v="60.98"/>
    <n v="1.99"/>
    <x v="1"/>
    <x v="3"/>
    <x v="1"/>
    <x v="1"/>
    <x v="1"/>
    <s v="Imation 5.2GB DVD-RAM"/>
    <n v="0.5"/>
    <s v="United States"/>
    <x v="1"/>
    <x v="25"/>
    <s v="Farmington Hills"/>
    <n v="48336"/>
    <x v="31"/>
    <d v="2015-02-01T00:00:00"/>
    <n v="976.2672"/>
    <n v="23"/>
    <n v="1414.88"/>
    <n v="88555"/>
    <x v="1"/>
    <n v="1479.5522739631906"/>
  </r>
  <r>
    <n v="2071"/>
    <s v="Victor Cherry"/>
    <x v="3"/>
    <n v="0.04"/>
    <n v="3.08"/>
    <n v="0.99"/>
    <x v="1"/>
    <x v="3"/>
    <x v="2"/>
    <x v="13"/>
    <x v="5"/>
    <s v="Avery 481"/>
    <n v="0.37"/>
    <s v="United States"/>
    <x v="1"/>
    <x v="25"/>
    <s v="Farmington Hills"/>
    <n v="48336"/>
    <x v="31"/>
    <d v="2015-02-02T00:00:00"/>
    <n v="23.204699999999999"/>
    <n v="11"/>
    <n v="33.630000000000003"/>
    <n v="88555"/>
    <x v="1"/>
    <n v="179.87925524573558"/>
  </r>
  <r>
    <n v="2072"/>
    <s v="Malcolm S Lanier"/>
    <x v="3"/>
    <n v="0"/>
    <n v="10.31"/>
    <n v="1.79"/>
    <x v="1"/>
    <x v="3"/>
    <x v="2"/>
    <x v="7"/>
    <x v="2"/>
    <s v="Speediset Carbonless Redi-Letter® 7&quot; x 8 1/2&quot;"/>
    <n v="0.38"/>
    <s v="United States"/>
    <x v="1"/>
    <x v="25"/>
    <s v="Flint"/>
    <n v="48505"/>
    <x v="31"/>
    <d v="2015-02-03T00:00:00"/>
    <n v="167.46299999999999"/>
    <n v="23"/>
    <n v="242.7"/>
    <n v="88555"/>
    <x v="1"/>
    <n v="407.11319570784087"/>
  </r>
  <r>
    <n v="397"/>
    <s v="Denise Carver"/>
    <x v="0"/>
    <n v="0.1"/>
    <n v="154.13"/>
    <n v="69"/>
    <x v="1"/>
    <x v="3"/>
    <x v="0"/>
    <x v="0"/>
    <x v="4"/>
    <s v="Laminate Occasional Tables"/>
    <n v="0.68"/>
    <s v="United States"/>
    <x v="3"/>
    <x v="27"/>
    <s v="Cuyahoga Falls"/>
    <n v="44221"/>
    <x v="32"/>
    <d v="2015-02-03T00:00:00"/>
    <n v="-372.48597100000001"/>
    <n v="8"/>
    <n v="1216.32"/>
    <n v="89319"/>
    <x v="3"/>
    <n v="2434.6985374382393"/>
  </r>
  <r>
    <n v="2555"/>
    <s v="Karl Knowles"/>
    <x v="0"/>
    <n v="0"/>
    <n v="12.97"/>
    <n v="1.49"/>
    <x v="1"/>
    <x v="2"/>
    <x v="2"/>
    <x v="5"/>
    <x v="5"/>
    <s v="Mead 1st Gear 2&quot; Zipper Binder, Asst. Colors"/>
    <n v="0.35"/>
    <s v="United States"/>
    <x v="1"/>
    <x v="30"/>
    <s v="Madison"/>
    <n v="53711"/>
    <x v="32"/>
    <d v="2015-02-03T00:00:00"/>
    <n v="180.23490000000001"/>
    <n v="19"/>
    <n v="261.20999999999998"/>
    <n v="86529"/>
    <x v="1"/>
    <n v="514.72000534554206"/>
  </r>
  <r>
    <n v="2555"/>
    <s v="Karl Knowles"/>
    <x v="0"/>
    <n v="0.06"/>
    <n v="4.91"/>
    <n v="0.5"/>
    <x v="1"/>
    <x v="2"/>
    <x v="2"/>
    <x v="13"/>
    <x v="5"/>
    <s v="Avery 508"/>
    <n v="0.36"/>
    <s v="United States"/>
    <x v="1"/>
    <x v="30"/>
    <s v="Madison"/>
    <n v="53711"/>
    <x v="32"/>
    <d v="2015-02-02T00:00:00"/>
    <n v="29.525099999999998"/>
    <n v="9"/>
    <n v="42.79"/>
    <n v="86529"/>
    <x v="1"/>
    <n v="276.43445075259592"/>
  </r>
  <r>
    <n v="68"/>
    <s v="Scott Bunn"/>
    <x v="1"/>
    <n v="0.09"/>
    <n v="122.99"/>
    <n v="70.2"/>
    <x v="0"/>
    <x v="3"/>
    <x v="0"/>
    <x v="9"/>
    <x v="3"/>
    <s v="Global High-Back Leather Tilter, Burgundy"/>
    <n v="0.74"/>
    <s v="United States"/>
    <x v="3"/>
    <x v="11"/>
    <s v="New York City"/>
    <n v="10177"/>
    <x v="32"/>
    <d v="2015-02-04T00:00:00"/>
    <n v="-2426.5500000000002"/>
    <n v="49"/>
    <n v="5718.85"/>
    <n v="55713"/>
    <x v="3"/>
    <n v="227.29638662085679"/>
  </r>
  <r>
    <n v="70"/>
    <s v="Annette Boone"/>
    <x v="1"/>
    <n v="0.09"/>
    <n v="122.99"/>
    <n v="70.2"/>
    <x v="0"/>
    <x v="3"/>
    <x v="0"/>
    <x v="9"/>
    <x v="3"/>
    <s v="Global High-Back Leather Tilter, Burgundy"/>
    <n v="0.74"/>
    <s v="United States"/>
    <x v="3"/>
    <x v="42"/>
    <s v="Burlington"/>
    <n v="5401"/>
    <x v="32"/>
    <d v="2015-02-04T00:00:00"/>
    <n v="-2426.5500000000002"/>
    <n v="12"/>
    <n v="1400.53"/>
    <n v="87947"/>
    <x v="3"/>
    <n v="227.29638662085679"/>
  </r>
  <r>
    <n v="894"/>
    <s v="Gail Rankin Cole"/>
    <x v="2"/>
    <n v="0.02"/>
    <n v="1.1399999999999999"/>
    <n v="0.7"/>
    <x v="1"/>
    <x v="3"/>
    <x v="2"/>
    <x v="14"/>
    <x v="2"/>
    <s v="OIC Thumb-Tacks"/>
    <n v="0.38"/>
    <s v="United States"/>
    <x v="3"/>
    <x v="31"/>
    <s v="Washington"/>
    <n v="20024"/>
    <x v="32"/>
    <d v="2015-02-02T00:00:00"/>
    <n v="-0.49"/>
    <n v="38"/>
    <n v="44.85"/>
    <n v="38529"/>
    <x v="3"/>
    <n v="41.789231497333347"/>
  </r>
  <r>
    <n v="2498"/>
    <s v="Arlene Long"/>
    <x v="4"/>
    <n v="0.09"/>
    <n v="6.28"/>
    <n v="5.41"/>
    <x v="1"/>
    <x v="0"/>
    <x v="0"/>
    <x v="11"/>
    <x v="5"/>
    <s v="Eldon® 200 Class™ Desk Accessories"/>
    <n v="0.53"/>
    <s v="United States"/>
    <x v="2"/>
    <x v="8"/>
    <s v="San Diego"/>
    <n v="92024"/>
    <x v="32"/>
    <d v="2015-02-04T00:00:00"/>
    <n v="-61.59"/>
    <n v="56"/>
    <n v="355.4"/>
    <n v="54567"/>
    <x v="2"/>
    <n v="127.88415189625691"/>
  </r>
  <r>
    <n v="2500"/>
    <s v="Kevin Smith"/>
    <x v="4"/>
    <n v="0.09"/>
    <n v="6.28"/>
    <n v="5.41"/>
    <x v="1"/>
    <x v="0"/>
    <x v="0"/>
    <x v="11"/>
    <x v="5"/>
    <s v="Eldon® 200 Class™ Desk Accessories"/>
    <n v="0.53"/>
    <s v="United States"/>
    <x v="1"/>
    <x v="10"/>
    <s v="Lake In The Hills"/>
    <n v="60102"/>
    <x v="32"/>
    <d v="2015-02-04T00:00:00"/>
    <n v="-32.026800000000001"/>
    <n v="14"/>
    <n v="88.85"/>
    <n v="88320"/>
    <x v="1"/>
    <n v="158.1576291321912"/>
  </r>
  <r>
    <n v="84"/>
    <s v="Helen Stein"/>
    <x v="3"/>
    <n v="0"/>
    <n v="8.09"/>
    <n v="7.96"/>
    <x v="1"/>
    <x v="1"/>
    <x v="0"/>
    <x v="11"/>
    <x v="5"/>
    <s v="6&quot; Cubicle Wall Clock, Black"/>
    <n v="0.49"/>
    <s v="United States"/>
    <x v="3"/>
    <x v="27"/>
    <s v="Cincinnati"/>
    <n v="45231"/>
    <x v="32"/>
    <d v="2015-02-03T00:00:00"/>
    <n v="-144.56"/>
    <n v="11"/>
    <n v="90.98"/>
    <n v="87364"/>
    <x v="3"/>
    <n v="313.66721150807552"/>
  </r>
  <r>
    <n v="1412"/>
    <s v="Marc Ray"/>
    <x v="3"/>
    <n v="0.08"/>
    <n v="3.38"/>
    <n v="0.85"/>
    <x v="1"/>
    <x v="3"/>
    <x v="2"/>
    <x v="2"/>
    <x v="2"/>
    <s v="Avery Hi-Liter® Fluorescent Desk Style Markers"/>
    <n v="0.48"/>
    <s v="United States"/>
    <x v="2"/>
    <x v="8"/>
    <s v="Mountain View"/>
    <n v="94043"/>
    <x v="32"/>
    <d v="2015-02-04T00:00:00"/>
    <n v="20.453600000000002"/>
    <n v="12"/>
    <n v="38.81"/>
    <n v="87087"/>
    <x v="2"/>
    <n v="239.12917120144013"/>
  </r>
  <r>
    <n v="1413"/>
    <s v="Pamela Wiley"/>
    <x v="3"/>
    <n v="0.02"/>
    <n v="16.48"/>
    <n v="1.99"/>
    <x v="2"/>
    <x v="3"/>
    <x v="1"/>
    <x v="1"/>
    <x v="1"/>
    <s v="Maxell DVD-RAM Discs"/>
    <n v="0.42"/>
    <s v="United States"/>
    <x v="3"/>
    <x v="35"/>
    <s v="Boston"/>
    <n v="2113"/>
    <x v="32"/>
    <d v="2015-02-04T00:00:00"/>
    <n v="69.61"/>
    <n v="27"/>
    <n v="484.56"/>
    <n v="45539"/>
    <x v="3"/>
    <n v="269.5834597736702"/>
  </r>
  <r>
    <n v="3196"/>
    <s v="Rick Foster Hawkins"/>
    <x v="3"/>
    <n v="0.03"/>
    <n v="200.97"/>
    <n v="15.59"/>
    <x v="0"/>
    <x v="2"/>
    <x v="1"/>
    <x v="3"/>
    <x v="3"/>
    <s v="Hewlett-Packard Deskjet 6122 Color Inkjet Printer"/>
    <n v="0.36"/>
    <s v="United States"/>
    <x v="2"/>
    <x v="8"/>
    <s v="San Francisco"/>
    <n v="94109"/>
    <x v="32"/>
    <d v="2015-02-03T00:00:00"/>
    <n v="1951.3"/>
    <n v="43"/>
    <n v="8717.75"/>
    <n v="24294"/>
    <x v="2"/>
    <n v="3403.0250500149855"/>
  </r>
  <r>
    <n v="3197"/>
    <s v="Wallace Pugh"/>
    <x v="3"/>
    <n v="0.03"/>
    <n v="200.97"/>
    <n v="15.59"/>
    <x v="0"/>
    <x v="2"/>
    <x v="1"/>
    <x v="3"/>
    <x v="3"/>
    <s v="Hewlett-Packard Deskjet 6122 Color Inkjet Printer"/>
    <n v="0.36"/>
    <s v="United States"/>
    <x v="1"/>
    <x v="10"/>
    <s v="Northbrook"/>
    <n v="60062"/>
    <x v="32"/>
    <d v="2015-02-03T00:00:00"/>
    <n v="1538.7828"/>
    <n v="11"/>
    <n v="2230.12"/>
    <n v="90850"/>
    <x v="1"/>
    <n v="2980.5968262898355"/>
  </r>
  <r>
    <n v="2486"/>
    <s v="Jack Horn"/>
    <x v="2"/>
    <n v="0"/>
    <n v="180.98"/>
    <n v="30"/>
    <x v="0"/>
    <x v="0"/>
    <x v="0"/>
    <x v="9"/>
    <x v="3"/>
    <s v="Office Star - Ergonomic Mid Back Chair with 2-Way Adjustable Arms"/>
    <n v="0.69"/>
    <s v="United States"/>
    <x v="0"/>
    <x v="5"/>
    <s v="Statesboro"/>
    <n v="30458"/>
    <x v="33"/>
    <d v="2015-02-05T00:00:00"/>
    <n v="9.2040000000000006"/>
    <n v="11"/>
    <n v="2084.16"/>
    <n v="91416"/>
    <x v="0"/>
    <n v="1883.2988147935689"/>
  </r>
  <r>
    <n v="3053"/>
    <s v="Robin Tyler"/>
    <x v="4"/>
    <n v="0.06"/>
    <n v="125.99"/>
    <n v="2.5"/>
    <x v="1"/>
    <x v="3"/>
    <x v="1"/>
    <x v="12"/>
    <x v="5"/>
    <s v="i2000"/>
    <n v="0.6"/>
    <s v="United States"/>
    <x v="0"/>
    <x v="32"/>
    <s v="Murray"/>
    <n v="42071"/>
    <x v="33"/>
    <d v="2015-02-05T00:00:00"/>
    <n v="402.06599999999997"/>
    <n v="11"/>
    <n v="1173.76"/>
    <n v="86662"/>
    <x v="0"/>
    <n v="984.36641283603717"/>
  </r>
  <r>
    <n v="603"/>
    <s v="Gretchen Ball"/>
    <x v="3"/>
    <n v="0.02"/>
    <n v="35.99"/>
    <n v="5"/>
    <x v="1"/>
    <x v="2"/>
    <x v="1"/>
    <x v="12"/>
    <x v="5"/>
    <s v="Accessory27"/>
    <n v="0.85"/>
    <s v="United States"/>
    <x v="2"/>
    <x v="3"/>
    <s v="Pueblo"/>
    <n v="81001"/>
    <x v="33"/>
    <d v="2015-02-05T00:00:00"/>
    <n v="-120.934"/>
    <n v="7"/>
    <n v="227.79"/>
    <n v="87020"/>
    <x v="2"/>
    <n v="688.84825159789773"/>
  </r>
  <r>
    <n v="3151"/>
    <s v="Glenda Hunter"/>
    <x v="0"/>
    <n v="0.01"/>
    <n v="3174.835"/>
    <n v="8.73"/>
    <x v="0"/>
    <x v="3"/>
    <x v="1"/>
    <x v="3"/>
    <x v="0"/>
    <s v="Okidata Pacemark 4410N Wide Format Dot Matrix Printer"/>
    <n v="0.56999999999999995"/>
    <s v="United States"/>
    <x v="2"/>
    <x v="8"/>
    <s v="Twentynine Palms"/>
    <n v="92277"/>
    <x v="34"/>
    <d v="2015-02-05T00:00:00"/>
    <n v="-4075.9339920000002"/>
    <n v="1"/>
    <n v="3501.79"/>
    <n v="88544"/>
    <x v="2"/>
    <n v="7630.8300754334923"/>
  </r>
  <r>
    <n v="3151"/>
    <s v="Glenda Hunter"/>
    <x v="0"/>
    <n v="0.06"/>
    <n v="15.73"/>
    <n v="7.42"/>
    <x v="1"/>
    <x v="3"/>
    <x v="2"/>
    <x v="16"/>
    <x v="1"/>
    <s v="Acme Galleria® Hot Forged Steel Scissors with Colored Handles"/>
    <n v="0.56000000000000005"/>
    <s v="United States"/>
    <x v="2"/>
    <x v="8"/>
    <s v="Twentynine Palms"/>
    <n v="92277"/>
    <x v="34"/>
    <d v="2015-02-05T00:00:00"/>
    <n v="-18.558800000000002"/>
    <n v="4"/>
    <n v="63.04"/>
    <n v="88544"/>
    <x v="2"/>
    <n v="588.15818404974232"/>
  </r>
  <r>
    <n v="3351"/>
    <s v="Nathan Wyatt"/>
    <x v="0"/>
    <n v="0.1"/>
    <n v="10.89"/>
    <n v="4.5"/>
    <x v="1"/>
    <x v="0"/>
    <x v="2"/>
    <x v="8"/>
    <x v="5"/>
    <s v="Belkin 6 Outlet Metallic Surge Strip"/>
    <n v="0.59"/>
    <s v="United States"/>
    <x v="2"/>
    <x v="4"/>
    <s v="Pasco"/>
    <n v="99301"/>
    <x v="34"/>
    <d v="2015-02-06T00:00:00"/>
    <n v="-19.2972"/>
    <n v="17"/>
    <n v="178.68"/>
    <n v="91297"/>
    <x v="2"/>
    <n v="480.99594942349864"/>
  </r>
  <r>
    <n v="960"/>
    <s v="Phillip Chappell"/>
    <x v="2"/>
    <n v="0.03"/>
    <n v="2.94"/>
    <n v="0.96"/>
    <x v="1"/>
    <x v="2"/>
    <x v="2"/>
    <x v="2"/>
    <x v="2"/>
    <s v="Newell 343"/>
    <n v="0.57999999999999996"/>
    <s v="United States"/>
    <x v="2"/>
    <x v="8"/>
    <s v="Redondo Beach"/>
    <n v="90278"/>
    <x v="34"/>
    <d v="2015-02-08T00:00:00"/>
    <n v="-4.2"/>
    <n v="1"/>
    <n v="3.51"/>
    <n v="89401"/>
    <x v="2"/>
    <n v="240.88354267204073"/>
  </r>
  <r>
    <n v="962"/>
    <s v="Yvonne Clarke"/>
    <x v="2"/>
    <n v="0.03"/>
    <n v="2.94"/>
    <n v="0.96"/>
    <x v="1"/>
    <x v="2"/>
    <x v="2"/>
    <x v="2"/>
    <x v="2"/>
    <s v="Newell 343"/>
    <n v="0.57999999999999996"/>
    <s v="United States"/>
    <x v="1"/>
    <x v="10"/>
    <s v="Chicago"/>
    <n v="60610"/>
    <x v="34"/>
    <d v="2015-02-08T00:00:00"/>
    <n v="-4.2"/>
    <n v="2"/>
    <n v="7.01"/>
    <n v="17636"/>
    <x v="1"/>
    <n v="240.88354267204073"/>
  </r>
  <r>
    <n v="1213"/>
    <s v="Jeremy Pratt"/>
    <x v="2"/>
    <n v="7.0000000000000007E-2"/>
    <n v="29.89"/>
    <n v="1.99"/>
    <x v="2"/>
    <x v="3"/>
    <x v="1"/>
    <x v="1"/>
    <x v="1"/>
    <s v="Verbatim DVD-RAM, 5.2GB, Rewritable, Type 1, DS"/>
    <n v="0.5"/>
    <s v="United States"/>
    <x v="1"/>
    <x v="2"/>
    <s v="Granger"/>
    <n v="46530"/>
    <x v="34"/>
    <d v="2015-02-09T00:00:00"/>
    <n v="258.6189"/>
    <n v="13"/>
    <n v="374.81"/>
    <n v="88599"/>
    <x v="1"/>
    <n v="417.34119613863277"/>
  </r>
  <r>
    <n v="1213"/>
    <s v="Jeremy Pratt"/>
    <x v="2"/>
    <n v="0.03"/>
    <n v="8.34"/>
    <n v="4.82"/>
    <x v="1"/>
    <x v="3"/>
    <x v="2"/>
    <x v="7"/>
    <x v="5"/>
    <s v="Southworth 25% Cotton Antique Laid Paper &amp; Envelopes"/>
    <n v="0.4"/>
    <s v="United States"/>
    <x v="1"/>
    <x v="2"/>
    <s v="Granger"/>
    <n v="46530"/>
    <x v="34"/>
    <d v="2015-02-08T00:00:00"/>
    <n v="-6.71"/>
    <n v="5"/>
    <n v="43.27"/>
    <n v="88599"/>
    <x v="1"/>
    <n v="181.86804575468386"/>
  </r>
  <r>
    <n v="2203"/>
    <s v="Eddie Walker"/>
    <x v="2"/>
    <n v="0.08"/>
    <n v="145.44999999999999"/>
    <n v="17.850000000000001"/>
    <x v="0"/>
    <x v="2"/>
    <x v="1"/>
    <x v="3"/>
    <x v="3"/>
    <s v="Panasonic KX-P1150 Dot Matrix Printer"/>
    <n v="0.56000000000000005"/>
    <s v="United States"/>
    <x v="1"/>
    <x v="7"/>
    <s v="Brooklyn Park"/>
    <n v="55445"/>
    <x v="34"/>
    <d v="2015-02-04T00:00:00"/>
    <n v="751.58"/>
    <n v="8"/>
    <n v="1117.6600000000001"/>
    <n v="86051"/>
    <x v="1"/>
    <n v="2074.9258609151834"/>
  </r>
  <r>
    <n v="2204"/>
    <s v="Oscar Ford"/>
    <x v="2"/>
    <n v="7.0000000000000007E-2"/>
    <n v="33.94"/>
    <n v="19.190000000000001"/>
    <x v="0"/>
    <x v="2"/>
    <x v="0"/>
    <x v="9"/>
    <x v="3"/>
    <s v="Metal Folding Chairs, Beige, 4/Carton"/>
    <n v="0.57999999999999996"/>
    <s v="United States"/>
    <x v="1"/>
    <x v="7"/>
    <s v="Burnsville"/>
    <n v="55337"/>
    <x v="34"/>
    <d v="2015-02-08T00:00:00"/>
    <n v="-157.56"/>
    <n v="5"/>
    <n v="169.46"/>
    <n v="86051"/>
    <x v="1"/>
    <n v="854.83149340181274"/>
  </r>
  <r>
    <n v="689"/>
    <s v="Tommy Honeycutt"/>
    <x v="4"/>
    <n v="7.0000000000000007E-2"/>
    <n v="1.7"/>
    <n v="1.99"/>
    <x v="1"/>
    <x v="0"/>
    <x v="1"/>
    <x v="1"/>
    <x v="1"/>
    <s v="BASF Silver 74 Minute CD-R"/>
    <n v="0.51"/>
    <s v="United States"/>
    <x v="1"/>
    <x v="6"/>
    <s v="Saint Peters"/>
    <n v="63376"/>
    <x v="34"/>
    <d v="2015-02-05T00:00:00"/>
    <n v="-51.42"/>
    <n v="10"/>
    <n v="17.420000000000002"/>
    <n v="88502"/>
    <x v="1"/>
    <n v="26.015089944965421"/>
  </r>
  <r>
    <n v="1363"/>
    <s v="Earl Roy"/>
    <x v="4"/>
    <n v="0.05"/>
    <n v="12.97"/>
    <n v="1.49"/>
    <x v="1"/>
    <x v="1"/>
    <x v="2"/>
    <x v="5"/>
    <x v="5"/>
    <s v="Mead 1st Gear 2&quot; Zipper Binder, Asst. Colors"/>
    <n v="0.35"/>
    <s v="United States"/>
    <x v="0"/>
    <x v="12"/>
    <s v="Casselberry"/>
    <n v="32707"/>
    <x v="34"/>
    <d v="2015-02-06T00:00:00"/>
    <n v="5.4660000000000002"/>
    <n v="2"/>
    <n v="26.37"/>
    <n v="89993"/>
    <x v="0"/>
    <n v="-33.912750954356547"/>
  </r>
  <r>
    <n v="1363"/>
    <s v="Earl Roy"/>
    <x v="4"/>
    <n v="0.06"/>
    <n v="5.81"/>
    <n v="3.37"/>
    <x v="1"/>
    <x v="1"/>
    <x v="2"/>
    <x v="14"/>
    <x v="2"/>
    <s v="Advantus Push Pins, Aluminum Head"/>
    <n v="0.54"/>
    <s v="United States"/>
    <x v="0"/>
    <x v="12"/>
    <s v="Casselberry"/>
    <n v="32707"/>
    <x v="34"/>
    <d v="2015-02-06T00:00:00"/>
    <n v="-149.1182"/>
    <n v="9"/>
    <n v="53.44"/>
    <n v="89993"/>
    <x v="0"/>
    <n v="-11.365971446632365"/>
  </r>
  <r>
    <n v="1499"/>
    <s v="Charlotte L Doyle"/>
    <x v="4"/>
    <n v="0.05"/>
    <n v="2.16"/>
    <n v="6.05"/>
    <x v="1"/>
    <x v="2"/>
    <x v="2"/>
    <x v="5"/>
    <x v="5"/>
    <s v="Peel &amp; Stick Add-On Corner Pockets"/>
    <n v="0.37"/>
    <s v="United States"/>
    <x v="0"/>
    <x v="12"/>
    <s v="Coral Gables"/>
    <n v="33134"/>
    <x v="34"/>
    <d v="2015-02-05T00:00:00"/>
    <n v="-298.88600000000002"/>
    <n v="8"/>
    <n v="18.59"/>
    <n v="90731"/>
    <x v="0"/>
    <n v="-177.41270733825101"/>
  </r>
  <r>
    <n v="1499"/>
    <s v="Charlotte L Doyle"/>
    <x v="4"/>
    <n v="0.03"/>
    <n v="6.48"/>
    <n v="6.6"/>
    <x v="1"/>
    <x v="2"/>
    <x v="2"/>
    <x v="7"/>
    <x v="5"/>
    <s v="Xerox 21"/>
    <n v="0.37"/>
    <s v="United States"/>
    <x v="0"/>
    <x v="12"/>
    <s v="Coral Gables"/>
    <n v="33134"/>
    <x v="34"/>
    <d v="2015-02-05T00:00:00"/>
    <n v="-145.852"/>
    <n v="9"/>
    <n v="58.83"/>
    <n v="90731"/>
    <x v="0"/>
    <n v="21.251781596665719"/>
  </r>
  <r>
    <n v="1499"/>
    <s v="Charlotte L Doyle"/>
    <x v="4"/>
    <n v="0.08"/>
    <n v="146.05000000000001"/>
    <n v="80.2"/>
    <x v="0"/>
    <x v="2"/>
    <x v="0"/>
    <x v="0"/>
    <x v="0"/>
    <s v="BPI Conference Tables"/>
    <n v="0.71"/>
    <s v="United States"/>
    <x v="0"/>
    <x v="12"/>
    <s v="Coral Gables"/>
    <n v="33134"/>
    <x v="34"/>
    <d v="2015-02-05T00:00:00"/>
    <n v="-27.951000000000001"/>
    <n v="11"/>
    <n v="1557.66"/>
    <n v="90731"/>
    <x v="0"/>
    <n v="3059.5315104349934"/>
  </r>
  <r>
    <n v="2286"/>
    <s v="Larry Langston"/>
    <x v="4"/>
    <n v="0"/>
    <n v="4.91"/>
    <n v="0.5"/>
    <x v="1"/>
    <x v="3"/>
    <x v="2"/>
    <x v="13"/>
    <x v="5"/>
    <s v="Avery 493"/>
    <n v="0.36"/>
    <s v="United States"/>
    <x v="0"/>
    <x v="23"/>
    <s v="Spartanburg"/>
    <n v="29301"/>
    <x v="34"/>
    <d v="2015-02-06T00:00:00"/>
    <n v="99.197999999999993"/>
    <n v="12"/>
    <n v="61.87"/>
    <n v="90145"/>
    <x v="0"/>
    <n v="79.744405729134797"/>
  </r>
  <r>
    <n v="2286"/>
    <s v="Larry Langston"/>
    <x v="4"/>
    <n v="0.01"/>
    <n v="7.28"/>
    <n v="11.15"/>
    <x v="1"/>
    <x v="3"/>
    <x v="2"/>
    <x v="7"/>
    <x v="5"/>
    <s v="Array® Parchment Paper, Assorted Colors"/>
    <n v="0.37"/>
    <s v="United States"/>
    <x v="0"/>
    <x v="23"/>
    <s v="Spartanburg"/>
    <n v="29301"/>
    <x v="34"/>
    <d v="2015-02-05T00:00:00"/>
    <n v="136.03139999999999"/>
    <n v="6"/>
    <n v="48.88"/>
    <n v="90145"/>
    <x v="0"/>
    <n v="420.95085561361475"/>
  </r>
  <r>
    <n v="2286"/>
    <s v="Larry Langston"/>
    <x v="4"/>
    <n v="0.1"/>
    <n v="6.68"/>
    <n v="6.93"/>
    <x v="1"/>
    <x v="3"/>
    <x v="2"/>
    <x v="7"/>
    <x v="5"/>
    <s v="HP Office Paper (20Lb. and 87 Bright)"/>
    <n v="0.37"/>
    <s v="United States"/>
    <x v="0"/>
    <x v="23"/>
    <s v="Spartanburg"/>
    <n v="29301"/>
    <x v="34"/>
    <d v="2015-02-07T00:00:00"/>
    <n v="-100.072"/>
    <n v="3"/>
    <n v="21.56"/>
    <n v="90145"/>
    <x v="0"/>
    <n v="1.1814575784694199"/>
  </r>
  <r>
    <n v="2290"/>
    <s v="Glen Robertson"/>
    <x v="4"/>
    <n v="7.0000000000000007E-2"/>
    <n v="80.98"/>
    <n v="7.18"/>
    <x v="1"/>
    <x v="3"/>
    <x v="1"/>
    <x v="1"/>
    <x v="5"/>
    <s v="Logitech Cordless Navigator Duo"/>
    <n v="0.48"/>
    <s v="United States"/>
    <x v="1"/>
    <x v="7"/>
    <s v="Coon Rapids"/>
    <n v="55433"/>
    <x v="34"/>
    <d v="2015-02-06T00:00:00"/>
    <n v="779.47230000000002"/>
    <n v="15"/>
    <n v="1129.67"/>
    <n v="88164"/>
    <x v="1"/>
    <n v="1252.8176203150451"/>
  </r>
  <r>
    <n v="3042"/>
    <s v="Tara Gold"/>
    <x v="4"/>
    <n v="7.0000000000000007E-2"/>
    <n v="14.48"/>
    <n v="6.46"/>
    <x v="1"/>
    <x v="0"/>
    <x v="2"/>
    <x v="5"/>
    <x v="5"/>
    <s v="GBC White Gloss Covers, Plain Front"/>
    <n v="0.38"/>
    <s v="United States"/>
    <x v="1"/>
    <x v="38"/>
    <s v="Hutchinson"/>
    <n v="67501"/>
    <x v="34"/>
    <d v="2015-02-05T00:00:00"/>
    <n v="67.864000000000004"/>
    <n v="12"/>
    <n v="171.33"/>
    <n v="86101"/>
    <x v="1"/>
    <n v="203.70092853332781"/>
  </r>
  <r>
    <n v="1776"/>
    <s v="Charlotte Patterson"/>
    <x v="3"/>
    <n v="0.08"/>
    <n v="5.78"/>
    <n v="5.67"/>
    <x v="1"/>
    <x v="1"/>
    <x v="2"/>
    <x v="7"/>
    <x v="5"/>
    <s v="Xerox 1978"/>
    <n v="0.36"/>
    <s v="United States"/>
    <x v="1"/>
    <x v="2"/>
    <s v="Terre Haute"/>
    <n v="47802"/>
    <x v="34"/>
    <d v="2015-02-05T00:00:00"/>
    <n v="-53.898000000000003"/>
    <n v="19"/>
    <n v="106.57"/>
    <n v="89941"/>
    <x v="1"/>
    <n v="175.05468072147551"/>
  </r>
  <r>
    <n v="2947"/>
    <s v="Kathy Turner"/>
    <x v="3"/>
    <n v="0.01"/>
    <n v="7.64"/>
    <n v="1.39"/>
    <x v="1"/>
    <x v="1"/>
    <x v="2"/>
    <x v="15"/>
    <x v="5"/>
    <s v="Security-Tint Envelopes"/>
    <n v="0.36"/>
    <s v="United States"/>
    <x v="3"/>
    <x v="11"/>
    <s v="Depew"/>
    <n v="14043"/>
    <x v="34"/>
    <d v="2015-02-07T00:00:00"/>
    <n v="112.1181"/>
    <n v="20"/>
    <n v="162.49"/>
    <n v="87511"/>
    <x v="3"/>
    <n v="278.84947066030639"/>
  </r>
  <r>
    <n v="234"/>
    <s v="Don Cameron"/>
    <x v="0"/>
    <n v="0.06"/>
    <n v="279.81"/>
    <n v="23.19"/>
    <x v="0"/>
    <x v="0"/>
    <x v="2"/>
    <x v="8"/>
    <x v="3"/>
    <s v="Sanyo 2.5 Cubic Foot Mid-Size Office Refrigerators"/>
    <n v="0.59"/>
    <s v="United States"/>
    <x v="1"/>
    <x v="20"/>
    <s v="Newton"/>
    <n v="50208"/>
    <x v="35"/>
    <d v="2015-02-06T00:00:00"/>
    <n v="1103.9724000000001"/>
    <n v="6"/>
    <n v="1599.96"/>
    <n v="90236"/>
    <x v="1"/>
    <n v="3213.2717983567322"/>
  </r>
  <r>
    <n v="2359"/>
    <s v="Annie Horne"/>
    <x v="0"/>
    <n v="0"/>
    <n v="7.28"/>
    <n v="1.77"/>
    <x v="1"/>
    <x v="2"/>
    <x v="2"/>
    <x v="7"/>
    <x v="2"/>
    <s v="Post-it® “Important Message” Note Pad, Neon Colors, 50 Sheets/Pad"/>
    <n v="0.37"/>
    <s v="United States"/>
    <x v="0"/>
    <x v="12"/>
    <s v="Fort Myers"/>
    <n v="33917"/>
    <x v="35"/>
    <d v="2015-02-05T00:00:00"/>
    <n v="167.16"/>
    <n v="7"/>
    <n v="53.42"/>
    <n v="88265"/>
    <x v="0"/>
    <n v="507.86589617641238"/>
  </r>
  <r>
    <n v="672"/>
    <s v="Brian Leach"/>
    <x v="2"/>
    <n v="7.0000000000000007E-2"/>
    <n v="2.88"/>
    <n v="1.01"/>
    <x v="1"/>
    <x v="0"/>
    <x v="2"/>
    <x v="2"/>
    <x v="2"/>
    <s v="Sanford Colorific Colored Pencils, 12/Box"/>
    <n v="0.55000000000000004"/>
    <s v="United States"/>
    <x v="1"/>
    <x v="20"/>
    <s v="Newton"/>
    <n v="50208"/>
    <x v="35"/>
    <d v="2015-02-09T00:00:00"/>
    <n v="9.59"/>
    <n v="12"/>
    <n v="34.97"/>
    <n v="88173"/>
    <x v="1"/>
    <n v="165.35404870619718"/>
  </r>
  <r>
    <n v="672"/>
    <s v="Brian Leach"/>
    <x v="2"/>
    <n v="0.1"/>
    <n v="195.99"/>
    <n v="3.99"/>
    <x v="1"/>
    <x v="0"/>
    <x v="1"/>
    <x v="12"/>
    <x v="5"/>
    <s v="R380"/>
    <n v="0.57999999999999996"/>
    <s v="United States"/>
    <x v="1"/>
    <x v="20"/>
    <s v="Newton"/>
    <n v="50208"/>
    <x v="35"/>
    <d v="2015-02-12T00:00:00"/>
    <n v="-655.42399999999998"/>
    <n v="2"/>
    <n v="308.86"/>
    <n v="88173"/>
    <x v="1"/>
    <n v="176.88574390321301"/>
  </r>
  <r>
    <n v="1427"/>
    <s v="Stacy Gould"/>
    <x v="2"/>
    <n v="0.09"/>
    <n v="125.99"/>
    <n v="2.5"/>
    <x v="1"/>
    <x v="2"/>
    <x v="1"/>
    <x v="12"/>
    <x v="5"/>
    <s v="i2000"/>
    <n v="0.6"/>
    <s v="United States"/>
    <x v="1"/>
    <x v="25"/>
    <s v="Bay City"/>
    <n v="48708"/>
    <x v="35"/>
    <d v="2015-02-09T00:00:00"/>
    <n v="1258.7877000000001"/>
    <n v="18"/>
    <n v="1824.33"/>
    <n v="90905"/>
    <x v="1"/>
    <n v="1939.2906262165543"/>
  </r>
  <r>
    <n v="1816"/>
    <s v="Danielle Schneider"/>
    <x v="2"/>
    <n v="0.01"/>
    <n v="10.48"/>
    <n v="2.89"/>
    <x v="1"/>
    <x v="1"/>
    <x v="2"/>
    <x v="2"/>
    <x v="1"/>
    <s v="Staples Battery-Operated Desktop Pencil Sharpener"/>
    <n v="0.6"/>
    <s v="United States"/>
    <x v="1"/>
    <x v="25"/>
    <s v="Canton"/>
    <n v="48187"/>
    <x v="35"/>
    <d v="2015-02-07T00:00:00"/>
    <n v="60.561599999999999"/>
    <n v="19"/>
    <n v="202.38"/>
    <n v="85990"/>
    <x v="1"/>
    <n v="354.63476470587983"/>
  </r>
  <r>
    <n v="1821"/>
    <s v="Vanessa Boyer"/>
    <x v="2"/>
    <n v="0.01"/>
    <n v="10.48"/>
    <n v="2.89"/>
    <x v="1"/>
    <x v="1"/>
    <x v="2"/>
    <x v="2"/>
    <x v="1"/>
    <s v="Staples Battery-Operated Desktop Pencil Sharpener"/>
    <n v="0.6"/>
    <s v="United States"/>
    <x v="3"/>
    <x v="11"/>
    <s v="New York City"/>
    <n v="10177"/>
    <x v="35"/>
    <d v="2015-02-07T00:00:00"/>
    <n v="40.92"/>
    <n v="76"/>
    <n v="809.51"/>
    <n v="34435"/>
    <x v="3"/>
    <n v="334.5212610771344"/>
  </r>
  <r>
    <n v="980"/>
    <s v="Howard Burnett"/>
    <x v="4"/>
    <n v="0"/>
    <n v="37.76"/>
    <n v="12.9"/>
    <x v="1"/>
    <x v="3"/>
    <x v="2"/>
    <x v="6"/>
    <x v="5"/>
    <s v="Companion Letter/Legal File, Black"/>
    <n v="0.56999999999999995"/>
    <s v="United States"/>
    <x v="3"/>
    <x v="42"/>
    <s v="South Burlington"/>
    <n v="5403"/>
    <x v="35"/>
    <d v="2015-02-06T00:00:00"/>
    <n v="93.846800000000002"/>
    <n v="12"/>
    <n v="477.2"/>
    <n v="87258"/>
    <x v="3"/>
    <n v="694.46594818577955"/>
  </r>
  <r>
    <n v="2094"/>
    <s v="Vernon Hirsch Singleton"/>
    <x v="4"/>
    <n v="0.08"/>
    <n v="400.98"/>
    <n v="42.52"/>
    <x v="0"/>
    <x v="3"/>
    <x v="0"/>
    <x v="0"/>
    <x v="0"/>
    <s v="Bretford CR8500 Series Meeting Room Furniture"/>
    <n v="0.71"/>
    <s v="United States"/>
    <x v="2"/>
    <x v="8"/>
    <s v="Chico"/>
    <n v="95928"/>
    <x v="35"/>
    <d v="2015-02-06T00:00:00"/>
    <n v="3031.9724000000001"/>
    <n v="20"/>
    <n v="7840.04"/>
    <n v="86629"/>
    <x v="2"/>
    <n v="5919.8225963078612"/>
  </r>
  <r>
    <n v="2282"/>
    <s v="Jimmy Waters"/>
    <x v="4"/>
    <n v="0.04"/>
    <n v="5.98"/>
    <n v="5.79"/>
    <x v="1"/>
    <x v="2"/>
    <x v="2"/>
    <x v="7"/>
    <x v="5"/>
    <s v="Xerox 1903"/>
    <n v="0.36"/>
    <s v="United States"/>
    <x v="1"/>
    <x v="30"/>
    <s v="Fitchburg"/>
    <n v="53713"/>
    <x v="35"/>
    <d v="2015-02-07T00:00:00"/>
    <n v="-36.030799999999999"/>
    <n v="14"/>
    <n v="86.12"/>
    <n v="85950"/>
    <x v="1"/>
    <n v="94.836830225890708"/>
  </r>
  <r>
    <n v="2747"/>
    <s v="Brian Grady"/>
    <x v="4"/>
    <n v="0.08"/>
    <n v="9.98"/>
    <n v="12.52"/>
    <x v="1"/>
    <x v="3"/>
    <x v="0"/>
    <x v="11"/>
    <x v="5"/>
    <s v="Eldon® Expressions™ Wood and Plastic Desk Accessories, Oak"/>
    <n v="0.56999999999999995"/>
    <s v="United States"/>
    <x v="3"/>
    <x v="11"/>
    <s v="New York City"/>
    <n v="10115"/>
    <x v="35"/>
    <d v="2015-02-07T00:00:00"/>
    <n v="-102.93"/>
    <n v="15"/>
    <n v="150.24"/>
    <n v="35200"/>
    <x v="3"/>
    <n v="342.55176153216473"/>
  </r>
  <r>
    <n v="2803"/>
    <s v="Catherine Dorsey Burnett"/>
    <x v="4"/>
    <n v="7.0000000000000007E-2"/>
    <n v="500.98"/>
    <n v="28.14"/>
    <x v="0"/>
    <x v="0"/>
    <x v="1"/>
    <x v="3"/>
    <x v="3"/>
    <s v="Hewlett-Packard cp1700 [D, PS] Series Color Inkjet Printers"/>
    <n v="0.38"/>
    <s v="United States"/>
    <x v="2"/>
    <x v="8"/>
    <s v="East Los Angeles"/>
    <n v="90022"/>
    <x v="35"/>
    <d v="2015-02-06T00:00:00"/>
    <n v="2699.9838"/>
    <n v="10"/>
    <n v="3913.02"/>
    <n v="86227"/>
    <x v="2"/>
    <n v="5219.0026257833379"/>
  </r>
  <r>
    <n v="2803"/>
    <s v="Catherine Dorsey Burnett"/>
    <x v="4"/>
    <n v="0.1"/>
    <n v="178.47"/>
    <n v="19.989999999999998"/>
    <x v="1"/>
    <x v="0"/>
    <x v="2"/>
    <x v="6"/>
    <x v="5"/>
    <s v="Hot File® 7-Pocket, Floor Stand"/>
    <n v="0.55000000000000004"/>
    <s v="United States"/>
    <x v="2"/>
    <x v="8"/>
    <s v="East Los Angeles"/>
    <n v="90022"/>
    <x v="35"/>
    <d v="2015-02-07T00:00:00"/>
    <n v="-170.98"/>
    <n v="1"/>
    <n v="180.14"/>
    <n v="86227"/>
    <x v="2"/>
    <n v="968.3644239832156"/>
  </r>
  <r>
    <n v="1117"/>
    <s v="Samantha Koch"/>
    <x v="3"/>
    <n v="0.06"/>
    <n v="64.650000000000006"/>
    <n v="35"/>
    <x v="1"/>
    <x v="2"/>
    <x v="2"/>
    <x v="6"/>
    <x v="4"/>
    <s v="Space Solutions Commercial Steel Shelving"/>
    <n v="0.8"/>
    <s v="United States"/>
    <x v="2"/>
    <x v="41"/>
    <s v="Tucson"/>
    <n v="85705"/>
    <x v="35"/>
    <d v="2015-02-06T00:00:00"/>
    <n v="-139.28720000000001"/>
    <n v="4"/>
    <n v="277.60000000000002"/>
    <n v="86768"/>
    <x v="2"/>
    <n v="1521.038518272484"/>
  </r>
  <r>
    <n v="2498"/>
    <s v="Arlene Long"/>
    <x v="3"/>
    <n v="0.08"/>
    <n v="1.68"/>
    <n v="1.57"/>
    <x v="1"/>
    <x v="0"/>
    <x v="2"/>
    <x v="2"/>
    <x v="2"/>
    <s v="Newell 323"/>
    <n v="0.59"/>
    <s v="United States"/>
    <x v="2"/>
    <x v="8"/>
    <s v="San Diego"/>
    <n v="92024"/>
    <x v="35"/>
    <d v="2015-02-06T00:00:00"/>
    <n v="-46.25"/>
    <n v="88"/>
    <n v="148.36000000000001"/>
    <n v="20007"/>
    <x v="2"/>
    <n v="267.79052791026726"/>
  </r>
  <r>
    <n v="421"/>
    <s v="Scott Feldman"/>
    <x v="0"/>
    <n v="0.09"/>
    <n v="999.99"/>
    <n v="13.99"/>
    <x v="1"/>
    <x v="0"/>
    <x v="1"/>
    <x v="3"/>
    <x v="6"/>
    <s v="Polycom Soundstation EX Audio-Conferencing Telephone, Black"/>
    <n v="0.36"/>
    <s v="United States"/>
    <x v="3"/>
    <x v="33"/>
    <s v="Elizabeth"/>
    <n v="7201"/>
    <x v="36"/>
    <d v="2015-02-08T00:00:00"/>
    <n v="-2531.4825000000001"/>
    <n v="1"/>
    <n v="919.09"/>
    <n v="87700"/>
    <x v="3"/>
    <n v="1085.2110528512615"/>
  </r>
  <r>
    <n v="1020"/>
    <s v="Julie Porter"/>
    <x v="0"/>
    <n v="7.0000000000000007E-2"/>
    <n v="4.13"/>
    <n v="5.04"/>
    <x v="1"/>
    <x v="0"/>
    <x v="2"/>
    <x v="5"/>
    <x v="5"/>
    <s v="ACCOHIDE® 3-Ring Binder, Blue, 1&quot;"/>
    <n v="0.38"/>
    <s v="United States"/>
    <x v="1"/>
    <x v="38"/>
    <s v="Pittsburg"/>
    <n v="66762"/>
    <x v="36"/>
    <d v="2015-02-07T00:00:00"/>
    <n v="-76.424400000000006"/>
    <n v="20"/>
    <n v="79.06"/>
    <n v="88634"/>
    <x v="1"/>
    <n v="261.51776222258172"/>
  </r>
  <r>
    <n v="1020"/>
    <s v="Julie Porter"/>
    <x v="0"/>
    <n v="0"/>
    <n v="4.4800000000000004"/>
    <n v="2.5"/>
    <x v="1"/>
    <x v="0"/>
    <x v="2"/>
    <x v="15"/>
    <x v="5"/>
    <s v="Ampad #10 Peel &amp; Seel® Holiday Envelopes"/>
    <n v="0.37"/>
    <s v="United States"/>
    <x v="1"/>
    <x v="38"/>
    <s v="Pittsburg"/>
    <n v="66762"/>
    <x v="36"/>
    <d v="2015-02-08T00:00:00"/>
    <n v="8.7319999999999993"/>
    <n v="14"/>
    <n v="65.14"/>
    <n v="88634"/>
    <x v="1"/>
    <n v="317.55966610114547"/>
  </r>
  <r>
    <n v="1533"/>
    <s v="Nicole Reid"/>
    <x v="1"/>
    <n v="0.02"/>
    <n v="4.8899999999999997"/>
    <n v="4.93"/>
    <x v="1"/>
    <x v="3"/>
    <x v="1"/>
    <x v="1"/>
    <x v="1"/>
    <s v="Maxell 3.5&quot; DS/HD IBM-Formatted Diskettes, 10/Pack"/>
    <n v="0.66"/>
    <s v="United States"/>
    <x v="1"/>
    <x v="6"/>
    <s v="University City"/>
    <n v="63130"/>
    <x v="36"/>
    <d v="2015-02-07T00:00:00"/>
    <n v="-56.445999999999998"/>
    <n v="14"/>
    <n v="74.010000000000005"/>
    <n v="91328"/>
    <x v="1"/>
    <n v="263.62738267094505"/>
  </r>
  <r>
    <n v="1533"/>
    <s v="Nicole Reid"/>
    <x v="1"/>
    <n v="7.0000000000000007E-2"/>
    <n v="10.06"/>
    <n v="2.06"/>
    <x v="1"/>
    <x v="3"/>
    <x v="2"/>
    <x v="7"/>
    <x v="2"/>
    <s v="Riverleaf Stik-Withit® Designer Note Cubes®"/>
    <n v="0.39"/>
    <s v="United States"/>
    <x v="1"/>
    <x v="6"/>
    <s v="University City"/>
    <n v="63130"/>
    <x v="36"/>
    <d v="2015-02-07T00:00:00"/>
    <n v="33.189"/>
    <n v="5"/>
    <n v="48.1"/>
    <n v="91328"/>
    <x v="1"/>
    <n v="34.827937045777333"/>
  </r>
  <r>
    <n v="1927"/>
    <s v="Earl Alston"/>
    <x v="1"/>
    <n v="0.02"/>
    <n v="259.70999999999998"/>
    <n v="66.67"/>
    <x v="0"/>
    <x v="2"/>
    <x v="0"/>
    <x v="0"/>
    <x v="0"/>
    <s v="Bevis Round Bullnose 29&quot; High Table Top"/>
    <n v="0.65"/>
    <s v="United States"/>
    <x v="0"/>
    <x v="23"/>
    <s v="Greenville"/>
    <n v="29611"/>
    <x v="36"/>
    <d v="2015-02-06T00:00:00"/>
    <n v="-14.448"/>
    <n v="8"/>
    <n v="1757.15"/>
    <n v="88579"/>
    <x v="0"/>
    <n v="3030.0430521890898"/>
  </r>
  <r>
    <n v="2135"/>
    <s v="Melvin Kendall"/>
    <x v="1"/>
    <n v="0.01"/>
    <n v="28.99"/>
    <n v="8.59"/>
    <x v="1"/>
    <x v="2"/>
    <x v="1"/>
    <x v="12"/>
    <x v="6"/>
    <s v="SouthWestern Bell FA970 Digital Answering Machine with Time/Day Stamp"/>
    <n v="0.56000000000000005"/>
    <s v="United States"/>
    <x v="2"/>
    <x v="43"/>
    <s v="Clovis"/>
    <n v="88101"/>
    <x v="36"/>
    <d v="2015-02-07T00:00:00"/>
    <n v="196.52328"/>
    <n v="21"/>
    <n v="556.61"/>
    <n v="91583"/>
    <x v="2"/>
    <n v="653.27308699585558"/>
  </r>
  <r>
    <n v="2486"/>
    <s v="Jack Horn"/>
    <x v="1"/>
    <n v="0.02"/>
    <n v="71.37"/>
    <n v="69"/>
    <x v="1"/>
    <x v="0"/>
    <x v="0"/>
    <x v="0"/>
    <x v="4"/>
    <s v="Lesro Sheffield Collection Coffee Table, End Table, Center Table, Corner Table"/>
    <n v="0.68"/>
    <s v="United States"/>
    <x v="0"/>
    <x v="5"/>
    <s v="Statesboro"/>
    <n v="30458"/>
    <x v="36"/>
    <d v="2015-02-07T00:00:00"/>
    <n v="-439.90800000000002"/>
    <n v="4"/>
    <n v="237.62"/>
    <n v="91414"/>
    <x v="0"/>
    <n v="1857.6858654071445"/>
  </r>
  <r>
    <n v="2486"/>
    <s v="Jack Horn"/>
    <x v="1"/>
    <n v="0.03"/>
    <n v="205.99"/>
    <n v="8.99"/>
    <x v="2"/>
    <x v="0"/>
    <x v="1"/>
    <x v="12"/>
    <x v="5"/>
    <s v="StarTAC 8000"/>
    <n v="0.6"/>
    <s v="United States"/>
    <x v="0"/>
    <x v="5"/>
    <s v="Statesboro"/>
    <n v="30458"/>
    <x v="36"/>
    <d v="2015-02-08T00:00:00"/>
    <n v="1087.7159999999999"/>
    <n v="1"/>
    <n v="176.42"/>
    <n v="91414"/>
    <x v="0"/>
    <n v="2029.8441523717868"/>
  </r>
  <r>
    <n v="389"/>
    <s v="Joel Buckley"/>
    <x v="2"/>
    <n v="0.03"/>
    <n v="160.97999999999999"/>
    <n v="30"/>
    <x v="0"/>
    <x v="3"/>
    <x v="0"/>
    <x v="9"/>
    <x v="3"/>
    <s v="Office Star - Mid Back Dual function Ergonomic High Back Chair with 2-Way Adjustable Arms"/>
    <n v="0.62"/>
    <s v="United States"/>
    <x v="1"/>
    <x v="13"/>
    <s v="Lincoln"/>
    <n v="68502"/>
    <x v="36"/>
    <d v="2015-02-10T00:00:00"/>
    <n v="1273.2086999999999"/>
    <n v="11"/>
    <n v="1845.23"/>
    <n v="90338"/>
    <x v="1"/>
    <n v="3046.037187219014"/>
  </r>
  <r>
    <n v="1607"/>
    <s v="Kathleen Huang Hall"/>
    <x v="2"/>
    <n v="0.1"/>
    <n v="5.68"/>
    <n v="3.6"/>
    <x v="2"/>
    <x v="2"/>
    <x v="2"/>
    <x v="16"/>
    <x v="1"/>
    <s v="Acme® Preferred Stainless Steel Scissors"/>
    <n v="0.56000000000000005"/>
    <s v="United States"/>
    <x v="3"/>
    <x v="11"/>
    <s v="Freeport"/>
    <n v="11520"/>
    <x v="36"/>
    <d v="2015-02-10T00:00:00"/>
    <n v="-33.2956"/>
    <n v="21"/>
    <n v="118.35"/>
    <n v="87995"/>
    <x v="3"/>
    <n v="147.54338539731305"/>
  </r>
  <r>
    <n v="2270"/>
    <s v="Kristine Holden"/>
    <x v="2"/>
    <n v="0.01"/>
    <n v="20.48"/>
    <n v="6.32"/>
    <x v="1"/>
    <x v="0"/>
    <x v="2"/>
    <x v="8"/>
    <x v="5"/>
    <s v="Kensington 6 Outlet Guardian Standard Surge Protector"/>
    <n v="0.57999999999999996"/>
    <s v="United States"/>
    <x v="0"/>
    <x v="23"/>
    <s v="Mauldin"/>
    <n v="29662"/>
    <x v="36"/>
    <d v="2015-02-08T00:00:00"/>
    <n v="711.24480000000005"/>
    <n v="18"/>
    <n v="375.03"/>
    <n v="89572"/>
    <x v="0"/>
    <n v="1150.3612754461085"/>
  </r>
  <r>
    <n v="2270"/>
    <s v="Kristine Holden"/>
    <x v="2"/>
    <n v="0.09"/>
    <n v="1.86"/>
    <n v="2.58"/>
    <x v="1"/>
    <x v="0"/>
    <x v="2"/>
    <x v="14"/>
    <x v="2"/>
    <s v="Super Bands, 12/Pack"/>
    <n v="0.82"/>
    <s v="United States"/>
    <x v="0"/>
    <x v="23"/>
    <s v="Mauldin"/>
    <n v="29662"/>
    <x v="36"/>
    <d v="2015-02-11T00:00:00"/>
    <n v="-1084.8469631999999"/>
    <n v="12"/>
    <n v="22.11"/>
    <n v="89572"/>
    <x v="0"/>
    <n v="-703.97675529473497"/>
  </r>
  <r>
    <n v="2270"/>
    <s v="Kristine Holden"/>
    <x v="2"/>
    <n v="0.08"/>
    <n v="205.99"/>
    <n v="2.5"/>
    <x v="1"/>
    <x v="0"/>
    <x v="1"/>
    <x v="12"/>
    <x v="5"/>
    <s v="V70"/>
    <n v="0.59"/>
    <s v="United States"/>
    <x v="0"/>
    <x v="23"/>
    <s v="Mauldin"/>
    <n v="29662"/>
    <x v="36"/>
    <d v="2015-02-11T00:00:00"/>
    <n v="-156.77199999999999"/>
    <n v="17"/>
    <n v="2875.35"/>
    <n v="89572"/>
    <x v="0"/>
    <n v="699.19596703596028"/>
  </r>
  <r>
    <n v="697"/>
    <s v="Adam G Sawyer"/>
    <x v="0"/>
    <n v="0.08"/>
    <n v="14.81"/>
    <n v="13.32"/>
    <x v="1"/>
    <x v="3"/>
    <x v="2"/>
    <x v="8"/>
    <x v="5"/>
    <s v="Holmes Replacement Filter for HEPA Air Cleaner, Large Room"/>
    <n v="0.43"/>
    <s v="United States"/>
    <x v="1"/>
    <x v="2"/>
    <s v="East Chicago"/>
    <n v="46312"/>
    <x v="37"/>
    <d v="2015-02-09T00:00:00"/>
    <n v="-131.6172"/>
    <n v="20"/>
    <n v="292.18"/>
    <n v="89849"/>
    <x v="1"/>
    <n v="511.30240824376114"/>
  </r>
  <r>
    <n v="698"/>
    <s v="Nelson Hensley"/>
    <x v="0"/>
    <n v="0.08"/>
    <n v="14.81"/>
    <n v="13.32"/>
    <x v="1"/>
    <x v="3"/>
    <x v="2"/>
    <x v="8"/>
    <x v="5"/>
    <s v="Holmes Replacement Filter for HEPA Air Cleaner, Large Room"/>
    <n v="0.43"/>
    <s v="United States"/>
    <x v="2"/>
    <x v="4"/>
    <s v="Seattle"/>
    <n v="98105"/>
    <x v="37"/>
    <d v="2015-02-09T00:00:00"/>
    <n v="-253.11"/>
    <n v="79"/>
    <n v="1154.1199999999999"/>
    <n v="53410"/>
    <x v="2"/>
    <n v="386.89065595950507"/>
  </r>
  <r>
    <n v="2626"/>
    <s v="Lillian Fischer"/>
    <x v="1"/>
    <n v="0.1"/>
    <n v="41.94"/>
    <n v="2.99"/>
    <x v="1"/>
    <x v="1"/>
    <x v="2"/>
    <x v="5"/>
    <x v="5"/>
    <s v="Avery Trapezoid Extra Heavy Duty 4&quot; Binders"/>
    <n v="0.35"/>
    <s v="United States"/>
    <x v="2"/>
    <x v="8"/>
    <s v="Menlo Park"/>
    <n v="94025"/>
    <x v="37"/>
    <d v="2015-02-08T00:00:00"/>
    <n v="164.08199999999999"/>
    <n v="6"/>
    <n v="237.8"/>
    <n v="90927"/>
    <x v="2"/>
    <n v="212.44770254245341"/>
  </r>
  <r>
    <n v="3351"/>
    <s v="Nathan Wyatt"/>
    <x v="1"/>
    <n v="0.06"/>
    <n v="6.7"/>
    <n v="1.56"/>
    <x v="2"/>
    <x v="0"/>
    <x v="2"/>
    <x v="2"/>
    <x v="2"/>
    <s v="Turquoise Lead Holder with Pocket Clip"/>
    <n v="0.52"/>
    <s v="United States"/>
    <x v="2"/>
    <x v="4"/>
    <s v="Pasco"/>
    <n v="99301"/>
    <x v="37"/>
    <d v="2015-02-09T00:00:00"/>
    <n v="40.6556"/>
    <n v="12"/>
    <n v="79.39"/>
    <n v="91298"/>
    <x v="2"/>
    <n v="41.536594460705217"/>
  </r>
  <r>
    <n v="1121"/>
    <s v="Tonya Proctor"/>
    <x v="2"/>
    <n v="0.04"/>
    <n v="19.98"/>
    <n v="8.68"/>
    <x v="1"/>
    <x v="1"/>
    <x v="2"/>
    <x v="7"/>
    <x v="5"/>
    <s v="Southworth 25% Cotton Premium Laser Paper and Envelopes"/>
    <n v="0.37"/>
    <s v="United States"/>
    <x v="2"/>
    <x v="8"/>
    <s v="Temecula"/>
    <n v="92592"/>
    <x v="37"/>
    <d v="2015-02-14T00:00:00"/>
    <n v="108"/>
    <n v="8"/>
    <n v="168.04"/>
    <n v="86767"/>
    <x v="2"/>
    <n v="382.01242674595773"/>
  </r>
  <r>
    <n v="1121"/>
    <s v="Tonya Proctor"/>
    <x v="2"/>
    <n v="0.08"/>
    <n v="125.99"/>
    <n v="7.69"/>
    <x v="1"/>
    <x v="1"/>
    <x v="1"/>
    <x v="12"/>
    <x v="5"/>
    <s v="Timeport L7089"/>
    <n v="0.57999999999999996"/>
    <s v="United States"/>
    <x v="2"/>
    <x v="8"/>
    <s v="Temecula"/>
    <n v="92592"/>
    <x v="37"/>
    <d v="2015-02-09T00:00:00"/>
    <n v="377.154"/>
    <n v="7"/>
    <n v="703.46"/>
    <n v="86767"/>
    <x v="2"/>
    <n v="1110.5330948106293"/>
  </r>
  <r>
    <n v="1723"/>
    <s v="Constance Flowers"/>
    <x v="4"/>
    <n v="0.05"/>
    <n v="6.68"/>
    <n v="5.66"/>
    <x v="1"/>
    <x v="3"/>
    <x v="2"/>
    <x v="7"/>
    <x v="5"/>
    <s v="Xerox 1923"/>
    <n v="0.37"/>
    <s v="United States"/>
    <x v="2"/>
    <x v="8"/>
    <s v="San Diego"/>
    <n v="92037"/>
    <x v="37"/>
    <d v="2015-02-09T00:00:00"/>
    <n v="-66.48"/>
    <n v="46"/>
    <n v="320.93"/>
    <n v="44002"/>
    <x v="2"/>
    <n v="33.520506778086968"/>
  </r>
  <r>
    <n v="1723"/>
    <s v="Constance Flowers"/>
    <x v="4"/>
    <n v="0.03"/>
    <n v="17.7"/>
    <n v="9.4700000000000006"/>
    <x v="1"/>
    <x v="3"/>
    <x v="2"/>
    <x v="6"/>
    <x v="5"/>
    <s v="Portfile® Personal File Boxes"/>
    <n v="0.59"/>
    <s v="United States"/>
    <x v="2"/>
    <x v="8"/>
    <s v="San Diego"/>
    <n v="92037"/>
    <x v="37"/>
    <d v="2015-02-07T00:00:00"/>
    <n v="-52.33"/>
    <n v="14"/>
    <n v="261.85000000000002"/>
    <n v="44002"/>
    <x v="2"/>
    <n v="383.92119888214779"/>
  </r>
  <r>
    <n v="2813"/>
    <s v="Marjorie Burnette"/>
    <x v="4"/>
    <n v="7.0000000000000007E-2"/>
    <n v="30.56"/>
    <n v="2.99"/>
    <x v="1"/>
    <x v="3"/>
    <x v="2"/>
    <x v="5"/>
    <x v="5"/>
    <s v="Surelock™ Post Binders"/>
    <n v="0.35"/>
    <s v="United States"/>
    <x v="0"/>
    <x v="34"/>
    <s v="Cleveland"/>
    <n v="37311"/>
    <x v="37"/>
    <d v="2015-02-07T00:00:00"/>
    <n v="-95.618600000000001"/>
    <n v="12"/>
    <n v="364.92"/>
    <n v="88819"/>
    <x v="0"/>
    <n v="-25.135442636912487"/>
  </r>
  <r>
    <n v="1026"/>
    <s v="Eugene Kerr"/>
    <x v="3"/>
    <n v="0.08"/>
    <n v="65.989999999999995"/>
    <n v="5.92"/>
    <x v="1"/>
    <x v="0"/>
    <x v="1"/>
    <x v="12"/>
    <x v="5"/>
    <s v="i500plus"/>
    <n v="0.57999999999999996"/>
    <s v="United States"/>
    <x v="3"/>
    <x v="11"/>
    <s v="Central Islip"/>
    <n v="11722"/>
    <x v="37"/>
    <d v="2015-02-07T00:00:00"/>
    <n v="624.40164000000004"/>
    <n v="22"/>
    <n v="1137.5999999999999"/>
    <n v="89005"/>
    <x v="3"/>
    <n v="1267.9688932530164"/>
  </r>
  <r>
    <n v="3403"/>
    <s v="Tammy Buckley"/>
    <x v="1"/>
    <n v="0.1"/>
    <n v="105.98"/>
    <n v="13.99"/>
    <x v="2"/>
    <x v="1"/>
    <x v="0"/>
    <x v="11"/>
    <x v="6"/>
    <s v="Tenex 46&quot; x 60&quot; Computer Anti-Static Chairmat, Rectangular Shaped"/>
    <n v="0.65"/>
    <s v="United States"/>
    <x v="2"/>
    <x v="45"/>
    <s v="Cheyenne"/>
    <n v="82001"/>
    <x v="38"/>
    <d v="2015-02-11T00:00:00"/>
    <n v="349.48500000000001"/>
    <n v="5"/>
    <n v="506.5"/>
    <n v="87530"/>
    <x v="2"/>
    <n v="1074.1257782494206"/>
  </r>
  <r>
    <n v="471"/>
    <s v="Ross Simpson"/>
    <x v="3"/>
    <n v="7.0000000000000007E-2"/>
    <n v="179.99"/>
    <n v="19.989999999999998"/>
    <x v="2"/>
    <x v="1"/>
    <x v="1"/>
    <x v="1"/>
    <x v="5"/>
    <s v="Motorola SB4200 Cable Modem"/>
    <n v="0.48"/>
    <s v="United States"/>
    <x v="0"/>
    <x v="5"/>
    <s v="Atlanta"/>
    <n v="30318"/>
    <x v="38"/>
    <d v="2015-02-08T00:00:00"/>
    <n v="-568.53510000000006"/>
    <n v="4"/>
    <n v="718.03"/>
    <n v="3138"/>
    <x v="0"/>
    <n v="613.813562252873"/>
  </r>
  <r>
    <n v="472"/>
    <s v="Donna Craven"/>
    <x v="3"/>
    <n v="7.0000000000000007E-2"/>
    <n v="179.99"/>
    <n v="19.989999999999998"/>
    <x v="2"/>
    <x v="1"/>
    <x v="1"/>
    <x v="1"/>
    <x v="5"/>
    <s v="Motorola SB4200 Cable Modem"/>
    <n v="0.48"/>
    <s v="United States"/>
    <x v="3"/>
    <x v="36"/>
    <s v="Randallstown"/>
    <n v="21133"/>
    <x v="38"/>
    <d v="2015-02-08T00:00:00"/>
    <n v="-427.47"/>
    <n v="1"/>
    <n v="179.51"/>
    <n v="88023"/>
    <x v="3"/>
    <n v="758.26785318331338"/>
  </r>
  <r>
    <n v="2151"/>
    <s v="Melinda Rogers"/>
    <x v="1"/>
    <n v="0.08"/>
    <n v="5.74"/>
    <n v="5.01"/>
    <x v="1"/>
    <x v="3"/>
    <x v="2"/>
    <x v="5"/>
    <x v="5"/>
    <s v="Binder Posts"/>
    <n v="0.39"/>
    <s v="United States"/>
    <x v="1"/>
    <x v="20"/>
    <s v="Dubuque"/>
    <n v="52001"/>
    <x v="39"/>
    <d v="2015-02-11T00:00:00"/>
    <n v="-6.9308199999999998"/>
    <n v="1"/>
    <n v="7.21"/>
    <n v="90405"/>
    <x v="1"/>
    <n v="55.136569711497657"/>
  </r>
  <r>
    <n v="1671"/>
    <s v="Mitchell Ross"/>
    <x v="2"/>
    <n v="0.1"/>
    <n v="4.13"/>
    <n v="0.99"/>
    <x v="1"/>
    <x v="0"/>
    <x v="2"/>
    <x v="13"/>
    <x v="5"/>
    <s v="Avery 491"/>
    <n v="0.39"/>
    <s v="United States"/>
    <x v="0"/>
    <x v="21"/>
    <s v="Burke"/>
    <n v="22015"/>
    <x v="39"/>
    <d v="2015-02-13T00:00:00"/>
    <n v="-40.53"/>
    <n v="13"/>
    <n v="52.16"/>
    <n v="86724"/>
    <x v="0"/>
    <n v="-35.421023403938605"/>
  </r>
  <r>
    <n v="1574"/>
    <s v="Sherry Hurley"/>
    <x v="4"/>
    <n v="7.0000000000000007E-2"/>
    <n v="20.95"/>
    <n v="5.99"/>
    <x v="1"/>
    <x v="1"/>
    <x v="1"/>
    <x v="1"/>
    <x v="5"/>
    <s v="Fellowes Basic 104-Key Keyboard, Platinum"/>
    <n v="0.65"/>
    <s v="United States"/>
    <x v="0"/>
    <x v="9"/>
    <s v="Fayetteville"/>
    <n v="28314"/>
    <x v="39"/>
    <d v="2015-02-10T00:00:00"/>
    <n v="27.234000000000002"/>
    <n v="19"/>
    <n v="391.4"/>
    <n v="86966"/>
    <x v="0"/>
    <n v="373.89641621417667"/>
  </r>
  <r>
    <n v="2619"/>
    <s v="Brandon E Shepherd"/>
    <x v="3"/>
    <n v="0.1"/>
    <n v="30.98"/>
    <n v="8.99"/>
    <x v="1"/>
    <x v="3"/>
    <x v="2"/>
    <x v="2"/>
    <x v="1"/>
    <s v="Boston School Pro Electric Pencil Sharpener, 1670"/>
    <n v="0.57999999999999996"/>
    <s v="United States"/>
    <x v="1"/>
    <x v="46"/>
    <s v="Sioux Falls"/>
    <n v="57103"/>
    <x v="39"/>
    <d v="2015-02-11T00:00:00"/>
    <n v="-20.222799999999999"/>
    <n v="4"/>
    <n v="119.37"/>
    <n v="88015"/>
    <x v="1"/>
    <n v="578.83701505759268"/>
  </r>
  <r>
    <n v="491"/>
    <s v="Toni Swanson"/>
    <x v="0"/>
    <n v="0.01"/>
    <n v="4.9800000000000004"/>
    <n v="6.07"/>
    <x v="1"/>
    <x v="1"/>
    <x v="2"/>
    <x v="7"/>
    <x v="5"/>
    <s v="Xerox 1897"/>
    <n v="0.36"/>
    <s v="United States"/>
    <x v="3"/>
    <x v="11"/>
    <s v="New York City"/>
    <n v="10154"/>
    <x v="40"/>
    <d v="2015-02-11T00:00:00"/>
    <n v="-69.069999999999993"/>
    <n v="41"/>
    <n v="217"/>
    <n v="10464"/>
    <x v="3"/>
    <n v="303.30809437970032"/>
  </r>
  <r>
    <n v="494"/>
    <s v="Jimmy Alston Holder"/>
    <x v="0"/>
    <n v="0.01"/>
    <n v="4.9800000000000004"/>
    <n v="6.07"/>
    <x v="1"/>
    <x v="1"/>
    <x v="2"/>
    <x v="7"/>
    <x v="5"/>
    <s v="Xerox 1897"/>
    <n v="0.36"/>
    <s v="United States"/>
    <x v="2"/>
    <x v="4"/>
    <s v="Seattle"/>
    <n v="98115"/>
    <x v="40"/>
    <d v="2015-02-11T00:00:00"/>
    <n v="-35.916400000000003"/>
    <n v="10"/>
    <n v="52.93"/>
    <n v="88907"/>
    <x v="2"/>
    <n v="337.25823356927629"/>
  </r>
  <r>
    <n v="1267"/>
    <s v="Rosemary Branch"/>
    <x v="0"/>
    <n v="0.01"/>
    <n v="13.99"/>
    <n v="7.51"/>
    <x v="1"/>
    <x v="3"/>
    <x v="1"/>
    <x v="3"/>
    <x v="6"/>
    <s v="Sharp EL500L Fraction Calculator"/>
    <n v="0.39"/>
    <s v="United States"/>
    <x v="0"/>
    <x v="12"/>
    <s v="Boca Raton"/>
    <n v="33433"/>
    <x v="40"/>
    <d v="2015-02-11T00:00:00"/>
    <n v="533.74199999999996"/>
    <n v="2"/>
    <n v="29.85"/>
    <n v="89514"/>
    <x v="0"/>
    <n v="1042.5049137309484"/>
  </r>
  <r>
    <n v="1361"/>
    <s v="Kristina Collier"/>
    <x v="0"/>
    <n v="0.01"/>
    <n v="6.48"/>
    <n v="6.22"/>
    <x v="2"/>
    <x v="1"/>
    <x v="2"/>
    <x v="7"/>
    <x v="5"/>
    <s v="Xerox 1894"/>
    <n v="0.37"/>
    <s v="United States"/>
    <x v="1"/>
    <x v="25"/>
    <s v="Allen Park"/>
    <n v="48101"/>
    <x v="40"/>
    <d v="2015-02-11T00:00:00"/>
    <n v="-15.6312"/>
    <n v="9"/>
    <n v="69.459999999999994"/>
    <n v="89596"/>
    <x v="1"/>
    <n v="292.97241815869654"/>
  </r>
  <r>
    <n v="1361"/>
    <s v="Kristina Collier"/>
    <x v="0"/>
    <n v="0.03"/>
    <n v="85.99"/>
    <n v="3.3"/>
    <x v="1"/>
    <x v="1"/>
    <x v="1"/>
    <x v="12"/>
    <x v="1"/>
    <s v="Accessory20"/>
    <n v="0.37"/>
    <s v="United States"/>
    <x v="1"/>
    <x v="25"/>
    <s v="Allen Park"/>
    <n v="48101"/>
    <x v="40"/>
    <d v="2015-02-12T00:00:00"/>
    <n v="790.54679999999996"/>
    <n v="16"/>
    <n v="1145.72"/>
    <n v="89596"/>
    <x v="1"/>
    <n v="1355.9304388547312"/>
  </r>
  <r>
    <n v="2204"/>
    <s v="Oscar Ford"/>
    <x v="0"/>
    <n v="0.04"/>
    <n v="296.18"/>
    <n v="154.12"/>
    <x v="0"/>
    <x v="1"/>
    <x v="0"/>
    <x v="0"/>
    <x v="0"/>
    <s v="Hon 94000 Series Round Tables"/>
    <n v="0.76"/>
    <s v="United States"/>
    <x v="1"/>
    <x v="7"/>
    <s v="Burnsville"/>
    <n v="55337"/>
    <x v="40"/>
    <d v="2015-02-11T00:00:00"/>
    <n v="-87.998040000000003"/>
    <n v="20"/>
    <n v="5768.12"/>
    <n v="86053"/>
    <x v="1"/>
    <n v="5797.3918340030614"/>
  </r>
  <r>
    <n v="1526"/>
    <s v="Larry Hall"/>
    <x v="1"/>
    <n v="0.04"/>
    <n v="11.34"/>
    <n v="5.01"/>
    <x v="1"/>
    <x v="2"/>
    <x v="2"/>
    <x v="7"/>
    <x v="5"/>
    <s v="Xerox 188"/>
    <n v="0.36"/>
    <s v="United States"/>
    <x v="0"/>
    <x v="16"/>
    <s v="Birmingham"/>
    <n v="35211"/>
    <x v="40"/>
    <d v="2015-02-11T00:00:00"/>
    <n v="-189.22399999999999"/>
    <n v="10"/>
    <n v="115.53"/>
    <n v="86812"/>
    <x v="0"/>
    <n v="-82.053394841209524"/>
  </r>
  <r>
    <n v="1338"/>
    <s v="Denise McIntosh"/>
    <x v="2"/>
    <n v="0.02"/>
    <n v="55.99"/>
    <n v="3.3"/>
    <x v="1"/>
    <x v="2"/>
    <x v="1"/>
    <x v="12"/>
    <x v="1"/>
    <s v="Accessory24"/>
    <n v="0.59"/>
    <s v="United States"/>
    <x v="1"/>
    <x v="10"/>
    <s v="Chicago"/>
    <n v="60623"/>
    <x v="40"/>
    <d v="2015-02-10T00:00:00"/>
    <n v="525.20039999999995"/>
    <n v="16"/>
    <n v="761.16"/>
    <n v="91244"/>
    <x v="1"/>
    <n v="1028.8144304415955"/>
  </r>
  <r>
    <n v="1340"/>
    <s v="Marie Bass"/>
    <x v="2"/>
    <n v="0"/>
    <n v="22.38"/>
    <n v="15.1"/>
    <x v="2"/>
    <x v="2"/>
    <x v="2"/>
    <x v="5"/>
    <x v="5"/>
    <s v="Avery Flip-Chart Easel Binder, Black"/>
    <n v="0.38"/>
    <s v="United States"/>
    <x v="3"/>
    <x v="11"/>
    <s v="New York City"/>
    <n v="10170"/>
    <x v="40"/>
    <d v="2015-02-17T00:00:00"/>
    <n v="-52.646999999999998"/>
    <n v="29"/>
    <n v="682.68"/>
    <n v="21636"/>
    <x v="3"/>
    <n v="414.3743501785226"/>
  </r>
  <r>
    <n v="1340"/>
    <s v="Marie Bass"/>
    <x v="2"/>
    <n v="7.0000000000000007E-2"/>
    <n v="5.98"/>
    <n v="4.6900000000000004"/>
    <x v="1"/>
    <x v="2"/>
    <x v="2"/>
    <x v="6"/>
    <x v="5"/>
    <s v="Perma STOR-ALL™ Hanging File Box, 13 1/8&quot;W x 12 1/4&quot;D x 10 1/2&quot;H"/>
    <n v="0.68"/>
    <s v="United States"/>
    <x v="3"/>
    <x v="11"/>
    <s v="New York City"/>
    <n v="10170"/>
    <x v="40"/>
    <d v="2015-02-15T00:00:00"/>
    <n v="-24.44"/>
    <n v="11"/>
    <n v="73.44"/>
    <n v="21636"/>
    <x v="3"/>
    <n v="389.46170313232915"/>
  </r>
  <r>
    <n v="1340"/>
    <s v="Marie Bass"/>
    <x v="2"/>
    <n v="0.02"/>
    <n v="55.99"/>
    <n v="3.3"/>
    <x v="1"/>
    <x v="2"/>
    <x v="1"/>
    <x v="12"/>
    <x v="1"/>
    <s v="Accessory24"/>
    <n v="0.59"/>
    <s v="United States"/>
    <x v="3"/>
    <x v="11"/>
    <s v="New York City"/>
    <n v="10170"/>
    <x v="40"/>
    <d v="2015-02-10T00:00:00"/>
    <n v="366.50700000000001"/>
    <n v="63"/>
    <n v="2997.07"/>
    <n v="21636"/>
    <x v="3"/>
    <n v="866.30830686928209"/>
  </r>
  <r>
    <n v="1341"/>
    <s v="Edward Bynum"/>
    <x v="2"/>
    <n v="7.0000000000000007E-2"/>
    <n v="5.98"/>
    <n v="4.6900000000000004"/>
    <x v="1"/>
    <x v="2"/>
    <x v="2"/>
    <x v="6"/>
    <x v="5"/>
    <s v="Perma STOR-ALL™ Hanging File Box, 13 1/8&quot;W x 12 1/4&quot;D x 10 1/2&quot;H"/>
    <n v="0.68"/>
    <s v="United States"/>
    <x v="3"/>
    <x v="28"/>
    <s v="Chambersburg"/>
    <n v="17201"/>
    <x v="40"/>
    <d v="2015-02-15T00:00:00"/>
    <n v="-12.7088"/>
    <n v="3"/>
    <n v="20.03"/>
    <n v="91244"/>
    <x v="3"/>
    <n v="401.47475368674111"/>
  </r>
  <r>
    <n v="3004"/>
    <s v="Maurice Everett"/>
    <x v="2"/>
    <n v="0.08"/>
    <n v="6.48"/>
    <n v="6.81"/>
    <x v="1"/>
    <x v="3"/>
    <x v="2"/>
    <x v="7"/>
    <x v="5"/>
    <s v="Xerox 1930"/>
    <n v="0.36"/>
    <s v="United States"/>
    <x v="2"/>
    <x v="8"/>
    <s v="Los Angeles"/>
    <n v="90049"/>
    <x v="40"/>
    <d v="2015-02-15T00:00:00"/>
    <n v="-94.59"/>
    <n v="58"/>
    <n v="382.33"/>
    <n v="54949"/>
    <x v="2"/>
    <n v="74.761955414852821"/>
  </r>
  <r>
    <n v="3004"/>
    <s v="Maurice Everett"/>
    <x v="2"/>
    <n v="0.09"/>
    <n v="20.98"/>
    <n v="53.03"/>
    <x v="0"/>
    <x v="3"/>
    <x v="2"/>
    <x v="6"/>
    <x v="3"/>
    <s v="Tennsco Lockers, Gray"/>
    <n v="0.78"/>
    <s v="United States"/>
    <x v="2"/>
    <x v="8"/>
    <s v="Los Angeles"/>
    <n v="90049"/>
    <x v="40"/>
    <d v="2015-02-17T00:00:00"/>
    <n v="-293.74"/>
    <n v="13"/>
    <n v="356.61"/>
    <n v="54949"/>
    <x v="2"/>
    <n v="1732.6700299283359"/>
  </r>
  <r>
    <n v="3006"/>
    <s v="Thomas Spence"/>
    <x v="2"/>
    <n v="0.08"/>
    <n v="6.48"/>
    <n v="6.81"/>
    <x v="1"/>
    <x v="3"/>
    <x v="2"/>
    <x v="7"/>
    <x v="5"/>
    <s v="Xerox 1930"/>
    <n v="0.36"/>
    <s v="United States"/>
    <x v="2"/>
    <x v="37"/>
    <s v="Idaho Falls"/>
    <n v="83402"/>
    <x v="40"/>
    <d v="2015-02-15T00:00:00"/>
    <n v="-49.186799999999998"/>
    <n v="14"/>
    <n v="92.29"/>
    <n v="91388"/>
    <x v="2"/>
    <n v="121.25600009332376"/>
  </r>
  <r>
    <n v="3006"/>
    <s v="Thomas Spence"/>
    <x v="2"/>
    <n v="0.09"/>
    <n v="20.98"/>
    <n v="53.03"/>
    <x v="0"/>
    <x v="3"/>
    <x v="2"/>
    <x v="6"/>
    <x v="3"/>
    <s v="Tennsco Lockers, Gray"/>
    <n v="0.78"/>
    <s v="United States"/>
    <x v="2"/>
    <x v="37"/>
    <s v="Idaho Falls"/>
    <n v="83402"/>
    <x v="40"/>
    <d v="2015-02-17T00:00:00"/>
    <n v="-152.7448"/>
    <n v="3"/>
    <n v="82.29"/>
    <n v="91388"/>
    <x v="2"/>
    <n v="1877.0527414607816"/>
  </r>
  <r>
    <n v="1132"/>
    <s v="Michael Robbins"/>
    <x v="4"/>
    <n v="0.06"/>
    <n v="6.37"/>
    <n v="5.19"/>
    <x v="1"/>
    <x v="3"/>
    <x v="2"/>
    <x v="5"/>
    <x v="5"/>
    <s v="C-Line Peel &amp; Stick Add-On Filing Pockets, 8-3/4 x 5-1/8, 10/Pack"/>
    <n v="0.38"/>
    <s v="United States"/>
    <x v="1"/>
    <x v="18"/>
    <s v="Euless"/>
    <n v="76039"/>
    <x v="40"/>
    <d v="2015-02-11T00:00:00"/>
    <n v="-48.219499999999996"/>
    <n v="6"/>
    <n v="37.700000000000003"/>
    <n v="88101"/>
    <x v="1"/>
    <n v="39.961401422897808"/>
  </r>
  <r>
    <n v="2145"/>
    <s v="Kerry Hardy"/>
    <x v="4"/>
    <n v="0"/>
    <n v="20.28"/>
    <n v="14.39"/>
    <x v="1"/>
    <x v="3"/>
    <x v="0"/>
    <x v="11"/>
    <x v="5"/>
    <s v="Career Cubicle Clock, 8 1/4&quot;, Black"/>
    <n v="0.47"/>
    <s v="United States"/>
    <x v="0"/>
    <x v="12"/>
    <s v="Fort Lauderdale"/>
    <n v="33311"/>
    <x v="40"/>
    <d v="2015-02-12T00:00:00"/>
    <n v="15.678000000000001"/>
    <n v="11"/>
    <n v="237.83"/>
    <n v="87072"/>
    <x v="0"/>
    <n v="517.71541458013053"/>
  </r>
  <r>
    <n v="1633"/>
    <s v="Gerald Raynor"/>
    <x v="3"/>
    <n v="0.03"/>
    <n v="5.98"/>
    <n v="3.85"/>
    <x v="1"/>
    <x v="2"/>
    <x v="1"/>
    <x v="1"/>
    <x v="1"/>
    <s v="Imation 3.5&quot; IBM-Formatted Diskettes, 10/Pack"/>
    <n v="0.68"/>
    <s v="United States"/>
    <x v="0"/>
    <x v="0"/>
    <s v="Horn Lake"/>
    <n v="38637"/>
    <x v="40"/>
    <d v="2015-02-12T00:00:00"/>
    <n v="-76.106800000000007"/>
    <n v="6"/>
    <n v="38.54"/>
    <n v="90531"/>
    <x v="0"/>
    <n v="461.03096490512797"/>
  </r>
  <r>
    <n v="2302"/>
    <s v="Beth Dolan"/>
    <x v="0"/>
    <n v="7.0000000000000007E-2"/>
    <n v="270.98"/>
    <n v="50"/>
    <x v="0"/>
    <x v="3"/>
    <x v="0"/>
    <x v="9"/>
    <x v="3"/>
    <s v="Global Enterprise Series Seating High-Back Swivel/Tilt Chairs"/>
    <n v="0.77"/>
    <s v="United States"/>
    <x v="0"/>
    <x v="12"/>
    <s v="Panama City"/>
    <n v="32404"/>
    <x v="41"/>
    <d v="2015-02-13T00:00:00"/>
    <n v="27.725999999999999"/>
    <n v="9"/>
    <n v="2439.37"/>
    <n v="87695"/>
    <x v="0"/>
    <n v="2976.5540047982254"/>
  </r>
  <r>
    <n v="2303"/>
    <s v="Joe Baldwin"/>
    <x v="0"/>
    <n v="7.0000000000000007E-2"/>
    <n v="270.98"/>
    <n v="50"/>
    <x v="0"/>
    <x v="3"/>
    <x v="0"/>
    <x v="9"/>
    <x v="3"/>
    <s v="Global Enterprise Series Seating High-Back Swivel/Tilt Chairs"/>
    <n v="0.77"/>
    <s v="United States"/>
    <x v="3"/>
    <x v="11"/>
    <s v="New York City"/>
    <n v="10011"/>
    <x v="41"/>
    <d v="2015-02-13T00:00:00"/>
    <n v="-96.05"/>
    <n v="36"/>
    <n v="9757.48"/>
    <n v="47493"/>
    <x v="3"/>
    <n v="2849.8041969846258"/>
  </r>
  <r>
    <n v="1354"/>
    <s v="Aaron Dillon"/>
    <x v="1"/>
    <n v="0.1"/>
    <n v="4.13"/>
    <n v="0.99"/>
    <x v="1"/>
    <x v="1"/>
    <x v="2"/>
    <x v="13"/>
    <x v="5"/>
    <s v="Avery 491"/>
    <n v="0.39"/>
    <s v="United States"/>
    <x v="1"/>
    <x v="18"/>
    <s v="Weatherford"/>
    <n v="76086"/>
    <x v="41"/>
    <d v="2015-02-11T00:00:00"/>
    <n v="-1.0711999999999999"/>
    <n v="2"/>
    <n v="8.3000000000000007"/>
    <n v="91209"/>
    <x v="1"/>
    <n v="-97.170127379952703"/>
  </r>
  <r>
    <n v="1354"/>
    <s v="Aaron Dillon"/>
    <x v="1"/>
    <n v="0.04"/>
    <n v="4.9800000000000004"/>
    <n v="0.49"/>
    <x v="1"/>
    <x v="1"/>
    <x v="2"/>
    <x v="13"/>
    <x v="5"/>
    <s v="Avery White Multi-Purpose Labels"/>
    <n v="0.39"/>
    <s v="United States"/>
    <x v="1"/>
    <x v="18"/>
    <s v="Weatherford"/>
    <n v="76086"/>
    <x v="41"/>
    <d v="2015-02-13T00:00:00"/>
    <n v="4.4104000000000001"/>
    <n v="2"/>
    <n v="10.039999999999999"/>
    <n v="91209"/>
    <x v="1"/>
    <n v="-63.062966798593784"/>
  </r>
  <r>
    <n v="2072"/>
    <s v="Malcolm S Lanier"/>
    <x v="1"/>
    <n v="0.09"/>
    <n v="260.98"/>
    <n v="41.91"/>
    <x v="0"/>
    <x v="3"/>
    <x v="0"/>
    <x v="10"/>
    <x v="0"/>
    <s v="Atlantic Metals Mobile 3-Shelf Bookcases, Custom Colors"/>
    <n v="0.59"/>
    <s v="United States"/>
    <x v="1"/>
    <x v="25"/>
    <s v="Flint"/>
    <n v="48505"/>
    <x v="41"/>
    <d v="2015-02-13T00:00:00"/>
    <n v="1307.2692"/>
    <n v="14"/>
    <n v="3377.06"/>
    <n v="88556"/>
    <x v="1"/>
    <n v="3576.5755390848826"/>
  </r>
  <r>
    <n v="2072"/>
    <s v="Malcolm S Lanier"/>
    <x v="1"/>
    <n v="0.01"/>
    <n v="10.52"/>
    <n v="7.94"/>
    <x v="1"/>
    <x v="3"/>
    <x v="0"/>
    <x v="11"/>
    <x v="1"/>
    <s v="Ultra Door Pull Handle"/>
    <n v="0.52"/>
    <s v="United States"/>
    <x v="1"/>
    <x v="25"/>
    <s v="Flint"/>
    <n v="48505"/>
    <x v="41"/>
    <d v="2015-02-13T00:00:00"/>
    <n v="-15.8184"/>
    <n v="11"/>
    <n v="123.93"/>
    <n v="88556"/>
    <x v="1"/>
    <n v="296.30794551473491"/>
  </r>
  <r>
    <n v="2072"/>
    <s v="Malcolm S Lanier"/>
    <x v="1"/>
    <n v="0.02"/>
    <n v="5.98"/>
    <n v="7.5"/>
    <x v="2"/>
    <x v="3"/>
    <x v="2"/>
    <x v="7"/>
    <x v="5"/>
    <s v="Xerox 1920"/>
    <n v="0.4"/>
    <s v="United States"/>
    <x v="1"/>
    <x v="25"/>
    <s v="Flint"/>
    <n v="48505"/>
    <x v="41"/>
    <d v="2015-02-13T00:00:00"/>
    <n v="-55.8324"/>
    <n v="14"/>
    <n v="93.96"/>
    <n v="88556"/>
    <x v="1"/>
    <n v="40.380312628601274"/>
  </r>
  <r>
    <n v="2489"/>
    <s v="Craig Liu"/>
    <x v="1"/>
    <n v="0.01"/>
    <n v="2036.48"/>
    <n v="14.7"/>
    <x v="0"/>
    <x v="1"/>
    <x v="1"/>
    <x v="3"/>
    <x v="3"/>
    <s v="Lexmark 4227 Plus Dot Matrix Printer"/>
    <n v="0.55000000000000004"/>
    <s v="United States"/>
    <x v="2"/>
    <x v="8"/>
    <s v="Concord"/>
    <n v="94521"/>
    <x v="41"/>
    <d v="2015-02-13T00:00:00"/>
    <n v="-1596.7457999999999"/>
    <n v="2"/>
    <n v="3786.84"/>
    <n v="86883"/>
    <x v="2"/>
    <n v="5404.3601945868904"/>
  </r>
  <r>
    <n v="2778"/>
    <s v="Alison Jones"/>
    <x v="1"/>
    <n v="0.05"/>
    <n v="205.99"/>
    <n v="8.99"/>
    <x v="2"/>
    <x v="1"/>
    <x v="1"/>
    <x v="12"/>
    <x v="5"/>
    <s v="Talkabout T8097"/>
    <n v="0.57999999999999996"/>
    <s v="United States"/>
    <x v="0"/>
    <x v="9"/>
    <s v="Wilmington"/>
    <n v="28403"/>
    <x v="41"/>
    <d v="2015-02-12T00:00:00"/>
    <n v="111.05249999999999"/>
    <n v="12"/>
    <n v="2118.9899999999998"/>
    <n v="87160"/>
    <x v="0"/>
    <n v="979.97600633525064"/>
  </r>
  <r>
    <n v="2778"/>
    <s v="Alison Jones"/>
    <x v="1"/>
    <n v="0.08"/>
    <n v="205.99"/>
    <n v="8.99"/>
    <x v="1"/>
    <x v="1"/>
    <x v="1"/>
    <x v="12"/>
    <x v="5"/>
    <s v="TimeportP7382"/>
    <n v="0.56000000000000005"/>
    <s v="United States"/>
    <x v="0"/>
    <x v="9"/>
    <s v="Wilmington"/>
    <n v="28403"/>
    <x v="41"/>
    <d v="2015-02-12T00:00:00"/>
    <n v="-1963.752"/>
    <n v="5"/>
    <n v="837.64"/>
    <n v="87160"/>
    <x v="0"/>
    <n v="-1098.9101292979603"/>
  </r>
  <r>
    <n v="1815"/>
    <s v="Marvin Yang"/>
    <x v="4"/>
    <n v="0.06"/>
    <n v="90.97"/>
    <n v="14"/>
    <x v="0"/>
    <x v="2"/>
    <x v="1"/>
    <x v="3"/>
    <x v="3"/>
    <s v="Lexmark Z54se Color Inkjet Printer"/>
    <n v="0.36"/>
    <s v="United States"/>
    <x v="0"/>
    <x v="0"/>
    <s v="Pearl"/>
    <n v="39208"/>
    <x v="41"/>
    <d v="2015-02-12T00:00:00"/>
    <n v="47.334000000000003"/>
    <n v="14"/>
    <n v="1263.3499999999999"/>
    <n v="90525"/>
    <x v="0"/>
    <n v="856.62775631458373"/>
  </r>
  <r>
    <n v="757"/>
    <s v="Neil Hogan"/>
    <x v="3"/>
    <n v="0.03"/>
    <n v="37.94"/>
    <n v="5.08"/>
    <x v="1"/>
    <x v="2"/>
    <x v="2"/>
    <x v="7"/>
    <x v="2"/>
    <s v="Snap-A-Way® Black Print Carbonless Ruled Speed Letter, Triplicate"/>
    <n v="0.38"/>
    <s v="United States"/>
    <x v="2"/>
    <x v="14"/>
    <s v="Tualatin"/>
    <n v="97062"/>
    <x v="41"/>
    <d v="2015-02-13T00:00:00"/>
    <n v="-7.5244"/>
    <n v="1"/>
    <n v="39.97"/>
    <n v="90258"/>
    <x v="2"/>
    <n v="416.0386339420574"/>
  </r>
  <r>
    <n v="16"/>
    <s v="Sarah Ramsey"/>
    <x v="1"/>
    <n v="0.04"/>
    <n v="2.98"/>
    <n v="1.58"/>
    <x v="1"/>
    <x v="0"/>
    <x v="2"/>
    <x v="14"/>
    <x v="2"/>
    <s v="Staples Gold Paper Clips"/>
    <n v="0.39"/>
    <s v="United States"/>
    <x v="3"/>
    <x v="11"/>
    <s v="Syracuse"/>
    <n v="13210"/>
    <x v="42"/>
    <d v="2015-02-15T00:00:00"/>
    <n v="2.63"/>
    <n v="6"/>
    <n v="18.8"/>
    <n v="86836"/>
    <x v="3"/>
    <n v="-21.126462768243375"/>
  </r>
  <r>
    <n v="16"/>
    <s v="Sarah Ramsey"/>
    <x v="1"/>
    <n v="0.05"/>
    <n v="115.99"/>
    <n v="2.5"/>
    <x v="1"/>
    <x v="0"/>
    <x v="1"/>
    <x v="12"/>
    <x v="5"/>
    <s v="StarTAC 7797"/>
    <n v="0.55000000000000004"/>
    <s v="United States"/>
    <x v="3"/>
    <x v="11"/>
    <s v="Syracuse"/>
    <n v="13210"/>
    <x v="42"/>
    <d v="2015-02-14T00:00:00"/>
    <n v="652.73310000000004"/>
    <n v="10"/>
    <n v="945.99"/>
    <n v="86836"/>
    <x v="3"/>
    <n v="1150.4852349330406"/>
  </r>
  <r>
    <n v="190"/>
    <s v="Lloyd Norris"/>
    <x v="1"/>
    <n v="0.1"/>
    <n v="58.1"/>
    <n v="1.49"/>
    <x v="1"/>
    <x v="3"/>
    <x v="2"/>
    <x v="5"/>
    <x v="5"/>
    <s v="Avery Arch Ring Binders"/>
    <n v="0.38"/>
    <s v="United States"/>
    <x v="1"/>
    <x v="10"/>
    <s v="Arlington Heights"/>
    <n v="60004"/>
    <x v="42"/>
    <d v="2015-02-13T00:00:00"/>
    <n v="113.6499"/>
    <n v="3"/>
    <n v="164.71"/>
    <n v="89092"/>
    <x v="1"/>
    <n v="223.84829149473805"/>
  </r>
  <r>
    <n v="191"/>
    <s v="Gerald Kearney"/>
    <x v="1"/>
    <n v="0.01"/>
    <n v="80.48"/>
    <n v="4.5"/>
    <x v="1"/>
    <x v="3"/>
    <x v="2"/>
    <x v="8"/>
    <x v="5"/>
    <s v="APC 7 Outlet Network SurgeArrest Surge Protector"/>
    <n v="0.55000000000000004"/>
    <s v="United States"/>
    <x v="1"/>
    <x v="10"/>
    <s v="Aurora"/>
    <n v="60505"/>
    <x v="42"/>
    <d v="2015-02-15T00:00:00"/>
    <n v="-35.474400000000003"/>
    <n v="1"/>
    <n v="79.680000000000007"/>
    <n v="89092"/>
    <x v="1"/>
    <n v="425.23282966459681"/>
  </r>
  <r>
    <n v="3046"/>
    <s v="Andrew Pearce"/>
    <x v="1"/>
    <n v="0.05"/>
    <n v="120.98"/>
    <n v="30"/>
    <x v="0"/>
    <x v="0"/>
    <x v="0"/>
    <x v="9"/>
    <x v="3"/>
    <s v="Hon Every-Day® Chair Series Swivel Task Chairs"/>
    <n v="0.64"/>
    <s v="United States"/>
    <x v="1"/>
    <x v="38"/>
    <s v="Leawood"/>
    <n v="66209"/>
    <x v="42"/>
    <d v="2015-02-14T00:00:00"/>
    <n v="-78.759200000000007"/>
    <n v="2"/>
    <n v="251.06"/>
    <n v="86103"/>
    <x v="1"/>
    <n v="1448.3737751765982"/>
  </r>
  <r>
    <n v="954"/>
    <s v="Tony Chandler"/>
    <x v="2"/>
    <n v="0.1"/>
    <n v="7.31"/>
    <n v="0.49"/>
    <x v="1"/>
    <x v="0"/>
    <x v="2"/>
    <x v="13"/>
    <x v="5"/>
    <s v="Self-Adhesive Address Labels for Typewriters by Universal"/>
    <n v="0.38"/>
    <s v="United States"/>
    <x v="1"/>
    <x v="18"/>
    <s v="Highland Village"/>
    <n v="75067"/>
    <x v="42"/>
    <d v="2015-02-21T00:00:00"/>
    <n v="19.064699999999998"/>
    <n v="4"/>
    <n v="27.63"/>
    <n v="90771"/>
    <x v="1"/>
    <n v="13.437469536150086"/>
  </r>
  <r>
    <n v="954"/>
    <s v="Tony Chandler"/>
    <x v="2"/>
    <n v="0.08"/>
    <n v="6.7"/>
    <n v="1.56"/>
    <x v="1"/>
    <x v="0"/>
    <x v="2"/>
    <x v="2"/>
    <x v="2"/>
    <s v="Turquoise Lead Holder with Pocket Clip"/>
    <n v="0.52"/>
    <s v="United States"/>
    <x v="1"/>
    <x v="18"/>
    <s v="Highland Village"/>
    <n v="75067"/>
    <x v="42"/>
    <d v="2015-02-12T00:00:00"/>
    <n v="10.56"/>
    <n v="5"/>
    <n v="31.21"/>
    <n v="90771"/>
    <x v="1"/>
    <n v="161.97381923631406"/>
  </r>
  <r>
    <n v="1743"/>
    <s v="Paige Jacobs"/>
    <x v="4"/>
    <n v="0"/>
    <n v="55.99"/>
    <n v="2.5"/>
    <x v="1"/>
    <x v="1"/>
    <x v="1"/>
    <x v="12"/>
    <x v="1"/>
    <s v="Accessory28"/>
    <n v="0.83"/>
    <s v="United States"/>
    <x v="1"/>
    <x v="18"/>
    <s v="Friendswood"/>
    <n v="77546"/>
    <x v="42"/>
    <d v="2015-02-14T00:00:00"/>
    <n v="-121.05808"/>
    <n v="1"/>
    <n v="52.1"/>
    <n v="91025"/>
    <x v="1"/>
    <n v="431.23848961731147"/>
  </r>
  <r>
    <n v="2553"/>
    <s v="Virginia McNeill"/>
    <x v="4"/>
    <n v="0.03"/>
    <n v="12.53"/>
    <n v="7.17"/>
    <x v="1"/>
    <x v="2"/>
    <x v="2"/>
    <x v="5"/>
    <x v="5"/>
    <s v="GBC ProClick Spines for 32-Hole Punch"/>
    <n v="0.38"/>
    <s v="United States"/>
    <x v="1"/>
    <x v="30"/>
    <s v="Kenosha"/>
    <n v="53142"/>
    <x v="42"/>
    <d v="2015-02-13T00:00:00"/>
    <n v="-20.320499999999999"/>
    <n v="1"/>
    <n v="19.32"/>
    <n v="86528"/>
    <x v="1"/>
    <n v="192.82124427713524"/>
  </r>
  <r>
    <n v="3324"/>
    <s v="Leslie Jacobson"/>
    <x v="4"/>
    <n v="0.05"/>
    <n v="6.48"/>
    <n v="8.19"/>
    <x v="1"/>
    <x v="1"/>
    <x v="2"/>
    <x v="7"/>
    <x v="5"/>
    <s v="Xerox 217"/>
    <n v="0.37"/>
    <s v="United States"/>
    <x v="2"/>
    <x v="41"/>
    <s v="El Mirage"/>
    <n v="85335"/>
    <x v="42"/>
    <d v="2015-02-15T00:00:00"/>
    <n v="-164.18"/>
    <n v="9"/>
    <n v="58.5"/>
    <n v="90985"/>
    <x v="2"/>
    <n v="-26.161638967413502"/>
  </r>
  <r>
    <n v="3369"/>
    <s v="Stacy Byrne"/>
    <x v="4"/>
    <n v="0.06"/>
    <n v="7.1"/>
    <n v="6.05"/>
    <x v="1"/>
    <x v="2"/>
    <x v="2"/>
    <x v="5"/>
    <x v="5"/>
    <s v="Wilson Jones Hanging View Binder, White, 1&quot;"/>
    <n v="0.39"/>
    <s v="United States"/>
    <x v="3"/>
    <x v="27"/>
    <s v="Westerville"/>
    <n v="43081"/>
    <x v="42"/>
    <d v="2015-02-13T00:00:00"/>
    <n v="-42.170499999999997"/>
    <n v="4"/>
    <n v="29.99"/>
    <n v="90500"/>
    <x v="3"/>
    <n v="110.96374366128759"/>
  </r>
  <r>
    <n v="1298"/>
    <s v="Herbert Beard"/>
    <x v="3"/>
    <n v="0.04"/>
    <n v="150.97999999999999"/>
    <n v="13.99"/>
    <x v="1"/>
    <x v="2"/>
    <x v="1"/>
    <x v="3"/>
    <x v="6"/>
    <s v="Canon MP41DH Printing Calculator"/>
    <n v="0.38"/>
    <s v="United States"/>
    <x v="1"/>
    <x v="18"/>
    <s v="Sulphur Springs"/>
    <n v="75482"/>
    <x v="42"/>
    <d v="2015-02-15T00:00:00"/>
    <n v="606.05460000000005"/>
    <n v="6"/>
    <n v="878.34"/>
    <n v="90662"/>
    <x v="1"/>
    <n v="1638.1916579477538"/>
  </r>
  <r>
    <n v="1298"/>
    <s v="Herbert Beard"/>
    <x v="3"/>
    <n v="0.04"/>
    <n v="176.19"/>
    <n v="11.87"/>
    <x v="1"/>
    <x v="2"/>
    <x v="2"/>
    <x v="6"/>
    <x v="5"/>
    <s v="Fellowes High-Stak® Drawer Files"/>
    <n v="0.62"/>
    <s v="United States"/>
    <x v="1"/>
    <x v="18"/>
    <s v="Sulphur Springs"/>
    <n v="75482"/>
    <x v="42"/>
    <d v="2015-02-14T00:00:00"/>
    <n v="320.10000000000002"/>
    <n v="4"/>
    <n v="676.57"/>
    <n v="90662"/>
    <x v="1"/>
    <n v="1565.2428647972542"/>
  </r>
  <r>
    <n v="2020"/>
    <s v="Erika Jordan"/>
    <x v="0"/>
    <n v="0.02"/>
    <n v="120.98"/>
    <n v="58.64"/>
    <x v="0"/>
    <x v="2"/>
    <x v="0"/>
    <x v="10"/>
    <x v="0"/>
    <s v="O'Sullivan Living Dimensions 2-Shelf Bookcases"/>
    <n v="0.75"/>
    <s v="United States"/>
    <x v="3"/>
    <x v="28"/>
    <s v="Plum"/>
    <n v="15239"/>
    <x v="43"/>
    <d v="2015-02-15T00:00:00"/>
    <n v="-1330.5"/>
    <n v="11"/>
    <n v="1370.99"/>
    <n v="86933"/>
    <x v="3"/>
    <n v="1401.3806307947796"/>
  </r>
  <r>
    <n v="3342"/>
    <s v="Paul Tate"/>
    <x v="0"/>
    <n v="0.03"/>
    <n v="194.3"/>
    <n v="11.54"/>
    <x v="1"/>
    <x v="2"/>
    <x v="0"/>
    <x v="11"/>
    <x v="4"/>
    <s v="Electrix Halogen Magnifier Lamp"/>
    <n v="0.59"/>
    <s v="United States"/>
    <x v="3"/>
    <x v="31"/>
    <s v="Washington"/>
    <n v="20006"/>
    <x v="43"/>
    <d v="2015-02-15T00:00:00"/>
    <n v="2861.01"/>
    <n v="42"/>
    <n v="8549.0400000000009"/>
    <n v="21572"/>
    <x v="3"/>
    <n v="4285.4757732524631"/>
  </r>
  <r>
    <n v="3344"/>
    <s v="Jim Hinson"/>
    <x v="0"/>
    <n v="0.03"/>
    <n v="194.3"/>
    <n v="11.54"/>
    <x v="1"/>
    <x v="2"/>
    <x v="0"/>
    <x v="11"/>
    <x v="4"/>
    <s v="Electrix Halogen Magnifier Lamp"/>
    <n v="0.59"/>
    <s v="United States"/>
    <x v="1"/>
    <x v="25"/>
    <s v="Rochester Hills"/>
    <n v="48307"/>
    <x v="43"/>
    <d v="2015-02-15T00:00:00"/>
    <n v="1544.9306999999999"/>
    <n v="11"/>
    <n v="2239.0300000000002"/>
    <n v="89928"/>
    <x v="1"/>
    <n v="2937.7767173574871"/>
  </r>
  <r>
    <n v="1554"/>
    <s v="Joan Floyd"/>
    <x v="1"/>
    <n v="0.03"/>
    <n v="124.49"/>
    <n v="51.94"/>
    <x v="0"/>
    <x v="1"/>
    <x v="0"/>
    <x v="0"/>
    <x v="0"/>
    <s v="Bevis 36 x 72 Conference Tables"/>
    <n v="0.63"/>
    <s v="United States"/>
    <x v="0"/>
    <x v="0"/>
    <s v="Gulfport"/>
    <n v="39503"/>
    <x v="43"/>
    <d v="2015-02-14T00:00:00"/>
    <n v="-4.0179999999999998"/>
    <n v="7"/>
    <n v="894.88"/>
    <n v="87487"/>
    <x v="0"/>
    <n v="2127.3211589428465"/>
  </r>
  <r>
    <n v="2897"/>
    <s v="Betty Giles"/>
    <x v="1"/>
    <n v="0.05"/>
    <n v="80.97"/>
    <n v="30.06"/>
    <x v="0"/>
    <x v="2"/>
    <x v="1"/>
    <x v="3"/>
    <x v="0"/>
    <s v="Hewlett-Packard Deskjet 940 REFURBISHED Color Inkjet Printer"/>
    <n v="0.4"/>
    <s v="United States"/>
    <x v="1"/>
    <x v="7"/>
    <s v="Maple Grove"/>
    <n v="55369"/>
    <x v="43"/>
    <d v="2015-02-14T00:00:00"/>
    <n v="565.17999999999995"/>
    <n v="11"/>
    <n v="904.25"/>
    <n v="86926"/>
    <x v="1"/>
    <n v="1824.0756703754776"/>
  </r>
  <r>
    <n v="2897"/>
    <s v="Betty Giles"/>
    <x v="1"/>
    <n v="0"/>
    <n v="6.48"/>
    <n v="10.050000000000001"/>
    <x v="1"/>
    <x v="2"/>
    <x v="2"/>
    <x v="7"/>
    <x v="5"/>
    <s v="Xerox 1997"/>
    <n v="0.37"/>
    <s v="United States"/>
    <x v="1"/>
    <x v="7"/>
    <s v="Maple Grove"/>
    <n v="55369"/>
    <x v="43"/>
    <d v="2015-02-15T00:00:00"/>
    <n v="-38.72"/>
    <n v="2"/>
    <n v="16.309999999999999"/>
    <n v="86926"/>
    <x v="1"/>
    <n v="230.88703322563686"/>
  </r>
  <r>
    <n v="2058"/>
    <s v="Louise Webster Sharma"/>
    <x v="4"/>
    <n v="7.0000000000000007E-2"/>
    <n v="5.98"/>
    <n v="5.46"/>
    <x v="1"/>
    <x v="3"/>
    <x v="2"/>
    <x v="7"/>
    <x v="5"/>
    <s v="Xerox 1983"/>
    <n v="0.36"/>
    <s v="United States"/>
    <x v="0"/>
    <x v="9"/>
    <s v="Hickory"/>
    <n v="28601"/>
    <x v="43"/>
    <d v="2015-02-15T00:00:00"/>
    <n v="46.65"/>
    <n v="5"/>
    <n v="32.76"/>
    <n v="88040"/>
    <x v="0"/>
    <n v="120.11882801974068"/>
  </r>
  <r>
    <n v="3170"/>
    <s v="Lawrence Haas"/>
    <x v="4"/>
    <n v="0.1"/>
    <n v="7.28"/>
    <n v="5.47"/>
    <x v="1"/>
    <x v="3"/>
    <x v="2"/>
    <x v="7"/>
    <x v="5"/>
    <s v="Southworth Structures Collection™"/>
    <n v="0.35"/>
    <s v="United States"/>
    <x v="0"/>
    <x v="12"/>
    <s v="Port Saint Lucie"/>
    <n v="34952"/>
    <x v="43"/>
    <d v="2015-02-13T00:00:00"/>
    <n v="167.334"/>
    <n v="12"/>
    <n v="83.14"/>
    <n v="86489"/>
    <x v="0"/>
    <n v="219.91486415589557"/>
  </r>
  <r>
    <n v="2190"/>
    <s v="Marvin Patrick"/>
    <x v="0"/>
    <n v="0.05"/>
    <n v="16.98"/>
    <n v="7.78"/>
    <x v="1"/>
    <x v="2"/>
    <x v="2"/>
    <x v="2"/>
    <x v="1"/>
    <s v="Stanley Bostitch Contemporary Electric Pencil Sharpeners"/>
    <n v="0.56999999999999995"/>
    <s v="United States"/>
    <x v="1"/>
    <x v="25"/>
    <s v="Detroit"/>
    <n v="48227"/>
    <x v="44"/>
    <d v="2015-02-16T00:00:00"/>
    <n v="-47.28"/>
    <n v="45"/>
    <n v="761.67"/>
    <n v="41636"/>
    <x v="1"/>
    <n v="617.97291496405353"/>
  </r>
  <r>
    <n v="2190"/>
    <s v="Marvin Patrick"/>
    <x v="0"/>
    <n v="0.03"/>
    <n v="115.99"/>
    <n v="4.2300000000000004"/>
    <x v="1"/>
    <x v="2"/>
    <x v="1"/>
    <x v="12"/>
    <x v="5"/>
    <s v="282"/>
    <n v="0.56000000000000005"/>
    <s v="United States"/>
    <x v="1"/>
    <x v="25"/>
    <s v="Detroit"/>
    <n v="48227"/>
    <x v="44"/>
    <d v="2015-02-16T00:00:00"/>
    <n v="722.24099999999999"/>
    <n v="49"/>
    <n v="5014.07"/>
    <n v="41636"/>
    <x v="1"/>
    <n v="1622.9831934029353"/>
  </r>
  <r>
    <n v="2193"/>
    <s v="Donald Melton"/>
    <x v="0"/>
    <n v="0.05"/>
    <n v="16.98"/>
    <n v="7.78"/>
    <x v="1"/>
    <x v="2"/>
    <x v="2"/>
    <x v="2"/>
    <x v="1"/>
    <s v="Stanley Bostitch Contemporary Electric Pencil Sharpeners"/>
    <n v="0.56999999999999995"/>
    <s v="United States"/>
    <x v="0"/>
    <x v="9"/>
    <s v="New Bern"/>
    <n v="28560"/>
    <x v="44"/>
    <d v="2015-02-16T00:00:00"/>
    <n v="-161"/>
    <n v="11"/>
    <n v="186.19"/>
    <n v="90685"/>
    <x v="0"/>
    <n v="501.52070981473122"/>
  </r>
  <r>
    <n v="2193"/>
    <s v="Donald Melton"/>
    <x v="0"/>
    <n v="0.03"/>
    <n v="115.99"/>
    <n v="4.2300000000000004"/>
    <x v="1"/>
    <x v="2"/>
    <x v="1"/>
    <x v="12"/>
    <x v="5"/>
    <s v="282"/>
    <n v="0.56000000000000005"/>
    <s v="United States"/>
    <x v="0"/>
    <x v="9"/>
    <s v="New Bern"/>
    <n v="28560"/>
    <x v="44"/>
    <d v="2015-02-16T00:00:00"/>
    <n v="848.3646"/>
    <n v="12"/>
    <n v="1227.94"/>
    <n v="90685"/>
    <x v="0"/>
    <n v="1752.1370040023994"/>
  </r>
  <r>
    <n v="2358"/>
    <s v="Danielle Baird"/>
    <x v="0"/>
    <n v="0.05"/>
    <n v="2.08"/>
    <n v="2.56"/>
    <x v="1"/>
    <x v="2"/>
    <x v="2"/>
    <x v="16"/>
    <x v="1"/>
    <s v="Kleencut® Forged Office Shears by Acme United Corporation"/>
    <n v="0.55000000000000004"/>
    <s v="United States"/>
    <x v="0"/>
    <x v="12"/>
    <s v="Fort Lauderdale"/>
    <n v="33311"/>
    <x v="44"/>
    <d v="2015-02-16T00:00:00"/>
    <n v="-1045.0160000000001"/>
    <n v="19"/>
    <n v="40.93"/>
    <n v="88268"/>
    <x v="0"/>
    <n v="-611.31978821076768"/>
  </r>
  <r>
    <n v="2490"/>
    <s v="Pauline Finch"/>
    <x v="0"/>
    <n v="0.09"/>
    <n v="348.21"/>
    <n v="40.19"/>
    <x v="0"/>
    <x v="2"/>
    <x v="0"/>
    <x v="0"/>
    <x v="0"/>
    <s v="Bretford CR4500 Series Slim Rectangular Table"/>
    <n v="0.62"/>
    <s v="United States"/>
    <x v="2"/>
    <x v="8"/>
    <s v="Costa Mesa"/>
    <n v="92627"/>
    <x v="44"/>
    <d v="2015-02-16T00:00:00"/>
    <n v="-93.85"/>
    <n v="2"/>
    <n v="662.8"/>
    <n v="86884"/>
    <x v="2"/>
    <n v="2715.4349891015022"/>
  </r>
  <r>
    <n v="2491"/>
    <s v="Sean N Boyer"/>
    <x v="0"/>
    <n v="0.09"/>
    <n v="348.21"/>
    <n v="40.19"/>
    <x v="0"/>
    <x v="2"/>
    <x v="0"/>
    <x v="0"/>
    <x v="0"/>
    <s v="Bretford CR4500 Series Slim Rectangular Table"/>
    <n v="0.62"/>
    <s v="United States"/>
    <x v="2"/>
    <x v="8"/>
    <s v="Los Angeles"/>
    <n v="90045"/>
    <x v="44"/>
    <d v="2015-02-16T00:00:00"/>
    <n v="-93.85"/>
    <n v="8"/>
    <n v="2651.21"/>
    <n v="48836"/>
    <x v="2"/>
    <n v="2715.4349891015022"/>
  </r>
  <r>
    <n v="3069"/>
    <s v="Tiffany Merrill"/>
    <x v="0"/>
    <n v="0.09"/>
    <n v="1.82"/>
    <n v="0.83"/>
    <x v="1"/>
    <x v="1"/>
    <x v="2"/>
    <x v="2"/>
    <x v="2"/>
    <s v="Newell 307"/>
    <n v="0.56999999999999995"/>
    <s v="United States"/>
    <x v="1"/>
    <x v="7"/>
    <s v="Oakdale"/>
    <n v="55128"/>
    <x v="44"/>
    <d v="2015-02-15T00:00:00"/>
    <n v="-6.734"/>
    <n v="22"/>
    <n v="36.82"/>
    <n v="88192"/>
    <x v="1"/>
    <n v="334.0922575580621"/>
  </r>
  <r>
    <n v="3393"/>
    <s v="Irene Murphy"/>
    <x v="0"/>
    <n v="0.08"/>
    <n v="4.4800000000000004"/>
    <n v="2.5"/>
    <x v="1"/>
    <x v="1"/>
    <x v="2"/>
    <x v="15"/>
    <x v="5"/>
    <s v="Ampad #10 Peel &amp; Seel® Holiday Envelopes"/>
    <n v="0.37"/>
    <s v="United States"/>
    <x v="2"/>
    <x v="4"/>
    <s v="Pullman"/>
    <n v="99163"/>
    <x v="44"/>
    <d v="2015-02-15T00:00:00"/>
    <n v="-3.2448000000000001"/>
    <n v="19"/>
    <n v="80.2"/>
    <n v="87909"/>
    <x v="2"/>
    <n v="232.52885772579464"/>
  </r>
  <r>
    <n v="306"/>
    <s v="Thomas McAllister"/>
    <x v="1"/>
    <n v="0.01"/>
    <n v="8.33"/>
    <n v="1.99"/>
    <x v="1"/>
    <x v="0"/>
    <x v="1"/>
    <x v="1"/>
    <x v="1"/>
    <s v="80 Minute Slim Jewel Case CD-R , 10/Pack - Staples"/>
    <n v="0.52"/>
    <s v="United States"/>
    <x v="3"/>
    <x v="36"/>
    <s v="Pikesville"/>
    <n v="21208"/>
    <x v="44"/>
    <d v="2015-02-15T00:00:00"/>
    <n v="15.895200000000001"/>
    <n v="8"/>
    <n v="70.16"/>
    <n v="87057"/>
    <x v="3"/>
    <n v="148.43113375727327"/>
  </r>
  <r>
    <n v="306"/>
    <s v="Thomas McAllister"/>
    <x v="1"/>
    <n v="0.04"/>
    <n v="85.99"/>
    <n v="0.99"/>
    <x v="1"/>
    <x v="0"/>
    <x v="1"/>
    <x v="12"/>
    <x v="2"/>
    <s v="Accessory34"/>
    <n v="0.55000000000000004"/>
    <s v="United States"/>
    <x v="3"/>
    <x v="36"/>
    <s v="Pikesville"/>
    <n v="21208"/>
    <x v="44"/>
    <d v="2015-02-16T00:00:00"/>
    <n v="855.99329999999998"/>
    <n v="17"/>
    <n v="1240.57"/>
    <n v="87057"/>
    <x v="3"/>
    <n v="1229.5066181076038"/>
  </r>
  <r>
    <n v="308"/>
    <s v="Glen Caldwell"/>
    <x v="1"/>
    <n v="0.01"/>
    <n v="8.33"/>
    <n v="1.99"/>
    <x v="1"/>
    <x v="0"/>
    <x v="1"/>
    <x v="1"/>
    <x v="1"/>
    <s v="80 Minute Slim Jewel Case CD-R , 10/Pack - Staples"/>
    <n v="0.52"/>
    <s v="United States"/>
    <x v="2"/>
    <x v="4"/>
    <s v="Seattle"/>
    <n v="98115"/>
    <x v="44"/>
    <d v="2015-02-15T00:00:00"/>
    <n v="10.74"/>
    <n v="32"/>
    <n v="280.62"/>
    <n v="37760"/>
    <x v="2"/>
    <n v="143.15207635324774"/>
  </r>
  <r>
    <n v="1156"/>
    <s v="Edith Forbes"/>
    <x v="1"/>
    <n v="0.06"/>
    <n v="175.99"/>
    <n v="8.99"/>
    <x v="1"/>
    <x v="1"/>
    <x v="1"/>
    <x v="12"/>
    <x v="5"/>
    <s v="2180"/>
    <n v="0.56999999999999995"/>
    <s v="United States"/>
    <x v="3"/>
    <x v="35"/>
    <s v="Tewksbury"/>
    <n v="1876"/>
    <x v="44"/>
    <d v="2015-02-15T00:00:00"/>
    <n v="48.47148"/>
    <n v="7"/>
    <n v="1013.84"/>
    <n v="90855"/>
    <x v="3"/>
    <n v="889.19182223234816"/>
  </r>
  <r>
    <n v="1745"/>
    <s v="Herbert Holden"/>
    <x v="2"/>
    <n v="0.04"/>
    <n v="60.65"/>
    <n v="12.23"/>
    <x v="1"/>
    <x v="2"/>
    <x v="0"/>
    <x v="11"/>
    <x v="6"/>
    <s v="Tenex Traditional Chairmats for Medium Pile Carpet, Standard Lip, 36&quot; x 48&quot;"/>
    <n v="0.64"/>
    <s v="United States"/>
    <x v="0"/>
    <x v="5"/>
    <s v="Atlanta"/>
    <n v="30305"/>
    <x v="44"/>
    <d v="2015-02-16T00:00:00"/>
    <n v="116.5063"/>
    <n v="4"/>
    <n v="256.77"/>
    <n v="13408"/>
    <x v="0"/>
    <n v="900.06352437078556"/>
  </r>
  <r>
    <n v="1749"/>
    <s v="Sherri P Stephens"/>
    <x v="2"/>
    <n v="0.04"/>
    <n v="60.65"/>
    <n v="12.23"/>
    <x v="1"/>
    <x v="2"/>
    <x v="0"/>
    <x v="11"/>
    <x v="6"/>
    <s v="Tenex Traditional Chairmats for Medium Pile Carpet, Standard Lip, 36&quot; x 48&quot;"/>
    <n v="0.64"/>
    <s v="United States"/>
    <x v="1"/>
    <x v="19"/>
    <s v="Lawton"/>
    <n v="73505"/>
    <x v="44"/>
    <d v="2015-02-16T00:00:00"/>
    <n v="44.2911"/>
    <n v="1"/>
    <n v="64.19"/>
    <n v="87244"/>
    <x v="1"/>
    <n v="826.11330202379872"/>
  </r>
  <r>
    <n v="639"/>
    <s v="Lois Rowland"/>
    <x v="3"/>
    <n v="0"/>
    <n v="236.97"/>
    <n v="59.24"/>
    <x v="0"/>
    <x v="1"/>
    <x v="0"/>
    <x v="0"/>
    <x v="0"/>
    <s v="Chromcraft Rectangular Conference Tables"/>
    <n v="0.61"/>
    <s v="United States"/>
    <x v="2"/>
    <x v="8"/>
    <s v="Santa Maria"/>
    <n v="93454"/>
    <x v="44"/>
    <d v="2015-02-15T00:00:00"/>
    <n v="1192.04"/>
    <n v="9"/>
    <n v="1769.91"/>
    <n v="87952"/>
    <x v="2"/>
    <n v="4113.021289994741"/>
  </r>
  <r>
    <n v="640"/>
    <s v="Neal Wolfe"/>
    <x v="3"/>
    <n v="0"/>
    <n v="236.97"/>
    <n v="59.24"/>
    <x v="0"/>
    <x v="1"/>
    <x v="0"/>
    <x v="0"/>
    <x v="0"/>
    <s v="Chromcraft Rectangular Conference Tables"/>
    <n v="0.61"/>
    <s v="United States"/>
    <x v="2"/>
    <x v="4"/>
    <s v="Seattle"/>
    <n v="98119"/>
    <x v="44"/>
    <d v="2015-02-15T00:00:00"/>
    <n v="1192.04"/>
    <n v="34"/>
    <n v="6686.34"/>
    <n v="56452"/>
    <x v="2"/>
    <n v="4113.021289994741"/>
  </r>
  <r>
    <n v="1682"/>
    <s v="Julie Edwards"/>
    <x v="3"/>
    <n v="0.04"/>
    <n v="6.28"/>
    <n v="5.41"/>
    <x v="1"/>
    <x v="1"/>
    <x v="0"/>
    <x v="11"/>
    <x v="5"/>
    <s v="Eldon® 200 Class™ Desk Accessories"/>
    <n v="0.53"/>
    <s v="United States"/>
    <x v="1"/>
    <x v="10"/>
    <s v="Chicago"/>
    <n v="60611"/>
    <x v="44"/>
    <d v="2015-02-16T00:00:00"/>
    <n v="-38.380000000000003"/>
    <n v="43"/>
    <n v="284.48"/>
    <n v="14115"/>
    <x v="1"/>
    <n v="353.06068318029645"/>
  </r>
  <r>
    <n v="1683"/>
    <s v="Wesley Corbett"/>
    <x v="3"/>
    <n v="0.04"/>
    <n v="6.28"/>
    <n v="5.41"/>
    <x v="1"/>
    <x v="1"/>
    <x v="0"/>
    <x v="11"/>
    <x v="5"/>
    <s v="Eldon® 200 Class™ Desk Accessories"/>
    <n v="0.53"/>
    <s v="United States"/>
    <x v="1"/>
    <x v="18"/>
    <s v="Conroe"/>
    <n v="77301"/>
    <x v="44"/>
    <d v="2015-02-16T00:00:00"/>
    <n v="-19.957599999999999"/>
    <n v="11"/>
    <n v="72.77"/>
    <n v="90612"/>
    <x v="1"/>
    <n v="371.92569464831331"/>
  </r>
  <r>
    <n v="11"/>
    <s v="Marcus Dunlap"/>
    <x v="0"/>
    <n v="0.06"/>
    <n v="9.48"/>
    <n v="7.29"/>
    <x v="1"/>
    <x v="2"/>
    <x v="0"/>
    <x v="11"/>
    <x v="1"/>
    <s v="DAX Two-Tone Rosewood/Black Document Frame, Desktop, 5 x 7"/>
    <n v="0.45"/>
    <s v="United States"/>
    <x v="3"/>
    <x v="33"/>
    <s v="Roselle"/>
    <n v="7203"/>
    <x v="45"/>
    <d v="2015-02-17T00:00:00"/>
    <n v="-53.809600000000003"/>
    <n v="22"/>
    <n v="211.15"/>
    <n v="90192"/>
    <x v="3"/>
    <n v="467.89388774621597"/>
  </r>
  <r>
    <n v="596"/>
    <s v="Doris Fitzpatrick"/>
    <x v="0"/>
    <n v="0.03"/>
    <n v="3.8"/>
    <n v="1.49"/>
    <x v="1"/>
    <x v="1"/>
    <x v="2"/>
    <x v="5"/>
    <x v="5"/>
    <s v="Durable Pressboard Binders"/>
    <n v="0.38"/>
    <s v="United States"/>
    <x v="1"/>
    <x v="2"/>
    <s v="Carmel"/>
    <n v="46032"/>
    <x v="45"/>
    <d v="2015-02-17T00:00:00"/>
    <n v="15.2745"/>
    <n v="6"/>
    <n v="24.27"/>
    <n v="86308"/>
    <x v="1"/>
    <n v="262.80058337520427"/>
  </r>
  <r>
    <n v="596"/>
    <s v="Doris Fitzpatrick"/>
    <x v="0"/>
    <n v="7.0000000000000007E-2"/>
    <n v="7.98"/>
    <n v="1.25"/>
    <x v="1"/>
    <x v="1"/>
    <x v="2"/>
    <x v="7"/>
    <x v="2"/>
    <s v="Adams Telephone Message Book w/Frequently-Called Numbers Space, 400 Messages per Book"/>
    <n v="0.35"/>
    <s v="United States"/>
    <x v="1"/>
    <x v="2"/>
    <s v="Carmel"/>
    <n v="46032"/>
    <x v="45"/>
    <d v="2015-02-17T00:00:00"/>
    <n v="26.585699999999999"/>
    <n v="5"/>
    <n v="38.53"/>
    <n v="86308"/>
    <x v="1"/>
    <n v="229.47770207626286"/>
  </r>
  <r>
    <n v="596"/>
    <s v="Doris Fitzpatrick"/>
    <x v="0"/>
    <n v="7.0000000000000007E-2"/>
    <n v="417.4"/>
    <n v="75.23"/>
    <x v="0"/>
    <x v="1"/>
    <x v="0"/>
    <x v="0"/>
    <x v="0"/>
    <s v="Bretford “Just In Time” Height-Adjustable Multi-Task Work Tables"/>
    <n v="0.79"/>
    <s v="United States"/>
    <x v="1"/>
    <x v="2"/>
    <s v="Carmel"/>
    <n v="46032"/>
    <x v="45"/>
    <d v="2015-02-16T00:00:00"/>
    <n v="-575.35199999999998"/>
    <n v="12"/>
    <n v="4910.72"/>
    <n v="86308"/>
    <x v="1"/>
    <n v="3502.7748044514901"/>
  </r>
  <r>
    <n v="2260"/>
    <s v="Geoffrey H Wong"/>
    <x v="0"/>
    <n v="0.02"/>
    <n v="4.9800000000000004"/>
    <n v="0.49"/>
    <x v="1"/>
    <x v="3"/>
    <x v="2"/>
    <x v="13"/>
    <x v="5"/>
    <s v="Avery White Multi-Purpose Labels"/>
    <n v="0.39"/>
    <s v="United States"/>
    <x v="0"/>
    <x v="5"/>
    <s v="Rome"/>
    <n v="30161"/>
    <x v="45"/>
    <d v="2015-02-16T00:00:00"/>
    <n v="-52.863999999999997"/>
    <n v="17"/>
    <n v="87.11"/>
    <n v="89601"/>
    <x v="0"/>
    <n v="212.93877713852225"/>
  </r>
  <r>
    <n v="2260"/>
    <s v="Geoffrey H Wong"/>
    <x v="0"/>
    <n v="0.01"/>
    <n v="20.99"/>
    <n v="0.99"/>
    <x v="1"/>
    <x v="3"/>
    <x v="1"/>
    <x v="12"/>
    <x v="1"/>
    <s v="Accessory15"/>
    <n v="0.83"/>
    <s v="United States"/>
    <x v="0"/>
    <x v="5"/>
    <s v="Rome"/>
    <n v="30161"/>
    <x v="45"/>
    <d v="2015-02-16T00:00:00"/>
    <n v="45.378"/>
    <n v="9"/>
    <n v="170.46"/>
    <n v="89601"/>
    <x v="0"/>
    <n v="749.85221535539904"/>
  </r>
  <r>
    <n v="3211"/>
    <s v="Jonathan Crabtree"/>
    <x v="1"/>
    <n v="0.1"/>
    <n v="7.31"/>
    <n v="0.49"/>
    <x v="1"/>
    <x v="3"/>
    <x v="2"/>
    <x v="13"/>
    <x v="5"/>
    <s v="Self-Adhesive Address Labels for Typewriters by Universal"/>
    <n v="0.38"/>
    <s v="United States"/>
    <x v="1"/>
    <x v="10"/>
    <s v="Addison"/>
    <n v="60101"/>
    <x v="45"/>
    <d v="2015-02-16T00:00:00"/>
    <n v="55.020600000000002"/>
    <n v="12"/>
    <n v="79.739999999999995"/>
    <n v="91522"/>
    <x v="1"/>
    <n v="-22.962953540133398"/>
  </r>
  <r>
    <n v="3211"/>
    <s v="Jonathan Crabtree"/>
    <x v="1"/>
    <n v="0.1"/>
    <n v="20.99"/>
    <n v="2.5"/>
    <x v="1"/>
    <x v="3"/>
    <x v="1"/>
    <x v="12"/>
    <x v="2"/>
    <s v="Accessory37"/>
    <n v="0.81"/>
    <s v="United States"/>
    <x v="1"/>
    <x v="10"/>
    <s v="Addison"/>
    <n v="60101"/>
    <x v="45"/>
    <d v="2015-02-16T00:00:00"/>
    <n v="-43.65504"/>
    <n v="23"/>
    <n v="392.45"/>
    <n v="91522"/>
    <x v="1"/>
    <n v="331.81664033301456"/>
  </r>
  <r>
    <n v="393"/>
    <s v="Shawn Combs"/>
    <x v="2"/>
    <n v="7.0000000000000007E-2"/>
    <n v="9.7100000000000009"/>
    <n v="9.4499999999999993"/>
    <x v="1"/>
    <x v="3"/>
    <x v="2"/>
    <x v="6"/>
    <x v="5"/>
    <s v="Filing/Storage Totes and Swivel Casters"/>
    <n v="0.6"/>
    <s v="United States"/>
    <x v="3"/>
    <x v="11"/>
    <s v="Auburn"/>
    <n v="13021"/>
    <x v="45"/>
    <d v="2015-02-22T00:00:00"/>
    <n v="-81.77"/>
    <n v="3"/>
    <n v="31.44"/>
    <n v="86382"/>
    <x v="3"/>
    <n v="377.07050985499518"/>
  </r>
  <r>
    <n v="651"/>
    <s v="Leah Clapp"/>
    <x v="2"/>
    <n v="0.04"/>
    <n v="880.98"/>
    <n v="44.55"/>
    <x v="0"/>
    <x v="1"/>
    <x v="0"/>
    <x v="10"/>
    <x v="0"/>
    <s v="Riverside Palais Royal Lawyers Bookcase, Royale Cherry Finish"/>
    <n v="0.62"/>
    <s v="United States"/>
    <x v="2"/>
    <x v="26"/>
    <s v="Las Vegas"/>
    <n v="89115"/>
    <x v="45"/>
    <d v="2015-02-19T00:00:00"/>
    <n v="4233.2587999999996"/>
    <n v="8"/>
    <n v="6901.25"/>
    <n v="91576"/>
    <x v="2"/>
    <n v="8699.6994016227218"/>
  </r>
  <r>
    <n v="651"/>
    <s v="Leah Clapp"/>
    <x v="2"/>
    <n v="7.0000000000000007E-2"/>
    <n v="13.4"/>
    <n v="4.95"/>
    <x v="1"/>
    <x v="1"/>
    <x v="0"/>
    <x v="11"/>
    <x v="1"/>
    <s v="Electrix 20W Halogen Replacement Bulb for Zoom-In Desk Lamp"/>
    <n v="0.37"/>
    <s v="United States"/>
    <x v="2"/>
    <x v="26"/>
    <s v="Las Vegas"/>
    <n v="89115"/>
    <x v="45"/>
    <d v="2015-02-20T00:00:00"/>
    <n v="102.76860000000001"/>
    <n v="11"/>
    <n v="148.94"/>
    <n v="91576"/>
    <x v="2"/>
    <n v="233.11911875931645"/>
  </r>
  <r>
    <n v="651"/>
    <s v="Leah Clapp"/>
    <x v="2"/>
    <n v="0.01"/>
    <n v="15.99"/>
    <n v="11.28"/>
    <x v="1"/>
    <x v="1"/>
    <x v="1"/>
    <x v="3"/>
    <x v="6"/>
    <s v="210 Trimline Phone, White"/>
    <n v="0.38"/>
    <s v="United States"/>
    <x v="2"/>
    <x v="26"/>
    <s v="Las Vegas"/>
    <n v="89115"/>
    <x v="45"/>
    <d v="2015-02-22T00:00:00"/>
    <n v="-36.671543999999997"/>
    <n v="12"/>
    <n v="200.68"/>
    <n v="91576"/>
    <x v="2"/>
    <n v="321.36297683607785"/>
  </r>
  <r>
    <n v="2684"/>
    <s v="Edna Michael"/>
    <x v="2"/>
    <n v="0.09"/>
    <n v="8.74"/>
    <n v="1.39"/>
    <x v="2"/>
    <x v="0"/>
    <x v="2"/>
    <x v="15"/>
    <x v="5"/>
    <s v="#10- 4 1/8&quot; x 9 1/2&quot; Recycled Envelopes"/>
    <n v="0.38"/>
    <s v="United States"/>
    <x v="0"/>
    <x v="12"/>
    <s v="Port Charlotte"/>
    <n v="33952"/>
    <x v="45"/>
    <d v="2015-02-20T00:00:00"/>
    <n v="23.616"/>
    <n v="1"/>
    <n v="11.78"/>
    <n v="89146"/>
    <x v="0"/>
    <n v="-28.153527234113913"/>
  </r>
  <r>
    <n v="2684"/>
    <s v="Edna Michael"/>
    <x v="2"/>
    <n v="0.09"/>
    <n v="18.97"/>
    <n v="9.0299999999999994"/>
    <x v="1"/>
    <x v="0"/>
    <x v="2"/>
    <x v="7"/>
    <x v="5"/>
    <s v="Computer Printout Paper with Letter-Trim Perforations"/>
    <n v="0.37"/>
    <s v="United States"/>
    <x v="0"/>
    <x v="12"/>
    <s v="Port Charlotte"/>
    <n v="33952"/>
    <x v="45"/>
    <d v="2015-02-20T00:00:00"/>
    <n v="-1748.0119999999999"/>
    <n v="1"/>
    <n v="20.96"/>
    <n v="89146"/>
    <x v="0"/>
    <n v="-1525.2251397801535"/>
  </r>
  <r>
    <n v="2951"/>
    <s v="Jordan Womble"/>
    <x v="4"/>
    <n v="7.0000000000000007E-2"/>
    <n v="42.98"/>
    <n v="4.62"/>
    <x v="2"/>
    <x v="3"/>
    <x v="2"/>
    <x v="8"/>
    <x v="5"/>
    <s v="Belkin F9M820V08 8 Outlet Surge"/>
    <n v="0.56000000000000005"/>
    <s v="United States"/>
    <x v="1"/>
    <x v="38"/>
    <s v="Hays"/>
    <n v="67601"/>
    <x v="45"/>
    <d v="2015-02-17T00:00:00"/>
    <n v="565.38599999999997"/>
    <n v="19"/>
    <n v="819.4"/>
    <n v="91397"/>
    <x v="1"/>
    <n v="828.04916947876768"/>
  </r>
  <r>
    <n v="2951"/>
    <s v="Jordan Womble"/>
    <x v="4"/>
    <n v="0.03"/>
    <n v="89.99"/>
    <n v="42"/>
    <x v="0"/>
    <x v="3"/>
    <x v="0"/>
    <x v="9"/>
    <x v="3"/>
    <s v="Global Leather Task Chair, Black"/>
    <n v="0.66"/>
    <s v="United States"/>
    <x v="1"/>
    <x v="38"/>
    <s v="Hays"/>
    <n v="67601"/>
    <x v="45"/>
    <d v="2015-02-18T00:00:00"/>
    <n v="-230.9528"/>
    <n v="19"/>
    <n v="1809.75"/>
    <n v="91397"/>
    <x v="1"/>
    <n v="1581.2272745248563"/>
  </r>
  <r>
    <n v="2355"/>
    <s v="Clyde Burnett"/>
    <x v="3"/>
    <n v="0.1"/>
    <n v="78.69"/>
    <n v="19.989999999999998"/>
    <x v="1"/>
    <x v="1"/>
    <x v="0"/>
    <x v="11"/>
    <x v="5"/>
    <s v="Howard Miller 12-3/4 Diameter Accuwave DS ™ Wall Clock"/>
    <n v="0.43"/>
    <s v="United States"/>
    <x v="2"/>
    <x v="8"/>
    <s v="Coachella"/>
    <n v="92236"/>
    <x v="45"/>
    <d v="2015-02-16T00:00:00"/>
    <n v="465.43950000000001"/>
    <n v="9"/>
    <n v="674.55"/>
    <n v="91304"/>
    <x v="2"/>
    <n v="1376.0709861282603"/>
  </r>
  <r>
    <n v="1129"/>
    <s v="Pam Patton"/>
    <x v="2"/>
    <n v="0.04"/>
    <n v="8.6"/>
    <n v="6.19"/>
    <x v="1"/>
    <x v="2"/>
    <x v="2"/>
    <x v="5"/>
    <x v="5"/>
    <s v="Avery Printable Repositionable Plastic Tabs"/>
    <n v="0.38"/>
    <s v="United States"/>
    <x v="3"/>
    <x v="35"/>
    <s v="Boston"/>
    <n v="2118"/>
    <x v="46"/>
    <d v="2015-02-23T00:00:00"/>
    <n v="-63.813499999999998"/>
    <n v="37"/>
    <n v="311.66000000000003"/>
    <n v="32037"/>
    <x v="3"/>
    <n v="169.28017201714533"/>
  </r>
  <r>
    <n v="1129"/>
    <s v="Pam Patton"/>
    <x v="2"/>
    <n v="7.0000000000000007E-2"/>
    <n v="699.99"/>
    <n v="24.49"/>
    <x v="1"/>
    <x v="2"/>
    <x v="1"/>
    <x v="4"/>
    <x v="4"/>
    <s v="Canon Imageclass D680 Copier / Fax"/>
    <n v="0.54"/>
    <s v="United States"/>
    <x v="3"/>
    <x v="35"/>
    <s v="Boston"/>
    <n v="2118"/>
    <x v="46"/>
    <d v="2015-02-20T00:00:00"/>
    <n v="325.29000000000002"/>
    <n v="15"/>
    <n v="9862.51"/>
    <n v="32037"/>
    <x v="3"/>
    <n v="3352.9427080346682"/>
  </r>
  <r>
    <n v="1132"/>
    <s v="Michael Robbins"/>
    <x v="2"/>
    <n v="0.04"/>
    <n v="8.6"/>
    <n v="6.19"/>
    <x v="1"/>
    <x v="2"/>
    <x v="2"/>
    <x v="5"/>
    <x v="5"/>
    <s v="Avery Printable Repositionable Plastic Tabs"/>
    <n v="0.38"/>
    <s v="United States"/>
    <x v="1"/>
    <x v="18"/>
    <s v="Euless"/>
    <n v="76039"/>
    <x v="46"/>
    <d v="2015-02-23T00:00:00"/>
    <n v="-63.813499999999998"/>
    <n v="9"/>
    <n v="75.81"/>
    <n v="88102"/>
    <x v="1"/>
    <n v="169.28017201714533"/>
  </r>
  <r>
    <n v="1132"/>
    <s v="Michael Robbins"/>
    <x v="2"/>
    <n v="7.0000000000000007E-2"/>
    <n v="699.99"/>
    <n v="24.49"/>
    <x v="1"/>
    <x v="2"/>
    <x v="1"/>
    <x v="4"/>
    <x v="4"/>
    <s v="Canon Imageclass D680 Copier / Fax"/>
    <n v="0.54"/>
    <s v="United States"/>
    <x v="1"/>
    <x v="18"/>
    <s v="Euless"/>
    <n v="76039"/>
    <x v="46"/>
    <d v="2015-02-20T00:00:00"/>
    <n v="325.29000000000002"/>
    <n v="4"/>
    <n v="2630"/>
    <n v="88102"/>
    <x v="1"/>
    <n v="3352.9427080346682"/>
  </r>
  <r>
    <n v="1580"/>
    <s v="Ronnie Nolan"/>
    <x v="2"/>
    <n v="0.1"/>
    <n v="11.58"/>
    <n v="6.97"/>
    <x v="1"/>
    <x v="3"/>
    <x v="2"/>
    <x v="15"/>
    <x v="5"/>
    <s v="Peel &amp; Seel® Recycled Catalog Envelopes, Brown"/>
    <n v="0.35"/>
    <s v="United States"/>
    <x v="3"/>
    <x v="29"/>
    <s v="Waterville"/>
    <n v="4901"/>
    <x v="46"/>
    <d v="2015-02-20T00:00:00"/>
    <n v="-8.3979999999999997"/>
    <n v="1"/>
    <n v="14.53"/>
    <n v="90934"/>
    <x v="3"/>
    <n v="161.89765444968464"/>
  </r>
  <r>
    <n v="1138"/>
    <s v="Malcolm Floyd"/>
    <x v="4"/>
    <n v="0.02"/>
    <n v="160.97999999999999"/>
    <n v="30"/>
    <x v="0"/>
    <x v="2"/>
    <x v="0"/>
    <x v="9"/>
    <x v="3"/>
    <s v="Office Star - Mid Back Dual function Ergonomic High Back Chair with 2-Way Adjustable Arms"/>
    <n v="0.62"/>
    <s v="United States"/>
    <x v="1"/>
    <x v="18"/>
    <s v="The Colony"/>
    <n v="75056"/>
    <x v="46"/>
    <d v="2015-02-19T00:00:00"/>
    <n v="-51.116"/>
    <n v="1"/>
    <n v="192.49"/>
    <n v="86574"/>
    <x v="1"/>
    <n v="1659.9369299118346"/>
  </r>
  <r>
    <n v="1228"/>
    <s v="Hazel Jennings"/>
    <x v="4"/>
    <n v="0"/>
    <n v="7.1"/>
    <n v="6.05"/>
    <x v="1"/>
    <x v="0"/>
    <x v="2"/>
    <x v="5"/>
    <x v="5"/>
    <s v="Wilson Jones Hanging View Binder, White, 1&quot;"/>
    <n v="0.39"/>
    <s v="United States"/>
    <x v="3"/>
    <x v="28"/>
    <s v="Philadelphia"/>
    <n v="19140"/>
    <x v="46"/>
    <d v="2015-02-17T00:00:00"/>
    <n v="-60.145000000000003"/>
    <n v="28"/>
    <n v="208.83"/>
    <n v="55874"/>
    <x v="3"/>
    <n v="92.732014615572822"/>
  </r>
  <r>
    <n v="1228"/>
    <s v="Hazel Jennings"/>
    <x v="4"/>
    <n v="0.01"/>
    <n v="4.9800000000000004"/>
    <n v="4.62"/>
    <x v="2"/>
    <x v="0"/>
    <x v="1"/>
    <x v="1"/>
    <x v="1"/>
    <s v="Imation 3.5&quot;, DISKETTE 44766 HGHLD3.52HD/FM, 10/Pack"/>
    <n v="0.64"/>
    <s v="United States"/>
    <x v="3"/>
    <x v="28"/>
    <s v="Philadelphia"/>
    <n v="19140"/>
    <x v="46"/>
    <d v="2015-02-18T00:00:00"/>
    <n v="-111.72"/>
    <n v="41"/>
    <n v="228.3"/>
    <n v="55874"/>
    <x v="3"/>
    <n v="112.72298342204236"/>
  </r>
  <r>
    <n v="1228"/>
    <s v="Hazel Jennings"/>
    <x v="4"/>
    <n v="0.06"/>
    <n v="5.68"/>
    <n v="1.39"/>
    <x v="1"/>
    <x v="0"/>
    <x v="2"/>
    <x v="15"/>
    <x v="5"/>
    <s v="Staples Standard Envelopes"/>
    <n v="0.38"/>
    <s v="United States"/>
    <x v="3"/>
    <x v="28"/>
    <s v="Philadelphia"/>
    <n v="19140"/>
    <x v="46"/>
    <d v="2015-02-16T00:00:00"/>
    <n v="33.01"/>
    <n v="24"/>
    <n v="129.53"/>
    <n v="55874"/>
    <x v="3"/>
    <n v="6.9145002538353673"/>
  </r>
  <r>
    <n v="1229"/>
    <s v="Patrick Byrne"/>
    <x v="4"/>
    <n v="0.01"/>
    <n v="4.9800000000000004"/>
    <n v="4.62"/>
    <x v="2"/>
    <x v="0"/>
    <x v="1"/>
    <x v="1"/>
    <x v="1"/>
    <s v="Imation 3.5&quot;, DISKETTE 44766 HGHLD3.52HD/FM, 10/Pack"/>
    <n v="0.64"/>
    <s v="United States"/>
    <x v="1"/>
    <x v="18"/>
    <s v="Sulphur Springs"/>
    <n v="75482"/>
    <x v="46"/>
    <d v="2015-02-18T00:00:00"/>
    <n v="-111.72"/>
    <n v="10"/>
    <n v="55.68"/>
    <n v="90378"/>
    <x v="1"/>
    <n v="112.72298342204236"/>
  </r>
  <r>
    <n v="1625"/>
    <s v="Molly Browning"/>
    <x v="4"/>
    <n v="0"/>
    <n v="209.37"/>
    <n v="69"/>
    <x v="1"/>
    <x v="2"/>
    <x v="0"/>
    <x v="0"/>
    <x v="4"/>
    <s v="Hon 2111 Invitation™ Series Corner Table"/>
    <n v="0.79"/>
    <s v="United States"/>
    <x v="3"/>
    <x v="11"/>
    <s v="Glen Cove"/>
    <n v="11542"/>
    <x v="46"/>
    <d v="2015-02-18T00:00:00"/>
    <n v="-263.11192907999998"/>
    <n v="11"/>
    <n v="1959.88"/>
    <n v="90601"/>
    <x v="3"/>
    <n v="2630.4821184929356"/>
  </r>
  <r>
    <n v="3151"/>
    <s v="Glenda Hunter"/>
    <x v="3"/>
    <n v="0.05"/>
    <n v="25.99"/>
    <n v="5.37"/>
    <x v="2"/>
    <x v="3"/>
    <x v="2"/>
    <x v="2"/>
    <x v="5"/>
    <s v="BOSTON® Ranger® #55 Pencil Sharpener, Black"/>
    <n v="0.56000000000000005"/>
    <s v="United States"/>
    <x v="2"/>
    <x v="8"/>
    <s v="Twentynine Palms"/>
    <n v="92277"/>
    <x v="46"/>
    <d v="2015-02-18T00:00:00"/>
    <n v="220.35720000000001"/>
    <n v="18"/>
    <n v="451.35"/>
    <n v="88545"/>
    <x v="2"/>
    <n v="643.71053022354283"/>
  </r>
  <r>
    <n v="936"/>
    <s v="Robyn Garner"/>
    <x v="0"/>
    <n v="0.05"/>
    <n v="6.04"/>
    <n v="2.14"/>
    <x v="2"/>
    <x v="3"/>
    <x v="2"/>
    <x v="7"/>
    <x v="2"/>
    <s v="Adams Telephone Message Books, 5 1/4” x 11”"/>
    <n v="0.38"/>
    <s v="United States"/>
    <x v="2"/>
    <x v="8"/>
    <s v="Redlands"/>
    <n v="92374"/>
    <x v="47"/>
    <d v="2015-02-19T00:00:00"/>
    <n v="-4.1399999999999997"/>
    <n v="1"/>
    <n v="8.41"/>
    <n v="90588"/>
    <x v="2"/>
    <n v="201.40660028376581"/>
  </r>
  <r>
    <n v="1305"/>
    <s v="Chris Pritchard"/>
    <x v="1"/>
    <n v="0.04"/>
    <n v="62.18"/>
    <n v="10.84"/>
    <x v="1"/>
    <x v="1"/>
    <x v="0"/>
    <x v="11"/>
    <x v="6"/>
    <s v="Deflect-o Glass Clear Studded Chair Mats"/>
    <n v="0.63"/>
    <s v="United States"/>
    <x v="2"/>
    <x v="15"/>
    <s v="West Valley City"/>
    <n v="84120"/>
    <x v="47"/>
    <d v="2015-02-19T00:00:00"/>
    <n v="125.8077"/>
    <n v="3"/>
    <n v="182.33"/>
    <n v="87002"/>
    <x v="2"/>
    <n v="726.01998427567366"/>
  </r>
  <r>
    <n v="2427"/>
    <s v="John Merritt"/>
    <x v="1"/>
    <n v="0.03"/>
    <n v="40.99"/>
    <n v="19.989999999999998"/>
    <x v="1"/>
    <x v="3"/>
    <x v="2"/>
    <x v="7"/>
    <x v="5"/>
    <s v="White Dual Perf Computer Printout Paper, 2700 Sheets, 1 Part, Heavyweight, 20 lbs., 14 7/8 x 11"/>
    <n v="0.36"/>
    <s v="United States"/>
    <x v="1"/>
    <x v="18"/>
    <s v="Keller"/>
    <n v="76248"/>
    <x v="47"/>
    <d v="2015-02-18T00:00:00"/>
    <n v="395.30799999999999"/>
    <n v="21"/>
    <n v="885.65"/>
    <n v="90860"/>
    <x v="1"/>
    <n v="999.62772656021184"/>
  </r>
  <r>
    <n v="1065"/>
    <s v="Vicki Bond"/>
    <x v="0"/>
    <n v="0.01"/>
    <n v="15.99"/>
    <n v="13.18"/>
    <x v="1"/>
    <x v="3"/>
    <x v="2"/>
    <x v="5"/>
    <x v="5"/>
    <s v="GBC Pre-Punched Binding Paper, Plastic, White, 8-1/2&quot; x 11&quot;"/>
    <n v="0.37"/>
    <s v="United States"/>
    <x v="1"/>
    <x v="10"/>
    <s v="Burbank"/>
    <n v="60459"/>
    <x v="48"/>
    <d v="2015-02-20T00:00:00"/>
    <n v="-99.43544"/>
    <n v="23"/>
    <n v="377.44"/>
    <n v="88899"/>
    <x v="1"/>
    <n v="540.47268885934136"/>
  </r>
  <r>
    <n v="3255"/>
    <s v="Maureen Whitley"/>
    <x v="0"/>
    <n v="0.06"/>
    <n v="47.98"/>
    <n v="3.61"/>
    <x v="1"/>
    <x v="2"/>
    <x v="1"/>
    <x v="1"/>
    <x v="1"/>
    <s v="DS/HD IBM Formatted Diskettes, 200/Pack - Staples"/>
    <n v="0.71"/>
    <s v="United States"/>
    <x v="0"/>
    <x v="12"/>
    <s v="Tamarac"/>
    <n v="33319"/>
    <x v="48"/>
    <d v="2015-02-20T00:00:00"/>
    <n v="596.80799999999999"/>
    <n v="2"/>
    <n v="97.96"/>
    <n v="90488"/>
    <x v="0"/>
    <n v="1369.1653209317337"/>
  </r>
  <r>
    <n v="2141"/>
    <s v="Molly Webster"/>
    <x v="1"/>
    <n v="0.01"/>
    <n v="5.44"/>
    <n v="7.46"/>
    <x v="1"/>
    <x v="2"/>
    <x v="2"/>
    <x v="5"/>
    <x v="5"/>
    <s v="Wilson Jones Custom Binder Spines &amp; Labels"/>
    <n v="0.36"/>
    <s v="United States"/>
    <x v="2"/>
    <x v="3"/>
    <s v="Durango"/>
    <n v="81301"/>
    <x v="48"/>
    <d v="2015-02-19T00:00:00"/>
    <n v="-18.478200000000001"/>
    <n v="3"/>
    <n v="19.68"/>
    <n v="87570"/>
    <x v="2"/>
    <n v="161.85052299254954"/>
  </r>
  <r>
    <n v="2141"/>
    <s v="Molly Webster"/>
    <x v="1"/>
    <n v="0.02"/>
    <n v="549.99"/>
    <n v="49"/>
    <x v="0"/>
    <x v="2"/>
    <x v="1"/>
    <x v="4"/>
    <x v="3"/>
    <s v="Sharp 1540cs Digital Laser Copier"/>
    <n v="0.35"/>
    <s v="United States"/>
    <x v="2"/>
    <x v="3"/>
    <s v="Durango"/>
    <n v="81301"/>
    <x v="48"/>
    <d v="2015-02-20T00:00:00"/>
    <n v="-381.84120000000001"/>
    <n v="18"/>
    <n v="9798.84"/>
    <n v="87570"/>
    <x v="2"/>
    <n v="2825.5787911858865"/>
  </r>
  <r>
    <n v="2141"/>
    <s v="Molly Webster"/>
    <x v="1"/>
    <n v="0.03"/>
    <n v="22.01"/>
    <n v="5.53"/>
    <x v="2"/>
    <x v="2"/>
    <x v="2"/>
    <x v="2"/>
    <x v="1"/>
    <s v="Boston 16801 Nautilus™ Battery Pencil Sharpener"/>
    <n v="0.59"/>
    <s v="United States"/>
    <x v="2"/>
    <x v="3"/>
    <s v="Durango"/>
    <n v="81301"/>
    <x v="48"/>
    <d v="2015-02-19T00:00:00"/>
    <n v="12.5504"/>
    <n v="7"/>
    <n v="154.11000000000001"/>
    <n v="87570"/>
    <x v="2"/>
    <n v="287.93701600306497"/>
  </r>
  <r>
    <n v="2141"/>
    <s v="Molly Webster"/>
    <x v="1"/>
    <n v="0.09"/>
    <n v="34.76"/>
    <n v="8.2200000000000006"/>
    <x v="1"/>
    <x v="2"/>
    <x v="2"/>
    <x v="6"/>
    <x v="5"/>
    <s v="Multi-Use Personal File Cart and Caster Set, Three Stacking Bins"/>
    <n v="0.56999999999999995"/>
    <s v="United States"/>
    <x v="2"/>
    <x v="3"/>
    <s v="Durango"/>
    <n v="81301"/>
    <x v="48"/>
    <d v="2015-02-20T00:00:00"/>
    <n v="45.3324"/>
    <n v="7"/>
    <n v="242.97"/>
    <n v="87570"/>
    <x v="2"/>
    <n v="461.74632843711015"/>
  </r>
  <r>
    <n v="91"/>
    <s v="Wallace Werner"/>
    <x v="4"/>
    <n v="0.05"/>
    <n v="5.18"/>
    <n v="2.04"/>
    <x v="1"/>
    <x v="2"/>
    <x v="2"/>
    <x v="7"/>
    <x v="2"/>
    <s v="Array® Memo Cubes"/>
    <n v="0.36"/>
    <s v="United States"/>
    <x v="2"/>
    <x v="8"/>
    <s v="Vallejo"/>
    <n v="94591"/>
    <x v="48"/>
    <d v="2015-02-20T00:00:00"/>
    <n v="34.010399999999997"/>
    <n v="10"/>
    <n v="53.54"/>
    <n v="87176"/>
    <x v="2"/>
    <n v="53.798347044229729"/>
  </r>
  <r>
    <n v="2521"/>
    <s v="Shawn Meyer"/>
    <x v="4"/>
    <n v="0"/>
    <n v="175.99"/>
    <n v="4.99"/>
    <x v="1"/>
    <x v="2"/>
    <x v="1"/>
    <x v="12"/>
    <x v="5"/>
    <s v="5165"/>
    <n v="0.59"/>
    <s v="United States"/>
    <x v="1"/>
    <x v="18"/>
    <s v="Corsicana"/>
    <n v="75109"/>
    <x v="48"/>
    <d v="2015-02-21T00:00:00"/>
    <n v="1656.6555000000001"/>
    <n v="15"/>
    <n v="2400.9499999999998"/>
    <n v="87032"/>
    <x v="1"/>
    <n v="2556.356693929506"/>
  </r>
  <r>
    <n v="2498"/>
    <s v="Arlene Long"/>
    <x v="3"/>
    <n v="0.09"/>
    <n v="355.98"/>
    <n v="58.92"/>
    <x v="0"/>
    <x v="3"/>
    <x v="0"/>
    <x v="9"/>
    <x v="3"/>
    <s v="Hon 4700 Series Mobuis™ Mid-Back Task Chairs with Adjustable Arms"/>
    <n v="0.64"/>
    <s v="United States"/>
    <x v="2"/>
    <x v="8"/>
    <s v="San Diego"/>
    <n v="92024"/>
    <x v="48"/>
    <d v="2015-02-20T00:00:00"/>
    <n v="1240.25"/>
    <n v="30"/>
    <n v="10554.63"/>
    <n v="16547"/>
    <x v="2"/>
    <n v="4520.8199625065554"/>
  </r>
  <r>
    <n v="2498"/>
    <s v="Arlene Long"/>
    <x v="3"/>
    <n v="0.04"/>
    <n v="218.75"/>
    <n v="69.64"/>
    <x v="0"/>
    <x v="3"/>
    <x v="0"/>
    <x v="0"/>
    <x v="0"/>
    <s v="BoxOffice By Design Rectangular and Half-Moon Meeting Room Tables"/>
    <n v="0.77"/>
    <s v="United States"/>
    <x v="2"/>
    <x v="8"/>
    <s v="San Diego"/>
    <n v="92024"/>
    <x v="48"/>
    <d v="2015-02-18T00:00:00"/>
    <n v="-533.23199999999997"/>
    <n v="8"/>
    <n v="1749.64"/>
    <n v="16547"/>
    <x v="2"/>
    <n v="2712.1527158779245"/>
  </r>
  <r>
    <n v="2499"/>
    <s v="Geoffrey Koch"/>
    <x v="3"/>
    <n v="0.09"/>
    <n v="355.98"/>
    <n v="58.92"/>
    <x v="0"/>
    <x v="3"/>
    <x v="0"/>
    <x v="9"/>
    <x v="3"/>
    <s v="Hon 4700 Series Mobuis™ Mid-Back Task Chairs with Adjustable Arms"/>
    <n v="0.64"/>
    <s v="United States"/>
    <x v="1"/>
    <x v="10"/>
    <s v="Kankakee"/>
    <n v="60901"/>
    <x v="48"/>
    <d v="2015-02-20T00:00:00"/>
    <n v="1240.25"/>
    <n v="8"/>
    <n v="2814.57"/>
    <n v="88319"/>
    <x v="1"/>
    <n v="4520.8199625065554"/>
  </r>
  <r>
    <n v="993"/>
    <s v="Gail Currin"/>
    <x v="1"/>
    <n v="0.05"/>
    <n v="4.28"/>
    <n v="5.17"/>
    <x v="1"/>
    <x v="0"/>
    <x v="2"/>
    <x v="7"/>
    <x v="5"/>
    <s v="Xerox 1971"/>
    <n v="0.4"/>
    <s v="United States"/>
    <x v="2"/>
    <x v="8"/>
    <s v="Oxnard"/>
    <n v="93030"/>
    <x v="49"/>
    <d v="2015-02-19T00:00:00"/>
    <n v="-104.57"/>
    <n v="9"/>
    <n v="38.58"/>
    <n v="89432"/>
    <x v="2"/>
    <n v="-25.900193525233281"/>
  </r>
  <r>
    <n v="1303"/>
    <s v="Cindy Harvey"/>
    <x v="1"/>
    <n v="0.03"/>
    <n v="39.479999999999997"/>
    <n v="1.99"/>
    <x v="1"/>
    <x v="1"/>
    <x v="1"/>
    <x v="1"/>
    <x v="1"/>
    <s v="80 Minute CD-R Spindle, 100/Pack - Staples"/>
    <n v="0.54"/>
    <s v="United States"/>
    <x v="2"/>
    <x v="15"/>
    <s v="Tooele"/>
    <n v="84074"/>
    <x v="49"/>
    <d v="2015-02-21T00:00:00"/>
    <n v="317.08949999999999"/>
    <n v="12"/>
    <n v="459.55"/>
    <n v="87003"/>
    <x v="2"/>
    <n v="537.96801894149667"/>
  </r>
  <r>
    <n v="2828"/>
    <s v="Monica Howard"/>
    <x v="1"/>
    <n v="0.05"/>
    <n v="11.29"/>
    <n v="5.03"/>
    <x v="1"/>
    <x v="3"/>
    <x v="2"/>
    <x v="6"/>
    <x v="5"/>
    <s v="X-Rack™ File for Hanging Folders"/>
    <n v="0.59"/>
    <s v="United States"/>
    <x v="2"/>
    <x v="8"/>
    <s v="El Centro"/>
    <n v="92243"/>
    <x v="49"/>
    <d v="2015-02-21T00:00:00"/>
    <n v="-35.26"/>
    <n v="8"/>
    <n v="90.46"/>
    <n v="87720"/>
    <x v="2"/>
    <n v="230.13061224197875"/>
  </r>
  <r>
    <n v="1303"/>
    <s v="Cindy Harvey"/>
    <x v="2"/>
    <n v="0.01"/>
    <n v="65.989999999999995"/>
    <n v="5.31"/>
    <x v="1"/>
    <x v="1"/>
    <x v="1"/>
    <x v="12"/>
    <x v="5"/>
    <s v="3390"/>
    <n v="0.56999999999999995"/>
    <s v="United States"/>
    <x v="2"/>
    <x v="15"/>
    <s v="Tooele"/>
    <n v="84074"/>
    <x v="49"/>
    <d v="2015-02-26T00:00:00"/>
    <n v="250.36272"/>
    <n v="9"/>
    <n v="536.9"/>
    <n v="87005"/>
    <x v="2"/>
    <n v="764.87027038806252"/>
  </r>
  <r>
    <n v="2287"/>
    <s v="Samuel Newman"/>
    <x v="2"/>
    <n v="0.1"/>
    <n v="54.1"/>
    <n v="19.989999999999998"/>
    <x v="1"/>
    <x v="3"/>
    <x v="2"/>
    <x v="6"/>
    <x v="5"/>
    <s v="Desktop 3-Pocket Hot File®"/>
    <n v="0.59"/>
    <s v="United States"/>
    <x v="0"/>
    <x v="23"/>
    <s v="Summerville"/>
    <n v="29483"/>
    <x v="49"/>
    <d v="2015-02-24T00:00:00"/>
    <n v="34.067999999999998"/>
    <n v="9"/>
    <n v="469.59"/>
    <n v="90147"/>
    <x v="0"/>
    <n v="897.95495759572191"/>
  </r>
  <r>
    <n v="1827"/>
    <s v="Vincent Hale"/>
    <x v="3"/>
    <n v="0"/>
    <n v="5.98"/>
    <n v="0.96"/>
    <x v="1"/>
    <x v="3"/>
    <x v="2"/>
    <x v="2"/>
    <x v="2"/>
    <s v="Newell 315"/>
    <n v="0.6"/>
    <s v="United States"/>
    <x v="1"/>
    <x v="20"/>
    <s v="Burlington"/>
    <n v="52601"/>
    <x v="49"/>
    <d v="2015-02-20T00:00:00"/>
    <n v="38.039700000000003"/>
    <n v="9"/>
    <n v="55.13"/>
    <n v="86956"/>
    <x v="1"/>
    <n v="420.93355079334577"/>
  </r>
  <r>
    <n v="1828"/>
    <s v="Stacey Lucas"/>
    <x v="3"/>
    <n v="0.02"/>
    <n v="5.98"/>
    <n v="5.46"/>
    <x v="1"/>
    <x v="3"/>
    <x v="2"/>
    <x v="7"/>
    <x v="5"/>
    <s v="Xerox 1983"/>
    <n v="0.36"/>
    <s v="United States"/>
    <x v="1"/>
    <x v="20"/>
    <s v="Cedar Falls"/>
    <n v="50613"/>
    <x v="49"/>
    <d v="2015-02-20T00:00:00"/>
    <n v="-47.12"/>
    <n v="7"/>
    <n v="44.8"/>
    <n v="86956"/>
    <x v="1"/>
    <n v="245.40397478604694"/>
  </r>
  <r>
    <n v="2052"/>
    <s v="Francis Kendall"/>
    <x v="3"/>
    <n v="7.0000000000000007E-2"/>
    <n v="31.78"/>
    <n v="1.99"/>
    <x v="1"/>
    <x v="2"/>
    <x v="1"/>
    <x v="1"/>
    <x v="1"/>
    <s v="Memorex 4.7GB DVD-RAM, 3/Pack"/>
    <n v="0.42"/>
    <s v="United States"/>
    <x v="2"/>
    <x v="43"/>
    <s v="Albuquerque"/>
    <n v="87105"/>
    <x v="49"/>
    <d v="2015-02-21T00:00:00"/>
    <n v="265.11180000000002"/>
    <n v="13"/>
    <n v="384.22"/>
    <n v="87234"/>
    <x v="2"/>
    <n v="597.33297586552669"/>
  </r>
  <r>
    <n v="2052"/>
    <s v="Francis Kendall"/>
    <x v="3"/>
    <n v="0"/>
    <n v="5.98"/>
    <n v="2.5"/>
    <x v="1"/>
    <x v="2"/>
    <x v="2"/>
    <x v="15"/>
    <x v="5"/>
    <s v="Wausau Papers Astrobrights® Colored Envelopes"/>
    <n v="0.36"/>
    <s v="United States"/>
    <x v="2"/>
    <x v="43"/>
    <s v="Albuquerque"/>
    <n v="87105"/>
    <x v="49"/>
    <d v="2015-02-20T00:00:00"/>
    <n v="9.5608000000000004"/>
    <n v="5"/>
    <n v="31.64"/>
    <n v="87234"/>
    <x v="2"/>
    <n v="265.29000571254261"/>
  </r>
  <r>
    <n v="2052"/>
    <s v="Francis Kendall"/>
    <x v="3"/>
    <n v="0.1"/>
    <n v="35.99"/>
    <n v="1.1000000000000001"/>
    <x v="2"/>
    <x v="2"/>
    <x v="1"/>
    <x v="12"/>
    <x v="5"/>
    <s v="Accessory35"/>
    <n v="0.55000000000000004"/>
    <s v="United States"/>
    <x v="2"/>
    <x v="43"/>
    <s v="Albuquerque"/>
    <n v="87105"/>
    <x v="49"/>
    <d v="2015-02-20T00:00:00"/>
    <n v="390.09840000000003"/>
    <n v="19"/>
    <n v="565.36"/>
    <n v="87234"/>
    <x v="2"/>
    <n v="719.92697068486905"/>
  </r>
  <r>
    <n v="2882"/>
    <s v="Andrew Gonzalez"/>
    <x v="1"/>
    <n v="0.03"/>
    <n v="4.0599999999999996"/>
    <n v="6.89"/>
    <x v="1"/>
    <x v="1"/>
    <x v="2"/>
    <x v="8"/>
    <x v="5"/>
    <s v="Eureka Disposable Bags for Sanitaire® Vibra Groomer I® Upright Vac"/>
    <n v="0.6"/>
    <s v="United States"/>
    <x v="0"/>
    <x v="9"/>
    <s v="Charlotte"/>
    <n v="28206"/>
    <x v="50"/>
    <d v="2015-02-22T00:00:00"/>
    <n v="-246.27610000000001"/>
    <n v="37"/>
    <n v="159.88999999999999"/>
    <n v="55300"/>
    <x v="0"/>
    <n v="35.393896468198925"/>
  </r>
  <r>
    <n v="2882"/>
    <s v="Andrew Gonzalez"/>
    <x v="1"/>
    <n v="0.01"/>
    <n v="3.75"/>
    <n v="0.5"/>
    <x v="1"/>
    <x v="1"/>
    <x v="2"/>
    <x v="13"/>
    <x v="5"/>
    <s v="Avery 510"/>
    <n v="0.37"/>
    <s v="United States"/>
    <x v="0"/>
    <x v="9"/>
    <s v="Charlotte"/>
    <n v="28206"/>
    <x v="50"/>
    <d v="2015-02-21T00:00:00"/>
    <n v="55.194600000000001"/>
    <n v="48"/>
    <n v="180.48"/>
    <n v="55300"/>
    <x v="0"/>
    <n v="-11.434562296236955"/>
  </r>
  <r>
    <n v="2882"/>
    <s v="Andrew Gonzalez"/>
    <x v="1"/>
    <n v="0.02"/>
    <n v="10.68"/>
    <n v="13.04"/>
    <x v="1"/>
    <x v="1"/>
    <x v="0"/>
    <x v="11"/>
    <x v="4"/>
    <s v="Dana Swing-Arm Lamps"/>
    <n v="0.6"/>
    <s v="United States"/>
    <x v="0"/>
    <x v="9"/>
    <s v="Charlotte"/>
    <n v="28206"/>
    <x v="50"/>
    <d v="2015-02-22T00:00:00"/>
    <n v="-307.29649999999998"/>
    <n v="31"/>
    <n v="350.48"/>
    <n v="55300"/>
    <x v="0"/>
    <n v="170.23942106527088"/>
  </r>
  <r>
    <n v="2886"/>
    <s v="Gretchen McKinney"/>
    <x v="1"/>
    <n v="0.03"/>
    <n v="4.0599999999999996"/>
    <n v="6.89"/>
    <x v="1"/>
    <x v="1"/>
    <x v="2"/>
    <x v="8"/>
    <x v="5"/>
    <s v="Eureka Disposable Bags for Sanitaire® Vibra Groomer I® Upright Vac"/>
    <n v="0.6"/>
    <s v="United States"/>
    <x v="3"/>
    <x v="27"/>
    <s v="Parma"/>
    <n v="44134"/>
    <x v="50"/>
    <d v="2015-02-22T00:00:00"/>
    <n v="-185.17"/>
    <n v="9"/>
    <n v="38.89"/>
    <n v="87630"/>
    <x v="3"/>
    <n v="97.968114662667915"/>
  </r>
  <r>
    <n v="2886"/>
    <s v="Gretchen McKinney"/>
    <x v="1"/>
    <n v="0.01"/>
    <n v="3.75"/>
    <n v="0.5"/>
    <x v="1"/>
    <x v="1"/>
    <x v="2"/>
    <x v="13"/>
    <x v="5"/>
    <s v="Avery 510"/>
    <n v="0.37"/>
    <s v="United States"/>
    <x v="3"/>
    <x v="27"/>
    <s v="Parma"/>
    <n v="44134"/>
    <x v="50"/>
    <d v="2015-02-21T00:00:00"/>
    <n v="31.1328"/>
    <n v="12"/>
    <n v="45.12"/>
    <n v="87630"/>
    <x v="3"/>
    <n v="-36.074464423056916"/>
  </r>
  <r>
    <n v="2886"/>
    <s v="Gretchen McKinney"/>
    <x v="1"/>
    <n v="0.02"/>
    <n v="10.68"/>
    <n v="13.04"/>
    <x v="1"/>
    <x v="1"/>
    <x v="0"/>
    <x v="11"/>
    <x v="4"/>
    <s v="Dana Swing-Arm Lamps"/>
    <n v="0.6"/>
    <s v="United States"/>
    <x v="3"/>
    <x v="27"/>
    <s v="Parma"/>
    <n v="44134"/>
    <x v="50"/>
    <d v="2015-02-22T00:00:00"/>
    <n v="-231.05"/>
    <n v="8"/>
    <n v="90.45"/>
    <n v="87630"/>
    <x v="3"/>
    <n v="248.31779830689771"/>
  </r>
  <r>
    <n v="3284"/>
    <s v="Michael Shaffer"/>
    <x v="1"/>
    <n v="0.05"/>
    <n v="19.23"/>
    <n v="6.15"/>
    <x v="2"/>
    <x v="3"/>
    <x v="0"/>
    <x v="11"/>
    <x v="1"/>
    <s v="Executive Impressions 13&quot; Clairmont Wall Clock"/>
    <n v="0.44"/>
    <s v="United States"/>
    <x v="0"/>
    <x v="12"/>
    <s v="Kissimmee"/>
    <n v="34741"/>
    <x v="50"/>
    <d v="2015-02-22T00:00:00"/>
    <n v="-2133.2779999999998"/>
    <n v="6"/>
    <n v="119.78"/>
    <n v="90751"/>
    <x v="0"/>
    <n v="-2069.3537704583446"/>
  </r>
  <r>
    <n v="233"/>
    <s v="Michele Bullard"/>
    <x v="4"/>
    <n v="7.0000000000000007E-2"/>
    <n v="5.81"/>
    <n v="8.49"/>
    <x v="1"/>
    <x v="0"/>
    <x v="2"/>
    <x v="5"/>
    <x v="5"/>
    <s v="Fellowes Black Plastic Comb Bindings"/>
    <n v="0.39"/>
    <s v="United States"/>
    <x v="1"/>
    <x v="10"/>
    <s v="Orland Park"/>
    <n v="60462"/>
    <x v="50"/>
    <d v="2015-02-22T00:00:00"/>
    <n v="-243.23650000000001"/>
    <n v="10"/>
    <n v="58.8"/>
    <n v="90237"/>
    <x v="1"/>
    <n v="-77.618908999990637"/>
  </r>
  <r>
    <n v="233"/>
    <s v="Michele Bullard"/>
    <x v="4"/>
    <n v="0.04"/>
    <n v="9.65"/>
    <n v="6.22"/>
    <x v="1"/>
    <x v="0"/>
    <x v="0"/>
    <x v="11"/>
    <x v="5"/>
    <s v="Eldon Expressions™ Desk Accessory, Wood Pencil Holder, Oak"/>
    <n v="0.55000000000000004"/>
    <s v="United States"/>
    <x v="1"/>
    <x v="10"/>
    <s v="Orland Park"/>
    <n v="60462"/>
    <x v="50"/>
    <d v="2015-02-21T00:00:00"/>
    <n v="-53.62"/>
    <n v="12"/>
    <n v="120.47"/>
    <n v="90237"/>
    <x v="1"/>
    <n v="218.65793085657273"/>
  </r>
  <r>
    <n v="1485"/>
    <s v="Wayne Sutherland"/>
    <x v="3"/>
    <n v="0.04"/>
    <n v="11.5"/>
    <n v="7.19"/>
    <x v="1"/>
    <x v="2"/>
    <x v="2"/>
    <x v="5"/>
    <x v="5"/>
    <s v="Ibico Covers for Plastic or Wire Binding Elements"/>
    <n v="0.4"/>
    <s v="United States"/>
    <x v="1"/>
    <x v="10"/>
    <s v="Downers Grove"/>
    <n v="60516"/>
    <x v="50"/>
    <d v="2015-02-23T00:00:00"/>
    <n v="-23.357880000000002"/>
    <n v="14"/>
    <n v="157.81"/>
    <n v="91236"/>
    <x v="1"/>
    <n v="385.31788663833652"/>
  </r>
  <r>
    <n v="1485"/>
    <s v="Wayne Sutherland"/>
    <x v="3"/>
    <n v="0.02"/>
    <n v="15.7"/>
    <n v="11.25"/>
    <x v="1"/>
    <x v="2"/>
    <x v="2"/>
    <x v="6"/>
    <x v="5"/>
    <s v="Hanging Personal Folder File"/>
    <n v="0.6"/>
    <s v="United States"/>
    <x v="1"/>
    <x v="10"/>
    <s v="Downers Grove"/>
    <n v="60516"/>
    <x v="50"/>
    <d v="2015-02-21T00:00:00"/>
    <n v="-18.241599999999998"/>
    <n v="1"/>
    <n v="19.440000000000001"/>
    <n v="91236"/>
    <x v="1"/>
    <n v="695.38571849534935"/>
  </r>
  <r>
    <n v="1485"/>
    <s v="Wayne Sutherland"/>
    <x v="3"/>
    <n v="0.05"/>
    <n v="225.02"/>
    <n v="28.66"/>
    <x v="0"/>
    <x v="2"/>
    <x v="2"/>
    <x v="6"/>
    <x v="3"/>
    <s v="Tennsco Double-Tier Lockers"/>
    <n v="0.72"/>
    <s v="United States"/>
    <x v="1"/>
    <x v="10"/>
    <s v="Downers Grove"/>
    <n v="60516"/>
    <x v="50"/>
    <d v="2015-02-22T00:00:00"/>
    <n v="1428.9104"/>
    <n v="21"/>
    <n v="4636.63"/>
    <n v="91236"/>
    <x v="1"/>
    <n v="3590.69318881956"/>
  </r>
  <r>
    <n v="181"/>
    <s v="Wesley Waller"/>
    <x v="0"/>
    <n v="0.02"/>
    <n v="49.99"/>
    <n v="19.989999999999998"/>
    <x v="1"/>
    <x v="0"/>
    <x v="1"/>
    <x v="1"/>
    <x v="5"/>
    <s v="Zoom V.92 USB External Faxmodem"/>
    <n v="0.41"/>
    <s v="United States"/>
    <x v="2"/>
    <x v="8"/>
    <s v="San Francisco"/>
    <n v="94122"/>
    <x v="51"/>
    <d v="2015-02-21T00:00:00"/>
    <n v="-76.89"/>
    <n v="18"/>
    <n v="901.81"/>
    <n v="38087"/>
    <x v="2"/>
    <n v="875.91407907759049"/>
  </r>
  <r>
    <n v="184"/>
    <s v="Phillip Holmes"/>
    <x v="0"/>
    <n v="0.02"/>
    <n v="49.99"/>
    <n v="19.989999999999998"/>
    <x v="1"/>
    <x v="0"/>
    <x v="1"/>
    <x v="1"/>
    <x v="5"/>
    <s v="Zoom V.92 USB External Faxmodem"/>
    <n v="0.41"/>
    <s v="United States"/>
    <x v="3"/>
    <x v="35"/>
    <s v="Arlington"/>
    <n v="2474"/>
    <x v="51"/>
    <d v="2015-02-21T00:00:00"/>
    <n v="-76.89"/>
    <n v="5"/>
    <n v="250.5"/>
    <n v="88360"/>
    <x v="3"/>
    <n v="875.91407907759049"/>
  </r>
  <r>
    <n v="2225"/>
    <s v="Sean McKenna"/>
    <x v="0"/>
    <n v="0"/>
    <n v="100.89"/>
    <n v="42"/>
    <x v="0"/>
    <x v="0"/>
    <x v="0"/>
    <x v="9"/>
    <x v="3"/>
    <s v="Office Star Flex Back Scooter Chair with Aluminum Finish Frame"/>
    <n v="0.61"/>
    <s v="United States"/>
    <x v="2"/>
    <x v="43"/>
    <s v="Hobbs"/>
    <n v="88240"/>
    <x v="51"/>
    <d v="2015-02-22T00:00:00"/>
    <n v="1500.12"/>
    <n v="15"/>
    <n v="1608.11"/>
    <n v="89970"/>
    <x v="2"/>
    <n v="3634.5194451691982"/>
  </r>
  <r>
    <n v="875"/>
    <s v="Erika Fink"/>
    <x v="1"/>
    <n v="0.04"/>
    <n v="4.37"/>
    <n v="5.15"/>
    <x v="1"/>
    <x v="0"/>
    <x v="2"/>
    <x v="8"/>
    <x v="5"/>
    <s v="Eureka Sanitaire ® Multi-Pro Heavy-Duty Upright, Disposable Bags"/>
    <n v="0.59"/>
    <s v="United States"/>
    <x v="2"/>
    <x v="15"/>
    <s v="Salt Lake City"/>
    <n v="84106"/>
    <x v="51"/>
    <d v="2015-02-22T00:00:00"/>
    <n v="-74.479600000000005"/>
    <n v="18"/>
    <n v="78.59"/>
    <n v="89059"/>
    <x v="2"/>
    <n v="169.17567224658811"/>
  </r>
  <r>
    <n v="875"/>
    <s v="Erika Fink"/>
    <x v="1"/>
    <n v="0.09"/>
    <n v="155.99"/>
    <n v="8.99"/>
    <x v="1"/>
    <x v="0"/>
    <x v="1"/>
    <x v="12"/>
    <x v="5"/>
    <s v="CF 688"/>
    <n v="0.57999999999999996"/>
    <s v="United States"/>
    <x v="2"/>
    <x v="15"/>
    <s v="Salt Lake City"/>
    <n v="84106"/>
    <x v="51"/>
    <d v="2015-02-23T00:00:00"/>
    <n v="-232.22056000000001"/>
    <n v="4"/>
    <n v="497.11"/>
    <n v="89059"/>
    <x v="2"/>
    <n v="547.47825712306258"/>
  </r>
  <r>
    <n v="2472"/>
    <s v="Ricky Sanders"/>
    <x v="2"/>
    <n v="0.1"/>
    <n v="4.91"/>
    <n v="0.5"/>
    <x v="2"/>
    <x v="2"/>
    <x v="2"/>
    <x v="13"/>
    <x v="5"/>
    <s v="Avery 493"/>
    <n v="0.36"/>
    <s v="United States"/>
    <x v="1"/>
    <x v="10"/>
    <s v="Joliet"/>
    <n v="60432"/>
    <x v="51"/>
    <d v="2015-02-21T00:00:00"/>
    <n v="35.279699999999998"/>
    <n v="10"/>
    <n v="51.13"/>
    <n v="86514"/>
    <x v="1"/>
    <n v="-36.565031280874422"/>
  </r>
  <r>
    <n v="553"/>
    <s v="Kristine Connolly"/>
    <x v="3"/>
    <n v="7.0000000000000007E-2"/>
    <n v="2036.48"/>
    <n v="14.7"/>
    <x v="0"/>
    <x v="3"/>
    <x v="1"/>
    <x v="3"/>
    <x v="3"/>
    <s v="Lexmark 4227 Plus Dot Matrix Printer"/>
    <n v="0.55000000000000004"/>
    <s v="United States"/>
    <x v="2"/>
    <x v="8"/>
    <s v="Los Angeles"/>
    <n v="90008"/>
    <x v="51"/>
    <d v="2015-02-21T00:00:00"/>
    <n v="4073.25"/>
    <n v="25"/>
    <n v="23939.200000000001"/>
    <n v="2433"/>
    <x v="2"/>
    <n v="11403.384818915732"/>
  </r>
  <r>
    <n v="555"/>
    <s v="Walter Young"/>
    <x v="3"/>
    <n v="7.0000000000000007E-2"/>
    <n v="2036.48"/>
    <n v="14.7"/>
    <x v="0"/>
    <x v="3"/>
    <x v="1"/>
    <x v="3"/>
    <x v="3"/>
    <s v="Lexmark 4227 Plus Dot Matrix Printer"/>
    <n v="0.55000000000000004"/>
    <s v="United States"/>
    <x v="2"/>
    <x v="15"/>
    <s v="Pleasant Grove"/>
    <n v="84062"/>
    <x v="51"/>
    <d v="2015-02-21T00:00:00"/>
    <n v="6028.41"/>
    <n v="6"/>
    <n v="10331.09"/>
    <n v="86190"/>
    <x v="2"/>
    <n v="13405.518950288835"/>
  </r>
  <r>
    <n v="3136"/>
    <s v="Lee Hancock"/>
    <x v="0"/>
    <n v="0.03"/>
    <n v="150.88999999999999"/>
    <n v="60.2"/>
    <x v="0"/>
    <x v="1"/>
    <x v="0"/>
    <x v="9"/>
    <x v="3"/>
    <s v="Global Leather &amp; Oak Executive Chair, Burgundy"/>
    <n v="0.77"/>
    <s v="United States"/>
    <x v="3"/>
    <x v="29"/>
    <s v="Sanford"/>
    <n v="4073"/>
    <x v="52"/>
    <d v="2015-02-22T00:00:00"/>
    <n v="-677.87199999999996"/>
    <n v="23"/>
    <n v="3596.03"/>
    <n v="86791"/>
    <x v="3"/>
    <n v="2157.1595809895975"/>
  </r>
  <r>
    <n v="32"/>
    <s v="Matthew Berman"/>
    <x v="1"/>
    <n v="0.08"/>
    <n v="34.99"/>
    <n v="7.73"/>
    <x v="1"/>
    <x v="3"/>
    <x v="2"/>
    <x v="2"/>
    <x v="5"/>
    <s v="Hunt Boston® Vacuum Mount KS Pencil Sharpener"/>
    <n v="0.59"/>
    <s v="United States"/>
    <x v="2"/>
    <x v="14"/>
    <s v="Grants Pass"/>
    <n v="97526"/>
    <x v="52"/>
    <d v="2015-02-23T00:00:00"/>
    <n v="144.69"/>
    <n v="13"/>
    <n v="424.68"/>
    <n v="89199"/>
    <x v="2"/>
    <n v="543.4613671650892"/>
  </r>
  <r>
    <n v="1728"/>
    <s v="Carrie Lewis"/>
    <x v="1"/>
    <n v="0.04"/>
    <n v="55.48"/>
    <n v="6.79"/>
    <x v="1"/>
    <x v="3"/>
    <x v="2"/>
    <x v="7"/>
    <x v="5"/>
    <s v="Eaton Premium Continuous-Feed Paper, 25% Cotton, Letter Size, White, 1000 Shts/Box"/>
    <n v="0.37"/>
    <s v="United States"/>
    <x v="3"/>
    <x v="27"/>
    <s v="Kettering"/>
    <n v="45429"/>
    <x v="52"/>
    <d v="2015-02-24T00:00:00"/>
    <n v="376.88490000000002"/>
    <n v="10"/>
    <n v="546.21"/>
    <n v="87195"/>
    <x v="3"/>
    <n v="663.02580720447327"/>
  </r>
  <r>
    <n v="1991"/>
    <s v="Paula Hubbard"/>
    <x v="4"/>
    <n v="0"/>
    <n v="47.9"/>
    <n v="5.86"/>
    <x v="1"/>
    <x v="2"/>
    <x v="2"/>
    <x v="7"/>
    <x v="5"/>
    <s v="Xerox 1938"/>
    <n v="0.37"/>
    <s v="United States"/>
    <x v="2"/>
    <x v="15"/>
    <s v="Kearns"/>
    <n v="84118"/>
    <x v="52"/>
    <d v="2015-02-24T00:00:00"/>
    <n v="638.38109999999995"/>
    <n v="18"/>
    <n v="925.19"/>
    <n v="90002"/>
    <x v="2"/>
    <n v="953.47483351932203"/>
  </r>
  <r>
    <n v="236"/>
    <s v="Shawn McIntyre"/>
    <x v="3"/>
    <n v="0"/>
    <n v="442.14"/>
    <n v="14.7"/>
    <x v="0"/>
    <x v="3"/>
    <x v="1"/>
    <x v="3"/>
    <x v="3"/>
    <s v="Okidata ML390 Turbo Dot Matrix Printers"/>
    <n v="0.56000000000000005"/>
    <s v="United States"/>
    <x v="2"/>
    <x v="3"/>
    <s v="Louisville"/>
    <n v="80027"/>
    <x v="52"/>
    <d v="2015-02-22T00:00:00"/>
    <n v="3294.8258999999998"/>
    <n v="10"/>
    <n v="4775.1099999999997"/>
    <n v="86621"/>
    <x v="2"/>
    <n v="5665.4818953949807"/>
  </r>
  <r>
    <n v="829"/>
    <s v="Monica Law Thompson"/>
    <x v="3"/>
    <n v="0.01"/>
    <n v="5.18"/>
    <n v="2.04"/>
    <x v="1"/>
    <x v="3"/>
    <x v="2"/>
    <x v="7"/>
    <x v="2"/>
    <s v="Array® Memo Cubes"/>
    <n v="0.36"/>
    <s v="United States"/>
    <x v="0"/>
    <x v="1"/>
    <s v="Texarkana"/>
    <n v="71854"/>
    <x v="52"/>
    <d v="2015-02-24T00:00:00"/>
    <n v="-17.654"/>
    <n v="5"/>
    <n v="28.46"/>
    <n v="90271"/>
    <x v="0"/>
    <n v="185.15320514438869"/>
  </r>
  <r>
    <n v="2653"/>
    <s v="Leo Kane"/>
    <x v="3"/>
    <n v="0.05"/>
    <n v="4.9800000000000004"/>
    <n v="4.62"/>
    <x v="1"/>
    <x v="1"/>
    <x v="1"/>
    <x v="1"/>
    <x v="1"/>
    <s v="Imation 3.5&quot;, DISKETTE 44766 HGHLD3.52HD/FM, 10/Pack"/>
    <n v="0.64"/>
    <s v="United States"/>
    <x v="1"/>
    <x v="38"/>
    <s v="Derby"/>
    <n v="67037"/>
    <x v="52"/>
    <d v="2015-02-23T00:00:00"/>
    <n v="-98.35"/>
    <n v="7"/>
    <n v="34.32"/>
    <n v="89360"/>
    <x v="1"/>
    <n v="350.56348570033401"/>
  </r>
  <r>
    <n v="2653"/>
    <s v="Leo Kane"/>
    <x v="3"/>
    <n v="0.02"/>
    <n v="34.229999999999997"/>
    <n v="5.0199999999999996"/>
    <x v="1"/>
    <x v="1"/>
    <x v="0"/>
    <x v="11"/>
    <x v="5"/>
    <s v="Hand-Finished Solid Wood Document Frame"/>
    <n v="0.55000000000000004"/>
    <s v="United States"/>
    <x v="1"/>
    <x v="38"/>
    <s v="Derby"/>
    <n v="67037"/>
    <x v="52"/>
    <d v="2015-02-24T00:00:00"/>
    <n v="270.79050000000001"/>
    <n v="11"/>
    <n v="392.45"/>
    <n v="89360"/>
    <x v="1"/>
    <n v="776.29259662848369"/>
  </r>
  <r>
    <n v="2968"/>
    <s v="Miriam Bowman"/>
    <x v="3"/>
    <n v="0.08"/>
    <n v="9.68"/>
    <n v="2.0299999999999998"/>
    <x v="1"/>
    <x v="0"/>
    <x v="2"/>
    <x v="7"/>
    <x v="2"/>
    <s v="Wirebound Service Call Books, 5 1/2&quot; x 4&quot;"/>
    <n v="0.37"/>
    <s v="United States"/>
    <x v="0"/>
    <x v="12"/>
    <s v="Hollywood"/>
    <n v="33021"/>
    <x v="52"/>
    <d v="2015-02-24T00:00:00"/>
    <n v="-536.24199999999996"/>
    <n v="1"/>
    <n v="10.94"/>
    <n v="86085"/>
    <x v="0"/>
    <n v="-379.05483044418531"/>
  </r>
  <r>
    <n v="2968"/>
    <s v="Miriam Bowman"/>
    <x v="3"/>
    <n v="0.04"/>
    <n v="150.97999999999999"/>
    <n v="16.010000000000002"/>
    <x v="0"/>
    <x v="0"/>
    <x v="0"/>
    <x v="0"/>
    <x v="0"/>
    <s v="Iceberg OfficeWorks 42&quot; Round Tables"/>
    <n v="0.7"/>
    <s v="United States"/>
    <x v="0"/>
    <x v="12"/>
    <s v="Hollywood"/>
    <n v="33021"/>
    <x v="52"/>
    <d v="2015-02-23T00:00:00"/>
    <n v="-125.86"/>
    <n v="5"/>
    <n v="731.38"/>
    <n v="86085"/>
    <x v="0"/>
    <n v="1367.4592688402699"/>
  </r>
  <r>
    <n v="2697"/>
    <s v="Ricky W Clements"/>
    <x v="0"/>
    <n v="0.04"/>
    <n v="1.74"/>
    <n v="4.08"/>
    <x v="1"/>
    <x v="3"/>
    <x v="0"/>
    <x v="11"/>
    <x v="1"/>
    <s v="Eldon Regeneration Recycled Desk Accessories, Smoke"/>
    <n v="0.53"/>
    <s v="United States"/>
    <x v="0"/>
    <x v="16"/>
    <s v="Vestavia Hills"/>
    <n v="35216"/>
    <x v="53"/>
    <d v="2015-02-25T00:00:00"/>
    <n v="9.2520000000000007"/>
    <n v="16"/>
    <n v="29.08"/>
    <n v="87678"/>
    <x v="0"/>
    <n v="468.76988164059389"/>
  </r>
  <r>
    <n v="2697"/>
    <s v="Ricky W Clements"/>
    <x v="0"/>
    <n v="0.01"/>
    <n v="119.99"/>
    <n v="56.14"/>
    <x v="0"/>
    <x v="3"/>
    <x v="1"/>
    <x v="3"/>
    <x v="0"/>
    <s v="Hewlett-Packard 2600DN Business Color Inkjet Printer"/>
    <n v="0.39"/>
    <s v="United States"/>
    <x v="0"/>
    <x v="16"/>
    <s v="Vestavia Hills"/>
    <n v="35216"/>
    <x v="53"/>
    <d v="2015-02-24T00:00:00"/>
    <n v="-1197.0419999999999"/>
    <n v="21"/>
    <n v="2569.5700000000002"/>
    <n v="87678"/>
    <x v="0"/>
    <n v="1142.7879300325012"/>
  </r>
  <r>
    <n v="2865"/>
    <s v="Roberta Mitchell"/>
    <x v="0"/>
    <n v="0.01"/>
    <n v="13.79"/>
    <n v="8.7799999999999994"/>
    <x v="1"/>
    <x v="3"/>
    <x v="0"/>
    <x v="11"/>
    <x v="5"/>
    <s v="9-3/4 Diameter Round Wall Clock"/>
    <n v="0.43"/>
    <s v="United States"/>
    <x v="1"/>
    <x v="18"/>
    <s v="Paris"/>
    <n v="75460"/>
    <x v="53"/>
    <d v="2015-02-25T00:00:00"/>
    <n v="-36.770000000000003"/>
    <n v="4"/>
    <n v="56.68"/>
    <n v="90871"/>
    <x v="1"/>
    <n v="526.00863850311373"/>
  </r>
  <r>
    <n v="2865"/>
    <s v="Roberta Mitchell"/>
    <x v="0"/>
    <n v="0.04"/>
    <n v="33.29"/>
    <n v="8.74"/>
    <x v="1"/>
    <x v="3"/>
    <x v="2"/>
    <x v="6"/>
    <x v="5"/>
    <s v="Fellowes Bases and Tops For Staxonsteel®/High-Stak® Systems"/>
    <n v="0.61"/>
    <s v="United States"/>
    <x v="1"/>
    <x v="18"/>
    <s v="Paris"/>
    <n v="75460"/>
    <x v="53"/>
    <d v="2015-02-24T00:00:00"/>
    <n v="87.03"/>
    <n v="8"/>
    <n v="273.33999999999997"/>
    <n v="90871"/>
    <x v="1"/>
    <n v="842.56230163214195"/>
  </r>
  <r>
    <n v="508"/>
    <s v="Cameron Owens"/>
    <x v="1"/>
    <n v="0.01"/>
    <n v="20.98"/>
    <n v="53.03"/>
    <x v="0"/>
    <x v="3"/>
    <x v="2"/>
    <x v="6"/>
    <x v="3"/>
    <s v="Tennsco Lockers, Gray"/>
    <n v="0.78"/>
    <s v="United States"/>
    <x v="0"/>
    <x v="32"/>
    <s v="Covington"/>
    <n v="41011"/>
    <x v="53"/>
    <d v="2015-02-23T00:00:00"/>
    <n v="-282.08179999999999"/>
    <n v="5"/>
    <n v="123"/>
    <n v="87356"/>
    <x v="0"/>
    <n v="1715.2186535581802"/>
  </r>
  <r>
    <n v="2892"/>
    <s v="Benjamin Porter"/>
    <x v="1"/>
    <n v="0.1"/>
    <n v="209.37"/>
    <n v="69"/>
    <x v="1"/>
    <x v="1"/>
    <x v="0"/>
    <x v="0"/>
    <x v="4"/>
    <s v="Hon 2111 Invitation™ Series Corner Table"/>
    <n v="0.79"/>
    <s v="United States"/>
    <x v="1"/>
    <x v="25"/>
    <s v="Livonia"/>
    <n v="48154"/>
    <x v="53"/>
    <d v="2015-02-25T00:00:00"/>
    <n v="-165.59492040000001"/>
    <n v="11"/>
    <n v="2125.12"/>
    <n v="90011"/>
    <x v="1"/>
    <n v="2589.631715511362"/>
  </r>
  <r>
    <n v="2893"/>
    <s v="Kathryn Tate"/>
    <x v="1"/>
    <n v="7.0000000000000007E-2"/>
    <n v="4.9800000000000004"/>
    <n v="4.7"/>
    <x v="1"/>
    <x v="1"/>
    <x v="2"/>
    <x v="7"/>
    <x v="5"/>
    <s v="Staples Copy Paper (20Lb. and 84 Bright)"/>
    <n v="0.38"/>
    <s v="United States"/>
    <x v="1"/>
    <x v="25"/>
    <s v="Madison Heights"/>
    <n v="48071"/>
    <x v="53"/>
    <d v="2015-02-24T00:00:00"/>
    <n v="-21.684000000000001"/>
    <n v="9"/>
    <n v="45.05"/>
    <n v="90011"/>
    <x v="1"/>
    <n v="-1.5596666929959113"/>
  </r>
  <r>
    <n v="247"/>
    <s v="Marshall Brandt Briggs"/>
    <x v="4"/>
    <n v="0.02"/>
    <n v="146.05000000000001"/>
    <n v="80.2"/>
    <x v="0"/>
    <x v="3"/>
    <x v="0"/>
    <x v="0"/>
    <x v="0"/>
    <s v="BPI Conference Tables"/>
    <n v="0.71"/>
    <s v="United States"/>
    <x v="0"/>
    <x v="34"/>
    <s v="Maryville"/>
    <n v="37804"/>
    <x v="53"/>
    <d v="2015-02-23T00:00:00"/>
    <n v="-101.19199999999999"/>
    <n v="5"/>
    <n v="798.69"/>
    <n v="89139"/>
    <x v="0"/>
    <n v="2993.742059919342"/>
  </r>
  <r>
    <n v="247"/>
    <s v="Marshall Brandt Briggs"/>
    <x v="4"/>
    <n v="0.06"/>
    <n v="65.989999999999995"/>
    <n v="5.92"/>
    <x v="1"/>
    <x v="3"/>
    <x v="1"/>
    <x v="12"/>
    <x v="5"/>
    <s v="252"/>
    <n v="0.55000000000000004"/>
    <s v="United States"/>
    <x v="0"/>
    <x v="34"/>
    <s v="Maryville"/>
    <n v="37804"/>
    <x v="53"/>
    <d v="2015-02-24T00:00:00"/>
    <n v="-3.3319999999999999"/>
    <n v="14"/>
    <n v="792.11"/>
    <n v="89139"/>
    <x v="0"/>
    <n v="434.20526406453178"/>
  </r>
  <r>
    <n v="1649"/>
    <s v="Roy Hardison"/>
    <x v="0"/>
    <n v="0.03"/>
    <n v="48.58"/>
    <n v="3.99"/>
    <x v="2"/>
    <x v="3"/>
    <x v="2"/>
    <x v="8"/>
    <x v="5"/>
    <s v="Belkin Premiere Surge Master II 8-outlet surge protector"/>
    <n v="0.56000000000000005"/>
    <s v="United States"/>
    <x v="3"/>
    <x v="11"/>
    <s v="Woodmere"/>
    <n v="11598"/>
    <x v="54"/>
    <d v="2015-02-26T00:00:00"/>
    <n v="100.1328"/>
    <n v="3"/>
    <n v="145.12"/>
    <n v="91041"/>
    <x v="3"/>
    <n v="655.43258171355512"/>
  </r>
  <r>
    <n v="1894"/>
    <s v="Maureen Herbert Hood"/>
    <x v="0"/>
    <n v="0"/>
    <n v="300.98"/>
    <n v="164.73"/>
    <x v="0"/>
    <x v="2"/>
    <x v="0"/>
    <x v="9"/>
    <x v="3"/>
    <s v="Global Leather and Oak Executive Chair, Black"/>
    <n v="0.56000000000000005"/>
    <s v="United States"/>
    <x v="1"/>
    <x v="30"/>
    <s v="Appleton"/>
    <n v="54915"/>
    <x v="54"/>
    <d v="2015-02-25T00:00:00"/>
    <n v="2653.2914999999998"/>
    <n v="12"/>
    <n v="3845.35"/>
    <n v="91261"/>
    <x v="1"/>
    <n v="8832.4071707588646"/>
  </r>
  <r>
    <n v="1894"/>
    <s v="Maureen Herbert Hood"/>
    <x v="0"/>
    <n v="0.09"/>
    <n v="2.94"/>
    <n v="0.96"/>
    <x v="1"/>
    <x v="2"/>
    <x v="2"/>
    <x v="2"/>
    <x v="2"/>
    <s v="Newell 343"/>
    <n v="0.57999999999999996"/>
    <s v="United States"/>
    <x v="1"/>
    <x v="30"/>
    <s v="Appleton"/>
    <n v="54915"/>
    <x v="54"/>
    <d v="2015-02-26T00:00:00"/>
    <n v="-1.84"/>
    <n v="1"/>
    <n v="3.77"/>
    <n v="91261"/>
    <x v="1"/>
    <n v="413.89280726456616"/>
  </r>
  <r>
    <n v="1919"/>
    <s v="Nathan Jenkins"/>
    <x v="1"/>
    <n v="0"/>
    <n v="195.99"/>
    <n v="8.99"/>
    <x v="1"/>
    <x v="2"/>
    <x v="1"/>
    <x v="12"/>
    <x v="5"/>
    <s v="T28 WORLD"/>
    <n v="0.6"/>
    <s v="United States"/>
    <x v="0"/>
    <x v="1"/>
    <s v="Pine Bluff"/>
    <n v="71603"/>
    <x v="54"/>
    <d v="2015-02-25T00:00:00"/>
    <n v="114.88200000000001"/>
    <n v="5"/>
    <n v="882.93"/>
    <n v="85896"/>
    <x v="0"/>
    <n v="1143.8221229638957"/>
  </r>
  <r>
    <n v="1127"/>
    <s v="Ray Grady"/>
    <x v="4"/>
    <n v="0.02"/>
    <n v="4.0599999999999996"/>
    <n v="6.89"/>
    <x v="1"/>
    <x v="1"/>
    <x v="2"/>
    <x v="8"/>
    <x v="5"/>
    <s v="Eureka Disposable Bags for Sanitaire® Vibra Groomer I® Upright Vac"/>
    <n v="0.6"/>
    <s v="United States"/>
    <x v="1"/>
    <x v="18"/>
    <s v="Eagle Pass"/>
    <n v="78852"/>
    <x v="54"/>
    <d v="2015-02-26T00:00:00"/>
    <n v="-93.735200000000006"/>
    <n v="16"/>
    <n v="66.81"/>
    <n v="87221"/>
    <x v="1"/>
    <n v="213.45967068111239"/>
  </r>
  <r>
    <n v="961"/>
    <s v="Benjamin Chan"/>
    <x v="3"/>
    <n v="0.05"/>
    <n v="124.49"/>
    <n v="51.94"/>
    <x v="0"/>
    <x v="2"/>
    <x v="0"/>
    <x v="0"/>
    <x v="0"/>
    <s v="Bevis 36 x 72 Conference Tables"/>
    <n v="0.63"/>
    <s v="United States"/>
    <x v="2"/>
    <x v="8"/>
    <s v="Redwood City"/>
    <n v="94061"/>
    <x v="54"/>
    <d v="2015-02-24T00:00:00"/>
    <n v="-44.163600000000002"/>
    <n v="1"/>
    <n v="120.12"/>
    <n v="89402"/>
    <x v="2"/>
    <n v="2335.8867845850991"/>
  </r>
  <r>
    <n v="2398"/>
    <s v="Julian F Wolfe"/>
    <x v="3"/>
    <n v="0.03"/>
    <n v="7.64"/>
    <n v="5.83"/>
    <x v="1"/>
    <x v="3"/>
    <x v="2"/>
    <x v="7"/>
    <x v="2"/>
    <s v="Rediform Wirebound &quot;Phone Memo&quot; Message Book, 11 x 5-3/4"/>
    <n v="0.36"/>
    <s v="United States"/>
    <x v="1"/>
    <x v="10"/>
    <s v="Hanover Park"/>
    <n v="60103"/>
    <x v="54"/>
    <d v="2015-02-26T00:00:00"/>
    <n v="-15.090400000000001"/>
    <n v="12"/>
    <n v="96.86"/>
    <n v="86373"/>
    <x v="1"/>
    <n v="287.02234916054022"/>
  </r>
  <r>
    <n v="1193"/>
    <s v="Louis Parrish"/>
    <x v="1"/>
    <n v="0.05"/>
    <n v="52.4"/>
    <n v="16.11"/>
    <x v="1"/>
    <x v="1"/>
    <x v="2"/>
    <x v="5"/>
    <x v="5"/>
    <s v="Ibico Laser Imprintable Binding System Covers"/>
    <n v="0.39"/>
    <s v="United States"/>
    <x v="3"/>
    <x v="31"/>
    <s v="Washington"/>
    <n v="20016"/>
    <x v="55"/>
    <d v="2015-02-27T00:00:00"/>
    <n v="592.52650000000006"/>
    <n v="85"/>
    <n v="4556.63"/>
    <n v="29350"/>
    <x v="3"/>
    <n v="1112.8764153298621"/>
  </r>
  <r>
    <n v="1193"/>
    <s v="Louis Parrish"/>
    <x v="1"/>
    <n v="0.05"/>
    <n v="36.549999999999997"/>
    <n v="13.89"/>
    <x v="2"/>
    <x v="1"/>
    <x v="2"/>
    <x v="2"/>
    <x v="2"/>
    <s v="Dixon Ticonderoga Core-Lock Colored Pencils, 48-Color Set"/>
    <n v="0.41"/>
    <s v="United States"/>
    <x v="3"/>
    <x v="31"/>
    <s v="Washington"/>
    <n v="20016"/>
    <x v="55"/>
    <d v="2015-02-26T00:00:00"/>
    <n v="232.8"/>
    <n v="83"/>
    <n v="2948.61"/>
    <n v="29350"/>
    <x v="3"/>
    <n v="567.89483847284612"/>
  </r>
  <r>
    <n v="1199"/>
    <s v="Edward Lamm"/>
    <x v="1"/>
    <n v="0.1"/>
    <n v="15.14"/>
    <n v="4.53"/>
    <x v="1"/>
    <x v="1"/>
    <x v="2"/>
    <x v="6"/>
    <x v="5"/>
    <s v="Eldon® Gobal File Keepers"/>
    <n v="0.81"/>
    <s v="United States"/>
    <x v="3"/>
    <x v="47"/>
    <s v="Nashua"/>
    <n v="3060"/>
    <x v="55"/>
    <d v="2015-02-28T00:00:00"/>
    <n v="-24.897600000000001"/>
    <n v="5"/>
    <n v="75.17"/>
    <n v="87585"/>
    <x v="3"/>
    <n v="359.86779403616612"/>
  </r>
  <r>
    <n v="1200"/>
    <s v="Beth English"/>
    <x v="1"/>
    <n v="0.05"/>
    <n v="52.4"/>
    <n v="16.11"/>
    <x v="1"/>
    <x v="1"/>
    <x v="2"/>
    <x v="5"/>
    <x v="5"/>
    <s v="Ibico Laser Imprintable Binding System Covers"/>
    <n v="0.39"/>
    <s v="United States"/>
    <x v="3"/>
    <x v="33"/>
    <s v="Elmwood Park"/>
    <n v="7407"/>
    <x v="55"/>
    <d v="2015-02-27T00:00:00"/>
    <n v="776.77440000000001"/>
    <n v="21"/>
    <n v="1125.76"/>
    <n v="87585"/>
    <x v="3"/>
    <n v="1301.5510042247956"/>
  </r>
  <r>
    <n v="1202"/>
    <s v="Faye Wolf"/>
    <x v="1"/>
    <n v="0.05"/>
    <n v="36.549999999999997"/>
    <n v="13.89"/>
    <x v="2"/>
    <x v="1"/>
    <x v="2"/>
    <x v="2"/>
    <x v="2"/>
    <s v="Dixon Ticonderoga Core-Lock Colored Pencils, 48-Color Set"/>
    <n v="0.41"/>
    <s v="United States"/>
    <x v="3"/>
    <x v="33"/>
    <s v="South Orange"/>
    <n v="7079"/>
    <x v="55"/>
    <d v="2015-02-26T00:00:00"/>
    <n v="344.54399999999998"/>
    <n v="21"/>
    <n v="746.03"/>
    <n v="87585"/>
    <x v="3"/>
    <n v="682.32356879474094"/>
  </r>
  <r>
    <n v="2361"/>
    <s v="Vincent Daniel"/>
    <x v="1"/>
    <n v="0.06"/>
    <n v="8.33"/>
    <n v="1.99"/>
    <x v="1"/>
    <x v="3"/>
    <x v="1"/>
    <x v="1"/>
    <x v="1"/>
    <s v="80 Minute Slim Jewel Case CD-R , 10/Pack - Staples"/>
    <n v="0.52"/>
    <s v="United States"/>
    <x v="0"/>
    <x v="12"/>
    <s v="Fruit Cove"/>
    <n v="32259"/>
    <x v="55"/>
    <d v="2015-02-26T00:00:00"/>
    <n v="-344.82"/>
    <n v="1"/>
    <n v="8.49"/>
    <n v="88266"/>
    <x v="0"/>
    <n v="-244.95585876652132"/>
  </r>
  <r>
    <n v="851"/>
    <s v="Helen H Heller"/>
    <x v="2"/>
    <n v="0.1"/>
    <n v="50.98"/>
    <n v="22.24"/>
    <x v="1"/>
    <x v="3"/>
    <x v="0"/>
    <x v="11"/>
    <x v="4"/>
    <s v="Dana Fluorescent Magnifying Lamp, White, 36&quot;"/>
    <n v="0.55000000000000004"/>
    <s v="United States"/>
    <x v="2"/>
    <x v="8"/>
    <s v="Hacienda Heights"/>
    <n v="91745"/>
    <x v="55"/>
    <d v="2015-02-27T00:00:00"/>
    <n v="98.12"/>
    <n v="6"/>
    <n v="300.63"/>
    <n v="88568"/>
    <x v="2"/>
    <n v="982.71151716078839"/>
  </r>
  <r>
    <n v="2980"/>
    <s v="Joanna Kenney"/>
    <x v="4"/>
    <n v="7.0000000000000007E-2"/>
    <n v="2.61"/>
    <n v="0.5"/>
    <x v="1"/>
    <x v="3"/>
    <x v="2"/>
    <x v="13"/>
    <x v="5"/>
    <s v="Avery 494"/>
    <n v="0.39"/>
    <s v="United States"/>
    <x v="3"/>
    <x v="27"/>
    <s v="Sandusky"/>
    <n v="44870"/>
    <x v="55"/>
    <d v="2015-02-27T00:00:00"/>
    <n v="10.798500000000001"/>
    <n v="6"/>
    <n v="15.65"/>
    <n v="86547"/>
    <x v="3"/>
    <n v="-39.308467608336926"/>
  </r>
  <r>
    <n v="868"/>
    <s v="Sharon Ellis"/>
    <x v="3"/>
    <n v="0.04"/>
    <n v="29.18"/>
    <n v="8.5500000000000007"/>
    <x v="2"/>
    <x v="3"/>
    <x v="0"/>
    <x v="11"/>
    <x v="5"/>
    <s v="Deflect-o SuperTray™ Unbreakable Stackable Tray, Letter, Black"/>
    <n v="0.42"/>
    <s v="United States"/>
    <x v="1"/>
    <x v="7"/>
    <s v="Shoreview"/>
    <n v="55126"/>
    <x v="55"/>
    <d v="2015-02-27T00:00:00"/>
    <n v="201.7353"/>
    <n v="10"/>
    <n v="292.37"/>
    <n v="91194"/>
    <x v="1"/>
    <n v="612.77182123136458"/>
  </r>
  <r>
    <n v="868"/>
    <s v="Sharon Ellis"/>
    <x v="3"/>
    <n v="0"/>
    <n v="80.98"/>
    <n v="35"/>
    <x v="1"/>
    <x v="3"/>
    <x v="2"/>
    <x v="6"/>
    <x v="4"/>
    <s v="Carina 42&quot;Hx23 3/4&quot;W Media Storage Unit"/>
    <n v="0.83"/>
    <s v="United States"/>
    <x v="1"/>
    <x v="7"/>
    <s v="Shoreview"/>
    <n v="55126"/>
    <x v="55"/>
    <d v="2015-02-27T00:00:00"/>
    <n v="-684.78"/>
    <n v="8"/>
    <n v="682.79"/>
    <n v="91194"/>
    <x v="1"/>
    <n v="1047.7513505714301"/>
  </r>
  <r>
    <n v="907"/>
    <s v="Rachel Casey"/>
    <x v="0"/>
    <n v="0.09"/>
    <n v="35.99"/>
    <n v="5.99"/>
    <x v="1"/>
    <x v="2"/>
    <x v="1"/>
    <x v="12"/>
    <x v="2"/>
    <s v="Accessory41"/>
    <n v="0.38"/>
    <s v="United States"/>
    <x v="0"/>
    <x v="32"/>
    <s v="Henderson"/>
    <n v="42420"/>
    <x v="56"/>
    <d v="2015-02-27T00:00:00"/>
    <n v="114.3165"/>
    <n v="5"/>
    <n v="151.6"/>
    <n v="86459"/>
    <x v="0"/>
    <n v="609.18063754822117"/>
  </r>
  <r>
    <n v="1639"/>
    <s v="Marvin Rollins"/>
    <x v="0"/>
    <n v="0.08"/>
    <n v="55.48"/>
    <n v="6.79"/>
    <x v="1"/>
    <x v="2"/>
    <x v="2"/>
    <x v="7"/>
    <x v="5"/>
    <s v="Eaton Premium Continuous-Feed Paper, 25% Cotton, Letter Size, White, 1000 Shts/Box"/>
    <n v="0.37"/>
    <s v="United States"/>
    <x v="3"/>
    <x v="22"/>
    <s v="Stamford"/>
    <n v="6901"/>
    <x v="56"/>
    <d v="2015-02-28T00:00:00"/>
    <n v="147.75659999999999"/>
    <n v="4"/>
    <n v="214.14"/>
    <n v="89705"/>
    <x v="3"/>
    <n v="724.89777902984395"/>
  </r>
  <r>
    <n v="2114"/>
    <s v="Paige Mason"/>
    <x v="0"/>
    <n v="7.0000000000000007E-2"/>
    <n v="226.67"/>
    <n v="28.16"/>
    <x v="0"/>
    <x v="3"/>
    <x v="0"/>
    <x v="9"/>
    <x v="3"/>
    <s v="Hon GuestStacker Chair"/>
    <n v="0.59"/>
    <s v="United States"/>
    <x v="0"/>
    <x v="21"/>
    <s v="Norfolk"/>
    <n v="23518"/>
    <x v="56"/>
    <d v="2015-02-27T00:00:00"/>
    <n v="53.114400000000003"/>
    <n v="1"/>
    <n v="255.83"/>
    <n v="88405"/>
    <x v="0"/>
    <n v="2110.4649765480526"/>
  </r>
  <r>
    <n v="2114"/>
    <s v="Paige Mason"/>
    <x v="0"/>
    <n v="0.08"/>
    <n v="20.98"/>
    <n v="53.03"/>
    <x v="0"/>
    <x v="3"/>
    <x v="2"/>
    <x v="6"/>
    <x v="3"/>
    <s v="Tennsco Lockers, Gray"/>
    <n v="0.78"/>
    <s v="United States"/>
    <x v="0"/>
    <x v="21"/>
    <s v="Norfolk"/>
    <n v="23518"/>
    <x v="56"/>
    <d v="2015-02-28T00:00:00"/>
    <n v="8.7420000000000009"/>
    <n v="20"/>
    <n v="421.18"/>
    <n v="88405"/>
    <x v="0"/>
    <n v="2259.2706659135465"/>
  </r>
  <r>
    <n v="2979"/>
    <s v="Lloyd Dolan"/>
    <x v="0"/>
    <n v="0.02"/>
    <n v="5.34"/>
    <n v="2.99"/>
    <x v="1"/>
    <x v="3"/>
    <x v="2"/>
    <x v="5"/>
    <x v="5"/>
    <s v="Wilson Jones 14 Line Acrylic Coated Pressboard Data Binders"/>
    <n v="0.38"/>
    <s v="United States"/>
    <x v="1"/>
    <x v="39"/>
    <s v="Dickinson"/>
    <n v="58601"/>
    <x v="56"/>
    <d v="2015-02-28T00:00:00"/>
    <n v="5.2954999999999997"/>
    <n v="6"/>
    <n v="34.729999999999997"/>
    <n v="86545"/>
    <x v="1"/>
    <n v="334.41006841444323"/>
  </r>
  <r>
    <n v="2979"/>
    <s v="Lloyd Dolan"/>
    <x v="0"/>
    <n v="0.03"/>
    <n v="40.98"/>
    <n v="7.47"/>
    <x v="1"/>
    <x v="3"/>
    <x v="2"/>
    <x v="5"/>
    <x v="5"/>
    <s v="Wilson Jones Ledger-Size, Piano-Hinge Binder, 2&quot;, Blue"/>
    <n v="0.37"/>
    <s v="United States"/>
    <x v="1"/>
    <x v="39"/>
    <s v="Dickinson"/>
    <n v="58601"/>
    <x v="56"/>
    <d v="2015-02-27T00:00:00"/>
    <n v="170.79570000000001"/>
    <n v="6"/>
    <n v="247.53"/>
    <n v="86545"/>
    <x v="1"/>
    <n v="724.45694686104628"/>
  </r>
  <r>
    <n v="573"/>
    <s v="Vanessa Winstead"/>
    <x v="1"/>
    <n v="0.08"/>
    <n v="415.88"/>
    <n v="11.37"/>
    <x v="1"/>
    <x v="3"/>
    <x v="2"/>
    <x v="6"/>
    <x v="5"/>
    <s v="Deluxe Rollaway Locking File with Drawer"/>
    <n v="0.56999999999999995"/>
    <s v="United States"/>
    <x v="1"/>
    <x v="10"/>
    <s v="Pekin"/>
    <n v="61554"/>
    <x v="56"/>
    <d v="2015-02-27T00:00:00"/>
    <n v="-269.08440000000002"/>
    <n v="1"/>
    <n v="405.57"/>
    <n v="86556"/>
    <x v="1"/>
    <n v="1397.1245309832502"/>
  </r>
  <r>
    <n v="1665"/>
    <s v="Elsie Pridgen"/>
    <x v="1"/>
    <n v="0.1"/>
    <n v="3.6"/>
    <n v="2.2000000000000002"/>
    <x v="1"/>
    <x v="1"/>
    <x v="2"/>
    <x v="7"/>
    <x v="2"/>
    <s v="Telephone Message Books with Fax/Mobile Section, 4 1/4&quot; x 6&quot;"/>
    <n v="0.39"/>
    <s v="United States"/>
    <x v="2"/>
    <x v="8"/>
    <s v="Laguna Hills"/>
    <n v="92653"/>
    <x v="56"/>
    <d v="2015-02-27T00:00:00"/>
    <n v="-8.2799999999999994"/>
    <n v="2"/>
    <n v="6.97"/>
    <n v="90678"/>
    <x v="2"/>
    <n v="-72.769099527465954"/>
  </r>
  <r>
    <n v="865"/>
    <s v="Dana Burgess"/>
    <x v="2"/>
    <n v="0.04"/>
    <n v="6.48"/>
    <n v="5.16"/>
    <x v="2"/>
    <x v="3"/>
    <x v="2"/>
    <x v="7"/>
    <x v="5"/>
    <s v="Xerox 1985"/>
    <n v="0.37"/>
    <s v="United States"/>
    <x v="1"/>
    <x v="2"/>
    <s v="East Chicago"/>
    <n v="46312"/>
    <x v="56"/>
    <d v="2015-03-02T00:00:00"/>
    <n v="-11.1332"/>
    <n v="12"/>
    <n v="86.79"/>
    <n v="90675"/>
    <x v="1"/>
    <n v="67.148455093499962"/>
  </r>
  <r>
    <n v="621"/>
    <s v="Heather Stern"/>
    <x v="4"/>
    <n v="0.1"/>
    <n v="6.88"/>
    <n v="2"/>
    <x v="1"/>
    <x v="2"/>
    <x v="2"/>
    <x v="7"/>
    <x v="2"/>
    <s v="Adams Phone Message Book, 200 Message Capacity, 8 1/16” x 11”"/>
    <n v="0.39"/>
    <s v="United States"/>
    <x v="3"/>
    <x v="22"/>
    <s v="Newington"/>
    <n v="6111"/>
    <x v="56"/>
    <d v="2015-02-27T00:00:00"/>
    <n v="18.420000000000002"/>
    <n v="5"/>
    <n v="31.46"/>
    <n v="91432"/>
    <x v="3"/>
    <n v="33.947771676963683"/>
  </r>
  <r>
    <n v="622"/>
    <s v="Hazel Khan"/>
    <x v="4"/>
    <n v="0.06"/>
    <n v="195.99"/>
    <n v="8.99"/>
    <x v="1"/>
    <x v="2"/>
    <x v="1"/>
    <x v="12"/>
    <x v="5"/>
    <s v="T28 WORLD"/>
    <n v="0.6"/>
    <s v="United States"/>
    <x v="3"/>
    <x v="29"/>
    <s v="Auburn"/>
    <n v="4210"/>
    <x v="56"/>
    <d v="2015-02-28T00:00:00"/>
    <n v="349.47"/>
    <n v="6"/>
    <n v="948.97"/>
    <n v="91432"/>
    <x v="3"/>
    <n v="1359.6475144838423"/>
  </r>
  <r>
    <n v="3063"/>
    <s v="Ann Steele"/>
    <x v="4"/>
    <n v="7.0000000000000007E-2"/>
    <n v="8.33"/>
    <n v="1.99"/>
    <x v="1"/>
    <x v="1"/>
    <x v="1"/>
    <x v="1"/>
    <x v="1"/>
    <s v="80 Minute Slim Jewel Case CD-R , 10/Pack - Staples"/>
    <n v="0.52"/>
    <s v="United States"/>
    <x v="2"/>
    <x v="4"/>
    <s v="Kirkland"/>
    <n v="98034"/>
    <x v="56"/>
    <d v="2015-02-28T00:00:00"/>
    <n v="11.95"/>
    <n v="6"/>
    <n v="50.28"/>
    <n v="88447"/>
    <x v="2"/>
    <n v="100.09324834848698"/>
  </r>
  <r>
    <n v="3063"/>
    <s v="Ann Steele"/>
    <x v="4"/>
    <n v="0.03"/>
    <n v="499.99"/>
    <n v="24.49"/>
    <x v="1"/>
    <x v="1"/>
    <x v="1"/>
    <x v="4"/>
    <x v="4"/>
    <s v="Sharp AL-1530CS Digital Copier"/>
    <n v="0.36"/>
    <s v="United States"/>
    <x v="2"/>
    <x v="4"/>
    <s v="Kirkland"/>
    <n v="98034"/>
    <x v="56"/>
    <d v="2015-02-27T00:00:00"/>
    <n v="1773.6105"/>
    <n v="5"/>
    <n v="2570.4499999999998"/>
    <n v="88447"/>
    <x v="2"/>
    <n v="3959.8654317679316"/>
  </r>
  <r>
    <n v="1916"/>
    <s v="Marcia Feldman"/>
    <x v="0"/>
    <n v="0.03"/>
    <n v="11.99"/>
    <n v="5.99"/>
    <x v="1"/>
    <x v="2"/>
    <x v="1"/>
    <x v="3"/>
    <x v="6"/>
    <s v="TI 30X Scientific Calculator"/>
    <n v="0.36"/>
    <s v="United States"/>
    <x v="0"/>
    <x v="1"/>
    <s v="Little Rock"/>
    <n v="72209"/>
    <x v="57"/>
    <d v="2015-02-28T00:00:00"/>
    <n v="-216.02979999999999"/>
    <n v="7"/>
    <n v="83.72"/>
    <n v="85893"/>
    <x v="0"/>
    <n v="218.72797185930361"/>
  </r>
  <r>
    <n v="1005"/>
    <s v="Lloyd Dickson"/>
    <x v="1"/>
    <n v="0.02"/>
    <n v="40.99"/>
    <n v="17.48"/>
    <x v="1"/>
    <x v="0"/>
    <x v="2"/>
    <x v="7"/>
    <x v="5"/>
    <s v="Xerox 1893"/>
    <n v="0.36"/>
    <s v="United States"/>
    <x v="1"/>
    <x v="10"/>
    <s v="Buffalo Grove"/>
    <n v="60089"/>
    <x v="57"/>
    <d v="2015-02-28T00:00:00"/>
    <n v="551.09280000000001"/>
    <n v="23"/>
    <n v="950.43"/>
    <n v="90044"/>
    <x v="1"/>
    <n v="1087.352405725323"/>
  </r>
  <r>
    <n v="1044"/>
    <s v="Erin Ballard"/>
    <x v="1"/>
    <n v="0"/>
    <n v="6.68"/>
    <n v="5.66"/>
    <x v="1"/>
    <x v="2"/>
    <x v="2"/>
    <x v="7"/>
    <x v="5"/>
    <s v="Xerox 1923"/>
    <n v="0.37"/>
    <s v="United States"/>
    <x v="2"/>
    <x v="8"/>
    <s v="Los Angeles"/>
    <n v="90004"/>
    <x v="57"/>
    <d v="2015-02-28T00:00:00"/>
    <n v="-76.94"/>
    <n v="90"/>
    <n v="617.4"/>
    <n v="47813"/>
    <x v="2"/>
    <n v="71.038680332503958"/>
  </r>
  <r>
    <n v="1047"/>
    <s v="Gayle Pearson"/>
    <x v="1"/>
    <n v="0"/>
    <n v="6.68"/>
    <n v="5.66"/>
    <x v="1"/>
    <x v="2"/>
    <x v="2"/>
    <x v="7"/>
    <x v="5"/>
    <s v="Xerox 1923"/>
    <n v="0.37"/>
    <s v="United States"/>
    <x v="3"/>
    <x v="35"/>
    <s v="Boston"/>
    <n v="2109"/>
    <x v="57"/>
    <d v="2015-02-28T00:00:00"/>
    <n v="-40.008800000000001"/>
    <n v="23"/>
    <n v="157.78"/>
    <n v="89389"/>
    <x v="3"/>
    <n v="108.85717909095149"/>
  </r>
  <r>
    <n v="751"/>
    <s v="David Wrenn"/>
    <x v="2"/>
    <n v="0.06"/>
    <n v="130.97999999999999"/>
    <n v="54.74"/>
    <x v="0"/>
    <x v="3"/>
    <x v="0"/>
    <x v="10"/>
    <x v="0"/>
    <s v="O'Sullivan Elevations Bookcase, Cherry Finish"/>
    <n v="0.69"/>
    <s v="United States"/>
    <x v="0"/>
    <x v="32"/>
    <s v="Georgetown"/>
    <n v="40324"/>
    <x v="57"/>
    <d v="2015-03-06T00:00:00"/>
    <n v="14.76"/>
    <n v="3"/>
    <n v="411.64"/>
    <n v="91201"/>
    <x v="0"/>
    <n v="2385.5131807065227"/>
  </r>
  <r>
    <n v="1754"/>
    <s v="Nelson Hong"/>
    <x v="2"/>
    <n v="0.04"/>
    <n v="8.5"/>
    <n v="1.99"/>
    <x v="1"/>
    <x v="1"/>
    <x v="1"/>
    <x v="1"/>
    <x v="1"/>
    <s v="Hewlett-Packard 4.7GB DVD+R Discs"/>
    <n v="0.49"/>
    <s v="United States"/>
    <x v="2"/>
    <x v="8"/>
    <s v="Torrance"/>
    <n v="90503"/>
    <x v="57"/>
    <d v="2015-02-28T00:00:00"/>
    <n v="43.275199999999998"/>
    <n v="14"/>
    <n v="118.57"/>
    <n v="90178"/>
    <x v="2"/>
    <n v="194.59855590817384"/>
  </r>
  <r>
    <n v="1754"/>
    <s v="Nelson Hong"/>
    <x v="2"/>
    <n v="0.1"/>
    <n v="15.99"/>
    <n v="9.4"/>
    <x v="1"/>
    <x v="1"/>
    <x v="1"/>
    <x v="3"/>
    <x v="5"/>
    <s v="AT&amp;T Black Trimline Phone, Model 210"/>
    <n v="0.49"/>
    <s v="United States"/>
    <x v="2"/>
    <x v="8"/>
    <s v="Torrance"/>
    <n v="90503"/>
    <x v="57"/>
    <d v="2015-02-27T00:00:00"/>
    <n v="-36.214619999999996"/>
    <n v="5"/>
    <n v="79.47"/>
    <n v="90178"/>
    <x v="2"/>
    <n v="301.82363338042609"/>
  </r>
  <r>
    <n v="1754"/>
    <s v="Nelson Hong"/>
    <x v="2"/>
    <n v="0.09"/>
    <n v="95.99"/>
    <n v="8.99"/>
    <x v="1"/>
    <x v="1"/>
    <x v="1"/>
    <x v="12"/>
    <x v="5"/>
    <s v="600 Series Flip"/>
    <n v="0.56999999999999995"/>
    <s v="United States"/>
    <x v="2"/>
    <x v="8"/>
    <s v="Torrance"/>
    <n v="90503"/>
    <x v="57"/>
    <d v="2015-03-03T00:00:00"/>
    <n v="7.0329600000000001"/>
    <n v="8"/>
    <n v="627.28"/>
    <n v="90178"/>
    <x v="2"/>
    <n v="658.53528237382875"/>
  </r>
  <r>
    <n v="2466"/>
    <s v="Gilbert Godfrey"/>
    <x v="4"/>
    <n v="0.04"/>
    <n v="2.08"/>
    <n v="1.49"/>
    <x v="1"/>
    <x v="3"/>
    <x v="2"/>
    <x v="5"/>
    <x v="5"/>
    <s v="Economy Binders"/>
    <n v="0.36"/>
    <s v="United States"/>
    <x v="1"/>
    <x v="25"/>
    <s v="Sault Sainte Marie"/>
    <n v="49783"/>
    <x v="57"/>
    <d v="2015-02-28T00:00:00"/>
    <n v="-3.71956"/>
    <n v="7"/>
    <n v="14.77"/>
    <n v="88136"/>
    <x v="1"/>
    <n v="-33.583314619408313"/>
  </r>
  <r>
    <n v="2466"/>
    <s v="Gilbert Godfrey"/>
    <x v="4"/>
    <n v="0.02"/>
    <n v="53.98"/>
    <n v="5.5"/>
    <x v="2"/>
    <x v="3"/>
    <x v="1"/>
    <x v="1"/>
    <x v="5"/>
    <s v="Nu-Form 106-Key Ergonomic Keyboard w/ Touchpad"/>
    <n v="0.62"/>
    <s v="United States"/>
    <x v="1"/>
    <x v="25"/>
    <s v="Sault Sainte Marie"/>
    <n v="49783"/>
    <x v="57"/>
    <d v="2015-02-28T00:00:00"/>
    <n v="101.97199999999999"/>
    <n v="8"/>
    <n v="438.33"/>
    <n v="88136"/>
    <x v="1"/>
    <n v="495.20184586248342"/>
  </r>
  <r>
    <n v="2466"/>
    <s v="Gilbert Godfrey"/>
    <x v="4"/>
    <n v="0.05"/>
    <n v="4.9800000000000004"/>
    <n v="5.0199999999999996"/>
    <x v="1"/>
    <x v="3"/>
    <x v="2"/>
    <x v="7"/>
    <x v="5"/>
    <s v="Xerox 1989"/>
    <n v="0.38"/>
    <s v="United States"/>
    <x v="1"/>
    <x v="25"/>
    <s v="Sault Sainte Marie"/>
    <n v="49783"/>
    <x v="57"/>
    <d v="2015-02-27T00:00:00"/>
    <n v="-16.634799999999998"/>
    <n v="7"/>
    <n v="38.11"/>
    <n v="88136"/>
    <x v="1"/>
    <n v="69.85953298756408"/>
  </r>
  <r>
    <n v="972"/>
    <s v="Gregory Holden"/>
    <x v="2"/>
    <n v="0.03"/>
    <n v="284.98"/>
    <n v="69.55"/>
    <x v="0"/>
    <x v="3"/>
    <x v="0"/>
    <x v="9"/>
    <x v="3"/>
    <s v="Global Commerce™ Series High-Back Swivel/Tilt Chairs"/>
    <n v="0.6"/>
    <s v="United States"/>
    <x v="2"/>
    <x v="8"/>
    <s v="Riverside"/>
    <n v="92503"/>
    <x v="58"/>
    <d v="2015-03-05T00:00:00"/>
    <n v="-116.584"/>
    <n v="2"/>
    <n v="619.38"/>
    <n v="87259"/>
    <x v="2"/>
    <n v="3087.8799085563383"/>
  </r>
  <r>
    <n v="972"/>
    <s v="Gregory Holden"/>
    <x v="2"/>
    <n v="0"/>
    <n v="12.99"/>
    <n v="14.37"/>
    <x v="1"/>
    <x v="3"/>
    <x v="0"/>
    <x v="11"/>
    <x v="4"/>
    <s v="Tensor &quot;Hersey Kiss&quot; Styled Floor Lamp"/>
    <n v="0.73"/>
    <s v="United States"/>
    <x v="2"/>
    <x v="8"/>
    <s v="Riverside"/>
    <n v="92503"/>
    <x v="58"/>
    <d v="2015-02-28T00:00:00"/>
    <n v="12.896100000000001"/>
    <n v="1"/>
    <n v="18.690000000000001"/>
    <n v="87259"/>
    <x v="2"/>
    <n v="774.58605093743222"/>
  </r>
  <r>
    <n v="2220"/>
    <s v="Jennifer Stanton"/>
    <x v="2"/>
    <n v="0.09"/>
    <n v="14.2"/>
    <n v="5.3"/>
    <x v="1"/>
    <x v="1"/>
    <x v="0"/>
    <x v="11"/>
    <x v="2"/>
    <s v="Coloredge Poster Frame"/>
    <n v="0.46"/>
    <s v="United States"/>
    <x v="0"/>
    <x v="12"/>
    <s v="Winter Garden"/>
    <n v="34787"/>
    <x v="58"/>
    <d v="2015-03-01T00:00:00"/>
    <n v="-324.73"/>
    <n v="4"/>
    <n v="55.08"/>
    <n v="91036"/>
    <x v="0"/>
    <n v="-130.88036304317964"/>
  </r>
  <r>
    <n v="3075"/>
    <s v="Gordon Brandt"/>
    <x v="2"/>
    <n v="0.06"/>
    <n v="19.23"/>
    <n v="6.15"/>
    <x v="1"/>
    <x v="3"/>
    <x v="0"/>
    <x v="11"/>
    <x v="1"/>
    <s v="Executive Impressions 13&quot; Clairmont Wall Clock"/>
    <n v="0.44"/>
    <s v="United States"/>
    <x v="2"/>
    <x v="8"/>
    <s v="Los Angeles"/>
    <n v="90061"/>
    <x v="58"/>
    <d v="2015-02-28T00:00:00"/>
    <n v="-25.38"/>
    <n v="4"/>
    <n v="84.6"/>
    <n v="14756"/>
    <x v="2"/>
    <n v="247.05228408325544"/>
  </r>
  <r>
    <n v="3098"/>
    <s v="Lorraine Boykin"/>
    <x v="2"/>
    <n v="0.06"/>
    <n v="2.89"/>
    <n v="0.5"/>
    <x v="1"/>
    <x v="1"/>
    <x v="2"/>
    <x v="13"/>
    <x v="5"/>
    <s v="Avery 498"/>
    <n v="0.38"/>
    <s v="United States"/>
    <x v="3"/>
    <x v="11"/>
    <s v="Shirley"/>
    <n v="11967"/>
    <x v="58"/>
    <d v="2015-02-28T00:00:00"/>
    <n v="9.6117000000000008"/>
    <n v="5"/>
    <n v="13.93"/>
    <n v="89316"/>
    <x v="3"/>
    <n v="-3.2804764920187566"/>
  </r>
  <r>
    <n v="3355"/>
    <s v="Glenda Simon"/>
    <x v="2"/>
    <n v="0.1"/>
    <n v="120.98"/>
    <n v="9.07"/>
    <x v="1"/>
    <x v="3"/>
    <x v="2"/>
    <x v="5"/>
    <x v="5"/>
    <s v="GBC VeloBinder Electric Binding Machine"/>
    <n v="0.35"/>
    <s v="United States"/>
    <x v="2"/>
    <x v="8"/>
    <s v="Camarillo"/>
    <n v="93010"/>
    <x v="58"/>
    <d v="2015-03-09T00:00:00"/>
    <n v="379.3965"/>
    <n v="5"/>
    <n v="549.85"/>
    <n v="88587"/>
    <x v="2"/>
    <n v="959.82123263888673"/>
  </r>
  <r>
    <n v="3355"/>
    <s v="Glenda Simon"/>
    <x v="2"/>
    <n v="0.08"/>
    <n v="8.32"/>
    <n v="2.38"/>
    <x v="2"/>
    <x v="3"/>
    <x v="1"/>
    <x v="1"/>
    <x v="1"/>
    <s v="Imation 3.5 IBM Formatted Diskettes, 10/Box"/>
    <n v="0.74"/>
    <s v="United States"/>
    <x v="2"/>
    <x v="8"/>
    <s v="Camarillo"/>
    <n v="93010"/>
    <x v="58"/>
    <d v="2015-03-04T00:00:00"/>
    <n v="-41.83"/>
    <n v="6"/>
    <n v="48.99"/>
    <n v="88587"/>
    <x v="2"/>
    <n v="245.7462795177602"/>
  </r>
  <r>
    <n v="3355"/>
    <s v="Glenda Simon"/>
    <x v="2"/>
    <n v="0.1"/>
    <n v="125.99"/>
    <n v="4.2"/>
    <x v="1"/>
    <x v="3"/>
    <x v="1"/>
    <x v="12"/>
    <x v="5"/>
    <s v="V3682"/>
    <n v="0.59"/>
    <s v="United States"/>
    <x v="2"/>
    <x v="8"/>
    <s v="Camarillo"/>
    <n v="93010"/>
    <x v="58"/>
    <d v="2015-02-28T00:00:00"/>
    <n v="372.40199999999999"/>
    <n v="7"/>
    <n v="681.42"/>
    <n v="88587"/>
    <x v="2"/>
    <n v="1033.2364113371673"/>
  </r>
  <r>
    <n v="2587"/>
    <s v="Eugene H Walsh"/>
    <x v="4"/>
    <n v="0.01"/>
    <n v="6.48"/>
    <n v="6.57"/>
    <x v="2"/>
    <x v="2"/>
    <x v="2"/>
    <x v="7"/>
    <x v="5"/>
    <s v="Xerox 20"/>
    <n v="0.37"/>
    <s v="United States"/>
    <x v="1"/>
    <x v="30"/>
    <s v="Manitowoc"/>
    <n v="54220"/>
    <x v="58"/>
    <d v="2015-02-28T00:00:00"/>
    <n v="-46.5244"/>
    <n v="18"/>
    <n v="127.83"/>
    <n v="91166"/>
    <x v="1"/>
    <n v="53.137510944417016"/>
  </r>
  <r>
    <n v="2861"/>
    <s v="Dwight Robinson"/>
    <x v="4"/>
    <n v="0.05"/>
    <n v="20.99"/>
    <n v="4.8099999999999996"/>
    <x v="1"/>
    <x v="3"/>
    <x v="1"/>
    <x v="12"/>
    <x v="6"/>
    <s v="1726 Digital Answering Machine"/>
    <n v="0.57999999999999996"/>
    <s v="United States"/>
    <x v="1"/>
    <x v="38"/>
    <s v="Hays"/>
    <n v="67601"/>
    <x v="58"/>
    <d v="2015-02-28T00:00:00"/>
    <n v="4.9017600000000003"/>
    <n v="11"/>
    <n v="199.43"/>
    <n v="88280"/>
    <x v="1"/>
    <n v="302.50817610848571"/>
  </r>
  <r>
    <n v="2923"/>
    <s v="Lynne Griffith"/>
    <x v="4"/>
    <n v="0"/>
    <n v="6.37"/>
    <n v="5.19"/>
    <x v="1"/>
    <x v="1"/>
    <x v="2"/>
    <x v="5"/>
    <x v="5"/>
    <s v="C-Line Peel &amp; Stick Add-On Filing Pockets, 8-3/4 x 5-1/8, 10/Pack"/>
    <n v="0.38"/>
    <s v="United States"/>
    <x v="3"/>
    <x v="36"/>
    <s v="Hagerstown"/>
    <n v="21740"/>
    <x v="58"/>
    <d v="2015-03-02T00:00:00"/>
    <n v="-27.1492"/>
    <n v="15"/>
    <n v="99.75"/>
    <n v="86592"/>
    <x v="3"/>
    <n v="72.252524461271747"/>
  </r>
  <r>
    <n v="3151"/>
    <s v="Glenda Hunter"/>
    <x v="4"/>
    <n v="0.04"/>
    <n v="17.239999999999998"/>
    <n v="3.26"/>
    <x v="1"/>
    <x v="2"/>
    <x v="2"/>
    <x v="16"/>
    <x v="1"/>
    <s v="Fiskars 8&quot; Scissors, 2/Pack"/>
    <n v="0.56000000000000005"/>
    <s v="United States"/>
    <x v="2"/>
    <x v="8"/>
    <s v="Twentynine Palms"/>
    <n v="92277"/>
    <x v="58"/>
    <d v="2015-02-28T00:00:00"/>
    <n v="47.73"/>
    <n v="7"/>
    <n v="119.6"/>
    <n v="88546"/>
    <x v="2"/>
    <n v="312.19883098084608"/>
  </r>
  <r>
    <n v="719"/>
    <s v="Stephen Lam"/>
    <x v="3"/>
    <n v="0"/>
    <n v="8.5"/>
    <n v="1.99"/>
    <x v="1"/>
    <x v="3"/>
    <x v="1"/>
    <x v="1"/>
    <x v="1"/>
    <s v="Hewlett-Packard 4.7GB DVD+R Discs"/>
    <n v="0.49"/>
    <s v="United States"/>
    <x v="2"/>
    <x v="26"/>
    <s v="Pahrump"/>
    <n v="89041"/>
    <x v="58"/>
    <d v="2015-03-02T00:00:00"/>
    <n v="71.735600000000005"/>
    <n v="14"/>
    <n v="122.25"/>
    <n v="89344"/>
    <x v="2"/>
    <n v="400.37292201374572"/>
  </r>
  <r>
    <n v="719"/>
    <s v="Stephen Lam"/>
    <x v="3"/>
    <n v="0.03"/>
    <n v="95.43"/>
    <n v="19.989999999999998"/>
    <x v="1"/>
    <x v="3"/>
    <x v="2"/>
    <x v="6"/>
    <x v="5"/>
    <s v="Fellowes Stor/Drawer® Steel Plus™ Storage Drawers"/>
    <n v="0.79"/>
    <s v="United States"/>
    <x v="2"/>
    <x v="26"/>
    <s v="Pahrump"/>
    <n v="89041"/>
    <x v="58"/>
    <d v="2015-03-02T00:00:00"/>
    <n v="-79.320800000000006"/>
    <n v="2"/>
    <n v="206.09"/>
    <n v="89344"/>
    <x v="2"/>
    <n v="1245.0924411714536"/>
  </r>
  <r>
    <n v="1482"/>
    <s v="Michael Tanner"/>
    <x v="3"/>
    <n v="0.05"/>
    <n v="9.65"/>
    <n v="6.22"/>
    <x v="1"/>
    <x v="3"/>
    <x v="0"/>
    <x v="11"/>
    <x v="5"/>
    <s v="Eldon Expressions™ Desk Accessory, Wood Pencil Holder, Oak"/>
    <n v="0.55000000000000004"/>
    <s v="United States"/>
    <x v="1"/>
    <x v="25"/>
    <s v="Bay City"/>
    <n v="48708"/>
    <x v="58"/>
    <d v="2015-02-28T00:00:00"/>
    <n v="-14.6432"/>
    <n v="15"/>
    <n v="151.34"/>
    <n v="91363"/>
    <x v="1"/>
    <n v="449.26547704020982"/>
  </r>
  <r>
    <n v="2908"/>
    <s v="Robyn Lyon"/>
    <x v="3"/>
    <n v="0.05"/>
    <n v="34.979999999999997"/>
    <n v="7.53"/>
    <x v="2"/>
    <x v="2"/>
    <x v="1"/>
    <x v="1"/>
    <x v="5"/>
    <s v="Fellowes EZ Multi-Media Keyboard"/>
    <n v="0.76"/>
    <s v="United States"/>
    <x v="3"/>
    <x v="27"/>
    <s v="Garfield Heights"/>
    <n v="44125"/>
    <x v="58"/>
    <d v="2015-03-03T00:00:00"/>
    <n v="-32.666400000000003"/>
    <n v="16"/>
    <n v="581.08000000000004"/>
    <n v="88157"/>
    <x v="3"/>
    <n v="669.15197934482842"/>
  </r>
  <r>
    <n v="2908"/>
    <s v="Robyn Lyon"/>
    <x v="3"/>
    <n v="0"/>
    <n v="3.14"/>
    <n v="1.92"/>
    <x v="1"/>
    <x v="2"/>
    <x v="2"/>
    <x v="16"/>
    <x v="2"/>
    <s v="Serrated Blade or Curved Handle Hand Letter Openers"/>
    <n v="0.84"/>
    <s v="United States"/>
    <x v="3"/>
    <x v="27"/>
    <s v="Garfield Heights"/>
    <n v="44125"/>
    <x v="58"/>
    <d v="2015-03-02T00:00:00"/>
    <n v="-13.135199999999999"/>
    <n v="8"/>
    <n v="27.53"/>
    <n v="88157"/>
    <x v="3"/>
    <n v="616.08793387974708"/>
  </r>
  <r>
    <n v="2931"/>
    <s v="Faye Hanna"/>
    <x v="3"/>
    <n v="0.1"/>
    <n v="11.55"/>
    <n v="2.36"/>
    <x v="1"/>
    <x v="0"/>
    <x v="2"/>
    <x v="2"/>
    <x v="2"/>
    <s v="Newell 309"/>
    <n v="0.55000000000000004"/>
    <s v="United States"/>
    <x v="2"/>
    <x v="8"/>
    <s v="El Dorado Hills"/>
    <n v="95630"/>
    <x v="58"/>
    <d v="2015-02-28T00:00:00"/>
    <n v="69.767200000000003"/>
    <n v="12"/>
    <n v="135.77000000000001"/>
    <n v="87619"/>
    <x v="2"/>
    <n v="392.89051800223837"/>
  </r>
  <r>
    <n v="946"/>
    <s v="Denise Parks"/>
    <x v="0"/>
    <n v="0.09"/>
    <n v="90.98"/>
    <n v="56.2"/>
    <x v="2"/>
    <x v="2"/>
    <x v="0"/>
    <x v="11"/>
    <x v="6"/>
    <s v="Eldon ClusterMat Chair Mat with Cordless Antistatic Protection"/>
    <n v="0.74"/>
    <s v="United States"/>
    <x v="3"/>
    <x v="29"/>
    <s v="Auburn"/>
    <n v="4210"/>
    <x v="59"/>
    <d v="2015-03-02T00:00:00"/>
    <n v="-1570.32"/>
    <n v="20"/>
    <n v="1782.44"/>
    <n v="86566"/>
    <x v="3"/>
    <n v="661.14467667218162"/>
  </r>
  <r>
    <n v="1014"/>
    <s v="Theresa Winters"/>
    <x v="0"/>
    <n v="0.09"/>
    <n v="28.48"/>
    <n v="1.99"/>
    <x v="1"/>
    <x v="2"/>
    <x v="1"/>
    <x v="1"/>
    <x v="1"/>
    <s v="Memorex 4.7GB DVD+RW, 3/Pack"/>
    <n v="0.4"/>
    <s v="United States"/>
    <x v="0"/>
    <x v="1"/>
    <s v="Bryant"/>
    <n v="72022"/>
    <x v="59"/>
    <d v="2015-03-02T00:00:00"/>
    <n v="-17.149999999999999"/>
    <n v="6"/>
    <n v="160.16999999999999"/>
    <n v="88387"/>
    <x v="0"/>
    <n v="357.0917081304496"/>
  </r>
  <r>
    <n v="1014"/>
    <s v="Theresa Winters"/>
    <x v="0"/>
    <n v="0"/>
    <n v="2.08"/>
    <n v="5.33"/>
    <x v="1"/>
    <x v="2"/>
    <x v="0"/>
    <x v="11"/>
    <x v="5"/>
    <s v="Eldon® Wave Desk Accessories"/>
    <n v="0.43"/>
    <s v="United States"/>
    <x v="0"/>
    <x v="1"/>
    <s v="Bryant"/>
    <n v="72022"/>
    <x v="59"/>
    <d v="2015-03-03T00:00:00"/>
    <n v="-29.54"/>
    <n v="3"/>
    <n v="7.47"/>
    <n v="88387"/>
    <x v="0"/>
    <n v="438.41462380731161"/>
  </r>
  <r>
    <n v="1014"/>
    <s v="Theresa Winters"/>
    <x v="0"/>
    <n v="0.06"/>
    <n v="45.99"/>
    <n v="4.99"/>
    <x v="2"/>
    <x v="2"/>
    <x v="1"/>
    <x v="12"/>
    <x v="5"/>
    <s v="KF 788"/>
    <n v="0.56000000000000005"/>
    <s v="United States"/>
    <x v="0"/>
    <x v="1"/>
    <s v="Bryant"/>
    <n v="72022"/>
    <x v="59"/>
    <d v="2015-03-02T00:00:00"/>
    <n v="-329.78399999999999"/>
    <n v="10"/>
    <n v="370.81"/>
    <n v="88387"/>
    <x v="0"/>
    <n v="245.32509012256392"/>
  </r>
  <r>
    <n v="1279"/>
    <s v="Josephine Rao"/>
    <x v="0"/>
    <n v="7.0000000000000007E-2"/>
    <n v="40.98"/>
    <n v="7.47"/>
    <x v="1"/>
    <x v="3"/>
    <x v="2"/>
    <x v="5"/>
    <x v="5"/>
    <s v="Wilson Jones Ledger-Size, Piano-Hinge Binder, 2&quot;, Blue"/>
    <n v="0.37"/>
    <s v="United States"/>
    <x v="1"/>
    <x v="2"/>
    <s v="Hammond"/>
    <n v="46324"/>
    <x v="59"/>
    <d v="2015-03-02T00:00:00"/>
    <n v="54.901499999999999"/>
    <n v="2"/>
    <n v="81.900000000000006"/>
    <n v="90114"/>
    <x v="1"/>
    <n v="579.34474867763697"/>
  </r>
  <r>
    <n v="1280"/>
    <s v="Harold Albright"/>
    <x v="0"/>
    <n v="7.0000000000000007E-2"/>
    <n v="40.98"/>
    <n v="7.47"/>
    <x v="1"/>
    <x v="3"/>
    <x v="2"/>
    <x v="5"/>
    <x v="5"/>
    <s v="Wilson Jones Ledger-Size, Piano-Hinge Binder, 2&quot;, Blue"/>
    <n v="0.37"/>
    <s v="United States"/>
    <x v="2"/>
    <x v="4"/>
    <s v="Seattle"/>
    <n v="98119"/>
    <x v="59"/>
    <d v="2015-03-02T00:00:00"/>
    <n v="54.901499999999999"/>
    <n v="8"/>
    <n v="327.61"/>
    <n v="19042"/>
    <x v="2"/>
    <n v="579.34474867763697"/>
  </r>
  <r>
    <n v="2718"/>
    <s v="Caroline Stone"/>
    <x v="0"/>
    <n v="0.1"/>
    <n v="6.74"/>
    <n v="1.72"/>
    <x v="1"/>
    <x v="1"/>
    <x v="2"/>
    <x v="7"/>
    <x v="2"/>
    <s v="Memo Book, 100 Message Capacity, 5 3/8” x 11”"/>
    <n v="0.35"/>
    <s v="United States"/>
    <x v="1"/>
    <x v="10"/>
    <s v="Lansing"/>
    <n v="60438"/>
    <x v="59"/>
    <d v="2015-03-03T00:00:00"/>
    <n v="65.41"/>
    <n v="15"/>
    <n v="98.17"/>
    <n v="89394"/>
    <x v="1"/>
    <n v="258.51497114357318"/>
  </r>
  <r>
    <n v="1561"/>
    <s v="Edwin Coley"/>
    <x v="1"/>
    <n v="0.02"/>
    <n v="11.34"/>
    <n v="11.25"/>
    <x v="1"/>
    <x v="3"/>
    <x v="2"/>
    <x v="7"/>
    <x v="5"/>
    <s v="Staples 1 Part Blank Computer Paper"/>
    <n v="0.36"/>
    <s v="United States"/>
    <x v="1"/>
    <x v="18"/>
    <s v="Mansfield"/>
    <n v="76063"/>
    <x v="59"/>
    <d v="2015-03-02T00:00:00"/>
    <n v="-155.21"/>
    <n v="9"/>
    <n v="105.75"/>
    <n v="88093"/>
    <x v="1"/>
    <n v="108.02499049119245"/>
  </r>
  <r>
    <n v="1764"/>
    <s v="Michele Bradshaw"/>
    <x v="1"/>
    <n v="0.06"/>
    <n v="19.98"/>
    <n v="10.49"/>
    <x v="1"/>
    <x v="1"/>
    <x v="0"/>
    <x v="11"/>
    <x v="5"/>
    <s v="12-1/2 Diameter Round Wall Clock"/>
    <n v="0.49"/>
    <s v="United States"/>
    <x v="0"/>
    <x v="12"/>
    <s v="Dunedin"/>
    <n v="34698"/>
    <x v="59"/>
    <d v="2015-03-03T00:00:00"/>
    <n v="514.17719999999997"/>
    <n v="5"/>
    <n v="103.37"/>
    <n v="89776"/>
    <x v="0"/>
    <n v="852.24404187140101"/>
  </r>
  <r>
    <n v="1764"/>
    <s v="Michele Bradshaw"/>
    <x v="1"/>
    <n v="0.08"/>
    <n v="1.76"/>
    <n v="4.8600000000000003"/>
    <x v="1"/>
    <x v="1"/>
    <x v="0"/>
    <x v="11"/>
    <x v="5"/>
    <s v="Regeneration Desk Collection"/>
    <n v="0.41"/>
    <s v="United States"/>
    <x v="0"/>
    <x v="12"/>
    <s v="Dunedin"/>
    <n v="34698"/>
    <x v="59"/>
    <d v="2015-03-02T00:00:00"/>
    <n v="235.65600000000001"/>
    <n v="23"/>
    <n v="40.22"/>
    <n v="89776"/>
    <x v="0"/>
    <n v="274.62370933775134"/>
  </r>
  <r>
    <n v="1917"/>
    <s v="Tracy Buckley"/>
    <x v="1"/>
    <n v="0.08"/>
    <n v="22.23"/>
    <n v="3.63"/>
    <x v="1"/>
    <x v="2"/>
    <x v="0"/>
    <x v="11"/>
    <x v="1"/>
    <s v="Executive Impressions 14&quot; Contract Wall Clock"/>
    <n v="0.52"/>
    <s v="United States"/>
    <x v="0"/>
    <x v="1"/>
    <s v="North Little Rock"/>
    <n v="72113"/>
    <x v="59"/>
    <d v="2015-03-03T00:00:00"/>
    <n v="-29.61"/>
    <n v="10"/>
    <n v="210.33"/>
    <n v="85897"/>
    <x v="0"/>
    <n v="183.9292948337677"/>
  </r>
  <r>
    <n v="2437"/>
    <s v="Judith Shepherd"/>
    <x v="2"/>
    <n v="0.09"/>
    <n v="90.97"/>
    <n v="14"/>
    <x v="0"/>
    <x v="2"/>
    <x v="1"/>
    <x v="3"/>
    <x v="3"/>
    <s v="Lexmark Z54se Color Inkjet Printer"/>
    <n v="0.36"/>
    <s v="United States"/>
    <x v="1"/>
    <x v="30"/>
    <s v="Muskego"/>
    <n v="53150"/>
    <x v="59"/>
    <d v="2015-03-03T00:00:00"/>
    <n v="35.29"/>
    <n v="3"/>
    <n v="260"/>
    <n v="90301"/>
    <x v="1"/>
    <n v="891.47442912621125"/>
  </r>
  <r>
    <n v="2454"/>
    <s v="Donna Braun"/>
    <x v="4"/>
    <n v="0.06"/>
    <n v="3174.835"/>
    <n v="24.49"/>
    <x v="2"/>
    <x v="3"/>
    <x v="1"/>
    <x v="4"/>
    <x v="4"/>
    <s v="Canon imageCLASS 2200 Advanced Copier"/>
    <n v="0.37"/>
    <s v="United States"/>
    <x v="0"/>
    <x v="16"/>
    <s v="Hoover"/>
    <n v="35244"/>
    <x v="59"/>
    <d v="2015-03-04T00:00:00"/>
    <n v="-68.432000000000002"/>
    <n v="1"/>
    <n v="3550.28"/>
    <n v="89219"/>
    <x v="0"/>
    <n v="11408.29985301928"/>
  </r>
  <r>
    <n v="1882"/>
    <s v="Anita Kent"/>
    <x v="3"/>
    <n v="0.09"/>
    <n v="5.78"/>
    <n v="5.67"/>
    <x v="1"/>
    <x v="2"/>
    <x v="2"/>
    <x v="7"/>
    <x v="5"/>
    <s v="Xerox 1978"/>
    <n v="0.36"/>
    <s v="United States"/>
    <x v="3"/>
    <x v="33"/>
    <s v="Linden"/>
    <n v="7036"/>
    <x v="59"/>
    <d v="2015-03-03T00:00:00"/>
    <n v="-7.96"/>
    <n v="1"/>
    <n v="11.35"/>
    <n v="87378"/>
    <x v="3"/>
    <n v="274.86284292718904"/>
  </r>
  <r>
    <n v="1885"/>
    <s v="Jacob Hirsch"/>
    <x v="3"/>
    <n v="0.05"/>
    <n v="535.64"/>
    <n v="14.7"/>
    <x v="0"/>
    <x v="2"/>
    <x v="1"/>
    <x v="3"/>
    <x v="3"/>
    <s v="Epson LQ-870 Dot Matrix Printer"/>
    <n v="0.59"/>
    <s v="United States"/>
    <x v="3"/>
    <x v="40"/>
    <s v="Barrington"/>
    <n v="2806"/>
    <x v="59"/>
    <d v="2015-03-03T00:00:00"/>
    <n v="4407.4399999999996"/>
    <n v="15"/>
    <n v="7029.1"/>
    <n v="87378"/>
    <x v="3"/>
    <n v="7120.1119589645805"/>
  </r>
  <r>
    <n v="3187"/>
    <s v="Sidney Gilliam"/>
    <x v="1"/>
    <n v="0.08"/>
    <n v="170.98"/>
    <n v="35.89"/>
    <x v="0"/>
    <x v="0"/>
    <x v="0"/>
    <x v="10"/>
    <x v="0"/>
    <s v="Rush Hierlooms Collection 1&quot; Thick Stackable Bookcases"/>
    <n v="0.66"/>
    <s v="United States"/>
    <x v="0"/>
    <x v="12"/>
    <s v="Riverview"/>
    <n v="33569"/>
    <x v="60"/>
    <d v="2015-03-04T00:00:00"/>
    <n v="-119.812"/>
    <n v="1"/>
    <n v="199.48"/>
    <n v="89025"/>
    <x v="0"/>
    <n v="1722.5876845233422"/>
  </r>
  <r>
    <n v="64"/>
    <s v="Lynn Morrow"/>
    <x v="3"/>
    <n v="0"/>
    <n v="3.69"/>
    <n v="0.5"/>
    <x v="1"/>
    <x v="0"/>
    <x v="2"/>
    <x v="13"/>
    <x v="5"/>
    <s v="Avery 501"/>
    <n v="0.38"/>
    <s v="United States"/>
    <x v="0"/>
    <x v="21"/>
    <s v="Salem"/>
    <n v="24153"/>
    <x v="60"/>
    <d v="2015-03-04T00:00:00"/>
    <n v="-37.5291"/>
    <n v="1"/>
    <n v="4"/>
    <n v="87406"/>
    <x v="0"/>
    <n v="131.76303868784791"/>
  </r>
  <r>
    <n v="64"/>
    <s v="Lynn Morrow"/>
    <x v="3"/>
    <n v="0.02"/>
    <n v="175.99"/>
    <n v="4.99"/>
    <x v="2"/>
    <x v="0"/>
    <x v="1"/>
    <x v="12"/>
    <x v="5"/>
    <s v="5165"/>
    <n v="0.59"/>
    <s v="United States"/>
    <x v="0"/>
    <x v="21"/>
    <s v="Salem"/>
    <n v="24153"/>
    <x v="60"/>
    <d v="2015-03-02T00:00:00"/>
    <n v="101.49"/>
    <n v="4"/>
    <n v="589.79999999999995"/>
    <n v="87406"/>
    <x v="0"/>
    <n v="1017.1849356240723"/>
  </r>
  <r>
    <n v="2877"/>
    <s v="Shannon Aldridge"/>
    <x v="3"/>
    <n v="0"/>
    <n v="8.33"/>
    <n v="1.99"/>
    <x v="2"/>
    <x v="1"/>
    <x v="1"/>
    <x v="1"/>
    <x v="1"/>
    <s v="80 Minute Slim Jewel Case CD-R , 10/Pack - Staples"/>
    <n v="0.52"/>
    <s v="United States"/>
    <x v="3"/>
    <x v="27"/>
    <s v="North Olmsted"/>
    <n v="44070"/>
    <x v="60"/>
    <d v="2015-03-04T00:00:00"/>
    <n v="74.181899999999999"/>
    <n v="12"/>
    <n v="107.51"/>
    <n v="91492"/>
    <x v="3"/>
    <n v="316.12924581297483"/>
  </r>
  <r>
    <n v="2878"/>
    <s v="Susan Carroll Berman"/>
    <x v="3"/>
    <n v="0"/>
    <n v="8.33"/>
    <n v="1.99"/>
    <x v="2"/>
    <x v="1"/>
    <x v="1"/>
    <x v="1"/>
    <x v="1"/>
    <s v="80 Minute Slim Jewel Case CD-R , 10/Pack - Staples"/>
    <n v="0.52"/>
    <s v="United States"/>
    <x v="2"/>
    <x v="4"/>
    <s v="Seattle"/>
    <n v="98107"/>
    <x v="60"/>
    <d v="2015-03-04T00:00:00"/>
    <n v="82.31"/>
    <n v="47"/>
    <n v="421.08"/>
    <n v="54369"/>
    <x v="2"/>
    <n v="324.45262928707092"/>
  </r>
  <r>
    <n v="3067"/>
    <s v="Carole Miller"/>
    <x v="3"/>
    <n v="0.06"/>
    <n v="355.98"/>
    <n v="58.92"/>
    <x v="0"/>
    <x v="1"/>
    <x v="0"/>
    <x v="9"/>
    <x v="3"/>
    <s v="Hon 4700 Series Mobuis™ Mid-Back Task Chairs with Adjustable Arms"/>
    <n v="0.64"/>
    <s v="United States"/>
    <x v="3"/>
    <x v="27"/>
    <s v="Austintown"/>
    <n v="44515"/>
    <x v="60"/>
    <d v="2015-03-03T00:00:00"/>
    <n v="1660.92"/>
    <n v="14"/>
    <n v="5086.08"/>
    <n v="91376"/>
    <x v="3"/>
    <n v="4942.4862897698422"/>
  </r>
  <r>
    <n v="1686"/>
    <s v="Lynn O'Donnell"/>
    <x v="2"/>
    <n v="0.08"/>
    <n v="2.08"/>
    <n v="5.33"/>
    <x v="1"/>
    <x v="3"/>
    <x v="0"/>
    <x v="11"/>
    <x v="5"/>
    <s v="Eldon® Wave Desk Accessories"/>
    <n v="0.43"/>
    <s v="United States"/>
    <x v="1"/>
    <x v="10"/>
    <s v="Elgin"/>
    <n v="60123"/>
    <x v="61"/>
    <d v="2015-03-10T00:00:00"/>
    <n v="-129.01"/>
    <n v="9"/>
    <n v="19.670000000000002"/>
    <n v="86973"/>
    <x v="1"/>
    <n v="43.005657189174826"/>
  </r>
  <r>
    <n v="428"/>
    <s v="Ernest Barber"/>
    <x v="3"/>
    <n v="0.05"/>
    <n v="10.98"/>
    <n v="4.8"/>
    <x v="1"/>
    <x v="3"/>
    <x v="2"/>
    <x v="15"/>
    <x v="5"/>
    <s v="Manila Recycled Extra-Heavyweight Clasp Envelopes, 6&quot; x 9&quot;"/>
    <n v="0.36"/>
    <s v="United States"/>
    <x v="2"/>
    <x v="26"/>
    <s v="Carson City"/>
    <n v="89701"/>
    <x v="61"/>
    <d v="2015-03-05T00:00:00"/>
    <n v="90.62"/>
    <n v="22"/>
    <n v="243.11"/>
    <n v="88480"/>
    <x v="2"/>
    <n v="364.05202079708511"/>
  </r>
  <r>
    <n v="568"/>
    <s v="Peter McConnell"/>
    <x v="0"/>
    <n v="0.02"/>
    <n v="280.98"/>
    <n v="57"/>
    <x v="0"/>
    <x v="1"/>
    <x v="0"/>
    <x v="9"/>
    <x v="3"/>
    <s v="Hon 2090 “Pillow Soft” Series Mid Back Swivel/Tilt Chairs"/>
    <n v="0.78"/>
    <s v="United States"/>
    <x v="0"/>
    <x v="0"/>
    <s v="Columbus"/>
    <n v="39701"/>
    <x v="62"/>
    <d v="2015-03-05T00:00:00"/>
    <n v="1141.7940000000001"/>
    <n v="4"/>
    <n v="1128.74"/>
    <n v="88879"/>
    <x v="0"/>
    <n v="4354.6135082589117"/>
  </r>
  <r>
    <n v="3133"/>
    <s v="Kristine Singleton"/>
    <x v="0"/>
    <n v="0.08"/>
    <n v="5.4"/>
    <n v="7.78"/>
    <x v="1"/>
    <x v="3"/>
    <x v="2"/>
    <x v="5"/>
    <x v="5"/>
    <s v="3M Organizer Strips"/>
    <n v="0.37"/>
    <s v="United States"/>
    <x v="1"/>
    <x v="10"/>
    <s v="Naperville"/>
    <n v="60540"/>
    <x v="62"/>
    <d v="2015-03-04T00:00:00"/>
    <n v="-44.067999999999998"/>
    <n v="4"/>
    <n v="25.35"/>
    <n v="86792"/>
    <x v="1"/>
    <n v="368.47885503462538"/>
  </r>
  <r>
    <n v="3133"/>
    <s v="Kristine Singleton"/>
    <x v="0"/>
    <n v="0.09"/>
    <n v="8.4600000000000009"/>
    <n v="8.99"/>
    <x v="2"/>
    <x v="3"/>
    <x v="1"/>
    <x v="1"/>
    <x v="1"/>
    <s v="Imation 3.5 IBM Diskettes, 10/Box"/>
    <n v="0.79"/>
    <s v="United States"/>
    <x v="1"/>
    <x v="10"/>
    <s v="Naperville"/>
    <n v="60540"/>
    <x v="62"/>
    <d v="2015-03-07T00:00:00"/>
    <n v="-100.51"/>
    <n v="5"/>
    <n v="45.03"/>
    <n v="86792"/>
    <x v="1"/>
    <n v="613.98486817710295"/>
  </r>
  <r>
    <n v="3133"/>
    <s v="Kristine Singleton"/>
    <x v="0"/>
    <n v="0.21"/>
    <n v="14.98"/>
    <n v="8.99"/>
    <x v="1"/>
    <x v="3"/>
    <x v="0"/>
    <x v="11"/>
    <x v="1"/>
    <s v="GE 4 Foot Flourescent Tube, 40 Watt"/>
    <n v="0.39"/>
    <s v="United States"/>
    <x v="1"/>
    <x v="10"/>
    <s v="Naperville"/>
    <n v="60540"/>
    <x v="62"/>
    <d v="2015-03-05T00:00:00"/>
    <n v="-17.75"/>
    <n v="10"/>
    <n v="153.87"/>
    <n v="86792"/>
    <x v="1"/>
    <n v="389.60321306253087"/>
  </r>
  <r>
    <n v="3133"/>
    <s v="Kristine Singleton"/>
    <x v="0"/>
    <n v="0.04"/>
    <n v="155.99"/>
    <n v="8.08"/>
    <x v="1"/>
    <x v="3"/>
    <x v="1"/>
    <x v="12"/>
    <x v="5"/>
    <s v="300 Series Non-Flip"/>
    <n v="0.6"/>
    <s v="United States"/>
    <x v="1"/>
    <x v="10"/>
    <s v="Naperville"/>
    <n v="60540"/>
    <x v="62"/>
    <d v="2015-03-05T00:00:00"/>
    <n v="1374.9480000000001"/>
    <n v="22"/>
    <n v="2800.33"/>
    <n v="86792"/>
    <x v="1"/>
    <n v="2519.3103015437073"/>
  </r>
  <r>
    <n v="1005"/>
    <s v="Lloyd Dickson"/>
    <x v="2"/>
    <n v="0.06"/>
    <n v="10.14"/>
    <n v="2.27"/>
    <x v="1"/>
    <x v="0"/>
    <x v="2"/>
    <x v="7"/>
    <x v="2"/>
    <s v="Staples Wirebound Steno Books, 6&quot; x 9&quot;, 12/Pack"/>
    <n v="0.36"/>
    <s v="United States"/>
    <x v="1"/>
    <x v="10"/>
    <s v="Buffalo Grove"/>
    <n v="60089"/>
    <x v="62"/>
    <d v="2015-03-04T00:00:00"/>
    <n v="-3.88"/>
    <n v="1"/>
    <n v="12.18"/>
    <n v="90043"/>
    <x v="1"/>
    <n v="57.816306756793082"/>
  </r>
  <r>
    <n v="2358"/>
    <s v="Danielle Baird"/>
    <x v="2"/>
    <n v="0.1"/>
    <n v="205.99"/>
    <n v="8.99"/>
    <x v="1"/>
    <x v="3"/>
    <x v="1"/>
    <x v="12"/>
    <x v="5"/>
    <s v="TimeportP7382"/>
    <n v="0.56000000000000005"/>
    <s v="United States"/>
    <x v="0"/>
    <x v="12"/>
    <s v="Fort Lauderdale"/>
    <n v="33311"/>
    <x v="62"/>
    <d v="2015-03-08T00:00:00"/>
    <n v="147"/>
    <n v="2"/>
    <n v="324.62"/>
    <n v="88267"/>
    <x v="0"/>
    <n v="1160.5299603842809"/>
  </r>
  <r>
    <n v="91"/>
    <s v="Wallace Werner"/>
    <x v="4"/>
    <n v="0.06"/>
    <n v="175.99"/>
    <n v="8.99"/>
    <x v="1"/>
    <x v="3"/>
    <x v="1"/>
    <x v="12"/>
    <x v="5"/>
    <s v="2180"/>
    <n v="0.56999999999999995"/>
    <s v="United States"/>
    <x v="2"/>
    <x v="8"/>
    <s v="Vallejo"/>
    <n v="94591"/>
    <x v="62"/>
    <d v="2015-03-06T00:00:00"/>
    <n v="2031.5070000000001"/>
    <n v="23"/>
    <n v="3363.53"/>
    <n v="87177"/>
    <x v="2"/>
    <n v="2964.0585235333356"/>
  </r>
  <r>
    <n v="679"/>
    <s v="Katie Dougherty"/>
    <x v="4"/>
    <n v="0.01"/>
    <n v="3.95"/>
    <n v="5.13"/>
    <x v="1"/>
    <x v="3"/>
    <x v="2"/>
    <x v="8"/>
    <x v="5"/>
    <s v="Hoover Replacement Belts For Soft Guard™ &amp; Commercial Ltweight Upright Vacs, 2/Pk"/>
    <n v="0.59"/>
    <s v="United States"/>
    <x v="2"/>
    <x v="4"/>
    <s v="Spanaway"/>
    <n v="98387"/>
    <x v="62"/>
    <d v="2015-03-05T00:00:00"/>
    <n v="-19.93"/>
    <n v="2"/>
    <n v="10.11"/>
    <n v="88890"/>
    <x v="2"/>
    <n v="267.28048830700811"/>
  </r>
  <r>
    <n v="679"/>
    <s v="Katie Dougherty"/>
    <x v="4"/>
    <n v="0.02"/>
    <n v="367.99"/>
    <n v="19.989999999999998"/>
    <x v="1"/>
    <x v="3"/>
    <x v="2"/>
    <x v="5"/>
    <x v="5"/>
    <s v="Ibico Ibimaster 300 Manual Binding System"/>
    <n v="0.4"/>
    <s v="United States"/>
    <x v="2"/>
    <x v="4"/>
    <s v="Spanaway"/>
    <n v="98387"/>
    <x v="62"/>
    <d v="2015-03-05T00:00:00"/>
    <n v="4568.6072999999997"/>
    <n v="17"/>
    <n v="6621.17"/>
    <n v="88890"/>
    <x v="2"/>
    <n v="6352.8493012720182"/>
  </r>
  <r>
    <n v="680"/>
    <s v="Laurence Poe"/>
    <x v="4"/>
    <n v="0.04"/>
    <n v="95.99"/>
    <n v="4.9000000000000004"/>
    <x v="1"/>
    <x v="3"/>
    <x v="1"/>
    <x v="12"/>
    <x v="5"/>
    <s v="T60"/>
    <n v="0.56000000000000005"/>
    <s v="United States"/>
    <x v="2"/>
    <x v="4"/>
    <s v="Spokane"/>
    <n v="99207"/>
    <x v="62"/>
    <d v="2015-03-06T00:00:00"/>
    <n v="-258.22500000000002"/>
    <n v="3"/>
    <n v="253.78"/>
    <n v="88890"/>
    <x v="2"/>
    <n v="260.52002839087777"/>
  </r>
  <r>
    <n v="2696"/>
    <s v="Sally Dunn"/>
    <x v="0"/>
    <n v="0.05"/>
    <n v="107.53"/>
    <n v="5.81"/>
    <x v="1"/>
    <x v="2"/>
    <x v="0"/>
    <x v="11"/>
    <x v="6"/>
    <s v="Tenex Contemporary Contur Chairmats for Low and Medium Pile Carpet, Computer, 39&quot; x 49&quot;"/>
    <n v="0.65"/>
    <s v="United States"/>
    <x v="0"/>
    <x v="16"/>
    <s v="Tuscaloosa"/>
    <n v="35401"/>
    <x v="63"/>
    <d v="2015-03-06T00:00:00"/>
    <n v="-89.418000000000006"/>
    <n v="6"/>
    <n v="612.91999999999996"/>
    <n v="87676"/>
    <x v="0"/>
    <n v="870.57676888278741"/>
  </r>
  <r>
    <n v="2376"/>
    <s v="Debra Batchelor"/>
    <x v="1"/>
    <n v="0.05"/>
    <n v="3.28"/>
    <n v="3.97"/>
    <x v="1"/>
    <x v="3"/>
    <x v="2"/>
    <x v="2"/>
    <x v="2"/>
    <s v="Newell 342"/>
    <n v="0.56000000000000005"/>
    <s v="United States"/>
    <x v="2"/>
    <x v="37"/>
    <s v="Moscow"/>
    <n v="83843"/>
    <x v="63"/>
    <d v="2015-03-06T00:00:00"/>
    <n v="-100.24"/>
    <n v="18"/>
    <n v="61.29"/>
    <n v="91321"/>
    <x v="2"/>
    <n v="84.25946254326081"/>
  </r>
  <r>
    <n v="2376"/>
    <s v="Debra Batchelor"/>
    <x v="1"/>
    <n v="0.03"/>
    <n v="6.98"/>
    <n v="9.69"/>
    <x v="1"/>
    <x v="3"/>
    <x v="2"/>
    <x v="6"/>
    <x v="5"/>
    <s v="Eldon Shelf Savers™ Cubes and Bins"/>
    <n v="0.83"/>
    <s v="United States"/>
    <x v="2"/>
    <x v="37"/>
    <s v="Moscow"/>
    <n v="83843"/>
    <x v="63"/>
    <d v="2015-03-07T00:00:00"/>
    <n v="-262.62"/>
    <n v="15"/>
    <n v="109.15"/>
    <n v="91321"/>
    <x v="2"/>
    <n v="325.30439080423946"/>
  </r>
  <r>
    <n v="670"/>
    <s v="Lewis Baldwin"/>
    <x v="2"/>
    <n v="0.08"/>
    <n v="296.18"/>
    <n v="54.12"/>
    <x v="0"/>
    <x v="2"/>
    <x v="0"/>
    <x v="0"/>
    <x v="0"/>
    <s v="Hon 94000 Series Round Tables"/>
    <n v="0.76"/>
    <s v="United States"/>
    <x v="0"/>
    <x v="21"/>
    <s v="Montclair"/>
    <n v="22025"/>
    <x v="63"/>
    <d v="2015-03-12T00:00:00"/>
    <n v="-187.22200000000001"/>
    <n v="5"/>
    <n v="1429.81"/>
    <n v="88474"/>
    <x v="0"/>
    <n v="2754.547841624003"/>
  </r>
  <r>
    <n v="2944"/>
    <s v="Elsie Lane"/>
    <x v="2"/>
    <n v="0.04"/>
    <n v="4.55"/>
    <n v="1.49"/>
    <x v="1"/>
    <x v="3"/>
    <x v="2"/>
    <x v="5"/>
    <x v="5"/>
    <s v="Presstex Flexible Ring Binders"/>
    <n v="0.35"/>
    <s v="United States"/>
    <x v="1"/>
    <x v="25"/>
    <s v="Midland"/>
    <n v="48640"/>
    <x v="63"/>
    <d v="2015-03-07T00:00:00"/>
    <n v="28.288"/>
    <n v="13"/>
    <n v="59.75"/>
    <n v="90309"/>
    <x v="1"/>
    <n v="65.625561062105191"/>
  </r>
  <r>
    <n v="392"/>
    <s v="Erica R Fuller"/>
    <x v="4"/>
    <n v="0.02"/>
    <n v="34.979999999999997"/>
    <n v="7.53"/>
    <x v="1"/>
    <x v="3"/>
    <x v="1"/>
    <x v="1"/>
    <x v="5"/>
    <s v="Fellowes EZ Multi-Media Keyboard"/>
    <n v="0.76"/>
    <s v="United States"/>
    <x v="1"/>
    <x v="6"/>
    <s v="Clayton"/>
    <n v="63105"/>
    <x v="63"/>
    <d v="2015-03-07T00:00:00"/>
    <n v="-159.68"/>
    <n v="1"/>
    <n v="37.159999999999997"/>
    <n v="86383"/>
    <x v="1"/>
    <n v="422.42262846652113"/>
  </r>
  <r>
    <n v="392"/>
    <s v="Erica R Fuller"/>
    <x v="4"/>
    <n v="0.01"/>
    <n v="19.989999999999998"/>
    <n v="11.17"/>
    <x v="1"/>
    <x v="3"/>
    <x v="0"/>
    <x v="11"/>
    <x v="4"/>
    <s v="Telescoping Adjustable Floor Lamp"/>
    <n v="0.6"/>
    <s v="United States"/>
    <x v="1"/>
    <x v="6"/>
    <s v="Clayton"/>
    <n v="63105"/>
    <x v="63"/>
    <d v="2015-03-08T00:00:00"/>
    <n v="27.91"/>
    <n v="2"/>
    <n v="43.65"/>
    <n v="86383"/>
    <x v="1"/>
    <n v="541.77949840062593"/>
  </r>
  <r>
    <n v="3003"/>
    <s v="Roy Rouse"/>
    <x v="4"/>
    <n v="0.03"/>
    <n v="85.99"/>
    <n v="0.99"/>
    <x v="1"/>
    <x v="2"/>
    <x v="1"/>
    <x v="12"/>
    <x v="2"/>
    <s v="Accessory34"/>
    <n v="0.55000000000000004"/>
    <s v="United States"/>
    <x v="2"/>
    <x v="37"/>
    <s v="Coeur D Alene"/>
    <n v="83814"/>
    <x v="63"/>
    <d v="2015-03-06T00:00:00"/>
    <n v="1037.1044999999999"/>
    <n v="20"/>
    <n v="1503.05"/>
    <n v="91586"/>
    <x v="2"/>
    <n v="1476.3048275781762"/>
  </r>
  <r>
    <n v="1014"/>
    <s v="Theresa Winters"/>
    <x v="3"/>
    <n v="0.08"/>
    <n v="10.91"/>
    <n v="2.99"/>
    <x v="1"/>
    <x v="2"/>
    <x v="2"/>
    <x v="5"/>
    <x v="5"/>
    <s v="Heavy-Duty E-Z-D® Binders"/>
    <n v="0.38"/>
    <s v="United States"/>
    <x v="0"/>
    <x v="1"/>
    <s v="Bryant"/>
    <n v="72022"/>
    <x v="63"/>
    <d v="2015-03-06T00:00:00"/>
    <n v="-2.1"/>
    <n v="11"/>
    <n v="119.99"/>
    <n v="88388"/>
    <x v="0"/>
    <n v="246.0954460278933"/>
  </r>
  <r>
    <n v="1279"/>
    <s v="Josephine Rao"/>
    <x v="3"/>
    <n v="0"/>
    <n v="442.14"/>
    <n v="14.7"/>
    <x v="0"/>
    <x v="3"/>
    <x v="1"/>
    <x v="3"/>
    <x v="3"/>
    <s v="Okidata ML390 Turbo Dot Matrix Printers"/>
    <n v="0.56000000000000005"/>
    <s v="United States"/>
    <x v="1"/>
    <x v="2"/>
    <s v="Hammond"/>
    <n v="46324"/>
    <x v="63"/>
    <d v="2015-03-05T00:00:00"/>
    <n v="501.51"/>
    <n v="5"/>
    <n v="2343.34"/>
    <n v="90115"/>
    <x v="1"/>
    <n v="2805.0545630553379"/>
  </r>
  <r>
    <n v="1432"/>
    <s v="Kerry Green"/>
    <x v="3"/>
    <n v="0.05"/>
    <n v="9.7799999999999994"/>
    <n v="1.39"/>
    <x v="1"/>
    <x v="3"/>
    <x v="2"/>
    <x v="15"/>
    <x v="5"/>
    <s v="Staples #10 Laser &amp; Inkjet Envelopes, 4 1/8&quot; x 9 1/2&quot;, 100/Box"/>
    <n v="0.39"/>
    <s v="United States"/>
    <x v="1"/>
    <x v="2"/>
    <s v="Indianapolis"/>
    <n v="46203"/>
    <x v="63"/>
    <d v="2015-03-06T00:00:00"/>
    <n v="74.278499999999994"/>
    <n v="11"/>
    <n v="107.65"/>
    <n v="86826"/>
    <x v="1"/>
    <n v="274.24344293714"/>
  </r>
  <r>
    <n v="1433"/>
    <s v="Frances Jackson"/>
    <x v="3"/>
    <n v="0.02"/>
    <n v="3.28"/>
    <n v="3.97"/>
    <x v="2"/>
    <x v="3"/>
    <x v="2"/>
    <x v="2"/>
    <x v="2"/>
    <s v="Newell 337"/>
    <n v="0.56000000000000005"/>
    <s v="United States"/>
    <x v="1"/>
    <x v="2"/>
    <s v="Jeffersonville"/>
    <n v="47130"/>
    <x v="63"/>
    <d v="2015-03-06T00:00:00"/>
    <n v="-66.349999999999994"/>
    <n v="7"/>
    <n v="25.15"/>
    <n v="86826"/>
    <x v="1"/>
    <n v="260.09064889851368"/>
  </r>
  <r>
    <n v="2006"/>
    <s v="Cynthia Khan"/>
    <x v="3"/>
    <n v="0.03"/>
    <n v="5.78"/>
    <n v="5.37"/>
    <x v="1"/>
    <x v="2"/>
    <x v="2"/>
    <x v="7"/>
    <x v="5"/>
    <s v="Xerox 1950"/>
    <n v="0.36"/>
    <s v="United States"/>
    <x v="2"/>
    <x v="3"/>
    <s v="Durango"/>
    <n v="81301"/>
    <x v="63"/>
    <d v="2015-03-06T00:00:00"/>
    <n v="-63.35"/>
    <n v="15"/>
    <n v="88.22"/>
    <n v="88798"/>
    <x v="2"/>
    <n v="249.50058910299981"/>
  </r>
  <r>
    <n v="868"/>
    <s v="Sharon Ellis"/>
    <x v="0"/>
    <n v="0.06"/>
    <n v="6.48"/>
    <n v="8.8800000000000008"/>
    <x v="1"/>
    <x v="3"/>
    <x v="2"/>
    <x v="7"/>
    <x v="5"/>
    <s v="Xerox 224"/>
    <n v="0.37"/>
    <s v="United States"/>
    <x v="1"/>
    <x v="7"/>
    <s v="Shoreview"/>
    <n v="55126"/>
    <x v="64"/>
    <d v="2015-03-07T00:00:00"/>
    <n v="-237.47"/>
    <n v="20"/>
    <n v="125.77"/>
    <n v="91195"/>
    <x v="1"/>
    <n v="217.43411966407211"/>
  </r>
  <r>
    <n v="3008"/>
    <s v="Penny Rich"/>
    <x v="0"/>
    <n v="0.05"/>
    <n v="9.99"/>
    <n v="4.78"/>
    <x v="1"/>
    <x v="2"/>
    <x v="2"/>
    <x v="7"/>
    <x v="5"/>
    <s v="Xerox 1896"/>
    <n v="0.4"/>
    <s v="United States"/>
    <x v="1"/>
    <x v="7"/>
    <s v="Minnetonka Mills"/>
    <n v="55343"/>
    <x v="64"/>
    <d v="2015-03-07T00:00:00"/>
    <n v="41.3"/>
    <n v="20"/>
    <n v="203.37"/>
    <n v="89414"/>
    <x v="1"/>
    <n v="462.56092386281199"/>
  </r>
  <r>
    <n v="688"/>
    <s v="Ashley Reese"/>
    <x v="2"/>
    <n v="0.06"/>
    <n v="4.18"/>
    <n v="2.99"/>
    <x v="1"/>
    <x v="0"/>
    <x v="2"/>
    <x v="5"/>
    <x v="5"/>
    <s v="Avery® Durable Slant Ring Binders With Label Holder"/>
    <n v="0.37"/>
    <s v="United States"/>
    <x v="1"/>
    <x v="6"/>
    <s v="Saint Louis"/>
    <n v="63116"/>
    <x v="64"/>
    <d v="2015-03-08T00:00:00"/>
    <n v="-12.718999999999999"/>
    <n v="5"/>
    <n v="21.34"/>
    <n v="88504"/>
    <x v="1"/>
    <n v="58.303383926946125"/>
  </r>
  <r>
    <n v="797"/>
    <s v="Eileen Riddle"/>
    <x v="2"/>
    <n v="0.09"/>
    <n v="6.48"/>
    <n v="6.86"/>
    <x v="1"/>
    <x v="3"/>
    <x v="2"/>
    <x v="7"/>
    <x v="5"/>
    <s v="Xerox 204"/>
    <n v="0.37"/>
    <s v="United States"/>
    <x v="2"/>
    <x v="15"/>
    <s v="Roy"/>
    <n v="84067"/>
    <x v="64"/>
    <d v="2015-03-08T00:00:00"/>
    <n v="-62.23"/>
    <n v="8"/>
    <n v="50.88"/>
    <n v="86870"/>
    <x v="2"/>
    <n v="110.98484460992663"/>
  </r>
  <r>
    <n v="2729"/>
    <s v="Penny O Caldwell"/>
    <x v="2"/>
    <n v="0.08"/>
    <n v="230.98"/>
    <n v="23.78"/>
    <x v="0"/>
    <x v="1"/>
    <x v="0"/>
    <x v="0"/>
    <x v="0"/>
    <s v="Bush® Cubix Conference Tables, Fully Assembled"/>
    <n v="0.6"/>
    <s v="United States"/>
    <x v="2"/>
    <x v="4"/>
    <s v="Bellingham"/>
    <n v="98226"/>
    <x v="64"/>
    <d v="2015-03-10T00:00:00"/>
    <n v="501.69"/>
    <n v="4"/>
    <n v="924.8"/>
    <n v="88114"/>
    <x v="2"/>
    <n v="2224.7863953715005"/>
  </r>
  <r>
    <n v="1771"/>
    <s v="Jeff Spivey"/>
    <x v="4"/>
    <n v="7.0000000000000007E-2"/>
    <n v="60.98"/>
    <n v="49"/>
    <x v="1"/>
    <x v="2"/>
    <x v="2"/>
    <x v="8"/>
    <x v="4"/>
    <s v="Euro Pro Shark Stick Mini Vacuum"/>
    <n v="0.59"/>
    <s v="United States"/>
    <x v="1"/>
    <x v="10"/>
    <s v="Freeport"/>
    <n v="61032"/>
    <x v="64"/>
    <d v="2015-03-07T00:00:00"/>
    <n v="-807.89"/>
    <n v="7"/>
    <n v="410.17"/>
    <n v="89106"/>
    <x v="1"/>
    <n v="842.40103576979413"/>
  </r>
  <r>
    <n v="945"/>
    <s v="Stephanie Sun Perry"/>
    <x v="3"/>
    <n v="0.03"/>
    <n v="31.74"/>
    <n v="12.62"/>
    <x v="1"/>
    <x v="2"/>
    <x v="2"/>
    <x v="5"/>
    <x v="5"/>
    <s v="GBC Wire Binding Strips"/>
    <n v="0.37"/>
    <s v="United States"/>
    <x v="2"/>
    <x v="8"/>
    <s v="Saratoga"/>
    <n v="95070"/>
    <x v="64"/>
    <d v="2015-03-06T00:00:00"/>
    <n v="-4.3010000000000002"/>
    <n v="3"/>
    <n v="98.7"/>
    <n v="86567"/>
    <x v="2"/>
    <n v="600.00261300749912"/>
  </r>
  <r>
    <n v="3327"/>
    <s v="Bob Gibson"/>
    <x v="3"/>
    <n v="0.06"/>
    <n v="113.98"/>
    <n v="30"/>
    <x v="0"/>
    <x v="0"/>
    <x v="0"/>
    <x v="9"/>
    <x v="3"/>
    <s v="Hon Comfortask® Task/Swivel Chairs"/>
    <n v="0.69"/>
    <s v="United States"/>
    <x v="1"/>
    <x v="25"/>
    <s v="Port Huron"/>
    <n v="48060"/>
    <x v="64"/>
    <d v="2015-03-08T00:00:00"/>
    <n v="-127.3"/>
    <n v="3"/>
    <n v="356.14"/>
    <n v="87272"/>
    <x v="1"/>
    <n v="1615.2029955203395"/>
  </r>
  <r>
    <n v="3327"/>
    <s v="Bob Gibson"/>
    <x v="3"/>
    <n v="0.05"/>
    <n v="6.48"/>
    <n v="6.86"/>
    <x v="1"/>
    <x v="0"/>
    <x v="2"/>
    <x v="7"/>
    <x v="5"/>
    <s v="Xerox 204"/>
    <n v="0.37"/>
    <s v="United States"/>
    <x v="1"/>
    <x v="25"/>
    <s v="Port Huron"/>
    <n v="48060"/>
    <x v="64"/>
    <d v="2015-03-08T00:00:00"/>
    <n v="-52.77"/>
    <n v="4"/>
    <n v="27.08"/>
    <n v="87272"/>
    <x v="1"/>
    <n v="259.32997566117263"/>
  </r>
  <r>
    <n v="1020"/>
    <s v="Julie Porter"/>
    <x v="0"/>
    <n v="0.09"/>
    <n v="517.48"/>
    <n v="16.63"/>
    <x v="0"/>
    <x v="0"/>
    <x v="1"/>
    <x v="3"/>
    <x v="0"/>
    <s v="Panasonic KX-P3626 Dot Matrix Printer"/>
    <n v="0.59"/>
    <s v="United States"/>
    <x v="1"/>
    <x v="38"/>
    <s v="Pittsburg"/>
    <n v="66762"/>
    <x v="65"/>
    <d v="2015-03-07T00:00:00"/>
    <n v="909.36"/>
    <n v="5"/>
    <n v="2354.54"/>
    <n v="88632"/>
    <x v="1"/>
    <n v="3557.5062684976438"/>
  </r>
  <r>
    <n v="850"/>
    <s v="Jesse Hutchinson"/>
    <x v="3"/>
    <n v="7.0000000000000007E-2"/>
    <n v="6.08"/>
    <n v="0.91"/>
    <x v="1"/>
    <x v="3"/>
    <x v="2"/>
    <x v="2"/>
    <x v="2"/>
    <s v="Zebra Zazzle Fluorescent Highlighters"/>
    <n v="0.51"/>
    <s v="United States"/>
    <x v="2"/>
    <x v="8"/>
    <s v="Goleta"/>
    <n v="93117"/>
    <x v="65"/>
    <d v="2015-03-08T00:00:00"/>
    <n v="19.57"/>
    <n v="7"/>
    <n v="41.96"/>
    <n v="88569"/>
    <x v="2"/>
    <n v="279.88618189780186"/>
  </r>
  <r>
    <n v="851"/>
    <s v="Helen H Heller"/>
    <x v="3"/>
    <n v="0.08"/>
    <n v="19.899999999999999"/>
    <n v="5.29"/>
    <x v="1"/>
    <x v="3"/>
    <x v="2"/>
    <x v="8"/>
    <x v="6"/>
    <s v="Holmes Cool Mist Humidifier for the Whole House with 8-Gallon Output per Day, Extended Life Filter"/>
    <n v="0.4"/>
    <s v="United States"/>
    <x v="2"/>
    <x v="8"/>
    <s v="Hacienda Heights"/>
    <n v="91745"/>
    <x v="65"/>
    <d v="2015-03-09T00:00:00"/>
    <n v="107.11"/>
    <n v="13"/>
    <n v="240.46"/>
    <n v="88569"/>
    <x v="2"/>
    <n v="435.85159772711785"/>
  </r>
  <r>
    <n v="851"/>
    <s v="Helen H Heller"/>
    <x v="3"/>
    <n v="0.02"/>
    <n v="3.36"/>
    <n v="6.27"/>
    <x v="1"/>
    <x v="3"/>
    <x v="2"/>
    <x v="5"/>
    <x v="5"/>
    <s v="Cardinal Poly Pocket Divider Pockets for Ring Binders"/>
    <n v="0.4"/>
    <s v="United States"/>
    <x v="2"/>
    <x v="8"/>
    <s v="Hacienda Heights"/>
    <n v="91745"/>
    <x v="65"/>
    <d v="2015-03-09T00:00:00"/>
    <n v="-216.154"/>
    <n v="21"/>
    <n v="74.08"/>
    <n v="88569"/>
    <x v="2"/>
    <n v="119.73511484241874"/>
  </r>
  <r>
    <n v="2750"/>
    <s v="Allen Nash"/>
    <x v="0"/>
    <n v="0.02"/>
    <n v="161.55000000000001"/>
    <n v="19.989999999999998"/>
    <x v="1"/>
    <x v="0"/>
    <x v="2"/>
    <x v="6"/>
    <x v="5"/>
    <s v="Fellowes Super Stor/Drawer® Files"/>
    <n v="0.66"/>
    <s v="United States"/>
    <x v="0"/>
    <x v="21"/>
    <s v="Waynesboro"/>
    <n v="22980"/>
    <x v="66"/>
    <d v="2015-03-08T00:00:00"/>
    <n v="664.51800000000003"/>
    <n v="4"/>
    <n v="657.61"/>
    <n v="91424"/>
    <x v="0"/>
    <n v="2192.4679777199171"/>
  </r>
  <r>
    <n v="2770"/>
    <s v="Joel Burnette"/>
    <x v="0"/>
    <n v="0.02"/>
    <n v="11.55"/>
    <n v="2.36"/>
    <x v="1"/>
    <x v="3"/>
    <x v="2"/>
    <x v="2"/>
    <x v="2"/>
    <s v="Newell 309"/>
    <n v="0.55000000000000004"/>
    <s v="United States"/>
    <x v="0"/>
    <x v="5"/>
    <s v="Dunwoody"/>
    <n v="30338"/>
    <x v="66"/>
    <d v="2015-03-10T00:00:00"/>
    <n v="1289.3820000000001"/>
    <n v="14"/>
    <n v="159.53"/>
    <n v="88975"/>
    <x v="0"/>
    <n v="1792.6931641588285"/>
  </r>
  <r>
    <n v="2837"/>
    <s v="Leslie Hawley"/>
    <x v="1"/>
    <n v="7.0000000000000007E-2"/>
    <n v="51.98"/>
    <n v="10.17"/>
    <x v="1"/>
    <x v="2"/>
    <x v="1"/>
    <x v="3"/>
    <x v="6"/>
    <s v="Canon MP25DIII Desktop Whisper-Quiet Printing Calculator"/>
    <n v="0.37"/>
    <s v="United States"/>
    <x v="1"/>
    <x v="19"/>
    <s v="Tulsa"/>
    <n v="74133"/>
    <x v="66"/>
    <d v="2015-03-10T00:00:00"/>
    <n v="439.78530000000001"/>
    <n v="13"/>
    <n v="637.37"/>
    <n v="89801"/>
    <x v="1"/>
    <n v="820.50625634254664"/>
  </r>
  <r>
    <n v="2837"/>
    <s v="Leslie Hawley"/>
    <x v="1"/>
    <n v="0.1"/>
    <n v="80.97"/>
    <n v="33.6"/>
    <x v="0"/>
    <x v="2"/>
    <x v="1"/>
    <x v="3"/>
    <x v="3"/>
    <s v="Lexmark Z25 Color Inkjet Printer"/>
    <n v="0.37"/>
    <s v="United States"/>
    <x v="1"/>
    <x v="19"/>
    <s v="Tulsa"/>
    <n v="74133"/>
    <x v="66"/>
    <d v="2015-03-11T00:00:00"/>
    <n v="-149.4573"/>
    <n v="3"/>
    <n v="232.16"/>
    <n v="89801"/>
    <x v="1"/>
    <n v="1132.13451327539"/>
  </r>
  <r>
    <n v="693"/>
    <s v="Richard McClure"/>
    <x v="2"/>
    <n v="0.09"/>
    <n v="5.34"/>
    <n v="2.99"/>
    <x v="2"/>
    <x v="0"/>
    <x v="2"/>
    <x v="5"/>
    <x v="5"/>
    <s v="Wilson Jones 14 Line Acrylic Coated Pressboard Data Binders"/>
    <n v="0.38"/>
    <s v="United States"/>
    <x v="2"/>
    <x v="3"/>
    <s v="Thornton"/>
    <n v="80229"/>
    <x v="66"/>
    <d v="2015-03-15T00:00:00"/>
    <n v="9.4860000000000007"/>
    <n v="17"/>
    <n v="95.1"/>
    <n v="87812"/>
    <x v="2"/>
    <n v="-9.0528555988757837"/>
  </r>
  <r>
    <n v="693"/>
    <s v="Richard McClure"/>
    <x v="2"/>
    <n v="7.0000000000000007E-2"/>
    <n v="140.97999999999999"/>
    <n v="53.48"/>
    <x v="0"/>
    <x v="0"/>
    <x v="0"/>
    <x v="10"/>
    <x v="0"/>
    <s v="Bush Heritage Pine Collection 5-Shelf Bookcase, Albany Pine Finish, *Special Order"/>
    <n v="0.65"/>
    <s v="United States"/>
    <x v="2"/>
    <x v="3"/>
    <s v="Thornton"/>
    <n v="80229"/>
    <x v="66"/>
    <d v="2015-03-15T00:00:00"/>
    <n v="-263.64999999999998"/>
    <n v="5"/>
    <n v="734.74"/>
    <n v="87812"/>
    <x v="2"/>
    <n v="2048.0280207650558"/>
  </r>
  <r>
    <n v="693"/>
    <s v="Richard McClure"/>
    <x v="2"/>
    <n v="0.06"/>
    <n v="205.99"/>
    <n v="5.26"/>
    <x v="1"/>
    <x v="0"/>
    <x v="1"/>
    <x v="12"/>
    <x v="5"/>
    <s v="i470"/>
    <n v="0.56000000000000005"/>
    <s v="United States"/>
    <x v="2"/>
    <x v="3"/>
    <s v="Thornton"/>
    <n v="80229"/>
    <x v="66"/>
    <d v="2015-03-15T00:00:00"/>
    <n v="890.18100000000004"/>
    <n v="11"/>
    <n v="1882.87"/>
    <n v="87812"/>
    <x v="2"/>
    <n v="1835.8686238121811"/>
  </r>
  <r>
    <n v="1718"/>
    <s v="Kathy Shah"/>
    <x v="2"/>
    <n v="0.01"/>
    <n v="300.98"/>
    <n v="64.73"/>
    <x v="0"/>
    <x v="1"/>
    <x v="0"/>
    <x v="9"/>
    <x v="3"/>
    <s v="Global Leather and Oak Executive Chair, Black"/>
    <n v="0.56000000000000005"/>
    <s v="United States"/>
    <x v="0"/>
    <x v="9"/>
    <s v="Garner"/>
    <n v="27529"/>
    <x v="66"/>
    <d v="2015-03-15T00:00:00"/>
    <n v="-48.874000000000002"/>
    <n v="3"/>
    <n v="974.14"/>
    <n v="90621"/>
    <x v="0"/>
    <n v="3025.1595394975402"/>
  </r>
  <r>
    <n v="1075"/>
    <s v="Theodore Tyson"/>
    <x v="1"/>
    <n v="0.04"/>
    <n v="19.23"/>
    <n v="6.15"/>
    <x v="1"/>
    <x v="2"/>
    <x v="0"/>
    <x v="11"/>
    <x v="1"/>
    <s v="Executive Impressions 13&quot; Clairmont Wall Clock"/>
    <n v="0.44"/>
    <s v="United States"/>
    <x v="1"/>
    <x v="10"/>
    <s v="Romeoville"/>
    <n v="60441"/>
    <x v="67"/>
    <d v="2015-03-10T00:00:00"/>
    <n v="152.4348"/>
    <n v="11"/>
    <n v="220.92"/>
    <n v="86422"/>
    <x v="1"/>
    <n v="390.53832263934237"/>
  </r>
  <r>
    <n v="2258"/>
    <s v="Nicole Pope"/>
    <x v="2"/>
    <n v="0.01"/>
    <n v="7.64"/>
    <n v="1.39"/>
    <x v="2"/>
    <x v="3"/>
    <x v="2"/>
    <x v="15"/>
    <x v="5"/>
    <s v="#10- 4 1/8&quot; x 9 1/2&quot; Security-Tint Envelopes"/>
    <n v="0.36"/>
    <s v="United States"/>
    <x v="0"/>
    <x v="9"/>
    <s v="Rocky Mount"/>
    <n v="27801"/>
    <x v="67"/>
    <d v="2015-03-13T00:00:00"/>
    <n v="-1676.6120000000001"/>
    <n v="9"/>
    <n v="73.290000000000006"/>
    <n v="87962"/>
    <x v="0"/>
    <n v="-1727.3971948583232"/>
  </r>
  <r>
    <n v="2258"/>
    <s v="Nicole Pope"/>
    <x v="2"/>
    <n v="7.0000000000000007E-2"/>
    <n v="400.97"/>
    <n v="48.26"/>
    <x v="0"/>
    <x v="3"/>
    <x v="1"/>
    <x v="3"/>
    <x v="0"/>
    <s v="Hewlett-Packard Deskjet 1220Cse Color Inkjet Printer"/>
    <n v="0.36"/>
    <s v="United States"/>
    <x v="0"/>
    <x v="9"/>
    <s v="Rocky Mount"/>
    <n v="27801"/>
    <x v="67"/>
    <d v="2015-03-13T00:00:00"/>
    <n v="45.127800000000001"/>
    <n v="8"/>
    <n v="2961.32"/>
    <n v="87962"/>
    <x v="0"/>
    <n v="2802.5346486100093"/>
  </r>
  <r>
    <n v="2855"/>
    <s v="Vicki Womble"/>
    <x v="2"/>
    <n v="0.09"/>
    <n v="3174.835"/>
    <n v="24.49"/>
    <x v="1"/>
    <x v="1"/>
    <x v="1"/>
    <x v="3"/>
    <x v="4"/>
    <s v="Polycom ViewStation™ ISDN Videoconferencing Unit"/>
    <n v="0.39"/>
    <s v="United States"/>
    <x v="2"/>
    <x v="4"/>
    <s v="Des Moines"/>
    <n v="98198"/>
    <x v="68"/>
    <d v="2015-03-14T00:00:00"/>
    <n v="-10388.68835"/>
    <n v="1"/>
    <n v="6296"/>
    <n v="87317"/>
    <x v="2"/>
    <n v="7401.3271579278216"/>
  </r>
  <r>
    <n v="2545"/>
    <s v="Rick Ellis"/>
    <x v="4"/>
    <n v="0.01"/>
    <n v="99.99"/>
    <n v="19.989999999999998"/>
    <x v="2"/>
    <x v="2"/>
    <x v="1"/>
    <x v="3"/>
    <x v="5"/>
    <s v="AT&amp;T 2230 Dual Handset Phone With Caller ID/Call Waiting"/>
    <n v="0.52"/>
    <s v="United States"/>
    <x v="0"/>
    <x v="21"/>
    <s v="Springfield"/>
    <n v="22153"/>
    <x v="68"/>
    <d v="2015-03-12T00:00:00"/>
    <n v="90.024000000000001"/>
    <n v="2"/>
    <n v="202.98"/>
    <n v="87915"/>
    <x v="0"/>
    <n v="981.54742575811474"/>
  </r>
  <r>
    <n v="3194"/>
    <s v="Angela Rose"/>
    <x v="4"/>
    <n v="0.1"/>
    <n v="4.9800000000000004"/>
    <n v="7.54"/>
    <x v="1"/>
    <x v="1"/>
    <x v="2"/>
    <x v="7"/>
    <x v="5"/>
    <s v="Xerox 1961"/>
    <n v="0.38"/>
    <s v="United States"/>
    <x v="0"/>
    <x v="12"/>
    <s v="Spring Hill"/>
    <n v="34609"/>
    <x v="68"/>
    <d v="2015-03-11T00:00:00"/>
    <n v="45.078000000000003"/>
    <n v="9"/>
    <n v="43.84"/>
    <n v="89805"/>
    <x v="0"/>
    <n v="140.72849120243379"/>
  </r>
  <r>
    <n v="3194"/>
    <s v="Angela Rose"/>
    <x v="4"/>
    <n v="0"/>
    <n v="22.84"/>
    <n v="8.18"/>
    <x v="1"/>
    <x v="1"/>
    <x v="2"/>
    <x v="7"/>
    <x v="5"/>
    <s v="Xerox 1991"/>
    <n v="0.39"/>
    <s v="United States"/>
    <x v="0"/>
    <x v="12"/>
    <s v="Spring Hill"/>
    <n v="34609"/>
    <x v="68"/>
    <d v="2015-03-12T00:00:00"/>
    <n v="-110.376"/>
    <n v="6"/>
    <n v="141.74"/>
    <n v="89805"/>
    <x v="0"/>
    <n v="129.58302301650772"/>
  </r>
  <r>
    <n v="52"/>
    <s v="Lorraine Kelly"/>
    <x v="3"/>
    <n v="0"/>
    <n v="115.99"/>
    <n v="2.5"/>
    <x v="1"/>
    <x v="3"/>
    <x v="1"/>
    <x v="12"/>
    <x v="5"/>
    <s v="6160"/>
    <n v="0.56999999999999995"/>
    <s v="United States"/>
    <x v="2"/>
    <x v="4"/>
    <s v="Puyallup"/>
    <n v="98373"/>
    <x v="68"/>
    <d v="2015-03-10T00:00:00"/>
    <n v="162.666"/>
    <n v="6"/>
    <n v="627.04"/>
    <n v="88426"/>
    <x v="2"/>
    <n v="910.86381081410673"/>
  </r>
  <r>
    <n v="53"/>
    <s v="Sidney Russell Austin"/>
    <x v="3"/>
    <n v="0.02"/>
    <n v="5.98"/>
    <n v="5.79"/>
    <x v="1"/>
    <x v="3"/>
    <x v="2"/>
    <x v="7"/>
    <x v="5"/>
    <s v="Xerox 1903"/>
    <n v="0.36"/>
    <s v="United States"/>
    <x v="2"/>
    <x v="4"/>
    <s v="Redmond"/>
    <n v="98052"/>
    <x v="68"/>
    <d v="2015-03-11T00:00:00"/>
    <n v="-67.489999999999995"/>
    <n v="17"/>
    <n v="110.19"/>
    <n v="88426"/>
    <x v="2"/>
    <n v="233.66555469768832"/>
  </r>
  <r>
    <n v="753"/>
    <s v="Elisabeth Massey"/>
    <x v="0"/>
    <n v="0.06"/>
    <n v="2.61"/>
    <n v="0.5"/>
    <x v="2"/>
    <x v="3"/>
    <x v="2"/>
    <x v="13"/>
    <x v="5"/>
    <s v="Avery 479"/>
    <n v="0.39"/>
    <s v="United States"/>
    <x v="2"/>
    <x v="41"/>
    <s v="Prescott"/>
    <n v="86301"/>
    <x v="69"/>
    <d v="2015-03-11T00:00:00"/>
    <n v="10.85"/>
    <n v="1"/>
    <n v="17.59"/>
    <n v="90438"/>
    <x v="2"/>
    <n v="162.38487719069553"/>
  </r>
  <r>
    <n v="753"/>
    <s v="Elisabeth Massey"/>
    <x v="0"/>
    <n v="0.01"/>
    <n v="6.35"/>
    <n v="1.02"/>
    <x v="1"/>
    <x v="3"/>
    <x v="2"/>
    <x v="7"/>
    <x v="2"/>
    <s v="Telephone Message Books with Fax/Mobile Section, 5 1/2&quot; x 3 3/16&quot;"/>
    <n v="0.39"/>
    <s v="United States"/>
    <x v="2"/>
    <x v="41"/>
    <s v="Prescott"/>
    <n v="86301"/>
    <x v="69"/>
    <d v="2015-03-13T00:00:00"/>
    <n v="97.662599999999998"/>
    <n v="22"/>
    <n v="141.54"/>
    <n v="90438"/>
    <x v="2"/>
    <n v="392.63157998159602"/>
  </r>
  <r>
    <n v="1494"/>
    <s v="Kate Lehman"/>
    <x v="0"/>
    <n v="0.06"/>
    <n v="8.3699999999999992"/>
    <n v="10.16"/>
    <x v="1"/>
    <x v="3"/>
    <x v="0"/>
    <x v="11"/>
    <x v="4"/>
    <s v="Westinghouse Clip-On Gooseneck Lamps"/>
    <n v="0.59"/>
    <s v="United States"/>
    <x v="3"/>
    <x v="36"/>
    <s v="Dundalk"/>
    <n v="21222"/>
    <x v="69"/>
    <d v="2015-03-13T00:00:00"/>
    <n v="-255.65"/>
    <n v="18"/>
    <n v="157.63999999999999"/>
    <n v="85880"/>
    <x v="3"/>
    <n v="422.97784573743741"/>
  </r>
  <r>
    <n v="1494"/>
    <s v="Kate Lehman"/>
    <x v="0"/>
    <n v="0.09"/>
    <n v="6.48"/>
    <n v="9.17"/>
    <x v="2"/>
    <x v="3"/>
    <x v="2"/>
    <x v="7"/>
    <x v="5"/>
    <s v="Xerox 1996"/>
    <n v="0.37"/>
    <s v="United States"/>
    <x v="3"/>
    <x v="36"/>
    <s v="Dundalk"/>
    <n v="21222"/>
    <x v="69"/>
    <d v="2015-03-13T00:00:00"/>
    <n v="-76.540000000000006"/>
    <n v="6"/>
    <n v="42.16"/>
    <n v="85880"/>
    <x v="3"/>
    <n v="288.20493621247186"/>
  </r>
  <r>
    <n v="1497"/>
    <s v="Gloria Jacobs"/>
    <x v="0"/>
    <n v="0.09"/>
    <n v="6.28"/>
    <n v="5.29"/>
    <x v="1"/>
    <x v="3"/>
    <x v="0"/>
    <x v="11"/>
    <x v="5"/>
    <s v="Eldon® 200 Class™ Desk Accessories, Burgundy"/>
    <n v="0.43"/>
    <s v="United States"/>
    <x v="3"/>
    <x v="11"/>
    <s v="Elmira"/>
    <n v="14901"/>
    <x v="69"/>
    <d v="2015-03-12T00:00:00"/>
    <n v="-10.09"/>
    <n v="2"/>
    <n v="14.08"/>
    <n v="85880"/>
    <x v="3"/>
    <n v="380.47106908043054"/>
  </r>
  <r>
    <n v="1497"/>
    <s v="Gloria Jacobs"/>
    <x v="0"/>
    <n v="0.03"/>
    <n v="15.14"/>
    <n v="4.53"/>
    <x v="1"/>
    <x v="3"/>
    <x v="2"/>
    <x v="6"/>
    <x v="5"/>
    <s v="Eldon® Gobal File Keepers"/>
    <n v="0.81"/>
    <s v="United States"/>
    <x v="3"/>
    <x v="11"/>
    <s v="Elmira"/>
    <n v="14901"/>
    <x v="69"/>
    <d v="2015-03-13T00:00:00"/>
    <n v="-92.87"/>
    <n v="17"/>
    <n v="256.73"/>
    <n v="85880"/>
    <x v="3"/>
    <n v="657.95645618083938"/>
  </r>
  <r>
    <n v="2616"/>
    <s v="Laurence Hull"/>
    <x v="0"/>
    <n v="0"/>
    <n v="2.6"/>
    <n v="2.4"/>
    <x v="1"/>
    <x v="3"/>
    <x v="2"/>
    <x v="2"/>
    <x v="2"/>
    <s v="12 Colored Short Pencils"/>
    <n v="0.57999999999999996"/>
    <s v="United States"/>
    <x v="1"/>
    <x v="25"/>
    <s v="Portage"/>
    <n v="49002"/>
    <x v="69"/>
    <d v="2015-03-13T00:00:00"/>
    <n v="-45.21"/>
    <n v="16"/>
    <n v="44.75"/>
    <n v="91495"/>
    <x v="1"/>
    <n v="437.25257354587018"/>
  </r>
  <r>
    <n v="1484"/>
    <s v="Alison Stewart"/>
    <x v="1"/>
    <n v="0.06"/>
    <n v="99.99"/>
    <n v="19.989999999999998"/>
    <x v="1"/>
    <x v="2"/>
    <x v="1"/>
    <x v="1"/>
    <x v="5"/>
    <s v="US Robotics 56K V.92 External Faxmodem"/>
    <n v="0.52"/>
    <s v="United States"/>
    <x v="1"/>
    <x v="10"/>
    <s v="Des Plaines"/>
    <n v="60016"/>
    <x v="69"/>
    <d v="2015-03-14T00:00:00"/>
    <n v="-127.56"/>
    <n v="3"/>
    <n v="290.24"/>
    <n v="91235"/>
    <x v="1"/>
    <n v="792.65817356981154"/>
  </r>
  <r>
    <n v="1484"/>
    <s v="Alison Stewart"/>
    <x v="1"/>
    <n v="0"/>
    <n v="193.17"/>
    <n v="19.989999999999998"/>
    <x v="1"/>
    <x v="2"/>
    <x v="2"/>
    <x v="6"/>
    <x v="5"/>
    <s v="Fellowes Staxonsteel® Drawer Files"/>
    <n v="0.71"/>
    <s v="United States"/>
    <x v="1"/>
    <x v="10"/>
    <s v="Des Plaines"/>
    <n v="60016"/>
    <x v="69"/>
    <d v="2015-03-12T00:00:00"/>
    <n v="282.18"/>
    <n v="5"/>
    <n v="971.4"/>
    <n v="91235"/>
    <x v="1"/>
    <n v="1701.7670440243692"/>
  </r>
  <r>
    <n v="1484"/>
    <s v="Alison Stewart"/>
    <x v="1"/>
    <n v="0.08"/>
    <n v="20.99"/>
    <n v="3.3"/>
    <x v="2"/>
    <x v="2"/>
    <x v="1"/>
    <x v="12"/>
    <x v="1"/>
    <s v="Accessory39"/>
    <n v="0.81"/>
    <s v="United States"/>
    <x v="1"/>
    <x v="10"/>
    <s v="Des Plaines"/>
    <n v="60016"/>
    <x v="69"/>
    <d v="2015-03-11T00:00:00"/>
    <n v="-96.337999999999994"/>
    <n v="11"/>
    <n v="193.51"/>
    <n v="91235"/>
    <x v="1"/>
    <n v="261.41941962921533"/>
  </r>
  <r>
    <n v="3397"/>
    <s v="Andrea Shaw"/>
    <x v="1"/>
    <n v="0.01"/>
    <n v="10.9"/>
    <n v="7.46"/>
    <x v="1"/>
    <x v="0"/>
    <x v="2"/>
    <x v="6"/>
    <x v="5"/>
    <s v="Crate-A-Files™"/>
    <n v="0.59"/>
    <s v="United States"/>
    <x v="1"/>
    <x v="10"/>
    <s v="Danville"/>
    <n v="61832"/>
    <x v="69"/>
    <d v="2015-03-12T00:00:00"/>
    <n v="-116.76"/>
    <n v="18"/>
    <n v="207.31"/>
    <n v="87536"/>
    <x v="1"/>
    <n v="230.01114612226516"/>
  </r>
  <r>
    <n v="3397"/>
    <s v="Andrea Shaw"/>
    <x v="1"/>
    <n v="0.1"/>
    <n v="7.99"/>
    <n v="5.03"/>
    <x v="1"/>
    <x v="0"/>
    <x v="1"/>
    <x v="12"/>
    <x v="6"/>
    <s v="Bell Sonecor JB700 Caller ID"/>
    <n v="0.6"/>
    <s v="United States"/>
    <x v="1"/>
    <x v="10"/>
    <s v="Danville"/>
    <n v="61832"/>
    <x v="69"/>
    <d v="2015-03-12T00:00:00"/>
    <n v="-160.952"/>
    <n v="22"/>
    <n v="143.12"/>
    <n v="87536"/>
    <x v="1"/>
    <n v="57.312588808026376"/>
  </r>
  <r>
    <n v="3151"/>
    <s v="Glenda Hunter"/>
    <x v="4"/>
    <n v="0.02"/>
    <n v="5.98"/>
    <n v="1.49"/>
    <x v="1"/>
    <x v="3"/>
    <x v="2"/>
    <x v="5"/>
    <x v="5"/>
    <s v="Avery Hanging File Binders"/>
    <n v="0.39"/>
    <s v="United States"/>
    <x v="2"/>
    <x v="8"/>
    <s v="Twentynine Palms"/>
    <n v="92277"/>
    <x v="69"/>
    <d v="2015-03-12T00:00:00"/>
    <n v="28.526"/>
    <n v="10"/>
    <n v="59.9"/>
    <n v="88547"/>
    <x v="2"/>
    <n v="49.808647168866628"/>
  </r>
  <r>
    <n v="796"/>
    <s v="Amanda Conner"/>
    <x v="3"/>
    <n v="0.06"/>
    <n v="8.6"/>
    <n v="6.19"/>
    <x v="1"/>
    <x v="3"/>
    <x v="2"/>
    <x v="5"/>
    <x v="5"/>
    <s v="Avery Printable Repositionable Plastic Tabs"/>
    <n v="0.38"/>
    <s v="United States"/>
    <x v="1"/>
    <x v="13"/>
    <s v="Papillion"/>
    <n v="68046"/>
    <x v="69"/>
    <d v="2015-03-12T00:00:00"/>
    <n v="-46.115000000000002"/>
    <n v="9"/>
    <n v="79.400000000000006"/>
    <n v="86867"/>
    <x v="1"/>
    <n v="265.00888359025254"/>
  </r>
  <r>
    <n v="1254"/>
    <s v="Anne Bland"/>
    <x v="0"/>
    <n v="0.06"/>
    <n v="80.98"/>
    <n v="35"/>
    <x v="1"/>
    <x v="2"/>
    <x v="2"/>
    <x v="6"/>
    <x v="4"/>
    <s v="Carina Double Wide Media Storage Towers in Natural &amp; Black"/>
    <n v="0.81"/>
    <s v="United States"/>
    <x v="1"/>
    <x v="18"/>
    <s v="Channelview"/>
    <n v="77530"/>
    <x v="70"/>
    <d v="2015-03-13T00:00:00"/>
    <n v="-218.77"/>
    <n v="2"/>
    <n v="172.79"/>
    <n v="89983"/>
    <x v="1"/>
    <n v="1588.1046935830232"/>
  </r>
  <r>
    <n v="2896"/>
    <s v="Anna Ellis"/>
    <x v="0"/>
    <n v="0"/>
    <n v="22.84"/>
    <n v="16.920000000000002"/>
    <x v="1"/>
    <x v="2"/>
    <x v="2"/>
    <x v="7"/>
    <x v="5"/>
    <s v="Xerox 1973"/>
    <n v="0.39"/>
    <s v="United States"/>
    <x v="1"/>
    <x v="7"/>
    <s v="Mankato"/>
    <n v="56001"/>
    <x v="70"/>
    <d v="2015-03-14T00:00:00"/>
    <n v="-83.75"/>
    <n v="15"/>
    <n v="370.62"/>
    <n v="86927"/>
    <x v="1"/>
    <n v="735.03956974618916"/>
  </r>
  <r>
    <n v="1027"/>
    <s v="Brian Bennett"/>
    <x v="1"/>
    <n v="0.1"/>
    <n v="73.98"/>
    <n v="4"/>
    <x v="1"/>
    <x v="0"/>
    <x v="1"/>
    <x v="1"/>
    <x v="5"/>
    <s v="Keytronic French Keyboard"/>
    <n v="0.79"/>
    <s v="United States"/>
    <x v="3"/>
    <x v="11"/>
    <s v="Cheektowaga"/>
    <n v="14225"/>
    <x v="70"/>
    <d v="2015-03-13T00:00:00"/>
    <n v="-229.87"/>
    <n v="5"/>
    <n v="347.23"/>
    <n v="89004"/>
    <x v="3"/>
    <n v="322.95345060823053"/>
  </r>
  <r>
    <n v="1027"/>
    <s v="Brian Bennett"/>
    <x v="1"/>
    <n v="0.05"/>
    <n v="51.98"/>
    <n v="10.17"/>
    <x v="1"/>
    <x v="0"/>
    <x v="1"/>
    <x v="3"/>
    <x v="6"/>
    <s v="Canon MP25DIII Desktop Whisper-Quiet Printing Calculator"/>
    <n v="0.37"/>
    <s v="United States"/>
    <x v="3"/>
    <x v="11"/>
    <s v="Cheektowaga"/>
    <n v="14225"/>
    <x v="70"/>
    <d v="2015-03-13T00:00:00"/>
    <n v="329.9787"/>
    <n v="9"/>
    <n v="478.23"/>
    <n v="89004"/>
    <x v="3"/>
    <n v="681.80253844795925"/>
  </r>
  <r>
    <n v="32"/>
    <s v="Matthew Berman"/>
    <x v="2"/>
    <n v="0.06"/>
    <n v="205.99"/>
    <n v="8.99"/>
    <x v="1"/>
    <x v="3"/>
    <x v="1"/>
    <x v="12"/>
    <x v="5"/>
    <s v="TimeportP7382"/>
    <n v="0.56000000000000005"/>
    <s v="United States"/>
    <x v="2"/>
    <x v="14"/>
    <s v="Grants Pass"/>
    <n v="97526"/>
    <x v="70"/>
    <d v="2015-03-19T00:00:00"/>
    <n v="3568.096"/>
    <n v="22"/>
    <n v="3838.14"/>
    <n v="89203"/>
    <x v="2"/>
    <n v="4690.2538194321787"/>
  </r>
  <r>
    <n v="2593"/>
    <s v="Anne Schultz"/>
    <x v="2"/>
    <n v="0.01"/>
    <n v="85.99"/>
    <n v="0.99"/>
    <x v="1"/>
    <x v="3"/>
    <x v="1"/>
    <x v="12"/>
    <x v="2"/>
    <s v="Accessory4"/>
    <n v="0.85"/>
    <s v="United States"/>
    <x v="0"/>
    <x v="5"/>
    <s v="Athens"/>
    <n v="30605"/>
    <x v="70"/>
    <d v="2015-03-17T00:00:00"/>
    <n v="311.73"/>
    <n v="2"/>
    <n v="146.16999999999999"/>
    <n v="87773"/>
    <x v="0"/>
    <n v="1032.6407074264293"/>
  </r>
  <r>
    <n v="2741"/>
    <s v="Megan York"/>
    <x v="2"/>
    <n v="0.01"/>
    <n v="35.99"/>
    <n v="5.99"/>
    <x v="1"/>
    <x v="0"/>
    <x v="1"/>
    <x v="12"/>
    <x v="2"/>
    <s v="Accessory41"/>
    <n v="0.38"/>
    <s v="United States"/>
    <x v="2"/>
    <x v="37"/>
    <s v="Caldwell"/>
    <n v="83605"/>
    <x v="70"/>
    <d v="2015-03-19T00:00:00"/>
    <n v="218.23320000000001"/>
    <n v="10"/>
    <n v="316.27999999999997"/>
    <n v="89481"/>
    <x v="2"/>
    <n v="518.74251243837364"/>
  </r>
  <r>
    <n v="146"/>
    <s v="Yvonne Fox"/>
    <x v="3"/>
    <n v="0.01"/>
    <n v="45.98"/>
    <n v="4.8"/>
    <x v="1"/>
    <x v="0"/>
    <x v="0"/>
    <x v="11"/>
    <x v="2"/>
    <s v="Tenex B1-RE Series Chair Mats for Low Pile Carpets"/>
    <n v="0.68"/>
    <s v="United States"/>
    <x v="1"/>
    <x v="18"/>
    <s v="Watauga"/>
    <n v="76148"/>
    <x v="70"/>
    <d v="2015-03-13T00:00:00"/>
    <n v="133.5771"/>
    <n v="4"/>
    <n v="193.59"/>
    <n v="91088"/>
    <x v="1"/>
    <n v="801.07813885058329"/>
  </r>
  <r>
    <n v="903"/>
    <s v="Francis Spivey"/>
    <x v="3"/>
    <n v="0"/>
    <n v="5.98"/>
    <n v="1.49"/>
    <x v="1"/>
    <x v="1"/>
    <x v="2"/>
    <x v="5"/>
    <x v="5"/>
    <s v="Avery Hanging File Binders"/>
    <n v="0.39"/>
    <s v="United States"/>
    <x v="3"/>
    <x v="35"/>
    <s v="Wilmington"/>
    <n v="1887"/>
    <x v="70"/>
    <d v="2015-03-14T00:00:00"/>
    <n v="80.674800000000005"/>
    <n v="18"/>
    <n v="116.92"/>
    <n v="90806"/>
    <x v="3"/>
    <n v="275.75749068031462"/>
  </r>
  <r>
    <n v="2037"/>
    <s v="Lynda Herman"/>
    <x v="3"/>
    <n v="0"/>
    <n v="73.98"/>
    <n v="14.52"/>
    <x v="1"/>
    <x v="0"/>
    <x v="1"/>
    <x v="1"/>
    <x v="5"/>
    <s v="Keytronic French Keyboard"/>
    <n v="0.65"/>
    <s v="United States"/>
    <x v="2"/>
    <x v="24"/>
    <s v="Bozeman"/>
    <n v="59715"/>
    <x v="70"/>
    <d v="2015-03-14T00:00:00"/>
    <n v="-88.61"/>
    <n v="4"/>
    <n v="305.70999999999998"/>
    <n v="89333"/>
    <x v="2"/>
    <n v="911.6090573728701"/>
  </r>
  <r>
    <n v="2787"/>
    <s v="Rodney Kearney"/>
    <x v="3"/>
    <n v="0.01"/>
    <n v="47.98"/>
    <n v="3.61"/>
    <x v="2"/>
    <x v="1"/>
    <x v="1"/>
    <x v="1"/>
    <x v="1"/>
    <s v="DS/HD IBM Formatted Diskettes, 200/Pack - Staples"/>
    <n v="0.71"/>
    <s v="United States"/>
    <x v="0"/>
    <x v="17"/>
    <s v="Metairie"/>
    <n v="70003"/>
    <x v="70"/>
    <d v="2015-03-13T00:00:00"/>
    <n v="-44.436"/>
    <n v="8"/>
    <n v="393.98"/>
    <n v="91316"/>
    <x v="0"/>
    <n v="514.98416172407258"/>
  </r>
  <r>
    <n v="573"/>
    <s v="Vanessa Winstead"/>
    <x v="0"/>
    <n v="0.05"/>
    <n v="4.13"/>
    <n v="5.04"/>
    <x v="1"/>
    <x v="2"/>
    <x v="2"/>
    <x v="5"/>
    <x v="5"/>
    <s v="ACCOHIDE® 3-Ring Binder, Blue, 1&quot;"/>
    <n v="0.38"/>
    <s v="United States"/>
    <x v="1"/>
    <x v="10"/>
    <s v="Pekin"/>
    <n v="61554"/>
    <x v="71"/>
    <d v="2015-03-14T00:00:00"/>
    <n v="-12.1555"/>
    <n v="1"/>
    <n v="5.84"/>
    <n v="86555"/>
    <x v="1"/>
    <n v="380.02326028752071"/>
  </r>
  <r>
    <n v="1035"/>
    <s v="Kent Burton"/>
    <x v="0"/>
    <n v="7.0000000000000007E-2"/>
    <n v="125.99"/>
    <n v="2.5"/>
    <x v="1"/>
    <x v="2"/>
    <x v="1"/>
    <x v="12"/>
    <x v="5"/>
    <s v="i2000"/>
    <n v="0.6"/>
    <s v="United States"/>
    <x v="3"/>
    <x v="27"/>
    <s v="Delaware"/>
    <n v="43015"/>
    <x v="71"/>
    <d v="2015-03-13T00:00:00"/>
    <n v="-604.40599999999995"/>
    <n v="1"/>
    <n v="100.59"/>
    <n v="90710"/>
    <x v="3"/>
    <n v="254.79202814045388"/>
  </r>
  <r>
    <n v="1036"/>
    <s v="Jessica Huffman"/>
    <x v="0"/>
    <n v="0.03"/>
    <n v="99.99"/>
    <n v="19.989999999999998"/>
    <x v="1"/>
    <x v="2"/>
    <x v="1"/>
    <x v="1"/>
    <x v="5"/>
    <s v="US Robotics 56K V.92 External Faxmodem"/>
    <n v="0.52"/>
    <s v="United States"/>
    <x v="3"/>
    <x v="27"/>
    <s v="Dublin"/>
    <n v="43017"/>
    <x v="71"/>
    <d v="2015-03-14T00:00:00"/>
    <n v="293.66000000000003"/>
    <n v="6"/>
    <n v="598.38"/>
    <n v="90710"/>
    <x v="3"/>
    <n v="1536.3231395973003"/>
  </r>
  <r>
    <n v="2468"/>
    <s v="Rhonda Stein"/>
    <x v="0"/>
    <n v="0.04"/>
    <n v="65.989999999999995"/>
    <n v="8.99"/>
    <x v="1"/>
    <x v="3"/>
    <x v="1"/>
    <x v="12"/>
    <x v="5"/>
    <s v="i270"/>
    <n v="0.55000000000000004"/>
    <s v="United States"/>
    <x v="0"/>
    <x v="9"/>
    <s v="Salisbury"/>
    <n v="28144"/>
    <x v="71"/>
    <d v="2015-03-14T00:00:00"/>
    <n v="-335.041"/>
    <n v="13"/>
    <n v="724.57"/>
    <n v="88137"/>
    <x v="0"/>
    <n v="469.84438746401452"/>
  </r>
  <r>
    <n v="3036"/>
    <s v="Edith Reynolds"/>
    <x v="0"/>
    <n v="0.08"/>
    <n v="178.47"/>
    <n v="19.989999999999998"/>
    <x v="1"/>
    <x v="2"/>
    <x v="2"/>
    <x v="6"/>
    <x v="5"/>
    <s v="Hot File® 7-Pocket, Floor Stand"/>
    <n v="0.55000000000000004"/>
    <s v="United States"/>
    <x v="1"/>
    <x v="39"/>
    <s v="Mandan"/>
    <n v="58554"/>
    <x v="71"/>
    <d v="2015-03-16T00:00:00"/>
    <n v="2267.2199999999998"/>
    <n v="22"/>
    <n v="3802.01"/>
    <n v="89130"/>
    <x v="1"/>
    <n v="3795.0845358054048"/>
  </r>
  <r>
    <n v="600"/>
    <s v="Vickie Morse"/>
    <x v="4"/>
    <n v="0.06"/>
    <n v="6.48"/>
    <n v="7.37"/>
    <x v="1"/>
    <x v="3"/>
    <x v="2"/>
    <x v="7"/>
    <x v="5"/>
    <s v="Xerox 210"/>
    <n v="0.37"/>
    <s v="United States"/>
    <x v="3"/>
    <x v="36"/>
    <s v="Reisterstown"/>
    <n v="21136"/>
    <x v="71"/>
    <d v="2015-03-14T00:00:00"/>
    <n v="-75.44"/>
    <n v="5"/>
    <n v="32.39"/>
    <n v="87579"/>
    <x v="3"/>
    <n v="64.373492196317841"/>
  </r>
  <r>
    <n v="2285"/>
    <s v="Arnold Floyd Blair"/>
    <x v="4"/>
    <n v="0.02"/>
    <n v="17.7"/>
    <n v="9.4700000000000006"/>
    <x v="2"/>
    <x v="3"/>
    <x v="2"/>
    <x v="6"/>
    <x v="5"/>
    <s v="Portfile® Personal File Boxes"/>
    <n v="0.59"/>
    <s v="United States"/>
    <x v="0"/>
    <x v="23"/>
    <s v="Rock Hill"/>
    <n v="29730"/>
    <x v="71"/>
    <d v="2015-03-15T00:00:00"/>
    <n v="-85.022000000000006"/>
    <n v="21"/>
    <n v="374.6"/>
    <n v="90148"/>
    <x v="0"/>
    <n v="274.83625324656305"/>
  </r>
  <r>
    <n v="2484"/>
    <s v="Rhonda Bryant"/>
    <x v="4"/>
    <n v="0.05"/>
    <n v="6.48"/>
    <n v="7.91"/>
    <x v="1"/>
    <x v="3"/>
    <x v="2"/>
    <x v="7"/>
    <x v="5"/>
    <s v="Xerox 216"/>
    <n v="0.37"/>
    <s v="United States"/>
    <x v="0"/>
    <x v="12"/>
    <s v="Winter Haven"/>
    <n v="33881"/>
    <x v="71"/>
    <d v="2015-03-14T00:00:00"/>
    <n v="322.12200000000001"/>
    <n v="16"/>
    <n v="109.99"/>
    <n v="88998"/>
    <x v="0"/>
    <n v="493.02084185869421"/>
  </r>
  <r>
    <n v="2484"/>
    <s v="Rhonda Bryant"/>
    <x v="4"/>
    <n v="0.03"/>
    <n v="111.03"/>
    <n v="8.64"/>
    <x v="1"/>
    <x v="3"/>
    <x v="2"/>
    <x v="6"/>
    <x v="5"/>
    <s v="Fellowes Recycled Storage Drawers"/>
    <n v="0.78"/>
    <s v="United States"/>
    <x v="0"/>
    <x v="12"/>
    <s v="Winter Haven"/>
    <n v="33881"/>
    <x v="71"/>
    <d v="2015-03-14T00:00:00"/>
    <n v="366.54"/>
    <n v="8"/>
    <n v="900.12"/>
    <n v="88998"/>
    <x v="0"/>
    <n v="1240.2584096423425"/>
  </r>
  <r>
    <n v="604"/>
    <s v="Lindsay P Ashley"/>
    <x v="0"/>
    <n v="0.09"/>
    <n v="154.13"/>
    <n v="69"/>
    <x v="2"/>
    <x v="3"/>
    <x v="0"/>
    <x v="0"/>
    <x v="4"/>
    <s v="Laminate Occasional Tables"/>
    <n v="0.68"/>
    <s v="United States"/>
    <x v="2"/>
    <x v="8"/>
    <s v="Los Angeles"/>
    <n v="90045"/>
    <x v="72"/>
    <d v="2015-03-15T00:00:00"/>
    <n v="-1763.7476999999999"/>
    <n v="38"/>
    <n v="5679.59"/>
    <n v="28647"/>
    <x v="2"/>
    <n v="934.40324365661741"/>
  </r>
  <r>
    <n v="605"/>
    <s v="Alison Peters Wooten"/>
    <x v="0"/>
    <n v="0.09"/>
    <n v="154.13"/>
    <n v="69"/>
    <x v="2"/>
    <x v="3"/>
    <x v="0"/>
    <x v="0"/>
    <x v="4"/>
    <s v="Laminate Occasional Tables"/>
    <n v="0.68"/>
    <s v="United States"/>
    <x v="3"/>
    <x v="11"/>
    <s v="West Islip"/>
    <n v="11795"/>
    <x v="72"/>
    <d v="2015-03-15T00:00:00"/>
    <n v="-1763.7476999999999"/>
    <n v="10"/>
    <n v="1494.63"/>
    <n v="91144"/>
    <x v="3"/>
    <n v="934.40324365661741"/>
  </r>
  <r>
    <n v="994"/>
    <s v="Neal Weber"/>
    <x v="1"/>
    <n v="0.1"/>
    <n v="400.98"/>
    <n v="76.37"/>
    <x v="0"/>
    <x v="0"/>
    <x v="0"/>
    <x v="0"/>
    <x v="0"/>
    <s v="Bretford CR8500 Series Meeting Room Furniture"/>
    <n v="0.6"/>
    <s v="United States"/>
    <x v="3"/>
    <x v="29"/>
    <s v="Sanford"/>
    <n v="4073"/>
    <x v="72"/>
    <d v="2015-03-15T00:00:00"/>
    <n v="-969.04836599999999"/>
    <n v="2"/>
    <n v="810.47"/>
    <n v="89433"/>
    <x v="3"/>
    <n v="2629.3310679619021"/>
  </r>
  <r>
    <n v="999"/>
    <s v="Rita Barton"/>
    <x v="1"/>
    <n v="0.08"/>
    <n v="45.19"/>
    <n v="1.99"/>
    <x v="1"/>
    <x v="0"/>
    <x v="1"/>
    <x v="1"/>
    <x v="1"/>
    <s v="Verbatim DVD-RAM, 9.4GB, Rewritable, Type 1, DS, DataLife Plus"/>
    <n v="0.55000000000000004"/>
    <s v="United States"/>
    <x v="3"/>
    <x v="33"/>
    <s v="Ridgewood"/>
    <n v="7450"/>
    <x v="72"/>
    <d v="2015-03-15T00:00:00"/>
    <n v="-71.83"/>
    <n v="3"/>
    <n v="127.22"/>
    <n v="89433"/>
    <x v="3"/>
    <n v="152.76391741806245"/>
  </r>
  <r>
    <n v="1000"/>
    <s v="Lynn Bell"/>
    <x v="1"/>
    <n v="0.03"/>
    <n v="33.979999999999997"/>
    <n v="19.989999999999998"/>
    <x v="1"/>
    <x v="0"/>
    <x v="0"/>
    <x v="11"/>
    <x v="5"/>
    <s v="Linden® 12&quot; Wall Clock With Oak Frame"/>
    <n v="0.55000000000000004"/>
    <s v="United States"/>
    <x v="3"/>
    <x v="42"/>
    <s v="Bennington"/>
    <n v="5201"/>
    <x v="72"/>
    <d v="2015-03-15T00:00:00"/>
    <n v="-0.74"/>
    <n v="12"/>
    <n v="432.44"/>
    <n v="89433"/>
    <x v="3"/>
    <n v="720.98916439322682"/>
  </r>
  <r>
    <n v="2345"/>
    <s v="Colleen Marsh"/>
    <x v="4"/>
    <n v="7.0000000000000007E-2"/>
    <n v="200.98"/>
    <n v="23.76"/>
    <x v="0"/>
    <x v="3"/>
    <x v="0"/>
    <x v="9"/>
    <x v="3"/>
    <s v="Global Leather Highback Executive Chair with Pneumatic Height Adjustment, Black"/>
    <n v="0.57999999999999996"/>
    <s v="United States"/>
    <x v="0"/>
    <x v="32"/>
    <s v="Paducah"/>
    <n v="42003"/>
    <x v="72"/>
    <d v="2015-03-15T00:00:00"/>
    <n v="-132.42599999999999"/>
    <n v="9"/>
    <n v="1805.9"/>
    <n v="89504"/>
    <x v="0"/>
    <n v="1432.8024920807832"/>
  </r>
  <r>
    <n v="2345"/>
    <s v="Colleen Marsh"/>
    <x v="4"/>
    <n v="0.02"/>
    <n v="179.29"/>
    <n v="29.21"/>
    <x v="0"/>
    <x v="3"/>
    <x v="0"/>
    <x v="0"/>
    <x v="0"/>
    <s v="Bevis Round Conference Table Top, X-Base"/>
    <n v="0.76"/>
    <s v="United States"/>
    <x v="0"/>
    <x v="32"/>
    <s v="Paducah"/>
    <n v="42003"/>
    <x v="72"/>
    <d v="2015-03-14T00:00:00"/>
    <n v="-411.23599999999999"/>
    <n v="2"/>
    <n v="311.41000000000003"/>
    <n v="89504"/>
    <x v="0"/>
    <n v="1412.6247733109801"/>
  </r>
  <r>
    <n v="2417"/>
    <s v="Ken H Frazier"/>
    <x v="4"/>
    <n v="0"/>
    <n v="65.989999999999995"/>
    <n v="3.99"/>
    <x v="1"/>
    <x v="1"/>
    <x v="1"/>
    <x v="12"/>
    <x v="5"/>
    <s v="StarTAC 7760"/>
    <n v="0.59"/>
    <s v="United States"/>
    <x v="0"/>
    <x v="21"/>
    <s v="Oakton"/>
    <n v="22124"/>
    <x v="72"/>
    <d v="2015-03-15T00:00:00"/>
    <n v="-60.564"/>
    <n v="13"/>
    <n v="765.65"/>
    <n v="86754"/>
    <x v="0"/>
    <n v="366.21623634331212"/>
  </r>
  <r>
    <n v="3279"/>
    <s v="Ricky Allred"/>
    <x v="4"/>
    <n v="0.01"/>
    <n v="45.99"/>
    <n v="4.99"/>
    <x v="1"/>
    <x v="2"/>
    <x v="1"/>
    <x v="12"/>
    <x v="5"/>
    <s v="KF 788"/>
    <n v="0.56000000000000005"/>
    <s v="United States"/>
    <x v="0"/>
    <x v="23"/>
    <s v="Columbia"/>
    <n v="29203"/>
    <x v="72"/>
    <d v="2015-03-16T00:00:00"/>
    <n v="24.018000000000001"/>
    <n v="3"/>
    <n v="125.19"/>
    <n v="90767"/>
    <x v="0"/>
    <n v="445.63716574128364"/>
  </r>
  <r>
    <n v="373"/>
    <s v="Jeanne Werner"/>
    <x v="3"/>
    <n v="0.02"/>
    <n v="200.98"/>
    <n v="55.96"/>
    <x v="0"/>
    <x v="0"/>
    <x v="0"/>
    <x v="10"/>
    <x v="0"/>
    <s v="O'Sullivan Living Dimensions 3-Shelf Bookcases"/>
    <n v="0.75"/>
    <s v="United States"/>
    <x v="1"/>
    <x v="25"/>
    <s v="Detroit"/>
    <n v="48234"/>
    <x v="72"/>
    <d v="2015-03-16T00:00:00"/>
    <n v="-163.63"/>
    <n v="45"/>
    <n v="9539.6"/>
    <n v="24193"/>
    <x v="1"/>
    <n v="2644.4084045820359"/>
  </r>
  <r>
    <n v="373"/>
    <s v="Jeanne Werner"/>
    <x v="3"/>
    <n v="0.02"/>
    <n v="4.28"/>
    <n v="5.17"/>
    <x v="1"/>
    <x v="0"/>
    <x v="2"/>
    <x v="7"/>
    <x v="5"/>
    <s v="Xerox 1971"/>
    <n v="0.4"/>
    <s v="United States"/>
    <x v="1"/>
    <x v="25"/>
    <s v="Detroit"/>
    <n v="48234"/>
    <x v="72"/>
    <d v="2015-03-15T00:00:00"/>
    <n v="-63.87"/>
    <n v="24"/>
    <n v="109.86"/>
    <n v="24193"/>
    <x v="1"/>
    <n v="239.12049379602485"/>
  </r>
  <r>
    <n v="373"/>
    <s v="Jeanne Werner"/>
    <x v="3"/>
    <n v="0.04"/>
    <n v="85.99"/>
    <n v="0.99"/>
    <x v="1"/>
    <x v="0"/>
    <x v="1"/>
    <x v="12"/>
    <x v="2"/>
    <s v="Accessory4"/>
    <n v="0.85"/>
    <s v="United States"/>
    <x v="1"/>
    <x v="25"/>
    <s v="Detroit"/>
    <n v="48234"/>
    <x v="72"/>
    <d v="2015-03-16T00:00:00"/>
    <n v="-175.17500000000001"/>
    <n v="19"/>
    <n v="1426.51"/>
    <n v="24193"/>
    <x v="1"/>
    <n v="626.43658724750776"/>
  </r>
  <r>
    <n v="375"/>
    <s v="Sandra Sharma"/>
    <x v="3"/>
    <n v="0.02"/>
    <n v="200.98"/>
    <n v="55.96"/>
    <x v="0"/>
    <x v="0"/>
    <x v="0"/>
    <x v="10"/>
    <x v="0"/>
    <s v="O'Sullivan Living Dimensions 3-Shelf Bookcases"/>
    <n v="0.75"/>
    <s v="United States"/>
    <x v="0"/>
    <x v="34"/>
    <s v="Morristown"/>
    <n v="37814"/>
    <x v="72"/>
    <d v="2015-03-16T00:00:00"/>
    <n v="-224.9478"/>
    <n v="11"/>
    <n v="2331.9"/>
    <n v="90917"/>
    <x v="0"/>
    <n v="2581.6174001421386"/>
  </r>
  <r>
    <n v="375"/>
    <s v="Sandra Sharma"/>
    <x v="3"/>
    <n v="0.02"/>
    <n v="4.28"/>
    <n v="5.17"/>
    <x v="1"/>
    <x v="0"/>
    <x v="2"/>
    <x v="7"/>
    <x v="5"/>
    <s v="Xerox 1971"/>
    <n v="0.4"/>
    <s v="United States"/>
    <x v="0"/>
    <x v="34"/>
    <s v="Morristown"/>
    <n v="37814"/>
    <x v="72"/>
    <d v="2015-03-15T00:00:00"/>
    <n v="196.8"/>
    <n v="6"/>
    <n v="27.47"/>
    <n v="90917"/>
    <x v="0"/>
    <n v="506.05327884943557"/>
  </r>
  <r>
    <n v="1682"/>
    <s v="Julie Edwards"/>
    <x v="3"/>
    <n v="0.08"/>
    <n v="4.9800000000000004"/>
    <n v="4.7"/>
    <x v="1"/>
    <x v="1"/>
    <x v="2"/>
    <x v="7"/>
    <x v="5"/>
    <s v="Staples Copy Paper (20Lb. and 84 Bright)"/>
    <n v="0.38"/>
    <s v="United States"/>
    <x v="1"/>
    <x v="10"/>
    <s v="Chicago"/>
    <n v="60611"/>
    <x v="72"/>
    <d v="2015-03-15T00:00:00"/>
    <n v="-56.35"/>
    <n v="47"/>
    <n v="225.98"/>
    <n v="38080"/>
    <x v="1"/>
    <n v="159.85074172670994"/>
  </r>
  <r>
    <n v="1683"/>
    <s v="Wesley Corbett"/>
    <x v="3"/>
    <n v="0.08"/>
    <n v="4.9800000000000004"/>
    <n v="4.7"/>
    <x v="1"/>
    <x v="1"/>
    <x v="2"/>
    <x v="7"/>
    <x v="5"/>
    <s v="Staples Copy Paper (20Lb. and 84 Bright)"/>
    <n v="0.38"/>
    <s v="United States"/>
    <x v="1"/>
    <x v="18"/>
    <s v="Conroe"/>
    <n v="77301"/>
    <x v="72"/>
    <d v="2015-03-15T00:00:00"/>
    <n v="-56.35"/>
    <n v="12"/>
    <n v="57.7"/>
    <n v="90613"/>
    <x v="1"/>
    <n v="159.85074172670994"/>
  </r>
  <r>
    <n v="3177"/>
    <s v="Laurie Petty"/>
    <x v="3"/>
    <n v="0.1"/>
    <n v="62.18"/>
    <n v="10.84"/>
    <x v="1"/>
    <x v="1"/>
    <x v="0"/>
    <x v="11"/>
    <x v="6"/>
    <s v="Deflect-o Glass Clear Studded Chair Mats"/>
    <n v="0.63"/>
    <s v="United States"/>
    <x v="0"/>
    <x v="12"/>
    <s v="Jupiter"/>
    <n v="33458"/>
    <x v="72"/>
    <d v="2015-03-16T00:00:00"/>
    <n v="-29.666"/>
    <n v="9"/>
    <n v="511.57"/>
    <n v="90818"/>
    <x v="0"/>
    <n v="730.67825504792381"/>
  </r>
  <r>
    <n v="594"/>
    <s v="Charlie Moore"/>
    <x v="0"/>
    <n v="0.09"/>
    <n v="13.79"/>
    <n v="8.7799999999999994"/>
    <x v="1"/>
    <x v="1"/>
    <x v="0"/>
    <x v="11"/>
    <x v="5"/>
    <s v="9-3/4 Diameter Round Wall Clock"/>
    <n v="0.43"/>
    <s v="United States"/>
    <x v="1"/>
    <x v="2"/>
    <s v="Anderson"/>
    <n v="46016"/>
    <x v="73"/>
    <d v="2015-03-17T00:00:00"/>
    <n v="-22.12"/>
    <n v="1"/>
    <n v="17.440000000000001"/>
    <n v="86309"/>
    <x v="1"/>
    <n v="459.20776211638554"/>
  </r>
  <r>
    <n v="83"/>
    <s v="Edgar Stone"/>
    <x v="1"/>
    <n v="0.04"/>
    <n v="296.18"/>
    <n v="54.12"/>
    <x v="0"/>
    <x v="3"/>
    <x v="0"/>
    <x v="0"/>
    <x v="0"/>
    <s v="Hon 94000 Series Round Tables"/>
    <n v="0.76"/>
    <s v="United States"/>
    <x v="3"/>
    <x v="27"/>
    <s v="Canton"/>
    <n v="44708"/>
    <x v="73"/>
    <d v="2015-03-15T00:00:00"/>
    <n v="-715.77820599999995"/>
    <n v="6"/>
    <n v="1821.89"/>
    <n v="87365"/>
    <x v="3"/>
    <n v="2127.0303445544855"/>
  </r>
  <r>
    <n v="1123"/>
    <s v="Peggy Lanier"/>
    <x v="1"/>
    <n v="0.03"/>
    <n v="7.3"/>
    <n v="7.72"/>
    <x v="1"/>
    <x v="0"/>
    <x v="2"/>
    <x v="5"/>
    <x v="5"/>
    <s v="Angle-D Binders with Locking Rings, Label Holders"/>
    <n v="0.38"/>
    <s v="United States"/>
    <x v="2"/>
    <x v="8"/>
    <s v="Roseville"/>
    <n v="95661"/>
    <x v="73"/>
    <d v="2015-03-18T00:00:00"/>
    <n v="-127.05200000000001"/>
    <n v="14"/>
    <n v="103.61"/>
    <n v="87015"/>
    <x v="2"/>
    <n v="27.613281318705969"/>
  </r>
  <r>
    <n v="2426"/>
    <s v="Dorothy Holt"/>
    <x v="1"/>
    <n v="0.08"/>
    <n v="30.93"/>
    <n v="3.92"/>
    <x v="1"/>
    <x v="0"/>
    <x v="0"/>
    <x v="11"/>
    <x v="1"/>
    <s v="Advantus Employee of the Month Certificate Frame, 11 x 13-1/2"/>
    <n v="0.44"/>
    <s v="United States"/>
    <x v="1"/>
    <x v="18"/>
    <s v="Irving"/>
    <n v="75061"/>
    <x v="73"/>
    <d v="2015-03-16T00:00:00"/>
    <n v="63.059100000000001"/>
    <n v="3"/>
    <n v="91.39"/>
    <n v="90859"/>
    <x v="1"/>
    <n v="208.12845239125247"/>
  </r>
  <r>
    <n v="724"/>
    <s v="Beverly Cooke Brooks"/>
    <x v="4"/>
    <n v="0.09"/>
    <n v="125.99"/>
    <n v="8.99"/>
    <x v="1"/>
    <x v="1"/>
    <x v="1"/>
    <x v="12"/>
    <x v="5"/>
    <s v="SC7868i"/>
    <n v="0.55000000000000004"/>
    <s v="United States"/>
    <x v="3"/>
    <x v="22"/>
    <s v="Stratford"/>
    <n v="6614"/>
    <x v="73"/>
    <d v="2015-03-16T00:00:00"/>
    <n v="-605.37400000000002"/>
    <n v="1"/>
    <n v="100.38"/>
    <n v="90359"/>
    <x v="3"/>
    <n v="41.781187608290303"/>
  </r>
  <r>
    <n v="727"/>
    <s v="Lindsay Link"/>
    <x v="4"/>
    <n v="0.1"/>
    <n v="17.98"/>
    <n v="4"/>
    <x v="1"/>
    <x v="1"/>
    <x v="1"/>
    <x v="1"/>
    <x v="5"/>
    <s v="Belkin 107-key enhanced keyboard, USB/PS/2 interface"/>
    <n v="0.79"/>
    <s v="United States"/>
    <x v="3"/>
    <x v="29"/>
    <s v="Lewiston"/>
    <n v="4240"/>
    <x v="73"/>
    <d v="2015-03-16T00:00:00"/>
    <n v="-99.55"/>
    <n v="4"/>
    <n v="66.319999999999993"/>
    <n v="90359"/>
    <x v="3"/>
    <n v="276.29908454353102"/>
  </r>
  <r>
    <n v="2356"/>
    <s v="Emma Bloom"/>
    <x v="4"/>
    <n v="0"/>
    <n v="29.34"/>
    <n v="7.87"/>
    <x v="1"/>
    <x v="1"/>
    <x v="0"/>
    <x v="11"/>
    <x v="5"/>
    <s v="Seth Thomas 14&quot; Putty-Colored Wall Clock"/>
    <n v="0.54"/>
    <s v="United States"/>
    <x v="2"/>
    <x v="45"/>
    <s v="Rock Springs"/>
    <n v="82901"/>
    <x v="73"/>
    <d v="2015-03-17T00:00:00"/>
    <n v="385.37"/>
    <n v="22"/>
    <n v="668.38"/>
    <n v="91305"/>
    <x v="2"/>
    <n v="773.71470283081919"/>
  </r>
  <r>
    <n v="2372"/>
    <s v="Marvin Parrott"/>
    <x v="4"/>
    <n v="0.01"/>
    <n v="1.76"/>
    <n v="0.7"/>
    <x v="1"/>
    <x v="3"/>
    <x v="2"/>
    <x v="2"/>
    <x v="2"/>
    <s v="Newell 310"/>
    <n v="0.56000000000000005"/>
    <s v="United States"/>
    <x v="1"/>
    <x v="7"/>
    <s v="Duluth"/>
    <n v="55803"/>
    <x v="73"/>
    <d v="2015-03-16T00:00:00"/>
    <n v="-1.56"/>
    <n v="4"/>
    <n v="7.2"/>
    <n v="90714"/>
    <x v="1"/>
    <n v="131.85237163323038"/>
  </r>
  <r>
    <n v="871"/>
    <s v="Sandy Ellington"/>
    <x v="3"/>
    <n v="0.03"/>
    <n v="14.2"/>
    <n v="5.3"/>
    <x v="1"/>
    <x v="2"/>
    <x v="0"/>
    <x v="11"/>
    <x v="2"/>
    <s v="Coloredge Poster Frame"/>
    <n v="0.46"/>
    <s v="United States"/>
    <x v="2"/>
    <x v="26"/>
    <s v="Reno"/>
    <n v="89502"/>
    <x v="73"/>
    <d v="2015-03-17T00:00:00"/>
    <n v="21.555599999999998"/>
    <n v="2"/>
    <n v="31.24"/>
    <n v="90577"/>
    <x v="2"/>
    <n v="444.01107828332238"/>
  </r>
  <r>
    <n v="1646"/>
    <s v="Eugene Brewer Knox"/>
    <x v="3"/>
    <n v="0.06"/>
    <n v="3.29"/>
    <n v="1.35"/>
    <x v="1"/>
    <x v="0"/>
    <x v="2"/>
    <x v="14"/>
    <x v="2"/>
    <s v="Acco® Hot Clips™ Clips to Go"/>
    <n v="0.4"/>
    <s v="United States"/>
    <x v="3"/>
    <x v="11"/>
    <s v="Bethpage"/>
    <n v="11714"/>
    <x v="73"/>
    <d v="2015-03-17T00:00:00"/>
    <n v="8.5299999999999994"/>
    <n v="11"/>
    <n v="35.97"/>
    <n v="90932"/>
    <x v="3"/>
    <n v="178.14225773752645"/>
  </r>
  <r>
    <n v="853"/>
    <s v="Leah Davenport"/>
    <x v="1"/>
    <n v="0.05"/>
    <n v="4.24"/>
    <n v="5.41"/>
    <x v="1"/>
    <x v="0"/>
    <x v="2"/>
    <x v="5"/>
    <x v="5"/>
    <s v="Storex DuraTech Recycled Plastic Frosted Binders"/>
    <n v="0.35"/>
    <s v="United States"/>
    <x v="2"/>
    <x v="8"/>
    <s v="Hesperia"/>
    <n v="92345"/>
    <x v="74"/>
    <d v="2015-03-18T00:00:00"/>
    <n v="-89.216999999999999"/>
    <n v="12"/>
    <n v="50.83"/>
    <n v="88570"/>
    <x v="2"/>
    <n v="-45.229404023507328"/>
  </r>
  <r>
    <n v="2272"/>
    <s v="Brett Ingram"/>
    <x v="1"/>
    <n v="0.08"/>
    <n v="15.73"/>
    <n v="7.42"/>
    <x v="2"/>
    <x v="3"/>
    <x v="2"/>
    <x v="16"/>
    <x v="1"/>
    <s v="Acme Galleria® Hot Forged Steel Scissors with Colored Handles"/>
    <n v="0.56000000000000005"/>
    <s v="United States"/>
    <x v="1"/>
    <x v="18"/>
    <s v="Harker Heights"/>
    <n v="76543"/>
    <x v="74"/>
    <d v="2015-03-18T00:00:00"/>
    <n v="-37.6"/>
    <n v="5"/>
    <n v="78.08"/>
    <n v="90110"/>
    <x v="1"/>
    <n v="180.72715749966525"/>
  </r>
  <r>
    <n v="2323"/>
    <s v="Emma Buckley"/>
    <x v="1"/>
    <n v="0.08"/>
    <n v="68.81"/>
    <n v="60"/>
    <x v="0"/>
    <x v="0"/>
    <x v="2"/>
    <x v="8"/>
    <x v="3"/>
    <s v="Holmes Replacement Filter for HEPA Air Cleaner, Very Large Room, HEPA Filter"/>
    <n v="0.41"/>
    <s v="United States"/>
    <x v="2"/>
    <x v="8"/>
    <s v="Coachella"/>
    <n v="92236"/>
    <x v="74"/>
    <d v="2015-03-17T00:00:00"/>
    <n v="-550.42999999999995"/>
    <n v="5"/>
    <n v="337.86"/>
    <n v="88721"/>
    <x v="2"/>
    <n v="1420.0958689053036"/>
  </r>
  <r>
    <n v="2323"/>
    <s v="Emma Buckley"/>
    <x v="1"/>
    <n v="0.04"/>
    <n v="21.38"/>
    <n v="8.99"/>
    <x v="1"/>
    <x v="0"/>
    <x v="2"/>
    <x v="2"/>
    <x v="1"/>
    <s v="Boston 1730 StandUp Electric Pencil Sharpener"/>
    <n v="0.59"/>
    <s v="United States"/>
    <x v="2"/>
    <x v="8"/>
    <s v="Coachella"/>
    <n v="92236"/>
    <x v="74"/>
    <d v="2015-03-18T00:00:00"/>
    <n v="-52.12"/>
    <n v="4"/>
    <n v="84.21"/>
    <n v="88721"/>
    <x v="2"/>
    <n v="351.50287983555603"/>
  </r>
  <r>
    <n v="145"/>
    <s v="Rhonda Ivey"/>
    <x v="2"/>
    <n v="7.0000000000000007E-2"/>
    <n v="154.13"/>
    <n v="69"/>
    <x v="2"/>
    <x v="2"/>
    <x v="0"/>
    <x v="0"/>
    <x v="4"/>
    <s v="Laminate Occasional Tables"/>
    <n v="0.68"/>
    <s v="United States"/>
    <x v="3"/>
    <x v="28"/>
    <s v="West Mifflin"/>
    <n v="15122"/>
    <x v="74"/>
    <d v="2015-03-16T00:00:00"/>
    <n v="-634.73410000000001"/>
    <n v="3"/>
    <n v="453.62"/>
    <n v="91089"/>
    <x v="3"/>
    <n v="1923.9552078253141"/>
  </r>
  <r>
    <n v="1068"/>
    <s v="Erik Barr"/>
    <x v="2"/>
    <n v="0.04"/>
    <n v="22.84"/>
    <n v="16.87"/>
    <x v="1"/>
    <x v="2"/>
    <x v="2"/>
    <x v="7"/>
    <x v="5"/>
    <s v="Xerox 1982"/>
    <n v="0.39"/>
    <s v="United States"/>
    <x v="1"/>
    <x v="10"/>
    <s v="Calumet City"/>
    <n v="60409"/>
    <x v="74"/>
    <d v="2015-03-16T00:00:00"/>
    <n v="-97.28"/>
    <n v="12"/>
    <n v="286.39999999999998"/>
    <n v="87109"/>
    <x v="1"/>
    <n v="483.12607980941937"/>
  </r>
  <r>
    <n v="2157"/>
    <s v="Tom Hoyle Honeycutt"/>
    <x v="2"/>
    <n v="0.05"/>
    <n v="55.5"/>
    <n v="52.2"/>
    <x v="1"/>
    <x v="2"/>
    <x v="0"/>
    <x v="11"/>
    <x v="6"/>
    <s v="Eldon Cleatmat® Chair Mats for Medium Pile Carpets"/>
    <n v="0.72"/>
    <s v="United States"/>
    <x v="1"/>
    <x v="25"/>
    <s v="Warren"/>
    <n v="48093"/>
    <x v="74"/>
    <d v="2015-03-16T00:00:00"/>
    <n v="-118.54"/>
    <n v="4"/>
    <n v="253.87"/>
    <n v="90385"/>
    <x v="1"/>
    <n v="1807.8651558116371"/>
  </r>
  <r>
    <n v="2157"/>
    <s v="Tom Hoyle Honeycutt"/>
    <x v="2"/>
    <n v="0.05"/>
    <n v="442.14"/>
    <n v="14.7"/>
    <x v="0"/>
    <x v="2"/>
    <x v="1"/>
    <x v="3"/>
    <x v="3"/>
    <s v="Okidata ML390 Turbo Dot Matrix Printers"/>
    <n v="0.56000000000000005"/>
    <s v="United States"/>
    <x v="1"/>
    <x v="25"/>
    <s v="Warren"/>
    <n v="48093"/>
    <x v="74"/>
    <d v="2015-03-25T00:00:00"/>
    <n v="2963.48"/>
    <n v="14"/>
    <n v="5880.46"/>
    <n v="90385"/>
    <x v="1"/>
    <n v="5202.311454923677"/>
  </r>
  <r>
    <n v="1241"/>
    <s v="Bradley Schroeder"/>
    <x v="3"/>
    <n v="0"/>
    <n v="387.99"/>
    <n v="19.989999999999998"/>
    <x v="1"/>
    <x v="3"/>
    <x v="2"/>
    <x v="5"/>
    <x v="5"/>
    <s v="Fellowes PB300 Plastic Comb Binding Machine"/>
    <n v="0.38"/>
    <s v="United States"/>
    <x v="0"/>
    <x v="16"/>
    <s v="Auburn"/>
    <n v="36830"/>
    <x v="74"/>
    <d v="2015-03-17T00:00:00"/>
    <n v="-70.14"/>
    <n v="23"/>
    <n v="9280.7199999999993"/>
    <n v="90880"/>
    <x v="0"/>
    <n v="1850.1754526576406"/>
  </r>
  <r>
    <n v="1711"/>
    <s v="Sharon Long"/>
    <x v="3"/>
    <n v="7.0000000000000007E-2"/>
    <n v="7.59"/>
    <n v="4"/>
    <x v="1"/>
    <x v="3"/>
    <x v="0"/>
    <x v="11"/>
    <x v="2"/>
    <s v="Master Giant Foot® Doorstop, Safety Yellow"/>
    <n v="0.42"/>
    <s v="United States"/>
    <x v="0"/>
    <x v="5"/>
    <s v="Marietta"/>
    <n v="30062"/>
    <x v="74"/>
    <d v="2015-03-18T00:00:00"/>
    <n v="-167.048"/>
    <n v="3"/>
    <n v="22.48"/>
    <n v="87747"/>
    <x v="0"/>
    <n v="104.11467331453059"/>
  </r>
  <r>
    <n v="2030"/>
    <s v="Lindsay O'Connell"/>
    <x v="0"/>
    <n v="0.04"/>
    <n v="120.97"/>
    <n v="7.11"/>
    <x v="1"/>
    <x v="3"/>
    <x v="1"/>
    <x v="3"/>
    <x v="6"/>
    <s v="Canon BP1200DH 12-Digit Bubble Jet Printing Calculator"/>
    <n v="0.36"/>
    <s v="United States"/>
    <x v="1"/>
    <x v="18"/>
    <s v="Greenville"/>
    <n v="75401"/>
    <x v="75"/>
    <d v="2015-03-17T00:00:00"/>
    <n v="1320.5496000000001"/>
    <n v="16"/>
    <n v="1913.84"/>
    <n v="91059"/>
    <x v="1"/>
    <n v="2127.586839080016"/>
  </r>
  <r>
    <n v="2030"/>
    <s v="Lindsay O'Connell"/>
    <x v="0"/>
    <n v="0"/>
    <n v="195.99"/>
    <n v="4.2"/>
    <x v="1"/>
    <x v="3"/>
    <x v="1"/>
    <x v="12"/>
    <x v="5"/>
    <s v="688"/>
    <n v="0.6"/>
    <s v="United States"/>
    <x v="1"/>
    <x v="18"/>
    <s v="Greenville"/>
    <n v="75401"/>
    <x v="75"/>
    <d v="2015-03-19T00:00:00"/>
    <n v="1585.5029999999999"/>
    <n v="16"/>
    <n v="2692.12"/>
    <n v="91059"/>
    <x v="1"/>
    <n v="2779.4439588727591"/>
  </r>
  <r>
    <n v="2647"/>
    <s v="Teresa Bishop"/>
    <x v="2"/>
    <n v="0.1"/>
    <n v="10.98"/>
    <n v="3.99"/>
    <x v="1"/>
    <x v="3"/>
    <x v="2"/>
    <x v="8"/>
    <x v="5"/>
    <s v="Staples Surge Protector 6 outlet"/>
    <n v="0.57999999999999996"/>
    <s v="United States"/>
    <x v="2"/>
    <x v="8"/>
    <s v="Bakersfield"/>
    <n v="93309"/>
    <x v="75"/>
    <d v="2015-03-24T00:00:00"/>
    <n v="-21.03"/>
    <n v="5"/>
    <n v="52.21"/>
    <n v="91386"/>
    <x v="2"/>
    <n v="255.88929658839933"/>
  </r>
  <r>
    <n v="2647"/>
    <s v="Teresa Bishop"/>
    <x v="2"/>
    <n v="0.01"/>
    <n v="39.979999999999997"/>
    <n v="9.1999999999999993"/>
    <x v="1"/>
    <x v="3"/>
    <x v="0"/>
    <x v="11"/>
    <x v="2"/>
    <s v="Eldon Radial Chair Mat for Low to Medium Pile Carpets"/>
    <n v="0.65"/>
    <s v="United States"/>
    <x v="2"/>
    <x v="8"/>
    <s v="Bakersfield"/>
    <n v="93309"/>
    <x v="75"/>
    <d v="2015-03-19T00:00:00"/>
    <n v="117.52079999999999"/>
    <n v="4"/>
    <n v="170.32"/>
    <n v="91386"/>
    <x v="2"/>
    <n v="750.29033207039822"/>
  </r>
  <r>
    <n v="339"/>
    <s v="Bobby Clements"/>
    <x v="4"/>
    <n v="0.08"/>
    <n v="7.77"/>
    <n v="9.23"/>
    <x v="1"/>
    <x v="3"/>
    <x v="2"/>
    <x v="8"/>
    <x v="5"/>
    <s v="Hoover Commercial Soft Guard Upright Vacuum And Disposable Filtration Bags"/>
    <n v="0.57999999999999996"/>
    <s v="United States"/>
    <x v="3"/>
    <x v="27"/>
    <s v="Columbus"/>
    <n v="43229"/>
    <x v="75"/>
    <d v="2015-03-18T00:00:00"/>
    <n v="-83.65"/>
    <n v="5"/>
    <n v="40.299999999999997"/>
    <n v="90583"/>
    <x v="3"/>
    <n v="272.74905271306602"/>
  </r>
  <r>
    <n v="339"/>
    <s v="Bobby Clements"/>
    <x v="4"/>
    <n v="7.0000000000000007E-2"/>
    <n v="7.59"/>
    <n v="4"/>
    <x v="1"/>
    <x v="3"/>
    <x v="0"/>
    <x v="11"/>
    <x v="2"/>
    <s v="Master Giant Foot® Doorstop, Safety Yellow"/>
    <n v="0.42"/>
    <s v="United States"/>
    <x v="3"/>
    <x v="27"/>
    <s v="Columbus"/>
    <n v="43229"/>
    <x v="75"/>
    <d v="2015-03-19T00:00:00"/>
    <n v="24.39"/>
    <n v="15"/>
    <n v="111.88"/>
    <n v="90583"/>
    <x v="3"/>
    <n v="111.88601618746875"/>
  </r>
  <r>
    <n v="1808"/>
    <s v="Joyce Knox"/>
    <x v="4"/>
    <n v="0.01"/>
    <n v="8.1199999999999992"/>
    <n v="2.83"/>
    <x v="2"/>
    <x v="2"/>
    <x v="1"/>
    <x v="1"/>
    <x v="1"/>
    <s v="Imation Neon Mac Format Diskettes, 10/Pack"/>
    <n v="0.77"/>
    <s v="United States"/>
    <x v="3"/>
    <x v="44"/>
    <s v="Parkersburg"/>
    <n v="26101"/>
    <x v="75"/>
    <d v="2015-03-18T00:00:00"/>
    <n v="-40.76"/>
    <n v="10"/>
    <n v="88.64"/>
    <n v="89251"/>
    <x v="3"/>
    <n v="293.28120787463581"/>
  </r>
  <r>
    <n v="1364"/>
    <s v="Chris Ford"/>
    <x v="3"/>
    <n v="0.1"/>
    <n v="5.98"/>
    <n v="5.35"/>
    <x v="1"/>
    <x v="2"/>
    <x v="2"/>
    <x v="7"/>
    <x v="5"/>
    <s v="Xerox 1947"/>
    <n v="0.4"/>
    <s v="United States"/>
    <x v="3"/>
    <x v="36"/>
    <s v="Camp Springs"/>
    <n v="20746"/>
    <x v="75"/>
    <d v="2015-03-17T00:00:00"/>
    <n v="-90.26"/>
    <n v="10"/>
    <n v="57.34"/>
    <n v="89994"/>
    <x v="3"/>
    <n v="209.00653615952049"/>
  </r>
  <r>
    <n v="3001"/>
    <s v="Anthony Foley"/>
    <x v="3"/>
    <n v="0.03"/>
    <n v="5.4"/>
    <n v="7.78"/>
    <x v="1"/>
    <x v="1"/>
    <x v="2"/>
    <x v="5"/>
    <x v="5"/>
    <s v="3M Organizer Strips"/>
    <n v="0.37"/>
    <s v="United States"/>
    <x v="1"/>
    <x v="25"/>
    <s v="Port Huron"/>
    <n v="48060"/>
    <x v="75"/>
    <d v="2015-03-19T00:00:00"/>
    <n v="-237.54400000000001"/>
    <n v="21"/>
    <n v="117.87"/>
    <n v="87043"/>
    <x v="1"/>
    <n v="85.478648328621546"/>
  </r>
  <r>
    <n v="2127"/>
    <s v="Joyce Kern"/>
    <x v="0"/>
    <n v="0.1"/>
    <n v="5.98"/>
    <n v="5.14"/>
    <x v="1"/>
    <x v="2"/>
    <x v="2"/>
    <x v="7"/>
    <x v="5"/>
    <s v="Xerox 1974"/>
    <n v="0.36"/>
    <s v="United States"/>
    <x v="1"/>
    <x v="25"/>
    <s v="Sterling Heights"/>
    <n v="48310"/>
    <x v="76"/>
    <d v="2015-03-20T00:00:00"/>
    <n v="-49.53"/>
    <n v="6"/>
    <n v="33.950000000000003"/>
    <n v="88418"/>
    <x v="1"/>
    <n v="300.64549762303756"/>
  </r>
  <r>
    <n v="3191"/>
    <s v="Jenny Hawkins"/>
    <x v="0"/>
    <n v="0.01"/>
    <n v="20.99"/>
    <n v="4.8099999999999996"/>
    <x v="1"/>
    <x v="3"/>
    <x v="1"/>
    <x v="12"/>
    <x v="6"/>
    <s v="1726 Digital Answering Machine"/>
    <n v="0.57999999999999996"/>
    <s v="United States"/>
    <x v="1"/>
    <x v="30"/>
    <s v="Stevens Point"/>
    <n v="54481"/>
    <x v="76"/>
    <d v="2015-03-18T00:00:00"/>
    <n v="-9.1080000000000005"/>
    <n v="5"/>
    <n v="93.81"/>
    <n v="86447"/>
    <x v="1"/>
    <n v="591.84348200635566"/>
  </r>
  <r>
    <n v="1197"/>
    <s v="Grace McNeill Hunt"/>
    <x v="1"/>
    <n v="0.08"/>
    <n v="355.98"/>
    <n v="58.92"/>
    <x v="0"/>
    <x v="0"/>
    <x v="0"/>
    <x v="9"/>
    <x v="3"/>
    <s v="Hon 4700 Series Mobuis™ Mid-Back Task Chairs with Adjustable Arms"/>
    <n v="0.64"/>
    <s v="United States"/>
    <x v="3"/>
    <x v="35"/>
    <s v="Sudbury"/>
    <n v="1776"/>
    <x v="76"/>
    <d v="2015-03-20T00:00:00"/>
    <n v="103.83"/>
    <n v="4"/>
    <n v="1350.94"/>
    <n v="87583"/>
    <x v="3"/>
    <n v="3151.1507708488675"/>
  </r>
  <r>
    <n v="1894"/>
    <s v="Maureen Herbert Hood"/>
    <x v="1"/>
    <n v="0.01"/>
    <n v="26.17"/>
    <n v="1.39"/>
    <x v="1"/>
    <x v="1"/>
    <x v="2"/>
    <x v="15"/>
    <x v="5"/>
    <s v="Quality Park Security Envelopes"/>
    <n v="0.38"/>
    <s v="United States"/>
    <x v="1"/>
    <x v="30"/>
    <s v="Appleton"/>
    <n v="54915"/>
    <x v="76"/>
    <d v="2015-03-19T00:00:00"/>
    <n v="237.04259999999999"/>
    <n v="13"/>
    <n v="343.54"/>
    <n v="91263"/>
    <x v="1"/>
    <n v="277.93911995884395"/>
  </r>
  <r>
    <n v="1015"/>
    <s v="Beverly Cameron"/>
    <x v="4"/>
    <n v="0"/>
    <n v="43.98"/>
    <n v="8.99"/>
    <x v="1"/>
    <x v="2"/>
    <x v="2"/>
    <x v="2"/>
    <x v="1"/>
    <s v="Boston 1645 Deluxe Heavier-Duty Electric Pencil Sharpener"/>
    <n v="0.57999999999999996"/>
    <s v="United States"/>
    <x v="0"/>
    <x v="9"/>
    <s v="Apex"/>
    <n v="27502"/>
    <x v="76"/>
    <d v="2015-03-18T00:00:00"/>
    <n v="829.46699999999998"/>
    <n v="14"/>
    <n v="650.70000000000005"/>
    <n v="88390"/>
    <x v="0"/>
    <n v="1397.9294235375432"/>
  </r>
  <r>
    <n v="1967"/>
    <s v="Carolyn Hoffman"/>
    <x v="4"/>
    <n v="0.01"/>
    <n v="78.650000000000006"/>
    <n v="13.99"/>
    <x v="2"/>
    <x v="0"/>
    <x v="2"/>
    <x v="8"/>
    <x v="6"/>
    <s v="Honeywell Quietcare HEPA Air Cleaner"/>
    <n v="0.52"/>
    <s v="United States"/>
    <x v="1"/>
    <x v="20"/>
    <s v="Clinton"/>
    <n v="52732"/>
    <x v="76"/>
    <d v="2015-03-19T00:00:00"/>
    <n v="442.36590000000001"/>
    <n v="8"/>
    <n v="641.11"/>
    <n v="89456"/>
    <x v="1"/>
    <n v="1070.1808435056932"/>
  </r>
  <r>
    <n v="2030"/>
    <s v="Lindsay O'Connell"/>
    <x v="4"/>
    <n v="0.03"/>
    <n v="55.98"/>
    <n v="4.8600000000000003"/>
    <x v="1"/>
    <x v="3"/>
    <x v="2"/>
    <x v="7"/>
    <x v="5"/>
    <s v="Xerox 1908"/>
    <n v="0.36"/>
    <s v="United States"/>
    <x v="1"/>
    <x v="18"/>
    <s v="Greenville"/>
    <n v="75401"/>
    <x v="76"/>
    <d v="2015-03-20T00:00:00"/>
    <n v="526.04219999999998"/>
    <n v="13"/>
    <n v="762.38"/>
    <n v="91060"/>
    <x v="1"/>
    <n v="777.53750113532283"/>
  </r>
  <r>
    <n v="2745"/>
    <s v="Arnold Gay"/>
    <x v="4"/>
    <n v="0.01"/>
    <n v="220.98"/>
    <n v="64.66"/>
    <x v="0"/>
    <x v="3"/>
    <x v="0"/>
    <x v="10"/>
    <x v="0"/>
    <s v="Bush Cubix Collection Bookcases, Fully Assembled"/>
    <n v="0.62"/>
    <s v="United States"/>
    <x v="2"/>
    <x v="41"/>
    <s v="Chandler"/>
    <n v="85224"/>
    <x v="76"/>
    <d v="2015-03-19T00:00:00"/>
    <n v="1049.03"/>
    <n v="11"/>
    <n v="2591.09"/>
    <n v="86184"/>
    <x v="2"/>
    <n v="3908.6542407454435"/>
  </r>
  <r>
    <n v="2747"/>
    <s v="Brian Grady"/>
    <x v="4"/>
    <n v="0.01"/>
    <n v="220.98"/>
    <n v="64.66"/>
    <x v="0"/>
    <x v="3"/>
    <x v="0"/>
    <x v="10"/>
    <x v="0"/>
    <s v="Bush Cubix Collection Bookcases, Fully Assembled"/>
    <n v="0.62"/>
    <s v="United States"/>
    <x v="3"/>
    <x v="11"/>
    <s v="New York City"/>
    <n v="10115"/>
    <x v="76"/>
    <d v="2015-03-19T00:00:00"/>
    <n v="1049.03"/>
    <n v="44"/>
    <n v="10364.36"/>
    <n v="23751"/>
    <x v="3"/>
    <n v="3908.6542407454435"/>
  </r>
  <r>
    <n v="485"/>
    <s v="Edward Leonard"/>
    <x v="3"/>
    <n v="0.05"/>
    <n v="2.88"/>
    <n v="0.5"/>
    <x v="1"/>
    <x v="3"/>
    <x v="2"/>
    <x v="13"/>
    <x v="5"/>
    <s v="Avery 49"/>
    <n v="0.36"/>
    <s v="United States"/>
    <x v="2"/>
    <x v="8"/>
    <s v="Fresno"/>
    <n v="93727"/>
    <x v="76"/>
    <d v="2015-03-20T00:00:00"/>
    <n v="6.0513000000000003"/>
    <n v="3"/>
    <n v="8.77"/>
    <n v="91062"/>
    <x v="2"/>
    <n v="133.22359049118938"/>
  </r>
  <r>
    <n v="383"/>
    <s v="Renee Alston"/>
    <x v="0"/>
    <n v="0.06"/>
    <n v="5.34"/>
    <n v="5.63"/>
    <x v="1"/>
    <x v="3"/>
    <x v="2"/>
    <x v="5"/>
    <x v="5"/>
    <s v="Pressboard Data Binder, Crimson, 12&quot; X 8 1/2&quot;"/>
    <n v="0.39"/>
    <s v="United States"/>
    <x v="3"/>
    <x v="28"/>
    <s v="Drexel Hill"/>
    <n v="19026"/>
    <x v="77"/>
    <d v="2015-03-19T00:00:00"/>
    <n v="-82.822999999999993"/>
    <n v="7"/>
    <n v="38.65"/>
    <n v="88928"/>
    <x v="3"/>
    <n v="299.02061114264603"/>
  </r>
  <r>
    <n v="383"/>
    <s v="Renee Alston"/>
    <x v="0"/>
    <n v="7.0000000000000007E-2"/>
    <n v="65.989999999999995"/>
    <n v="5.26"/>
    <x v="2"/>
    <x v="3"/>
    <x v="1"/>
    <x v="12"/>
    <x v="5"/>
    <s v="8860"/>
    <n v="0.56000000000000005"/>
    <s v="United States"/>
    <x v="3"/>
    <x v="28"/>
    <s v="Drexel Hill"/>
    <n v="19026"/>
    <x v="77"/>
    <d v="2015-03-21T00:00:00"/>
    <n v="107.08199999999999"/>
    <n v="5"/>
    <n v="279.83"/>
    <n v="88928"/>
    <x v="3"/>
    <n v="725.76574038448177"/>
  </r>
  <r>
    <n v="770"/>
    <s v="Geraldine Puckett"/>
    <x v="0"/>
    <n v="0.08"/>
    <n v="30.73"/>
    <n v="4"/>
    <x v="1"/>
    <x v="0"/>
    <x v="1"/>
    <x v="1"/>
    <x v="5"/>
    <s v="Fellowes 17-key keypad for PS/2 interface"/>
    <n v="0.75"/>
    <s v="United States"/>
    <x v="2"/>
    <x v="14"/>
    <s v="Tualatin"/>
    <n v="97062"/>
    <x v="77"/>
    <d v="2015-03-19T00:00:00"/>
    <n v="-45.07"/>
    <n v="14"/>
    <n v="429.33"/>
    <n v="88667"/>
    <x v="2"/>
    <n v="649.152667052222"/>
  </r>
  <r>
    <n v="771"/>
    <s v="Deborah Paul"/>
    <x v="0"/>
    <n v="0.05"/>
    <n v="14.56"/>
    <n v="3.5"/>
    <x v="1"/>
    <x v="0"/>
    <x v="2"/>
    <x v="8"/>
    <x v="5"/>
    <s v="Acco 6 Outlet Guardian Premium Surge Suppressor"/>
    <n v="0.57999999999999996"/>
    <s v="United States"/>
    <x v="2"/>
    <x v="14"/>
    <s v="West Linn"/>
    <n v="97068"/>
    <x v="77"/>
    <d v="2015-03-21T00:00:00"/>
    <n v="-8.5299999999999994"/>
    <n v="3"/>
    <n v="44.66"/>
    <n v="88667"/>
    <x v="2"/>
    <n v="500.61135529277863"/>
  </r>
  <r>
    <n v="771"/>
    <s v="Deborah Paul"/>
    <x v="0"/>
    <n v="0"/>
    <n v="299.99"/>
    <n v="11.64"/>
    <x v="1"/>
    <x v="0"/>
    <x v="1"/>
    <x v="4"/>
    <x v="4"/>
    <s v="Brother DCP1000 Digital 3 in 1 Multifunction Machine"/>
    <n v="0.5"/>
    <s v="United States"/>
    <x v="2"/>
    <x v="14"/>
    <s v="West Linn"/>
    <n v="97068"/>
    <x v="77"/>
    <d v="2015-03-21T00:00:00"/>
    <n v="285.95"/>
    <n v="5"/>
    <n v="1619.95"/>
    <n v="88667"/>
    <x v="2"/>
    <n v="1888.0002664253136"/>
  </r>
  <r>
    <n v="2502"/>
    <s v="Toni Owens Poe"/>
    <x v="1"/>
    <n v="0.1"/>
    <n v="24.92"/>
    <n v="12.98"/>
    <x v="1"/>
    <x v="2"/>
    <x v="2"/>
    <x v="5"/>
    <x v="5"/>
    <s v="GBC Standard Therm-A-Bind Covers"/>
    <n v="0.39"/>
    <s v="United States"/>
    <x v="1"/>
    <x v="2"/>
    <s v="Munster"/>
    <n v="46321"/>
    <x v="77"/>
    <d v="2015-03-19T00:00:00"/>
    <n v="-45.816000000000003"/>
    <n v="3"/>
    <n v="70.819999999999993"/>
    <n v="91310"/>
    <x v="1"/>
    <n v="312.91937234212708"/>
  </r>
  <r>
    <n v="2502"/>
    <s v="Toni Owens Poe"/>
    <x v="1"/>
    <n v="0"/>
    <n v="12.28"/>
    <n v="6.35"/>
    <x v="2"/>
    <x v="2"/>
    <x v="2"/>
    <x v="7"/>
    <x v="5"/>
    <s v="Staples Premium Bright 1-Part Blank Computer Paper"/>
    <n v="0.38"/>
    <s v="United States"/>
    <x v="1"/>
    <x v="2"/>
    <s v="Munster"/>
    <n v="46321"/>
    <x v="77"/>
    <d v="2015-03-20T00:00:00"/>
    <n v="30.63"/>
    <n v="7"/>
    <n v="90.44"/>
    <n v="91310"/>
    <x v="1"/>
    <n v="143.90601159396965"/>
  </r>
  <r>
    <n v="2621"/>
    <s v="Robyn Hayes"/>
    <x v="1"/>
    <n v="0.03"/>
    <n v="40.97"/>
    <n v="8.99"/>
    <x v="2"/>
    <x v="3"/>
    <x v="2"/>
    <x v="2"/>
    <x v="1"/>
    <s v="Sanford 52201 APSCO Electric Pencil Sharpener"/>
    <n v="0.59"/>
    <s v="United States"/>
    <x v="0"/>
    <x v="34"/>
    <s v="Brentwood"/>
    <n v="37027"/>
    <x v="77"/>
    <d v="2015-03-20T00:00:00"/>
    <n v="-177.05799999999999"/>
    <n v="5"/>
    <n v="207.22"/>
    <n v="88016"/>
    <x v="0"/>
    <n v="218.37116351201425"/>
  </r>
  <r>
    <n v="2840"/>
    <s v="Bob Berg"/>
    <x v="1"/>
    <n v="0"/>
    <n v="21.98"/>
    <n v="2.87"/>
    <x v="1"/>
    <x v="3"/>
    <x v="2"/>
    <x v="2"/>
    <x v="1"/>
    <s v="Panasonic KP-310 Heavy-Duty Electric Pencil Sharpener"/>
    <n v="0.55000000000000004"/>
    <s v="United States"/>
    <x v="0"/>
    <x v="12"/>
    <s v="North Miami"/>
    <n v="33161"/>
    <x v="77"/>
    <d v="2015-03-20T00:00:00"/>
    <n v="21.096"/>
    <n v="16"/>
    <n v="360.03"/>
    <n v="87884"/>
    <x v="0"/>
    <n v="261.42785844918933"/>
  </r>
  <r>
    <n v="2882"/>
    <s v="Andrew Gonzalez"/>
    <x v="1"/>
    <n v="7.0000000000000007E-2"/>
    <n v="28.99"/>
    <n v="8.59"/>
    <x v="1"/>
    <x v="1"/>
    <x v="1"/>
    <x v="12"/>
    <x v="6"/>
    <s v="SouthWestern Bell FA970 Digital Answering Machine with Time/Day Stamp"/>
    <n v="0.56000000000000005"/>
    <s v="United States"/>
    <x v="0"/>
    <x v="9"/>
    <s v="Charlotte"/>
    <n v="28206"/>
    <x v="77"/>
    <d v="2015-03-19T00:00:00"/>
    <n v="-16.063739999999999"/>
    <n v="39"/>
    <n v="936.8"/>
    <n v="16676"/>
    <x v="0"/>
    <n v="336.55331816048368"/>
  </r>
  <r>
    <n v="2884"/>
    <s v="Stuart C Robinson"/>
    <x v="1"/>
    <n v="7.0000000000000007E-2"/>
    <n v="28.99"/>
    <n v="8.59"/>
    <x v="1"/>
    <x v="1"/>
    <x v="1"/>
    <x v="12"/>
    <x v="6"/>
    <s v="SouthWestern Bell FA970 Digital Answering Machine with Time/Day Stamp"/>
    <n v="0.56000000000000005"/>
    <s v="United States"/>
    <x v="3"/>
    <x v="27"/>
    <s v="North Ridgeville"/>
    <n v="44039"/>
    <x v="77"/>
    <d v="2015-03-19T00:00:00"/>
    <n v="-12.077999999999999"/>
    <n v="10"/>
    <n v="240.21"/>
    <n v="87631"/>
    <x v="3"/>
    <n v="340.63481844321194"/>
  </r>
  <r>
    <n v="3222"/>
    <s v="Diane Lu"/>
    <x v="1"/>
    <n v="0.04"/>
    <n v="39.479999999999997"/>
    <n v="1.99"/>
    <x v="2"/>
    <x v="3"/>
    <x v="1"/>
    <x v="1"/>
    <x v="1"/>
    <s v="80 Minute CD-R Spindle, 100/Pack - Staples"/>
    <n v="0.54"/>
    <s v="United States"/>
    <x v="0"/>
    <x v="12"/>
    <s v="Tallahassee"/>
    <n v="32303"/>
    <x v="77"/>
    <d v="2015-03-19T00:00:00"/>
    <n v="-1535.4864"/>
    <n v="8"/>
    <n v="332.16"/>
    <n v="90814"/>
    <x v="0"/>
    <n v="-1419.0058895951997"/>
  </r>
  <r>
    <n v="3222"/>
    <s v="Diane Lu"/>
    <x v="1"/>
    <n v="0"/>
    <n v="8.1199999999999992"/>
    <n v="2.83"/>
    <x v="1"/>
    <x v="3"/>
    <x v="1"/>
    <x v="1"/>
    <x v="1"/>
    <s v="Imation Neon Mac Format Diskettes, 10/Pack"/>
    <n v="0.77"/>
    <s v="United States"/>
    <x v="0"/>
    <x v="12"/>
    <s v="Tallahassee"/>
    <n v="32303"/>
    <x v="77"/>
    <d v="2015-03-20T00:00:00"/>
    <n v="-159.32"/>
    <n v="17"/>
    <n v="147.62"/>
    <n v="90814"/>
    <x v="0"/>
    <n v="215.00629623687863"/>
  </r>
  <r>
    <n v="1852"/>
    <s v="Joy Kaplan McNeill"/>
    <x v="3"/>
    <n v="0.06"/>
    <n v="6.48"/>
    <n v="5.14"/>
    <x v="2"/>
    <x v="2"/>
    <x v="2"/>
    <x v="7"/>
    <x v="5"/>
    <s v="Xerox 23"/>
    <n v="0.37"/>
    <s v="United States"/>
    <x v="2"/>
    <x v="8"/>
    <s v="Carlsbad"/>
    <n v="92008"/>
    <x v="77"/>
    <d v="2015-03-21T00:00:00"/>
    <n v="-28.45"/>
    <n v="10"/>
    <n v="68.34"/>
    <n v="86847"/>
    <x v="2"/>
    <n v="187.34604597880067"/>
  </r>
  <r>
    <n v="1854"/>
    <s v="Erika Morgan"/>
    <x v="3"/>
    <n v="0.02"/>
    <n v="30.73"/>
    <n v="4"/>
    <x v="1"/>
    <x v="2"/>
    <x v="1"/>
    <x v="1"/>
    <x v="5"/>
    <s v="Fellowes 17-key keypad for PS/2 interface"/>
    <n v="0.75"/>
    <s v="United States"/>
    <x v="3"/>
    <x v="22"/>
    <s v="Seymour"/>
    <n v="6478"/>
    <x v="77"/>
    <d v="2015-03-22T00:00:00"/>
    <n v="72.78"/>
    <n v="16"/>
    <n v="522.22"/>
    <n v="86847"/>
    <x v="3"/>
    <n v="759.97813523389209"/>
  </r>
  <r>
    <n v="2639"/>
    <s v="Marianne Connor"/>
    <x v="3"/>
    <n v="0.05"/>
    <n v="4.9800000000000004"/>
    <n v="0.49"/>
    <x v="1"/>
    <x v="1"/>
    <x v="2"/>
    <x v="13"/>
    <x v="5"/>
    <s v="Avery White Multi-Purpose Labels"/>
    <n v="0.39"/>
    <s v="United States"/>
    <x v="2"/>
    <x v="43"/>
    <s v="Roswell"/>
    <n v="88201"/>
    <x v="77"/>
    <d v="2015-03-19T00:00:00"/>
    <n v="3.84"/>
    <n v="3"/>
    <n v="14.2"/>
    <n v="90952"/>
    <x v="2"/>
    <n v="133.26221304117217"/>
  </r>
  <r>
    <n v="3105"/>
    <s v="Lawrence Hester"/>
    <x v="0"/>
    <n v="0.04"/>
    <n v="3.08"/>
    <n v="0.99"/>
    <x v="1"/>
    <x v="2"/>
    <x v="2"/>
    <x v="13"/>
    <x v="5"/>
    <s v="Avery 481"/>
    <n v="0.37"/>
    <s v="United States"/>
    <x v="0"/>
    <x v="32"/>
    <s v="Murray"/>
    <n v="42071"/>
    <x v="78"/>
    <d v="2015-03-21T00:00:00"/>
    <n v="13.8"/>
    <n v="19"/>
    <n v="60.01"/>
    <n v="86327"/>
    <x v="0"/>
    <n v="289.6697284051092"/>
  </r>
  <r>
    <n v="3105"/>
    <s v="Lawrence Hester"/>
    <x v="0"/>
    <n v="0.02"/>
    <n v="6.48"/>
    <n v="5.9"/>
    <x v="1"/>
    <x v="2"/>
    <x v="2"/>
    <x v="7"/>
    <x v="5"/>
    <s v="Xerox 1976"/>
    <n v="0.37"/>
    <s v="United States"/>
    <x v="0"/>
    <x v="32"/>
    <s v="Murray"/>
    <n v="42071"/>
    <x v="78"/>
    <d v="2015-03-21T00:00:00"/>
    <n v="4.3920000000000003"/>
    <n v="13"/>
    <n v="90.98"/>
    <n v="86327"/>
    <x v="0"/>
    <n v="439.61445394483201"/>
  </r>
  <r>
    <n v="3105"/>
    <s v="Lawrence Hester"/>
    <x v="0"/>
    <n v="0.04"/>
    <n v="125.99"/>
    <n v="4.2"/>
    <x v="1"/>
    <x v="2"/>
    <x v="1"/>
    <x v="12"/>
    <x v="5"/>
    <s v="V3682"/>
    <n v="0.59"/>
    <s v="United States"/>
    <x v="0"/>
    <x v="32"/>
    <s v="Murray"/>
    <n v="42071"/>
    <x v="78"/>
    <d v="2015-03-22T00:00:00"/>
    <n v="-236.25"/>
    <n v="12"/>
    <n v="1270.7"/>
    <n v="86327"/>
    <x v="0"/>
    <n v="690.29345721621837"/>
  </r>
  <r>
    <n v="3106"/>
    <s v="Alexander O'Brien"/>
    <x v="0"/>
    <n v="0.04"/>
    <n v="3.08"/>
    <n v="0.99"/>
    <x v="1"/>
    <x v="2"/>
    <x v="2"/>
    <x v="13"/>
    <x v="5"/>
    <s v="Avery 481"/>
    <n v="0.37"/>
    <s v="United States"/>
    <x v="1"/>
    <x v="18"/>
    <s v="Houston"/>
    <n v="77041"/>
    <x v="78"/>
    <d v="2015-03-21T00:00:00"/>
    <n v="36.020000000000003"/>
    <n v="75"/>
    <n v="236.87"/>
    <n v="548"/>
    <x v="1"/>
    <n v="312.42357995644534"/>
  </r>
  <r>
    <n v="3106"/>
    <s v="Alexander O'Brien"/>
    <x v="0"/>
    <n v="0.02"/>
    <n v="6.48"/>
    <n v="5.9"/>
    <x v="1"/>
    <x v="2"/>
    <x v="2"/>
    <x v="7"/>
    <x v="5"/>
    <s v="Xerox 1976"/>
    <n v="0.37"/>
    <s v="United States"/>
    <x v="1"/>
    <x v="18"/>
    <s v="Houston"/>
    <n v="77041"/>
    <x v="78"/>
    <d v="2015-03-21T00:00:00"/>
    <n v="-50.64"/>
    <n v="53"/>
    <n v="370.91"/>
    <n v="548"/>
    <x v="1"/>
    <n v="383.26027039068572"/>
  </r>
  <r>
    <n v="3106"/>
    <s v="Alexander O'Brien"/>
    <x v="0"/>
    <n v="0.04"/>
    <n v="125.99"/>
    <n v="4.2"/>
    <x v="1"/>
    <x v="2"/>
    <x v="1"/>
    <x v="12"/>
    <x v="5"/>
    <s v="V3682"/>
    <n v="0.59"/>
    <s v="United States"/>
    <x v="1"/>
    <x v="18"/>
    <s v="Houston"/>
    <n v="77041"/>
    <x v="78"/>
    <d v="2015-03-22T00:00:00"/>
    <n v="510.48899999999998"/>
    <n v="47"/>
    <n v="4976.92"/>
    <n v="548"/>
    <x v="1"/>
    <n v="1454.9734011223027"/>
  </r>
  <r>
    <n v="637"/>
    <s v="Christopher Bryant"/>
    <x v="2"/>
    <n v="0.06"/>
    <n v="160.97999999999999"/>
    <n v="35.020000000000003"/>
    <x v="0"/>
    <x v="1"/>
    <x v="0"/>
    <x v="10"/>
    <x v="0"/>
    <s v="Rush Hierlooms Collection Rich Wood Bookcases"/>
    <n v="0.72"/>
    <s v="United States"/>
    <x v="2"/>
    <x v="8"/>
    <s v="Santa Clara"/>
    <n v="95051"/>
    <x v="78"/>
    <d v="2015-03-24T00:00:00"/>
    <n v="-229.68"/>
    <n v="8"/>
    <n v="1232.01"/>
    <n v="87953"/>
    <x v="2"/>
    <n v="1680.1474914301386"/>
  </r>
  <r>
    <n v="640"/>
    <s v="Neal Wolfe"/>
    <x v="2"/>
    <n v="0.06"/>
    <n v="160.97999999999999"/>
    <n v="35.020000000000003"/>
    <x v="0"/>
    <x v="1"/>
    <x v="0"/>
    <x v="10"/>
    <x v="0"/>
    <s v="Rush Hierlooms Collection Rich Wood Bookcases"/>
    <n v="0.72"/>
    <s v="United States"/>
    <x v="2"/>
    <x v="4"/>
    <s v="Seattle"/>
    <n v="98119"/>
    <x v="78"/>
    <d v="2015-03-24T00:00:00"/>
    <n v="-229.68"/>
    <n v="30"/>
    <n v="4620.05"/>
    <n v="11077"/>
    <x v="2"/>
    <n v="1680.1474914301386"/>
  </r>
  <r>
    <n v="314"/>
    <s v="Ruby Gibbons"/>
    <x v="4"/>
    <n v="0.04"/>
    <n v="1637.53"/>
    <n v="24.49"/>
    <x v="1"/>
    <x v="3"/>
    <x v="2"/>
    <x v="16"/>
    <x v="6"/>
    <s v="High Speed Automatic Electric Letter Opener"/>
    <n v="0.81"/>
    <s v="United States"/>
    <x v="1"/>
    <x v="10"/>
    <s v="Forest Park"/>
    <n v="60130"/>
    <x v="78"/>
    <d v="2015-03-22T00:00:00"/>
    <n v="-1759.58"/>
    <n v="2"/>
    <n v="3206.94"/>
    <n v="89166"/>
    <x v="1"/>
    <n v="4302.2601388949088"/>
  </r>
  <r>
    <n v="315"/>
    <s v="Benjamin Kaufman"/>
    <x v="4"/>
    <n v="0.01"/>
    <n v="19.98"/>
    <n v="4"/>
    <x v="1"/>
    <x v="3"/>
    <x v="1"/>
    <x v="1"/>
    <x v="5"/>
    <s v="Belkin 105-Key Black Keyboard"/>
    <n v="0.68"/>
    <s v="United States"/>
    <x v="3"/>
    <x v="35"/>
    <s v="Belchertown"/>
    <n v="1007"/>
    <x v="78"/>
    <d v="2015-03-20T00:00:00"/>
    <n v="-72.23"/>
    <n v="2"/>
    <n v="43.08"/>
    <n v="89166"/>
    <x v="3"/>
    <n v="307.52283571297505"/>
  </r>
  <r>
    <n v="669"/>
    <s v="Amy Shea"/>
    <x v="4"/>
    <n v="0.09"/>
    <n v="2.89"/>
    <n v="0.5"/>
    <x v="1"/>
    <x v="2"/>
    <x v="2"/>
    <x v="13"/>
    <x v="5"/>
    <s v="Avery 498"/>
    <n v="0.38"/>
    <s v="United States"/>
    <x v="1"/>
    <x v="20"/>
    <s v="Ottumwa"/>
    <n v="52501"/>
    <x v="78"/>
    <d v="2015-03-22T00:00:00"/>
    <n v="40.482300000000002"/>
    <n v="22"/>
    <n v="58.67"/>
    <n v="88475"/>
    <x v="1"/>
    <n v="0.87629654666644896"/>
  </r>
  <r>
    <n v="669"/>
    <s v="Amy Shea"/>
    <x v="4"/>
    <n v="0.02"/>
    <n v="48.91"/>
    <n v="5.81"/>
    <x v="1"/>
    <x v="2"/>
    <x v="2"/>
    <x v="7"/>
    <x v="5"/>
    <s v="Xerox 1891"/>
    <n v="0.38"/>
    <s v="United States"/>
    <x v="1"/>
    <x v="20"/>
    <s v="Ottumwa"/>
    <n v="52501"/>
    <x v="78"/>
    <d v="2015-03-21T00:00:00"/>
    <n v="32.86"/>
    <n v="2"/>
    <n v="101.06"/>
    <n v="88475"/>
    <x v="1"/>
    <n v="330.28325226257471"/>
  </r>
  <r>
    <n v="1679"/>
    <s v="Jeanne Nguyen"/>
    <x v="4"/>
    <n v="7.0000000000000007E-2"/>
    <n v="13.73"/>
    <n v="6.85"/>
    <x v="1"/>
    <x v="1"/>
    <x v="0"/>
    <x v="11"/>
    <x v="2"/>
    <s v="DAX Wood Document Frame."/>
    <n v="0.54"/>
    <s v="United States"/>
    <x v="3"/>
    <x v="27"/>
    <s v="Fairborn"/>
    <n v="45324"/>
    <x v="78"/>
    <d v="2015-03-21T00:00:00"/>
    <n v="-22.72"/>
    <n v="21"/>
    <n v="276.64"/>
    <n v="86646"/>
    <x v="3"/>
    <n v="232.46031916270766"/>
  </r>
  <r>
    <n v="2794"/>
    <s v="Connie Bunn"/>
    <x v="4"/>
    <n v="0.06"/>
    <n v="2.61"/>
    <n v="0.5"/>
    <x v="1"/>
    <x v="3"/>
    <x v="2"/>
    <x v="13"/>
    <x v="5"/>
    <s v="Avery 479"/>
    <n v="0.39"/>
    <s v="United States"/>
    <x v="1"/>
    <x v="20"/>
    <s v="Marshalltown"/>
    <n v="50158"/>
    <x v="78"/>
    <d v="2015-03-22T00:00:00"/>
    <n v="3.5949"/>
    <n v="2"/>
    <n v="5.21"/>
    <n v="87554"/>
    <x v="1"/>
    <n v="-40.076750224969828"/>
  </r>
  <r>
    <n v="3360"/>
    <s v="Daniel Huff"/>
    <x v="3"/>
    <n v="0.02"/>
    <n v="9.11"/>
    <n v="2.15"/>
    <x v="1"/>
    <x v="2"/>
    <x v="2"/>
    <x v="7"/>
    <x v="2"/>
    <s v="Black Print Carbonless Snap-Off® Rapid Letter, 8 1/2&quot; x 7&quot;"/>
    <n v="0.4"/>
    <s v="United States"/>
    <x v="1"/>
    <x v="30"/>
    <s v="West Allis"/>
    <n v="53214"/>
    <x v="78"/>
    <d v="2015-03-22T00:00:00"/>
    <n v="18.41"/>
    <n v="3"/>
    <n v="27.37"/>
    <n v="91435"/>
    <x v="1"/>
    <n v="294.51545939474431"/>
  </r>
  <r>
    <n v="3361"/>
    <s v="Oscar Kenney"/>
    <x v="3"/>
    <n v="0.06"/>
    <n v="12.64"/>
    <n v="4.9800000000000004"/>
    <x v="1"/>
    <x v="2"/>
    <x v="0"/>
    <x v="11"/>
    <x v="1"/>
    <s v="Nu-Dell Executive Frame"/>
    <n v="0.48"/>
    <s v="United States"/>
    <x v="1"/>
    <x v="30"/>
    <s v="West Bend"/>
    <n v="53095"/>
    <x v="78"/>
    <d v="2015-03-22T00:00:00"/>
    <n v="65.63"/>
    <n v="8"/>
    <n v="98.16"/>
    <n v="91435"/>
    <x v="1"/>
    <n v="472.21056327420217"/>
  </r>
  <r>
    <n v="691"/>
    <s v="Alicia Curtis"/>
    <x v="1"/>
    <n v="0.09"/>
    <n v="6.48"/>
    <n v="6.35"/>
    <x v="1"/>
    <x v="2"/>
    <x v="2"/>
    <x v="7"/>
    <x v="5"/>
    <s v="Xerox 200"/>
    <n v="0.37"/>
    <s v="United States"/>
    <x v="2"/>
    <x v="4"/>
    <s v="Tacoma"/>
    <n v="98408"/>
    <x v="79"/>
    <d v="2015-03-22T00:00:00"/>
    <n v="-88.6"/>
    <n v="8"/>
    <n v="49.81"/>
    <n v="89915"/>
    <x v="2"/>
    <n v="18.067551701210657"/>
  </r>
  <r>
    <n v="1471"/>
    <s v="Danielle Daniel"/>
    <x v="1"/>
    <n v="0.03"/>
    <n v="420.98"/>
    <n v="19.989999999999998"/>
    <x v="1"/>
    <x v="2"/>
    <x v="2"/>
    <x v="5"/>
    <x v="5"/>
    <s v="GBC DocuBind 200 Manual Binding Machine"/>
    <n v="0.35"/>
    <s v="United States"/>
    <x v="3"/>
    <x v="27"/>
    <s v="Westerville"/>
    <n v="43081"/>
    <x v="79"/>
    <d v="2015-03-22T00:00:00"/>
    <n v="3043.0311000000002"/>
    <n v="10"/>
    <n v="4410.1899999999996"/>
    <n v="87077"/>
    <x v="3"/>
    <n v="4923.6669609428163"/>
  </r>
  <r>
    <n v="2601"/>
    <s v="Malcolm French"/>
    <x v="2"/>
    <n v="0.05"/>
    <n v="5.74"/>
    <n v="5.3"/>
    <x v="1"/>
    <x v="3"/>
    <x v="2"/>
    <x v="16"/>
    <x v="1"/>
    <s v="Acme Kleencut® Forged Steel Scissors"/>
    <n v="0.55000000000000004"/>
    <s v="United States"/>
    <x v="3"/>
    <x v="47"/>
    <s v="Merrimack"/>
    <n v="3054"/>
    <x v="79"/>
    <d v="2015-03-26T00:00:00"/>
    <n v="-50.75"/>
    <n v="7"/>
    <n v="42.02"/>
    <n v="87382"/>
    <x v="3"/>
    <n v="253.35138349631379"/>
  </r>
  <r>
    <n v="3275"/>
    <s v="Tamara Dickinson"/>
    <x v="2"/>
    <n v="0.02"/>
    <n v="13.48"/>
    <n v="4.51"/>
    <x v="1"/>
    <x v="2"/>
    <x v="2"/>
    <x v="6"/>
    <x v="5"/>
    <s v="Tenex Personal Project File with Scoop Front Design, Black"/>
    <n v="0.59"/>
    <s v="United States"/>
    <x v="2"/>
    <x v="4"/>
    <s v="Mount Vernon"/>
    <n v="98273"/>
    <x v="79"/>
    <d v="2015-03-23T00:00:00"/>
    <n v="34.520000000000003"/>
    <n v="9"/>
    <n v="127.12"/>
    <n v="86233"/>
    <x v="2"/>
    <n v="426.59739221011557"/>
  </r>
  <r>
    <n v="247"/>
    <s v="Marshall Brandt Briggs"/>
    <x v="4"/>
    <n v="0.09"/>
    <n v="2.88"/>
    <n v="0.99"/>
    <x v="1"/>
    <x v="3"/>
    <x v="2"/>
    <x v="13"/>
    <x v="5"/>
    <s v="Avery 514"/>
    <n v="0.36"/>
    <s v="United States"/>
    <x v="0"/>
    <x v="34"/>
    <s v="Maryville"/>
    <n v="37804"/>
    <x v="79"/>
    <d v="2015-03-23T00:00:00"/>
    <n v="-145.08199999999999"/>
    <n v="10"/>
    <n v="28.73"/>
    <n v="89140"/>
    <x v="0"/>
    <n v="-222.6971668048684"/>
  </r>
  <r>
    <n v="1185"/>
    <s v="Lee Xu"/>
    <x v="4"/>
    <n v="0"/>
    <n v="3174.835"/>
    <n v="24.49"/>
    <x v="1"/>
    <x v="1"/>
    <x v="1"/>
    <x v="3"/>
    <x v="4"/>
    <s v="Polycom ViewStation™ ISDN Videoconferencing Unit"/>
    <n v="0.39"/>
    <s v="United States"/>
    <x v="0"/>
    <x v="16"/>
    <s v="Madison"/>
    <n v="35756"/>
    <x v="79"/>
    <d v="2015-03-22T00:00:00"/>
    <n v="4.1100000000000003"/>
    <n v="3"/>
    <n v="20552.55"/>
    <n v="85938"/>
    <x v="0"/>
    <n v="21878.448370430986"/>
  </r>
  <r>
    <n v="3258"/>
    <s v="Gretchen Best Wilkins"/>
    <x v="3"/>
    <n v="0.02"/>
    <n v="55.94"/>
    <n v="6.55"/>
    <x v="1"/>
    <x v="1"/>
    <x v="1"/>
    <x v="1"/>
    <x v="5"/>
    <s v="Fellowes Smart Design 104-Key Enhanced Keyboard, PS/2 Adapter, Platinum"/>
    <n v="0.68"/>
    <s v="United States"/>
    <x v="2"/>
    <x v="4"/>
    <s v="Lynnwood"/>
    <n v="98037"/>
    <x v="79"/>
    <d v="2015-03-23T00:00:00"/>
    <n v="401.85"/>
    <n v="11"/>
    <n v="646.88"/>
    <n v="88824"/>
    <x v="2"/>
    <n v="1128.8642383611514"/>
  </r>
  <r>
    <n v="87"/>
    <s v="Norman Shields"/>
    <x v="1"/>
    <n v="0.09"/>
    <n v="4.91"/>
    <n v="0.5"/>
    <x v="1"/>
    <x v="3"/>
    <x v="2"/>
    <x v="13"/>
    <x v="5"/>
    <s v="Avery 493"/>
    <n v="0.36"/>
    <s v="United States"/>
    <x v="2"/>
    <x v="8"/>
    <s v="Vacaville"/>
    <n v="95687"/>
    <x v="80"/>
    <d v="2015-03-23T00:00:00"/>
    <n v="28.855799999999999"/>
    <n v="9"/>
    <n v="41.82"/>
    <n v="90597"/>
    <x v="2"/>
    <n v="-67.014897954353501"/>
  </r>
  <r>
    <n v="87"/>
    <s v="Norman Shields"/>
    <x v="1"/>
    <n v="0.01"/>
    <n v="296.18"/>
    <n v="54.12"/>
    <x v="0"/>
    <x v="3"/>
    <x v="0"/>
    <x v="0"/>
    <x v="0"/>
    <s v="Hon 94000 Series Round Tables"/>
    <n v="0.76"/>
    <s v="United States"/>
    <x v="2"/>
    <x v="8"/>
    <s v="Vacaville"/>
    <n v="95687"/>
    <x v="80"/>
    <d v="2015-03-25T00:00:00"/>
    <n v="173.48"/>
    <n v="9"/>
    <n v="2875.72"/>
    <n v="90597"/>
    <x v="2"/>
    <n v="3057.4787885694423"/>
  </r>
  <r>
    <n v="2014"/>
    <s v="Cathy Simon"/>
    <x v="1"/>
    <n v="7.0000000000000007E-2"/>
    <n v="39.479999999999997"/>
    <n v="1.99"/>
    <x v="1"/>
    <x v="2"/>
    <x v="1"/>
    <x v="1"/>
    <x v="1"/>
    <s v="80 Minute CD-R Spindle, 100/Pack - Staples"/>
    <n v="0.54"/>
    <s v="United States"/>
    <x v="1"/>
    <x v="20"/>
    <s v="Council Bluffs"/>
    <n v="51503"/>
    <x v="80"/>
    <d v="2015-03-24T00:00:00"/>
    <n v="88.72"/>
    <n v="4"/>
    <n v="151.27000000000001"/>
    <n v="88367"/>
    <x v="1"/>
    <n v="337.05307807344775"/>
  </r>
  <r>
    <n v="2014"/>
    <s v="Cathy Simon"/>
    <x v="1"/>
    <n v="0"/>
    <n v="4.91"/>
    <n v="0.5"/>
    <x v="1"/>
    <x v="2"/>
    <x v="2"/>
    <x v="13"/>
    <x v="5"/>
    <s v="Avery 493"/>
    <n v="0.36"/>
    <s v="United States"/>
    <x v="1"/>
    <x v="20"/>
    <s v="Council Bluffs"/>
    <n v="51503"/>
    <x v="80"/>
    <d v="2015-03-24T00:00:00"/>
    <n v="7.2519"/>
    <n v="2"/>
    <n v="10.51"/>
    <n v="88367"/>
    <x v="1"/>
    <n v="0.77677148132643126"/>
  </r>
  <r>
    <n v="949"/>
    <s v="Ernest Oh"/>
    <x v="2"/>
    <n v="0.02"/>
    <n v="48.04"/>
    <n v="5.09"/>
    <x v="1"/>
    <x v="1"/>
    <x v="2"/>
    <x v="7"/>
    <x v="5"/>
    <s v="Xerox 1910"/>
    <n v="0.37"/>
    <s v="United States"/>
    <x v="2"/>
    <x v="8"/>
    <s v="Los Angeles"/>
    <n v="90049"/>
    <x v="80"/>
    <d v="2015-03-26T00:00:00"/>
    <n v="373.67"/>
    <n v="18"/>
    <n v="881.32"/>
    <n v="8257"/>
    <x v="2"/>
    <n v="655.97377703213169"/>
  </r>
  <r>
    <n v="950"/>
    <s v="Jane Shah"/>
    <x v="2"/>
    <n v="0.05"/>
    <n v="1500.97"/>
    <n v="29.7"/>
    <x v="0"/>
    <x v="1"/>
    <x v="1"/>
    <x v="3"/>
    <x v="3"/>
    <s v="Epson DFX5000+ Dot Matrix Printer"/>
    <n v="0.56999999999999995"/>
    <s v="United States"/>
    <x v="1"/>
    <x v="7"/>
    <s v="Prior Lake"/>
    <n v="55372"/>
    <x v="80"/>
    <d v="2015-03-22T00:00:00"/>
    <n v="-2561.3235"/>
    <n v="1"/>
    <n v="1497.22"/>
    <n v="89084"/>
    <x v="1"/>
    <n v="3225.7980364202863"/>
  </r>
  <r>
    <n v="950"/>
    <s v="Jane Shah"/>
    <x v="2"/>
    <n v="0.02"/>
    <n v="48.04"/>
    <n v="5.09"/>
    <x v="1"/>
    <x v="1"/>
    <x v="2"/>
    <x v="7"/>
    <x v="5"/>
    <s v="Xerox 1910"/>
    <n v="0.37"/>
    <s v="United States"/>
    <x v="1"/>
    <x v="7"/>
    <s v="Prior Lake"/>
    <n v="55372"/>
    <x v="80"/>
    <d v="2015-03-26T00:00:00"/>
    <n v="168.91890000000001"/>
    <n v="5"/>
    <n v="244.81"/>
    <n v="89084"/>
    <x v="1"/>
    <n v="446.30338394604809"/>
  </r>
  <r>
    <n v="950"/>
    <s v="Jane Shah"/>
    <x v="2"/>
    <n v="0.03"/>
    <n v="4.28"/>
    <n v="1.6"/>
    <x v="1"/>
    <x v="1"/>
    <x v="2"/>
    <x v="2"/>
    <x v="2"/>
    <s v="Newell 320"/>
    <n v="0.57999999999999996"/>
    <s v="United States"/>
    <x v="1"/>
    <x v="7"/>
    <s v="Prior Lake"/>
    <n v="55372"/>
    <x v="80"/>
    <d v="2015-03-29T00:00:00"/>
    <n v="-6.2"/>
    <n v="1"/>
    <n v="4.55"/>
    <n v="89084"/>
    <x v="1"/>
    <n v="201.34826973332375"/>
  </r>
  <r>
    <n v="1938"/>
    <s v="Franklin Spencer"/>
    <x v="4"/>
    <n v="0.1"/>
    <n v="152.47999999999999"/>
    <n v="4"/>
    <x v="2"/>
    <x v="3"/>
    <x v="1"/>
    <x v="1"/>
    <x v="5"/>
    <s v="Adesso Programmable 142-Key Keyboard"/>
    <n v="0.79"/>
    <s v="United States"/>
    <x v="1"/>
    <x v="38"/>
    <s v="Emporia"/>
    <n v="66801"/>
    <x v="80"/>
    <d v="2015-03-23T00:00:00"/>
    <n v="-521.09"/>
    <n v="4"/>
    <n v="558.16999999999996"/>
    <n v="88870"/>
    <x v="1"/>
    <n v="212.76325439112443"/>
  </r>
  <r>
    <n v="1940"/>
    <s v="Eileen McDonald"/>
    <x v="4"/>
    <n v="0.08"/>
    <n v="6.84"/>
    <n v="8.3699999999999992"/>
    <x v="1"/>
    <x v="3"/>
    <x v="2"/>
    <x v="16"/>
    <x v="1"/>
    <s v="Acme Design Line 8&quot; Stainless Steel Bent Scissors w/Champagne Handles, 3-1/8&quot; Cut"/>
    <n v="0.57999999999999996"/>
    <s v="United States"/>
    <x v="2"/>
    <x v="15"/>
    <s v="Draper"/>
    <n v="84020"/>
    <x v="80"/>
    <d v="2015-03-24T00:00:00"/>
    <n v="-29.49"/>
    <n v="1"/>
    <n v="8.39"/>
    <n v="88870"/>
    <x v="2"/>
    <n v="301.52659576105714"/>
  </r>
  <r>
    <n v="959"/>
    <s v="Sally House"/>
    <x v="3"/>
    <n v="0.01"/>
    <n v="145.44999999999999"/>
    <n v="17.850000000000001"/>
    <x v="0"/>
    <x v="3"/>
    <x v="1"/>
    <x v="3"/>
    <x v="3"/>
    <s v="Panasonic KX-P1150 Dot Matrix Printer"/>
    <n v="0.56000000000000005"/>
    <s v="United States"/>
    <x v="1"/>
    <x v="18"/>
    <s v="Burleson"/>
    <n v="76028"/>
    <x v="80"/>
    <d v="2015-03-23T00:00:00"/>
    <n v="837.6807"/>
    <n v="8"/>
    <n v="1214.03"/>
    <n v="91581"/>
    <x v="1"/>
    <n v="2300.1756864499202"/>
  </r>
  <r>
    <n v="1553"/>
    <s v="Tara Powers Underwood"/>
    <x v="3"/>
    <n v="0.03"/>
    <n v="12.28"/>
    <n v="6.35"/>
    <x v="1"/>
    <x v="0"/>
    <x v="2"/>
    <x v="7"/>
    <x v="5"/>
    <s v="Staples Premium Bright 1-Part Blank Computer Paper"/>
    <n v="0.38"/>
    <s v="United States"/>
    <x v="0"/>
    <x v="0"/>
    <s v="Greenville"/>
    <n v="38701"/>
    <x v="80"/>
    <d v="2015-03-24T00:00:00"/>
    <n v="68.676000000000002"/>
    <n v="7"/>
    <n v="87.53"/>
    <n v="87484"/>
    <x v="0"/>
    <n v="409.29877282040417"/>
  </r>
  <r>
    <n v="2561"/>
    <s v="Laurie Moon"/>
    <x v="3"/>
    <n v="0.03"/>
    <n v="160.97999999999999"/>
    <n v="30"/>
    <x v="0"/>
    <x v="1"/>
    <x v="0"/>
    <x v="9"/>
    <x v="3"/>
    <s v="Office Star - Mid Back Dual function Ergonomic High Back Chair with 2-Way Adjustable Arms"/>
    <n v="0.62"/>
    <s v="United States"/>
    <x v="3"/>
    <x v="11"/>
    <s v="Ossining"/>
    <n v="10562"/>
    <x v="80"/>
    <d v="2015-03-25T00:00:00"/>
    <n v="1261.4718"/>
    <n v="11"/>
    <n v="1828.22"/>
    <n v="86465"/>
    <x v="3"/>
    <n v="3126.3434466404547"/>
  </r>
  <r>
    <n v="1976"/>
    <s v="Sherri F Vogel"/>
    <x v="0"/>
    <n v="0.06"/>
    <n v="40.99"/>
    <n v="17.48"/>
    <x v="1"/>
    <x v="1"/>
    <x v="2"/>
    <x v="7"/>
    <x v="5"/>
    <s v="Xerox 1893"/>
    <n v="0.36"/>
    <s v="United States"/>
    <x v="1"/>
    <x v="25"/>
    <s v="East Lansing"/>
    <n v="48823"/>
    <x v="81"/>
    <d v="2015-03-25T00:00:00"/>
    <n v="214.23"/>
    <n v="14"/>
    <n v="585.08000000000004"/>
    <n v="89041"/>
    <x v="1"/>
    <n v="988.56321683076567"/>
  </r>
  <r>
    <n v="2618"/>
    <s v="Amy Hamrick Melvin"/>
    <x v="0"/>
    <n v="0.1"/>
    <n v="20.27"/>
    <n v="3.99"/>
    <x v="1"/>
    <x v="3"/>
    <x v="2"/>
    <x v="8"/>
    <x v="5"/>
    <s v="Fellowes Mighty 8 Compact Surge Protector"/>
    <n v="0.56999999999999995"/>
    <s v="United States"/>
    <x v="3"/>
    <x v="11"/>
    <s v="New York City"/>
    <n v="10004"/>
    <x v="81"/>
    <d v="2015-03-24T00:00:00"/>
    <n v="84.05"/>
    <n v="53"/>
    <n v="1051.52"/>
    <n v="53153"/>
    <x v="3"/>
    <n v="594.53218051884551"/>
  </r>
  <r>
    <n v="2620"/>
    <s v="Phyllis Little"/>
    <x v="0"/>
    <n v="0.1"/>
    <n v="20.27"/>
    <n v="3.99"/>
    <x v="1"/>
    <x v="3"/>
    <x v="2"/>
    <x v="8"/>
    <x v="5"/>
    <s v="Fellowes Mighty 8 Compact Surge Protector"/>
    <n v="0.56999999999999995"/>
    <s v="United States"/>
    <x v="0"/>
    <x v="34"/>
    <s v="Bartlett"/>
    <n v="38134"/>
    <x v="81"/>
    <d v="2015-03-24T00:00:00"/>
    <n v="381.61799999999999"/>
    <n v="13"/>
    <n v="257.92"/>
    <n v="88017"/>
    <x v="0"/>
    <n v="899.24946667672077"/>
  </r>
  <r>
    <n v="2618"/>
    <s v="Amy Hamrick Melvin"/>
    <x v="1"/>
    <n v="0.05"/>
    <n v="4.84"/>
    <n v="0.71"/>
    <x v="2"/>
    <x v="3"/>
    <x v="2"/>
    <x v="2"/>
    <x v="2"/>
    <s v="*Staples* Highlighting Markers"/>
    <n v="0.52"/>
    <s v="United States"/>
    <x v="3"/>
    <x v="11"/>
    <s v="New York City"/>
    <n v="10004"/>
    <x v="81"/>
    <d v="2015-03-23T00:00:00"/>
    <n v="29.17"/>
    <n v="20"/>
    <n v="103.39"/>
    <n v="34017"/>
    <x v="3"/>
    <n v="16.098879884512201"/>
  </r>
  <r>
    <n v="2618"/>
    <s v="Amy Hamrick Melvin"/>
    <x v="1"/>
    <n v="0.01"/>
    <n v="14.98"/>
    <n v="7.69"/>
    <x v="1"/>
    <x v="3"/>
    <x v="2"/>
    <x v="6"/>
    <x v="5"/>
    <s v="Super Decoflex Portable Personal File"/>
    <n v="0.56999999999999995"/>
    <s v="United States"/>
    <x v="3"/>
    <x v="11"/>
    <s v="New York City"/>
    <n v="10004"/>
    <x v="81"/>
    <d v="2015-03-25T00:00:00"/>
    <n v="-48.97"/>
    <n v="28"/>
    <n v="435.39"/>
    <n v="34017"/>
    <x v="3"/>
    <n v="310.98317448702983"/>
  </r>
  <r>
    <n v="2619"/>
    <s v="Brandon E Shepherd"/>
    <x v="1"/>
    <n v="0.05"/>
    <n v="4.84"/>
    <n v="0.71"/>
    <x v="2"/>
    <x v="3"/>
    <x v="2"/>
    <x v="2"/>
    <x v="2"/>
    <s v="*Staples* Highlighting Markers"/>
    <n v="0.52"/>
    <s v="United States"/>
    <x v="1"/>
    <x v="46"/>
    <s v="Sioux Falls"/>
    <n v="57103"/>
    <x v="81"/>
    <d v="2015-03-23T00:00:00"/>
    <n v="17.836500000000001"/>
    <n v="5"/>
    <n v="25.85"/>
    <n v="88014"/>
    <x v="1"/>
    <n v="4.4930843598916965"/>
  </r>
  <r>
    <n v="2958"/>
    <s v="Ellen Sparks"/>
    <x v="2"/>
    <n v="0.06"/>
    <n v="20.99"/>
    <n v="0.99"/>
    <x v="1"/>
    <x v="3"/>
    <x v="1"/>
    <x v="12"/>
    <x v="2"/>
    <s v="Accessory21"/>
    <n v="0.37"/>
    <s v="United States"/>
    <x v="1"/>
    <x v="30"/>
    <s v="Neenah"/>
    <n v="54956"/>
    <x v="81"/>
    <d v="2015-03-28T00:00:00"/>
    <n v="224.9607"/>
    <n v="18"/>
    <n v="326.02999999999997"/>
    <n v="90265"/>
    <x v="1"/>
    <n v="308.12009818797117"/>
  </r>
  <r>
    <n v="1368"/>
    <s v="Patsy Harmon"/>
    <x v="4"/>
    <n v="0.09"/>
    <n v="4.55"/>
    <n v="1.49"/>
    <x v="1"/>
    <x v="1"/>
    <x v="2"/>
    <x v="5"/>
    <x v="5"/>
    <s v="Presstex Flexible Ring Binders"/>
    <n v="0.35"/>
    <s v="United States"/>
    <x v="1"/>
    <x v="18"/>
    <s v="Lufkin"/>
    <n v="75901"/>
    <x v="81"/>
    <d v="2015-03-25T00:00:00"/>
    <n v="16.898"/>
    <n v="6"/>
    <n v="25.45"/>
    <n v="90514"/>
    <x v="1"/>
    <n v="-75.020983747460292"/>
  </r>
  <r>
    <n v="1369"/>
    <s v="Joe D Dean"/>
    <x v="4"/>
    <n v="7.0000000000000007E-2"/>
    <n v="9.7799999999999994"/>
    <n v="5.76"/>
    <x v="2"/>
    <x v="1"/>
    <x v="2"/>
    <x v="15"/>
    <x v="5"/>
    <s v="Staples #10 Laser &amp; Inkjet Envelopes, 4 1/8&quot; x 9 1/2&quot;, 100/Box"/>
    <n v="0.35"/>
    <s v="United States"/>
    <x v="1"/>
    <x v="18"/>
    <s v="Mansfield"/>
    <n v="76063"/>
    <x v="81"/>
    <d v="2015-03-25T00:00:00"/>
    <n v="20.14"/>
    <n v="11"/>
    <n v="110.72"/>
    <n v="90514"/>
    <x v="1"/>
    <n v="-6.2936881216905718"/>
  </r>
  <r>
    <n v="2395"/>
    <s v="Beverly Roberts"/>
    <x v="3"/>
    <n v="0.04"/>
    <n v="60.97"/>
    <n v="4.5"/>
    <x v="1"/>
    <x v="3"/>
    <x v="2"/>
    <x v="8"/>
    <x v="5"/>
    <s v="Tripp Lite Isotel 6 Outlet Surge Protector with Fax/Modem Protection"/>
    <n v="0.56000000000000005"/>
    <s v="United States"/>
    <x v="0"/>
    <x v="5"/>
    <s v="Savannah"/>
    <n v="31401"/>
    <x v="81"/>
    <d v="2015-03-24T00:00:00"/>
    <n v="79.423199999999994"/>
    <n v="15"/>
    <n v="904.31"/>
    <n v="86952"/>
    <x v="0"/>
    <n v="673.76701616913851"/>
  </r>
  <r>
    <n v="3381"/>
    <s v="Christopher Norton Patterson"/>
    <x v="3"/>
    <n v="0.05"/>
    <n v="11.97"/>
    <n v="5.81"/>
    <x v="1"/>
    <x v="3"/>
    <x v="2"/>
    <x v="2"/>
    <x v="1"/>
    <s v="Staples SlimLine Pencil Sharpener"/>
    <n v="0.6"/>
    <s v="United States"/>
    <x v="0"/>
    <x v="5"/>
    <s v="Macon"/>
    <n v="31204"/>
    <x v="81"/>
    <d v="2015-03-25T00:00:00"/>
    <n v="349.05930000000001"/>
    <n v="2"/>
    <n v="25.31"/>
    <n v="88836"/>
    <x v="0"/>
    <n v="859.20222145083903"/>
  </r>
  <r>
    <n v="618"/>
    <s v="Robert Cowan"/>
    <x v="0"/>
    <n v="0.06"/>
    <n v="17.98"/>
    <n v="4"/>
    <x v="1"/>
    <x v="1"/>
    <x v="1"/>
    <x v="1"/>
    <x v="5"/>
    <s v="Belkin 107-key enhanced keyboard, USB/PS/2 interface"/>
    <n v="0.79"/>
    <s v="United States"/>
    <x v="2"/>
    <x v="3"/>
    <s v="Pueblo West"/>
    <n v="81007"/>
    <x v="82"/>
    <d v="2015-03-25T00:00:00"/>
    <n v="-78.13"/>
    <n v="4"/>
    <n v="70.06"/>
    <n v="88197"/>
    <x v="2"/>
    <n v="601.9153760192346"/>
  </r>
  <r>
    <n v="3309"/>
    <s v="Edwin Chung"/>
    <x v="0"/>
    <n v="0.1"/>
    <n v="6.64"/>
    <n v="54.95"/>
    <x v="1"/>
    <x v="0"/>
    <x v="0"/>
    <x v="11"/>
    <x v="1"/>
    <s v="G.E. Longer-Life Indoor Recessed Floodlight Bulbs"/>
    <n v="0.37"/>
    <s v="United States"/>
    <x v="3"/>
    <x v="35"/>
    <s v="Natick"/>
    <n v="1760"/>
    <x v="82"/>
    <d v="2015-03-26T00:00:00"/>
    <n v="-25"/>
    <n v="4"/>
    <n v="25.31"/>
    <n v="90460"/>
    <x v="3"/>
    <n v="1673.3846484292346"/>
  </r>
  <r>
    <n v="3310"/>
    <s v="Tiffany Grossman Hardin"/>
    <x v="0"/>
    <n v="0.05"/>
    <n v="90.48"/>
    <n v="19.989999999999998"/>
    <x v="1"/>
    <x v="0"/>
    <x v="2"/>
    <x v="15"/>
    <x v="5"/>
    <s v="Tyvek® Side-Opening Peel &amp; Seel® Expanding Envelopes"/>
    <n v="0.4"/>
    <s v="United States"/>
    <x v="3"/>
    <x v="35"/>
    <s v="Sandwich"/>
    <n v="2563"/>
    <x v="82"/>
    <d v="2015-03-25T00:00:00"/>
    <n v="255.1482"/>
    <n v="4"/>
    <n v="369.78"/>
    <n v="90460"/>
    <x v="3"/>
    <n v="1314.6550108181129"/>
  </r>
  <r>
    <n v="1689"/>
    <s v="Larry Church"/>
    <x v="1"/>
    <n v="0"/>
    <n v="48.91"/>
    <n v="35"/>
    <x v="1"/>
    <x v="3"/>
    <x v="2"/>
    <x v="6"/>
    <x v="4"/>
    <s v="Tennsco Industrial Shelving"/>
    <n v="0.83"/>
    <s v="United States"/>
    <x v="1"/>
    <x v="2"/>
    <s v="Highland"/>
    <n v="46322"/>
    <x v="82"/>
    <d v="2015-03-25T00:00:00"/>
    <n v="-628.38"/>
    <n v="10"/>
    <n v="514.79"/>
    <n v="91077"/>
    <x v="1"/>
    <n v="801.50778666753718"/>
  </r>
  <r>
    <n v="2308"/>
    <s v="Laurence Cummings"/>
    <x v="2"/>
    <n v="0.08"/>
    <n v="9.48"/>
    <n v="7.29"/>
    <x v="1"/>
    <x v="0"/>
    <x v="0"/>
    <x v="11"/>
    <x v="1"/>
    <s v="DAX Two-Tone Rosewood/Black Document Frame, Desktop, 5 x 7"/>
    <n v="0.45"/>
    <s v="United States"/>
    <x v="0"/>
    <x v="12"/>
    <s v="Lehigh Acres"/>
    <n v="33971"/>
    <x v="82"/>
    <d v="2015-03-26T00:00:00"/>
    <n v="-50.4"/>
    <n v="2"/>
    <n v="20.22"/>
    <n v="90557"/>
    <x v="0"/>
    <n v="208.45001618310434"/>
  </r>
  <r>
    <n v="2308"/>
    <s v="Laurence Cummings"/>
    <x v="2"/>
    <n v="0.03"/>
    <n v="193.17"/>
    <n v="19.989999999999998"/>
    <x v="1"/>
    <x v="0"/>
    <x v="2"/>
    <x v="6"/>
    <x v="5"/>
    <s v="Fellowes Staxonsteel® Drawer Files"/>
    <n v="0.71"/>
    <s v="United States"/>
    <x v="0"/>
    <x v="12"/>
    <s v="Lehigh Acres"/>
    <n v="33971"/>
    <x v="82"/>
    <d v="2015-03-28T00:00:00"/>
    <n v="-348.75400000000002"/>
    <n v="8"/>
    <n v="1548.97"/>
    <n v="90557"/>
    <x v="0"/>
    <n v="1078.6303041697345"/>
  </r>
  <r>
    <n v="1060"/>
    <s v="Gene Gilliam"/>
    <x v="4"/>
    <n v="0.09"/>
    <n v="138.75"/>
    <n v="52.42"/>
    <x v="0"/>
    <x v="0"/>
    <x v="0"/>
    <x v="0"/>
    <x v="0"/>
    <s v="Balt Split Level Computer Training Table"/>
    <n v="0.74"/>
    <s v="United States"/>
    <x v="0"/>
    <x v="5"/>
    <s v="Atlanta"/>
    <n v="30318"/>
    <x v="82"/>
    <d v="2015-03-25T00:00:00"/>
    <n v="-445.97177625"/>
    <n v="23"/>
    <n v="2527.79"/>
    <n v="58628"/>
    <x v="0"/>
    <n v="1819.6257085429538"/>
  </r>
  <r>
    <n v="1062"/>
    <s v="Willie Robinson"/>
    <x v="4"/>
    <n v="0.09"/>
    <n v="138.75"/>
    <n v="52.42"/>
    <x v="0"/>
    <x v="0"/>
    <x v="0"/>
    <x v="0"/>
    <x v="0"/>
    <s v="Balt Split Level Computer Training Table"/>
    <n v="0.74"/>
    <s v="United States"/>
    <x v="3"/>
    <x v="11"/>
    <s v="Coram"/>
    <n v="11727"/>
    <x v="82"/>
    <d v="2015-03-25T00:00:00"/>
    <n v="-335.31712499999998"/>
    <n v="6"/>
    <n v="659.42"/>
    <n v="91354"/>
    <x v="3"/>
    <n v="1932.9389177242035"/>
  </r>
  <r>
    <n v="1254"/>
    <s v="Anne Bland"/>
    <x v="4"/>
    <n v="0.06"/>
    <n v="3.95"/>
    <n v="2"/>
    <x v="1"/>
    <x v="2"/>
    <x v="2"/>
    <x v="14"/>
    <x v="2"/>
    <s v="Advantus Map Pennant Flags and Round Head Tacks"/>
    <n v="0.53"/>
    <s v="United States"/>
    <x v="1"/>
    <x v="18"/>
    <s v="Channelview"/>
    <n v="77530"/>
    <x v="82"/>
    <d v="2015-03-25T00:00:00"/>
    <n v="-9.68"/>
    <n v="5"/>
    <n v="19.66"/>
    <n v="89984"/>
    <x v="1"/>
    <n v="138.79174166792691"/>
  </r>
  <r>
    <n v="2256"/>
    <s v="Lloyd Levin"/>
    <x v="4"/>
    <n v="7.0000000000000007E-2"/>
    <n v="70.98"/>
    <n v="30"/>
    <x v="0"/>
    <x v="3"/>
    <x v="0"/>
    <x v="9"/>
    <x v="3"/>
    <s v="Novimex Turbo Task Chair"/>
    <n v="0.73"/>
    <s v="United States"/>
    <x v="0"/>
    <x v="9"/>
    <s v="New Bern"/>
    <n v="28560"/>
    <x v="82"/>
    <d v="2015-03-26T00:00:00"/>
    <n v="-222.95"/>
    <n v="20"/>
    <n v="1373.47"/>
    <n v="87964"/>
    <x v="0"/>
    <n v="1229.9378526589521"/>
  </r>
  <r>
    <n v="2330"/>
    <s v="Kara Foster"/>
    <x v="4"/>
    <n v="0.06"/>
    <n v="28.53"/>
    <n v="1.49"/>
    <x v="1"/>
    <x v="2"/>
    <x v="2"/>
    <x v="5"/>
    <x v="5"/>
    <s v="Lock-Up Easel 'Spel-Binder'"/>
    <n v="0.38"/>
    <s v="United States"/>
    <x v="1"/>
    <x v="20"/>
    <s v="Marion"/>
    <n v="52302"/>
    <x v="82"/>
    <d v="2015-03-27T00:00:00"/>
    <n v="74.638499999999993"/>
    <n v="5"/>
    <n v="134.09"/>
    <n v="90964"/>
    <x v="1"/>
    <n v="163.37586514285235"/>
  </r>
  <r>
    <n v="3143"/>
    <s v="Neil Song"/>
    <x v="4"/>
    <n v="0.02"/>
    <n v="15.42"/>
    <n v="5.41"/>
    <x v="1"/>
    <x v="1"/>
    <x v="2"/>
    <x v="6"/>
    <x v="5"/>
    <s v="Decoflex Hanging Personal Folder File"/>
    <n v="0.59"/>
    <s v="United States"/>
    <x v="1"/>
    <x v="18"/>
    <s v="Pflugerville"/>
    <n v="78660"/>
    <x v="82"/>
    <d v="2015-03-25T00:00:00"/>
    <n v="-16.37"/>
    <n v="2"/>
    <n v="33.840000000000003"/>
    <n v="86368"/>
    <x v="1"/>
    <n v="279.05843094104733"/>
  </r>
  <r>
    <n v="2430"/>
    <s v="Kimberly Reilly"/>
    <x v="3"/>
    <n v="0.1"/>
    <n v="14.28"/>
    <n v="2.99"/>
    <x v="1"/>
    <x v="2"/>
    <x v="2"/>
    <x v="5"/>
    <x v="5"/>
    <s v="Avery Premier Heavy-Duty Binder with Round Locking Rings"/>
    <n v="0.39"/>
    <s v="United States"/>
    <x v="1"/>
    <x v="18"/>
    <s v="Killeen"/>
    <n v="76541"/>
    <x v="82"/>
    <d v="2015-03-25T00:00:00"/>
    <n v="104.9145"/>
    <n v="11"/>
    <n v="152.05000000000001"/>
    <n v="91108"/>
    <x v="1"/>
    <n v="361.3349089517709"/>
  </r>
  <r>
    <n v="880"/>
    <s v="Ellen Beck"/>
    <x v="0"/>
    <n v="7.0000000000000007E-2"/>
    <n v="5.68"/>
    <n v="1.39"/>
    <x v="1"/>
    <x v="0"/>
    <x v="2"/>
    <x v="15"/>
    <x v="5"/>
    <s v="Staples Standard Envelopes"/>
    <n v="0.38"/>
    <s v="United States"/>
    <x v="2"/>
    <x v="41"/>
    <s v="Scottsdale"/>
    <n v="85254"/>
    <x v="83"/>
    <d v="2015-03-27T00:00:00"/>
    <n v="18.643799999999999"/>
    <n v="5"/>
    <n v="27.02"/>
    <n v="86153"/>
    <x v="2"/>
    <n v="262.84285703761554"/>
  </r>
  <r>
    <n v="880"/>
    <s v="Ellen Beck"/>
    <x v="0"/>
    <n v="0.06"/>
    <n v="22.84"/>
    <n v="11.54"/>
    <x v="1"/>
    <x v="0"/>
    <x v="2"/>
    <x v="7"/>
    <x v="5"/>
    <s v="Xerox 1964"/>
    <n v="0.39"/>
    <s v="United States"/>
    <x v="2"/>
    <x v="41"/>
    <s v="Scottsdale"/>
    <n v="85254"/>
    <x v="83"/>
    <d v="2015-03-27T00:00:00"/>
    <n v="-31.24"/>
    <n v="1"/>
    <n v="27.67"/>
    <n v="86153"/>
    <x v="2"/>
    <n v="560.98543627111178"/>
  </r>
  <r>
    <n v="1241"/>
    <s v="Bradley Schroeder"/>
    <x v="0"/>
    <n v="0.06"/>
    <n v="200.97"/>
    <n v="15.59"/>
    <x v="0"/>
    <x v="0"/>
    <x v="1"/>
    <x v="3"/>
    <x v="3"/>
    <s v="Hewlett-Packard Deskjet 6122 Color Inkjet Printer"/>
    <n v="0.36"/>
    <s v="United States"/>
    <x v="0"/>
    <x v="16"/>
    <s v="Auburn"/>
    <n v="36830"/>
    <x v="83"/>
    <d v="2015-03-25T00:00:00"/>
    <n v="531.61800000000005"/>
    <n v="7"/>
    <n v="1348.83"/>
    <n v="90881"/>
    <x v="0"/>
    <n v="1978.9152948442002"/>
  </r>
  <r>
    <n v="1648"/>
    <s v="Nina Bowles"/>
    <x v="0"/>
    <n v="0.08"/>
    <n v="46.89"/>
    <n v="5.0999999999999996"/>
    <x v="1"/>
    <x v="3"/>
    <x v="2"/>
    <x v="8"/>
    <x v="6"/>
    <s v="Bionaire Personal Warm Mist Humidifier/Vaporizer"/>
    <n v="0.46"/>
    <s v="United States"/>
    <x v="1"/>
    <x v="10"/>
    <s v="Woodstock"/>
    <n v="60098"/>
    <x v="83"/>
    <d v="2015-03-27T00:00:00"/>
    <n v="507.63299999999998"/>
    <n v="17"/>
    <n v="735.7"/>
    <n v="91043"/>
    <x v="1"/>
    <n v="1064.1634286589351"/>
  </r>
  <r>
    <n v="1648"/>
    <s v="Nina Bowles"/>
    <x v="0"/>
    <n v="0.05"/>
    <n v="12.98"/>
    <n v="3.14"/>
    <x v="1"/>
    <x v="3"/>
    <x v="2"/>
    <x v="16"/>
    <x v="1"/>
    <s v="Acme® 8&quot; Straight Scissors"/>
    <n v="0.6"/>
    <s v="United States"/>
    <x v="1"/>
    <x v="10"/>
    <s v="Woodstock"/>
    <n v="60098"/>
    <x v="83"/>
    <d v="2015-03-25T00:00:00"/>
    <n v="38.229999999999997"/>
    <n v="18"/>
    <n v="225.59"/>
    <n v="91043"/>
    <x v="1"/>
    <n v="559.2544897959599"/>
  </r>
  <r>
    <n v="1829"/>
    <s v="Suzanne Cochran"/>
    <x v="0"/>
    <n v="0.01"/>
    <n v="10.64"/>
    <n v="5.16"/>
    <x v="2"/>
    <x v="3"/>
    <x v="0"/>
    <x v="11"/>
    <x v="5"/>
    <s v="Eldon Expressions Punched Metal &amp; Wood Desk Accessories, Pewter &amp; Cherry"/>
    <n v="0.56999999999999995"/>
    <s v="United States"/>
    <x v="1"/>
    <x v="20"/>
    <s v="Cedar Rapids"/>
    <n v="52402"/>
    <x v="83"/>
    <d v="2015-03-27T00:00:00"/>
    <n v="-11.69"/>
    <n v="5"/>
    <n v="58.52"/>
    <n v="86957"/>
    <x v="1"/>
    <n v="475.9171264820788"/>
  </r>
  <r>
    <n v="2201"/>
    <s v="David Hoyle"/>
    <x v="0"/>
    <n v="0.17"/>
    <n v="14.89"/>
    <n v="13.56"/>
    <x v="1"/>
    <x v="0"/>
    <x v="0"/>
    <x v="11"/>
    <x v="4"/>
    <s v="Tensor Computer Mounted Lamp"/>
    <n v="0.57999999999999996"/>
    <s v="United States"/>
    <x v="1"/>
    <x v="7"/>
    <s v="Bloomington"/>
    <n v="55420"/>
    <x v="83"/>
    <d v="2015-03-27T00:00:00"/>
    <n v="-9.1300000000000008"/>
    <n v="1"/>
    <n v="27.96"/>
    <n v="86054"/>
    <x v="1"/>
    <n v="699.78203039152868"/>
  </r>
  <r>
    <n v="3100"/>
    <s v="Gladys Holloway"/>
    <x v="0"/>
    <n v="7.0000000000000007E-2"/>
    <n v="35.99"/>
    <n v="5"/>
    <x v="1"/>
    <x v="1"/>
    <x v="1"/>
    <x v="12"/>
    <x v="2"/>
    <s v="Accessory17"/>
    <n v="0.82"/>
    <s v="United States"/>
    <x v="0"/>
    <x v="12"/>
    <s v="Oakland Park"/>
    <n v="33334"/>
    <x v="83"/>
    <d v="2015-03-27T00:00:00"/>
    <n v="-299.81420000000003"/>
    <n v="1"/>
    <n v="31.71"/>
    <n v="89988"/>
    <x v="0"/>
    <n v="477.30001743902596"/>
  </r>
  <r>
    <n v="693"/>
    <s v="Richard McClure"/>
    <x v="2"/>
    <n v="0.02"/>
    <n v="500.98"/>
    <n v="41.44"/>
    <x v="0"/>
    <x v="0"/>
    <x v="0"/>
    <x v="10"/>
    <x v="0"/>
    <s v="DMI Eclipse Executive Suite Bookcases"/>
    <n v="0.66"/>
    <s v="United States"/>
    <x v="2"/>
    <x v="3"/>
    <s v="Thornton"/>
    <n v="80229"/>
    <x v="83"/>
    <d v="2015-03-25T00:00:00"/>
    <n v="2568.4629"/>
    <n v="7"/>
    <n v="3722.41"/>
    <n v="87811"/>
    <x v="2"/>
    <n v="5784.7037639247928"/>
  </r>
  <r>
    <n v="1557"/>
    <s v="James Nicholson"/>
    <x v="2"/>
    <n v="0.09"/>
    <n v="60.98"/>
    <n v="49"/>
    <x v="1"/>
    <x v="1"/>
    <x v="2"/>
    <x v="8"/>
    <x v="4"/>
    <s v="Euro Pro Shark Stick Mini Vacuum"/>
    <n v="0.59"/>
    <s v="United States"/>
    <x v="0"/>
    <x v="21"/>
    <s v="Annandale"/>
    <n v="22003"/>
    <x v="83"/>
    <d v="2015-04-02T00:00:00"/>
    <n v="-954.75800000000004"/>
    <n v="15"/>
    <n v="879.62"/>
    <n v="87426"/>
    <x v="0"/>
    <n v="686.41799601602895"/>
  </r>
  <r>
    <n v="1557"/>
    <s v="James Nicholson"/>
    <x v="2"/>
    <n v="0.05"/>
    <n v="29.89"/>
    <n v="1.99"/>
    <x v="1"/>
    <x v="1"/>
    <x v="1"/>
    <x v="1"/>
    <x v="1"/>
    <s v="Verbatim DVD-RAM, 5.2GB, Rewritable, Type 1, DS"/>
    <n v="0.5"/>
    <s v="United States"/>
    <x v="0"/>
    <x v="21"/>
    <s v="Annandale"/>
    <n v="22003"/>
    <x v="83"/>
    <d v="2015-03-27T00:00:00"/>
    <n v="219.4734"/>
    <n v="12"/>
    <n v="361.19"/>
    <n v="87426"/>
    <x v="0"/>
    <n v="443.752120571273"/>
  </r>
  <r>
    <n v="1699"/>
    <s v="Joseph Hurst"/>
    <x v="2"/>
    <n v="0.05"/>
    <n v="3.98"/>
    <n v="5.26"/>
    <x v="1"/>
    <x v="0"/>
    <x v="2"/>
    <x v="5"/>
    <x v="5"/>
    <s v="Ibico Presentation Index for Binding Systems"/>
    <n v="0.38"/>
    <s v="United States"/>
    <x v="3"/>
    <x v="28"/>
    <s v="Levittown"/>
    <n v="19057"/>
    <x v="83"/>
    <d v="2015-03-29T00:00:00"/>
    <n v="-152.52449999999999"/>
    <n v="12"/>
    <n v="49.44"/>
    <n v="87345"/>
    <x v="3"/>
    <n v="-7.8261382715989392"/>
  </r>
  <r>
    <n v="1699"/>
    <s v="Joseph Hurst"/>
    <x v="2"/>
    <n v="0.01"/>
    <n v="6.48"/>
    <n v="5.4"/>
    <x v="1"/>
    <x v="0"/>
    <x v="2"/>
    <x v="7"/>
    <x v="5"/>
    <s v="Xerox 207"/>
    <n v="0.37"/>
    <s v="United States"/>
    <x v="3"/>
    <x v="28"/>
    <s v="Levittown"/>
    <n v="19057"/>
    <x v="83"/>
    <d v="2015-03-25T00:00:00"/>
    <n v="-18.850000000000001"/>
    <n v="2"/>
    <n v="14.29"/>
    <n v="87345"/>
    <x v="3"/>
    <n v="158.88415313017899"/>
  </r>
  <r>
    <n v="290"/>
    <s v="Sara O'Connor"/>
    <x v="3"/>
    <n v="0.04"/>
    <n v="4.9800000000000004"/>
    <n v="4.62"/>
    <x v="1"/>
    <x v="0"/>
    <x v="1"/>
    <x v="1"/>
    <x v="1"/>
    <s v="Imation 3.5&quot;, DISKETTE 44766 HGHLD3.52HD/FM, 10/Pack"/>
    <n v="0.64"/>
    <s v="United States"/>
    <x v="2"/>
    <x v="3"/>
    <s v="Loveland"/>
    <n v="80538"/>
    <x v="83"/>
    <d v="2015-03-26T00:00:00"/>
    <n v="-135.16"/>
    <n v="20"/>
    <n v="102.54"/>
    <n v="90837"/>
    <x v="2"/>
    <n v="339.37663242311561"/>
  </r>
  <r>
    <n v="2287"/>
    <s v="Samuel Newman"/>
    <x v="3"/>
    <n v="0.01"/>
    <n v="18.97"/>
    <n v="9.0299999999999994"/>
    <x v="1"/>
    <x v="3"/>
    <x v="2"/>
    <x v="7"/>
    <x v="5"/>
    <s v="Computer Printout Paper with Letter-Trim Perforations"/>
    <n v="0.37"/>
    <s v="United States"/>
    <x v="0"/>
    <x v="23"/>
    <s v="Summerville"/>
    <n v="29483"/>
    <x v="83"/>
    <d v="2015-03-25T00:00:00"/>
    <n v="-12.0267"/>
    <n v="8"/>
    <n v="164.67"/>
    <n v="90146"/>
    <x v="0"/>
    <n v="435.6330573557189"/>
  </r>
  <r>
    <n v="2287"/>
    <s v="Samuel Newman"/>
    <x v="3"/>
    <n v="0.03"/>
    <n v="12.28"/>
    <n v="4.8600000000000003"/>
    <x v="1"/>
    <x v="3"/>
    <x v="2"/>
    <x v="7"/>
    <x v="5"/>
    <s v="Xerox 1933"/>
    <n v="0.38"/>
    <s v="United States"/>
    <x v="0"/>
    <x v="23"/>
    <s v="Summerville"/>
    <n v="29483"/>
    <x v="83"/>
    <d v="2015-03-26T00:00:00"/>
    <n v="122.508"/>
    <n v="6"/>
    <n v="72.739999999999995"/>
    <n v="90146"/>
    <x v="0"/>
    <n v="432.27809745383172"/>
  </r>
  <r>
    <n v="2287"/>
    <s v="Samuel Newman"/>
    <x v="3"/>
    <n v="0.05"/>
    <n v="34.99"/>
    <n v="7.73"/>
    <x v="2"/>
    <x v="3"/>
    <x v="2"/>
    <x v="2"/>
    <x v="5"/>
    <s v="Hunt Boston® Vacuum Mount KS Pencil Sharpener"/>
    <n v="0.59"/>
    <s v="United States"/>
    <x v="0"/>
    <x v="23"/>
    <s v="Summerville"/>
    <n v="29483"/>
    <x v="83"/>
    <d v="2015-03-27T00:00:00"/>
    <n v="-12.0267"/>
    <n v="12"/>
    <n v="418.75"/>
    <n v="90146"/>
    <x v="0"/>
    <n v="524.1063898619235"/>
  </r>
  <r>
    <n v="2833"/>
    <s v="Tim Connolly"/>
    <x v="3"/>
    <n v="0.03"/>
    <n v="140.97999999999999"/>
    <n v="36.090000000000003"/>
    <x v="0"/>
    <x v="0"/>
    <x v="0"/>
    <x v="10"/>
    <x v="0"/>
    <s v="Sauder Forest Hills Library, Woodland Oak Finish"/>
    <n v="0.77"/>
    <s v="United States"/>
    <x v="1"/>
    <x v="7"/>
    <s v="Inver Grove Heights"/>
    <n v="55076"/>
    <x v="83"/>
    <d v="2015-03-27T00:00:00"/>
    <n v="-221.5"/>
    <n v="4"/>
    <n v="608.80999999999995"/>
    <n v="91030"/>
    <x v="1"/>
    <n v="1857.9790015494325"/>
  </r>
  <r>
    <n v="2833"/>
    <s v="Tim Connolly"/>
    <x v="3"/>
    <n v="0.08"/>
    <n v="65.989999999999995"/>
    <n v="8.99"/>
    <x v="1"/>
    <x v="0"/>
    <x v="1"/>
    <x v="12"/>
    <x v="5"/>
    <s v="Talkabout T8367"/>
    <n v="0.56000000000000005"/>
    <s v="United States"/>
    <x v="1"/>
    <x v="7"/>
    <s v="Inver Grove Heights"/>
    <n v="55076"/>
    <x v="83"/>
    <d v="2015-03-26T00:00:00"/>
    <n v="206.352"/>
    <n v="15"/>
    <n v="808.61"/>
    <n v="91030"/>
    <x v="1"/>
    <n v="908.10442077376047"/>
  </r>
  <r>
    <n v="1767"/>
    <s v="Robert Rollins"/>
    <x v="0"/>
    <n v="0.01"/>
    <n v="50.98"/>
    <n v="6.5"/>
    <x v="1"/>
    <x v="2"/>
    <x v="1"/>
    <x v="1"/>
    <x v="5"/>
    <s v="Microsoft Natural Multimedia Keyboard"/>
    <n v="0.73"/>
    <s v="United States"/>
    <x v="0"/>
    <x v="5"/>
    <s v="Newnan"/>
    <n v="30265"/>
    <x v="84"/>
    <d v="2015-03-27T00:00:00"/>
    <n v="5.3396999999999997"/>
    <n v="16"/>
    <n v="818.49"/>
    <n v="89211"/>
    <x v="0"/>
    <n v="902.4294245067656"/>
  </r>
  <r>
    <n v="2114"/>
    <s v="Paige Mason"/>
    <x v="0"/>
    <n v="0.08"/>
    <n v="6.68"/>
    <n v="1.5"/>
    <x v="1"/>
    <x v="3"/>
    <x v="2"/>
    <x v="2"/>
    <x v="2"/>
    <s v="Sanford Liquid Accent Highlighters"/>
    <n v="0.48"/>
    <s v="United States"/>
    <x v="0"/>
    <x v="21"/>
    <s v="Norfolk"/>
    <n v="23518"/>
    <x v="84"/>
    <d v="2015-03-28T00:00:00"/>
    <n v="-601.80399999999997"/>
    <n v="10"/>
    <n v="66.12"/>
    <n v="88403"/>
    <x v="0"/>
    <n v="-280.79155254241533"/>
  </r>
  <r>
    <n v="3379"/>
    <s v="Annette McIntyre"/>
    <x v="0"/>
    <n v="0"/>
    <n v="19.98"/>
    <n v="5.97"/>
    <x v="2"/>
    <x v="3"/>
    <x v="2"/>
    <x v="7"/>
    <x v="5"/>
    <s v="Xerox 1936"/>
    <n v="0.38"/>
    <s v="United States"/>
    <x v="0"/>
    <x v="5"/>
    <s v="Kennesaw"/>
    <n v="30144"/>
    <x v="84"/>
    <d v="2015-03-29T00:00:00"/>
    <n v="-189.714"/>
    <n v="12"/>
    <n v="249.07"/>
    <n v="88837"/>
    <x v="0"/>
    <n v="193.95115577128638"/>
  </r>
  <r>
    <n v="2124"/>
    <s v="Paige Powers"/>
    <x v="1"/>
    <n v="0.03"/>
    <n v="124.49"/>
    <n v="51.94"/>
    <x v="0"/>
    <x v="3"/>
    <x v="0"/>
    <x v="0"/>
    <x v="0"/>
    <s v="Bevis 36 x 72 Conference Tables"/>
    <n v="0.63"/>
    <s v="United States"/>
    <x v="0"/>
    <x v="1"/>
    <s v="West Memphis"/>
    <n v="72301"/>
    <x v="84"/>
    <d v="2015-03-27T00:00:00"/>
    <n v="18.173999999999999"/>
    <n v="21"/>
    <n v="2761.94"/>
    <n v="89666"/>
    <x v="0"/>
    <n v="2178.9820783766195"/>
  </r>
  <r>
    <n v="2066"/>
    <s v="Claudia Webb"/>
    <x v="4"/>
    <n v="0.09"/>
    <n v="20.89"/>
    <n v="11.52"/>
    <x v="1"/>
    <x v="2"/>
    <x v="2"/>
    <x v="6"/>
    <x v="5"/>
    <s v="Iris® 3-Drawer Stacking Bin, Black"/>
    <n v="0.83"/>
    <s v="United States"/>
    <x v="0"/>
    <x v="9"/>
    <s v="Indian Trail"/>
    <n v="28079"/>
    <x v="84"/>
    <d v="2015-03-27T00:00:00"/>
    <n v="-133.54599999999999"/>
    <n v="7"/>
    <n v="146.5"/>
    <n v="85833"/>
    <x v="0"/>
    <n v="557.68232337640541"/>
  </r>
  <r>
    <n v="2419"/>
    <s v="Sandra Faulkner"/>
    <x v="3"/>
    <n v="7.0000000000000007E-2"/>
    <n v="225.04"/>
    <n v="11.79"/>
    <x v="1"/>
    <x v="1"/>
    <x v="2"/>
    <x v="8"/>
    <x v="6"/>
    <s v="Holmes Harmony HEPA Air Purifier for 17 x 20 Room"/>
    <n v="0.42"/>
    <s v="United States"/>
    <x v="0"/>
    <x v="21"/>
    <s v="Portsmouth"/>
    <n v="23701"/>
    <x v="84"/>
    <d v="2015-03-26T00:00:00"/>
    <n v="-162.91800000000001"/>
    <n v="5"/>
    <n v="1130.1500000000001"/>
    <n v="86751"/>
    <x v="0"/>
    <n v="976.02769110740451"/>
  </r>
  <r>
    <n v="2419"/>
    <s v="Sandra Faulkner"/>
    <x v="3"/>
    <n v="0.03"/>
    <n v="7.84"/>
    <n v="4.71"/>
    <x v="1"/>
    <x v="1"/>
    <x v="2"/>
    <x v="5"/>
    <x v="5"/>
    <s v="XtraLife® ClearVue™ Slant-D® Ring Binders by Cardinal"/>
    <n v="0.35"/>
    <s v="United States"/>
    <x v="0"/>
    <x v="21"/>
    <s v="Portsmouth"/>
    <n v="23701"/>
    <x v="84"/>
    <d v="2015-03-29T00:00:00"/>
    <n v="859.71780000000001"/>
    <n v="7"/>
    <n v="54.37"/>
    <n v="86751"/>
    <x v="0"/>
    <n v="1115.2714374966226"/>
  </r>
  <r>
    <n v="2773"/>
    <s v="Christina Zhu"/>
    <x v="3"/>
    <n v="0.1"/>
    <n v="5.18"/>
    <n v="5.74"/>
    <x v="1"/>
    <x v="3"/>
    <x v="2"/>
    <x v="5"/>
    <x v="5"/>
    <s v="Wilson Jones Impact Binders"/>
    <n v="0.36"/>
    <s v="United States"/>
    <x v="2"/>
    <x v="8"/>
    <s v="Dublin"/>
    <n v="94568"/>
    <x v="84"/>
    <d v="2015-03-28T00:00:00"/>
    <n v="-29.003"/>
    <n v="2"/>
    <n v="10.96"/>
    <n v="91584"/>
    <x v="2"/>
    <n v="216.32161232489153"/>
  </r>
  <r>
    <n v="2059"/>
    <s v="Nathan Newton"/>
    <x v="0"/>
    <n v="0.1"/>
    <n v="9.85"/>
    <n v="4.82"/>
    <x v="1"/>
    <x v="3"/>
    <x v="2"/>
    <x v="2"/>
    <x v="2"/>
    <s v="Lumber Crayons"/>
    <n v="0.47"/>
    <s v="United States"/>
    <x v="0"/>
    <x v="9"/>
    <s v="High Point"/>
    <n v="27260"/>
    <x v="85"/>
    <d v="2015-03-28T00:00:00"/>
    <n v="374.904"/>
    <n v="12"/>
    <n v="114.91"/>
    <n v="88041"/>
    <x v="0"/>
    <n v="799.5487382339852"/>
  </r>
  <r>
    <n v="2059"/>
    <s v="Nathan Newton"/>
    <x v="0"/>
    <n v="0.04"/>
    <n v="125.99"/>
    <n v="7.69"/>
    <x v="1"/>
    <x v="3"/>
    <x v="1"/>
    <x v="12"/>
    <x v="5"/>
    <s v="Timeport L7089"/>
    <n v="0.57999999999999996"/>
    <s v="United States"/>
    <x v="0"/>
    <x v="9"/>
    <s v="High Point"/>
    <n v="27260"/>
    <x v="85"/>
    <d v="2015-03-28T00:00:00"/>
    <n v="-528.83600000000001"/>
    <n v="9"/>
    <n v="934.52"/>
    <n v="88041"/>
    <x v="0"/>
    <n v="448.38822585100598"/>
  </r>
  <r>
    <n v="32"/>
    <s v="Matthew Berman"/>
    <x v="1"/>
    <n v="0.01"/>
    <n v="17.98"/>
    <n v="8.51"/>
    <x v="1"/>
    <x v="3"/>
    <x v="1"/>
    <x v="3"/>
    <x v="6"/>
    <s v="Canon P1-DHIII Palm Printing Calculator"/>
    <n v="0.4"/>
    <s v="United States"/>
    <x v="2"/>
    <x v="14"/>
    <s v="Grants Pass"/>
    <n v="97526"/>
    <x v="85"/>
    <d v="2015-03-28T00:00:00"/>
    <n v="-35.878799999999998"/>
    <n v="2"/>
    <n v="40.17"/>
    <n v="89200"/>
    <x v="2"/>
    <n v="215.15143287477778"/>
  </r>
  <r>
    <n v="234"/>
    <s v="Don Cameron"/>
    <x v="1"/>
    <n v="0.03"/>
    <n v="28.53"/>
    <n v="1.49"/>
    <x v="1"/>
    <x v="0"/>
    <x v="2"/>
    <x v="5"/>
    <x v="5"/>
    <s v="Lock-Up Easel 'Spel-Binder'"/>
    <n v="0.38"/>
    <s v="United States"/>
    <x v="1"/>
    <x v="20"/>
    <s v="Newton"/>
    <n v="50208"/>
    <x v="85"/>
    <d v="2015-03-29T00:00:00"/>
    <n v="136.33709999999999"/>
    <n v="7"/>
    <n v="197.59"/>
    <n v="90238"/>
    <x v="1"/>
    <n v="191.65469282728074"/>
  </r>
  <r>
    <n v="234"/>
    <s v="Don Cameron"/>
    <x v="1"/>
    <n v="0.01"/>
    <n v="15.28"/>
    <n v="1.99"/>
    <x v="1"/>
    <x v="0"/>
    <x v="1"/>
    <x v="1"/>
    <x v="1"/>
    <s v="Memorex 4.7GB DVD+R, 3/Pack"/>
    <n v="0.42"/>
    <s v="United States"/>
    <x v="1"/>
    <x v="20"/>
    <s v="Newton"/>
    <n v="50208"/>
    <x v="85"/>
    <d v="2015-03-29T00:00:00"/>
    <n v="-12.46"/>
    <n v="2"/>
    <n v="33.04"/>
    <n v="90238"/>
    <x v="1"/>
    <n v="58.051863587707473"/>
  </r>
  <r>
    <n v="920"/>
    <s v="Jessie Kelly"/>
    <x v="2"/>
    <n v="0.1"/>
    <n v="15.98"/>
    <n v="4"/>
    <x v="1"/>
    <x v="3"/>
    <x v="1"/>
    <x v="1"/>
    <x v="5"/>
    <s v="Logitech Access Keyboard"/>
    <n v="0.37"/>
    <s v="United States"/>
    <x v="2"/>
    <x v="8"/>
    <s v="Redlands"/>
    <n v="92374"/>
    <x v="85"/>
    <d v="2015-04-01T00:00:00"/>
    <n v="92.722200000000001"/>
    <n v="9"/>
    <n v="134.38"/>
    <n v="90491"/>
    <x v="2"/>
    <n v="213.76813533199646"/>
  </r>
  <r>
    <n v="696"/>
    <s v="Johnny Reid"/>
    <x v="4"/>
    <n v="0.06"/>
    <n v="8.1199999999999992"/>
    <n v="2.83"/>
    <x v="1"/>
    <x v="3"/>
    <x v="1"/>
    <x v="1"/>
    <x v="1"/>
    <s v="Imation Neon Mac Format Diskettes, 10/Pack"/>
    <n v="0.77"/>
    <s v="United States"/>
    <x v="1"/>
    <x v="2"/>
    <s v="Crown Point"/>
    <n v="46307"/>
    <x v="85"/>
    <d v="2015-03-28T00:00:00"/>
    <n v="-82.83"/>
    <n v="10"/>
    <n v="78.540000000000006"/>
    <n v="89847"/>
    <x v="1"/>
    <n v="268.93526909961781"/>
  </r>
  <r>
    <n v="696"/>
    <s v="Johnny Reid"/>
    <x v="4"/>
    <n v="0.05"/>
    <n v="51.65"/>
    <n v="18.45"/>
    <x v="1"/>
    <x v="3"/>
    <x v="0"/>
    <x v="11"/>
    <x v="6"/>
    <s v="Deflect-o EconoMat Nonstudded, No Bevel Mat"/>
    <n v="0.65"/>
    <s v="United States"/>
    <x v="1"/>
    <x v="2"/>
    <s v="Crown Point"/>
    <n v="46307"/>
    <x v="85"/>
    <d v="2015-03-28T00:00:00"/>
    <n v="25.04"/>
    <n v="12"/>
    <n v="605.1"/>
    <n v="89847"/>
    <x v="1"/>
    <n v="854.37695312620292"/>
  </r>
  <r>
    <n v="697"/>
    <s v="Adam G Sawyer"/>
    <x v="4"/>
    <n v="0.1"/>
    <n v="175.99"/>
    <n v="8.99"/>
    <x v="1"/>
    <x v="3"/>
    <x v="1"/>
    <x v="12"/>
    <x v="5"/>
    <s v="2180"/>
    <n v="0.56999999999999995"/>
    <s v="United States"/>
    <x v="1"/>
    <x v="2"/>
    <s v="East Chicago"/>
    <n v="46312"/>
    <x v="85"/>
    <d v="2015-03-28T00:00:00"/>
    <n v="928.96079999999995"/>
    <n v="10"/>
    <n v="1346.32"/>
    <n v="89847"/>
    <x v="1"/>
    <n v="1808.589298309922"/>
  </r>
  <r>
    <n v="698"/>
    <s v="Nelson Hensley"/>
    <x v="4"/>
    <n v="0.06"/>
    <n v="8.1199999999999992"/>
    <n v="2.83"/>
    <x v="1"/>
    <x v="3"/>
    <x v="1"/>
    <x v="1"/>
    <x v="1"/>
    <s v="Imation Neon Mac Format Diskettes, 10/Pack"/>
    <n v="0.77"/>
    <s v="United States"/>
    <x v="2"/>
    <x v="4"/>
    <s v="Seattle"/>
    <n v="98105"/>
    <x v="85"/>
    <d v="2015-03-28T00:00:00"/>
    <n v="-82.83"/>
    <n v="41"/>
    <n v="322.02999999999997"/>
    <n v="32869"/>
    <x v="2"/>
    <n v="268.93526909961781"/>
  </r>
  <r>
    <n v="698"/>
    <s v="Nelson Hensley"/>
    <x v="4"/>
    <n v="0.05"/>
    <n v="51.65"/>
    <n v="18.45"/>
    <x v="1"/>
    <x v="3"/>
    <x v="0"/>
    <x v="11"/>
    <x v="6"/>
    <s v="Deflect-o EconoMat Nonstudded, No Bevel Mat"/>
    <n v="0.65"/>
    <s v="United States"/>
    <x v="2"/>
    <x v="4"/>
    <s v="Seattle"/>
    <n v="98105"/>
    <x v="85"/>
    <d v="2015-03-28T00:00:00"/>
    <n v="25.04"/>
    <n v="49"/>
    <n v="2470.84"/>
    <n v="32869"/>
    <x v="2"/>
    <n v="854.37695312620292"/>
  </r>
  <r>
    <n v="698"/>
    <s v="Nelson Hensley"/>
    <x v="4"/>
    <n v="0.1"/>
    <n v="175.99"/>
    <n v="8.99"/>
    <x v="1"/>
    <x v="3"/>
    <x v="1"/>
    <x v="12"/>
    <x v="5"/>
    <s v="2180"/>
    <n v="0.56999999999999995"/>
    <s v="United States"/>
    <x v="2"/>
    <x v="4"/>
    <s v="Seattle"/>
    <n v="98105"/>
    <x v="85"/>
    <d v="2015-03-28T00:00:00"/>
    <n v="930.98699999999997"/>
    <n v="39"/>
    <n v="5250.66"/>
    <n v="32869"/>
    <x v="2"/>
    <n v="1810.6641792286132"/>
  </r>
  <r>
    <n v="1625"/>
    <s v="Molly Browning"/>
    <x v="4"/>
    <n v="0.08"/>
    <n v="213.45"/>
    <n v="14.7"/>
    <x v="0"/>
    <x v="2"/>
    <x v="1"/>
    <x v="3"/>
    <x v="3"/>
    <s v="Panasonic KX-P2130 Dot Matrix Printer"/>
    <n v="0.59"/>
    <s v="United States"/>
    <x v="3"/>
    <x v="11"/>
    <s v="Glen Cove"/>
    <n v="11542"/>
    <x v="85"/>
    <d v="2015-03-29T00:00:00"/>
    <n v="1674.7542000000001"/>
    <n v="12"/>
    <n v="2427.1799999999998"/>
    <n v="90600"/>
    <x v="3"/>
    <n v="3104.2023017600595"/>
  </r>
  <r>
    <n v="1625"/>
    <s v="Molly Browning"/>
    <x v="4"/>
    <n v="0.1"/>
    <n v="55.98"/>
    <n v="13.88"/>
    <x v="1"/>
    <x v="2"/>
    <x v="2"/>
    <x v="7"/>
    <x v="5"/>
    <s v="Xerox 1882"/>
    <n v="0.36"/>
    <s v="United States"/>
    <x v="3"/>
    <x v="11"/>
    <s v="Glen Cove"/>
    <n v="11542"/>
    <x v="85"/>
    <d v="2015-03-29T00:00:00"/>
    <n v="300.04649999999998"/>
    <n v="8"/>
    <n v="434.85"/>
    <n v="90600"/>
    <x v="3"/>
    <n v="779.59937731928824"/>
  </r>
  <r>
    <n v="1625"/>
    <s v="Molly Browning"/>
    <x v="4"/>
    <n v="0"/>
    <n v="16.059999999999999"/>
    <n v="8.34"/>
    <x v="1"/>
    <x v="2"/>
    <x v="2"/>
    <x v="6"/>
    <x v="5"/>
    <s v="Letter/Legal File Tote with Clear Snap-On Lid, Black Granite"/>
    <n v="0.59"/>
    <s v="United States"/>
    <x v="3"/>
    <x v="11"/>
    <s v="Glen Cove"/>
    <n v="11542"/>
    <x v="85"/>
    <d v="2015-03-28T00:00:00"/>
    <n v="-28.09"/>
    <n v="1"/>
    <n v="19.16"/>
    <n v="90600"/>
    <x v="3"/>
    <n v="422.63699874621898"/>
  </r>
  <r>
    <n v="1917"/>
    <s v="Tracy Buckley"/>
    <x v="4"/>
    <n v="0.08"/>
    <n v="18.7"/>
    <n v="8.99"/>
    <x v="1"/>
    <x v="2"/>
    <x v="0"/>
    <x v="11"/>
    <x v="1"/>
    <s v="Executive Impressions 13-1/2&quot; Indoor/Outdoor Wall Clock"/>
    <n v="0.47"/>
    <s v="United States"/>
    <x v="0"/>
    <x v="1"/>
    <s v="North Little Rock"/>
    <n v="72113"/>
    <x v="85"/>
    <d v="2015-03-28T00:00:00"/>
    <n v="16.136399999999998"/>
    <n v="7"/>
    <n v="132.22999999999999"/>
    <n v="85894"/>
    <x v="0"/>
    <n v="341.55395151859909"/>
  </r>
  <r>
    <n v="1072"/>
    <s v="Marion Owens"/>
    <x v="3"/>
    <n v="0.01"/>
    <n v="150.88999999999999"/>
    <n v="60.2"/>
    <x v="0"/>
    <x v="3"/>
    <x v="0"/>
    <x v="9"/>
    <x v="3"/>
    <s v="Global Leather &amp; Oak Executive Chair, Burgundy"/>
    <n v="0.77"/>
    <s v="United States"/>
    <x v="3"/>
    <x v="28"/>
    <s v="Bethlehem"/>
    <n v="18018"/>
    <x v="85"/>
    <d v="2015-03-30T00:00:00"/>
    <n v="-505.76"/>
    <n v="3"/>
    <n v="473.53"/>
    <n v="89631"/>
    <x v="3"/>
    <n v="2286.5772040518827"/>
  </r>
  <r>
    <n v="1481"/>
    <s v="Marvin MacDonald"/>
    <x v="3"/>
    <n v="7.0000000000000007E-2"/>
    <n v="8.9499999999999993"/>
    <n v="2.0099999999999998"/>
    <x v="1"/>
    <x v="3"/>
    <x v="2"/>
    <x v="7"/>
    <x v="2"/>
    <s v="Recycled Desk Saver Line &quot;While You Were Out&quot; Book, 5 1/2&quot; X 4&quot;"/>
    <n v="0.39"/>
    <s v="United States"/>
    <x v="2"/>
    <x v="8"/>
    <s v="Los Angeles"/>
    <n v="90049"/>
    <x v="85"/>
    <d v="2015-03-28T00:00:00"/>
    <n v="91.73"/>
    <n v="36"/>
    <n v="307.64999999999998"/>
    <n v="53953"/>
    <x v="2"/>
    <n v="293.43330787987134"/>
  </r>
  <r>
    <n v="1482"/>
    <s v="Michael Tanner"/>
    <x v="3"/>
    <n v="7.0000000000000007E-2"/>
    <n v="8.9499999999999993"/>
    <n v="2.0099999999999998"/>
    <x v="1"/>
    <x v="3"/>
    <x v="2"/>
    <x v="7"/>
    <x v="2"/>
    <s v="Recycled Desk Saver Line &quot;While You Were Out&quot; Book, 5 1/2&quot; X 4&quot;"/>
    <n v="0.39"/>
    <s v="United States"/>
    <x v="1"/>
    <x v="25"/>
    <s v="Bay City"/>
    <n v="48708"/>
    <x v="85"/>
    <d v="2015-03-28T00:00:00"/>
    <n v="53.067900000000002"/>
    <n v="9"/>
    <n v="76.91"/>
    <n v="91362"/>
    <x v="1"/>
    <n v="253.84232299855211"/>
  </r>
  <r>
    <n v="3354"/>
    <s v="Sara Faulkner"/>
    <x v="3"/>
    <n v="0.04"/>
    <n v="3.69"/>
    <n v="0.5"/>
    <x v="1"/>
    <x v="3"/>
    <x v="2"/>
    <x v="13"/>
    <x v="5"/>
    <s v="Avery 487"/>
    <n v="0.38"/>
    <s v="United States"/>
    <x v="2"/>
    <x v="8"/>
    <s v="Calexico"/>
    <n v="92231"/>
    <x v="85"/>
    <d v="2015-03-29T00:00:00"/>
    <n v="47.527200000000001"/>
    <n v="19"/>
    <n v="68.88"/>
    <n v="88590"/>
    <x v="2"/>
    <n v="201.46591754614403"/>
  </r>
  <r>
    <n v="2668"/>
    <s v="Carlos Hanson"/>
    <x v="1"/>
    <n v="0.04"/>
    <n v="10.4"/>
    <n v="5.4"/>
    <x v="1"/>
    <x v="3"/>
    <x v="0"/>
    <x v="11"/>
    <x v="1"/>
    <s v="Executive Impressions 8-1/2&quot; Career Panel/Partition Cubicle Clock"/>
    <n v="0.51"/>
    <s v="United States"/>
    <x v="1"/>
    <x v="46"/>
    <s v="Rapid City"/>
    <n v="57701"/>
    <x v="86"/>
    <d v="2015-03-29T00:00:00"/>
    <n v="29.98"/>
    <n v="12"/>
    <n v="130.74"/>
    <n v="87830"/>
    <x v="1"/>
    <n v="244.4897617090742"/>
  </r>
  <r>
    <n v="2668"/>
    <s v="Carlos Hanson"/>
    <x v="1"/>
    <n v="0.08"/>
    <n v="4.28"/>
    <n v="4.79"/>
    <x v="1"/>
    <x v="3"/>
    <x v="2"/>
    <x v="7"/>
    <x v="5"/>
    <s v="Xerox 1962"/>
    <n v="0.4"/>
    <s v="United States"/>
    <x v="1"/>
    <x v="46"/>
    <s v="Rapid City"/>
    <n v="57701"/>
    <x v="86"/>
    <d v="2015-03-30T00:00:00"/>
    <n v="-121.2"/>
    <n v="12"/>
    <n v="49.87"/>
    <n v="87830"/>
    <x v="1"/>
    <n v="-64.221263534301983"/>
  </r>
  <r>
    <n v="2968"/>
    <s v="Miriam Bowman"/>
    <x v="1"/>
    <n v="0.06"/>
    <n v="363.25"/>
    <n v="19.989999999999998"/>
    <x v="1"/>
    <x v="0"/>
    <x v="2"/>
    <x v="8"/>
    <x v="5"/>
    <s v="Hoover WindTunnel™ Plus Canister Vacuum"/>
    <n v="0.56999999999999995"/>
    <s v="United States"/>
    <x v="0"/>
    <x v="12"/>
    <s v="Hollywood"/>
    <n v="33021"/>
    <x v="86"/>
    <d v="2015-03-30T00:00:00"/>
    <n v="36.164099999999998"/>
    <n v="1"/>
    <n v="344.87"/>
    <n v="86086"/>
    <x v="0"/>
    <n v="1787.2391515629654"/>
  </r>
  <r>
    <n v="800"/>
    <s v="Cheryl Guthrie"/>
    <x v="2"/>
    <n v="0.04"/>
    <n v="50.98"/>
    <n v="6.5"/>
    <x v="1"/>
    <x v="1"/>
    <x v="1"/>
    <x v="1"/>
    <x v="5"/>
    <s v="Microsoft Natural Multimedia Keyboard"/>
    <n v="0.73"/>
    <s v="United States"/>
    <x v="2"/>
    <x v="15"/>
    <s v="Roy"/>
    <n v="84067"/>
    <x v="86"/>
    <d v="2015-04-03T00:00:00"/>
    <n v="-13.28"/>
    <n v="11"/>
    <n v="568.25"/>
    <n v="89910"/>
    <x v="2"/>
    <n v="593.91944953389952"/>
  </r>
  <r>
    <n v="800"/>
    <s v="Cheryl Guthrie"/>
    <x v="2"/>
    <n v="0.02"/>
    <n v="6.48"/>
    <n v="5.14"/>
    <x v="1"/>
    <x v="1"/>
    <x v="2"/>
    <x v="7"/>
    <x v="5"/>
    <s v="Xerox 23"/>
    <n v="0.37"/>
    <s v="United States"/>
    <x v="2"/>
    <x v="15"/>
    <s v="Roy"/>
    <n v="84067"/>
    <x v="86"/>
    <d v="2015-03-30T00:00:00"/>
    <n v="-48.68"/>
    <n v="19"/>
    <n v="126.66"/>
    <n v="89910"/>
    <x v="2"/>
    <n v="94.643702546902603"/>
  </r>
  <r>
    <n v="1738"/>
    <s v="Dean Solomon"/>
    <x v="4"/>
    <n v="0.08"/>
    <n v="175.99"/>
    <n v="4.99"/>
    <x v="1"/>
    <x v="3"/>
    <x v="1"/>
    <x v="12"/>
    <x v="5"/>
    <s v="5165"/>
    <n v="0.59"/>
    <s v="United States"/>
    <x v="0"/>
    <x v="9"/>
    <s v="Gastonia"/>
    <n v="28052"/>
    <x v="86"/>
    <d v="2015-03-28T00:00:00"/>
    <n v="-16476.838"/>
    <n v="10"/>
    <n v="1486.34"/>
    <n v="85865"/>
    <x v="0"/>
    <n v="-16096.113316386231"/>
  </r>
  <r>
    <n v="2880"/>
    <s v="Grace Black"/>
    <x v="4"/>
    <n v="0.05"/>
    <n v="6.68"/>
    <n v="6.93"/>
    <x v="1"/>
    <x v="0"/>
    <x v="2"/>
    <x v="7"/>
    <x v="5"/>
    <s v="HP Office Paper (20Lb. and 87 Bright)"/>
    <n v="0.37"/>
    <s v="United States"/>
    <x v="0"/>
    <x v="12"/>
    <s v="North Miami Beach"/>
    <n v="33160"/>
    <x v="86"/>
    <d v="2015-03-29T00:00:00"/>
    <n v="-2.3519999999999999"/>
    <n v="11"/>
    <n v="77.2"/>
    <n v="88626"/>
    <x v="0"/>
    <n v="125.25460043916969"/>
  </r>
  <r>
    <n v="152"/>
    <s v="Kent Kerr"/>
    <x v="1"/>
    <n v="0.01"/>
    <n v="65.989999999999995"/>
    <n v="8.99"/>
    <x v="1"/>
    <x v="1"/>
    <x v="1"/>
    <x v="12"/>
    <x v="5"/>
    <s v="StarTAC Analog"/>
    <n v="0.6"/>
    <s v="United States"/>
    <x v="0"/>
    <x v="34"/>
    <s v="Knoxville"/>
    <n v="37918"/>
    <x v="87"/>
    <d v="2015-04-01T00:00:00"/>
    <n v="97.86"/>
    <n v="5"/>
    <n v="292.23"/>
    <n v="89524"/>
    <x v="0"/>
    <n v="653.09508253291074"/>
  </r>
  <r>
    <n v="2338"/>
    <s v="Lynn Hines"/>
    <x v="1"/>
    <n v="0.1"/>
    <n v="6.75"/>
    <n v="2.99"/>
    <x v="1"/>
    <x v="2"/>
    <x v="2"/>
    <x v="5"/>
    <x v="5"/>
    <s v="Wilson Jones DublLock® D-Ring Binders"/>
    <n v="0.35"/>
    <s v="United States"/>
    <x v="3"/>
    <x v="36"/>
    <s v="College Park"/>
    <n v="20740"/>
    <x v="87"/>
    <d v="2015-03-29T00:00:00"/>
    <n v="18.147500000000001"/>
    <n v="15"/>
    <n v="96.13"/>
    <n v="91481"/>
    <x v="3"/>
    <n v="12.125429081526544"/>
  </r>
  <r>
    <n v="2530"/>
    <s v="Janet Zhang"/>
    <x v="1"/>
    <n v="0.04"/>
    <n v="40.98"/>
    <n v="6.5"/>
    <x v="1"/>
    <x v="0"/>
    <x v="1"/>
    <x v="1"/>
    <x v="5"/>
    <s v="Targus USB Numeric Keypad"/>
    <n v="0.74"/>
    <s v="United States"/>
    <x v="2"/>
    <x v="8"/>
    <s v="Apple Valley"/>
    <n v="92307"/>
    <x v="87"/>
    <d v="2015-03-30T00:00:00"/>
    <n v="-89.5"/>
    <n v="7"/>
    <n v="277.07"/>
    <n v="87451"/>
    <x v="2"/>
    <n v="430.49065044935963"/>
  </r>
  <r>
    <n v="2534"/>
    <s v="Mitchell Goldberg"/>
    <x v="1"/>
    <n v="0.05"/>
    <n v="35.99"/>
    <n v="3.3"/>
    <x v="1"/>
    <x v="0"/>
    <x v="1"/>
    <x v="12"/>
    <x v="1"/>
    <s v="Accessory9"/>
    <n v="0.39"/>
    <s v="United States"/>
    <x v="3"/>
    <x v="29"/>
    <s v="Bangor"/>
    <n v="4401"/>
    <x v="87"/>
    <d v="2015-03-31T00:00:00"/>
    <n v="103.2723"/>
    <n v="5"/>
    <n v="149.66999999999999"/>
    <n v="87451"/>
    <x v="3"/>
    <n v="226.29125217315308"/>
  </r>
  <r>
    <n v="3151"/>
    <s v="Glenda Hunter"/>
    <x v="1"/>
    <n v="0.01"/>
    <n v="99.23"/>
    <n v="8.99"/>
    <x v="1"/>
    <x v="3"/>
    <x v="0"/>
    <x v="11"/>
    <x v="1"/>
    <s v="GE 48&quot; Fluorescent Tube, Cool White Energy Saver, 34 Watts, 30/Box"/>
    <n v="0.35"/>
    <s v="United States"/>
    <x v="2"/>
    <x v="8"/>
    <s v="Twentynine Palms"/>
    <n v="92277"/>
    <x v="87"/>
    <d v="2015-04-02T00:00:00"/>
    <n v="-87.46"/>
    <n v="1"/>
    <n v="99.22"/>
    <n v="88548"/>
    <x v="2"/>
    <n v="388.60916712484754"/>
  </r>
  <r>
    <n v="2430"/>
    <s v="Kimberly Reilly"/>
    <x v="2"/>
    <n v="0.03"/>
    <n v="140.99"/>
    <n v="4.2"/>
    <x v="1"/>
    <x v="2"/>
    <x v="1"/>
    <x v="12"/>
    <x v="5"/>
    <s v="7160"/>
    <n v="0.59"/>
    <s v="United States"/>
    <x v="1"/>
    <x v="18"/>
    <s v="Killeen"/>
    <n v="76541"/>
    <x v="87"/>
    <d v="2015-04-06T00:00:00"/>
    <n v="-458.74400000000003"/>
    <n v="2"/>
    <n v="246.44"/>
    <n v="91110"/>
    <x v="1"/>
    <n v="305.81700285095133"/>
  </r>
  <r>
    <n v="1028"/>
    <s v="Marguerite Rodgers"/>
    <x v="4"/>
    <n v="7.0000000000000007E-2"/>
    <n v="7.08"/>
    <n v="2.35"/>
    <x v="2"/>
    <x v="0"/>
    <x v="2"/>
    <x v="2"/>
    <x v="2"/>
    <s v="SANFORD Major Accent™ Highlighters"/>
    <n v="0.47"/>
    <s v="United States"/>
    <x v="3"/>
    <x v="11"/>
    <s v="Commack"/>
    <n v="11725"/>
    <x v="87"/>
    <d v="2015-03-30T00:00:00"/>
    <n v="30.49"/>
    <n v="13"/>
    <n v="93.82"/>
    <n v="89006"/>
    <x v="3"/>
    <n v="21.236445452390068"/>
  </r>
  <r>
    <n v="1129"/>
    <s v="Pam Patton"/>
    <x v="3"/>
    <n v="0.05"/>
    <n v="5.78"/>
    <n v="7.64"/>
    <x v="2"/>
    <x v="3"/>
    <x v="2"/>
    <x v="7"/>
    <x v="5"/>
    <s v="HP Office Recycled Paper (20Lb. and 87 Bright)"/>
    <n v="0.36"/>
    <s v="United States"/>
    <x v="3"/>
    <x v="35"/>
    <s v="Boston"/>
    <n v="2118"/>
    <x v="87"/>
    <d v="2015-03-31T00:00:00"/>
    <n v="-116.05"/>
    <n v="29"/>
    <n v="177.41"/>
    <n v="49125"/>
    <x v="3"/>
    <n v="132.40396587002687"/>
  </r>
  <r>
    <n v="1237"/>
    <s v="Eva Simpson"/>
    <x v="3"/>
    <n v="0.02"/>
    <n v="7.38"/>
    <n v="5.21"/>
    <x v="1"/>
    <x v="3"/>
    <x v="0"/>
    <x v="11"/>
    <x v="5"/>
    <s v="Eldon® Expressions™ Wood Desk Accessories, Oak"/>
    <n v="0.56000000000000005"/>
    <s v="United States"/>
    <x v="1"/>
    <x v="18"/>
    <s v="Carrollton"/>
    <n v="75007"/>
    <x v="87"/>
    <d v="2015-03-30T00:00:00"/>
    <n v="7.74"/>
    <n v="3"/>
    <n v="24.52"/>
    <n v="86076"/>
    <x v="1"/>
    <n v="465.29540832181038"/>
  </r>
  <r>
    <n v="3399"/>
    <s v="Marvin Reid"/>
    <x v="3"/>
    <n v="0.08"/>
    <n v="11.97"/>
    <n v="5.81"/>
    <x v="1"/>
    <x v="0"/>
    <x v="2"/>
    <x v="2"/>
    <x v="1"/>
    <s v="Staples SlimLine Pencil Sharpener"/>
    <n v="0.6"/>
    <s v="United States"/>
    <x v="1"/>
    <x v="10"/>
    <s v="Des Plaines"/>
    <n v="60016"/>
    <x v="87"/>
    <d v="2015-03-31T00:00:00"/>
    <n v="-41.87"/>
    <n v="5"/>
    <n v="59.98"/>
    <n v="87534"/>
    <x v="1"/>
    <n v="430.01879927043683"/>
  </r>
  <r>
    <n v="2351"/>
    <s v="Faye Silver"/>
    <x v="0"/>
    <n v="0.08"/>
    <n v="6.48"/>
    <n v="7.49"/>
    <x v="1"/>
    <x v="3"/>
    <x v="2"/>
    <x v="7"/>
    <x v="5"/>
    <s v="Xerox 220"/>
    <n v="0.37"/>
    <s v="United States"/>
    <x v="3"/>
    <x v="36"/>
    <s v="Crofton"/>
    <n v="21114"/>
    <x v="88"/>
    <d v="2015-04-02T00:00:00"/>
    <n v="-119.32"/>
    <n v="13"/>
    <n v="80.86"/>
    <n v="86163"/>
    <x v="3"/>
    <n v="286.78729094739049"/>
  </r>
  <r>
    <n v="3154"/>
    <s v="Faye Manning"/>
    <x v="0"/>
    <n v="0.04"/>
    <n v="21.38"/>
    <n v="8.99"/>
    <x v="1"/>
    <x v="3"/>
    <x v="2"/>
    <x v="2"/>
    <x v="1"/>
    <s v="Boston 1730 StandUp Electric Pencil Sharpener"/>
    <n v="0.59"/>
    <s v="United States"/>
    <x v="0"/>
    <x v="12"/>
    <s v="Saint Petersburg"/>
    <n v="33710"/>
    <x v="88"/>
    <d v="2015-03-30T00:00:00"/>
    <n v="-51.66"/>
    <n v="21"/>
    <n v="443.66"/>
    <n v="86901"/>
    <x v="0"/>
    <n v="653.51021179818724"/>
  </r>
  <r>
    <n v="3252"/>
    <s v="Milton Harrell"/>
    <x v="0"/>
    <n v="0.01"/>
    <n v="11.34"/>
    <n v="5.01"/>
    <x v="1"/>
    <x v="0"/>
    <x v="2"/>
    <x v="7"/>
    <x v="5"/>
    <s v="Xerox 188"/>
    <n v="0.36"/>
    <s v="United States"/>
    <x v="3"/>
    <x v="11"/>
    <s v="Rotterdam"/>
    <n v="12306"/>
    <x v="88"/>
    <d v="2015-04-01T00:00:00"/>
    <n v="-11.83"/>
    <n v="1"/>
    <n v="14.52"/>
    <n v="87296"/>
    <x v="3"/>
    <n v="372.45176223919941"/>
  </r>
  <r>
    <n v="84"/>
    <s v="Helen Stein"/>
    <x v="1"/>
    <n v="0.08"/>
    <n v="896.99"/>
    <n v="19.989999999999998"/>
    <x v="1"/>
    <x v="3"/>
    <x v="2"/>
    <x v="5"/>
    <x v="5"/>
    <s v="GBC DocuBind TL300 Electric Binding System"/>
    <n v="0.38"/>
    <s v="United States"/>
    <x v="3"/>
    <x v="27"/>
    <s v="Cincinnati"/>
    <n v="45231"/>
    <x v="88"/>
    <d v="2015-04-02T00:00:00"/>
    <n v="7402.32"/>
    <n v="13"/>
    <n v="10728"/>
    <n v="87366"/>
    <x v="3"/>
    <n v="10840.568296174706"/>
  </r>
  <r>
    <n v="1527"/>
    <s v="Neil Parker"/>
    <x v="2"/>
    <n v="0.03"/>
    <n v="65.989999999999995"/>
    <n v="5.26"/>
    <x v="1"/>
    <x v="2"/>
    <x v="1"/>
    <x v="12"/>
    <x v="5"/>
    <s v="8860"/>
    <n v="0.56000000000000005"/>
    <s v="United States"/>
    <x v="0"/>
    <x v="16"/>
    <s v="Decatur"/>
    <n v="35601"/>
    <x v="88"/>
    <d v="2015-04-09T00:00:00"/>
    <n v="-52.247999999999998"/>
    <n v="23"/>
    <n v="1316.03"/>
    <n v="86814"/>
    <x v="0"/>
    <n v="491.45338283730587"/>
  </r>
  <r>
    <n v="3205"/>
    <s v="Alvin Mullins"/>
    <x v="2"/>
    <n v="7.0000000000000007E-2"/>
    <n v="5.98"/>
    <n v="0.96"/>
    <x v="1"/>
    <x v="1"/>
    <x v="2"/>
    <x v="2"/>
    <x v="2"/>
    <s v="Newell 315"/>
    <n v="0.6"/>
    <s v="United States"/>
    <x v="2"/>
    <x v="37"/>
    <s v="Rexburg"/>
    <n v="83440"/>
    <x v="88"/>
    <d v="2015-04-03T00:00:00"/>
    <n v="32.83"/>
    <n v="10"/>
    <n v="56.4"/>
    <n v="87933"/>
    <x v="2"/>
    <n v="219.1433323198074"/>
  </r>
  <r>
    <n v="3206"/>
    <s v="Dana Rankin"/>
    <x v="2"/>
    <n v="0.01"/>
    <n v="39.979999999999997"/>
    <n v="4"/>
    <x v="1"/>
    <x v="1"/>
    <x v="1"/>
    <x v="1"/>
    <x v="5"/>
    <s v="Microsoft Natural Keyboard Elite"/>
    <n v="0.7"/>
    <s v="United States"/>
    <x v="2"/>
    <x v="37"/>
    <s v="Twin Falls"/>
    <n v="83301"/>
    <x v="88"/>
    <d v="2015-04-04T00:00:00"/>
    <n v="51.59"/>
    <n v="6"/>
    <n v="257.52"/>
    <n v="87933"/>
    <x v="2"/>
    <n v="551.67435516118428"/>
  </r>
  <r>
    <n v="193"/>
    <s v="Danny Hong"/>
    <x v="4"/>
    <n v="7.0000000000000007E-2"/>
    <n v="6.54"/>
    <n v="5.27"/>
    <x v="1"/>
    <x v="3"/>
    <x v="2"/>
    <x v="5"/>
    <x v="5"/>
    <s v="Wilson Jones® Four-Pocket Poly Binders"/>
    <n v="0.36"/>
    <s v="United States"/>
    <x v="2"/>
    <x v="15"/>
    <s v="Layton"/>
    <n v="84041"/>
    <x v="88"/>
    <d v="2015-04-01T00:00:00"/>
    <n v="-66.044499999999999"/>
    <n v="21"/>
    <n v="140.30000000000001"/>
    <n v="90432"/>
    <x v="2"/>
    <n v="1.2198640188179297"/>
  </r>
  <r>
    <n v="194"/>
    <s v="Tammy Goldman"/>
    <x v="4"/>
    <n v="0.09"/>
    <n v="3.29"/>
    <n v="1.35"/>
    <x v="1"/>
    <x v="3"/>
    <x v="2"/>
    <x v="14"/>
    <x v="2"/>
    <s v="Acco® Hot Clips™ Clips to Go"/>
    <n v="0.4"/>
    <s v="United States"/>
    <x v="2"/>
    <x v="15"/>
    <s v="Lehi"/>
    <n v="84043"/>
    <x v="88"/>
    <d v="2015-04-01T00:00:00"/>
    <n v="15.66"/>
    <n v="23"/>
    <n v="71.55"/>
    <n v="90432"/>
    <x v="2"/>
    <n v="-13.611103345638242"/>
  </r>
  <r>
    <n v="271"/>
    <s v="Sam Rouse"/>
    <x v="4"/>
    <n v="0.1"/>
    <n v="80.97"/>
    <n v="30.06"/>
    <x v="0"/>
    <x v="0"/>
    <x v="1"/>
    <x v="3"/>
    <x v="0"/>
    <s v="Hewlett-Packard Deskjet 940 REFURBISHED Color Inkjet Printer"/>
    <n v="0.4"/>
    <s v="United States"/>
    <x v="0"/>
    <x v="5"/>
    <s v="Forest Park"/>
    <n v="30297"/>
    <x v="88"/>
    <d v="2015-03-31T00:00:00"/>
    <n v="128.02529999999999"/>
    <n v="12"/>
    <n v="899.81"/>
    <n v="88940"/>
    <x v="0"/>
    <n v="1319.1519341884875"/>
  </r>
  <r>
    <n v="1314"/>
    <s v="Keith Marsh"/>
    <x v="4"/>
    <n v="0.04"/>
    <n v="5.34"/>
    <n v="2.99"/>
    <x v="1"/>
    <x v="2"/>
    <x v="2"/>
    <x v="5"/>
    <x v="5"/>
    <s v="Wilson Jones 14 Line Acrylic Coated Pressboard Data Binders"/>
    <n v="0.38"/>
    <s v="United States"/>
    <x v="2"/>
    <x v="8"/>
    <s v="Los Angeles"/>
    <n v="90058"/>
    <x v="88"/>
    <d v="2015-04-01T00:00:00"/>
    <n v="3.4510000000000001"/>
    <n v="45"/>
    <n v="240.6"/>
    <n v="22755"/>
    <x v="2"/>
    <n v="72.495487666846515"/>
  </r>
  <r>
    <n v="1314"/>
    <s v="Keith Marsh"/>
    <x v="4"/>
    <n v="0.06"/>
    <n v="55.99"/>
    <n v="5"/>
    <x v="1"/>
    <x v="2"/>
    <x v="1"/>
    <x v="12"/>
    <x v="1"/>
    <s v="Accessory6"/>
    <n v="0.8"/>
    <s v="United States"/>
    <x v="2"/>
    <x v="8"/>
    <s v="Los Angeles"/>
    <n v="90058"/>
    <x v="88"/>
    <d v="2015-04-01T00:00:00"/>
    <n v="-275.25299999999999"/>
    <n v="5"/>
    <n v="236.88"/>
    <n v="22755"/>
    <x v="2"/>
    <n v="337.22629523759167"/>
  </r>
  <r>
    <n v="1315"/>
    <s v="Adam Saunders Gray"/>
    <x v="4"/>
    <n v="0"/>
    <n v="4.91"/>
    <n v="5.68"/>
    <x v="1"/>
    <x v="2"/>
    <x v="2"/>
    <x v="5"/>
    <x v="5"/>
    <s v="Acco Pressboard Covers with Storage Hooks, 14 7/8&quot; x 11&quot;, Light Blue"/>
    <n v="0.36"/>
    <s v="United States"/>
    <x v="2"/>
    <x v="3"/>
    <s v="Colorado Springs"/>
    <n v="80906"/>
    <x v="88"/>
    <d v="2015-03-31T00:00:00"/>
    <n v="-95.047499999999999"/>
    <n v="9"/>
    <n v="48.3"/>
    <n v="87602"/>
    <x v="2"/>
    <n v="54.442941834550709"/>
  </r>
  <r>
    <n v="1316"/>
    <s v="Marion Lindsey"/>
    <x v="4"/>
    <n v="0.04"/>
    <n v="5.34"/>
    <n v="2.99"/>
    <x v="1"/>
    <x v="2"/>
    <x v="2"/>
    <x v="5"/>
    <x v="5"/>
    <s v="Wilson Jones 14 Line Acrylic Coated Pressboard Data Binders"/>
    <n v="0.38"/>
    <s v="United States"/>
    <x v="2"/>
    <x v="3"/>
    <s v="Commerce City"/>
    <n v="80022"/>
    <x v="88"/>
    <d v="2015-04-01T00:00:00"/>
    <n v="3.4510000000000001"/>
    <n v="11"/>
    <n v="58.81"/>
    <n v="87602"/>
    <x v="2"/>
    <n v="72.495487666846515"/>
  </r>
  <r>
    <n v="1316"/>
    <s v="Marion Lindsey"/>
    <x v="4"/>
    <n v="0.06"/>
    <n v="55.99"/>
    <n v="5"/>
    <x v="1"/>
    <x v="2"/>
    <x v="1"/>
    <x v="12"/>
    <x v="1"/>
    <s v="Accessory6"/>
    <n v="0.8"/>
    <s v="United States"/>
    <x v="2"/>
    <x v="3"/>
    <s v="Commerce City"/>
    <n v="80022"/>
    <x v="88"/>
    <d v="2015-04-01T00:00:00"/>
    <n v="-275.25299999999999"/>
    <n v="1"/>
    <n v="47.38"/>
    <n v="87602"/>
    <x v="2"/>
    <n v="337.22629523759167"/>
  </r>
  <r>
    <n v="1840"/>
    <s v="Clifford Webb"/>
    <x v="3"/>
    <n v="7.0000000000000007E-2"/>
    <n v="40.98"/>
    <n v="2.99"/>
    <x v="1"/>
    <x v="2"/>
    <x v="2"/>
    <x v="5"/>
    <x v="5"/>
    <s v="Avery Trapezoid Ring Binder, 3&quot; Capacity, Black, 1040 sheets"/>
    <n v="0.36"/>
    <s v="United States"/>
    <x v="3"/>
    <x v="35"/>
    <s v="Townsend"/>
    <n v="1469"/>
    <x v="88"/>
    <d v="2015-04-01T00:00:00"/>
    <n v="369.20519999999999"/>
    <n v="13"/>
    <n v="535.08000000000004"/>
    <n v="86599"/>
    <x v="3"/>
    <n v="710.52082373507824"/>
  </r>
  <r>
    <n v="2066"/>
    <s v="Claudia Webb"/>
    <x v="0"/>
    <n v="0.09"/>
    <n v="20.99"/>
    <n v="4.8099999999999996"/>
    <x v="2"/>
    <x v="2"/>
    <x v="1"/>
    <x v="12"/>
    <x v="6"/>
    <s v="1726 Digital Answering Machine"/>
    <n v="0.57999999999999996"/>
    <s v="United States"/>
    <x v="0"/>
    <x v="9"/>
    <s v="Indian Trail"/>
    <n v="28079"/>
    <x v="89"/>
    <d v="2015-04-01T00:00:00"/>
    <n v="272.69400000000002"/>
    <n v="2"/>
    <n v="38.979999999999997"/>
    <n v="85834"/>
    <x v="0"/>
    <n v="775.77209725697264"/>
  </r>
  <r>
    <n v="3177"/>
    <s v="Laurie Petty"/>
    <x v="0"/>
    <n v="0.06"/>
    <n v="1.68"/>
    <n v="1"/>
    <x v="1"/>
    <x v="1"/>
    <x v="2"/>
    <x v="2"/>
    <x v="2"/>
    <s v="Prang Dustless Chalk Sticks"/>
    <n v="0.35"/>
    <s v="United States"/>
    <x v="0"/>
    <x v="12"/>
    <s v="Jupiter"/>
    <n v="33458"/>
    <x v="89"/>
    <d v="2015-04-02T00:00:00"/>
    <n v="-1319.5"/>
    <n v="5"/>
    <n v="8.65"/>
    <n v="90819"/>
    <x v="0"/>
    <n v="-1168.9891327210034"/>
  </r>
  <r>
    <n v="1083"/>
    <s v="Hazel Dale"/>
    <x v="3"/>
    <n v="7.0000000000000007E-2"/>
    <n v="55.99"/>
    <n v="5"/>
    <x v="2"/>
    <x v="3"/>
    <x v="1"/>
    <x v="12"/>
    <x v="1"/>
    <s v="Accessory36"/>
    <n v="0.83"/>
    <s v="United States"/>
    <x v="1"/>
    <x v="10"/>
    <s v="Springfield"/>
    <n v="62701"/>
    <x v="89"/>
    <d v="2015-04-02T00:00:00"/>
    <n v="-232.99100000000001"/>
    <n v="1"/>
    <n v="54.08"/>
    <n v="88460"/>
    <x v="1"/>
    <n v="474.44188769196671"/>
  </r>
  <r>
    <n v="3224"/>
    <s v="Claudia White"/>
    <x v="0"/>
    <n v="0.06"/>
    <n v="60.98"/>
    <n v="30"/>
    <x v="0"/>
    <x v="0"/>
    <x v="0"/>
    <x v="9"/>
    <x v="3"/>
    <s v="Novimex Fabric Task Chair"/>
    <n v="0.7"/>
    <s v="United States"/>
    <x v="0"/>
    <x v="34"/>
    <s v="Gallatin"/>
    <n v="37066"/>
    <x v="90"/>
    <d v="2015-04-02T00:00:00"/>
    <n v="-74.087999999999994"/>
    <n v="2"/>
    <n v="125.9"/>
    <n v="86508"/>
    <x v="0"/>
    <n v="1600.9289949842246"/>
  </r>
  <r>
    <n v="623"/>
    <s v="Jenny Petty"/>
    <x v="1"/>
    <n v="0.05"/>
    <n v="6.48"/>
    <n v="8.4"/>
    <x v="1"/>
    <x v="2"/>
    <x v="2"/>
    <x v="7"/>
    <x v="5"/>
    <s v="Xerox 212"/>
    <n v="0.37"/>
    <s v="United States"/>
    <x v="3"/>
    <x v="47"/>
    <s v="Manchester"/>
    <n v="3101"/>
    <x v="90"/>
    <d v="2015-04-03T00:00:00"/>
    <n v="-226.34639999999999"/>
    <n v="21"/>
    <n v="136.99"/>
    <n v="91433"/>
    <x v="3"/>
    <n v="-39.894091340819756"/>
  </r>
  <r>
    <n v="624"/>
    <s v="Terry Klein"/>
    <x v="1"/>
    <n v="0.05"/>
    <n v="55.99"/>
    <n v="5"/>
    <x v="1"/>
    <x v="2"/>
    <x v="1"/>
    <x v="12"/>
    <x v="1"/>
    <s v="Accessory6"/>
    <n v="0.8"/>
    <s v="United States"/>
    <x v="3"/>
    <x v="42"/>
    <s v="Rutland"/>
    <n v="5701"/>
    <x v="90"/>
    <d v="2015-04-01T00:00:00"/>
    <n v="-281.17583999999999"/>
    <n v="2"/>
    <n v="99.36"/>
    <n v="91433"/>
    <x v="3"/>
    <n v="322.51796398472038"/>
  </r>
  <r>
    <n v="1849"/>
    <s v="Michelle Steele"/>
    <x v="1"/>
    <n v="0.09"/>
    <n v="35.99"/>
    <n v="1.1000000000000001"/>
    <x v="1"/>
    <x v="1"/>
    <x v="1"/>
    <x v="12"/>
    <x v="5"/>
    <s v="Accessory35"/>
    <n v="0.55000000000000004"/>
    <s v="United States"/>
    <x v="0"/>
    <x v="16"/>
    <s v="Enterprise"/>
    <n v="36330"/>
    <x v="90"/>
    <d v="2015-04-03T00:00:00"/>
    <n v="19.350000000000001"/>
    <n v="8"/>
    <n v="222.71"/>
    <n v="89697"/>
    <x v="0"/>
    <n v="166.20281658949867"/>
  </r>
  <r>
    <n v="1849"/>
    <s v="Michelle Steele"/>
    <x v="1"/>
    <n v="0.01"/>
    <n v="125.99"/>
    <n v="2.5"/>
    <x v="1"/>
    <x v="1"/>
    <x v="1"/>
    <x v="12"/>
    <x v="5"/>
    <s v="i2000"/>
    <n v="0.6"/>
    <s v="United States"/>
    <x v="0"/>
    <x v="16"/>
    <s v="Enterprise"/>
    <n v="36330"/>
    <x v="90"/>
    <d v="2015-04-02T00:00:00"/>
    <n v="-967.83399999999995"/>
    <n v="2"/>
    <n v="220.52"/>
    <n v="89697"/>
    <x v="0"/>
    <n v="-429.59179929305975"/>
  </r>
  <r>
    <n v="3246"/>
    <s v="Wanda Harris"/>
    <x v="2"/>
    <n v="0.06"/>
    <n v="5.18"/>
    <n v="2.04"/>
    <x v="1"/>
    <x v="0"/>
    <x v="2"/>
    <x v="7"/>
    <x v="2"/>
    <s v="Array® Memo Cubes"/>
    <n v="0.36"/>
    <s v="United States"/>
    <x v="3"/>
    <x v="47"/>
    <s v="Hudson"/>
    <n v="3051"/>
    <x v="90"/>
    <d v="2015-04-01T00:00:00"/>
    <n v="1.9503999999999999"/>
    <n v="4"/>
    <n v="21.86"/>
    <n v="88330"/>
    <x v="3"/>
    <n v="41.889185989415608"/>
  </r>
  <r>
    <n v="568"/>
    <s v="Peter McConnell"/>
    <x v="4"/>
    <n v="0.08"/>
    <n v="67.28"/>
    <n v="19.989999999999998"/>
    <x v="2"/>
    <x v="1"/>
    <x v="2"/>
    <x v="5"/>
    <x v="5"/>
    <s v="Catalog Binders with Expanding Posts"/>
    <n v="0.4"/>
    <s v="United States"/>
    <x v="0"/>
    <x v="0"/>
    <s v="Columbus"/>
    <n v="39701"/>
    <x v="90"/>
    <d v="2015-04-03T00:00:00"/>
    <n v="224.85059999999999"/>
    <n v="16"/>
    <n v="1066.54"/>
    <n v="88882"/>
    <x v="0"/>
    <n v="811.751513488456"/>
  </r>
  <r>
    <n v="3306"/>
    <s v="Claire Warren"/>
    <x v="4"/>
    <n v="0.06"/>
    <n v="11.33"/>
    <n v="6.12"/>
    <x v="1"/>
    <x v="0"/>
    <x v="2"/>
    <x v="8"/>
    <x v="6"/>
    <s v="Holmes Replacement Filter for HEPA Air Cleaner, Medium Room"/>
    <n v="0.42"/>
    <s v="United States"/>
    <x v="3"/>
    <x v="22"/>
    <s v="New London"/>
    <n v="6320"/>
    <x v="90"/>
    <d v="2015-04-03T00:00:00"/>
    <n v="-15.92"/>
    <n v="1"/>
    <n v="17.62"/>
    <n v="90461"/>
    <x v="3"/>
    <n v="138.49282058989709"/>
  </r>
  <r>
    <n v="2859"/>
    <s v="Brad H Blake"/>
    <x v="3"/>
    <n v="0.03"/>
    <n v="142.86000000000001"/>
    <n v="19.989999999999998"/>
    <x v="1"/>
    <x v="3"/>
    <x v="2"/>
    <x v="6"/>
    <x v="5"/>
    <s v="Letter Size Cart"/>
    <n v="0.56000000000000005"/>
    <s v="United States"/>
    <x v="0"/>
    <x v="12"/>
    <s v="Gainesville"/>
    <n v="32601"/>
    <x v="90"/>
    <d v="2015-04-03T00:00:00"/>
    <n v="-8.3880999999999997"/>
    <n v="23"/>
    <n v="3292.02"/>
    <n v="88281"/>
    <x v="0"/>
    <n v="1275.1635804230659"/>
  </r>
  <r>
    <n v="197"/>
    <s v="Samantha Weaver"/>
    <x v="0"/>
    <n v="0"/>
    <n v="161.55000000000001"/>
    <n v="19.989999999999998"/>
    <x v="1"/>
    <x v="0"/>
    <x v="2"/>
    <x v="6"/>
    <x v="5"/>
    <s v="Fellowes Super Stor/Drawer® Files"/>
    <n v="0.66"/>
    <s v="United States"/>
    <x v="1"/>
    <x v="38"/>
    <s v="Overland Park"/>
    <n v="66212"/>
    <x v="91"/>
    <d v="2015-04-04T00:00:00"/>
    <n v="1167.1579999999999"/>
    <n v="19"/>
    <n v="3108.98"/>
    <n v="88921"/>
    <x v="1"/>
    <n v="2720.4010449724296"/>
  </r>
  <r>
    <n v="198"/>
    <s v="Leroy Blanchard"/>
    <x v="0"/>
    <n v="0"/>
    <n v="161.55000000000001"/>
    <n v="19.989999999999998"/>
    <x v="1"/>
    <x v="0"/>
    <x v="2"/>
    <x v="6"/>
    <x v="5"/>
    <s v="Fellowes Super Stor/Drawer® Files"/>
    <n v="0.66"/>
    <s v="United States"/>
    <x v="1"/>
    <x v="25"/>
    <s v="Detroit"/>
    <n v="48138"/>
    <x v="91"/>
    <d v="2015-04-04T00:00:00"/>
    <n v="1014.92"/>
    <n v="77"/>
    <n v="12599.55"/>
    <n v="51072"/>
    <x v="1"/>
    <n v="2564.5054170483836"/>
  </r>
  <r>
    <n v="2667"/>
    <s v="Pat Baker"/>
    <x v="1"/>
    <n v="0.04"/>
    <n v="90.24"/>
    <n v="0.99"/>
    <x v="1"/>
    <x v="2"/>
    <x v="2"/>
    <x v="8"/>
    <x v="5"/>
    <s v="Kensington 6 Outlet MasterPiece® HOMEOFFICE Power Control Center"/>
    <n v="0.56000000000000005"/>
    <s v="United States"/>
    <x v="3"/>
    <x v="27"/>
    <s v="Lakewood"/>
    <n v="44107"/>
    <x v="91"/>
    <d v="2015-04-04T00:00:00"/>
    <n v="246.2748"/>
    <n v="4"/>
    <n v="356.92"/>
    <n v="87831"/>
    <x v="3"/>
    <n v="666.24273879397049"/>
  </r>
  <r>
    <n v="2667"/>
    <s v="Pat Baker"/>
    <x v="1"/>
    <n v="0.09"/>
    <n v="47.9"/>
    <n v="5.86"/>
    <x v="2"/>
    <x v="2"/>
    <x v="2"/>
    <x v="7"/>
    <x v="5"/>
    <s v="Xerox 1938"/>
    <n v="0.37"/>
    <s v="United States"/>
    <x v="3"/>
    <x v="27"/>
    <s v="Lakewood"/>
    <n v="44107"/>
    <x v="91"/>
    <d v="2015-04-04T00:00:00"/>
    <n v="93.950400000000002"/>
    <n v="3"/>
    <n v="136.16"/>
    <n v="87831"/>
    <x v="3"/>
    <n v="239.02082535358113"/>
  </r>
  <r>
    <n v="228"/>
    <s v="Colleen Andrews"/>
    <x v="4"/>
    <n v="0.03"/>
    <n v="60.89"/>
    <n v="32.409999999999997"/>
    <x v="0"/>
    <x v="0"/>
    <x v="0"/>
    <x v="9"/>
    <x v="3"/>
    <s v="Global Push Button Manager's Chair, Indigo"/>
    <n v="0.56000000000000005"/>
    <s v="United States"/>
    <x v="0"/>
    <x v="9"/>
    <s v="Mint Hill"/>
    <n v="28227"/>
    <x v="91"/>
    <d v="2015-04-03T00:00:00"/>
    <n v="36.353999999999999"/>
    <n v="7"/>
    <n v="450.49"/>
    <n v="88527"/>
    <x v="0"/>
    <n v="1406.5646017070326"/>
  </r>
  <r>
    <n v="2957"/>
    <s v="Francis I Davis"/>
    <x v="4"/>
    <n v="0.1"/>
    <n v="37.94"/>
    <n v="5.08"/>
    <x v="2"/>
    <x v="3"/>
    <x v="2"/>
    <x v="7"/>
    <x v="2"/>
    <s v="Snap-A-Way® Black Print Carbonless Ruled Speed Letter, Triplicate"/>
    <n v="0.38"/>
    <s v="United States"/>
    <x v="1"/>
    <x v="30"/>
    <s v="Milwaukee"/>
    <n v="53209"/>
    <x v="91"/>
    <d v="2015-04-04T00:00:00"/>
    <n v="95.054400000000001"/>
    <n v="4"/>
    <n v="137.76"/>
    <n v="90264"/>
    <x v="1"/>
    <n v="173.9021439628805"/>
  </r>
  <r>
    <n v="1112"/>
    <s v="Luis Kerr"/>
    <x v="3"/>
    <n v="0.03"/>
    <n v="300.98"/>
    <n v="54.92"/>
    <x v="0"/>
    <x v="3"/>
    <x v="0"/>
    <x v="10"/>
    <x v="0"/>
    <s v="Atlantic Metals Mobile 5-Shelf Bookcases, Custom Colors"/>
    <n v="0.55000000000000004"/>
    <s v="United States"/>
    <x v="2"/>
    <x v="8"/>
    <s v="Yucaipa"/>
    <n v="92399"/>
    <x v="91"/>
    <d v="2015-04-04T00:00:00"/>
    <n v="1272.5808"/>
    <n v="12"/>
    <n v="3527.82"/>
    <n v="90832"/>
    <x v="2"/>
    <n v="4235.8892817550068"/>
  </r>
  <r>
    <n v="1112"/>
    <s v="Luis Kerr"/>
    <x v="3"/>
    <n v="0.02"/>
    <n v="2550.14"/>
    <n v="29.7"/>
    <x v="0"/>
    <x v="3"/>
    <x v="1"/>
    <x v="3"/>
    <x v="3"/>
    <s v="Epson DFX-8500 Dot Matrix Printer"/>
    <n v="0.56999999999999995"/>
    <s v="United States"/>
    <x v="2"/>
    <x v="8"/>
    <s v="Yucaipa"/>
    <n v="92399"/>
    <x v="91"/>
    <d v="2015-04-04T00:00:00"/>
    <n v="-5390.7388920000003"/>
    <n v="2"/>
    <n v="4698.21"/>
    <n v="90832"/>
    <x v="2"/>
    <n v="3785.6595341844577"/>
  </r>
  <r>
    <n v="1777"/>
    <s v="Miriam Greenberg"/>
    <x v="3"/>
    <n v="0.03"/>
    <n v="19.989999999999998"/>
    <n v="11.17"/>
    <x v="1"/>
    <x v="3"/>
    <x v="0"/>
    <x v="11"/>
    <x v="4"/>
    <s v="Telescoping Adjustable Floor Lamp"/>
    <n v="0.6"/>
    <s v="United States"/>
    <x v="1"/>
    <x v="2"/>
    <s v="Valparaiso"/>
    <n v="46383"/>
    <x v="91"/>
    <d v="2015-04-03T00:00:00"/>
    <n v="-20.8764"/>
    <n v="12"/>
    <n v="251.61"/>
    <n v="89942"/>
    <x v="1"/>
    <n v="666.87028511244625"/>
  </r>
  <r>
    <n v="2014"/>
    <s v="Cathy Simon"/>
    <x v="0"/>
    <n v="0.06"/>
    <n v="6.48"/>
    <n v="7.49"/>
    <x v="1"/>
    <x v="2"/>
    <x v="2"/>
    <x v="7"/>
    <x v="5"/>
    <s v="Xerox 220"/>
    <n v="0.37"/>
    <s v="United States"/>
    <x v="1"/>
    <x v="20"/>
    <s v="Council Bluffs"/>
    <n v="51503"/>
    <x v="92"/>
    <d v="2015-04-04T00:00:00"/>
    <n v="-191.49"/>
    <n v="12"/>
    <n v="74.930000000000007"/>
    <n v="88368"/>
    <x v="1"/>
    <n v="256.53924976266626"/>
  </r>
  <r>
    <n v="911"/>
    <s v="Marsha P Joyner"/>
    <x v="1"/>
    <n v="0.01"/>
    <n v="59.76"/>
    <n v="9.7100000000000009"/>
    <x v="1"/>
    <x v="3"/>
    <x v="2"/>
    <x v="6"/>
    <x v="5"/>
    <s v="Advantus 10-Drawer Portable Organizer, Chrome Metal Frame, Smoke Drawers"/>
    <n v="0.56999999999999995"/>
    <s v="United States"/>
    <x v="3"/>
    <x v="44"/>
    <s v="Wheeling"/>
    <n v="26003"/>
    <x v="92"/>
    <d v="2015-04-06T00:00:00"/>
    <n v="354.3288"/>
    <n v="8"/>
    <n v="513.52"/>
    <n v="90186"/>
    <x v="3"/>
    <n v="920.10659987519352"/>
  </r>
  <r>
    <n v="2685"/>
    <s v="Kathryn Wolfe"/>
    <x v="1"/>
    <n v="0"/>
    <n v="7.38"/>
    <n v="11.51"/>
    <x v="1"/>
    <x v="0"/>
    <x v="2"/>
    <x v="5"/>
    <x v="5"/>
    <s v="GBC Plastic Binding Combs"/>
    <n v="0.36"/>
    <s v="United States"/>
    <x v="3"/>
    <x v="11"/>
    <s v="Plainview"/>
    <n v="11803"/>
    <x v="92"/>
    <d v="2015-04-05T00:00:00"/>
    <n v="-66.171000000000006"/>
    <n v="2"/>
    <n v="17.64"/>
    <n v="89147"/>
    <x v="3"/>
    <n v="198.16225317374492"/>
  </r>
  <r>
    <n v="321"/>
    <s v="Arthur Lowe Nash"/>
    <x v="2"/>
    <n v="0.04"/>
    <n v="8.33"/>
    <n v="1.99"/>
    <x v="1"/>
    <x v="1"/>
    <x v="1"/>
    <x v="1"/>
    <x v="1"/>
    <s v="80 Minute Slim Jewel Case CD-R , 10/Pack - Staples"/>
    <n v="0.52"/>
    <s v="United States"/>
    <x v="3"/>
    <x v="36"/>
    <s v="Potomac"/>
    <n v="20854"/>
    <x v="92"/>
    <d v="2015-04-09T00:00:00"/>
    <n v="9.9268000000000001"/>
    <n v="11"/>
    <n v="89.76"/>
    <n v="91057"/>
    <x v="3"/>
    <n v="184.85181258168808"/>
  </r>
  <r>
    <n v="975"/>
    <s v="Francis Evans"/>
    <x v="2"/>
    <n v="0.1"/>
    <n v="2.2200000000000002"/>
    <n v="5"/>
    <x v="1"/>
    <x v="3"/>
    <x v="2"/>
    <x v="8"/>
    <x v="5"/>
    <s v="Hoover Replacement Belt for Commercial Guardsman Heavy-Duty Upright Vacuum"/>
    <n v="0.55000000000000004"/>
    <s v="United States"/>
    <x v="3"/>
    <x v="35"/>
    <s v="Boston"/>
    <n v="2108"/>
    <x v="92"/>
    <d v="2015-04-09T00:00:00"/>
    <n v="-21.319199999999999"/>
    <n v="3"/>
    <n v="8.8000000000000007"/>
    <n v="87260"/>
    <x v="3"/>
    <n v="231.12675270865216"/>
  </r>
  <r>
    <n v="1918"/>
    <s v="Hannah Tyson"/>
    <x v="2"/>
    <n v="0.1"/>
    <n v="10.44"/>
    <n v="5.75"/>
    <x v="2"/>
    <x v="2"/>
    <x v="2"/>
    <x v="5"/>
    <x v="5"/>
    <s v="Avery® 3 1/2&quot; Diskette Storage Pages, 10/Pack"/>
    <n v="0.39"/>
    <s v="United States"/>
    <x v="0"/>
    <x v="1"/>
    <s v="Paragould"/>
    <n v="72450"/>
    <x v="92"/>
    <d v="2015-04-11T00:00:00"/>
    <n v="125.724"/>
    <n v="17"/>
    <n v="168.04"/>
    <n v="85898"/>
    <x v="0"/>
    <n v="243.42079702234594"/>
  </r>
  <r>
    <n v="2548"/>
    <s v="Wayne Bass"/>
    <x v="2"/>
    <n v="0"/>
    <n v="35.99"/>
    <n v="0.99"/>
    <x v="1"/>
    <x v="0"/>
    <x v="1"/>
    <x v="12"/>
    <x v="1"/>
    <s v="Accessory31"/>
    <n v="0.35"/>
    <s v="United States"/>
    <x v="2"/>
    <x v="8"/>
    <s v="Los Angeles"/>
    <n v="90068"/>
    <x v="92"/>
    <d v="2015-04-11T00:00:00"/>
    <n v="840.05100000000004"/>
    <n v="46"/>
    <n v="1477.57"/>
    <n v="46436"/>
    <x v="2"/>
    <n v="998.97608202250319"/>
  </r>
  <r>
    <n v="2551"/>
    <s v="Joan Bowers"/>
    <x v="2"/>
    <n v="0"/>
    <n v="35.99"/>
    <n v="0.99"/>
    <x v="1"/>
    <x v="0"/>
    <x v="1"/>
    <x v="12"/>
    <x v="1"/>
    <s v="Accessory31"/>
    <n v="0.35"/>
    <s v="United States"/>
    <x v="3"/>
    <x v="28"/>
    <s v="York"/>
    <n v="17403"/>
    <x v="92"/>
    <d v="2015-04-11T00:00:00"/>
    <n v="265.96050000000002"/>
    <n v="12"/>
    <n v="385.45"/>
    <n v="88656"/>
    <x v="3"/>
    <n v="411.09264304715049"/>
  </r>
  <r>
    <n v="114"/>
    <s v="Ron Newton"/>
    <x v="4"/>
    <n v="0.01"/>
    <n v="4.91"/>
    <n v="0.5"/>
    <x v="1"/>
    <x v="2"/>
    <x v="2"/>
    <x v="13"/>
    <x v="5"/>
    <s v="Avery 493"/>
    <n v="0.36"/>
    <s v="United States"/>
    <x v="2"/>
    <x v="14"/>
    <s v="Lake Oswego"/>
    <n v="97035"/>
    <x v="92"/>
    <d v="2015-04-06T00:00:00"/>
    <n v="40.247700000000002"/>
    <n v="12"/>
    <n v="58.33"/>
    <n v="89584"/>
    <x v="2"/>
    <n v="43.208510155226492"/>
  </r>
  <r>
    <n v="114"/>
    <s v="Ron Newton"/>
    <x v="4"/>
    <n v="0.09"/>
    <n v="4"/>
    <n v="1.3"/>
    <x v="2"/>
    <x v="2"/>
    <x v="2"/>
    <x v="7"/>
    <x v="2"/>
    <s v="EcoTones® Memo Sheets"/>
    <n v="0.37"/>
    <s v="United States"/>
    <x v="2"/>
    <x v="14"/>
    <s v="Lake Oswego"/>
    <n v="97035"/>
    <x v="92"/>
    <d v="2015-04-06T00:00:00"/>
    <n v="14.0898"/>
    <n v="5"/>
    <n v="20.420000000000002"/>
    <n v="89584"/>
    <x v="2"/>
    <n v="-91.088725790554832"/>
  </r>
  <r>
    <n v="117"/>
    <s v="Linda Weiss"/>
    <x v="4"/>
    <n v="0.01"/>
    <n v="4.91"/>
    <n v="0.5"/>
    <x v="1"/>
    <x v="2"/>
    <x v="2"/>
    <x v="13"/>
    <x v="5"/>
    <s v="Avery 493"/>
    <n v="0.36"/>
    <s v="United States"/>
    <x v="2"/>
    <x v="4"/>
    <s v="Seattle"/>
    <n v="98103"/>
    <x v="92"/>
    <d v="2015-04-06T00:00:00"/>
    <n v="112.06"/>
    <n v="47"/>
    <n v="228.46"/>
    <n v="13959"/>
    <x v="2"/>
    <n v="116.74615253866551"/>
  </r>
  <r>
    <n v="117"/>
    <s v="Linda Weiss"/>
    <x v="4"/>
    <n v="0.09"/>
    <n v="4"/>
    <n v="1.3"/>
    <x v="2"/>
    <x v="2"/>
    <x v="2"/>
    <x v="7"/>
    <x v="2"/>
    <s v="EcoTones® Memo Sheets"/>
    <n v="0.37"/>
    <s v="United States"/>
    <x v="2"/>
    <x v="4"/>
    <s v="Seattle"/>
    <n v="98103"/>
    <x v="92"/>
    <d v="2015-04-06T00:00:00"/>
    <n v="16.79"/>
    <n v="19"/>
    <n v="77.61"/>
    <n v="13959"/>
    <x v="2"/>
    <n v="-88.323651534977969"/>
  </r>
  <r>
    <n v="1590"/>
    <s v="Lucille Buchanan"/>
    <x v="4"/>
    <n v="0.03"/>
    <n v="19.04"/>
    <n v="6.38"/>
    <x v="2"/>
    <x v="3"/>
    <x v="0"/>
    <x v="11"/>
    <x v="5"/>
    <s v="Eldon Expressions™ Desk Accessory, Wood Photo Frame, Mahogany"/>
    <n v="0.56000000000000005"/>
    <s v="United States"/>
    <x v="3"/>
    <x v="27"/>
    <s v="Willoughby"/>
    <n v="44094"/>
    <x v="92"/>
    <d v="2015-04-04T00:00:00"/>
    <n v="83.793599999999998"/>
    <n v="7"/>
    <n v="144.03"/>
    <n v="86668"/>
    <x v="3"/>
    <n v="334.95674398698645"/>
  </r>
  <r>
    <n v="1593"/>
    <s v="Ronald O'Neill"/>
    <x v="4"/>
    <n v="0.02"/>
    <n v="5.53"/>
    <n v="6.98"/>
    <x v="1"/>
    <x v="3"/>
    <x v="2"/>
    <x v="5"/>
    <x v="5"/>
    <s v="Avery Durable Poly Binders"/>
    <n v="0.39"/>
    <s v="United States"/>
    <x v="1"/>
    <x v="19"/>
    <s v="Bartlesville"/>
    <n v="74006"/>
    <x v="92"/>
    <d v="2015-04-06T00:00:00"/>
    <n v="-77.823719999999994"/>
    <n v="8"/>
    <n v="48.81"/>
    <n v="86668"/>
    <x v="1"/>
    <n v="91.233873793220738"/>
  </r>
  <r>
    <n v="2441"/>
    <s v="Kenneth Capps"/>
    <x v="4"/>
    <n v="0.02"/>
    <n v="63.94"/>
    <n v="14.48"/>
    <x v="1"/>
    <x v="1"/>
    <x v="0"/>
    <x v="11"/>
    <x v="5"/>
    <s v="Howard Miller 16&quot; Diameter Gallery Wall Clock"/>
    <n v="0.46"/>
    <s v="United States"/>
    <x v="0"/>
    <x v="12"/>
    <s v="Melbourne"/>
    <n v="32935"/>
    <x v="92"/>
    <d v="2015-04-04T00:00:00"/>
    <n v="-100.17"/>
    <n v="11"/>
    <n v="709.7"/>
    <n v="89300"/>
    <x v="0"/>
    <n v="487.90171300083699"/>
  </r>
  <r>
    <n v="2442"/>
    <s v="Natalie Aldridge"/>
    <x v="4"/>
    <n v="0.01"/>
    <n v="5.0199999999999996"/>
    <n v="5.14"/>
    <x v="1"/>
    <x v="1"/>
    <x v="1"/>
    <x v="1"/>
    <x v="1"/>
    <s v="Imation 3.5, DISKETTE 44766 HGHLD3.52HD/FM, 10/Pack"/>
    <n v="0.79"/>
    <s v="United States"/>
    <x v="0"/>
    <x v="12"/>
    <s v="Merritt Island"/>
    <n v="32953"/>
    <x v="92"/>
    <d v="2015-04-06T00:00:00"/>
    <n v="-3.948"/>
    <n v="5"/>
    <n v="27.42"/>
    <n v="89300"/>
    <x v="0"/>
    <n v="424.57639097861698"/>
  </r>
  <r>
    <n v="3400"/>
    <s v="Florence Gold"/>
    <x v="4"/>
    <n v="0.1"/>
    <n v="9.3800000000000008"/>
    <n v="4.93"/>
    <x v="2"/>
    <x v="0"/>
    <x v="0"/>
    <x v="11"/>
    <x v="5"/>
    <s v="Eldon Expressions Punched Metal &amp; Wood Desk Accessories, Black &amp; Cherry"/>
    <n v="0.56999999999999995"/>
    <s v="United States"/>
    <x v="3"/>
    <x v="44"/>
    <s v="Fairmont"/>
    <n v="26554"/>
    <x v="92"/>
    <d v="2015-04-04T00:00:00"/>
    <n v="-24.7104"/>
    <n v="15"/>
    <n v="135.78"/>
    <n v="87537"/>
    <x v="3"/>
    <n v="106.51884933923002"/>
  </r>
  <r>
    <n v="1733"/>
    <s v="Nina Horne Kelly"/>
    <x v="3"/>
    <n v="0.02"/>
    <n v="60.98"/>
    <n v="49"/>
    <x v="1"/>
    <x v="0"/>
    <x v="2"/>
    <x v="8"/>
    <x v="4"/>
    <s v="Euro Pro Shark Stick Mini Vacuum"/>
    <n v="0.59"/>
    <s v="United States"/>
    <x v="3"/>
    <x v="31"/>
    <s v="Washington"/>
    <n v="20012"/>
    <x v="92"/>
    <d v="2015-04-06T00:00:00"/>
    <n v="-662.52"/>
    <n v="34"/>
    <n v="2119.54"/>
    <n v="3841"/>
    <x v="3"/>
    <n v="1173.095980625141"/>
  </r>
  <r>
    <n v="1733"/>
    <s v="Nina Horne Kelly"/>
    <x v="3"/>
    <n v="0.02"/>
    <n v="1270.99"/>
    <n v="19.989999999999998"/>
    <x v="1"/>
    <x v="0"/>
    <x v="2"/>
    <x v="5"/>
    <x v="5"/>
    <s v="Fellowes PB500 Electric Punch Plastic Comb Binding Machine with Manual Bind"/>
    <n v="0.35"/>
    <s v="United States"/>
    <x v="3"/>
    <x v="31"/>
    <s v="Washington"/>
    <n v="20012"/>
    <x v="92"/>
    <d v="2015-04-06T00:00:00"/>
    <n v="9228.2255999999998"/>
    <n v="36"/>
    <n v="23939.200000000001"/>
    <n v="3841"/>
    <x v="3"/>
    <n v="14091.346166822248"/>
  </r>
  <r>
    <n v="1734"/>
    <s v="Christopher Meadows"/>
    <x v="3"/>
    <n v="0.02"/>
    <n v="60.98"/>
    <n v="49"/>
    <x v="1"/>
    <x v="0"/>
    <x v="2"/>
    <x v="8"/>
    <x v="4"/>
    <s v="Euro Pro Shark Stick Mini Vacuum"/>
    <n v="0.59"/>
    <s v="United States"/>
    <x v="3"/>
    <x v="11"/>
    <s v="Harrison"/>
    <n v="10528"/>
    <x v="92"/>
    <d v="2015-04-06T00:00:00"/>
    <n v="-596.26800000000003"/>
    <n v="9"/>
    <n v="561.05999999999995"/>
    <n v="88443"/>
    <x v="3"/>
    <n v="1240.9397327844174"/>
  </r>
  <r>
    <n v="1734"/>
    <s v="Christopher Meadows"/>
    <x v="3"/>
    <n v="0.02"/>
    <n v="1270.99"/>
    <n v="19.989999999999998"/>
    <x v="1"/>
    <x v="0"/>
    <x v="2"/>
    <x v="5"/>
    <x v="5"/>
    <s v="Fellowes PB500 Electric Punch Plastic Comb Binding Machine with Manual Bind"/>
    <n v="0.35"/>
    <s v="United States"/>
    <x v="3"/>
    <x v="11"/>
    <s v="Harrison"/>
    <n v="10528"/>
    <x v="92"/>
    <d v="2015-04-06T00:00:00"/>
    <n v="7889.6877000000004"/>
    <n v="9"/>
    <n v="11434.33"/>
    <n v="88443"/>
    <x v="3"/>
    <n v="12720.648926838578"/>
  </r>
  <r>
    <n v="1734"/>
    <s v="Christopher Meadows"/>
    <x v="3"/>
    <n v="0.05"/>
    <n v="205.99"/>
    <n v="8.99"/>
    <x v="2"/>
    <x v="0"/>
    <x v="1"/>
    <x v="12"/>
    <x v="5"/>
    <s v="StarTAC 8000"/>
    <n v="0.6"/>
    <s v="United States"/>
    <x v="3"/>
    <x v="11"/>
    <s v="Harrison"/>
    <n v="10528"/>
    <x v="92"/>
    <d v="2015-04-06T00:00:00"/>
    <n v="1545.8097600000001"/>
    <n v="19"/>
    <n v="3229.24"/>
    <n v="88443"/>
    <x v="3"/>
    <n v="2689.2448409093317"/>
  </r>
  <r>
    <n v="2603"/>
    <s v="Penny Leach"/>
    <x v="0"/>
    <n v="7.0000000000000007E-2"/>
    <n v="200.99"/>
    <n v="4.2"/>
    <x v="1"/>
    <x v="3"/>
    <x v="1"/>
    <x v="12"/>
    <x v="5"/>
    <s v="2160i"/>
    <n v="0.59"/>
    <s v="United States"/>
    <x v="3"/>
    <x v="33"/>
    <s v="Hackensack"/>
    <n v="7601"/>
    <x v="93"/>
    <d v="2015-04-06T00:00:00"/>
    <n v="2225.0761200000002"/>
    <n v="22"/>
    <n v="3705.14"/>
    <n v="87383"/>
    <x v="3"/>
    <n v="3395.4786009099744"/>
  </r>
  <r>
    <n v="2604"/>
    <s v="Gina Curry"/>
    <x v="0"/>
    <n v="0.01"/>
    <n v="297.48"/>
    <n v="18.059999999999999"/>
    <x v="0"/>
    <x v="3"/>
    <x v="1"/>
    <x v="3"/>
    <x v="3"/>
    <s v="Panasonic KX-P3200 Dot Matrix Printer"/>
    <n v="0.6"/>
    <s v="United States"/>
    <x v="3"/>
    <x v="33"/>
    <s v="Iselin"/>
    <n v="8830"/>
    <x v="93"/>
    <d v="2015-04-06T00:00:00"/>
    <n v="-338.18083200000001"/>
    <n v="3"/>
    <n v="945.36"/>
    <n v="87383"/>
    <x v="3"/>
    <n v="1700.4335458853093"/>
  </r>
  <r>
    <n v="635"/>
    <s v="Juan Justice"/>
    <x v="1"/>
    <n v="0.01"/>
    <n v="2.08"/>
    <n v="5.33"/>
    <x v="1"/>
    <x v="3"/>
    <x v="0"/>
    <x v="11"/>
    <x v="5"/>
    <s v="Eldon® Wave Desk Accessories"/>
    <n v="0.43"/>
    <s v="United States"/>
    <x v="1"/>
    <x v="7"/>
    <s v="Saint Paul"/>
    <n v="55106"/>
    <x v="93"/>
    <d v="2015-04-05T00:00:00"/>
    <n v="-103.7124"/>
    <n v="12"/>
    <n v="28.32"/>
    <n v="89284"/>
    <x v="1"/>
    <n v="32.912988179760561"/>
  </r>
  <r>
    <n v="635"/>
    <s v="Juan Justice"/>
    <x v="1"/>
    <n v="0.03"/>
    <n v="370.98"/>
    <n v="99"/>
    <x v="0"/>
    <x v="3"/>
    <x v="2"/>
    <x v="6"/>
    <x v="3"/>
    <s v="Sauder Facets Collection Locker/File Cabinet, Sky Alder Finish"/>
    <n v="0.65"/>
    <s v="United States"/>
    <x v="1"/>
    <x v="7"/>
    <s v="Saint Paul"/>
    <n v="55106"/>
    <x v="93"/>
    <d v="2015-04-06T00:00:00"/>
    <n v="-124.2864"/>
    <n v="6"/>
    <n v="2309.4899999999998"/>
    <n v="89284"/>
    <x v="1"/>
    <n v="4122.7266745060306"/>
  </r>
  <r>
    <n v="1246"/>
    <s v="Lois Hansen"/>
    <x v="1"/>
    <n v="0.1"/>
    <n v="22.38"/>
    <n v="15.1"/>
    <x v="1"/>
    <x v="2"/>
    <x v="2"/>
    <x v="5"/>
    <x v="5"/>
    <s v="Avery Flip-Chart Easel Binder, Black"/>
    <n v="0.38"/>
    <s v="United States"/>
    <x v="3"/>
    <x v="11"/>
    <s v="New York City"/>
    <n v="10009"/>
    <x v="93"/>
    <d v="2015-04-06T00:00:00"/>
    <n v="-107.51349999999999"/>
    <n v="26"/>
    <n v="564.98"/>
    <n v="36452"/>
    <x v="3"/>
    <n v="292.06485224300468"/>
  </r>
  <r>
    <n v="1246"/>
    <s v="Lois Hansen"/>
    <x v="1"/>
    <n v="0.04"/>
    <n v="6.98"/>
    <n v="2.83"/>
    <x v="1"/>
    <x v="2"/>
    <x v="0"/>
    <x v="11"/>
    <x v="1"/>
    <s v="G.E. Halogen Desk Lamp Bulbs"/>
    <n v="0.37"/>
    <s v="United States"/>
    <x v="3"/>
    <x v="11"/>
    <s v="New York City"/>
    <n v="10009"/>
    <x v="93"/>
    <d v="2015-04-07T00:00:00"/>
    <n v="46.01"/>
    <n v="18"/>
    <n v="129.47999999999999"/>
    <n v="36452"/>
    <x v="3"/>
    <n v="93.229692692749495"/>
  </r>
  <r>
    <n v="1247"/>
    <s v="Henry O'Connell"/>
    <x v="1"/>
    <n v="0.1"/>
    <n v="22.38"/>
    <n v="15.1"/>
    <x v="1"/>
    <x v="2"/>
    <x v="2"/>
    <x v="5"/>
    <x v="5"/>
    <s v="Avery Flip-Chart Easel Binder, Black"/>
    <n v="0.38"/>
    <s v="United States"/>
    <x v="1"/>
    <x v="18"/>
    <s v="Leander"/>
    <n v="78641"/>
    <x v="93"/>
    <d v="2015-04-06T00:00:00"/>
    <n v="-107.51349999999999"/>
    <n v="7"/>
    <n v="152.11000000000001"/>
    <n v="91555"/>
    <x v="1"/>
    <n v="292.06485224300468"/>
  </r>
  <r>
    <n v="1247"/>
    <s v="Henry O'Connell"/>
    <x v="1"/>
    <n v="0.04"/>
    <n v="6.98"/>
    <n v="2.83"/>
    <x v="1"/>
    <x v="2"/>
    <x v="0"/>
    <x v="11"/>
    <x v="1"/>
    <s v="G.E. Halogen Desk Lamp Bulbs"/>
    <n v="0.37"/>
    <s v="United States"/>
    <x v="1"/>
    <x v="18"/>
    <s v="Leander"/>
    <n v="78641"/>
    <x v="93"/>
    <d v="2015-04-07T00:00:00"/>
    <n v="24.819299999999998"/>
    <n v="5"/>
    <n v="35.97"/>
    <n v="91555"/>
    <x v="1"/>
    <n v="71.529870817461557"/>
  </r>
  <r>
    <n v="1459"/>
    <s v="Steve Raynor"/>
    <x v="1"/>
    <n v="0.05"/>
    <n v="85.99"/>
    <n v="0.99"/>
    <x v="1"/>
    <x v="1"/>
    <x v="1"/>
    <x v="12"/>
    <x v="2"/>
    <s v="Accessory34"/>
    <n v="0.55000000000000004"/>
    <s v="United States"/>
    <x v="0"/>
    <x v="23"/>
    <s v="Taylors"/>
    <n v="29687"/>
    <x v="93"/>
    <d v="2015-04-07T00:00:00"/>
    <n v="36.216000000000001"/>
    <n v="4"/>
    <n v="291.64"/>
    <n v="86734"/>
    <x v="0"/>
    <n v="363.52604271876379"/>
  </r>
  <r>
    <n v="1891"/>
    <s v="Gretchen Levine"/>
    <x v="3"/>
    <n v="0.03"/>
    <n v="320.64"/>
    <n v="29.2"/>
    <x v="0"/>
    <x v="2"/>
    <x v="0"/>
    <x v="0"/>
    <x v="0"/>
    <s v="Chromcraft 48&quot; x 96&quot; Racetrack Double Pedestal Table"/>
    <n v="0.66"/>
    <s v="United States"/>
    <x v="3"/>
    <x v="27"/>
    <s v="Lima"/>
    <n v="45801"/>
    <x v="93"/>
    <d v="2015-04-07T00:00:00"/>
    <n v="429.75435599999997"/>
    <n v="7"/>
    <n v="2233.46"/>
    <n v="90630"/>
    <x v="3"/>
    <n v="2845.3969425048331"/>
  </r>
  <r>
    <n v="2960"/>
    <s v="Allan Dickinson"/>
    <x v="3"/>
    <n v="0.1"/>
    <n v="36.549999999999997"/>
    <n v="13.89"/>
    <x v="1"/>
    <x v="3"/>
    <x v="2"/>
    <x v="2"/>
    <x v="2"/>
    <s v="Dixon Ticonderoga Core-Lock Colored Pencils, 48-Color Set"/>
    <n v="0.41"/>
    <s v="United States"/>
    <x v="0"/>
    <x v="1"/>
    <s v="Van Buren"/>
    <n v="72956"/>
    <x v="93"/>
    <d v="2015-04-07T00:00:00"/>
    <n v="-89.572000000000003"/>
    <n v="11"/>
    <n v="379.72"/>
    <n v="90646"/>
    <x v="0"/>
    <n v="519.40497249957355"/>
  </r>
  <r>
    <n v="925"/>
    <s v="Ruth Dudley"/>
    <x v="0"/>
    <n v="0.03"/>
    <n v="2.1800000000000002"/>
    <n v="1.38"/>
    <x v="1"/>
    <x v="0"/>
    <x v="2"/>
    <x v="14"/>
    <x v="2"/>
    <s v="Advantus Push Pins"/>
    <n v="0.44"/>
    <s v="United States"/>
    <x v="3"/>
    <x v="29"/>
    <s v="Augusta"/>
    <n v="4330"/>
    <x v="94"/>
    <d v="2015-04-06T00:00:00"/>
    <n v="-7.04"/>
    <n v="7"/>
    <n v="15.73"/>
    <n v="87134"/>
    <x v="3"/>
    <n v="301.60406530180637"/>
  </r>
  <r>
    <n v="929"/>
    <s v="Calvin Conway"/>
    <x v="0"/>
    <n v="0.01"/>
    <n v="170.98"/>
    <n v="35.89"/>
    <x v="0"/>
    <x v="0"/>
    <x v="0"/>
    <x v="10"/>
    <x v="0"/>
    <s v="Rush Hierlooms Collection 1&quot; Thick Stackable Bookcases"/>
    <n v="0.66"/>
    <s v="United States"/>
    <x v="3"/>
    <x v="33"/>
    <s v="Old Bridge"/>
    <n v="8857"/>
    <x v="94"/>
    <d v="2015-04-08T00:00:00"/>
    <n v="538.52"/>
    <n v="10"/>
    <n v="1719.07"/>
    <n v="87134"/>
    <x v="3"/>
    <n v="2735.4949939448402"/>
  </r>
  <r>
    <n v="1113"/>
    <s v="Julia Reynolds"/>
    <x v="0"/>
    <n v="0.01"/>
    <n v="2.89"/>
    <n v="0.5"/>
    <x v="1"/>
    <x v="3"/>
    <x v="2"/>
    <x v="13"/>
    <x v="5"/>
    <s v="Avery 498"/>
    <n v="0.38"/>
    <s v="United States"/>
    <x v="2"/>
    <x v="3"/>
    <s v="Arvada"/>
    <n v="80004"/>
    <x v="94"/>
    <d v="2015-04-07T00:00:00"/>
    <n v="29.725200000000001"/>
    <n v="14"/>
    <n v="43.08"/>
    <n v="90833"/>
    <x v="2"/>
    <n v="289.53684921381404"/>
  </r>
  <r>
    <n v="1113"/>
    <s v="Julia Reynolds"/>
    <x v="0"/>
    <n v="0"/>
    <n v="55.99"/>
    <n v="5"/>
    <x v="1"/>
    <x v="3"/>
    <x v="1"/>
    <x v="12"/>
    <x v="1"/>
    <s v="Accessory6"/>
    <n v="0.8"/>
    <s v="United States"/>
    <x v="2"/>
    <x v="3"/>
    <s v="Arvada"/>
    <n v="80004"/>
    <x v="94"/>
    <d v="2015-04-08T00:00:00"/>
    <n v="-187.11"/>
    <n v="5"/>
    <n v="258.93"/>
    <n v="90833"/>
    <x v="2"/>
    <n v="713.94631609668579"/>
  </r>
  <r>
    <n v="2481"/>
    <s v="Kelly Sawyer"/>
    <x v="0"/>
    <n v="7.0000000000000007E-2"/>
    <n v="5.18"/>
    <n v="5.74"/>
    <x v="2"/>
    <x v="3"/>
    <x v="2"/>
    <x v="5"/>
    <x v="5"/>
    <s v="Wilson Jones Impact Binders"/>
    <n v="0.36"/>
    <s v="United States"/>
    <x v="0"/>
    <x v="17"/>
    <s v="Lafayette"/>
    <n v="70506"/>
    <x v="94"/>
    <d v="2015-04-08T00:00:00"/>
    <n v="-188.03399999999999"/>
    <n v="14"/>
    <n v="79.61"/>
    <n v="91000"/>
    <x v="0"/>
    <n v="80.061069928776377"/>
  </r>
  <r>
    <n v="1618"/>
    <s v="June Roberts"/>
    <x v="1"/>
    <n v="0.09"/>
    <n v="12.88"/>
    <n v="4.59"/>
    <x v="1"/>
    <x v="1"/>
    <x v="2"/>
    <x v="16"/>
    <x v="2"/>
    <s v="Martin-Yale Premier Letter Opener"/>
    <n v="0.82"/>
    <s v="United States"/>
    <x v="1"/>
    <x v="2"/>
    <s v="Highland"/>
    <n v="46322"/>
    <x v="94"/>
    <d v="2015-04-06T00:00:00"/>
    <n v="-175.13"/>
    <n v="13"/>
    <n v="158.13"/>
    <n v="90248"/>
    <x v="1"/>
    <n v="215.52356367120061"/>
  </r>
  <r>
    <n v="1620"/>
    <s v="Gerald Petty"/>
    <x v="1"/>
    <n v="0.02"/>
    <n v="45.99"/>
    <n v="4.99"/>
    <x v="2"/>
    <x v="1"/>
    <x v="1"/>
    <x v="12"/>
    <x v="5"/>
    <s v="600 Series Non-Flip"/>
    <n v="0.56999999999999995"/>
    <s v="United States"/>
    <x v="3"/>
    <x v="28"/>
    <s v="Lancaster"/>
    <n v="17602"/>
    <x v="94"/>
    <d v="2015-04-07T00:00:00"/>
    <n v="3.96"/>
    <n v="4"/>
    <n v="163.01"/>
    <n v="90248"/>
    <x v="3"/>
    <n v="269.95838410144148"/>
  </r>
  <r>
    <n v="3279"/>
    <s v="Ricky Allred"/>
    <x v="1"/>
    <n v="0.06"/>
    <n v="89.83"/>
    <n v="35"/>
    <x v="1"/>
    <x v="2"/>
    <x v="2"/>
    <x v="6"/>
    <x v="4"/>
    <s v="Fellowes Officeware™ Wire Shelving"/>
    <n v="0.83"/>
    <s v="United States"/>
    <x v="0"/>
    <x v="23"/>
    <s v="Columbia"/>
    <n v="29203"/>
    <x v="94"/>
    <d v="2015-04-08T00:00:00"/>
    <n v="31.11"/>
    <n v="4"/>
    <n v="366.26"/>
    <n v="90766"/>
    <x v="0"/>
    <n v="1595.8408384118829"/>
  </r>
  <r>
    <n v="3279"/>
    <s v="Ricky Allred"/>
    <x v="1"/>
    <n v="0.1"/>
    <n v="13.43"/>
    <n v="5.5"/>
    <x v="1"/>
    <x v="2"/>
    <x v="2"/>
    <x v="6"/>
    <x v="5"/>
    <s v="Fellowes Personal Hanging Folder Files, Navy"/>
    <n v="0.56999999999999995"/>
    <s v="United States"/>
    <x v="0"/>
    <x v="23"/>
    <s v="Columbia"/>
    <n v="29203"/>
    <x v="94"/>
    <d v="2015-04-08T00:00:00"/>
    <n v="358.29539999999997"/>
    <n v="12"/>
    <n v="157.99"/>
    <n v="90766"/>
    <x v="0"/>
    <n v="633.61044737000202"/>
  </r>
  <r>
    <n v="3279"/>
    <s v="Ricky Allred"/>
    <x v="1"/>
    <n v="0.01"/>
    <n v="125.99"/>
    <n v="7.69"/>
    <x v="1"/>
    <x v="2"/>
    <x v="1"/>
    <x v="12"/>
    <x v="5"/>
    <s v="Timeport L7089"/>
    <n v="0.57999999999999996"/>
    <s v="United States"/>
    <x v="0"/>
    <x v="23"/>
    <s v="Columbia"/>
    <n v="29203"/>
    <x v="94"/>
    <d v="2015-04-06T00:00:00"/>
    <n v="8.3219999999999992"/>
    <n v="11"/>
    <n v="1212.8800000000001"/>
    <n v="90766"/>
    <x v="0"/>
    <n v="756.21643509697628"/>
  </r>
  <r>
    <n v="2240"/>
    <s v="Maurice Kelly"/>
    <x v="2"/>
    <n v="0.01"/>
    <n v="13.43"/>
    <n v="5.5"/>
    <x v="2"/>
    <x v="3"/>
    <x v="2"/>
    <x v="6"/>
    <x v="5"/>
    <s v="Fellowes Personal Hanging Folder Files, Navy"/>
    <n v="0.56999999999999995"/>
    <s v="United States"/>
    <x v="0"/>
    <x v="12"/>
    <s v="Lakeland"/>
    <n v="33801"/>
    <x v="94"/>
    <d v="2015-04-13T00:00:00"/>
    <n v="-313.02179999999998"/>
    <n v="7"/>
    <n v="99.75"/>
    <n v="89102"/>
    <x v="0"/>
    <n v="-24.758348791768157"/>
  </r>
  <r>
    <n v="2334"/>
    <s v="Stephanie Hawkins"/>
    <x v="2"/>
    <n v="0.06"/>
    <n v="60.65"/>
    <n v="12.23"/>
    <x v="1"/>
    <x v="1"/>
    <x v="0"/>
    <x v="11"/>
    <x v="6"/>
    <s v="Tenex Traditional Chairmats for Medium Pile Carpet, Standard Lip, 36&quot; x 48&quot;"/>
    <n v="0.64"/>
    <s v="United States"/>
    <x v="1"/>
    <x v="30"/>
    <s v="Greenfield"/>
    <n v="53220"/>
    <x v="94"/>
    <d v="2015-04-08T00:00:00"/>
    <n v="427.00650000000002"/>
    <n v="10"/>
    <n v="618.85"/>
    <n v="89608"/>
    <x v="1"/>
    <n v="1145.4320801733793"/>
  </r>
  <r>
    <n v="2874"/>
    <s v="Marian Willis"/>
    <x v="2"/>
    <n v="0.05"/>
    <n v="4.84"/>
    <n v="0.71"/>
    <x v="1"/>
    <x v="2"/>
    <x v="2"/>
    <x v="2"/>
    <x v="2"/>
    <s v="*Staples* Highlighting Markers"/>
    <n v="0.52"/>
    <s v="United States"/>
    <x v="1"/>
    <x v="13"/>
    <s v="La Vista"/>
    <n v="68128"/>
    <x v="94"/>
    <d v="2015-04-15T00:00:00"/>
    <n v="13.4481"/>
    <n v="4"/>
    <n v="19.489999999999998"/>
    <n v="89873"/>
    <x v="1"/>
    <n v="194.9110383855394"/>
  </r>
  <r>
    <n v="102"/>
    <s v="Caroline Johnston"/>
    <x v="4"/>
    <n v="0.04"/>
    <n v="300.98"/>
    <n v="54.92"/>
    <x v="0"/>
    <x v="1"/>
    <x v="0"/>
    <x v="10"/>
    <x v="0"/>
    <s v="Atlantic Metals Mobile 5-Shelf Bookcases, Custom Colors"/>
    <n v="0.55000000000000004"/>
    <s v="United States"/>
    <x v="3"/>
    <x v="35"/>
    <s v="Boston"/>
    <n v="2129"/>
    <x v="94"/>
    <d v="2015-04-07T00:00:00"/>
    <n v="2023.75"/>
    <n v="31"/>
    <n v="9459.94"/>
    <n v="42599"/>
    <x v="3"/>
    <n v="4781.2956413681077"/>
  </r>
  <r>
    <n v="107"/>
    <s v="Lois Hamilton"/>
    <x v="4"/>
    <n v="0.04"/>
    <n v="300.98"/>
    <n v="54.92"/>
    <x v="0"/>
    <x v="1"/>
    <x v="0"/>
    <x v="10"/>
    <x v="0"/>
    <s v="Atlantic Metals Mobile 5-Shelf Bookcases, Custom Colors"/>
    <n v="0.55000000000000004"/>
    <s v="United States"/>
    <x v="3"/>
    <x v="47"/>
    <s v="Dover"/>
    <n v="3820"/>
    <x v="94"/>
    <d v="2015-04-07T00:00:00"/>
    <n v="1684.4763"/>
    <n v="8"/>
    <n v="2441.27"/>
    <n v="88204"/>
    <x v="3"/>
    <n v="4433.8706456402706"/>
  </r>
  <r>
    <n v="786"/>
    <s v="Jason Bray"/>
    <x v="4"/>
    <n v="0"/>
    <n v="8.34"/>
    <n v="4.82"/>
    <x v="1"/>
    <x v="2"/>
    <x v="2"/>
    <x v="7"/>
    <x v="5"/>
    <s v="Southworth 25% Cotton Antique Laid Paper &amp; Envelopes"/>
    <n v="0.4"/>
    <s v="United States"/>
    <x v="2"/>
    <x v="8"/>
    <s v="Mission Viejo"/>
    <n v="92691"/>
    <x v="94"/>
    <d v="2015-04-07T00:00:00"/>
    <n v="-5.05"/>
    <n v="9"/>
    <n v="76.23"/>
    <n v="91513"/>
    <x v="2"/>
    <n v="166.82700688720755"/>
  </r>
  <r>
    <n v="1730"/>
    <s v="Kerry Wilkerson"/>
    <x v="1"/>
    <n v="0.1"/>
    <n v="65.989999999999995"/>
    <n v="3.99"/>
    <x v="2"/>
    <x v="0"/>
    <x v="1"/>
    <x v="12"/>
    <x v="5"/>
    <s v="StarTAC 7760"/>
    <n v="0.59"/>
    <s v="United States"/>
    <x v="2"/>
    <x v="37"/>
    <s v="Moscow"/>
    <n v="83843"/>
    <x v="95"/>
    <d v="2015-04-09T00:00:00"/>
    <n v="-88.624799999999993"/>
    <n v="5"/>
    <n v="272.86"/>
    <n v="90653"/>
    <x v="2"/>
    <n v="193.82904345101511"/>
  </r>
  <r>
    <n v="1957"/>
    <s v="Ted Crowder"/>
    <x v="1"/>
    <n v="0.09"/>
    <n v="77.510000000000005"/>
    <n v="4"/>
    <x v="1"/>
    <x v="1"/>
    <x v="1"/>
    <x v="1"/>
    <x v="5"/>
    <s v="Micro Innovations Media Access Pro Keyboard"/>
    <n v="0.76"/>
    <s v="United States"/>
    <x v="1"/>
    <x v="6"/>
    <s v="University City"/>
    <n v="63130"/>
    <x v="95"/>
    <d v="2015-04-09T00:00:00"/>
    <n v="-387.1044"/>
    <n v="1"/>
    <n v="77.47"/>
    <n v="89818"/>
    <x v="1"/>
    <n v="134.77521909399482"/>
  </r>
  <r>
    <n v="268"/>
    <s v="James Beck"/>
    <x v="2"/>
    <n v="0.02"/>
    <n v="5.58"/>
    <n v="5.3"/>
    <x v="1"/>
    <x v="2"/>
    <x v="2"/>
    <x v="15"/>
    <x v="5"/>
    <s v="Staples Brown Kraft Recycled Clasp Envelopes"/>
    <n v="0.35"/>
    <s v="United States"/>
    <x v="2"/>
    <x v="41"/>
    <s v="Flagstaff"/>
    <n v="86001"/>
    <x v="95"/>
    <d v="2015-04-12T00:00:00"/>
    <n v="-22.48"/>
    <n v="3"/>
    <n v="18.670000000000002"/>
    <n v="88941"/>
    <x v="2"/>
    <n v="165.82679401145845"/>
  </r>
  <r>
    <n v="268"/>
    <s v="James Beck"/>
    <x v="2"/>
    <n v="0.03"/>
    <n v="40.89"/>
    <n v="18.98"/>
    <x v="1"/>
    <x v="2"/>
    <x v="0"/>
    <x v="11"/>
    <x v="5"/>
    <s v="Eldon Executive Woodline II Cherry Finish Desk Accessories"/>
    <n v="0.56999999999999995"/>
    <s v="United States"/>
    <x v="2"/>
    <x v="41"/>
    <s v="Flagstaff"/>
    <n v="86001"/>
    <x v="95"/>
    <d v="2015-04-14T00:00:00"/>
    <n v="78.98"/>
    <n v="5"/>
    <n v="210.77"/>
    <n v="88941"/>
    <x v="2"/>
    <n v="934.71517594778516"/>
  </r>
  <r>
    <n v="272"/>
    <s v="Eleanor Swain"/>
    <x v="2"/>
    <n v="0.02"/>
    <n v="5.58"/>
    <n v="5.3"/>
    <x v="1"/>
    <x v="2"/>
    <x v="2"/>
    <x v="15"/>
    <x v="5"/>
    <s v="Staples Brown Kraft Recycled Clasp Envelopes"/>
    <n v="0.35"/>
    <s v="United States"/>
    <x v="0"/>
    <x v="9"/>
    <s v="Charlotte"/>
    <n v="28204"/>
    <x v="95"/>
    <d v="2015-04-12T00:00:00"/>
    <n v="-29.898399999999999"/>
    <n v="11"/>
    <n v="68.459999999999994"/>
    <n v="5509"/>
    <x v="0"/>
    <n v="158.23016159253712"/>
  </r>
  <r>
    <n v="272"/>
    <s v="Eleanor Swain"/>
    <x v="2"/>
    <n v="0.03"/>
    <n v="40.89"/>
    <n v="18.98"/>
    <x v="1"/>
    <x v="2"/>
    <x v="0"/>
    <x v="11"/>
    <x v="5"/>
    <s v="Eldon Executive Woodline II Cherry Finish Desk Accessories"/>
    <n v="0.56999999999999995"/>
    <s v="United States"/>
    <x v="0"/>
    <x v="9"/>
    <s v="Charlotte"/>
    <n v="28204"/>
    <x v="95"/>
    <d v="2015-04-14T00:00:00"/>
    <n v="52.916600000000003"/>
    <n v="21"/>
    <n v="885.23"/>
    <n v="5509"/>
    <x v="0"/>
    <n v="908.02558393504466"/>
  </r>
  <r>
    <n v="696"/>
    <s v="Johnny Reid"/>
    <x v="2"/>
    <n v="0.1"/>
    <n v="40.479999999999997"/>
    <n v="19.989999999999998"/>
    <x v="1"/>
    <x v="3"/>
    <x v="1"/>
    <x v="1"/>
    <x v="5"/>
    <s v="Keytronic Designer 104- Key Black Keyboard"/>
    <n v="0.77"/>
    <s v="United States"/>
    <x v="1"/>
    <x v="2"/>
    <s v="Crown Point"/>
    <n v="46307"/>
    <x v="95"/>
    <d v="2015-04-09T00:00:00"/>
    <n v="-580.32000000000005"/>
    <n v="9"/>
    <n v="355.84"/>
    <n v="89848"/>
    <x v="1"/>
    <n v="375.74508596915098"/>
  </r>
  <r>
    <n v="698"/>
    <s v="Nelson Hensley"/>
    <x v="2"/>
    <n v="0.1"/>
    <n v="40.479999999999997"/>
    <n v="19.989999999999998"/>
    <x v="1"/>
    <x v="3"/>
    <x v="1"/>
    <x v="1"/>
    <x v="5"/>
    <s v="Keytronic Designer 104- Key Black Keyboard"/>
    <n v="0.77"/>
    <s v="United States"/>
    <x v="2"/>
    <x v="4"/>
    <s v="Seattle"/>
    <n v="98105"/>
    <x v="95"/>
    <d v="2015-04-09T00:00:00"/>
    <n v="-580.32000000000005"/>
    <n v="36"/>
    <n v="1423.35"/>
    <n v="8994"/>
    <x v="2"/>
    <n v="375.74508596915098"/>
  </r>
  <r>
    <n v="683"/>
    <s v="Seth Merrill"/>
    <x v="4"/>
    <n v="0.06"/>
    <n v="17.670000000000002"/>
    <n v="8.99"/>
    <x v="2"/>
    <x v="0"/>
    <x v="0"/>
    <x v="11"/>
    <x v="1"/>
    <s v="Executive Impressions 12&quot; Wall Clock"/>
    <n v="0.47"/>
    <s v="United States"/>
    <x v="1"/>
    <x v="13"/>
    <s v="Papillion"/>
    <n v="68046"/>
    <x v="95"/>
    <d v="2015-04-08T00:00:00"/>
    <n v="38.06"/>
    <n v="4"/>
    <n v="69.959999999999994"/>
    <n v="87765"/>
    <x v="1"/>
    <n v="252.30229017511732"/>
  </r>
  <r>
    <n v="1410"/>
    <s v="Charles Ward"/>
    <x v="4"/>
    <n v="0"/>
    <n v="65.989999999999995"/>
    <n v="5.26"/>
    <x v="1"/>
    <x v="3"/>
    <x v="1"/>
    <x v="12"/>
    <x v="5"/>
    <s v="g520"/>
    <n v="0.59"/>
    <s v="United States"/>
    <x v="2"/>
    <x v="8"/>
    <s v="Moreno Valley"/>
    <n v="92553"/>
    <x v="95"/>
    <d v="2015-04-08T00:00:00"/>
    <n v="369.99869999999999"/>
    <n v="9"/>
    <n v="536.23"/>
    <n v="87086"/>
    <x v="2"/>
    <n v="871.1612250966316"/>
  </r>
  <r>
    <n v="1413"/>
    <s v="Pamela Wiley"/>
    <x v="4"/>
    <n v="0"/>
    <n v="65.989999999999995"/>
    <n v="5.26"/>
    <x v="1"/>
    <x v="3"/>
    <x v="1"/>
    <x v="12"/>
    <x v="5"/>
    <s v="g520"/>
    <n v="0.59"/>
    <s v="United States"/>
    <x v="3"/>
    <x v="35"/>
    <s v="Boston"/>
    <n v="2113"/>
    <x v="95"/>
    <d v="2015-04-08T00:00:00"/>
    <n v="542.25"/>
    <n v="36"/>
    <n v="2144.92"/>
    <n v="10277"/>
    <x v="3"/>
    <n v="1047.5509870104329"/>
  </r>
  <r>
    <n v="2196"/>
    <s v="Gene Heath Cross"/>
    <x v="4"/>
    <n v="0.03"/>
    <n v="27.48"/>
    <n v="4"/>
    <x v="1"/>
    <x v="0"/>
    <x v="1"/>
    <x v="1"/>
    <x v="5"/>
    <s v="Belkin MediaBoard 104- Keyboard"/>
    <n v="0.75"/>
    <s v="United States"/>
    <x v="3"/>
    <x v="11"/>
    <s v="Jamestown"/>
    <n v="14701"/>
    <x v="95"/>
    <d v="2015-04-08T00:00:00"/>
    <n v="-88.840800000000002"/>
    <n v="11"/>
    <n v="294.97000000000003"/>
    <n v="89175"/>
    <x v="3"/>
    <n v="349.9412624582954"/>
  </r>
  <r>
    <n v="2196"/>
    <s v="Gene Heath Cross"/>
    <x v="4"/>
    <n v="0.1"/>
    <n v="179.99"/>
    <n v="19.989999999999998"/>
    <x v="1"/>
    <x v="0"/>
    <x v="1"/>
    <x v="1"/>
    <x v="5"/>
    <s v="Motorola SB4200 Cable Modem"/>
    <n v="0.48"/>
    <s v="United States"/>
    <x v="3"/>
    <x v="11"/>
    <s v="Jamestown"/>
    <n v="14701"/>
    <x v="95"/>
    <d v="2015-04-08T00:00:00"/>
    <n v="1208.9903999999999"/>
    <n v="14"/>
    <n v="2458.0500000000002"/>
    <n v="89175"/>
    <x v="3"/>
    <n v="2328.0691661267233"/>
  </r>
  <r>
    <n v="2196"/>
    <s v="Gene Heath Cross"/>
    <x v="4"/>
    <n v="0.1"/>
    <n v="140.85"/>
    <n v="19.989999999999998"/>
    <x v="1"/>
    <x v="0"/>
    <x v="2"/>
    <x v="6"/>
    <x v="5"/>
    <s v="Fellowes Strictly Business® Drawer File, Letter/Legal Size"/>
    <n v="0.73"/>
    <s v="United States"/>
    <x v="3"/>
    <x v="11"/>
    <s v="Jamestown"/>
    <n v="14701"/>
    <x v="95"/>
    <d v="2015-04-09T00:00:00"/>
    <n v="9.9911999999999992"/>
    <n v="19"/>
    <n v="2465.75"/>
    <n v="89175"/>
    <x v="3"/>
    <n v="1185.4266173160543"/>
  </r>
  <r>
    <n v="2073"/>
    <s v="Evan Kelley"/>
    <x v="3"/>
    <n v="0.05"/>
    <n v="291.73"/>
    <n v="48.8"/>
    <x v="0"/>
    <x v="1"/>
    <x v="0"/>
    <x v="9"/>
    <x v="3"/>
    <s v="Hon 4070 Series Pagoda™ Armless Upholstered Stacking Chairs"/>
    <n v="0.56000000000000005"/>
    <s v="United States"/>
    <x v="1"/>
    <x v="25"/>
    <s v="Garden City"/>
    <n v="48135"/>
    <x v="95"/>
    <d v="2015-04-09T00:00:00"/>
    <n v="550.38080000000002"/>
    <n v="6"/>
    <n v="1818.41"/>
    <n v="88557"/>
    <x v="1"/>
    <n v="3264.3625587526803"/>
  </r>
  <r>
    <n v="2539"/>
    <s v="Max Hubbard"/>
    <x v="3"/>
    <n v="0.08"/>
    <n v="12.53"/>
    <n v="0.5"/>
    <x v="1"/>
    <x v="2"/>
    <x v="2"/>
    <x v="13"/>
    <x v="5"/>
    <s v="Avery 485"/>
    <n v="0.38"/>
    <s v="United States"/>
    <x v="0"/>
    <x v="12"/>
    <s v="Winter Park"/>
    <n v="32789"/>
    <x v="95"/>
    <d v="2015-04-08T00:00:00"/>
    <n v="215.71799999999999"/>
    <n v="5"/>
    <n v="61.1"/>
    <n v="91017"/>
    <x v="0"/>
    <n v="405.40045604553995"/>
  </r>
  <r>
    <n v="2540"/>
    <s v="Helen Ferguson"/>
    <x v="3"/>
    <n v="0.02"/>
    <n v="178.47"/>
    <n v="19.989999999999998"/>
    <x v="1"/>
    <x v="2"/>
    <x v="2"/>
    <x v="6"/>
    <x v="5"/>
    <s v="Hot File® 7-Pocket, Floor Stand"/>
    <n v="0.55000000000000004"/>
    <s v="United States"/>
    <x v="0"/>
    <x v="12"/>
    <s v="Winter Springs"/>
    <n v="32708"/>
    <x v="95"/>
    <d v="2015-04-08T00:00:00"/>
    <n v="106.98480000000001"/>
    <n v="1"/>
    <n v="193.81"/>
    <n v="91017"/>
    <x v="0"/>
    <n v="1533.6164482470253"/>
  </r>
  <r>
    <n v="15"/>
    <s v="Timothy Reese"/>
    <x v="0"/>
    <n v="0"/>
    <n v="4.42"/>
    <n v="4.99"/>
    <x v="1"/>
    <x v="0"/>
    <x v="2"/>
    <x v="15"/>
    <x v="5"/>
    <s v="Grip Seal Envelopes"/>
    <n v="0.38"/>
    <s v="United States"/>
    <x v="3"/>
    <x v="11"/>
    <s v="Smithtown"/>
    <n v="11787"/>
    <x v="96"/>
    <d v="2015-04-09T00:00:00"/>
    <n v="-59.82"/>
    <n v="7"/>
    <n v="33.47"/>
    <n v="86837"/>
    <x v="3"/>
    <n v="324.3064721368134"/>
  </r>
  <r>
    <n v="1935"/>
    <s v="Diana Coble Hubbard"/>
    <x v="0"/>
    <n v="0.01"/>
    <n v="42.98"/>
    <n v="4.62"/>
    <x v="2"/>
    <x v="3"/>
    <x v="2"/>
    <x v="8"/>
    <x v="5"/>
    <s v="Belkin F9M820V08 8 Outlet Surge"/>
    <n v="0.56000000000000005"/>
    <s v="United States"/>
    <x v="1"/>
    <x v="18"/>
    <s v="Grand Prairie"/>
    <n v="75051"/>
    <x v="96"/>
    <d v="2015-04-10T00:00:00"/>
    <n v="285.47370000000001"/>
    <n v="9"/>
    <n v="413.73"/>
    <n v="86686"/>
    <x v="1"/>
    <n v="858.31021292407377"/>
  </r>
  <r>
    <n v="2655"/>
    <s v="Benjamin Lam"/>
    <x v="0"/>
    <n v="7.0000000000000007E-2"/>
    <n v="2.94"/>
    <n v="0.81"/>
    <x v="1"/>
    <x v="3"/>
    <x v="2"/>
    <x v="2"/>
    <x v="2"/>
    <s v="Prang Colored Pencils"/>
    <n v="0.4"/>
    <s v="United States"/>
    <x v="0"/>
    <x v="5"/>
    <s v="Atlanta"/>
    <n v="30318"/>
    <x v="96"/>
    <d v="2015-04-09T00:00:00"/>
    <n v="-93.927400000000006"/>
    <n v="10"/>
    <n v="29.88"/>
    <n v="86064"/>
    <x v="0"/>
    <n v="148.61160475028876"/>
  </r>
  <r>
    <n v="3098"/>
    <s v="Lorraine Boykin"/>
    <x v="0"/>
    <n v="0.05"/>
    <n v="35.44"/>
    <n v="5.09"/>
    <x v="1"/>
    <x v="1"/>
    <x v="2"/>
    <x v="7"/>
    <x v="5"/>
    <s v="Xerox 1932"/>
    <n v="0.38"/>
    <s v="United States"/>
    <x v="3"/>
    <x v="11"/>
    <s v="Shirley"/>
    <n v="11967"/>
    <x v="96"/>
    <d v="2015-04-09T00:00:00"/>
    <n v="240.17519999999999"/>
    <n v="10"/>
    <n v="348.08"/>
    <n v="89314"/>
    <x v="3"/>
    <n v="678.52322524240697"/>
  </r>
  <r>
    <n v="1614"/>
    <s v="Wayne Lutz"/>
    <x v="2"/>
    <n v="0.06"/>
    <n v="40.97"/>
    <n v="1.99"/>
    <x v="1"/>
    <x v="1"/>
    <x v="1"/>
    <x v="1"/>
    <x v="1"/>
    <s v="TDK 4.7GB DVD-R Spindle, 15/Pack"/>
    <n v="0.42"/>
    <s v="United States"/>
    <x v="3"/>
    <x v="35"/>
    <s v="Hopkinton"/>
    <n v="1748"/>
    <x v="96"/>
    <d v="2015-04-12T00:00:00"/>
    <n v="341.19810000000001"/>
    <n v="12"/>
    <n v="494.49"/>
    <n v="87823"/>
    <x v="3"/>
    <n v="530.01383184444478"/>
  </r>
  <r>
    <n v="1018"/>
    <s v="Meredith Humphrey"/>
    <x v="4"/>
    <n v="0.05"/>
    <n v="35.89"/>
    <n v="14.72"/>
    <x v="1"/>
    <x v="2"/>
    <x v="2"/>
    <x v="15"/>
    <x v="5"/>
    <s v="Jet-Pak Recycled Peel 'N' Seal Padded Mailers"/>
    <n v="0.4"/>
    <s v="United States"/>
    <x v="0"/>
    <x v="9"/>
    <s v="Cary"/>
    <n v="27511"/>
    <x v="96"/>
    <d v="2015-04-09T00:00:00"/>
    <n v="22.866"/>
    <n v="19"/>
    <n v="680.39"/>
    <n v="88391"/>
    <x v="0"/>
    <n v="522.32026761494421"/>
  </r>
  <r>
    <n v="1018"/>
    <s v="Meredith Humphrey"/>
    <x v="4"/>
    <n v="0"/>
    <n v="11.48"/>
    <n v="5.43"/>
    <x v="1"/>
    <x v="2"/>
    <x v="2"/>
    <x v="7"/>
    <x v="5"/>
    <s v="Personal Creations™ Ink Jet Cards and Labels"/>
    <n v="0.36"/>
    <s v="United States"/>
    <x v="0"/>
    <x v="9"/>
    <s v="Cary"/>
    <n v="27511"/>
    <x v="96"/>
    <d v="2015-04-08T00:00:00"/>
    <n v="115.72799999999999"/>
    <n v="6"/>
    <n v="75.52"/>
    <n v="88391"/>
    <x v="0"/>
    <n v="283.95760289732203"/>
  </r>
  <r>
    <n v="2561"/>
    <s v="Laurie Moon"/>
    <x v="3"/>
    <n v="7.0000000000000007E-2"/>
    <n v="3.98"/>
    <n v="5.26"/>
    <x v="1"/>
    <x v="1"/>
    <x v="2"/>
    <x v="5"/>
    <x v="5"/>
    <s v="Ibico Presentation Index for Binding Systems"/>
    <n v="0.38"/>
    <s v="United States"/>
    <x v="3"/>
    <x v="11"/>
    <s v="Ossining"/>
    <n v="10562"/>
    <x v="96"/>
    <d v="2015-04-10T00:00:00"/>
    <n v="-59.963760000000001"/>
    <n v="7"/>
    <n v="29.77"/>
    <n v="86466"/>
    <x v="3"/>
    <n v="175.10340525548406"/>
  </r>
  <r>
    <n v="2561"/>
    <s v="Laurie Moon"/>
    <x v="3"/>
    <n v="7.0000000000000007E-2"/>
    <n v="12.22"/>
    <n v="2.85"/>
    <x v="1"/>
    <x v="1"/>
    <x v="0"/>
    <x v="11"/>
    <x v="1"/>
    <s v="Aluminum Document Frame"/>
    <n v="0.55000000000000004"/>
    <s v="United States"/>
    <x v="3"/>
    <x v="11"/>
    <s v="Ossining"/>
    <n v="10562"/>
    <x v="96"/>
    <d v="2015-04-08T00:00:00"/>
    <n v="89.4148"/>
    <n v="12"/>
    <n v="147.19"/>
    <n v="86466"/>
    <x v="3"/>
    <n v="428.57869527085279"/>
  </r>
  <r>
    <n v="2563"/>
    <s v="Karen Warren"/>
    <x v="3"/>
    <n v="0.08"/>
    <n v="4.55"/>
    <n v="1.49"/>
    <x v="1"/>
    <x v="2"/>
    <x v="2"/>
    <x v="5"/>
    <x v="5"/>
    <s v="Presstex Flexible Ring Binders"/>
    <n v="0.35"/>
    <s v="United States"/>
    <x v="1"/>
    <x v="7"/>
    <s v="Fridley"/>
    <n v="55432"/>
    <x v="96"/>
    <d v="2015-04-09T00:00:00"/>
    <n v="27.0273"/>
    <n v="9"/>
    <n v="39.17"/>
    <n v="91447"/>
    <x v="1"/>
    <n v="189.60102009591824"/>
  </r>
  <r>
    <n v="2699"/>
    <s v="Marcia Greenberg"/>
    <x v="3"/>
    <n v="0.04"/>
    <n v="70.98"/>
    <n v="26.74"/>
    <x v="0"/>
    <x v="3"/>
    <x v="0"/>
    <x v="10"/>
    <x v="0"/>
    <s v="Hon Metal Bookcases, Black"/>
    <n v="0.6"/>
    <s v="United States"/>
    <x v="2"/>
    <x v="41"/>
    <s v="Bullhead City"/>
    <n v="86442"/>
    <x v="96"/>
    <d v="2015-04-10T00:00:00"/>
    <n v="-84.628799999999998"/>
    <n v="19"/>
    <n v="1345.33"/>
    <n v="87679"/>
    <x v="2"/>
    <n v="1381.5154127027452"/>
  </r>
  <r>
    <n v="123"/>
    <s v="Shawn Stern"/>
    <x v="0"/>
    <n v="0.06"/>
    <n v="8.57"/>
    <n v="6.14"/>
    <x v="1"/>
    <x v="2"/>
    <x v="2"/>
    <x v="16"/>
    <x v="1"/>
    <s v="Acme® Office Executive Series Stainless Steel Trimmers"/>
    <n v="0.59"/>
    <s v="United States"/>
    <x v="0"/>
    <x v="21"/>
    <s v="Tysons Corner"/>
    <n v="22102"/>
    <x v="97"/>
    <d v="2015-04-10T00:00:00"/>
    <n v="105.678"/>
    <n v="11"/>
    <n v="94.97"/>
    <n v="90669"/>
    <x v="0"/>
    <n v="712.9425968958933"/>
  </r>
  <r>
    <n v="1186"/>
    <s v="Glenda Herbert"/>
    <x v="0"/>
    <n v="7.0000000000000007E-2"/>
    <n v="400.97"/>
    <n v="48.26"/>
    <x v="0"/>
    <x v="1"/>
    <x v="1"/>
    <x v="3"/>
    <x v="0"/>
    <s v="Hewlett-Packard Deskjet 1220Cse Color Inkjet Printer"/>
    <n v="0.36"/>
    <s v="United States"/>
    <x v="2"/>
    <x v="8"/>
    <s v="Huntington Beach"/>
    <n v="92646"/>
    <x v="97"/>
    <d v="2015-04-10T00:00:00"/>
    <n v="2581.5590999999999"/>
    <n v="10"/>
    <n v="3741.39"/>
    <n v="85939"/>
    <x v="2"/>
    <n v="5581.2127006135115"/>
  </r>
  <r>
    <n v="1233"/>
    <s v="Gary Hester"/>
    <x v="0"/>
    <n v="0.1"/>
    <n v="120.98"/>
    <n v="9.07"/>
    <x v="2"/>
    <x v="1"/>
    <x v="2"/>
    <x v="5"/>
    <x v="5"/>
    <s v="GBC VeloBinder Electric Binding Machine"/>
    <n v="0.35"/>
    <s v="United States"/>
    <x v="1"/>
    <x v="18"/>
    <s v="Flower Mound"/>
    <n v="75028"/>
    <x v="97"/>
    <d v="2015-04-11T00:00:00"/>
    <n v="297.45715999999999"/>
    <n v="5"/>
    <n v="568.24"/>
    <n v="89375"/>
    <x v="1"/>
    <n v="975.00451275503497"/>
  </r>
  <r>
    <n v="1233"/>
    <s v="Gary Hester"/>
    <x v="0"/>
    <n v="0.02"/>
    <n v="152.47999999999999"/>
    <n v="6.5"/>
    <x v="2"/>
    <x v="1"/>
    <x v="1"/>
    <x v="1"/>
    <x v="5"/>
    <s v="Adesso Programmable 142-Key Keyboard"/>
    <n v="0.74"/>
    <s v="United States"/>
    <x v="1"/>
    <x v="18"/>
    <s v="Flower Mound"/>
    <n v="75028"/>
    <x v="97"/>
    <d v="2015-04-11T00:00:00"/>
    <n v="-564.60239999999999"/>
    <n v="1"/>
    <n v="162.91"/>
    <n v="89375"/>
    <x v="1"/>
    <n v="496.92408324853801"/>
  </r>
  <r>
    <n v="1178"/>
    <s v="Sandy Hunt"/>
    <x v="1"/>
    <n v="0.03"/>
    <n v="4.4800000000000004"/>
    <n v="49"/>
    <x v="1"/>
    <x v="1"/>
    <x v="2"/>
    <x v="8"/>
    <x v="4"/>
    <s v="Hoover Portapower™ Portable Vacuum"/>
    <n v="0.6"/>
    <s v="United States"/>
    <x v="0"/>
    <x v="12"/>
    <s v="Altamonte Springs"/>
    <n v="32701"/>
    <x v="97"/>
    <d v="2015-04-11T00:00:00"/>
    <n v="64.266000000000005"/>
    <n v="2"/>
    <n v="21.46"/>
    <n v="89787"/>
    <x v="0"/>
    <n v="1518.6057498428854"/>
  </r>
  <r>
    <n v="1178"/>
    <s v="Sandy Hunt"/>
    <x v="1"/>
    <n v="0.06"/>
    <n v="350.99"/>
    <n v="39"/>
    <x v="0"/>
    <x v="1"/>
    <x v="0"/>
    <x v="9"/>
    <x v="3"/>
    <s v="Global Leather Executive Chair"/>
    <n v="0.55000000000000004"/>
    <s v="United States"/>
    <x v="0"/>
    <x v="12"/>
    <s v="Altamonte Springs"/>
    <n v="32701"/>
    <x v="97"/>
    <d v="2015-04-11T00:00:00"/>
    <n v="-302.61559999999997"/>
    <n v="10"/>
    <n v="3506.78"/>
    <n v="89787"/>
    <x v="0"/>
    <n v="2087.2408073480692"/>
  </r>
  <r>
    <n v="1178"/>
    <s v="Sandy Hunt"/>
    <x v="1"/>
    <n v="0.09"/>
    <n v="40.98"/>
    <n v="6.5"/>
    <x v="2"/>
    <x v="1"/>
    <x v="1"/>
    <x v="1"/>
    <x v="5"/>
    <s v="Targus USB Numeric Keypad"/>
    <n v="0.74"/>
    <s v="United States"/>
    <x v="0"/>
    <x v="12"/>
    <s v="Altamonte Springs"/>
    <n v="32701"/>
    <x v="97"/>
    <d v="2015-04-11T00:00:00"/>
    <n v="5.6916000000000002"/>
    <n v="7"/>
    <n v="267.69"/>
    <n v="89787"/>
    <x v="0"/>
    <n v="392.81232173535187"/>
  </r>
  <r>
    <n v="1250"/>
    <s v="Kara Patton"/>
    <x v="1"/>
    <n v="0"/>
    <n v="3.89"/>
    <n v="7.01"/>
    <x v="1"/>
    <x v="3"/>
    <x v="2"/>
    <x v="5"/>
    <x v="5"/>
    <s v="Avery Binder Labels"/>
    <n v="0.37"/>
    <s v="United States"/>
    <x v="1"/>
    <x v="10"/>
    <s v="Carpentersville"/>
    <n v="60110"/>
    <x v="97"/>
    <d v="2015-04-09T00:00:00"/>
    <n v="-255.16890000000001"/>
    <n v="21"/>
    <n v="85.64"/>
    <n v="87877"/>
    <x v="1"/>
    <n v="-113.33985884706718"/>
  </r>
  <r>
    <n v="1250"/>
    <s v="Kara Patton"/>
    <x v="1"/>
    <n v="0.09"/>
    <n v="120.98"/>
    <n v="30"/>
    <x v="0"/>
    <x v="3"/>
    <x v="0"/>
    <x v="9"/>
    <x v="3"/>
    <s v="Hon Every-Day® Chair Series Swivel Task Chairs"/>
    <n v="0.64"/>
    <s v="United States"/>
    <x v="1"/>
    <x v="10"/>
    <s v="Carpentersville"/>
    <n v="60110"/>
    <x v="97"/>
    <d v="2015-04-11T00:00:00"/>
    <n v="74.004800000000003"/>
    <n v="22"/>
    <n v="2508.15"/>
    <n v="87877"/>
    <x v="1"/>
    <n v="1587.4110804382431"/>
  </r>
  <r>
    <n v="1250"/>
    <s v="Kara Patton"/>
    <x v="1"/>
    <n v="0.1"/>
    <n v="30.98"/>
    <n v="5.76"/>
    <x v="1"/>
    <x v="3"/>
    <x v="2"/>
    <x v="7"/>
    <x v="5"/>
    <s v="IBM Multi-Purpose Copy Paper, 8 1/2 x 11&quot;, Case"/>
    <n v="0.4"/>
    <s v="United States"/>
    <x v="1"/>
    <x v="10"/>
    <s v="Carpentersville"/>
    <n v="60110"/>
    <x v="97"/>
    <d v="2015-04-10T00:00:00"/>
    <n v="109.4248"/>
    <n v="8"/>
    <n v="225.62"/>
    <n v="87877"/>
    <x v="1"/>
    <n v="269.19363894997548"/>
  </r>
  <r>
    <n v="2488"/>
    <s v="Gordon Walker"/>
    <x v="1"/>
    <n v="0.08"/>
    <n v="4.91"/>
    <n v="0.5"/>
    <x v="1"/>
    <x v="1"/>
    <x v="2"/>
    <x v="13"/>
    <x v="5"/>
    <s v="Avery 493"/>
    <n v="0.36"/>
    <s v="United States"/>
    <x v="0"/>
    <x v="1"/>
    <s v="Cabot"/>
    <n v="72023"/>
    <x v="97"/>
    <d v="2015-04-09T00:00:00"/>
    <n v="12.726000000000001"/>
    <n v="9"/>
    <n v="42.69"/>
    <n v="86887"/>
    <x v="0"/>
    <n v="-105.85957957677957"/>
  </r>
  <r>
    <n v="2488"/>
    <s v="Gordon Walker"/>
    <x v="1"/>
    <n v="0.02"/>
    <n v="28.15"/>
    <n v="6.17"/>
    <x v="1"/>
    <x v="1"/>
    <x v="2"/>
    <x v="2"/>
    <x v="1"/>
    <s v="Boston Model 1800 Electric Pencil Sharpener, Gray"/>
    <n v="0.55000000000000004"/>
    <s v="United States"/>
    <x v="0"/>
    <x v="1"/>
    <s v="Cabot"/>
    <n v="72023"/>
    <x v="97"/>
    <d v="2015-04-10T00:00:00"/>
    <n v="160.8066"/>
    <n v="11"/>
    <n v="327.41000000000003"/>
    <n v="86887"/>
    <x v="0"/>
    <n v="472.88411999278725"/>
  </r>
  <r>
    <n v="2491"/>
    <s v="Sean N Boyer"/>
    <x v="1"/>
    <n v="0.08"/>
    <n v="4.91"/>
    <n v="0.5"/>
    <x v="1"/>
    <x v="1"/>
    <x v="2"/>
    <x v="13"/>
    <x v="5"/>
    <s v="Avery 493"/>
    <n v="0.36"/>
    <s v="United States"/>
    <x v="2"/>
    <x v="8"/>
    <s v="Los Angeles"/>
    <n v="90045"/>
    <x v="97"/>
    <d v="2015-04-09T00:00:00"/>
    <n v="31.751999999999999"/>
    <n v="36"/>
    <n v="170.75"/>
    <n v="14785"/>
    <x v="2"/>
    <n v="-86.376466182732713"/>
  </r>
  <r>
    <n v="2491"/>
    <s v="Sean N Boyer"/>
    <x v="1"/>
    <n v="0.02"/>
    <n v="28.15"/>
    <n v="6.17"/>
    <x v="1"/>
    <x v="1"/>
    <x v="2"/>
    <x v="2"/>
    <x v="1"/>
    <s v="Boston Model 1800 Electric Pencil Sharpener, Gray"/>
    <n v="0.55000000000000004"/>
    <s v="United States"/>
    <x v="2"/>
    <x v="8"/>
    <s v="Los Angeles"/>
    <n v="90045"/>
    <x v="97"/>
    <d v="2015-04-10T00:00:00"/>
    <n v="117.208"/>
    <n v="45"/>
    <n v="1339.42"/>
    <n v="14785"/>
    <x v="2"/>
    <n v="428.23803213292746"/>
  </r>
  <r>
    <n v="115"/>
    <s v="Dwight M Carr"/>
    <x v="2"/>
    <n v="7.0000000000000007E-2"/>
    <n v="2.12"/>
    <n v="1.99"/>
    <x v="1"/>
    <x v="2"/>
    <x v="1"/>
    <x v="1"/>
    <x v="1"/>
    <s v="Fuji Slim Jewel Case CD-R"/>
    <n v="0.55000000000000004"/>
    <s v="United States"/>
    <x v="2"/>
    <x v="14"/>
    <s v="Mcminnville"/>
    <n v="97128"/>
    <x v="97"/>
    <d v="2015-04-11T00:00:00"/>
    <n v="-55.84"/>
    <n v="12"/>
    <n v="26.07"/>
    <n v="89585"/>
    <x v="2"/>
    <n v="162.5331035759236"/>
  </r>
  <r>
    <n v="117"/>
    <s v="Linda Weiss"/>
    <x v="2"/>
    <n v="7.0000000000000007E-2"/>
    <n v="2.12"/>
    <n v="1.99"/>
    <x v="1"/>
    <x v="2"/>
    <x v="1"/>
    <x v="1"/>
    <x v="1"/>
    <s v="Fuji Slim Jewel Case CD-R"/>
    <n v="0.55000000000000004"/>
    <s v="United States"/>
    <x v="2"/>
    <x v="4"/>
    <s v="Seattle"/>
    <n v="98103"/>
    <x v="97"/>
    <d v="2015-04-11T00:00:00"/>
    <n v="-55.84"/>
    <n v="46"/>
    <n v="99.94"/>
    <n v="58914"/>
    <x v="2"/>
    <n v="162.5331035759236"/>
  </r>
  <r>
    <n v="2851"/>
    <s v="Annie Sherrill"/>
    <x v="2"/>
    <n v="0.05"/>
    <n v="115.99"/>
    <n v="8.99"/>
    <x v="1"/>
    <x v="1"/>
    <x v="1"/>
    <x v="12"/>
    <x v="5"/>
    <s v="5185"/>
    <n v="0.57999999999999996"/>
    <s v="United States"/>
    <x v="1"/>
    <x v="18"/>
    <s v="Odessa"/>
    <n v="79762"/>
    <x v="97"/>
    <d v="2015-04-13T00:00:00"/>
    <n v="719.35260000000005"/>
    <n v="11"/>
    <n v="1042.54"/>
    <n v="86454"/>
    <x v="1"/>
    <n v="1485.3778232207078"/>
  </r>
  <r>
    <n v="1271"/>
    <s v="Joanne Church"/>
    <x v="4"/>
    <n v="7.0000000000000007E-2"/>
    <n v="125.99"/>
    <n v="7.69"/>
    <x v="1"/>
    <x v="3"/>
    <x v="1"/>
    <x v="12"/>
    <x v="5"/>
    <s v="StarTAC 3000"/>
    <n v="0.59"/>
    <s v="United States"/>
    <x v="2"/>
    <x v="8"/>
    <s v="La Mesa"/>
    <n v="91941"/>
    <x v="97"/>
    <d v="2015-04-10T00:00:00"/>
    <n v="588.24570000000006"/>
    <n v="8"/>
    <n v="852.53"/>
    <n v="88410"/>
    <x v="2"/>
    <n v="1303.5471878703479"/>
  </r>
  <r>
    <n v="191"/>
    <s v="Gerald Kearney"/>
    <x v="3"/>
    <n v="0.05"/>
    <n v="3.8"/>
    <n v="1.49"/>
    <x v="1"/>
    <x v="3"/>
    <x v="2"/>
    <x v="5"/>
    <x v="5"/>
    <s v="Durable Pressboard Binders"/>
    <n v="0.38"/>
    <s v="United States"/>
    <x v="1"/>
    <x v="10"/>
    <s v="Aurora"/>
    <n v="60505"/>
    <x v="97"/>
    <d v="2015-04-11T00:00:00"/>
    <n v="14.467000000000001"/>
    <n v="14"/>
    <n v="53.26"/>
    <n v="89093"/>
    <x v="1"/>
    <n v="188.71063422750922"/>
  </r>
  <r>
    <n v="191"/>
    <s v="Gerald Kearney"/>
    <x v="3"/>
    <n v="0.09"/>
    <n v="30.73"/>
    <n v="4"/>
    <x v="1"/>
    <x v="3"/>
    <x v="1"/>
    <x v="1"/>
    <x v="5"/>
    <s v="Fellowes 17-key keypad for PS/2 interface"/>
    <n v="0.75"/>
    <s v="United States"/>
    <x v="1"/>
    <x v="10"/>
    <s v="Aurora"/>
    <n v="60505"/>
    <x v="97"/>
    <d v="2015-04-09T00:00:00"/>
    <n v="-99.986400000000003"/>
    <n v="7"/>
    <n v="203.49"/>
    <n v="89093"/>
    <x v="1"/>
    <n v="506.36305708527692"/>
  </r>
  <r>
    <n v="191"/>
    <s v="Gerald Kearney"/>
    <x v="3"/>
    <n v="0"/>
    <n v="125.99"/>
    <n v="8.08"/>
    <x v="1"/>
    <x v="3"/>
    <x v="1"/>
    <x v="12"/>
    <x v="5"/>
    <s v="StarTAC ST7762"/>
    <n v="0.56999999999999995"/>
    <s v="United States"/>
    <x v="1"/>
    <x v="10"/>
    <s v="Aurora"/>
    <n v="60505"/>
    <x v="97"/>
    <d v="2015-04-10T00:00:00"/>
    <n v="1348.59672"/>
    <n v="22"/>
    <n v="2356.0100000000002"/>
    <n v="89093"/>
    <x v="1"/>
    <n v="2310.8466745960077"/>
  </r>
  <r>
    <n v="1634"/>
    <s v="Katherine W Epstein"/>
    <x v="3"/>
    <n v="0.08"/>
    <n v="100.97"/>
    <n v="14"/>
    <x v="0"/>
    <x v="2"/>
    <x v="1"/>
    <x v="3"/>
    <x v="3"/>
    <s v="Hewlett-Packard Deskjet 3820 Color Inkjet Printer"/>
    <n v="0.37"/>
    <s v="United States"/>
    <x v="0"/>
    <x v="0"/>
    <s v="Jackson"/>
    <n v="39212"/>
    <x v="97"/>
    <d v="2015-04-10T00:00:00"/>
    <n v="-73.494119999999995"/>
    <n v="15"/>
    <n v="1483.16"/>
    <n v="90532"/>
    <x v="0"/>
    <n v="947.5895632927992"/>
  </r>
  <r>
    <n v="2334"/>
    <s v="Stephanie Hawkins"/>
    <x v="3"/>
    <n v="0.05"/>
    <n v="14.81"/>
    <n v="13.32"/>
    <x v="1"/>
    <x v="0"/>
    <x v="2"/>
    <x v="8"/>
    <x v="5"/>
    <s v="Holmes Replacement Filter for HEPA Air Cleaner, Large Room"/>
    <n v="0.43"/>
    <s v="United States"/>
    <x v="1"/>
    <x v="30"/>
    <s v="Greenfield"/>
    <n v="53220"/>
    <x v="97"/>
    <d v="2015-04-11T00:00:00"/>
    <n v="-190.49"/>
    <n v="8"/>
    <n v="115.99"/>
    <n v="89609"/>
    <x v="1"/>
    <n v="372.82170698504927"/>
  </r>
  <r>
    <n v="2334"/>
    <s v="Stephanie Hawkins"/>
    <x v="3"/>
    <n v="0.08"/>
    <n v="2.78"/>
    <n v="1.25"/>
    <x v="1"/>
    <x v="0"/>
    <x v="2"/>
    <x v="2"/>
    <x v="2"/>
    <s v="Newell 318"/>
    <n v="0.59"/>
    <s v="United States"/>
    <x v="1"/>
    <x v="30"/>
    <s v="Greenfield"/>
    <n v="53220"/>
    <x v="97"/>
    <d v="2015-04-10T00:00:00"/>
    <n v="-8.77"/>
    <n v="7"/>
    <n v="19.46"/>
    <n v="89609"/>
    <x v="1"/>
    <n v="300.77291471820394"/>
  </r>
  <r>
    <n v="2847"/>
    <s v="Vanessa Day"/>
    <x v="3"/>
    <n v="0.04"/>
    <n v="90.48"/>
    <n v="19.989999999999998"/>
    <x v="1"/>
    <x v="3"/>
    <x v="2"/>
    <x v="15"/>
    <x v="5"/>
    <s v="Tyvek® Side-Opening Peel &amp; Seel® Expanding Envelopes"/>
    <n v="0.4"/>
    <s v="United States"/>
    <x v="0"/>
    <x v="34"/>
    <s v="Collierville"/>
    <n v="38017"/>
    <x v="97"/>
    <d v="2015-04-11T00:00:00"/>
    <n v="55.555199999999999"/>
    <n v="3"/>
    <n v="268.64"/>
    <n v="85928"/>
    <x v="0"/>
    <n v="1036.929619178585"/>
  </r>
  <r>
    <n v="2847"/>
    <s v="Vanessa Day"/>
    <x v="3"/>
    <n v="0.02"/>
    <n v="9.77"/>
    <n v="6.02"/>
    <x v="1"/>
    <x v="3"/>
    <x v="0"/>
    <x v="11"/>
    <x v="6"/>
    <s v="DAX Solid Wood Frames"/>
    <n v="0.48"/>
    <s v="United States"/>
    <x v="0"/>
    <x v="34"/>
    <s v="Collierville"/>
    <n v="38017"/>
    <x v="97"/>
    <d v="2015-04-10T00:00:00"/>
    <n v="-535.33199999999999"/>
    <n v="9"/>
    <n v="87.68"/>
    <n v="85928"/>
    <x v="0"/>
    <n v="-127.44283872219535"/>
  </r>
  <r>
    <n v="2847"/>
    <s v="Vanessa Day"/>
    <x v="3"/>
    <n v="0.09"/>
    <n v="34.99"/>
    <n v="7.73"/>
    <x v="1"/>
    <x v="3"/>
    <x v="2"/>
    <x v="2"/>
    <x v="5"/>
    <s v="Hunt Boston® Vacuum Mount KS Pencil Sharpener"/>
    <n v="0.59"/>
    <s v="United States"/>
    <x v="0"/>
    <x v="34"/>
    <s v="Collierville"/>
    <n v="38017"/>
    <x v="97"/>
    <d v="2015-04-11T00:00:00"/>
    <n v="-208.72040000000001"/>
    <n v="1"/>
    <n v="37.619999999999997"/>
    <n v="85928"/>
    <x v="0"/>
    <n v="378.46931111946174"/>
  </r>
  <r>
    <n v="1602"/>
    <s v="Frank Hess"/>
    <x v="0"/>
    <n v="0.1"/>
    <n v="9.11"/>
    <n v="2.15"/>
    <x v="1"/>
    <x v="2"/>
    <x v="2"/>
    <x v="7"/>
    <x v="2"/>
    <s v="Black Print Carbonless Snap-Off® Rapid Letter, 8 1/2&quot; x 7&quot;"/>
    <n v="0.4"/>
    <s v="United States"/>
    <x v="3"/>
    <x v="36"/>
    <s v="Waldorf"/>
    <n v="20601"/>
    <x v="98"/>
    <d v="2015-04-12T00:00:00"/>
    <n v="-3.9312"/>
    <n v="2"/>
    <n v="17.420000000000002"/>
    <n v="89680"/>
    <x v="3"/>
    <n v="307.75239413418296"/>
  </r>
  <r>
    <n v="451"/>
    <s v="Joyce Murray"/>
    <x v="1"/>
    <n v="0.03"/>
    <n v="15.99"/>
    <n v="11.28"/>
    <x v="1"/>
    <x v="2"/>
    <x v="1"/>
    <x v="3"/>
    <x v="6"/>
    <s v="210 Trimline Phone, White"/>
    <n v="0.38"/>
    <s v="United States"/>
    <x v="2"/>
    <x v="8"/>
    <s v="Los Altos"/>
    <n v="94024"/>
    <x v="98"/>
    <d v="2015-04-11T00:00:00"/>
    <n v="-53.296199999999999"/>
    <n v="2"/>
    <n v="35.479999999999997"/>
    <n v="86010"/>
    <x v="2"/>
    <n v="268.24019529631164"/>
  </r>
  <r>
    <n v="3191"/>
    <s v="Jenny Hawkins"/>
    <x v="1"/>
    <n v="0.09"/>
    <n v="35.94"/>
    <n v="6.66"/>
    <x v="1"/>
    <x v="3"/>
    <x v="2"/>
    <x v="15"/>
    <x v="5"/>
    <s v="Tyvek ® Top-Opening Peel &amp; Seel ® Envelopes, Gray"/>
    <n v="0.4"/>
    <s v="United States"/>
    <x v="1"/>
    <x v="30"/>
    <s v="Stevens Point"/>
    <n v="54481"/>
    <x v="98"/>
    <d v="2015-04-12T00:00:00"/>
    <n v="172.56440000000001"/>
    <n v="9"/>
    <n v="312.22000000000003"/>
    <n v="86448"/>
    <x v="1"/>
    <n v="380.87456407113064"/>
  </r>
  <r>
    <n v="2684"/>
    <s v="Edna Michael"/>
    <x v="2"/>
    <n v="7.0000000000000007E-2"/>
    <n v="4.97"/>
    <n v="5.71"/>
    <x v="1"/>
    <x v="0"/>
    <x v="0"/>
    <x v="11"/>
    <x v="6"/>
    <s v="DAX Value U-Channel Document Frames, Easel Back"/>
    <n v="0.54"/>
    <s v="United States"/>
    <x v="0"/>
    <x v="12"/>
    <s v="Port Charlotte"/>
    <n v="33952"/>
    <x v="98"/>
    <d v="2015-04-15T00:00:00"/>
    <n v="-180.15199999999999"/>
    <n v="5"/>
    <n v="26.66"/>
    <n v="89148"/>
    <x v="0"/>
    <n v="99.194780328209973"/>
  </r>
  <r>
    <n v="2684"/>
    <s v="Edna Michael"/>
    <x v="2"/>
    <n v="0.09"/>
    <n v="2.62"/>
    <n v="0.8"/>
    <x v="1"/>
    <x v="0"/>
    <x v="2"/>
    <x v="14"/>
    <x v="2"/>
    <s v="Staples Metal Binder Clips"/>
    <n v="0.39"/>
    <s v="United States"/>
    <x v="0"/>
    <x v="12"/>
    <s v="Port Charlotte"/>
    <n v="33952"/>
    <x v="98"/>
    <d v="2015-04-12T00:00:00"/>
    <n v="8.3879999999999999"/>
    <n v="12"/>
    <n v="29.55"/>
    <n v="89148"/>
    <x v="0"/>
    <n v="11.298085241017372"/>
  </r>
  <r>
    <n v="2684"/>
    <s v="Edna Michael"/>
    <x v="2"/>
    <n v="0.03"/>
    <n v="65.989999999999995"/>
    <n v="8.8000000000000007"/>
    <x v="1"/>
    <x v="0"/>
    <x v="1"/>
    <x v="12"/>
    <x v="5"/>
    <s v="6120"/>
    <n v="0.57999999999999996"/>
    <s v="United States"/>
    <x v="0"/>
    <x v="12"/>
    <s v="Port Charlotte"/>
    <n v="33952"/>
    <x v="98"/>
    <d v="2015-04-10T00:00:00"/>
    <n v="9.9398999999999997"/>
    <n v="21"/>
    <n v="1237.4000000000001"/>
    <n v="89148"/>
    <x v="0"/>
    <n v="630.12663776554621"/>
  </r>
  <r>
    <n v="1103"/>
    <s v="Sidney Bowling"/>
    <x v="3"/>
    <n v="0.05"/>
    <n v="328.14"/>
    <n v="91.05"/>
    <x v="0"/>
    <x v="2"/>
    <x v="2"/>
    <x v="8"/>
    <x v="3"/>
    <s v="Sanyo Counter Height Refrigerator with Crisper, 3.6 Cubic Foot, Stainless Steel/Black"/>
    <n v="0.56999999999999995"/>
    <s v="United States"/>
    <x v="1"/>
    <x v="13"/>
    <s v="Omaha"/>
    <n v="68046"/>
    <x v="98"/>
    <d v="2015-04-11T00:00:00"/>
    <n v="772.04"/>
    <n v="7"/>
    <n v="2291.39"/>
    <n v="90977"/>
    <x v="1"/>
    <n v="4840.8752306536944"/>
  </r>
  <r>
    <n v="1104"/>
    <s v="Timothy Ross"/>
    <x v="3"/>
    <n v="0.05"/>
    <n v="328.14"/>
    <n v="91.05"/>
    <x v="0"/>
    <x v="2"/>
    <x v="2"/>
    <x v="8"/>
    <x v="3"/>
    <s v="Sanyo Counter Height Refrigerator with Crisper, 3.6 Cubic Foot, Stainless Steel/Black"/>
    <n v="0.56999999999999995"/>
    <s v="United States"/>
    <x v="3"/>
    <x v="11"/>
    <s v="New York City"/>
    <n v="10282"/>
    <x v="98"/>
    <d v="2015-04-11T00:00:00"/>
    <n v="772.04"/>
    <n v="29"/>
    <n v="9492.92"/>
    <n v="27456"/>
    <x v="3"/>
    <n v="4840.8752306536944"/>
  </r>
  <r>
    <n v="1185"/>
    <s v="Lee Xu"/>
    <x v="3"/>
    <n v="0.08"/>
    <n v="11.7"/>
    <n v="6.96"/>
    <x v="1"/>
    <x v="1"/>
    <x v="2"/>
    <x v="8"/>
    <x v="6"/>
    <s v="Harmony HEPA Quiet Air Purifiers"/>
    <n v="0.5"/>
    <s v="United States"/>
    <x v="0"/>
    <x v="16"/>
    <s v="Madison"/>
    <n v="35756"/>
    <x v="98"/>
    <d v="2015-04-13T00:00:00"/>
    <n v="28.565999999999999"/>
    <n v="8"/>
    <n v="87.8"/>
    <n v="85940"/>
    <x v="0"/>
    <n v="430.0688335777354"/>
  </r>
  <r>
    <n v="2430"/>
    <s v="Kimberly Reilly"/>
    <x v="3"/>
    <n v="0.04"/>
    <n v="7.08"/>
    <n v="2.35"/>
    <x v="1"/>
    <x v="2"/>
    <x v="2"/>
    <x v="2"/>
    <x v="2"/>
    <s v="SANFORD Major Accent™ Highlighters"/>
    <n v="0.47"/>
    <s v="United States"/>
    <x v="1"/>
    <x v="18"/>
    <s v="Killeen"/>
    <n v="76541"/>
    <x v="98"/>
    <d v="2015-04-11T00:00:00"/>
    <n v="24.59"/>
    <n v="7"/>
    <n v="49.1"/>
    <n v="91109"/>
    <x v="1"/>
    <n v="344.97755324825209"/>
  </r>
  <r>
    <n v="2999"/>
    <s v="Kim McCarthy"/>
    <x v="3"/>
    <n v="0.03"/>
    <n v="10.98"/>
    <n v="3.37"/>
    <x v="1"/>
    <x v="1"/>
    <x v="2"/>
    <x v="16"/>
    <x v="1"/>
    <s v="Fiskars® Softgrip Scissors"/>
    <n v="0.56999999999999995"/>
    <s v="United States"/>
    <x v="1"/>
    <x v="25"/>
    <s v="Oak Park"/>
    <n v="48237"/>
    <x v="98"/>
    <d v="2015-04-11T00:00:00"/>
    <n v="11.82"/>
    <n v="5"/>
    <n v="56.19"/>
    <n v="87041"/>
    <x v="1"/>
    <n v="402.66417943918043"/>
  </r>
  <r>
    <n v="2363"/>
    <s v="Jacob Murray"/>
    <x v="1"/>
    <n v="0"/>
    <n v="5.77"/>
    <n v="5.92"/>
    <x v="1"/>
    <x v="2"/>
    <x v="0"/>
    <x v="11"/>
    <x v="6"/>
    <s v="DAX Cubicle Frames - 8x10"/>
    <n v="0.55000000000000004"/>
    <s v="United States"/>
    <x v="3"/>
    <x v="27"/>
    <s v="Medina"/>
    <n v="44256"/>
    <x v="99"/>
    <d v="2015-04-13T00:00:00"/>
    <n v="-61.5276"/>
    <n v="11"/>
    <n v="69.89"/>
    <n v="90040"/>
    <x v="3"/>
    <n v="240.76950985582641"/>
  </r>
  <r>
    <n v="2862"/>
    <s v="Carrie High"/>
    <x v="1"/>
    <n v="0"/>
    <n v="12.22"/>
    <n v="2.85"/>
    <x v="1"/>
    <x v="3"/>
    <x v="0"/>
    <x v="11"/>
    <x v="1"/>
    <s v="Aluminum Document Frame"/>
    <n v="0.55000000000000004"/>
    <s v="United States"/>
    <x v="1"/>
    <x v="13"/>
    <s v="La Vista"/>
    <n v="68128"/>
    <x v="99"/>
    <d v="2015-04-12T00:00:00"/>
    <n v="76.389899999999997"/>
    <n v="9"/>
    <n v="110.71"/>
    <n v="88278"/>
    <x v="1"/>
    <n v="286.91765359297017"/>
  </r>
  <r>
    <n v="369"/>
    <s v="Troy Moon"/>
    <x v="2"/>
    <n v="0.09"/>
    <n v="19.23"/>
    <n v="6.15"/>
    <x v="2"/>
    <x v="3"/>
    <x v="0"/>
    <x v="11"/>
    <x v="1"/>
    <s v="Executive Impressions 13&quot; Clairmont Wall Clock"/>
    <n v="0.44"/>
    <s v="United States"/>
    <x v="2"/>
    <x v="8"/>
    <s v="Oakland"/>
    <n v="94601"/>
    <x v="99"/>
    <d v="2015-04-13T00:00:00"/>
    <n v="211.232"/>
    <n v="21"/>
    <n v="394.1"/>
    <n v="90292"/>
    <x v="2"/>
    <n v="387.30800527964777"/>
  </r>
  <r>
    <n v="1712"/>
    <s v="Regina Langley"/>
    <x v="2"/>
    <n v="0.03"/>
    <n v="11.66"/>
    <n v="7.95"/>
    <x v="1"/>
    <x v="3"/>
    <x v="2"/>
    <x v="2"/>
    <x v="1"/>
    <s v="Hunt BOSTON® Vista® Battery-Operated Pencil Sharpener, Black"/>
    <n v="0.57999999999999996"/>
    <s v="United States"/>
    <x v="0"/>
    <x v="5"/>
    <s v="Martinez"/>
    <n v="30907"/>
    <x v="99"/>
    <d v="2015-04-20T00:00:00"/>
    <n v="-31.094000000000001"/>
    <n v="22"/>
    <n v="267.32"/>
    <n v="87749"/>
    <x v="0"/>
    <n v="403.4245911842944"/>
  </r>
  <r>
    <n v="721"/>
    <s v="Melvin Duke"/>
    <x v="4"/>
    <n v="0.01"/>
    <n v="7.28"/>
    <n v="11.15"/>
    <x v="1"/>
    <x v="3"/>
    <x v="2"/>
    <x v="7"/>
    <x v="5"/>
    <s v="Array® Parchment Paper, Assorted Colors"/>
    <n v="0.37"/>
    <s v="United States"/>
    <x v="1"/>
    <x v="2"/>
    <s v="Frankfort"/>
    <n v="46041"/>
    <x v="99"/>
    <d v="2015-04-13T00:00:00"/>
    <n v="-24.245999999999999"/>
    <n v="1"/>
    <n v="11.21"/>
    <n v="91054"/>
    <x v="1"/>
    <n v="256.82267529704768"/>
  </r>
  <r>
    <n v="445"/>
    <s v="Judy Barrett"/>
    <x v="3"/>
    <n v="0.03"/>
    <n v="48.04"/>
    <n v="19.989999999999998"/>
    <x v="1"/>
    <x v="0"/>
    <x v="2"/>
    <x v="7"/>
    <x v="5"/>
    <s v="14-7/8 x 11 Blue Bar Computer Printout Paper"/>
    <n v="0.37"/>
    <s v="United States"/>
    <x v="1"/>
    <x v="13"/>
    <s v="Norfolk"/>
    <n v="68701"/>
    <x v="99"/>
    <d v="2015-04-13T00:00:00"/>
    <n v="-4.46"/>
    <n v="2"/>
    <n v="101.71"/>
    <n v="88083"/>
    <x v="1"/>
    <n v="815.13681526193716"/>
  </r>
  <r>
    <n v="918"/>
    <s v="Kerry Jernigan"/>
    <x v="1"/>
    <n v="0.05"/>
    <n v="35.51"/>
    <n v="6.31"/>
    <x v="1"/>
    <x v="1"/>
    <x v="2"/>
    <x v="6"/>
    <x v="5"/>
    <s v="Steel Personal Filing/Posting Tote"/>
    <n v="0.57999999999999996"/>
    <s v="United States"/>
    <x v="2"/>
    <x v="8"/>
    <s v="Rancho Cucamonga"/>
    <n v="91730"/>
    <x v="100"/>
    <d v="2015-04-14T00:00:00"/>
    <n v="6.11"/>
    <n v="2"/>
    <n v="73.099999999999994"/>
    <n v="90492"/>
    <x v="2"/>
    <n v="346.51085184126993"/>
  </r>
  <r>
    <n v="919"/>
    <s v="Tracy Livingston"/>
    <x v="1"/>
    <n v="0.1"/>
    <n v="8.34"/>
    <n v="2.64"/>
    <x v="1"/>
    <x v="1"/>
    <x v="2"/>
    <x v="16"/>
    <x v="1"/>
    <s v="Acme® Elite Stainless Steel Scissors"/>
    <n v="0.59"/>
    <s v="United States"/>
    <x v="2"/>
    <x v="8"/>
    <s v="Redding"/>
    <n v="96003"/>
    <x v="100"/>
    <d v="2015-04-12T00:00:00"/>
    <n v="-6.34"/>
    <n v="6"/>
    <n v="47.95"/>
    <n v="90492"/>
    <x v="2"/>
    <n v="122.46684738576701"/>
  </r>
  <r>
    <n v="920"/>
    <s v="Jessie Kelly"/>
    <x v="1"/>
    <n v="0.03"/>
    <n v="8.0399999999999991"/>
    <n v="8.94"/>
    <x v="1"/>
    <x v="1"/>
    <x v="2"/>
    <x v="5"/>
    <x v="5"/>
    <s v="Fellowes Twister Kit, Gray/Clear, 3/pkg"/>
    <n v="0.4"/>
    <s v="United States"/>
    <x v="2"/>
    <x v="8"/>
    <s v="Redlands"/>
    <n v="92374"/>
    <x v="100"/>
    <d v="2015-04-14T00:00:00"/>
    <n v="-160.27549999999999"/>
    <n v="9"/>
    <n v="76.77"/>
    <n v="90492"/>
    <x v="2"/>
    <n v="26.354646469759523"/>
  </r>
  <r>
    <n v="754"/>
    <s v="Helen Lyons"/>
    <x v="2"/>
    <n v="0.06"/>
    <n v="119.99"/>
    <n v="14"/>
    <x v="0"/>
    <x v="1"/>
    <x v="1"/>
    <x v="3"/>
    <x v="3"/>
    <s v="Epson C82 Color Inkjet Printer"/>
    <n v="0.36"/>
    <s v="United States"/>
    <x v="2"/>
    <x v="41"/>
    <s v="Prescott Valley"/>
    <n v="86314"/>
    <x v="100"/>
    <d v="2015-04-19T00:00:00"/>
    <n v="-207.679788"/>
    <n v="2"/>
    <n v="243.86"/>
    <n v="90439"/>
    <x v="2"/>
    <n v="694.04218191637278"/>
  </r>
  <r>
    <n v="3221"/>
    <s v="Sean Pugh"/>
    <x v="3"/>
    <n v="0.03"/>
    <n v="6.68"/>
    <n v="1.5"/>
    <x v="1"/>
    <x v="3"/>
    <x v="2"/>
    <x v="2"/>
    <x v="2"/>
    <s v="Sanford Liquid Accent Highlighters"/>
    <n v="0.48"/>
    <s v="United States"/>
    <x v="0"/>
    <x v="12"/>
    <s v="Sunrise"/>
    <n v="33322"/>
    <x v="100"/>
    <d v="2015-04-13T00:00:00"/>
    <n v="-577.30399999999997"/>
    <n v="7"/>
    <n v="48.32"/>
    <n v="90815"/>
    <x v="0"/>
    <n v="-311.64298778373723"/>
  </r>
  <r>
    <n v="171"/>
    <s v="Christina Matthews"/>
    <x v="0"/>
    <n v="0.05"/>
    <n v="1.88"/>
    <n v="1.49"/>
    <x v="1"/>
    <x v="3"/>
    <x v="2"/>
    <x v="5"/>
    <x v="5"/>
    <s v="Staples® General Use 3-Ring Binders"/>
    <n v="0.37"/>
    <s v="United States"/>
    <x v="3"/>
    <x v="33"/>
    <s v="Fort Lee"/>
    <n v="7024"/>
    <x v="101"/>
    <d v="2015-04-15T00:00:00"/>
    <n v="-2.9095"/>
    <n v="1"/>
    <n v="3.42"/>
    <n v="87464"/>
    <x v="3"/>
    <n v="245.57112629602608"/>
  </r>
  <r>
    <n v="1561"/>
    <s v="Edwin Coley"/>
    <x v="0"/>
    <n v="0.05"/>
    <n v="12.2"/>
    <n v="6.02"/>
    <x v="1"/>
    <x v="3"/>
    <x v="0"/>
    <x v="11"/>
    <x v="1"/>
    <s v="Advantus Panel Wall Certificate Holder - 8.5x11"/>
    <n v="0.43"/>
    <s v="United States"/>
    <x v="1"/>
    <x v="18"/>
    <s v="Mansfield"/>
    <n v="76063"/>
    <x v="101"/>
    <d v="2015-04-14T00:00:00"/>
    <n v="-6.6420000000000003"/>
    <n v="5"/>
    <n v="63.93"/>
    <n v="88094"/>
    <x v="1"/>
    <n v="449.1605875340631"/>
  </r>
  <r>
    <n v="2738"/>
    <s v="Sherri Kramer"/>
    <x v="0"/>
    <n v="0.02"/>
    <n v="33.979999999999997"/>
    <n v="1.99"/>
    <x v="1"/>
    <x v="0"/>
    <x v="1"/>
    <x v="1"/>
    <x v="1"/>
    <s v="Imation Neon 80 Minute CD-R Spindle, 50/Pack"/>
    <n v="0.45"/>
    <s v="United States"/>
    <x v="3"/>
    <x v="42"/>
    <s v="South Burlington"/>
    <n v="5403"/>
    <x v="101"/>
    <d v="2015-04-15T00:00:00"/>
    <n v="164.06129999999999"/>
    <n v="7"/>
    <n v="237.77"/>
    <n v="89017"/>
    <x v="3"/>
    <n v="608.23140989859507"/>
  </r>
  <r>
    <n v="3169"/>
    <s v="Janice Boswell"/>
    <x v="0"/>
    <n v="0.08"/>
    <n v="7.28"/>
    <n v="11.15"/>
    <x v="2"/>
    <x v="0"/>
    <x v="2"/>
    <x v="7"/>
    <x v="5"/>
    <s v="Array® Parchment Paper, Assorted Colors"/>
    <n v="0.37"/>
    <s v="United States"/>
    <x v="0"/>
    <x v="12"/>
    <s v="Port Orange"/>
    <n v="32127"/>
    <x v="101"/>
    <d v="2015-04-14T00:00:00"/>
    <n v="-44.414999999999999"/>
    <n v="1"/>
    <n v="14.66"/>
    <n v="86490"/>
    <x v="0"/>
    <n v="375.90599924357349"/>
  </r>
  <r>
    <n v="2973"/>
    <s v="Sally Liu"/>
    <x v="1"/>
    <n v="0.01"/>
    <n v="30.97"/>
    <n v="4"/>
    <x v="1"/>
    <x v="2"/>
    <x v="1"/>
    <x v="1"/>
    <x v="5"/>
    <s v="Microsoft Multimedia Keyboard"/>
    <n v="0.74"/>
    <s v="United States"/>
    <x v="1"/>
    <x v="30"/>
    <s v="New Berlin"/>
    <n v="53151"/>
    <x v="101"/>
    <d v="2015-04-15T00:00:00"/>
    <n v="17.102799999999998"/>
    <n v="17"/>
    <n v="523.05999999999995"/>
    <n v="87186"/>
    <x v="1"/>
    <n v="498.49408967371699"/>
  </r>
  <r>
    <n v="2973"/>
    <s v="Sally Liu"/>
    <x v="1"/>
    <n v="0.08"/>
    <n v="125.99"/>
    <n v="7.69"/>
    <x v="1"/>
    <x v="2"/>
    <x v="1"/>
    <x v="12"/>
    <x v="5"/>
    <s v="Timeport L7089"/>
    <n v="0.57999999999999996"/>
    <s v="United States"/>
    <x v="1"/>
    <x v="30"/>
    <s v="New Berlin"/>
    <n v="53151"/>
    <x v="101"/>
    <d v="2015-04-15T00:00:00"/>
    <n v="1269.3819599999999"/>
    <n v="23"/>
    <n v="2424.6799999999998"/>
    <n v="87186"/>
    <x v="1"/>
    <n v="2001.315548063606"/>
  </r>
  <r>
    <n v="2250"/>
    <s v="Alvin Hoover"/>
    <x v="2"/>
    <n v="0"/>
    <n v="2.08"/>
    <n v="5.33"/>
    <x v="1"/>
    <x v="2"/>
    <x v="0"/>
    <x v="11"/>
    <x v="5"/>
    <s v="Eldon® Wave Desk Accessories"/>
    <n v="0.43"/>
    <s v="United States"/>
    <x v="3"/>
    <x v="28"/>
    <s v="State College"/>
    <n v="16801"/>
    <x v="101"/>
    <d v="2015-04-20T00:00:00"/>
    <n v="-192.5532"/>
    <n v="22"/>
    <n v="51.41"/>
    <n v="86699"/>
    <x v="3"/>
    <n v="61.242015569023323"/>
  </r>
  <r>
    <n v="940"/>
    <s v="Albert Maxwell"/>
    <x v="2"/>
    <n v="0.09"/>
    <n v="100.98"/>
    <n v="35.840000000000003"/>
    <x v="0"/>
    <x v="2"/>
    <x v="0"/>
    <x v="10"/>
    <x v="0"/>
    <s v="Bush Westfield Collection Bookcases, Fully Assembled"/>
    <n v="0.62"/>
    <s v="United States"/>
    <x v="3"/>
    <x v="22"/>
    <s v="New Milford"/>
    <n v="6776"/>
    <x v="102"/>
    <d v="2015-04-19T00:00:00"/>
    <n v="-193.58"/>
    <n v="4"/>
    <n v="396.19"/>
    <n v="90844"/>
    <x v="3"/>
    <n v="1508.2198510369558"/>
  </r>
  <r>
    <n v="329"/>
    <s v="Faye Dyer"/>
    <x v="4"/>
    <n v="0.06"/>
    <n v="296.18"/>
    <n v="54.12"/>
    <x v="0"/>
    <x v="2"/>
    <x v="0"/>
    <x v="0"/>
    <x v="0"/>
    <s v="Hon 94000 Series Round Tables"/>
    <n v="0.76"/>
    <s v="United States"/>
    <x v="3"/>
    <x v="29"/>
    <s v="Sanford"/>
    <n v="4073"/>
    <x v="102"/>
    <d v="2015-04-15T00:00:00"/>
    <n v="-715.77820599999995"/>
    <n v="5"/>
    <n v="1170.21"/>
    <n v="89726"/>
    <x v="3"/>
    <n v="2159.5042632660507"/>
  </r>
  <r>
    <n v="331"/>
    <s v="Bradley Pollock"/>
    <x v="4"/>
    <n v="0.01"/>
    <n v="29.1"/>
    <n v="4"/>
    <x v="2"/>
    <x v="2"/>
    <x v="1"/>
    <x v="1"/>
    <x v="5"/>
    <s v="Acco Keyboard-In-A-Box®"/>
    <n v="0.78"/>
    <s v="United States"/>
    <x v="3"/>
    <x v="47"/>
    <s v="Goffstown"/>
    <n v="3045"/>
    <x v="102"/>
    <d v="2015-04-16T00:00:00"/>
    <n v="-22.82"/>
    <n v="8"/>
    <n v="243.32"/>
    <n v="89726"/>
    <x v="3"/>
    <n v="418.03612578556954"/>
  </r>
  <r>
    <n v="1559"/>
    <s v="Zachary Maynard"/>
    <x v="0"/>
    <n v="0.1"/>
    <n v="226.67"/>
    <n v="28.16"/>
    <x v="0"/>
    <x v="1"/>
    <x v="0"/>
    <x v="9"/>
    <x v="3"/>
    <s v="Hon GuestStacker Chair"/>
    <n v="0.59"/>
    <s v="United States"/>
    <x v="0"/>
    <x v="21"/>
    <s v="Blacksburg"/>
    <n v="24060"/>
    <x v="103"/>
    <d v="2015-04-17T00:00:00"/>
    <n v="-390.76799999999997"/>
    <n v="5"/>
    <n v="1088.26"/>
    <n v="87424"/>
    <x v="0"/>
    <n v="1607.1570734012093"/>
  </r>
  <r>
    <n v="1632"/>
    <s v="Lori Wolfe"/>
    <x v="1"/>
    <n v="0.02"/>
    <n v="25.99"/>
    <n v="5.37"/>
    <x v="1"/>
    <x v="2"/>
    <x v="2"/>
    <x v="2"/>
    <x v="5"/>
    <s v="BOSTON® Ranger® #55 Pencil Sharpener, Black"/>
    <n v="0.56000000000000005"/>
    <s v="United States"/>
    <x v="0"/>
    <x v="0"/>
    <s v="Hattiesburg"/>
    <n v="39401"/>
    <x v="103"/>
    <d v="2015-04-17T00:00:00"/>
    <n v="-88.158000000000001"/>
    <n v="9"/>
    <n v="243.24"/>
    <n v="90533"/>
    <x v="0"/>
    <n v="256.7455265619829"/>
  </r>
  <r>
    <n v="553"/>
    <s v="Kristine Connolly"/>
    <x v="2"/>
    <n v="0.01"/>
    <n v="4.9800000000000004"/>
    <n v="7.44"/>
    <x v="1"/>
    <x v="3"/>
    <x v="2"/>
    <x v="7"/>
    <x v="5"/>
    <s v="Xerox 1922"/>
    <n v="0.36"/>
    <s v="United States"/>
    <x v="2"/>
    <x v="8"/>
    <s v="Los Angeles"/>
    <n v="90008"/>
    <x v="103"/>
    <d v="2015-04-24T00:00:00"/>
    <n v="-179.59200000000001"/>
    <n v="63"/>
    <n v="330.21"/>
    <n v="8165"/>
    <x v="2"/>
    <n v="46.68946850309905"/>
  </r>
  <r>
    <n v="555"/>
    <s v="Walter Young"/>
    <x v="2"/>
    <n v="0.01"/>
    <n v="4.9800000000000004"/>
    <n v="7.44"/>
    <x v="1"/>
    <x v="3"/>
    <x v="2"/>
    <x v="7"/>
    <x v="5"/>
    <s v="Xerox 1922"/>
    <n v="0.36"/>
    <s v="United States"/>
    <x v="2"/>
    <x v="15"/>
    <s v="Pleasant Grove"/>
    <n v="84062"/>
    <x v="103"/>
    <d v="2015-04-24T00:00:00"/>
    <n v="-161.6328"/>
    <n v="16"/>
    <n v="83.86"/>
    <n v="86191"/>
    <x v="2"/>
    <n v="65.080151256508401"/>
  </r>
  <r>
    <n v="2952"/>
    <s v="Thelma Murray"/>
    <x v="4"/>
    <n v="0.08"/>
    <n v="5.74"/>
    <n v="5.01"/>
    <x v="2"/>
    <x v="3"/>
    <x v="2"/>
    <x v="5"/>
    <x v="5"/>
    <s v="Binder Posts"/>
    <n v="0.39"/>
    <s v="United States"/>
    <x v="3"/>
    <x v="27"/>
    <s v="Grove City"/>
    <n v="43123"/>
    <x v="103"/>
    <d v="2015-04-17T00:00:00"/>
    <n v="-61.628039999999999"/>
    <n v="12"/>
    <n v="70.03"/>
    <n v="91398"/>
    <x v="3"/>
    <n v="-67.839096487453958"/>
  </r>
  <r>
    <n v="568"/>
    <s v="Peter McConnell"/>
    <x v="3"/>
    <n v="0.09"/>
    <n v="70.97"/>
    <n v="3.5"/>
    <x v="1"/>
    <x v="1"/>
    <x v="2"/>
    <x v="8"/>
    <x v="5"/>
    <s v="Tripp Lite Isotel 8 Ultra 8 Outlet Metal Surge"/>
    <n v="0.59"/>
    <s v="United States"/>
    <x v="0"/>
    <x v="0"/>
    <s v="Columbus"/>
    <n v="39701"/>
    <x v="103"/>
    <d v="2015-04-15T00:00:00"/>
    <n v="-99.567999999999998"/>
    <n v="12"/>
    <n v="805.99"/>
    <n v="88880"/>
    <x v="0"/>
    <n v="457.12566413508335"/>
  </r>
  <r>
    <n v="1607"/>
    <s v="Kathleen Huang Hall"/>
    <x v="3"/>
    <n v="0.01"/>
    <n v="15.16"/>
    <n v="15.09"/>
    <x v="1"/>
    <x v="2"/>
    <x v="2"/>
    <x v="5"/>
    <x v="5"/>
    <s v="GBC Clear Cover, 8-1/2 x 11, unpunched, 25 covers per pack"/>
    <n v="0.39"/>
    <s v="United States"/>
    <x v="3"/>
    <x v="11"/>
    <s v="Freeport"/>
    <n v="11520"/>
    <x v="103"/>
    <d v="2015-04-15T00:00:00"/>
    <n v="-200.85900000000001"/>
    <n v="7"/>
    <n v="110.93"/>
    <n v="87994"/>
    <x v="3"/>
    <n v="444.88375142425912"/>
  </r>
  <r>
    <n v="1818"/>
    <s v="Ian Hall"/>
    <x v="3"/>
    <n v="0.06"/>
    <n v="17.98"/>
    <n v="8.51"/>
    <x v="1"/>
    <x v="1"/>
    <x v="1"/>
    <x v="3"/>
    <x v="6"/>
    <s v="Canon P1-DHIII Palm Printing Calculator"/>
    <n v="0.4"/>
    <s v="United States"/>
    <x v="1"/>
    <x v="25"/>
    <s v="Dearborn"/>
    <n v="48126"/>
    <x v="103"/>
    <d v="2015-04-17T00:00:00"/>
    <n v="-47.243088"/>
    <n v="3"/>
    <n v="56.38"/>
    <n v="85991"/>
    <x v="1"/>
    <n v="345.0540968468826"/>
  </r>
  <r>
    <n v="1818"/>
    <s v="Ian Hall"/>
    <x v="3"/>
    <n v="0.1"/>
    <n v="9.99"/>
    <n v="4.78"/>
    <x v="2"/>
    <x v="1"/>
    <x v="2"/>
    <x v="7"/>
    <x v="5"/>
    <s v="Xerox 1896"/>
    <n v="0.4"/>
    <s v="United States"/>
    <x v="1"/>
    <x v="25"/>
    <s v="Dearborn"/>
    <n v="48126"/>
    <x v="103"/>
    <d v="2015-04-18T00:00:00"/>
    <n v="9.1539999999999999"/>
    <n v="12"/>
    <n v="119.13"/>
    <n v="85991"/>
    <x v="1"/>
    <n v="166.02789333559662"/>
  </r>
  <r>
    <n v="1821"/>
    <s v="Vanessa Boyer"/>
    <x v="3"/>
    <n v="7.0000000000000007E-2"/>
    <n v="18.649999999999999"/>
    <n v="3.77"/>
    <x v="1"/>
    <x v="1"/>
    <x v="0"/>
    <x v="11"/>
    <x v="1"/>
    <s v="3M Polarizing Light Filter Sleeves"/>
    <n v="0.39"/>
    <s v="United States"/>
    <x v="3"/>
    <x v="11"/>
    <s v="New York City"/>
    <n v="10177"/>
    <x v="103"/>
    <d v="2015-04-16T00:00:00"/>
    <n v="149.72"/>
    <n v="34"/>
    <n v="643.64"/>
    <n v="47108"/>
    <x v="3"/>
    <n v="402.91786956937989"/>
  </r>
  <r>
    <n v="1821"/>
    <s v="Vanessa Boyer"/>
    <x v="3"/>
    <n v="0.06"/>
    <n v="17.98"/>
    <n v="8.51"/>
    <x v="1"/>
    <x v="1"/>
    <x v="1"/>
    <x v="3"/>
    <x v="6"/>
    <s v="Canon P1-DHIII Palm Printing Calculator"/>
    <n v="0.4"/>
    <s v="United States"/>
    <x v="3"/>
    <x v="11"/>
    <s v="New York City"/>
    <n v="10177"/>
    <x v="103"/>
    <d v="2015-04-17T00:00:00"/>
    <n v="-52.492319999999999"/>
    <n v="13"/>
    <n v="244.31"/>
    <n v="47108"/>
    <x v="3"/>
    <n v="339.67874825612995"/>
  </r>
  <r>
    <n v="1821"/>
    <s v="Vanessa Boyer"/>
    <x v="3"/>
    <n v="0.1"/>
    <n v="9.99"/>
    <n v="4.78"/>
    <x v="2"/>
    <x v="1"/>
    <x v="2"/>
    <x v="7"/>
    <x v="5"/>
    <s v="Xerox 1896"/>
    <n v="0.4"/>
    <s v="United States"/>
    <x v="3"/>
    <x v="11"/>
    <s v="New York City"/>
    <n v="10177"/>
    <x v="103"/>
    <d v="2015-04-18T00:00:00"/>
    <n v="7.96"/>
    <n v="47"/>
    <n v="466.58"/>
    <n v="47108"/>
    <x v="3"/>
    <n v="164.80520662307208"/>
  </r>
  <r>
    <n v="1821"/>
    <s v="Vanessa Boyer"/>
    <x v="3"/>
    <n v="0.08"/>
    <n v="175.99"/>
    <n v="8.99"/>
    <x v="2"/>
    <x v="1"/>
    <x v="1"/>
    <x v="12"/>
    <x v="5"/>
    <s v="2180"/>
    <n v="0.56999999999999995"/>
    <s v="United States"/>
    <x v="3"/>
    <x v="11"/>
    <s v="New York City"/>
    <n v="10177"/>
    <x v="103"/>
    <d v="2015-04-16T00:00:00"/>
    <n v="-459.08280000000002"/>
    <n v="16"/>
    <n v="2290.69"/>
    <n v="47108"/>
    <x v="3"/>
    <n v="477.52819324519817"/>
  </r>
  <r>
    <n v="2139"/>
    <s v="Jon Kendall"/>
    <x v="0"/>
    <n v="0.05"/>
    <n v="2550.14"/>
    <n v="29.7"/>
    <x v="0"/>
    <x v="3"/>
    <x v="1"/>
    <x v="3"/>
    <x v="3"/>
    <s v="Epson DFX-8500 Dot Matrix Printer"/>
    <n v="0.56999999999999995"/>
    <s v="United States"/>
    <x v="1"/>
    <x v="30"/>
    <s v="Watertown"/>
    <n v="53094"/>
    <x v="104"/>
    <d v="2015-04-17T00:00:00"/>
    <n v="-3971.0628000000002"/>
    <n v="2"/>
    <n v="4845.2700000000004"/>
    <n v="86003"/>
    <x v="1"/>
    <n v="5308.6012134376597"/>
  </r>
  <r>
    <n v="1916"/>
    <s v="Marcia Feldman"/>
    <x v="1"/>
    <n v="0.01"/>
    <n v="125.99"/>
    <n v="8.99"/>
    <x v="1"/>
    <x v="2"/>
    <x v="1"/>
    <x v="12"/>
    <x v="5"/>
    <s v="SC7868i"/>
    <n v="0.55000000000000004"/>
    <s v="United States"/>
    <x v="0"/>
    <x v="1"/>
    <s v="Little Rock"/>
    <n v="72209"/>
    <x v="104"/>
    <d v="2015-04-18T00:00:00"/>
    <n v="-45.472000000000001"/>
    <n v="9"/>
    <n v="1011.44"/>
    <n v="85895"/>
    <x v="0"/>
    <n v="712.12562806618314"/>
  </r>
  <r>
    <n v="653"/>
    <s v="Ann Katz"/>
    <x v="3"/>
    <n v="0"/>
    <n v="2.78"/>
    <n v="1.49"/>
    <x v="2"/>
    <x v="1"/>
    <x v="2"/>
    <x v="5"/>
    <x v="5"/>
    <s v="Wilson Jones Suede Grain Vinyl Binders"/>
    <n v="0.36"/>
    <s v="United States"/>
    <x v="2"/>
    <x v="8"/>
    <s v="Rancho Cucamonga"/>
    <n v="91730"/>
    <x v="104"/>
    <d v="2015-04-17T00:00:00"/>
    <n v="20.6448"/>
    <n v="9"/>
    <n v="29.92"/>
    <n v="91213"/>
    <x v="2"/>
    <n v="97.107662926953537"/>
  </r>
  <r>
    <n v="1041"/>
    <s v="Mildred Chase"/>
    <x v="0"/>
    <n v="0.06"/>
    <n v="55.94"/>
    <n v="4"/>
    <x v="1"/>
    <x v="0"/>
    <x v="1"/>
    <x v="1"/>
    <x v="5"/>
    <s v="Fellowes Smart Design 104-Key Enhanced Keyboard, PS/2 Adapter, Platinum"/>
    <n v="0.74"/>
    <s v="United States"/>
    <x v="2"/>
    <x v="8"/>
    <s v="Woodland"/>
    <n v="95695"/>
    <x v="105"/>
    <d v="2015-04-18T00:00:00"/>
    <n v="-13.77"/>
    <n v="6"/>
    <n v="322.77"/>
    <n v="87846"/>
    <x v="2"/>
    <n v="765.09696852389789"/>
  </r>
  <r>
    <n v="1041"/>
    <s v="Mildred Chase"/>
    <x v="0"/>
    <n v="7.0000000000000007E-2"/>
    <n v="6.3"/>
    <n v="0.5"/>
    <x v="1"/>
    <x v="0"/>
    <x v="2"/>
    <x v="13"/>
    <x v="5"/>
    <s v="Avery 48"/>
    <n v="0.39"/>
    <s v="United States"/>
    <x v="2"/>
    <x v="8"/>
    <s v="Woodland"/>
    <n v="95695"/>
    <x v="105"/>
    <d v="2015-04-17T00:00:00"/>
    <n v="44.912100000000002"/>
    <n v="11"/>
    <n v="65.09"/>
    <n v="87846"/>
    <x v="2"/>
    <n v="275.39766231241856"/>
  </r>
  <r>
    <n v="1350"/>
    <s v="Jackie Burke"/>
    <x v="1"/>
    <n v="0"/>
    <n v="12.2"/>
    <n v="6.02"/>
    <x v="2"/>
    <x v="2"/>
    <x v="0"/>
    <x v="11"/>
    <x v="1"/>
    <s v="Advantus Panel Wall Certificate Holder - 8.5x11"/>
    <n v="0.43"/>
    <s v="United States"/>
    <x v="0"/>
    <x v="12"/>
    <s v="Carol City"/>
    <n v="33055"/>
    <x v="105"/>
    <d v="2015-04-18T00:00:00"/>
    <n v="-172.298"/>
    <n v="4"/>
    <n v="56.24"/>
    <n v="88233"/>
    <x v="0"/>
    <n v="-31.709924912744928"/>
  </r>
  <r>
    <n v="2867"/>
    <s v="Dana Teague"/>
    <x v="1"/>
    <n v="0.01"/>
    <n v="125.99"/>
    <n v="8.99"/>
    <x v="1"/>
    <x v="3"/>
    <x v="1"/>
    <x v="12"/>
    <x v="5"/>
    <s v="M70"/>
    <n v="0.59"/>
    <s v="United States"/>
    <x v="3"/>
    <x v="31"/>
    <s v="Washington"/>
    <n v="20016"/>
    <x v="105"/>
    <d v="2015-04-18T00:00:00"/>
    <n v="-582.64800000000002"/>
    <n v="2"/>
    <n v="226.88"/>
    <n v="11013"/>
    <x v="3"/>
    <n v="164.85182414184678"/>
  </r>
  <r>
    <n v="2868"/>
    <s v="Eugene Clayton"/>
    <x v="1"/>
    <n v="0.01"/>
    <n v="125.99"/>
    <n v="8.99"/>
    <x v="1"/>
    <x v="3"/>
    <x v="1"/>
    <x v="12"/>
    <x v="5"/>
    <s v="M70"/>
    <n v="0.59"/>
    <s v="United States"/>
    <x v="2"/>
    <x v="4"/>
    <s v="Edmonds"/>
    <n v="98026"/>
    <x v="105"/>
    <d v="2015-04-18T00:00:00"/>
    <n v="-582.64800000000002"/>
    <n v="1"/>
    <n v="113.44"/>
    <n v="85827"/>
    <x v="2"/>
    <n v="164.85182414184678"/>
  </r>
  <r>
    <n v="1889"/>
    <s v="Oscar Bowers"/>
    <x v="2"/>
    <n v="0.09"/>
    <n v="78.8"/>
    <n v="35"/>
    <x v="1"/>
    <x v="2"/>
    <x v="2"/>
    <x v="6"/>
    <x v="4"/>
    <s v="Space Solutions™ Industrial Galvanized Steel Shelving."/>
    <n v="0.83"/>
    <s v="United States"/>
    <x v="3"/>
    <x v="27"/>
    <s v="Kettering"/>
    <n v="45429"/>
    <x v="105"/>
    <d v="2015-04-21T00:00:00"/>
    <n v="-1025.0172"/>
    <n v="14"/>
    <n v="1059.3800000000001"/>
    <n v="90631"/>
    <x v="3"/>
    <n v="542.2121110805831"/>
  </r>
  <r>
    <n v="2593"/>
    <s v="Anne Schultz"/>
    <x v="2"/>
    <n v="0.02"/>
    <n v="419.19"/>
    <n v="19.989999999999998"/>
    <x v="1"/>
    <x v="3"/>
    <x v="2"/>
    <x v="6"/>
    <x v="5"/>
    <s v="Smead Adjustable Mobile File Trolley with Lockable Top"/>
    <n v="0.57999999999999996"/>
    <s v="United States"/>
    <x v="0"/>
    <x v="5"/>
    <s v="Athens"/>
    <n v="30605"/>
    <x v="105"/>
    <d v="2015-04-17T00:00:00"/>
    <n v="-39.606000000000002"/>
    <n v="10"/>
    <n v="4354.55"/>
    <n v="87772"/>
    <x v="0"/>
    <n v="2010.9572399092631"/>
  </r>
  <r>
    <n v="377"/>
    <s v="Sylvia Bush"/>
    <x v="4"/>
    <n v="0.03"/>
    <n v="25.98"/>
    <n v="5.37"/>
    <x v="1"/>
    <x v="1"/>
    <x v="2"/>
    <x v="8"/>
    <x v="6"/>
    <s v="3M Office Air Cleaner"/>
    <n v="0.5"/>
    <s v="United States"/>
    <x v="1"/>
    <x v="10"/>
    <s v="Batavia"/>
    <n v="60510"/>
    <x v="105"/>
    <d v="2015-04-17T00:00:00"/>
    <n v="250.0376"/>
    <n v="17"/>
    <n v="460.87"/>
    <n v="89579"/>
    <x v="1"/>
    <n v="502.43248964656055"/>
  </r>
  <r>
    <n v="2004"/>
    <s v="James Dickinson Ball"/>
    <x v="4"/>
    <n v="0.06"/>
    <n v="4.24"/>
    <n v="5.41"/>
    <x v="1"/>
    <x v="2"/>
    <x v="2"/>
    <x v="5"/>
    <x v="5"/>
    <s v="Storex DuraTech Recycled Plastic Frosted Binders"/>
    <n v="0.35"/>
    <s v="United States"/>
    <x v="2"/>
    <x v="24"/>
    <s v="Bozeman"/>
    <n v="59715"/>
    <x v="105"/>
    <d v="2015-04-19T00:00:00"/>
    <n v="-78.916679999999999"/>
    <n v="10"/>
    <n v="45"/>
    <n v="91277"/>
    <x v="2"/>
    <n v="13.437292510055808"/>
  </r>
  <r>
    <n v="2004"/>
    <s v="James Dickinson Ball"/>
    <x v="4"/>
    <n v="0.04"/>
    <n v="3174.835"/>
    <n v="24.49"/>
    <x v="1"/>
    <x v="2"/>
    <x v="1"/>
    <x v="3"/>
    <x v="4"/>
    <s v="Polycom ViewStation™ ISDN Videoconferencing Unit"/>
    <n v="0.39"/>
    <s v="United States"/>
    <x v="2"/>
    <x v="24"/>
    <s v="Bozeman"/>
    <n v="59715"/>
    <x v="105"/>
    <d v="2015-04-19T00:00:00"/>
    <n v="-10388.68835"/>
    <n v="1"/>
    <n v="6569.07"/>
    <n v="91277"/>
    <x v="2"/>
    <n v="8018.6913569142716"/>
  </r>
  <r>
    <n v="507"/>
    <s v="Carol Saunders"/>
    <x v="0"/>
    <n v="0.01"/>
    <n v="55.98"/>
    <n v="4.8600000000000003"/>
    <x v="2"/>
    <x v="3"/>
    <x v="2"/>
    <x v="7"/>
    <x v="5"/>
    <s v="Xerox 1908"/>
    <n v="0.36"/>
    <s v="United States"/>
    <x v="0"/>
    <x v="32"/>
    <s v="Bowling Green"/>
    <n v="42104"/>
    <x v="106"/>
    <d v="2015-04-20T00:00:00"/>
    <n v="32.940899999999999"/>
    <n v="11"/>
    <n v="646.97"/>
    <n v="87357"/>
    <x v="0"/>
    <n v="480.83808274659071"/>
  </r>
  <r>
    <n v="507"/>
    <s v="Carol Saunders"/>
    <x v="0"/>
    <n v="0.04"/>
    <n v="65.989999999999995"/>
    <n v="8.99"/>
    <x v="1"/>
    <x v="3"/>
    <x v="1"/>
    <x v="12"/>
    <x v="5"/>
    <s v="Talkabout T8367"/>
    <n v="0.56000000000000005"/>
    <s v="United States"/>
    <x v="0"/>
    <x v="32"/>
    <s v="Bowling Green"/>
    <n v="42104"/>
    <x v="106"/>
    <d v="2015-04-19T00:00:00"/>
    <n v="131.334"/>
    <n v="17"/>
    <n v="946.29"/>
    <n v="87357"/>
    <x v="0"/>
    <n v="955.73622238196504"/>
  </r>
  <r>
    <n v="665"/>
    <s v="Miriam Mueller"/>
    <x v="0"/>
    <n v="0.02"/>
    <n v="130.97999999999999"/>
    <n v="30"/>
    <x v="0"/>
    <x v="3"/>
    <x v="0"/>
    <x v="9"/>
    <x v="3"/>
    <s v="Office Star - Contemporary Task Swivel chair with 2-way adjustable arms, Plum"/>
    <n v="0.78"/>
    <s v="United States"/>
    <x v="0"/>
    <x v="34"/>
    <s v="Murfreesboro"/>
    <n v="37130"/>
    <x v="106"/>
    <d v="2015-04-19T00:00:00"/>
    <n v="90.762"/>
    <n v="6"/>
    <n v="793.39"/>
    <n v="88678"/>
    <x v="0"/>
    <n v="2091.0267888028652"/>
  </r>
  <r>
    <n v="1959"/>
    <s v="Bonnie Matthews Rowland"/>
    <x v="2"/>
    <n v="0.02"/>
    <n v="9.99"/>
    <n v="11.59"/>
    <x v="1"/>
    <x v="2"/>
    <x v="2"/>
    <x v="7"/>
    <x v="5"/>
    <s v="Hammermill Color Copier Paper (28Lb. and 96 Bright)"/>
    <n v="0.4"/>
    <s v="United States"/>
    <x v="0"/>
    <x v="12"/>
    <s v="Miami"/>
    <n v="33916"/>
    <x v="106"/>
    <d v="2015-04-27T00:00:00"/>
    <n v="-171.15770000000001"/>
    <n v="43"/>
    <n v="475.42"/>
    <n v="26342"/>
    <x v="0"/>
    <n v="242.80498302386124"/>
  </r>
  <r>
    <n v="1959"/>
    <s v="Bonnie Matthews Rowland"/>
    <x v="2"/>
    <n v="0.02"/>
    <n v="48.04"/>
    <n v="5.79"/>
    <x v="1"/>
    <x v="2"/>
    <x v="2"/>
    <x v="7"/>
    <x v="5"/>
    <s v="Xerox 1937"/>
    <n v="0.37"/>
    <s v="United States"/>
    <x v="0"/>
    <x v="12"/>
    <s v="Miami"/>
    <n v="33916"/>
    <x v="106"/>
    <d v="2015-04-23T00:00:00"/>
    <n v="624.23900000000003"/>
    <n v="74"/>
    <n v="3598.82"/>
    <n v="26342"/>
    <x v="0"/>
    <n v="991.28527746815234"/>
  </r>
  <r>
    <n v="1959"/>
    <s v="Bonnie Matthews Rowland"/>
    <x v="2"/>
    <n v="0.04"/>
    <n v="6.68"/>
    <n v="4.91"/>
    <x v="1"/>
    <x v="2"/>
    <x v="2"/>
    <x v="7"/>
    <x v="5"/>
    <s v="Xerox 1986"/>
    <n v="0.37"/>
    <s v="United States"/>
    <x v="0"/>
    <x v="12"/>
    <s v="Miami"/>
    <n v="33916"/>
    <x v="106"/>
    <d v="2015-04-25T00:00:00"/>
    <n v="-14.3241"/>
    <n v="5"/>
    <n v="41.22"/>
    <n v="26342"/>
    <x v="0"/>
    <n v="170.25269310755584"/>
  </r>
  <r>
    <n v="1962"/>
    <s v="Sean Burton"/>
    <x v="2"/>
    <n v="0.02"/>
    <n v="48.04"/>
    <n v="5.79"/>
    <x v="1"/>
    <x v="2"/>
    <x v="2"/>
    <x v="7"/>
    <x v="5"/>
    <s v="Xerox 1937"/>
    <n v="0.37"/>
    <s v="United States"/>
    <x v="1"/>
    <x v="25"/>
    <s v="Saginaw"/>
    <n v="48601"/>
    <x v="106"/>
    <d v="2015-04-23T00:00:00"/>
    <n v="604.01909999999998"/>
    <n v="18"/>
    <n v="875.39"/>
    <n v="88857"/>
    <x v="1"/>
    <n v="970.57957976415321"/>
  </r>
  <r>
    <n v="1962"/>
    <s v="Sean Burton"/>
    <x v="2"/>
    <n v="0.04"/>
    <n v="6.68"/>
    <n v="4.91"/>
    <x v="1"/>
    <x v="2"/>
    <x v="2"/>
    <x v="7"/>
    <x v="5"/>
    <s v="Xerox 1986"/>
    <n v="0.37"/>
    <s v="United States"/>
    <x v="1"/>
    <x v="25"/>
    <s v="Saginaw"/>
    <n v="48601"/>
    <x v="106"/>
    <d v="2015-04-25T00:00:00"/>
    <n v="-11.631600000000001"/>
    <n v="1"/>
    <n v="8.24"/>
    <n v="88857"/>
    <x v="1"/>
    <n v="173.00988236507035"/>
  </r>
  <r>
    <n v="1826"/>
    <s v="Kate Peck"/>
    <x v="4"/>
    <n v="0.1"/>
    <n v="52.99"/>
    <n v="19.989999999999998"/>
    <x v="2"/>
    <x v="3"/>
    <x v="2"/>
    <x v="6"/>
    <x v="5"/>
    <s v="Gould Plastics 9-Pocket Panel Bin, 18-3/8w x 5-1/4d x 20-1/2h, Black"/>
    <n v="0.81"/>
    <s v="United States"/>
    <x v="1"/>
    <x v="20"/>
    <s v="Bettendorf"/>
    <n v="52722"/>
    <x v="106"/>
    <d v="2015-04-19T00:00:00"/>
    <n v="-517.16999999999996"/>
    <n v="7"/>
    <n v="337.59"/>
    <n v="86958"/>
    <x v="1"/>
    <n v="363.63460000762893"/>
  </r>
  <r>
    <n v="1827"/>
    <s v="Vincent Hale"/>
    <x v="4"/>
    <n v="7.0000000000000007E-2"/>
    <n v="100.98"/>
    <n v="57.38"/>
    <x v="0"/>
    <x v="3"/>
    <x v="0"/>
    <x v="10"/>
    <x v="0"/>
    <s v="Bush Westfield Collection Bookcases, Dark Cherry Finish, Fully Assembled"/>
    <n v="0.78"/>
    <s v="United States"/>
    <x v="1"/>
    <x v="20"/>
    <s v="Burlington"/>
    <n v="52601"/>
    <x v="106"/>
    <d v="2015-04-21T00:00:00"/>
    <n v="-429.86"/>
    <n v="2"/>
    <n v="215.32"/>
    <n v="86958"/>
    <x v="1"/>
    <n v="1910.3764199222701"/>
  </r>
  <r>
    <n v="1827"/>
    <s v="Vincent Hale"/>
    <x v="4"/>
    <n v="0.03"/>
    <n v="85.99"/>
    <n v="0.99"/>
    <x v="1"/>
    <x v="3"/>
    <x v="1"/>
    <x v="12"/>
    <x v="2"/>
    <s v="Accessory34"/>
    <n v="0.55000000000000004"/>
    <s v="United States"/>
    <x v="1"/>
    <x v="20"/>
    <s v="Burlington"/>
    <n v="52601"/>
    <x v="106"/>
    <d v="2015-04-20T00:00:00"/>
    <n v="264.16649999999998"/>
    <n v="5"/>
    <n v="382.85"/>
    <n v="86958"/>
    <x v="1"/>
    <n v="654.35731672602685"/>
  </r>
  <r>
    <n v="2097"/>
    <s v="Patsy Shea"/>
    <x v="4"/>
    <n v="0.1"/>
    <n v="300.97000000000003"/>
    <n v="7.18"/>
    <x v="1"/>
    <x v="2"/>
    <x v="1"/>
    <x v="1"/>
    <x v="5"/>
    <s v="Gyration Ultra Professional Cordless Optical Suite"/>
    <n v="0.48"/>
    <s v="United States"/>
    <x v="0"/>
    <x v="23"/>
    <s v="Hilton Head Island"/>
    <n v="29915"/>
    <x v="106"/>
    <d v="2015-04-19T00:00:00"/>
    <n v="138.018"/>
    <n v="4"/>
    <n v="1094.33"/>
    <n v="87889"/>
    <x v="0"/>
    <n v="1295.833167202416"/>
  </r>
  <r>
    <n v="2098"/>
    <s v="Tracy Dyer"/>
    <x v="4"/>
    <n v="0.06"/>
    <n v="39.89"/>
    <n v="3.04"/>
    <x v="1"/>
    <x v="2"/>
    <x v="0"/>
    <x v="11"/>
    <x v="2"/>
    <s v="Ultra Commercial Grade Dual Valve Door Closer"/>
    <n v="0.53"/>
    <s v="United States"/>
    <x v="0"/>
    <x v="23"/>
    <s v="Mount Pleasant"/>
    <n v="29464"/>
    <x v="106"/>
    <d v="2015-04-20T00:00:00"/>
    <n v="38.874000000000002"/>
    <n v="10"/>
    <n v="389.97"/>
    <n v="87889"/>
    <x v="0"/>
    <n v="329.86353650135629"/>
  </r>
  <r>
    <n v="2655"/>
    <s v="Benjamin Lam"/>
    <x v="4"/>
    <n v="0.09"/>
    <n v="89.99"/>
    <n v="42"/>
    <x v="0"/>
    <x v="1"/>
    <x v="0"/>
    <x v="9"/>
    <x v="3"/>
    <s v="Global Leather Task Chair, Black"/>
    <n v="0.66"/>
    <s v="United States"/>
    <x v="0"/>
    <x v="5"/>
    <s v="Atlanta"/>
    <n v="30318"/>
    <x v="106"/>
    <d v="2015-04-18T00:00:00"/>
    <n v="223.416"/>
    <n v="6"/>
    <n v="511.25"/>
    <n v="86063"/>
    <x v="0"/>
    <n v="1977.9265381074758"/>
  </r>
  <r>
    <n v="3155"/>
    <s v="Julian Keith Mayer"/>
    <x v="0"/>
    <n v="0.05"/>
    <n v="159.99"/>
    <n v="5.5"/>
    <x v="1"/>
    <x v="1"/>
    <x v="1"/>
    <x v="1"/>
    <x v="5"/>
    <s v="Gyration RF Keyboard"/>
    <n v="0.49"/>
    <s v="United States"/>
    <x v="0"/>
    <x v="12"/>
    <s v="Sanford"/>
    <n v="32771"/>
    <x v="107"/>
    <d v="2015-04-21T00:00:00"/>
    <n v="12.263999999999999"/>
    <n v="23"/>
    <n v="3600.65"/>
    <n v="86902"/>
    <x v="0"/>
    <n v="938.1356714123483"/>
  </r>
  <r>
    <n v="1836"/>
    <s v="Dwight Albright Huffman"/>
    <x v="1"/>
    <n v="0.01"/>
    <n v="155.99"/>
    <n v="8.99"/>
    <x v="2"/>
    <x v="3"/>
    <x v="1"/>
    <x v="12"/>
    <x v="5"/>
    <s v="CF 688"/>
    <n v="0.57999999999999996"/>
    <s v="United States"/>
    <x v="2"/>
    <x v="8"/>
    <s v="San Francisco"/>
    <n v="94110"/>
    <x v="107"/>
    <d v="2015-04-20T00:00:00"/>
    <n v="-219.07908"/>
    <n v="5"/>
    <n v="675.83"/>
    <n v="86600"/>
    <x v="2"/>
    <n v="540.62329360972865"/>
  </r>
  <r>
    <n v="1837"/>
    <s v="Herbert Williamson"/>
    <x v="1"/>
    <n v="0.01"/>
    <n v="5.98"/>
    <n v="5.46"/>
    <x v="1"/>
    <x v="3"/>
    <x v="2"/>
    <x v="7"/>
    <x v="5"/>
    <s v="Xerox 1983"/>
    <n v="0.36"/>
    <s v="United States"/>
    <x v="2"/>
    <x v="8"/>
    <s v="San Gabriel"/>
    <n v="91776"/>
    <x v="107"/>
    <d v="2015-04-21T00:00:00"/>
    <n v="-18.878399999999999"/>
    <n v="4"/>
    <n v="28"/>
    <n v="86600"/>
    <x v="2"/>
    <n v="77.414815515467865"/>
  </r>
  <r>
    <n v="2212"/>
    <s v="Stacy Chang"/>
    <x v="1"/>
    <n v="0.09"/>
    <n v="199.99"/>
    <n v="24.49"/>
    <x v="2"/>
    <x v="2"/>
    <x v="1"/>
    <x v="4"/>
    <x v="4"/>
    <s v="Canon PC-428 Personal Copier"/>
    <n v="0.46"/>
    <s v="United States"/>
    <x v="3"/>
    <x v="36"/>
    <s v="Catonsville"/>
    <n v="21228"/>
    <x v="107"/>
    <d v="2015-04-21T00:00:00"/>
    <n v="631.33000000000004"/>
    <n v="5"/>
    <n v="990.25"/>
    <n v="88029"/>
    <x v="3"/>
    <n v="1855.5635819035624"/>
  </r>
  <r>
    <n v="152"/>
    <s v="Kent Kerr"/>
    <x v="2"/>
    <n v="0.01"/>
    <n v="79.52"/>
    <n v="48.2"/>
    <x v="1"/>
    <x v="2"/>
    <x v="0"/>
    <x v="11"/>
    <x v="6"/>
    <s v="Eldon Cleatmat Plus™ Chair Mats for High Pile Carpets"/>
    <n v="0.74"/>
    <s v="United States"/>
    <x v="0"/>
    <x v="34"/>
    <s v="Knoxville"/>
    <n v="37918"/>
    <x v="107"/>
    <d v="2015-04-26T00:00:00"/>
    <n v="-40.683999999999997"/>
    <n v="8"/>
    <n v="667.84"/>
    <n v="89522"/>
    <x v="0"/>
    <n v="1895.3504336096389"/>
  </r>
  <r>
    <n v="1933"/>
    <s v="William Crawford"/>
    <x v="2"/>
    <n v="0.06"/>
    <n v="3.58"/>
    <n v="1.63"/>
    <x v="1"/>
    <x v="3"/>
    <x v="2"/>
    <x v="14"/>
    <x v="2"/>
    <s v="OIC Colored Binder Clips, Assorted Sizes"/>
    <n v="0.36"/>
    <s v="United States"/>
    <x v="1"/>
    <x v="18"/>
    <s v="Garland"/>
    <n v="75043"/>
    <x v="107"/>
    <d v="2015-04-23T00:00:00"/>
    <n v="14"/>
    <n v="10"/>
    <n v="34.76"/>
    <n v="86687"/>
    <x v="1"/>
    <n v="46.919670008660916"/>
  </r>
  <r>
    <n v="1940"/>
    <s v="Eileen McDonald"/>
    <x v="2"/>
    <n v="0"/>
    <n v="78.650000000000006"/>
    <n v="13.99"/>
    <x v="1"/>
    <x v="3"/>
    <x v="2"/>
    <x v="8"/>
    <x v="6"/>
    <s v="Honeywell Quietcare HEPA Air Cleaner"/>
    <n v="0.52"/>
    <s v="United States"/>
    <x v="2"/>
    <x v="15"/>
    <s v="Draper"/>
    <n v="84020"/>
    <x v="107"/>
    <d v="2015-04-26T00:00:00"/>
    <n v="386.00670000000002"/>
    <n v="7"/>
    <n v="559.42999999999995"/>
    <n v="88871"/>
    <x v="2"/>
    <n v="1177.3336498459744"/>
  </r>
  <r>
    <n v="1940"/>
    <s v="Eileen McDonald"/>
    <x v="2"/>
    <n v="0.08"/>
    <n v="122.99"/>
    <n v="70.2"/>
    <x v="0"/>
    <x v="3"/>
    <x v="0"/>
    <x v="9"/>
    <x v="3"/>
    <s v="Global High-Back Leather Tilter, Burgundy"/>
    <n v="0.74"/>
    <s v="United States"/>
    <x v="2"/>
    <x v="15"/>
    <s v="Draper"/>
    <n v="84020"/>
    <x v="107"/>
    <d v="2015-04-24T00:00:00"/>
    <n v="-1867.97"/>
    <n v="10"/>
    <n v="1216.52"/>
    <n v="88871"/>
    <x v="2"/>
    <n v="888.16184937011826"/>
  </r>
  <r>
    <n v="2066"/>
    <s v="Claudia Webb"/>
    <x v="2"/>
    <n v="0.1"/>
    <n v="4.24"/>
    <n v="5.41"/>
    <x v="1"/>
    <x v="3"/>
    <x v="2"/>
    <x v="5"/>
    <x v="5"/>
    <s v="Storex DuraTech Recycled Plastic Frosted Binders"/>
    <n v="0.35"/>
    <s v="United States"/>
    <x v="0"/>
    <x v="9"/>
    <s v="Indian Trail"/>
    <n v="28079"/>
    <x v="107"/>
    <d v="2015-04-23T00:00:00"/>
    <n v="-61.6"/>
    <n v="8"/>
    <n v="34.159999999999997"/>
    <n v="85835"/>
    <x v="0"/>
    <n v="41.302550745830388"/>
  </r>
  <r>
    <n v="2547"/>
    <s v="Edna Freeman"/>
    <x v="2"/>
    <n v="7.0000000000000007E-2"/>
    <n v="6.48"/>
    <n v="9.5399999999999991"/>
    <x v="1"/>
    <x v="0"/>
    <x v="2"/>
    <x v="7"/>
    <x v="5"/>
    <s v="Xerox 1905"/>
    <n v="0.37"/>
    <s v="United States"/>
    <x v="0"/>
    <x v="21"/>
    <s v="Virginia Beach"/>
    <n v="23464"/>
    <x v="107"/>
    <d v="2015-04-19T00:00:00"/>
    <n v="2.2320000000000002"/>
    <n v="1"/>
    <n v="10.86"/>
    <n v="87916"/>
    <x v="0"/>
    <n v="255.2492175800532"/>
  </r>
  <r>
    <n v="3380"/>
    <s v="Eva Decker"/>
    <x v="0"/>
    <n v="0.03"/>
    <n v="315.98"/>
    <n v="19.989999999999998"/>
    <x v="1"/>
    <x v="2"/>
    <x v="2"/>
    <x v="5"/>
    <x v="5"/>
    <s v="GBC ProClick™ 150 Presentation Binding System"/>
    <n v="0.38"/>
    <s v="United States"/>
    <x v="0"/>
    <x v="5"/>
    <s v="La Grange"/>
    <n v="30240"/>
    <x v="108"/>
    <d v="2015-04-22T00:00:00"/>
    <n v="-4.4800000000000004"/>
    <n v="18"/>
    <n v="5572.18"/>
    <n v="88838"/>
    <x v="0"/>
    <n v="1791.3889673504277"/>
  </r>
  <r>
    <n v="3380"/>
    <s v="Eva Decker"/>
    <x v="0"/>
    <n v="0.03"/>
    <n v="63.94"/>
    <n v="14.48"/>
    <x v="1"/>
    <x v="2"/>
    <x v="0"/>
    <x v="11"/>
    <x v="5"/>
    <s v="Howard Miller 16&quot; Diameter Gallery Wall Clock"/>
    <n v="0.46"/>
    <s v="United States"/>
    <x v="0"/>
    <x v="5"/>
    <s v="La Grange"/>
    <n v="30240"/>
    <x v="108"/>
    <d v="2015-04-21T00:00:00"/>
    <n v="43.691699999999997"/>
    <n v="8"/>
    <n v="522.46"/>
    <n v="88838"/>
    <x v="0"/>
    <n v="965.23436703119489"/>
  </r>
  <r>
    <n v="151"/>
    <s v="Geoffrey Zhu"/>
    <x v="1"/>
    <n v="0.09"/>
    <n v="5.98"/>
    <n v="2.5"/>
    <x v="1"/>
    <x v="2"/>
    <x v="2"/>
    <x v="15"/>
    <x v="5"/>
    <s v="Wausau Papers Astrobrights® Colored Envelopes"/>
    <n v="0.36"/>
    <s v="United States"/>
    <x v="0"/>
    <x v="34"/>
    <s v="Kingsport"/>
    <n v="37664"/>
    <x v="108"/>
    <d v="2015-04-22T00:00:00"/>
    <n v="13.896000000000001"/>
    <n v="5"/>
    <n v="28.11"/>
    <n v="89523"/>
    <x v="0"/>
    <n v="6.7361871411942467"/>
  </r>
  <r>
    <n v="1259"/>
    <s v="Keith Hobbs"/>
    <x v="1"/>
    <n v="0.03"/>
    <n v="3.69"/>
    <n v="2.5"/>
    <x v="2"/>
    <x v="2"/>
    <x v="2"/>
    <x v="15"/>
    <x v="5"/>
    <s v="Colored Envelopes"/>
    <n v="0.39"/>
    <s v="United States"/>
    <x v="0"/>
    <x v="32"/>
    <s v="Danville"/>
    <n v="40422"/>
    <x v="108"/>
    <d v="2015-04-20T00:00:00"/>
    <n v="-2196.6840000000002"/>
    <n v="9"/>
    <n v="38.65"/>
    <n v="86534"/>
    <x v="0"/>
    <n v="-2281.7596017725664"/>
  </r>
  <r>
    <n v="2117"/>
    <s v="Jack Hatcher"/>
    <x v="1"/>
    <n v="0.03"/>
    <n v="320.98"/>
    <n v="24.49"/>
    <x v="1"/>
    <x v="2"/>
    <x v="0"/>
    <x v="9"/>
    <x v="4"/>
    <s v="Hon Pagoda™ Stacking Chairs"/>
    <n v="0.55000000000000004"/>
    <s v="United States"/>
    <x v="1"/>
    <x v="18"/>
    <s v="Greenville"/>
    <n v="75401"/>
    <x v="108"/>
    <d v="2015-04-22T00:00:00"/>
    <n v="4554.4346999999998"/>
    <n v="20"/>
    <n v="6600.63"/>
    <n v="90891"/>
    <x v="1"/>
    <n v="6448.6793900520743"/>
  </r>
  <r>
    <n v="2117"/>
    <s v="Jack Hatcher"/>
    <x v="1"/>
    <n v="0.06"/>
    <n v="125.99"/>
    <n v="8.8000000000000007"/>
    <x v="1"/>
    <x v="2"/>
    <x v="1"/>
    <x v="12"/>
    <x v="5"/>
    <s v="StarTAC 6500"/>
    <n v="0.59"/>
    <s v="United States"/>
    <x v="1"/>
    <x v="18"/>
    <s v="Greenville"/>
    <n v="75401"/>
    <x v="108"/>
    <d v="2015-04-21T00:00:00"/>
    <n v="618.19308000000001"/>
    <n v="18"/>
    <n v="1811.99"/>
    <n v="90891"/>
    <x v="1"/>
    <n v="1386.6896746497328"/>
  </r>
  <r>
    <n v="3084"/>
    <s v="Debbie Hsu"/>
    <x v="1"/>
    <n v="0"/>
    <n v="65.989999999999995"/>
    <n v="5.99"/>
    <x v="2"/>
    <x v="0"/>
    <x v="1"/>
    <x v="12"/>
    <x v="5"/>
    <s v="i1000"/>
    <n v="0.57999999999999996"/>
    <s v="United States"/>
    <x v="2"/>
    <x v="4"/>
    <s v="Lacey"/>
    <n v="98503"/>
    <x v="108"/>
    <d v="2015-04-22T00:00:00"/>
    <n v="313.81200000000001"/>
    <n v="14"/>
    <n v="798.89"/>
    <n v="89879"/>
    <x v="2"/>
    <n v="718.98542057462498"/>
  </r>
  <r>
    <n v="56"/>
    <s v="Randall Montgomery"/>
    <x v="4"/>
    <n v="0.06"/>
    <n v="3.8"/>
    <n v="1.49"/>
    <x v="1"/>
    <x v="1"/>
    <x v="2"/>
    <x v="5"/>
    <x v="5"/>
    <s v="Durable Pressboard Binders"/>
    <n v="0.38"/>
    <s v="United States"/>
    <x v="3"/>
    <x v="11"/>
    <s v="Tonawanda"/>
    <n v="14150"/>
    <x v="108"/>
    <d v="2015-04-21T00:00:00"/>
    <n v="19.6282"/>
    <n v="20"/>
    <n v="73.55"/>
    <n v="88075"/>
    <x v="3"/>
    <n v="-29.81438726241236"/>
  </r>
  <r>
    <n v="56"/>
    <s v="Randall Montgomery"/>
    <x v="4"/>
    <n v="0.06"/>
    <n v="1.76"/>
    <n v="0.7"/>
    <x v="1"/>
    <x v="1"/>
    <x v="2"/>
    <x v="2"/>
    <x v="2"/>
    <s v="Newell 310"/>
    <n v="0.56000000000000005"/>
    <s v="United States"/>
    <x v="3"/>
    <x v="11"/>
    <s v="Tonawanda"/>
    <n v="14150"/>
    <x v="108"/>
    <d v="2015-04-21T00:00:00"/>
    <n v="-1.6524000000000001"/>
    <n v="17"/>
    <n v="29.57"/>
    <n v="88075"/>
    <x v="3"/>
    <n v="69.780065668214661"/>
  </r>
  <r>
    <n v="240"/>
    <s v="Gilbert Scarborough"/>
    <x v="4"/>
    <n v="0.1"/>
    <n v="19.98"/>
    <n v="5.77"/>
    <x v="2"/>
    <x v="0"/>
    <x v="2"/>
    <x v="7"/>
    <x v="5"/>
    <s v="Xerox Blank Computer Paper"/>
    <n v="0.38"/>
    <s v="United States"/>
    <x v="2"/>
    <x v="3"/>
    <s v="Fountain"/>
    <n v="80817"/>
    <x v="108"/>
    <d v="2015-04-20T00:00:00"/>
    <n v="35.090000000000003"/>
    <n v="3"/>
    <n v="57.41"/>
    <n v="90479"/>
    <x v="2"/>
    <n v="66.259774168522128"/>
  </r>
  <r>
    <n v="241"/>
    <s v="Amy Ellis Holder"/>
    <x v="4"/>
    <n v="0.06"/>
    <n v="259.70999999999998"/>
    <n v="66.67"/>
    <x v="0"/>
    <x v="0"/>
    <x v="0"/>
    <x v="0"/>
    <x v="0"/>
    <s v="Bevis Round Bullnose 29&quot; High Table Top"/>
    <n v="0.61"/>
    <s v="United States"/>
    <x v="2"/>
    <x v="3"/>
    <s v="Grand Junction"/>
    <n v="81503"/>
    <x v="108"/>
    <d v="2015-04-21T00:00:00"/>
    <n v="785.63"/>
    <n v="11"/>
    <n v="2809.87"/>
    <n v="90479"/>
    <x v="2"/>
    <n v="3765.4384598843008"/>
  </r>
  <r>
    <n v="970"/>
    <s v="Lynn Payne"/>
    <x v="4"/>
    <n v="0"/>
    <n v="170.98"/>
    <n v="35.89"/>
    <x v="0"/>
    <x v="1"/>
    <x v="0"/>
    <x v="10"/>
    <x v="0"/>
    <s v="Rush Hierlooms Collection 1&quot; Thick Stackable Bookcases"/>
    <n v="0.66"/>
    <s v="United States"/>
    <x v="0"/>
    <x v="21"/>
    <s v="Rose Hill"/>
    <n v="24281"/>
    <x v="108"/>
    <d v="2015-04-21T00:00:00"/>
    <n v="-102.66200000000001"/>
    <n v="8"/>
    <n v="1452.18"/>
    <n v="86173"/>
    <x v="0"/>
    <n v="1788.369273613047"/>
  </r>
  <r>
    <n v="3283"/>
    <s v="William Woodard"/>
    <x v="0"/>
    <n v="0.05"/>
    <n v="363.25"/>
    <n v="19.989999999999998"/>
    <x v="2"/>
    <x v="3"/>
    <x v="2"/>
    <x v="8"/>
    <x v="5"/>
    <s v="Hoover WindTunnel™ Plus Canister Vacuum"/>
    <n v="0.56999999999999995"/>
    <s v="United States"/>
    <x v="0"/>
    <x v="12"/>
    <s v="Kendall"/>
    <n v="33156"/>
    <x v="109"/>
    <d v="2015-04-21T00:00:00"/>
    <n v="-269.75549999999998"/>
    <n v="5"/>
    <n v="1867.04"/>
    <n v="90752"/>
    <x v="0"/>
    <n v="1699.8983955929166"/>
  </r>
  <r>
    <n v="2038"/>
    <s v="Peter Adams"/>
    <x v="1"/>
    <n v="0.06"/>
    <n v="40.99"/>
    <n v="17.48"/>
    <x v="1"/>
    <x v="0"/>
    <x v="2"/>
    <x v="7"/>
    <x v="5"/>
    <s v="Xerox 1893"/>
    <n v="0.36"/>
    <s v="United States"/>
    <x v="3"/>
    <x v="11"/>
    <s v="Mount Vernon"/>
    <n v="10550"/>
    <x v="109"/>
    <d v="2015-04-21T00:00:00"/>
    <n v="109.16"/>
    <n v="7"/>
    <n v="277.12"/>
    <n v="89334"/>
    <x v="3"/>
    <n v="608.36829465237918"/>
  </r>
  <r>
    <n v="2260"/>
    <s v="Geoffrey H Wong"/>
    <x v="1"/>
    <n v="0.08"/>
    <n v="4.9800000000000004"/>
    <n v="0.49"/>
    <x v="1"/>
    <x v="3"/>
    <x v="2"/>
    <x v="13"/>
    <x v="5"/>
    <s v="Avery White Multi-Purpose Labels"/>
    <n v="0.39"/>
    <s v="United States"/>
    <x v="0"/>
    <x v="5"/>
    <s v="Rome"/>
    <n v="30161"/>
    <x v="109"/>
    <d v="2015-04-22T00:00:00"/>
    <n v="4949.9160000000002"/>
    <n v="1"/>
    <n v="4.95"/>
    <n v="89602"/>
    <x v="0"/>
    <n v="5003.764162081613"/>
  </r>
  <r>
    <n v="2260"/>
    <s v="Geoffrey H Wong"/>
    <x v="1"/>
    <n v="0.09"/>
    <n v="119.99"/>
    <n v="14"/>
    <x v="0"/>
    <x v="3"/>
    <x v="1"/>
    <x v="3"/>
    <x v="3"/>
    <s v="Epson C82 Color Inkjet Printer"/>
    <n v="0.36"/>
    <s v="United States"/>
    <x v="0"/>
    <x v="5"/>
    <s v="Rome"/>
    <n v="30161"/>
    <x v="109"/>
    <d v="2015-04-23T00:00:00"/>
    <n v="1055.604"/>
    <n v="4"/>
    <n v="461.24"/>
    <n v="89602"/>
    <x v="0"/>
    <n v="1914.5310632045037"/>
  </r>
  <r>
    <n v="2964"/>
    <s v="Kathy Hinton"/>
    <x v="1"/>
    <n v="0.06"/>
    <n v="42.98"/>
    <n v="4.62"/>
    <x v="1"/>
    <x v="1"/>
    <x v="2"/>
    <x v="8"/>
    <x v="5"/>
    <s v="Belkin F9M820V08 8 Outlet Surge"/>
    <n v="0.56000000000000005"/>
    <s v="United States"/>
    <x v="3"/>
    <x v="27"/>
    <s v="Mount Vernon"/>
    <n v="43050"/>
    <x v="109"/>
    <d v="2015-04-23T00:00:00"/>
    <n v="-24.63"/>
    <n v="1"/>
    <n v="47.04"/>
    <n v="88610"/>
    <x v="3"/>
    <n v="268.49456331221648"/>
  </r>
  <r>
    <n v="535"/>
    <s v="Jill Clements"/>
    <x v="2"/>
    <n v="0"/>
    <n v="15.99"/>
    <n v="13.18"/>
    <x v="1"/>
    <x v="3"/>
    <x v="2"/>
    <x v="5"/>
    <x v="5"/>
    <s v="GBC Pre-Punched Binding Paper, Plastic, White, 8-1/2&quot; x 11&quot;"/>
    <n v="0.37"/>
    <s v="United States"/>
    <x v="0"/>
    <x v="21"/>
    <s v="Montclair"/>
    <n v="22025"/>
    <x v="109"/>
    <d v="2015-04-25T00:00:00"/>
    <n v="46.488"/>
    <n v="23"/>
    <n v="403.25"/>
    <n v="88511"/>
    <x v="0"/>
    <n v="486.26753564455419"/>
  </r>
  <r>
    <n v="2548"/>
    <s v="Wayne Bass"/>
    <x v="2"/>
    <n v="0.05"/>
    <n v="30.98"/>
    <n v="9.18"/>
    <x v="2"/>
    <x v="0"/>
    <x v="2"/>
    <x v="7"/>
    <x v="5"/>
    <s v="Xerox 1951"/>
    <n v="0.4"/>
    <s v="United States"/>
    <x v="2"/>
    <x v="8"/>
    <s v="Los Angeles"/>
    <n v="90068"/>
    <x v="109"/>
    <d v="2015-04-21T00:00:00"/>
    <n v="61.47"/>
    <n v="12"/>
    <n v="382.29"/>
    <n v="40997"/>
    <x v="2"/>
    <n v="338.6594995503504"/>
  </r>
  <r>
    <n v="2548"/>
    <s v="Wayne Bass"/>
    <x v="2"/>
    <n v="0.05"/>
    <n v="22.99"/>
    <n v="8.99"/>
    <x v="1"/>
    <x v="0"/>
    <x v="2"/>
    <x v="2"/>
    <x v="1"/>
    <s v="Boston KS Multi-Size Manual Pencil Sharpener"/>
    <n v="0.56999999999999995"/>
    <s v="United States"/>
    <x v="2"/>
    <x v="8"/>
    <s v="Los Angeles"/>
    <n v="90068"/>
    <x v="109"/>
    <d v="2015-04-28T00:00:00"/>
    <n v="18.27"/>
    <n v="37"/>
    <n v="881.74"/>
    <n v="40997"/>
    <x v="2"/>
    <n v="487.6531824512378"/>
  </r>
  <r>
    <n v="2548"/>
    <s v="Wayne Bass"/>
    <x v="2"/>
    <n v="0.04"/>
    <n v="212.6"/>
    <n v="110.2"/>
    <x v="0"/>
    <x v="0"/>
    <x v="0"/>
    <x v="0"/>
    <x v="0"/>
    <s v="Bush Advantage Collection® Round Conference Table"/>
    <n v="0.73"/>
    <s v="United States"/>
    <x v="2"/>
    <x v="8"/>
    <s v="Los Angeles"/>
    <n v="90068"/>
    <x v="109"/>
    <d v="2015-04-25T00:00:00"/>
    <n v="-513.79042000000004"/>
    <n v="33"/>
    <n v="7384.18"/>
    <n v="40997"/>
    <x v="2"/>
    <n v="3670.2993622052904"/>
  </r>
  <r>
    <n v="2549"/>
    <s v="Martha Bowers"/>
    <x v="2"/>
    <n v="0.05"/>
    <n v="30.98"/>
    <n v="9.18"/>
    <x v="2"/>
    <x v="0"/>
    <x v="2"/>
    <x v="7"/>
    <x v="5"/>
    <s v="Xerox 1951"/>
    <n v="0.4"/>
    <s v="United States"/>
    <x v="3"/>
    <x v="27"/>
    <s v="Whitehall"/>
    <n v="43213"/>
    <x v="109"/>
    <d v="2015-04-21T00:00:00"/>
    <n v="61.47"/>
    <n v="3"/>
    <n v="95.57"/>
    <n v="88657"/>
    <x v="3"/>
    <n v="338.6594995503504"/>
  </r>
  <r>
    <n v="2549"/>
    <s v="Martha Bowers"/>
    <x v="2"/>
    <n v="0.05"/>
    <n v="22.99"/>
    <n v="8.99"/>
    <x v="1"/>
    <x v="0"/>
    <x v="2"/>
    <x v="2"/>
    <x v="1"/>
    <s v="Boston KS Multi-Size Manual Pencil Sharpener"/>
    <n v="0.56999999999999995"/>
    <s v="United States"/>
    <x v="3"/>
    <x v="27"/>
    <s v="Whitehall"/>
    <n v="43213"/>
    <x v="109"/>
    <d v="2015-04-28T00:00:00"/>
    <n v="18.27"/>
    <n v="9"/>
    <n v="214.48"/>
    <n v="88657"/>
    <x v="3"/>
    <n v="487.6531824512378"/>
  </r>
  <r>
    <n v="2549"/>
    <s v="Martha Bowers"/>
    <x v="2"/>
    <n v="0.04"/>
    <n v="212.6"/>
    <n v="110.2"/>
    <x v="0"/>
    <x v="0"/>
    <x v="0"/>
    <x v="0"/>
    <x v="0"/>
    <s v="Bush Advantage Collection® Round Conference Table"/>
    <n v="0.73"/>
    <s v="United States"/>
    <x v="3"/>
    <x v="27"/>
    <s v="Whitehall"/>
    <n v="43213"/>
    <x v="109"/>
    <d v="2015-04-25T00:00:00"/>
    <n v="-513.79042000000004"/>
    <n v="8"/>
    <n v="1790.1"/>
    <n v="88657"/>
    <x v="3"/>
    <n v="3670.2993622052904"/>
  </r>
  <r>
    <n v="627"/>
    <s v="Scott McKenna"/>
    <x v="4"/>
    <n v="0.02"/>
    <n v="419.19"/>
    <n v="19.989999999999998"/>
    <x v="1"/>
    <x v="3"/>
    <x v="2"/>
    <x v="6"/>
    <x v="5"/>
    <s v="Smead Adjustable Mobile File Trolley with Lockable Top"/>
    <n v="0.57999999999999996"/>
    <s v="United States"/>
    <x v="3"/>
    <x v="27"/>
    <s v="Steubenville"/>
    <n v="43952"/>
    <x v="109"/>
    <d v="2015-04-22T00:00:00"/>
    <n v="6610.2"/>
    <n v="22"/>
    <n v="9580"/>
    <n v="90469"/>
    <x v="3"/>
    <n v="8753.5244269184768"/>
  </r>
  <r>
    <n v="2668"/>
    <s v="Carlos Hanson"/>
    <x v="3"/>
    <n v="0.06"/>
    <n v="3.93"/>
    <n v="0.99"/>
    <x v="1"/>
    <x v="2"/>
    <x v="2"/>
    <x v="14"/>
    <x v="2"/>
    <s v="Staples Vinyl Coated Paper Clips"/>
    <n v="0.39"/>
    <s v="United States"/>
    <x v="1"/>
    <x v="46"/>
    <s v="Rapid City"/>
    <n v="57701"/>
    <x v="109"/>
    <d v="2015-04-23T00:00:00"/>
    <n v="10.782400000000001"/>
    <n v="6"/>
    <n v="24.18"/>
    <n v="87832"/>
    <x v="1"/>
    <n v="203.66771594854501"/>
  </r>
  <r>
    <n v="2932"/>
    <s v="Phyllis Hull"/>
    <x v="1"/>
    <n v="0.01"/>
    <n v="35.44"/>
    <n v="19.989999999999998"/>
    <x v="1"/>
    <x v="0"/>
    <x v="2"/>
    <x v="7"/>
    <x v="5"/>
    <s v="Xerox 1880"/>
    <n v="0.38"/>
    <s v="United States"/>
    <x v="3"/>
    <x v="22"/>
    <s v="Stratford"/>
    <n v="6614"/>
    <x v="110"/>
    <d v="2015-04-23T00:00:00"/>
    <n v="-52.822800000000001"/>
    <n v="1"/>
    <n v="55.43"/>
    <n v="87620"/>
    <x v="3"/>
    <n v="544.1449951163105"/>
  </r>
  <r>
    <n v="2938"/>
    <s v="Laurie Case Daniel"/>
    <x v="1"/>
    <n v="0.03"/>
    <n v="47.9"/>
    <n v="5.86"/>
    <x v="1"/>
    <x v="0"/>
    <x v="2"/>
    <x v="7"/>
    <x v="5"/>
    <s v="Xerox 1938"/>
    <n v="0.37"/>
    <s v="United States"/>
    <x v="3"/>
    <x v="35"/>
    <s v="Stoneham"/>
    <n v="2180"/>
    <x v="110"/>
    <d v="2015-04-25T00:00:00"/>
    <n v="642.99030000000005"/>
    <n v="20"/>
    <n v="931.87"/>
    <n v="87620"/>
    <x v="3"/>
    <n v="883.64231266565037"/>
  </r>
  <r>
    <n v="666"/>
    <s v="Emily Sims"/>
    <x v="2"/>
    <n v="0.02"/>
    <n v="4.57"/>
    <n v="5.42"/>
    <x v="1"/>
    <x v="3"/>
    <x v="2"/>
    <x v="5"/>
    <x v="5"/>
    <s v="Newell® 3-Hole Punched Plastic Slotted Magazine Holders for Binders"/>
    <n v="0.37"/>
    <s v="United States"/>
    <x v="0"/>
    <x v="34"/>
    <s v="Nashville"/>
    <n v="37211"/>
    <x v="110"/>
    <d v="2015-04-26T00:00:00"/>
    <n v="-352.81400000000002"/>
    <n v="11"/>
    <n v="54.04"/>
    <n v="88679"/>
    <x v="0"/>
    <n v="-186.10694467286203"/>
  </r>
  <r>
    <n v="667"/>
    <s v="Allison Kirby"/>
    <x v="2"/>
    <n v="0.02"/>
    <n v="4.57"/>
    <n v="5.42"/>
    <x v="1"/>
    <x v="3"/>
    <x v="2"/>
    <x v="5"/>
    <x v="5"/>
    <s v="Newell® 3-Hole Punched Plastic Slotted Magazine Holders for Binders"/>
    <n v="0.37"/>
    <s v="United States"/>
    <x v="1"/>
    <x v="18"/>
    <s v="Dallas"/>
    <n v="75203"/>
    <x v="110"/>
    <d v="2015-04-26T00:00:00"/>
    <n v="-124.2805"/>
    <n v="45"/>
    <n v="221.06"/>
    <n v="48257"/>
    <x v="1"/>
    <n v="47.917237753207971"/>
  </r>
  <r>
    <n v="1777"/>
    <s v="Miriam Greenberg"/>
    <x v="2"/>
    <n v="7.0000000000000007E-2"/>
    <n v="5.43"/>
    <n v="0.95"/>
    <x v="1"/>
    <x v="1"/>
    <x v="2"/>
    <x v="7"/>
    <x v="2"/>
    <s v="Wirebound Message Book, 4 per Page"/>
    <n v="0.36"/>
    <s v="United States"/>
    <x v="1"/>
    <x v="2"/>
    <s v="Valparaiso"/>
    <n v="46383"/>
    <x v="110"/>
    <d v="2015-04-26T00:00:00"/>
    <n v="26.5029"/>
    <n v="7"/>
    <n v="38.409999999999997"/>
    <n v="89939"/>
    <x v="1"/>
    <n v="11.18045173650011"/>
  </r>
  <r>
    <n v="678"/>
    <s v="Edward McKenzie"/>
    <x v="4"/>
    <n v="0.04"/>
    <n v="15.42"/>
    <n v="10.68"/>
    <x v="2"/>
    <x v="3"/>
    <x v="2"/>
    <x v="6"/>
    <x v="5"/>
    <s v="Decoflex Hanging Personal Folder File, Blue"/>
    <n v="0.57999999999999996"/>
    <s v="United States"/>
    <x v="0"/>
    <x v="21"/>
    <s v="Rose Hill"/>
    <n v="24281"/>
    <x v="110"/>
    <d v="2015-04-23T00:00:00"/>
    <n v="-109.70399999999999"/>
    <n v="5"/>
    <n v="81.14"/>
    <n v="88889"/>
    <x v="0"/>
    <n v="254.33260075249339"/>
  </r>
  <r>
    <n v="2760"/>
    <s v="Evan Adkins"/>
    <x v="4"/>
    <n v="0.08"/>
    <n v="22.01"/>
    <n v="5.53"/>
    <x v="1"/>
    <x v="3"/>
    <x v="2"/>
    <x v="2"/>
    <x v="1"/>
    <s v="Boston 16801 Nautilus™ Battery Pencil Sharpener"/>
    <n v="0.59"/>
    <s v="United States"/>
    <x v="3"/>
    <x v="22"/>
    <s v="Waterbury"/>
    <n v="6708"/>
    <x v="110"/>
    <d v="2015-04-24T00:00:00"/>
    <n v="105.7"/>
    <n v="11"/>
    <n v="241.97"/>
    <n v="90724"/>
    <x v="3"/>
    <n v="417.31100561873814"/>
  </r>
  <r>
    <n v="2764"/>
    <s v="Arnold Johnson"/>
    <x v="4"/>
    <n v="0.02"/>
    <n v="29.74"/>
    <n v="6.64"/>
    <x v="1"/>
    <x v="3"/>
    <x v="2"/>
    <x v="6"/>
    <x v="5"/>
    <s v="Acco Perma® 2700 Stacking Storage Drawers"/>
    <n v="0.7"/>
    <s v="United States"/>
    <x v="3"/>
    <x v="33"/>
    <s v="Hackensack"/>
    <n v="7601"/>
    <x v="110"/>
    <d v="2015-04-22T00:00:00"/>
    <n v="-21.06"/>
    <n v="4"/>
    <n v="120.81"/>
    <n v="90724"/>
    <x v="3"/>
    <n v="473.48518499191846"/>
  </r>
  <r>
    <n v="2737"/>
    <s v="Rachel Bates"/>
    <x v="3"/>
    <n v="0.05"/>
    <n v="100.98"/>
    <n v="7.18"/>
    <x v="1"/>
    <x v="0"/>
    <x v="1"/>
    <x v="1"/>
    <x v="5"/>
    <s v="Logitech Cordless Elite Duo"/>
    <n v="0.4"/>
    <s v="United States"/>
    <x v="3"/>
    <x v="42"/>
    <s v="Rutland"/>
    <n v="5701"/>
    <x v="110"/>
    <d v="2015-04-24T00:00:00"/>
    <n v="566.60730000000001"/>
    <n v="8"/>
    <n v="821.17"/>
    <n v="89018"/>
    <x v="3"/>
    <n v="1223.4534631701247"/>
  </r>
  <r>
    <n v="2114"/>
    <s v="Paige Mason"/>
    <x v="0"/>
    <n v="0.08"/>
    <n v="2.89"/>
    <n v="0.49"/>
    <x v="1"/>
    <x v="3"/>
    <x v="2"/>
    <x v="13"/>
    <x v="5"/>
    <s v="*Staples* Packaging Labels"/>
    <n v="0.38"/>
    <s v="United States"/>
    <x v="0"/>
    <x v="21"/>
    <s v="Norfolk"/>
    <n v="23518"/>
    <x v="111"/>
    <d v="2015-04-23T00:00:00"/>
    <n v="38.405999999999999"/>
    <n v="1"/>
    <n v="3.07"/>
    <n v="88404"/>
    <x v="0"/>
    <n v="251.89109471402037"/>
  </r>
  <r>
    <n v="1253"/>
    <s v="Vickie Coates"/>
    <x v="2"/>
    <n v="0.02"/>
    <n v="46.89"/>
    <n v="5.0999999999999996"/>
    <x v="1"/>
    <x v="2"/>
    <x v="2"/>
    <x v="8"/>
    <x v="6"/>
    <s v="Bionaire Personal Warm Mist Humidifier/Vaporizer"/>
    <n v="0.46"/>
    <s v="United States"/>
    <x v="1"/>
    <x v="18"/>
    <s v="Cedar Park"/>
    <n v="78613"/>
    <x v="111"/>
    <d v="2015-04-23T00:00:00"/>
    <n v="421.3485"/>
    <n v="13"/>
    <n v="610.65"/>
    <n v="89981"/>
    <x v="1"/>
    <n v="835.65243437370054"/>
  </r>
  <r>
    <n v="1253"/>
    <s v="Vickie Coates"/>
    <x v="2"/>
    <n v="0.05"/>
    <n v="140.97999999999999"/>
    <n v="36.090000000000003"/>
    <x v="0"/>
    <x v="2"/>
    <x v="0"/>
    <x v="10"/>
    <x v="0"/>
    <s v="Sauder Forest Hills Library, Woodland Oak Finish"/>
    <n v="0.77"/>
    <s v="United States"/>
    <x v="1"/>
    <x v="18"/>
    <s v="Cedar Park"/>
    <n v="78613"/>
    <x v="111"/>
    <d v="2015-04-25T00:00:00"/>
    <n v="-373.09"/>
    <n v="5"/>
    <n v="699.24"/>
    <n v="89981"/>
    <x v="1"/>
    <n v="1607.7449897755921"/>
  </r>
  <r>
    <n v="1253"/>
    <s v="Vickie Coates"/>
    <x v="2"/>
    <n v="0.1"/>
    <n v="212.6"/>
    <n v="110.2"/>
    <x v="0"/>
    <x v="2"/>
    <x v="0"/>
    <x v="0"/>
    <x v="0"/>
    <s v="Bush Advantage Collection® Round Conference Table"/>
    <n v="0.73"/>
    <s v="United States"/>
    <x v="1"/>
    <x v="18"/>
    <s v="Cedar Park"/>
    <n v="78613"/>
    <x v="111"/>
    <d v="2015-04-25T00:00:00"/>
    <n v="-3465.0720000000001"/>
    <n v="12"/>
    <n v="2346.0300000000002"/>
    <n v="89981"/>
    <x v="1"/>
    <n v="647.93648899077891"/>
  </r>
  <r>
    <n v="146"/>
    <s v="Yvonne Fox"/>
    <x v="4"/>
    <n v="0.06"/>
    <n v="180.98"/>
    <n v="26.2"/>
    <x v="0"/>
    <x v="3"/>
    <x v="0"/>
    <x v="9"/>
    <x v="3"/>
    <s v="Global Ergonomic Managers Chair"/>
    <n v="0.59"/>
    <s v="United States"/>
    <x v="1"/>
    <x v="18"/>
    <s v="Watauga"/>
    <n v="76148"/>
    <x v="111"/>
    <d v="2015-04-24T00:00:00"/>
    <n v="251.4084"/>
    <n v="5"/>
    <n v="929.57"/>
    <n v="91090"/>
    <x v="1"/>
    <n v="1845.5555085530632"/>
  </r>
  <r>
    <n v="699"/>
    <s v="Jenny Gold"/>
    <x v="4"/>
    <n v="0.03"/>
    <n v="5.28"/>
    <n v="5.61"/>
    <x v="1"/>
    <x v="1"/>
    <x v="2"/>
    <x v="7"/>
    <x v="5"/>
    <s v="Xerox 1954"/>
    <n v="0.4"/>
    <s v="United States"/>
    <x v="2"/>
    <x v="8"/>
    <s v="Los Angeles"/>
    <n v="90041"/>
    <x v="111"/>
    <d v="2015-04-24T00:00:00"/>
    <n v="-16.670000000000002"/>
    <n v="5"/>
    <n v="32.5"/>
    <n v="44517"/>
    <x v="2"/>
    <n v="87.975368394644732"/>
  </r>
  <r>
    <n v="702"/>
    <s v="Kelly O'Connor"/>
    <x v="4"/>
    <n v="0.03"/>
    <n v="5.28"/>
    <n v="5.61"/>
    <x v="1"/>
    <x v="1"/>
    <x v="2"/>
    <x v="7"/>
    <x v="5"/>
    <s v="Xerox 1954"/>
    <n v="0.4"/>
    <s v="United States"/>
    <x v="2"/>
    <x v="8"/>
    <s v="Santa Rosa"/>
    <n v="95404"/>
    <x v="111"/>
    <d v="2015-04-24T00:00:00"/>
    <n v="-16.670000000000002"/>
    <n v="1"/>
    <n v="6.5"/>
    <n v="87977"/>
    <x v="2"/>
    <n v="87.975368394644732"/>
  </r>
  <r>
    <n v="1304"/>
    <s v="Sherri McIntosh"/>
    <x v="4"/>
    <n v="0.08"/>
    <n v="2.88"/>
    <n v="0.5"/>
    <x v="1"/>
    <x v="1"/>
    <x v="2"/>
    <x v="13"/>
    <x v="5"/>
    <s v="Avery 507"/>
    <n v="0.39"/>
    <s v="United States"/>
    <x v="2"/>
    <x v="15"/>
    <s v="West Jordan"/>
    <n v="84084"/>
    <x v="111"/>
    <d v="2015-04-24T00:00:00"/>
    <n v="6.0305999999999997"/>
    <n v="3"/>
    <n v="8.74"/>
    <n v="87004"/>
    <x v="2"/>
    <n v="-78.889092118160306"/>
  </r>
  <r>
    <n v="483"/>
    <s v="Edgar McKenzie"/>
    <x v="3"/>
    <n v="0.06"/>
    <n v="3.36"/>
    <n v="6.27"/>
    <x v="1"/>
    <x v="3"/>
    <x v="2"/>
    <x v="5"/>
    <x v="5"/>
    <s v="Cardinal Poly Pocket Divider Pockets for Ring Binders"/>
    <n v="0.4"/>
    <s v="United States"/>
    <x v="1"/>
    <x v="10"/>
    <s v="Oswego"/>
    <n v="60543"/>
    <x v="111"/>
    <d v="2015-04-24T00:00:00"/>
    <n v="-24.057539999999999"/>
    <n v="2"/>
    <n v="8.82"/>
    <n v="90354"/>
    <x v="1"/>
    <n v="290.01327475253055"/>
  </r>
  <r>
    <n v="483"/>
    <s v="Edgar McKenzie"/>
    <x v="3"/>
    <n v="7.0000000000000007E-2"/>
    <n v="699.99"/>
    <n v="24.49"/>
    <x v="1"/>
    <x v="3"/>
    <x v="1"/>
    <x v="4"/>
    <x v="4"/>
    <s v="Canon PC1060 Personal Laser Copier"/>
    <n v="0.41"/>
    <s v="United States"/>
    <x v="1"/>
    <x v="10"/>
    <s v="Oswego"/>
    <n v="60543"/>
    <x v="111"/>
    <d v="2015-04-25T00:00:00"/>
    <n v="2583.5614799999998"/>
    <n v="9"/>
    <n v="5976.09"/>
    <n v="90354"/>
    <x v="1"/>
    <n v="5648.2386598125413"/>
  </r>
  <r>
    <n v="1257"/>
    <s v="Ryan Foster"/>
    <x v="0"/>
    <n v="0.04"/>
    <n v="2.52"/>
    <n v="1.92"/>
    <x v="1"/>
    <x v="2"/>
    <x v="2"/>
    <x v="16"/>
    <x v="2"/>
    <s v="Letter Slitter"/>
    <n v="0.82"/>
    <s v="United States"/>
    <x v="2"/>
    <x v="3"/>
    <s v="Aurora"/>
    <n v="80013"/>
    <x v="112"/>
    <d v="2015-04-24T00:00:00"/>
    <n v="-8.2080000000000002"/>
    <n v="1"/>
    <n v="3.13"/>
    <n v="86536"/>
    <x v="2"/>
    <n v="665.11572178079928"/>
  </r>
  <r>
    <n v="3325"/>
    <s v="Diane Barr"/>
    <x v="0"/>
    <n v="7.0000000000000007E-2"/>
    <n v="5.58"/>
    <n v="1.99"/>
    <x v="1"/>
    <x v="1"/>
    <x v="2"/>
    <x v="2"/>
    <x v="2"/>
    <s v="DIXON Ticonderoga® Erasable Checking Pencils"/>
    <n v="0.46"/>
    <s v="United States"/>
    <x v="2"/>
    <x v="14"/>
    <s v="Coos Bay"/>
    <n v="97420"/>
    <x v="112"/>
    <d v="2015-04-26T00:00:00"/>
    <n v="23.045999999999999"/>
    <n v="23"/>
    <n v="121.46"/>
    <n v="90987"/>
    <x v="2"/>
    <n v="330.2166772095527"/>
  </r>
  <r>
    <n v="1085"/>
    <s v="Ted Dunlap"/>
    <x v="1"/>
    <n v="0.04"/>
    <n v="9.06"/>
    <n v="9.86"/>
    <x v="1"/>
    <x v="2"/>
    <x v="2"/>
    <x v="7"/>
    <x v="5"/>
    <s v="Southworth 25% Cotton Linen-Finish Paper &amp; Envelopes"/>
    <n v="0.4"/>
    <s v="United States"/>
    <x v="3"/>
    <x v="11"/>
    <s v="Deer Park"/>
    <n v="11729"/>
    <x v="112"/>
    <d v="2015-04-25T00:00:00"/>
    <n v="-53.25"/>
    <n v="3"/>
    <n v="30.87"/>
    <n v="86123"/>
    <x v="3"/>
    <n v="217.34201657647702"/>
  </r>
  <r>
    <n v="1086"/>
    <s v="Leon Peele"/>
    <x v="1"/>
    <n v="0.04"/>
    <n v="14.27"/>
    <n v="7.27"/>
    <x v="1"/>
    <x v="2"/>
    <x v="2"/>
    <x v="5"/>
    <x v="5"/>
    <s v="GBC Laser Imprintable Binding System Covers, Desert Sand"/>
    <n v="0.38"/>
    <s v="United States"/>
    <x v="3"/>
    <x v="11"/>
    <s v="Dix Hills"/>
    <n v="11746"/>
    <x v="112"/>
    <d v="2015-04-25T00:00:00"/>
    <n v="2.125"/>
    <n v="3"/>
    <n v="45.24"/>
    <n v="86123"/>
    <x v="3"/>
    <n v="202.16170478148115"/>
  </r>
  <r>
    <n v="1670"/>
    <s v="Carolyn Bowling"/>
    <x v="2"/>
    <n v="0.03"/>
    <n v="35.409999999999997"/>
    <n v="1.99"/>
    <x v="1"/>
    <x v="0"/>
    <x v="1"/>
    <x v="1"/>
    <x v="1"/>
    <s v="Imation DVD-RAM discs"/>
    <n v="0.43"/>
    <s v="United States"/>
    <x v="0"/>
    <x v="21"/>
    <s v="Blacksburg"/>
    <n v="24060"/>
    <x v="112"/>
    <d v="2015-04-26T00:00:00"/>
    <n v="1912.422"/>
    <n v="10"/>
    <n v="367.52"/>
    <n v="86722"/>
    <x v="0"/>
    <n v="2169.6032150961851"/>
  </r>
  <r>
    <n v="1670"/>
    <s v="Carolyn Bowling"/>
    <x v="2"/>
    <n v="0"/>
    <n v="142.86000000000001"/>
    <n v="19.989999999999998"/>
    <x v="1"/>
    <x v="0"/>
    <x v="2"/>
    <x v="6"/>
    <x v="5"/>
    <s v="Letter Size Cart"/>
    <n v="0.56000000000000005"/>
    <s v="United States"/>
    <x v="0"/>
    <x v="21"/>
    <s v="Blacksburg"/>
    <n v="24060"/>
    <x v="112"/>
    <d v="2015-05-03T00:00:00"/>
    <n v="-739.32600000000002"/>
    <n v="11"/>
    <n v="1576.35"/>
    <n v="86722"/>
    <x v="0"/>
    <n v="416.19205294903787"/>
  </r>
  <r>
    <n v="1391"/>
    <s v="Carolyn Greer"/>
    <x v="3"/>
    <n v="0"/>
    <n v="2.88"/>
    <n v="0.7"/>
    <x v="2"/>
    <x v="1"/>
    <x v="2"/>
    <x v="2"/>
    <x v="2"/>
    <s v="Newell 340"/>
    <n v="0.56000000000000005"/>
    <s v="United States"/>
    <x v="2"/>
    <x v="8"/>
    <s v="Sunnyvale"/>
    <n v="94086"/>
    <x v="112"/>
    <d v="2015-04-24T00:00:00"/>
    <n v="-0.11"/>
    <n v="1"/>
    <n v="7.96"/>
    <n v="88727"/>
    <x v="2"/>
    <n v="220.56922164784626"/>
  </r>
  <r>
    <n v="2570"/>
    <s v="Yvonne Stephens"/>
    <x v="0"/>
    <n v="0"/>
    <n v="4.37"/>
    <n v="5.15"/>
    <x v="1"/>
    <x v="1"/>
    <x v="2"/>
    <x v="8"/>
    <x v="5"/>
    <s v="Eureka Sanitaire ® Multi-Pro Heavy-Duty Upright, Disposable Bags"/>
    <n v="0.59"/>
    <s v="United States"/>
    <x v="2"/>
    <x v="8"/>
    <s v="Davis"/>
    <n v="95616"/>
    <x v="113"/>
    <d v="2015-04-27T00:00:00"/>
    <n v="-150.2604"/>
    <n v="19"/>
    <n v="87.85"/>
    <n v="90327"/>
    <x v="2"/>
    <n v="390.60827962002924"/>
  </r>
  <r>
    <n v="2570"/>
    <s v="Yvonne Stephens"/>
    <x v="0"/>
    <n v="0.01"/>
    <n v="500.98"/>
    <n v="56"/>
    <x v="0"/>
    <x v="1"/>
    <x v="0"/>
    <x v="9"/>
    <x v="3"/>
    <s v="Global Troy™ Executive Leather Low-Back Tilter"/>
    <n v="0.6"/>
    <s v="United States"/>
    <x v="2"/>
    <x v="8"/>
    <s v="Davis"/>
    <n v="95616"/>
    <x v="113"/>
    <d v="2015-04-26T00:00:00"/>
    <n v="4899.1288000000004"/>
    <n v="14"/>
    <n v="7429.63"/>
    <n v="90327"/>
    <x v="2"/>
    <n v="8720.8755712662805"/>
  </r>
  <r>
    <n v="2570"/>
    <s v="Yvonne Stephens"/>
    <x v="0"/>
    <n v="0.02"/>
    <n v="12.58"/>
    <n v="5.16"/>
    <x v="1"/>
    <x v="1"/>
    <x v="0"/>
    <x v="11"/>
    <x v="5"/>
    <s v="DAX Copper Panel Document Frame, 5 x 7 Size"/>
    <n v="0.43"/>
    <s v="United States"/>
    <x v="2"/>
    <x v="8"/>
    <s v="Davis"/>
    <n v="95616"/>
    <x v="113"/>
    <d v="2015-04-25T00:00:00"/>
    <n v="44.712000000000003"/>
    <n v="18"/>
    <n v="224.29"/>
    <n v="90327"/>
    <x v="2"/>
    <n v="470.05860106833148"/>
  </r>
  <r>
    <n v="2570"/>
    <s v="Yvonne Stephens"/>
    <x v="0"/>
    <n v="0.1"/>
    <n v="7.7"/>
    <n v="3.68"/>
    <x v="1"/>
    <x v="1"/>
    <x v="0"/>
    <x v="11"/>
    <x v="2"/>
    <s v="Deflect-O® Glasstique™ Clear Desk Accessories"/>
    <n v="0.52"/>
    <s v="United States"/>
    <x v="2"/>
    <x v="8"/>
    <s v="Davis"/>
    <n v="95616"/>
    <x v="113"/>
    <d v="2015-04-26T00:00:00"/>
    <n v="-22.626000000000001"/>
    <n v="7"/>
    <n v="51.2"/>
    <n v="90327"/>
    <x v="2"/>
    <n v="366.84606449257478"/>
  </r>
  <r>
    <n v="2571"/>
    <s v="Rosemary O'Brien"/>
    <x v="0"/>
    <n v="0.01"/>
    <n v="500.98"/>
    <n v="56"/>
    <x v="0"/>
    <x v="1"/>
    <x v="0"/>
    <x v="9"/>
    <x v="3"/>
    <s v="Global Troy™ Executive Leather Low-Back Tilter"/>
    <n v="0.6"/>
    <s v="United States"/>
    <x v="3"/>
    <x v="11"/>
    <s v="New York City"/>
    <n v="10165"/>
    <x v="113"/>
    <d v="2015-04-26T00:00:00"/>
    <n v="4260.1120000000001"/>
    <n v="56"/>
    <n v="23939.200000000001"/>
    <n v="50656"/>
    <x v="3"/>
    <n v="8066.5059310318129"/>
  </r>
  <r>
    <n v="2571"/>
    <s v="Rosemary O'Brien"/>
    <x v="0"/>
    <n v="0.1"/>
    <n v="7.7"/>
    <n v="3.68"/>
    <x v="1"/>
    <x v="1"/>
    <x v="0"/>
    <x v="11"/>
    <x v="2"/>
    <s v="Deflect-O® Glasstique™ Clear Desk Accessories"/>
    <n v="0.52"/>
    <s v="United States"/>
    <x v="3"/>
    <x v="11"/>
    <s v="New York City"/>
    <n v="10165"/>
    <x v="113"/>
    <d v="2015-04-26T00:00:00"/>
    <n v="-25.14"/>
    <n v="27"/>
    <n v="197.48"/>
    <n v="50656"/>
    <x v="3"/>
    <n v="364.27166382650552"/>
  </r>
  <r>
    <n v="3379"/>
    <s v="Annette McIntyre"/>
    <x v="0"/>
    <n v="0.05"/>
    <n v="3.14"/>
    <n v="1.92"/>
    <x v="2"/>
    <x v="2"/>
    <x v="2"/>
    <x v="16"/>
    <x v="2"/>
    <s v="Serrated Blade or Curved Handle Hand Letter Openers"/>
    <n v="0.84"/>
    <s v="United States"/>
    <x v="0"/>
    <x v="5"/>
    <s v="Kennesaw"/>
    <n v="30144"/>
    <x v="113"/>
    <d v="2015-04-26T00:00:00"/>
    <n v="1628.37"/>
    <n v="18"/>
    <n v="59.22"/>
    <n v="88839"/>
    <x v="0"/>
    <n v="2270.7556617472619"/>
  </r>
  <r>
    <n v="731"/>
    <s v="June Herbert"/>
    <x v="1"/>
    <n v="0.09"/>
    <n v="101.41"/>
    <n v="35"/>
    <x v="1"/>
    <x v="1"/>
    <x v="2"/>
    <x v="6"/>
    <x v="4"/>
    <s v="Tennsco Regal Shelving Units"/>
    <n v="0.82"/>
    <s v="United States"/>
    <x v="3"/>
    <x v="35"/>
    <s v="Burlington"/>
    <n v="1803"/>
    <x v="114"/>
    <d v="2015-04-27T00:00:00"/>
    <n v="-801.15480000000002"/>
    <n v="12"/>
    <n v="1178.32"/>
    <n v="90362"/>
    <x v="3"/>
    <n v="692.35058529267712"/>
  </r>
  <r>
    <n v="1893"/>
    <s v="Melanie Burgess"/>
    <x v="2"/>
    <n v="0.03"/>
    <n v="180.98"/>
    <n v="26.2"/>
    <x v="0"/>
    <x v="1"/>
    <x v="0"/>
    <x v="9"/>
    <x v="3"/>
    <s v="Global Ergonomic Managers Chair"/>
    <n v="0.59"/>
    <s v="United States"/>
    <x v="1"/>
    <x v="6"/>
    <s v="Webster Groves"/>
    <n v="63119"/>
    <x v="114"/>
    <d v="2015-04-30T00:00:00"/>
    <n v="588.54"/>
    <n v="5"/>
    <n v="928.92"/>
    <n v="91262"/>
    <x v="1"/>
    <n v="2248.6815712530465"/>
  </r>
  <r>
    <n v="2491"/>
    <s v="Sean N Boyer"/>
    <x v="2"/>
    <n v="0.06"/>
    <n v="4.28"/>
    <n v="0.94"/>
    <x v="1"/>
    <x v="1"/>
    <x v="2"/>
    <x v="2"/>
    <x v="2"/>
    <s v="Newell 336"/>
    <n v="0.56000000000000005"/>
    <s v="United States"/>
    <x v="2"/>
    <x v="8"/>
    <s v="Los Angeles"/>
    <n v="90045"/>
    <x v="114"/>
    <d v="2015-04-28T00:00:00"/>
    <n v="0.37"/>
    <n v="9"/>
    <n v="38.96"/>
    <n v="11712"/>
    <x v="2"/>
    <n v="153.38530646112252"/>
  </r>
  <r>
    <n v="2495"/>
    <s v="Maria Block"/>
    <x v="2"/>
    <n v="0.06"/>
    <n v="4.28"/>
    <n v="0.94"/>
    <x v="1"/>
    <x v="1"/>
    <x v="2"/>
    <x v="2"/>
    <x v="2"/>
    <s v="Newell 336"/>
    <n v="0.56000000000000005"/>
    <s v="United States"/>
    <x v="2"/>
    <x v="45"/>
    <s v="Rock Springs"/>
    <n v="82901"/>
    <x v="114"/>
    <d v="2015-04-28T00:00:00"/>
    <n v="0.37"/>
    <n v="2"/>
    <n v="8.66"/>
    <n v="86885"/>
    <x v="2"/>
    <n v="153.38530646112252"/>
  </r>
  <r>
    <n v="2489"/>
    <s v="Craig Liu"/>
    <x v="4"/>
    <n v="0.04"/>
    <n v="419.19"/>
    <n v="19.989999999999998"/>
    <x v="1"/>
    <x v="2"/>
    <x v="2"/>
    <x v="6"/>
    <x v="5"/>
    <s v="Smead Adjustable Mobile File Trolley with Lockable Top"/>
    <n v="0.57999999999999996"/>
    <s v="United States"/>
    <x v="2"/>
    <x v="8"/>
    <s v="Concord"/>
    <n v="94521"/>
    <x v="114"/>
    <d v="2015-04-27T00:00:00"/>
    <n v="1388.3559"/>
    <n v="5"/>
    <n v="2012.11"/>
    <n v="86885"/>
    <x v="2"/>
    <n v="3423.4440891390209"/>
  </r>
  <r>
    <n v="2491"/>
    <s v="Sean N Boyer"/>
    <x v="4"/>
    <n v="0.04"/>
    <n v="419.19"/>
    <n v="19.989999999999998"/>
    <x v="1"/>
    <x v="2"/>
    <x v="2"/>
    <x v="6"/>
    <x v="5"/>
    <s v="Smead Adjustable Mobile File Trolley with Lockable Top"/>
    <n v="0.57999999999999996"/>
    <s v="United States"/>
    <x v="2"/>
    <x v="8"/>
    <s v="Los Angeles"/>
    <n v="90045"/>
    <x v="114"/>
    <d v="2015-04-27T00:00:00"/>
    <n v="1947.67"/>
    <n v="20"/>
    <n v="8048.45"/>
    <n v="23042"/>
    <x v="2"/>
    <n v="3996.1961144301627"/>
  </r>
  <r>
    <n v="2380"/>
    <s v="Lisa Branch"/>
    <x v="3"/>
    <n v="7.0000000000000007E-2"/>
    <n v="3.38"/>
    <n v="0.85"/>
    <x v="1"/>
    <x v="0"/>
    <x v="2"/>
    <x v="2"/>
    <x v="2"/>
    <s v="Avery Hi-Liter® Fluorescent Desk Style Markers"/>
    <n v="0.48"/>
    <s v="United States"/>
    <x v="1"/>
    <x v="25"/>
    <s v="Grand Rapids"/>
    <n v="49505"/>
    <x v="114"/>
    <d v="2015-04-28T00:00:00"/>
    <n v="19.04"/>
    <n v="9"/>
    <n v="29.08"/>
    <n v="86654"/>
    <x v="1"/>
    <n v="235.25340140129308"/>
  </r>
  <r>
    <n v="2382"/>
    <s v="Geoffrey Saunders"/>
    <x v="3"/>
    <n v="7.0000000000000007E-2"/>
    <n v="3.38"/>
    <n v="0.85"/>
    <x v="1"/>
    <x v="0"/>
    <x v="2"/>
    <x v="2"/>
    <x v="2"/>
    <s v="Avery Hi-Liter® Fluorescent Desk Style Markers"/>
    <n v="0.48"/>
    <s v="United States"/>
    <x v="3"/>
    <x v="11"/>
    <s v="New York City"/>
    <n v="10024"/>
    <x v="114"/>
    <d v="2015-04-28T00:00:00"/>
    <n v="19.04"/>
    <n v="34"/>
    <n v="109.86"/>
    <n v="13606"/>
    <x v="3"/>
    <n v="235.25340140129308"/>
  </r>
  <r>
    <n v="2468"/>
    <s v="Rhonda Stein"/>
    <x v="0"/>
    <n v="0.09"/>
    <n v="58.1"/>
    <n v="1.49"/>
    <x v="2"/>
    <x v="2"/>
    <x v="2"/>
    <x v="5"/>
    <x v="5"/>
    <s v="Avery Arch Ring Binders"/>
    <n v="0.38"/>
    <s v="United States"/>
    <x v="0"/>
    <x v="9"/>
    <s v="Salisbury"/>
    <n v="28144"/>
    <x v="115"/>
    <d v="2015-04-29T00:00:00"/>
    <n v="765.75"/>
    <n v="3"/>
    <n v="169.46"/>
    <n v="88135"/>
    <x v="0"/>
    <n v="1138.9468718029859"/>
  </r>
  <r>
    <n v="983"/>
    <s v="Sue Drake"/>
    <x v="2"/>
    <n v="0.09"/>
    <n v="300.97000000000003"/>
    <n v="7.18"/>
    <x v="1"/>
    <x v="3"/>
    <x v="1"/>
    <x v="1"/>
    <x v="5"/>
    <s v="Gyration Ultra Professional Cordless Optical Suite"/>
    <n v="0.48"/>
    <s v="United States"/>
    <x v="0"/>
    <x v="1"/>
    <s v="Searcy"/>
    <n v="72143"/>
    <x v="115"/>
    <d v="2015-04-27T00:00:00"/>
    <n v="17.771999999999998"/>
    <n v="10"/>
    <n v="2848.38"/>
    <n v="90201"/>
    <x v="0"/>
    <n v="1215.8726480639402"/>
  </r>
  <r>
    <n v="202"/>
    <s v="Max Small"/>
    <x v="3"/>
    <n v="0.09"/>
    <n v="12.28"/>
    <n v="4.8600000000000003"/>
    <x v="1"/>
    <x v="3"/>
    <x v="2"/>
    <x v="7"/>
    <x v="5"/>
    <s v="Xerox 1933"/>
    <n v="0.38"/>
    <s v="United States"/>
    <x v="1"/>
    <x v="19"/>
    <s v="Bartlesville"/>
    <n v="74006"/>
    <x v="115"/>
    <d v="2015-04-28T00:00:00"/>
    <n v="1.73"/>
    <n v="3"/>
    <n v="34.65"/>
    <n v="88971"/>
    <x v="1"/>
    <n v="268.94798429321003"/>
  </r>
  <r>
    <n v="762"/>
    <s v="Stuart Holloway"/>
    <x v="3"/>
    <n v="0"/>
    <n v="125.99"/>
    <n v="8.99"/>
    <x v="1"/>
    <x v="0"/>
    <x v="1"/>
    <x v="12"/>
    <x v="5"/>
    <s v="5170i"/>
    <n v="0.56999999999999995"/>
    <s v="United States"/>
    <x v="2"/>
    <x v="4"/>
    <s v="Vancouver"/>
    <n v="98661"/>
    <x v="115"/>
    <d v="2015-04-29T00:00:00"/>
    <n v="613.89576"/>
    <n v="12"/>
    <n v="1362.2"/>
    <n v="87525"/>
    <x v="2"/>
    <n v="1574.609201204152"/>
  </r>
  <r>
    <n v="3320"/>
    <s v="Alicia Maynard"/>
    <x v="3"/>
    <n v="0.08"/>
    <n v="3.28"/>
    <n v="3.97"/>
    <x v="1"/>
    <x v="0"/>
    <x v="2"/>
    <x v="2"/>
    <x v="2"/>
    <s v="Newell 342"/>
    <n v="0.56000000000000005"/>
    <s v="United States"/>
    <x v="0"/>
    <x v="34"/>
    <s v="Jackson"/>
    <n v="38301"/>
    <x v="115"/>
    <d v="2015-04-28T00:00:00"/>
    <n v="0.42659999999999998"/>
    <n v="18"/>
    <n v="57.24"/>
    <n v="90103"/>
    <x v="0"/>
    <n v="362.0005601695006"/>
  </r>
  <r>
    <n v="3320"/>
    <s v="Alicia Maynard"/>
    <x v="3"/>
    <n v="0.09"/>
    <n v="40.97"/>
    <n v="8.99"/>
    <x v="2"/>
    <x v="0"/>
    <x v="2"/>
    <x v="2"/>
    <x v="1"/>
    <s v="Sanford 52201 APSCO Electric Pencil Sharpener"/>
    <n v="0.59"/>
    <s v="United States"/>
    <x v="0"/>
    <x v="34"/>
    <s v="Jackson"/>
    <n v="38301"/>
    <x v="115"/>
    <d v="2015-04-29T00:00:00"/>
    <n v="66.215999999999994"/>
    <n v="22"/>
    <n v="824.7"/>
    <n v="90103"/>
    <x v="0"/>
    <n v="622.32073970896249"/>
  </r>
  <r>
    <n v="1439"/>
    <s v="Kyle Kaufman"/>
    <x v="0"/>
    <n v="0.05"/>
    <n v="6.48"/>
    <n v="6.22"/>
    <x v="1"/>
    <x v="3"/>
    <x v="2"/>
    <x v="7"/>
    <x v="5"/>
    <s v="Xerox 1894"/>
    <n v="0.37"/>
    <s v="United States"/>
    <x v="3"/>
    <x v="27"/>
    <s v="Euclid"/>
    <n v="44117"/>
    <x v="116"/>
    <d v="2015-04-29T00:00:00"/>
    <n v="-29.07"/>
    <n v="3"/>
    <n v="21.46"/>
    <n v="90121"/>
    <x v="3"/>
    <n v="363.92881137150647"/>
  </r>
  <r>
    <n v="3011"/>
    <s v="Tammy Raynor"/>
    <x v="0"/>
    <n v="0.03"/>
    <n v="300.64999999999998"/>
    <n v="24.49"/>
    <x v="1"/>
    <x v="3"/>
    <x v="2"/>
    <x v="8"/>
    <x v="4"/>
    <s v="Honeywell Enviracaire Portable HEPA Air Cleaner for 17' x 22' Room"/>
    <n v="0.52"/>
    <s v="United States"/>
    <x v="3"/>
    <x v="35"/>
    <s v="Boston"/>
    <n v="2113"/>
    <x v="116"/>
    <d v="2015-04-30T00:00:00"/>
    <n v="1282.4960000000001"/>
    <n v="32"/>
    <n v="9705.4599999999991"/>
    <n v="7623"/>
    <x v="3"/>
    <n v="3271.5575903109748"/>
  </r>
  <r>
    <n v="3011"/>
    <s v="Tammy Raynor"/>
    <x v="0"/>
    <n v="0.06"/>
    <n v="49.99"/>
    <n v="19.989999999999998"/>
    <x v="1"/>
    <x v="3"/>
    <x v="1"/>
    <x v="1"/>
    <x v="5"/>
    <s v="US Robotics 56K V.92 Internal PCI Faxmodem"/>
    <n v="0.45"/>
    <s v="United States"/>
    <x v="3"/>
    <x v="35"/>
    <s v="Boston"/>
    <n v="2113"/>
    <x v="116"/>
    <d v="2015-04-30T00:00:00"/>
    <n v="17.2"/>
    <n v="67"/>
    <n v="3247.54"/>
    <n v="7623"/>
    <x v="3"/>
    <n v="988.11505367167388"/>
  </r>
  <r>
    <n v="3011"/>
    <s v="Tammy Raynor"/>
    <x v="0"/>
    <n v="0.1"/>
    <n v="104.85"/>
    <n v="4.6500000000000004"/>
    <x v="1"/>
    <x v="3"/>
    <x v="2"/>
    <x v="7"/>
    <x v="5"/>
    <s v="Xerox 1941"/>
    <n v="0.37"/>
    <s v="United States"/>
    <x v="3"/>
    <x v="35"/>
    <s v="Boston"/>
    <n v="2113"/>
    <x v="116"/>
    <d v="2015-04-29T00:00:00"/>
    <n v="1184.1199999999999"/>
    <n v="58"/>
    <n v="5582.63"/>
    <n v="7623"/>
    <x v="3"/>
    <n v="1838.0413440121915"/>
  </r>
  <r>
    <n v="3012"/>
    <s v="Annie Livingston"/>
    <x v="0"/>
    <n v="0.03"/>
    <n v="300.64999999999998"/>
    <n v="24.49"/>
    <x v="1"/>
    <x v="3"/>
    <x v="2"/>
    <x v="8"/>
    <x v="4"/>
    <s v="Honeywell Enviracaire Portable HEPA Air Cleaner for 17' x 22' Room"/>
    <n v="0.52"/>
    <s v="United States"/>
    <x v="3"/>
    <x v="11"/>
    <s v="Rochester"/>
    <n v="14609"/>
    <x v="116"/>
    <d v="2015-04-30T00:00:00"/>
    <n v="1474.8704"/>
    <n v="8"/>
    <n v="2426.36"/>
    <n v="86346"/>
    <x v="3"/>
    <n v="3468.5539242388486"/>
  </r>
  <r>
    <n v="3012"/>
    <s v="Annie Livingston"/>
    <x v="0"/>
    <n v="0.06"/>
    <n v="49.99"/>
    <n v="19.989999999999998"/>
    <x v="1"/>
    <x v="3"/>
    <x v="1"/>
    <x v="1"/>
    <x v="5"/>
    <s v="US Robotics 56K V.92 Internal PCI Faxmodem"/>
    <n v="0.45"/>
    <s v="United States"/>
    <x v="3"/>
    <x v="11"/>
    <s v="Rochester"/>
    <n v="14609"/>
    <x v="116"/>
    <d v="2015-04-30T00:00:00"/>
    <n v="19.78"/>
    <n v="17"/>
    <n v="824"/>
    <n v="86346"/>
    <x v="3"/>
    <n v="990.75704003542035"/>
  </r>
  <r>
    <n v="3012"/>
    <s v="Annie Livingston"/>
    <x v="0"/>
    <n v="0.1"/>
    <n v="104.85"/>
    <n v="4.6500000000000004"/>
    <x v="1"/>
    <x v="3"/>
    <x v="2"/>
    <x v="7"/>
    <x v="5"/>
    <s v="Xerox 1941"/>
    <n v="0.37"/>
    <s v="United States"/>
    <x v="3"/>
    <x v="11"/>
    <s v="Rochester"/>
    <n v="14609"/>
    <x v="116"/>
    <d v="2015-04-29T00:00:00"/>
    <n v="929.79570000000001"/>
    <n v="14"/>
    <n v="1347.53"/>
    <n v="86346"/>
    <x v="3"/>
    <n v="1577.6067189853025"/>
  </r>
  <r>
    <n v="2254"/>
    <s v="Jeff Meadows"/>
    <x v="1"/>
    <n v="0.1"/>
    <n v="48.91"/>
    <n v="5.97"/>
    <x v="1"/>
    <x v="3"/>
    <x v="2"/>
    <x v="7"/>
    <x v="5"/>
    <s v="Xerox 1917"/>
    <n v="0.38"/>
    <s v="United States"/>
    <x v="0"/>
    <x v="32"/>
    <s v="Paducah"/>
    <n v="42003"/>
    <x v="116"/>
    <d v="2015-04-30T00:00:00"/>
    <n v="156.74340000000001"/>
    <n v="14"/>
    <n v="618.96"/>
    <n v="89279"/>
    <x v="0"/>
    <n v="363.00752616886814"/>
  </r>
  <r>
    <n v="2254"/>
    <s v="Jeff Meadows"/>
    <x v="1"/>
    <n v="0.08"/>
    <n v="5.98"/>
    <n v="5.46"/>
    <x v="1"/>
    <x v="3"/>
    <x v="2"/>
    <x v="7"/>
    <x v="5"/>
    <s v="Xerox 1983"/>
    <n v="0.36"/>
    <s v="United States"/>
    <x v="0"/>
    <x v="32"/>
    <s v="Paducah"/>
    <n v="42003"/>
    <x v="116"/>
    <d v="2015-04-28T00:00:00"/>
    <n v="110.11799999999999"/>
    <n v="13"/>
    <n v="77.540000000000006"/>
    <n v="89279"/>
    <x v="0"/>
    <n v="163.25172367034699"/>
  </r>
  <r>
    <n v="2912"/>
    <s v="Hannah Carver"/>
    <x v="1"/>
    <n v="0.04"/>
    <n v="4.13"/>
    <n v="0.99"/>
    <x v="2"/>
    <x v="2"/>
    <x v="2"/>
    <x v="13"/>
    <x v="5"/>
    <s v="Avery 491"/>
    <n v="0.39"/>
    <s v="United States"/>
    <x v="1"/>
    <x v="39"/>
    <s v="Grand Forks"/>
    <n v="58201"/>
    <x v="116"/>
    <d v="2015-04-30T00:00:00"/>
    <n v="22.307700000000001"/>
    <n v="7"/>
    <n v="32.33"/>
    <n v="87396"/>
    <x v="1"/>
    <n v="-56.420226104771203"/>
  </r>
  <r>
    <n v="2912"/>
    <s v="Hannah Carver"/>
    <x v="1"/>
    <n v="0.06"/>
    <n v="55.48"/>
    <n v="14.3"/>
    <x v="1"/>
    <x v="2"/>
    <x v="2"/>
    <x v="7"/>
    <x v="5"/>
    <s v="Xerox 194"/>
    <n v="0.37"/>
    <s v="United States"/>
    <x v="1"/>
    <x v="39"/>
    <s v="Grand Forks"/>
    <n v="58201"/>
    <x v="116"/>
    <d v="2015-04-30T00:00:00"/>
    <n v="443.02140000000003"/>
    <n v="12"/>
    <n v="642.05999999999995"/>
    <n v="87396"/>
    <x v="1"/>
    <n v="955.54510483861338"/>
  </r>
  <r>
    <n v="3359"/>
    <s v="Jeffrey Cheng"/>
    <x v="1"/>
    <n v="0.09"/>
    <n v="28.53"/>
    <n v="1.49"/>
    <x v="1"/>
    <x v="2"/>
    <x v="2"/>
    <x v="5"/>
    <x v="5"/>
    <s v="Lock-Up Easel 'Spel-Binder'"/>
    <n v="0.38"/>
    <s v="United States"/>
    <x v="1"/>
    <x v="30"/>
    <s v="Wauwatosa"/>
    <n v="53213"/>
    <x v="116"/>
    <d v="2015-04-30T00:00:00"/>
    <n v="107.45462000000001"/>
    <n v="6"/>
    <n v="157.33000000000001"/>
    <n v="91437"/>
    <x v="1"/>
    <n v="161.90366907983966"/>
  </r>
  <r>
    <n v="234"/>
    <s v="Don Cameron"/>
    <x v="2"/>
    <n v="0.06"/>
    <n v="3.34"/>
    <n v="7.49"/>
    <x v="2"/>
    <x v="0"/>
    <x v="2"/>
    <x v="2"/>
    <x v="2"/>
    <s v="Eldon Spacemaker® Box, Quick-Snap Lid, Clear"/>
    <n v="0.54"/>
    <s v="United States"/>
    <x v="1"/>
    <x v="20"/>
    <s v="Newton"/>
    <n v="50208"/>
    <x v="116"/>
    <d v="2015-04-30T00:00:00"/>
    <n v="-175.86"/>
    <n v="8"/>
    <n v="27.45"/>
    <n v="90239"/>
    <x v="1"/>
    <n v="72.07336002629431"/>
  </r>
  <r>
    <n v="1217"/>
    <s v="Billy Perry Browning"/>
    <x v="4"/>
    <n v="0.09"/>
    <n v="130.97999999999999"/>
    <n v="30"/>
    <x v="0"/>
    <x v="0"/>
    <x v="0"/>
    <x v="9"/>
    <x v="3"/>
    <s v="Office Star - Contemporary Task Swivel chair with 2-way adjustable arms, Plum"/>
    <n v="0.78"/>
    <s v="United States"/>
    <x v="3"/>
    <x v="35"/>
    <s v="Boston"/>
    <n v="2112"/>
    <x v="116"/>
    <d v="2015-05-01T00:00:00"/>
    <n v="-421.76"/>
    <n v="41"/>
    <n v="5258.94"/>
    <n v="54595"/>
    <x v="3"/>
    <n v="1233.6476536662676"/>
  </r>
  <r>
    <n v="1226"/>
    <s v="Ken Cash"/>
    <x v="4"/>
    <n v="0.02"/>
    <n v="8.34"/>
    <n v="2.64"/>
    <x v="1"/>
    <x v="0"/>
    <x v="2"/>
    <x v="16"/>
    <x v="1"/>
    <s v="Acme® Elite Stainless Steel Scissors"/>
    <n v="0.59"/>
    <s v="United States"/>
    <x v="3"/>
    <x v="40"/>
    <s v="Pawtucket"/>
    <n v="2861"/>
    <x v="116"/>
    <d v="2015-04-30T00:00:00"/>
    <n v="6.79"/>
    <n v="8"/>
    <n v="66.739999999999995"/>
    <n v="90800"/>
    <x v="3"/>
    <n v="223.9301420446059"/>
  </r>
  <r>
    <n v="1227"/>
    <s v="Elsie Hwang"/>
    <x v="4"/>
    <n v="0.09"/>
    <n v="130.97999999999999"/>
    <n v="30"/>
    <x v="0"/>
    <x v="0"/>
    <x v="0"/>
    <x v="9"/>
    <x v="3"/>
    <s v="Office Star - Contemporary Task Swivel chair with 2-way adjustable arms, Plum"/>
    <n v="0.78"/>
    <s v="United States"/>
    <x v="3"/>
    <x v="42"/>
    <s v="South Burlington"/>
    <n v="5403"/>
    <x v="116"/>
    <d v="2015-05-01T00:00:00"/>
    <n v="-421.76"/>
    <n v="10"/>
    <n v="1282.67"/>
    <n v="90800"/>
    <x v="3"/>
    <n v="1233.6476536662676"/>
  </r>
  <r>
    <n v="2353"/>
    <s v="Patrick Lowry"/>
    <x v="0"/>
    <n v="0.04"/>
    <n v="5.98"/>
    <n v="0.96"/>
    <x v="1"/>
    <x v="3"/>
    <x v="2"/>
    <x v="2"/>
    <x v="2"/>
    <s v="Newell 315"/>
    <n v="0.6"/>
    <s v="United States"/>
    <x v="3"/>
    <x v="36"/>
    <s v="Edgewood"/>
    <n v="21040"/>
    <x v="117"/>
    <d v="2015-04-30T00:00:00"/>
    <n v="52.697600000000001"/>
    <n v="22"/>
    <n v="131.79"/>
    <n v="86164"/>
    <x v="3"/>
    <n v="498.49207194626479"/>
  </r>
  <r>
    <n v="2353"/>
    <s v="Patrick Lowry"/>
    <x v="0"/>
    <n v="0.01"/>
    <n v="20.99"/>
    <n v="0.99"/>
    <x v="1"/>
    <x v="3"/>
    <x v="1"/>
    <x v="12"/>
    <x v="2"/>
    <s v="Accessory25"/>
    <n v="0.56999999999999995"/>
    <s v="United States"/>
    <x v="3"/>
    <x v="36"/>
    <s v="Edgewood"/>
    <n v="21040"/>
    <x v="117"/>
    <d v="2015-04-30T00:00:00"/>
    <n v="-78.194159999999997"/>
    <n v="2"/>
    <n v="35.33"/>
    <n v="86164"/>
    <x v="3"/>
    <n v="407.20334025628767"/>
  </r>
  <r>
    <n v="782"/>
    <s v="Sarah N Becker"/>
    <x v="1"/>
    <n v="0.04"/>
    <n v="34.76"/>
    <n v="5.49"/>
    <x v="1"/>
    <x v="0"/>
    <x v="2"/>
    <x v="6"/>
    <x v="5"/>
    <s v="Home/Office Personal File Carts"/>
    <n v="0.6"/>
    <s v="United States"/>
    <x v="2"/>
    <x v="8"/>
    <s v="Whittier"/>
    <n v="90604"/>
    <x v="117"/>
    <d v="2015-04-30T00:00:00"/>
    <n v="192.51689999999999"/>
    <n v="8"/>
    <n v="279.01"/>
    <n v="90962"/>
    <x v="2"/>
    <n v="555.51337845304272"/>
  </r>
  <r>
    <n v="803"/>
    <s v="Marianne Goldstein"/>
    <x v="4"/>
    <n v="0.03"/>
    <n v="35.99"/>
    <n v="5"/>
    <x v="1"/>
    <x v="0"/>
    <x v="1"/>
    <x v="12"/>
    <x v="5"/>
    <s v="Accessory27"/>
    <n v="0.85"/>
    <s v="United States"/>
    <x v="0"/>
    <x v="12"/>
    <s v="New Smyrna Beach"/>
    <n v="32168"/>
    <x v="117"/>
    <d v="2015-04-30T00:00:00"/>
    <n v="-184.548"/>
    <n v="3"/>
    <n v="93.82"/>
    <n v="90048"/>
    <x v="0"/>
    <n v="389.35568368717071"/>
  </r>
  <r>
    <n v="2115"/>
    <s v="Jeffrey Lloyd"/>
    <x v="4"/>
    <n v="0.02"/>
    <n v="95.95"/>
    <n v="74.349999999999994"/>
    <x v="0"/>
    <x v="3"/>
    <x v="0"/>
    <x v="9"/>
    <x v="3"/>
    <s v="Bevis Steel Folding Chairs"/>
    <n v="0.56999999999999995"/>
    <s v="United States"/>
    <x v="0"/>
    <x v="21"/>
    <s v="Oakton"/>
    <n v="22124"/>
    <x v="117"/>
    <d v="2015-05-01T00:00:00"/>
    <n v="636.52200000000005"/>
    <n v="14"/>
    <n v="1377.46"/>
    <n v="88406"/>
    <x v="0"/>
    <n v="3314.1521644678237"/>
  </r>
  <r>
    <n v="3381"/>
    <s v="Christopher Norton Patterson"/>
    <x v="4"/>
    <n v="0.02"/>
    <n v="28.53"/>
    <n v="1.49"/>
    <x v="1"/>
    <x v="2"/>
    <x v="2"/>
    <x v="5"/>
    <x v="5"/>
    <s v="Lock-Up Easel 'Spel-Binder'"/>
    <n v="0.38"/>
    <s v="United States"/>
    <x v="0"/>
    <x v="5"/>
    <s v="Macon"/>
    <n v="31204"/>
    <x v="117"/>
    <d v="2015-04-29T00:00:00"/>
    <n v="1.992"/>
    <n v="18"/>
    <n v="513.33000000000004"/>
    <n v="88840"/>
    <x v="0"/>
    <n v="115.41753681028499"/>
  </r>
  <r>
    <n v="3393"/>
    <s v="Irene Murphy"/>
    <x v="4"/>
    <n v="0.08"/>
    <n v="125.99"/>
    <n v="7.69"/>
    <x v="1"/>
    <x v="1"/>
    <x v="1"/>
    <x v="12"/>
    <x v="5"/>
    <s v="StarTAC 3000"/>
    <n v="0.59"/>
    <s v="United States"/>
    <x v="2"/>
    <x v="4"/>
    <s v="Pullman"/>
    <n v="99163"/>
    <x v="117"/>
    <d v="2015-04-30T00:00:00"/>
    <n v="374.625"/>
    <n v="7"/>
    <n v="710.36"/>
    <n v="87908"/>
    <x v="2"/>
    <n v="1049.249966557237"/>
  </r>
  <r>
    <n v="617"/>
    <s v="Brett Schultz"/>
    <x v="3"/>
    <n v="0.02"/>
    <n v="15.57"/>
    <n v="1.39"/>
    <x v="1"/>
    <x v="1"/>
    <x v="2"/>
    <x v="15"/>
    <x v="5"/>
    <s v="Park Ridge™ Embossed Executive Business Envelopes"/>
    <n v="0.38"/>
    <s v="United States"/>
    <x v="2"/>
    <x v="3"/>
    <s v="Pueblo"/>
    <n v="81001"/>
    <x v="117"/>
    <d v="2015-04-30T00:00:00"/>
    <n v="23.5428"/>
    <n v="3"/>
    <n v="46.23"/>
    <n v="88198"/>
    <x v="2"/>
    <n v="223.00745579862775"/>
  </r>
  <r>
    <n v="617"/>
    <s v="Brett Schultz"/>
    <x v="3"/>
    <n v="0.02"/>
    <n v="20.89"/>
    <n v="11.52"/>
    <x v="1"/>
    <x v="1"/>
    <x v="2"/>
    <x v="6"/>
    <x v="5"/>
    <s v="Iris® 3-Drawer Stacking Bin, Black"/>
    <n v="0.83"/>
    <s v="United States"/>
    <x v="2"/>
    <x v="3"/>
    <s v="Pueblo"/>
    <n v="81001"/>
    <x v="117"/>
    <d v="2015-04-30T00:00:00"/>
    <n v="-276.11279999999999"/>
    <n v="13"/>
    <n v="279.27999999999997"/>
    <n v="88198"/>
    <x v="2"/>
    <n v="586.84021227897233"/>
  </r>
  <r>
    <n v="618"/>
    <s v="Robert Cowan"/>
    <x v="3"/>
    <n v="0.06"/>
    <n v="5.38"/>
    <n v="5.24"/>
    <x v="2"/>
    <x v="1"/>
    <x v="2"/>
    <x v="5"/>
    <x v="5"/>
    <s v="Acco PRESSTEX® Data Binder with Storage Hooks, Dark Blue, 14 7/8&quot; X 11&quot;"/>
    <n v="0.36"/>
    <s v="United States"/>
    <x v="2"/>
    <x v="3"/>
    <s v="Pueblo West"/>
    <n v="81007"/>
    <x v="117"/>
    <d v="2015-04-30T00:00:00"/>
    <n v="-64.670940000000002"/>
    <n v="14"/>
    <n v="81.819999999999993"/>
    <n v="88198"/>
    <x v="2"/>
    <n v="81.885616789264645"/>
  </r>
  <r>
    <n v="618"/>
    <s v="Robert Cowan"/>
    <x v="3"/>
    <n v="0.03"/>
    <n v="7.35"/>
    <n v="5.96"/>
    <x v="1"/>
    <x v="1"/>
    <x v="2"/>
    <x v="7"/>
    <x v="5"/>
    <s v="1/4 Fold Party Design Invitations &amp; White Envelopes, 24 8-1/2&quot; X 11&quot; Cards, 25 Env./Pack"/>
    <n v="0.38"/>
    <s v="United States"/>
    <x v="2"/>
    <x v="3"/>
    <s v="Pueblo West"/>
    <n v="81007"/>
    <x v="117"/>
    <d v="2015-04-30T00:00:00"/>
    <n v="-11.113200000000001"/>
    <n v="1"/>
    <n v="13.16"/>
    <n v="88198"/>
    <x v="2"/>
    <n v="281.46753488146709"/>
  </r>
  <r>
    <n v="638"/>
    <s v="Brooke Shepherd"/>
    <x v="0"/>
    <n v="0.06"/>
    <n v="65.989999999999995"/>
    <n v="8.8000000000000007"/>
    <x v="2"/>
    <x v="1"/>
    <x v="1"/>
    <x v="12"/>
    <x v="5"/>
    <s v="6120"/>
    <n v="0.57999999999999996"/>
    <s v="United States"/>
    <x v="2"/>
    <x v="8"/>
    <s v="Santa Cruz"/>
    <n v="95062"/>
    <x v="118"/>
    <d v="2015-05-01T00:00:00"/>
    <n v="288.08999999999997"/>
    <n v="9"/>
    <n v="506.38"/>
    <n v="87954"/>
    <x v="2"/>
    <n v="1003.2621956847011"/>
  </r>
  <r>
    <n v="638"/>
    <s v="Brooke Shepherd"/>
    <x v="0"/>
    <n v="0"/>
    <n v="195.99"/>
    <n v="4.2"/>
    <x v="2"/>
    <x v="1"/>
    <x v="1"/>
    <x v="12"/>
    <x v="5"/>
    <s v="KH 688"/>
    <n v="0.56999999999999995"/>
    <s v="United States"/>
    <x v="2"/>
    <x v="8"/>
    <s v="Santa Cruz"/>
    <n v="95062"/>
    <x v="118"/>
    <d v="2015-05-02T00:00:00"/>
    <n v="719.47680000000003"/>
    <n v="6"/>
    <n v="1042.72"/>
    <n v="87954"/>
    <x v="2"/>
    <n v="1756.5237114908339"/>
  </r>
  <r>
    <n v="640"/>
    <s v="Neal Wolfe"/>
    <x v="0"/>
    <n v="0.06"/>
    <n v="65.989999999999995"/>
    <n v="8.8000000000000007"/>
    <x v="2"/>
    <x v="1"/>
    <x v="1"/>
    <x v="12"/>
    <x v="5"/>
    <s v="6120"/>
    <n v="0.57999999999999996"/>
    <s v="United States"/>
    <x v="2"/>
    <x v="4"/>
    <s v="Seattle"/>
    <n v="98119"/>
    <x v="118"/>
    <d v="2015-05-01T00:00:00"/>
    <n v="288.08999999999997"/>
    <n v="34"/>
    <n v="1912.98"/>
    <n v="45380"/>
    <x v="2"/>
    <n v="1003.2621956847011"/>
  </r>
  <r>
    <n v="640"/>
    <s v="Neal Wolfe"/>
    <x v="0"/>
    <n v="0"/>
    <n v="195.99"/>
    <n v="4.2"/>
    <x v="2"/>
    <x v="1"/>
    <x v="1"/>
    <x v="12"/>
    <x v="5"/>
    <s v="KH 688"/>
    <n v="0.56999999999999995"/>
    <s v="United States"/>
    <x v="2"/>
    <x v="4"/>
    <s v="Seattle"/>
    <n v="98119"/>
    <x v="118"/>
    <d v="2015-05-02T00:00:00"/>
    <n v="1030.509"/>
    <n v="24"/>
    <n v="4170.87"/>
    <n v="45380"/>
    <x v="2"/>
    <n v="2075.0286847800098"/>
  </r>
  <r>
    <n v="851"/>
    <s v="Helen H Heller"/>
    <x v="0"/>
    <n v="0.06"/>
    <n v="1.26"/>
    <n v="0.7"/>
    <x v="1"/>
    <x v="3"/>
    <x v="2"/>
    <x v="14"/>
    <x v="2"/>
    <s v="Bagged Rubber Bands"/>
    <n v="0.81"/>
    <s v="United States"/>
    <x v="2"/>
    <x v="8"/>
    <s v="Hacienda Heights"/>
    <n v="91745"/>
    <x v="118"/>
    <d v="2015-04-30T00:00:00"/>
    <n v="-6.6096000000000004"/>
    <n v="4"/>
    <n v="5.28"/>
    <n v="88571"/>
    <x v="2"/>
    <n v="577.11698840110239"/>
  </r>
  <r>
    <n v="854"/>
    <s v="Karen Hendricks"/>
    <x v="0"/>
    <n v="0.06"/>
    <n v="1.76"/>
    <n v="0.7"/>
    <x v="1"/>
    <x v="3"/>
    <x v="2"/>
    <x v="2"/>
    <x v="2"/>
    <s v="Newell 310"/>
    <n v="0.56000000000000005"/>
    <s v="United States"/>
    <x v="3"/>
    <x v="22"/>
    <s v="Branford"/>
    <n v="6405"/>
    <x v="118"/>
    <d v="2015-05-02T00:00:00"/>
    <n v="1.2236"/>
    <n v="22"/>
    <n v="39.26"/>
    <n v="88571"/>
    <x v="3"/>
    <n v="378.90900844224052"/>
  </r>
  <r>
    <n v="855"/>
    <s v="Jacob Lanier"/>
    <x v="0"/>
    <n v="0.02"/>
    <n v="24.98"/>
    <n v="8.7899999999999991"/>
    <x v="1"/>
    <x v="3"/>
    <x v="2"/>
    <x v="6"/>
    <x v="5"/>
    <s v="2300 Heavy-Duty Transfer File Systems by Perma"/>
    <n v="0.66"/>
    <s v="United States"/>
    <x v="3"/>
    <x v="22"/>
    <s v="Danbury"/>
    <n v="6810"/>
    <x v="118"/>
    <d v="2015-05-01T00:00:00"/>
    <n v="4.3148"/>
    <n v="23"/>
    <n v="606.51"/>
    <n v="88571"/>
    <x v="3"/>
    <n v="787.98105859076998"/>
  </r>
  <r>
    <n v="858"/>
    <s v="Arthur Brady"/>
    <x v="0"/>
    <n v="0.05"/>
    <n v="35.99"/>
    <n v="5.99"/>
    <x v="2"/>
    <x v="3"/>
    <x v="1"/>
    <x v="12"/>
    <x v="2"/>
    <s v="Accessory41"/>
    <n v="0.38"/>
    <s v="United States"/>
    <x v="3"/>
    <x v="29"/>
    <s v="Lewiston"/>
    <n v="4240"/>
    <x v="118"/>
    <d v="2015-05-02T00:00:00"/>
    <n v="-125.83296"/>
    <n v="2"/>
    <n v="64.89"/>
    <n v="88571"/>
    <x v="3"/>
    <n v="277.03996675851886"/>
  </r>
  <r>
    <n v="2704"/>
    <s v="Juan Gold"/>
    <x v="0"/>
    <n v="0.06"/>
    <n v="3.6"/>
    <n v="2.2000000000000002"/>
    <x v="1"/>
    <x v="1"/>
    <x v="2"/>
    <x v="7"/>
    <x v="2"/>
    <s v="Telephone Message Books with Fax/Mobile Section, 4 1/4&quot; x 6&quot;"/>
    <n v="0.39"/>
    <s v="United States"/>
    <x v="0"/>
    <x v="12"/>
    <s v="Pensacola"/>
    <n v="32503"/>
    <x v="118"/>
    <d v="2015-05-02T00:00:00"/>
    <n v="2755.6421999999998"/>
    <n v="4"/>
    <n v="15.19"/>
    <n v="91407"/>
    <x v="0"/>
    <n v="3076.4915682588962"/>
  </r>
  <r>
    <n v="1352"/>
    <s v="Vivian Clarke"/>
    <x v="1"/>
    <n v="0.05"/>
    <n v="17.670000000000002"/>
    <n v="8.99"/>
    <x v="1"/>
    <x v="2"/>
    <x v="0"/>
    <x v="11"/>
    <x v="1"/>
    <s v="Executive Impressions 12&quot; Wall Clock"/>
    <n v="0.47"/>
    <s v="United States"/>
    <x v="3"/>
    <x v="36"/>
    <s v="Camp Springs"/>
    <n v="20746"/>
    <x v="118"/>
    <d v="2015-05-01T00:00:00"/>
    <n v="46.036799999999999"/>
    <n v="16"/>
    <n v="283.44"/>
    <n v="88234"/>
    <x v="3"/>
    <n v="373.51914677215984"/>
  </r>
  <r>
    <n v="1347"/>
    <s v="Vivian Goldstein"/>
    <x v="2"/>
    <n v="0.1"/>
    <n v="2.62"/>
    <n v="0.8"/>
    <x v="1"/>
    <x v="2"/>
    <x v="2"/>
    <x v="14"/>
    <x v="2"/>
    <s v="Staples Metal Binder Clips"/>
    <n v="0.39"/>
    <s v="United States"/>
    <x v="0"/>
    <x v="12"/>
    <s v="Brandon"/>
    <n v="33511"/>
    <x v="118"/>
    <d v="2015-05-06T00:00:00"/>
    <n v="-94.490899999999996"/>
    <n v="21"/>
    <n v="51.86"/>
    <n v="89686"/>
    <x v="0"/>
    <n v="-61.185230565028775"/>
  </r>
  <r>
    <n v="2704"/>
    <s v="Juan Gold"/>
    <x v="2"/>
    <n v="0.03"/>
    <n v="13.48"/>
    <n v="4.51"/>
    <x v="2"/>
    <x v="1"/>
    <x v="2"/>
    <x v="6"/>
    <x v="5"/>
    <s v="Tenex Personal Project File with Scoop Front Design, Black"/>
    <n v="0.59"/>
    <s v="United States"/>
    <x v="0"/>
    <x v="12"/>
    <s v="Pensacola"/>
    <n v="32503"/>
    <x v="118"/>
    <d v="2015-05-04T00:00:00"/>
    <n v="-256.01799999999997"/>
    <n v="4"/>
    <n v="59.49"/>
    <n v="91408"/>
    <x v="0"/>
    <n v="-19.120125641147048"/>
  </r>
  <r>
    <n v="2823"/>
    <s v="Max Hurley"/>
    <x v="2"/>
    <n v="0.02"/>
    <n v="21.98"/>
    <n v="2.87"/>
    <x v="1"/>
    <x v="3"/>
    <x v="2"/>
    <x v="2"/>
    <x v="1"/>
    <s v="Panasonic KP-310 Heavy-Duty Electric Pencil Sharpener"/>
    <n v="0.55000000000000004"/>
    <s v="United States"/>
    <x v="2"/>
    <x v="26"/>
    <s v="North Las Vegas"/>
    <n v="89031"/>
    <x v="118"/>
    <d v="2015-05-02T00:00:00"/>
    <n v="165.6345"/>
    <n v="11"/>
    <n v="240.05"/>
    <n v="87240"/>
    <x v="2"/>
    <n v="478.47900783331079"/>
  </r>
  <r>
    <n v="1989"/>
    <s v="David Weaver"/>
    <x v="4"/>
    <n v="0.1"/>
    <n v="1.6"/>
    <n v="1.29"/>
    <x v="1"/>
    <x v="2"/>
    <x v="2"/>
    <x v="2"/>
    <x v="2"/>
    <s v="Sanford Pocket Accent® Highlighters"/>
    <n v="0.42"/>
    <s v="United States"/>
    <x v="2"/>
    <x v="15"/>
    <s v="Holladay"/>
    <n v="84117"/>
    <x v="118"/>
    <d v="2015-04-30T00:00:00"/>
    <n v="-14.990399999999999"/>
    <n v="11"/>
    <n v="16.88"/>
    <n v="90003"/>
    <x v="2"/>
    <n v="-11.496923561950627"/>
  </r>
  <r>
    <n v="2394"/>
    <s v="Tina Monroe"/>
    <x v="0"/>
    <n v="0.01"/>
    <n v="11.7"/>
    <n v="5.63"/>
    <x v="1"/>
    <x v="3"/>
    <x v="2"/>
    <x v="5"/>
    <x v="5"/>
    <s v="Fellowes Binding Cases"/>
    <n v="0.4"/>
    <s v="United States"/>
    <x v="0"/>
    <x v="5"/>
    <s v="Sandy Springs"/>
    <n v="30328"/>
    <x v="119"/>
    <d v="2015-05-03T00:00:00"/>
    <n v="39.21"/>
    <n v="16"/>
    <n v="196.69"/>
    <n v="86949"/>
    <x v="0"/>
    <n v="485.2663229587356"/>
  </r>
  <r>
    <n v="2394"/>
    <s v="Tina Monroe"/>
    <x v="0"/>
    <n v="0.03"/>
    <n v="4.55"/>
    <n v="1.49"/>
    <x v="1"/>
    <x v="3"/>
    <x v="2"/>
    <x v="5"/>
    <x v="5"/>
    <s v="Presstex Flexible Ring Binders"/>
    <n v="0.35"/>
    <s v="United States"/>
    <x v="0"/>
    <x v="5"/>
    <s v="Sandy Springs"/>
    <n v="30328"/>
    <x v="119"/>
    <d v="2015-05-01T00:00:00"/>
    <n v="100.38"/>
    <n v="9"/>
    <n v="40.28"/>
    <n v="86949"/>
    <x v="0"/>
    <n v="356.30091086764287"/>
  </r>
  <r>
    <n v="2724"/>
    <s v="Erika Clapp"/>
    <x v="0"/>
    <n v="0.06"/>
    <n v="4.9800000000000004"/>
    <n v="7.44"/>
    <x v="1"/>
    <x v="2"/>
    <x v="2"/>
    <x v="7"/>
    <x v="5"/>
    <s v="Xerox 1922"/>
    <n v="0.36"/>
    <s v="United States"/>
    <x v="0"/>
    <x v="34"/>
    <s v="Chattanooga"/>
    <n v="37421"/>
    <x v="119"/>
    <d v="2015-05-02T00:00:00"/>
    <n v="-37.561999999999998"/>
    <n v="10"/>
    <n v="53.21"/>
    <n v="88959"/>
    <x v="0"/>
    <n v="399.77191186325939"/>
  </r>
  <r>
    <n v="2724"/>
    <s v="Erika Clapp"/>
    <x v="0"/>
    <n v="0.01"/>
    <n v="6.48"/>
    <n v="7.37"/>
    <x v="1"/>
    <x v="2"/>
    <x v="2"/>
    <x v="7"/>
    <x v="5"/>
    <s v="Xerox 210"/>
    <n v="0.37"/>
    <s v="United States"/>
    <x v="0"/>
    <x v="34"/>
    <s v="Chattanooga"/>
    <n v="37421"/>
    <x v="119"/>
    <d v="2015-05-03T00:00:00"/>
    <n v="-449.69400000000002"/>
    <n v="18"/>
    <n v="122.8"/>
    <n v="88959"/>
    <x v="0"/>
    <n v="21.856936116592333"/>
  </r>
  <r>
    <n v="1271"/>
    <s v="Joanne Church"/>
    <x v="2"/>
    <n v="0.1"/>
    <n v="34.229999999999997"/>
    <n v="5.0199999999999996"/>
    <x v="1"/>
    <x v="3"/>
    <x v="0"/>
    <x v="11"/>
    <x v="5"/>
    <s v="Hand-Finished Solid Wood Document Frame"/>
    <n v="0.55000000000000004"/>
    <s v="United States"/>
    <x v="2"/>
    <x v="8"/>
    <s v="La Mesa"/>
    <n v="91941"/>
    <x v="119"/>
    <d v="2015-05-06T00:00:00"/>
    <n v="151.56540000000001"/>
    <n v="7"/>
    <n v="219.66"/>
    <n v="88411"/>
    <x v="2"/>
    <n v="509.01076793543791"/>
  </r>
  <r>
    <n v="1383"/>
    <s v="Christina Hanna"/>
    <x v="4"/>
    <n v="0.03"/>
    <n v="2.23"/>
    <n v="4.57"/>
    <x v="1"/>
    <x v="1"/>
    <x v="0"/>
    <x v="11"/>
    <x v="1"/>
    <s v="Eldon Pizzaz™ Desk Accessories"/>
    <n v="0.41"/>
    <s v="United States"/>
    <x v="2"/>
    <x v="15"/>
    <s v="West Valley City"/>
    <n v="84120"/>
    <x v="119"/>
    <d v="2015-05-02T00:00:00"/>
    <n v="-93.25"/>
    <n v="12"/>
    <n v="28.66"/>
    <n v="89406"/>
    <x v="2"/>
    <n v="-20.433787243959578"/>
  </r>
  <r>
    <n v="381"/>
    <s v="Danielle Watts"/>
    <x v="3"/>
    <n v="7.0000000000000007E-2"/>
    <n v="415.88"/>
    <n v="11.37"/>
    <x v="1"/>
    <x v="3"/>
    <x v="2"/>
    <x v="6"/>
    <x v="5"/>
    <s v="Deluxe Rollaway Locking File with Drawer"/>
    <n v="0.56999999999999995"/>
    <s v="United States"/>
    <x v="1"/>
    <x v="10"/>
    <s v="Bloomington"/>
    <n v="61701"/>
    <x v="119"/>
    <d v="2015-05-01T00:00:00"/>
    <n v="-539.59"/>
    <n v="1"/>
    <n v="394.51"/>
    <n v="88929"/>
    <x v="1"/>
    <n v="1330.24590080083"/>
  </r>
  <r>
    <n v="1193"/>
    <s v="Louis Parrish"/>
    <x v="3"/>
    <n v="0.03"/>
    <n v="5.98"/>
    <n v="1.49"/>
    <x v="1"/>
    <x v="0"/>
    <x v="2"/>
    <x v="5"/>
    <x v="5"/>
    <s v="Avery Hanging File Binders"/>
    <n v="0.39"/>
    <s v="United States"/>
    <x v="3"/>
    <x v="31"/>
    <s v="Washington"/>
    <n v="20016"/>
    <x v="119"/>
    <d v="2015-05-03T00:00:00"/>
    <n v="38.08"/>
    <n v="85"/>
    <n v="517.85"/>
    <n v="38852"/>
    <x v="3"/>
    <n v="232.21329709577566"/>
  </r>
  <r>
    <n v="1194"/>
    <s v="Sidney Brewer"/>
    <x v="3"/>
    <n v="0.03"/>
    <n v="5.98"/>
    <n v="1.49"/>
    <x v="1"/>
    <x v="0"/>
    <x v="2"/>
    <x v="5"/>
    <x v="5"/>
    <s v="Avery Hanging File Binders"/>
    <n v="0.39"/>
    <s v="United States"/>
    <x v="0"/>
    <x v="12"/>
    <s v="Immokalee"/>
    <n v="34142"/>
    <x v="119"/>
    <d v="2015-05-03T00:00:00"/>
    <n v="20.495999999999999"/>
    <n v="21"/>
    <n v="127.94"/>
    <n v="87586"/>
    <x v="0"/>
    <n v="214.20682879340418"/>
  </r>
  <r>
    <n v="3139"/>
    <s v="David Powell"/>
    <x v="0"/>
    <n v="0.09"/>
    <n v="280.98"/>
    <n v="57"/>
    <x v="0"/>
    <x v="2"/>
    <x v="0"/>
    <x v="9"/>
    <x v="3"/>
    <s v="Hon 2090 “Pillow Soft” Series Mid Back Swivel/Tilt Chairs"/>
    <n v="0.78"/>
    <s v="United States"/>
    <x v="3"/>
    <x v="33"/>
    <s v="Cranford"/>
    <n v="7016"/>
    <x v="120"/>
    <d v="2015-05-05T00:00:00"/>
    <n v="252.488"/>
    <n v="31"/>
    <n v="7974.21"/>
    <n v="86793"/>
    <x v="3"/>
    <n v="3457.0574232981298"/>
  </r>
  <r>
    <n v="3367"/>
    <s v="Renee McKenzie"/>
    <x v="0"/>
    <n v="0.08"/>
    <n v="30.97"/>
    <n v="4"/>
    <x v="1"/>
    <x v="2"/>
    <x v="1"/>
    <x v="1"/>
    <x v="5"/>
    <s v="Microsoft Multimedia Keyboard"/>
    <n v="0.74"/>
    <s v="United States"/>
    <x v="3"/>
    <x v="27"/>
    <s v="Upper Arlington"/>
    <n v="43221"/>
    <x v="120"/>
    <d v="2015-05-03T00:00:00"/>
    <n v="10.68"/>
    <n v="26"/>
    <n v="758.97"/>
    <n v="90502"/>
    <x v="3"/>
    <n v="738.15793773838141"/>
  </r>
  <r>
    <n v="3367"/>
    <s v="Renee McKenzie"/>
    <x v="0"/>
    <n v="0.1"/>
    <n v="4.13"/>
    <n v="0.5"/>
    <x v="2"/>
    <x v="2"/>
    <x v="2"/>
    <x v="13"/>
    <x v="5"/>
    <s v="Avery 506"/>
    <n v="0.39"/>
    <s v="United States"/>
    <x v="3"/>
    <x v="27"/>
    <s v="Upper Arlington"/>
    <n v="43221"/>
    <x v="120"/>
    <d v="2015-05-04T00:00:00"/>
    <n v="58.263599999999997"/>
    <n v="18"/>
    <n v="84.44"/>
    <n v="90502"/>
    <x v="3"/>
    <n v="219.70561082868701"/>
  </r>
  <r>
    <n v="408"/>
    <s v="Calvin Parsons Walter"/>
    <x v="2"/>
    <n v="7.0000000000000007E-2"/>
    <n v="29.17"/>
    <n v="6.27"/>
    <x v="1"/>
    <x v="3"/>
    <x v="2"/>
    <x v="5"/>
    <x v="5"/>
    <s v="Binding Machine Supplies"/>
    <n v="0.37"/>
    <s v="United States"/>
    <x v="1"/>
    <x v="18"/>
    <s v="San Juan"/>
    <n v="78589"/>
    <x v="120"/>
    <d v="2015-05-06T00:00:00"/>
    <n v="236.2371"/>
    <n v="14"/>
    <n v="400.47"/>
    <n v="89639"/>
    <x v="1"/>
    <n v="484.6241511909999"/>
  </r>
  <r>
    <n v="2426"/>
    <s v="Dorothy Holt"/>
    <x v="2"/>
    <n v="0.08"/>
    <n v="4.4800000000000004"/>
    <n v="49"/>
    <x v="1"/>
    <x v="0"/>
    <x v="2"/>
    <x v="8"/>
    <x v="4"/>
    <s v="Hoover Portapower™ Portable Vacuum"/>
    <n v="0.6"/>
    <s v="United States"/>
    <x v="1"/>
    <x v="18"/>
    <s v="Irving"/>
    <n v="75061"/>
    <x v="120"/>
    <d v="2015-05-02T00:00:00"/>
    <n v="139.58009999999999"/>
    <n v="37"/>
    <n v="202.29"/>
    <n v="90861"/>
    <x v="1"/>
    <n v="1664.8433102657148"/>
  </r>
  <r>
    <n v="2426"/>
    <s v="Dorothy Holt"/>
    <x v="2"/>
    <n v="0"/>
    <n v="17.670000000000002"/>
    <n v="8.99"/>
    <x v="1"/>
    <x v="0"/>
    <x v="0"/>
    <x v="11"/>
    <x v="1"/>
    <s v="Executive Impressions 12&quot; Wall Clock"/>
    <n v="0.47"/>
    <s v="United States"/>
    <x v="1"/>
    <x v="18"/>
    <s v="Irving"/>
    <n v="75061"/>
    <x v="120"/>
    <d v="2015-05-09T00:00:00"/>
    <n v="109.67"/>
    <n v="9"/>
    <n v="168.71"/>
    <n v="90861"/>
    <x v="1"/>
    <n v="514.50419825758729"/>
  </r>
  <r>
    <n v="2578"/>
    <s v="Kent Gill"/>
    <x v="2"/>
    <n v="0.04"/>
    <n v="8.6"/>
    <n v="6.19"/>
    <x v="1"/>
    <x v="2"/>
    <x v="2"/>
    <x v="5"/>
    <x v="5"/>
    <s v="Avery Printable Repositionable Plastic Tabs"/>
    <n v="0.38"/>
    <s v="United States"/>
    <x v="0"/>
    <x v="16"/>
    <s v="Opelika"/>
    <n v="36801"/>
    <x v="120"/>
    <d v="2015-05-04T00:00:00"/>
    <n v="309.71159999999998"/>
    <n v="5"/>
    <n v="46.85"/>
    <n v="88298"/>
    <x v="0"/>
    <n v="551.77948237259"/>
  </r>
  <r>
    <n v="2578"/>
    <s v="Kent Gill"/>
    <x v="2"/>
    <n v="0.01"/>
    <n v="3.58"/>
    <n v="1.63"/>
    <x v="1"/>
    <x v="2"/>
    <x v="2"/>
    <x v="14"/>
    <x v="2"/>
    <s v="OIC Colored Binder Clips, Assorted Sizes"/>
    <n v="0.36"/>
    <s v="United States"/>
    <x v="0"/>
    <x v="16"/>
    <s v="Opelika"/>
    <n v="36801"/>
    <x v="120"/>
    <d v="2015-05-06T00:00:00"/>
    <n v="-128.85599999999999"/>
    <n v="26"/>
    <n v="93.57"/>
    <n v="88298"/>
    <x v="0"/>
    <n v="-35.887486157020732"/>
  </r>
  <r>
    <n v="2578"/>
    <s v="Kent Gill"/>
    <x v="2"/>
    <n v="0.08"/>
    <n v="105.49"/>
    <n v="41.64"/>
    <x v="0"/>
    <x v="2"/>
    <x v="0"/>
    <x v="0"/>
    <x v="0"/>
    <s v="Balt Solid Wood Rectangular Table"/>
    <n v="0.75"/>
    <s v="United States"/>
    <x v="0"/>
    <x v="16"/>
    <s v="Opelika"/>
    <n v="36801"/>
    <x v="120"/>
    <d v="2015-05-09T00:00:00"/>
    <n v="-36.945999999999998"/>
    <n v="34"/>
    <n v="2694.49"/>
    <n v="88298"/>
    <x v="0"/>
    <n v="1957.7182108762102"/>
  </r>
  <r>
    <n v="2531"/>
    <s v="Rick Houston"/>
    <x v="4"/>
    <n v="0.08"/>
    <n v="4"/>
    <n v="1.3"/>
    <x v="1"/>
    <x v="0"/>
    <x v="2"/>
    <x v="7"/>
    <x v="2"/>
    <s v="EcoTones® Memo Sheets"/>
    <n v="0.37"/>
    <s v="United States"/>
    <x v="2"/>
    <x v="8"/>
    <s v="Atascadero"/>
    <n v="93422"/>
    <x v="120"/>
    <d v="2015-05-04T00:00:00"/>
    <n v="28.4"/>
    <n v="14"/>
    <n v="51.99"/>
    <n v="87452"/>
    <x v="2"/>
    <n v="-27.086151185894213"/>
  </r>
  <r>
    <n v="27"/>
    <s v="Guy Gallagher"/>
    <x v="3"/>
    <n v="0.04"/>
    <n v="4.1399999999999997"/>
    <n v="6.6"/>
    <x v="1"/>
    <x v="3"/>
    <x v="0"/>
    <x v="11"/>
    <x v="5"/>
    <s v="Eldon Image Series Black Desk Accessories"/>
    <n v="0.49"/>
    <s v="United States"/>
    <x v="2"/>
    <x v="8"/>
    <s v="Lakewood"/>
    <n v="90712"/>
    <x v="120"/>
    <d v="2015-05-04T00:00:00"/>
    <n v="8.8940000000000001"/>
    <n v="12"/>
    <n v="54.78"/>
    <n v="87652"/>
    <x v="2"/>
    <n v="423.34468607948941"/>
  </r>
  <r>
    <n v="3386"/>
    <s v="Carmen Elmore"/>
    <x v="0"/>
    <n v="0"/>
    <n v="2.61"/>
    <n v="0.5"/>
    <x v="1"/>
    <x v="3"/>
    <x v="2"/>
    <x v="13"/>
    <x v="5"/>
    <s v="Avery 494"/>
    <n v="0.39"/>
    <s v="United States"/>
    <x v="3"/>
    <x v="27"/>
    <s v="Bowling Green"/>
    <n v="43402"/>
    <x v="121"/>
    <d v="2015-05-05T00:00:00"/>
    <n v="19.554600000000001"/>
    <n v="10"/>
    <n v="28.34"/>
    <n v="88746"/>
    <x v="3"/>
    <n v="293.16483175305092"/>
  </r>
  <r>
    <n v="3386"/>
    <s v="Carmen Elmore"/>
    <x v="0"/>
    <n v="0.04"/>
    <n v="25.38"/>
    <n v="8.99"/>
    <x v="2"/>
    <x v="3"/>
    <x v="0"/>
    <x v="11"/>
    <x v="1"/>
    <s v="Executive Impressions 13&quot; Chairman Wall Clock"/>
    <n v="0.5"/>
    <s v="United States"/>
    <x v="3"/>
    <x v="27"/>
    <s v="Bowling Green"/>
    <n v="43402"/>
    <x v="121"/>
    <d v="2015-05-06T00:00:00"/>
    <n v="152.482"/>
    <n v="35"/>
    <n v="861.3"/>
    <n v="88746"/>
    <x v="3"/>
    <n v="718.06713963898233"/>
  </r>
  <r>
    <n v="2157"/>
    <s v="Tom Hoyle Honeycutt"/>
    <x v="1"/>
    <n v="7.0000000000000007E-2"/>
    <n v="30.93"/>
    <n v="3.92"/>
    <x v="1"/>
    <x v="2"/>
    <x v="0"/>
    <x v="11"/>
    <x v="1"/>
    <s v="Advantus Employee of the Month Certificate Frame, 11 x 13-1/2"/>
    <n v="0.44"/>
    <s v="United States"/>
    <x v="1"/>
    <x v="25"/>
    <s v="Warren"/>
    <n v="48093"/>
    <x v="121"/>
    <d v="2015-05-04T00:00:00"/>
    <n v="398.30250000000001"/>
    <n v="19"/>
    <n v="577.25"/>
    <n v="90386"/>
    <x v="1"/>
    <n v="597.51041948877071"/>
  </r>
  <r>
    <n v="2157"/>
    <s v="Tom Hoyle Honeycutt"/>
    <x v="1"/>
    <n v="0.05"/>
    <n v="297.48"/>
    <n v="18.059999999999999"/>
    <x v="0"/>
    <x v="2"/>
    <x v="1"/>
    <x v="3"/>
    <x v="3"/>
    <s v="Panasonic KX-P3200 Dot Matrix Printer"/>
    <n v="0.6"/>
    <s v="United States"/>
    <x v="1"/>
    <x v="25"/>
    <s v="Warren"/>
    <n v="48093"/>
    <x v="121"/>
    <d v="2015-05-04T00:00:00"/>
    <n v="709.85199999999998"/>
    <n v="14"/>
    <n v="4075.18"/>
    <n v="90386"/>
    <x v="1"/>
    <n v="2485.1520004772028"/>
  </r>
  <r>
    <n v="2157"/>
    <s v="Tom Hoyle Honeycutt"/>
    <x v="1"/>
    <n v="7.0000000000000007E-2"/>
    <n v="296.18"/>
    <n v="54.12"/>
    <x v="0"/>
    <x v="2"/>
    <x v="0"/>
    <x v="0"/>
    <x v="0"/>
    <s v="Hon 94000 Series Round Tables"/>
    <n v="0.76"/>
    <s v="United States"/>
    <x v="1"/>
    <x v="25"/>
    <s v="Warren"/>
    <n v="48093"/>
    <x v="121"/>
    <d v="2015-05-05T00:00:00"/>
    <n v="80.809200000000004"/>
    <n v="6"/>
    <n v="1798.23"/>
    <n v="90386"/>
    <x v="1"/>
    <n v="2953.3702882383359"/>
  </r>
  <r>
    <n v="1391"/>
    <s v="Carolyn Greer"/>
    <x v="2"/>
    <n v="7.0000000000000007E-2"/>
    <n v="12.28"/>
    <n v="6.13"/>
    <x v="1"/>
    <x v="0"/>
    <x v="2"/>
    <x v="6"/>
    <x v="5"/>
    <s v="Recycled Eldon Regeneration Jumbo File"/>
    <n v="0.56999999999999995"/>
    <s v="United States"/>
    <x v="2"/>
    <x v="8"/>
    <s v="Sunnyvale"/>
    <n v="94086"/>
    <x v="121"/>
    <d v="2015-05-10T00:00:00"/>
    <n v="15.236000000000001"/>
    <n v="33"/>
    <n v="389.59"/>
    <n v="88730"/>
    <x v="2"/>
    <n v="358.72467266059419"/>
  </r>
  <r>
    <n v="1680"/>
    <s v="Esther Whitaker"/>
    <x v="2"/>
    <n v="0.09"/>
    <n v="30.98"/>
    <n v="19.510000000000002"/>
    <x v="1"/>
    <x v="1"/>
    <x v="2"/>
    <x v="15"/>
    <x v="5"/>
    <s v="Staples Colored Interoffice Envelopes"/>
    <n v="0.36"/>
    <s v="United States"/>
    <x v="3"/>
    <x v="27"/>
    <s v="Fairfield"/>
    <n v="45014"/>
    <x v="121"/>
    <d v="2015-05-05T00:00:00"/>
    <n v="-163.53"/>
    <n v="18"/>
    <n v="514.62"/>
    <n v="86645"/>
    <x v="3"/>
    <n v="396.40397713008366"/>
  </r>
  <r>
    <n v="1680"/>
    <s v="Esther Whitaker"/>
    <x v="2"/>
    <n v="0.03"/>
    <n v="49.34"/>
    <n v="10.25"/>
    <x v="1"/>
    <x v="1"/>
    <x v="0"/>
    <x v="11"/>
    <x v="4"/>
    <s v="Electrix Fluorescent Magnifier Lamps &amp; Weighted Base"/>
    <n v="0.56999999999999995"/>
    <s v="United States"/>
    <x v="3"/>
    <x v="27"/>
    <s v="Fairfield"/>
    <n v="45014"/>
    <x v="121"/>
    <d v="2015-05-05T00:00:00"/>
    <n v="554.77"/>
    <n v="17"/>
    <n v="817.32"/>
    <n v="86645"/>
    <x v="3"/>
    <n v="1147.7453680100207"/>
  </r>
  <r>
    <n v="94"/>
    <s v="Eddie House Mueller"/>
    <x v="3"/>
    <n v="0.04"/>
    <n v="160.97999999999999"/>
    <n v="30"/>
    <x v="0"/>
    <x v="2"/>
    <x v="0"/>
    <x v="9"/>
    <x v="3"/>
    <s v="Office Star - Mid Back Dual function Ergonomic High Back Chair with 2-Way Adjustable Arms"/>
    <n v="0.62"/>
    <s v="United States"/>
    <x v="1"/>
    <x v="10"/>
    <s v="Chicago"/>
    <n v="60601"/>
    <x v="121"/>
    <d v="2015-05-05T00:00:00"/>
    <n v="116.1"/>
    <n v="37"/>
    <n v="6276.34"/>
    <n v="44231"/>
    <x v="1"/>
    <n v="2006.2197303199791"/>
  </r>
  <r>
    <n v="94"/>
    <s v="Eddie House Mueller"/>
    <x v="3"/>
    <n v="0.01"/>
    <n v="17.98"/>
    <n v="4"/>
    <x v="1"/>
    <x v="2"/>
    <x v="1"/>
    <x v="1"/>
    <x v="5"/>
    <s v="Belkin 107-key enhanced keyboard, USB/PS/2 interface"/>
    <n v="0.79"/>
    <s v="United States"/>
    <x v="1"/>
    <x v="10"/>
    <s v="Chicago"/>
    <n v="60601"/>
    <x v="121"/>
    <d v="2015-05-05T00:00:00"/>
    <n v="-87.96"/>
    <n v="146"/>
    <n v="2664.4"/>
    <n v="44231"/>
    <x v="1"/>
    <n v="595.28399537655946"/>
  </r>
  <r>
    <n v="97"/>
    <s v="Max McKenna"/>
    <x v="3"/>
    <n v="0.04"/>
    <n v="160.97999999999999"/>
    <n v="30"/>
    <x v="0"/>
    <x v="2"/>
    <x v="0"/>
    <x v="9"/>
    <x v="3"/>
    <s v="Office Star - Mid Back Dual function Ergonomic High Back Chair with 2-Way Adjustable Arms"/>
    <n v="0.62"/>
    <s v="United States"/>
    <x v="1"/>
    <x v="38"/>
    <s v="Manhattan"/>
    <n v="66502"/>
    <x v="121"/>
    <d v="2015-05-05T00:00:00"/>
    <n v="255.42"/>
    <n v="9"/>
    <n v="1526.68"/>
    <n v="87306"/>
    <x v="1"/>
    <n v="2148.88699396229"/>
  </r>
  <r>
    <n v="97"/>
    <s v="Max McKenna"/>
    <x v="3"/>
    <n v="0.06"/>
    <n v="115.99"/>
    <n v="8.99"/>
    <x v="1"/>
    <x v="2"/>
    <x v="1"/>
    <x v="12"/>
    <x v="5"/>
    <s v="5185"/>
    <n v="0.57999999999999996"/>
    <s v="United States"/>
    <x v="1"/>
    <x v="38"/>
    <s v="Manhattan"/>
    <n v="66502"/>
    <x v="121"/>
    <d v="2015-05-04T00:00:00"/>
    <n v="685.6146"/>
    <n v="20"/>
    <n v="1952.56"/>
    <n v="87306"/>
    <x v="1"/>
    <n v="1624.8565994950181"/>
  </r>
  <r>
    <n v="1869"/>
    <s v="Roberta Daniel"/>
    <x v="3"/>
    <n v="0.08"/>
    <n v="8.09"/>
    <n v="7.96"/>
    <x v="1"/>
    <x v="1"/>
    <x v="0"/>
    <x v="11"/>
    <x v="5"/>
    <s v="6&quot; Cubicle Wall Clock, Black"/>
    <n v="0.49"/>
    <s v="United States"/>
    <x v="2"/>
    <x v="43"/>
    <s v="Alamogordo"/>
    <n v="88310"/>
    <x v="121"/>
    <d v="2015-05-04T00:00:00"/>
    <n v="-88.82"/>
    <n v="10"/>
    <n v="80.349999999999994"/>
    <n v="89209"/>
    <x v="2"/>
    <n v="317.87929265670249"/>
  </r>
  <r>
    <n v="335"/>
    <s v="Curtis O'Connell"/>
    <x v="0"/>
    <n v="0.09"/>
    <n v="6.28"/>
    <n v="5.29"/>
    <x v="1"/>
    <x v="3"/>
    <x v="0"/>
    <x v="11"/>
    <x v="5"/>
    <s v="Eldon® 200 Class™ Desk Accessories, Burgundy"/>
    <n v="0.43"/>
    <s v="United States"/>
    <x v="2"/>
    <x v="14"/>
    <s v="Medford"/>
    <n v="97504"/>
    <x v="122"/>
    <d v="2015-05-04T00:00:00"/>
    <n v="-5.2"/>
    <n v="1"/>
    <n v="8.5299999999999994"/>
    <n v="87277"/>
    <x v="2"/>
    <n v="385.47855486288029"/>
  </r>
  <r>
    <n v="342"/>
    <s v="Jacqueline Noble"/>
    <x v="0"/>
    <n v="0.01"/>
    <n v="3.26"/>
    <n v="1.86"/>
    <x v="1"/>
    <x v="3"/>
    <x v="2"/>
    <x v="2"/>
    <x v="2"/>
    <s v="Avery Hi-Liter GlideStik Fluorescent Highlighter, Yellow Ink"/>
    <n v="0.41"/>
    <s v="United States"/>
    <x v="0"/>
    <x v="12"/>
    <s v="Miami"/>
    <n v="33181"/>
    <x v="122"/>
    <d v="2015-05-06T00:00:00"/>
    <n v="-4.6683000000000003"/>
    <n v="20"/>
    <n v="73.97"/>
    <n v="3332"/>
    <x v="0"/>
    <n v="318.00132073778349"/>
  </r>
  <r>
    <n v="344"/>
    <s v="Rosemary English"/>
    <x v="0"/>
    <n v="0.01"/>
    <n v="3.26"/>
    <n v="1.86"/>
    <x v="1"/>
    <x v="3"/>
    <x v="2"/>
    <x v="2"/>
    <x v="2"/>
    <s v="Avery Hi-Liter GlideStik Fluorescent Highlighter, Yellow Ink"/>
    <n v="0.41"/>
    <s v="United States"/>
    <x v="3"/>
    <x v="29"/>
    <s v="Portland"/>
    <n v="4101"/>
    <x v="122"/>
    <d v="2015-05-06T00:00:00"/>
    <n v="0.70199999999999996"/>
    <n v="5"/>
    <n v="18.489999999999998"/>
    <n v="88152"/>
    <x v="3"/>
    <n v="323.50064607469352"/>
  </r>
  <r>
    <n v="2289"/>
    <s v="Ryan Herman"/>
    <x v="0"/>
    <n v="0.01"/>
    <n v="7.59"/>
    <n v="4"/>
    <x v="1"/>
    <x v="2"/>
    <x v="0"/>
    <x v="11"/>
    <x v="2"/>
    <s v="Master Giant Foot® Doorstop, Safety Yellow"/>
    <n v="0.42"/>
    <s v="United States"/>
    <x v="1"/>
    <x v="7"/>
    <s v="Burnsville"/>
    <n v="55337"/>
    <x v="122"/>
    <d v="2015-05-04T00:00:00"/>
    <n v="2.97"/>
    <n v="17"/>
    <n v="136.25"/>
    <n v="88165"/>
    <x v="1"/>
    <n v="437.28894091592292"/>
  </r>
  <r>
    <n v="2650"/>
    <s v="Joanne Chu"/>
    <x v="0"/>
    <n v="0.05"/>
    <n v="35.99"/>
    <n v="5.99"/>
    <x v="1"/>
    <x v="3"/>
    <x v="1"/>
    <x v="12"/>
    <x v="2"/>
    <s v="Accessory41"/>
    <n v="0.38"/>
    <s v="United States"/>
    <x v="3"/>
    <x v="28"/>
    <s v="Baldwin"/>
    <n v="15234"/>
    <x v="122"/>
    <d v="2015-05-05T00:00:00"/>
    <n v="524.31719999999996"/>
    <n v="26"/>
    <n v="759.88"/>
    <n v="88815"/>
    <x v="3"/>
    <n v="1025.0263398061097"/>
  </r>
  <r>
    <n v="2689"/>
    <s v="Marlene Gray"/>
    <x v="0"/>
    <n v="0.09"/>
    <n v="3.75"/>
    <n v="0.5"/>
    <x v="1"/>
    <x v="2"/>
    <x v="2"/>
    <x v="13"/>
    <x v="5"/>
    <s v="Avery 496"/>
    <n v="0.37"/>
    <s v="United States"/>
    <x v="3"/>
    <x v="33"/>
    <s v="Clifton"/>
    <n v="7011"/>
    <x v="122"/>
    <d v="2015-05-06T00:00:00"/>
    <n v="51.218699999999998"/>
    <n v="21"/>
    <n v="74.23"/>
    <n v="90624"/>
    <x v="3"/>
    <n v="283.50144287943743"/>
  </r>
  <r>
    <n v="2693"/>
    <s v="Lloyd Cannon"/>
    <x v="0"/>
    <n v="0.01"/>
    <n v="30.98"/>
    <n v="9.18"/>
    <x v="1"/>
    <x v="2"/>
    <x v="2"/>
    <x v="7"/>
    <x v="5"/>
    <s v="Xerox 1951"/>
    <n v="0.4"/>
    <s v="United States"/>
    <x v="3"/>
    <x v="42"/>
    <s v="Bennington"/>
    <n v="5201"/>
    <x v="122"/>
    <d v="2015-05-04T00:00:00"/>
    <n v="380.46800000000002"/>
    <n v="20"/>
    <n v="627.19000000000005"/>
    <n v="90624"/>
    <x v="3"/>
    <n v="1023.6897105558493"/>
  </r>
  <r>
    <n v="411"/>
    <s v="Carolyn Proctor"/>
    <x v="1"/>
    <n v="0.05"/>
    <n v="178.47"/>
    <n v="19.989999999999998"/>
    <x v="2"/>
    <x v="1"/>
    <x v="2"/>
    <x v="6"/>
    <x v="5"/>
    <s v="Hot File® 7-Pocket, Floor Stand"/>
    <n v="0.55000000000000004"/>
    <s v="United States"/>
    <x v="2"/>
    <x v="8"/>
    <s v="Oakland"/>
    <n v="94601"/>
    <x v="122"/>
    <d v="2015-05-07T00:00:00"/>
    <n v="943"/>
    <n v="9"/>
    <n v="1531.31"/>
    <n v="87905"/>
    <x v="2"/>
    <n v="2024.7839334847513"/>
  </r>
  <r>
    <n v="3176"/>
    <s v="Jackie McCullough"/>
    <x v="1"/>
    <n v="0.06"/>
    <n v="10.97"/>
    <n v="6.5"/>
    <x v="1"/>
    <x v="1"/>
    <x v="1"/>
    <x v="1"/>
    <x v="5"/>
    <s v="Micro Innovations 104 Keyboard"/>
    <n v="0.64"/>
    <s v="United States"/>
    <x v="0"/>
    <x v="12"/>
    <s v="Jacksonville"/>
    <n v="32216"/>
    <x v="122"/>
    <d v="2015-05-06T00:00:00"/>
    <n v="65.597999999999999"/>
    <n v="19"/>
    <n v="215.25"/>
    <n v="90820"/>
    <x v="0"/>
    <n v="379.05408315631581"/>
  </r>
  <r>
    <n v="3356"/>
    <s v="Richard Tan"/>
    <x v="4"/>
    <n v="7.0000000000000007E-2"/>
    <n v="5.34"/>
    <n v="5.63"/>
    <x v="1"/>
    <x v="3"/>
    <x v="2"/>
    <x v="5"/>
    <x v="5"/>
    <s v="Pressboard Data Binder, Crimson, 12&quot; X 8 1/2&quot;"/>
    <n v="0.39"/>
    <s v="United States"/>
    <x v="2"/>
    <x v="37"/>
    <s v="Eagle"/>
    <n v="83616"/>
    <x v="122"/>
    <d v="2015-05-06T00:00:00"/>
    <n v="-116.3455"/>
    <n v="13"/>
    <n v="66.650000000000006"/>
    <n v="88588"/>
    <x v="2"/>
    <n v="-19.163784406827887"/>
  </r>
  <r>
    <n v="3356"/>
    <s v="Richard Tan"/>
    <x v="4"/>
    <n v="0.03"/>
    <n v="160.97999999999999"/>
    <n v="30"/>
    <x v="0"/>
    <x v="3"/>
    <x v="0"/>
    <x v="9"/>
    <x v="3"/>
    <s v="Office Star - Mid Back Dual function Ergonomic High Back Chair with 2-Way Adjustable Arms"/>
    <n v="0.62"/>
    <s v="United States"/>
    <x v="2"/>
    <x v="37"/>
    <s v="Eagle"/>
    <n v="83616"/>
    <x v="122"/>
    <d v="2015-05-05T00:00:00"/>
    <n v="1304.9000000000001"/>
    <n v="18"/>
    <n v="2934.16"/>
    <n v="88588"/>
    <x v="2"/>
    <n v="3011.4846877513874"/>
  </r>
  <r>
    <n v="3356"/>
    <s v="Richard Tan"/>
    <x v="4"/>
    <n v="0.04"/>
    <n v="65.989999999999995"/>
    <n v="5.63"/>
    <x v="2"/>
    <x v="3"/>
    <x v="1"/>
    <x v="12"/>
    <x v="5"/>
    <s v="2190"/>
    <n v="0.56000000000000005"/>
    <s v="United States"/>
    <x v="2"/>
    <x v="37"/>
    <s v="Eagle"/>
    <n v="83616"/>
    <x v="122"/>
    <d v="2015-05-04T00:00:00"/>
    <n v="605.04719999999998"/>
    <n v="15"/>
    <n v="876.88"/>
    <n v="88588"/>
    <x v="2"/>
    <n v="988.4985347531225"/>
  </r>
  <r>
    <n v="1765"/>
    <s v="Ralph Woods Scott"/>
    <x v="3"/>
    <n v="0"/>
    <n v="5.77"/>
    <n v="4.97"/>
    <x v="1"/>
    <x v="1"/>
    <x v="2"/>
    <x v="5"/>
    <x v="5"/>
    <s v="Avery Binding System Hidden Tab™ Executive Style Index Sets"/>
    <n v="0.35"/>
    <s v="United States"/>
    <x v="1"/>
    <x v="6"/>
    <s v="Creve Coeur"/>
    <n v="63141"/>
    <x v="122"/>
    <d v="2015-05-05T00:00:00"/>
    <n v="3.5581"/>
    <n v="8"/>
    <n v="52.43"/>
    <n v="89777"/>
    <x v="1"/>
    <n v="259.0676056919894"/>
  </r>
  <r>
    <n v="693"/>
    <s v="Richard McClure"/>
    <x v="1"/>
    <n v="0"/>
    <n v="230.98"/>
    <n v="23.78"/>
    <x v="0"/>
    <x v="0"/>
    <x v="0"/>
    <x v="0"/>
    <x v="0"/>
    <s v="Bush® Cubix Conference Tables, Fully Assembled"/>
    <n v="0.6"/>
    <s v="United States"/>
    <x v="2"/>
    <x v="3"/>
    <s v="Thornton"/>
    <n v="80229"/>
    <x v="123"/>
    <d v="2015-05-07T00:00:00"/>
    <n v="6095.8602000000001"/>
    <n v="36"/>
    <n v="8834.58"/>
    <n v="87813"/>
    <x v="2"/>
    <n v="7943.8700469961168"/>
  </r>
  <r>
    <n v="2273"/>
    <s v="Debra Block"/>
    <x v="2"/>
    <n v="0.04"/>
    <n v="120.98"/>
    <n v="3.99"/>
    <x v="1"/>
    <x v="3"/>
    <x v="2"/>
    <x v="8"/>
    <x v="5"/>
    <s v="Belkin 325VA UPS Surge Protector, 6'"/>
    <n v="0.6"/>
    <s v="United States"/>
    <x v="1"/>
    <x v="18"/>
    <s v="Harlingen"/>
    <n v="78550"/>
    <x v="123"/>
    <d v="2015-05-05T00:00:00"/>
    <n v="1389.5771999999999"/>
    <n v="17"/>
    <n v="2013.88"/>
    <n v="90109"/>
    <x v="1"/>
    <n v="2101.3106811937018"/>
  </r>
  <r>
    <n v="2273"/>
    <s v="Debra Block"/>
    <x v="2"/>
    <n v="0.02"/>
    <n v="55.99"/>
    <n v="5"/>
    <x v="1"/>
    <x v="3"/>
    <x v="1"/>
    <x v="12"/>
    <x v="1"/>
    <s v="Accessory36"/>
    <n v="0.83"/>
    <s v="United States"/>
    <x v="1"/>
    <x v="18"/>
    <s v="Harlingen"/>
    <n v="78550"/>
    <x v="123"/>
    <d v="2015-05-05T00:00:00"/>
    <n v="-222.816"/>
    <n v="4"/>
    <n v="201.32"/>
    <n v="90109"/>
    <x v="1"/>
    <n v="478.85829307425831"/>
  </r>
  <r>
    <n v="2274"/>
    <s v="Marlene Harrison"/>
    <x v="2"/>
    <n v="0.05"/>
    <n v="23.99"/>
    <n v="15.68"/>
    <x v="0"/>
    <x v="3"/>
    <x v="0"/>
    <x v="11"/>
    <x v="3"/>
    <s v="Westinghouse Floor Lamp with Metal Mesh Shade, Black"/>
    <n v="0.62"/>
    <s v="United States"/>
    <x v="1"/>
    <x v="18"/>
    <s v="Houston"/>
    <n v="77036"/>
    <x v="123"/>
    <d v="2015-05-09T00:00:00"/>
    <n v="-133.71"/>
    <n v="12"/>
    <n v="298.51"/>
    <n v="90109"/>
    <x v="1"/>
    <n v="767.09032411515523"/>
  </r>
  <r>
    <n v="2379"/>
    <s v="Mildred Briggs"/>
    <x v="2"/>
    <n v="0.06"/>
    <n v="122.99"/>
    <n v="19.989999999999998"/>
    <x v="1"/>
    <x v="0"/>
    <x v="2"/>
    <x v="5"/>
    <x v="5"/>
    <s v="GBC Therma-A-Bind 250T Electric Binding System"/>
    <n v="0.37"/>
    <s v="United States"/>
    <x v="1"/>
    <x v="25"/>
    <s v="Garden City"/>
    <n v="48135"/>
    <x v="123"/>
    <d v="2015-05-07T00:00:00"/>
    <n v="1019.7096"/>
    <n v="12"/>
    <n v="1477.84"/>
    <n v="86655"/>
    <x v="1"/>
    <n v="1957.6582861264585"/>
  </r>
  <r>
    <n v="2380"/>
    <s v="Lisa Branch"/>
    <x v="2"/>
    <n v="0.08"/>
    <n v="68.81"/>
    <n v="60"/>
    <x v="0"/>
    <x v="0"/>
    <x v="2"/>
    <x v="8"/>
    <x v="3"/>
    <s v="Holmes Replacement Filter for HEPA Air Cleaner, Very Large Room, HEPA Filter"/>
    <n v="0.41"/>
    <s v="United States"/>
    <x v="1"/>
    <x v="25"/>
    <s v="Grand Rapids"/>
    <n v="49505"/>
    <x v="123"/>
    <d v="2015-05-07T00:00:00"/>
    <n v="-1069.72"/>
    <n v="17"/>
    <n v="1162.46"/>
    <n v="86655"/>
    <x v="1"/>
    <n v="970.58633719316572"/>
  </r>
  <r>
    <n v="2382"/>
    <s v="Geoffrey Saunders"/>
    <x v="2"/>
    <n v="0.06"/>
    <n v="122.99"/>
    <n v="19.989999999999998"/>
    <x v="1"/>
    <x v="0"/>
    <x v="2"/>
    <x v="5"/>
    <x v="5"/>
    <s v="GBC Therma-A-Bind 250T Electric Binding System"/>
    <n v="0.37"/>
    <s v="United States"/>
    <x v="3"/>
    <x v="11"/>
    <s v="New York City"/>
    <n v="10024"/>
    <x v="123"/>
    <d v="2015-05-07T00:00:00"/>
    <n v="1408.1865"/>
    <n v="48"/>
    <n v="5911.35"/>
    <n v="962"/>
    <x v="3"/>
    <n v="2355.4686242778198"/>
  </r>
  <r>
    <n v="2382"/>
    <s v="Geoffrey Saunders"/>
    <x v="2"/>
    <n v="0.08"/>
    <n v="68.81"/>
    <n v="60"/>
    <x v="0"/>
    <x v="0"/>
    <x v="2"/>
    <x v="8"/>
    <x v="3"/>
    <s v="Holmes Replacement Filter for HEPA Air Cleaner, Very Large Room, HEPA Filter"/>
    <n v="0.41"/>
    <s v="United States"/>
    <x v="3"/>
    <x v="11"/>
    <s v="New York City"/>
    <n v="10024"/>
    <x v="123"/>
    <d v="2015-05-07T00:00:00"/>
    <n v="-1069.72"/>
    <n v="68"/>
    <n v="4649.8500000000004"/>
    <n v="962"/>
    <x v="3"/>
    <n v="970.58633719316572"/>
  </r>
  <r>
    <n v="1101"/>
    <s v="Kimberly McCarthy"/>
    <x v="4"/>
    <n v="0.02"/>
    <n v="15.14"/>
    <n v="4.53"/>
    <x v="1"/>
    <x v="0"/>
    <x v="2"/>
    <x v="6"/>
    <x v="5"/>
    <s v="Eldon® Gobal File Keepers"/>
    <n v="0.81"/>
    <s v="United States"/>
    <x v="2"/>
    <x v="8"/>
    <s v="Oxnard"/>
    <n v="93030"/>
    <x v="123"/>
    <d v="2015-05-06T00:00:00"/>
    <n v="5.8840000000000003"/>
    <n v="3"/>
    <n v="51.02"/>
    <n v="91488"/>
    <x v="2"/>
    <n v="479.40678113620964"/>
  </r>
  <r>
    <n v="2509"/>
    <s v="Sidney Larson"/>
    <x v="4"/>
    <n v="0.05"/>
    <n v="30.98"/>
    <n v="9.18"/>
    <x v="1"/>
    <x v="2"/>
    <x v="2"/>
    <x v="7"/>
    <x v="5"/>
    <s v="Xerox 1951"/>
    <n v="0.4"/>
    <s v="United States"/>
    <x v="3"/>
    <x v="29"/>
    <s v="South Portland"/>
    <n v="4106"/>
    <x v="123"/>
    <d v="2015-05-05T00:00:00"/>
    <n v="308.67"/>
    <n v="15"/>
    <n v="462.57"/>
    <n v="87029"/>
    <x v="3"/>
    <n v="646.48505123796679"/>
  </r>
  <r>
    <n v="1979"/>
    <s v="Marianne Weiner Ennis"/>
    <x v="3"/>
    <n v="0.05"/>
    <n v="20.99"/>
    <n v="3.3"/>
    <x v="1"/>
    <x v="3"/>
    <x v="1"/>
    <x v="12"/>
    <x v="1"/>
    <s v="Accessory39"/>
    <n v="0.81"/>
    <s v="United States"/>
    <x v="2"/>
    <x v="3"/>
    <s v="Littleton"/>
    <n v="80122"/>
    <x v="123"/>
    <d v="2015-05-06T00:00:00"/>
    <n v="21.883400000000002"/>
    <n v="4"/>
    <n v="72.75"/>
    <n v="87757"/>
    <x v="2"/>
    <n v="657.60078333677734"/>
  </r>
  <r>
    <n v="1416"/>
    <s v="Betsy Gibson"/>
    <x v="0"/>
    <n v="0.02"/>
    <n v="417.4"/>
    <n v="75.23"/>
    <x v="0"/>
    <x v="0"/>
    <x v="0"/>
    <x v="0"/>
    <x v="0"/>
    <s v="Bretford “Just In Time” Height-Adjustable Multi-Task Work Tables"/>
    <n v="0.79"/>
    <s v="United States"/>
    <x v="1"/>
    <x v="2"/>
    <s v="Indianapolis"/>
    <n v="46203"/>
    <x v="124"/>
    <d v="2015-05-07T00:00:00"/>
    <n v="-634.86540000000002"/>
    <n v="1"/>
    <n v="471.21"/>
    <n v="90538"/>
    <x v="1"/>
    <n v="3494.7726418972184"/>
  </r>
  <r>
    <n v="2420"/>
    <s v="Wesley Cho"/>
    <x v="1"/>
    <n v="0.04"/>
    <n v="9.11"/>
    <n v="2.15"/>
    <x v="1"/>
    <x v="1"/>
    <x v="2"/>
    <x v="7"/>
    <x v="2"/>
    <s v="Black Print Carbonless Snap-Off® Rapid Letter, 8 1/2&quot; x 7&quot;"/>
    <n v="0.4"/>
    <s v="United States"/>
    <x v="0"/>
    <x v="21"/>
    <s v="Richmond"/>
    <n v="23223"/>
    <x v="124"/>
    <d v="2015-05-06T00:00:00"/>
    <n v="-23.071999999999999"/>
    <n v="11"/>
    <n v="100.87"/>
    <n v="86752"/>
    <x v="0"/>
    <n v="-24.072484612329312"/>
  </r>
  <r>
    <n v="1986"/>
    <s v="Lynda Rosenthal"/>
    <x v="3"/>
    <n v="0.01"/>
    <n v="15.31"/>
    <n v="8.7799999999999994"/>
    <x v="1"/>
    <x v="2"/>
    <x v="2"/>
    <x v="6"/>
    <x v="5"/>
    <s v="Eldon Jumbo ProFile™ Portable File Boxes Graphite/Black"/>
    <n v="0.56999999999999995"/>
    <s v="United States"/>
    <x v="1"/>
    <x v="18"/>
    <s v="Midland"/>
    <n v="79701"/>
    <x v="124"/>
    <d v="2015-05-07T00:00:00"/>
    <n v="12.146000000000001"/>
    <n v="23"/>
    <n v="377"/>
    <n v="90888"/>
    <x v="1"/>
    <n v="638.68515485585851"/>
  </r>
  <r>
    <n v="1986"/>
    <s v="Lynda Rosenthal"/>
    <x v="3"/>
    <n v="0.05"/>
    <n v="7.99"/>
    <n v="5.03"/>
    <x v="2"/>
    <x v="2"/>
    <x v="1"/>
    <x v="12"/>
    <x v="6"/>
    <s v="Bell Sonecor JB700 Caller ID"/>
    <n v="0.6"/>
    <s v="United States"/>
    <x v="1"/>
    <x v="18"/>
    <s v="Midland"/>
    <n v="79701"/>
    <x v="124"/>
    <d v="2015-05-08T00:00:00"/>
    <n v="5.6870000000000003"/>
    <n v="4"/>
    <n v="42.99"/>
    <n v="90888"/>
    <x v="1"/>
    <n v="421.77465709953475"/>
  </r>
  <r>
    <n v="1261"/>
    <s v="Vickie Gonzalez"/>
    <x v="0"/>
    <n v="0.02"/>
    <n v="73.98"/>
    <n v="14.52"/>
    <x v="1"/>
    <x v="2"/>
    <x v="1"/>
    <x v="1"/>
    <x v="5"/>
    <s v="Keytronic French Keyboard"/>
    <n v="0.65"/>
    <s v="United States"/>
    <x v="2"/>
    <x v="3"/>
    <s v="Broomfield"/>
    <n v="80020"/>
    <x v="125"/>
    <d v="2015-05-10T00:00:00"/>
    <n v="43.537999999999997"/>
    <n v="5"/>
    <n v="378.23"/>
    <n v="89730"/>
    <x v="2"/>
    <n v="1162.1729543667843"/>
  </r>
  <r>
    <n v="1502"/>
    <s v="Renee Huang"/>
    <x v="0"/>
    <n v="0.08"/>
    <n v="3.69"/>
    <n v="0.5"/>
    <x v="1"/>
    <x v="0"/>
    <x v="2"/>
    <x v="13"/>
    <x v="5"/>
    <s v="Avery 487"/>
    <n v="0.38"/>
    <s v="United States"/>
    <x v="0"/>
    <x v="12"/>
    <s v="Coral Springs"/>
    <n v="33065"/>
    <x v="125"/>
    <d v="2015-05-10T00:00:00"/>
    <n v="-3.6547000000000001"/>
    <n v="38"/>
    <n v="129.43"/>
    <n v="89193"/>
    <x v="0"/>
    <n v="202.56619382644459"/>
  </r>
  <r>
    <n v="1725"/>
    <s v="Linda Blake"/>
    <x v="1"/>
    <n v="0.05"/>
    <n v="35.99"/>
    <n v="1.1000000000000001"/>
    <x v="1"/>
    <x v="3"/>
    <x v="1"/>
    <x v="12"/>
    <x v="5"/>
    <s v="Accessory35"/>
    <n v="0.55000000000000004"/>
    <s v="United States"/>
    <x v="3"/>
    <x v="27"/>
    <s v="Hilliard"/>
    <n v="43026"/>
    <x v="125"/>
    <d v="2015-05-09T00:00:00"/>
    <n v="149.166"/>
    <n v="9"/>
    <n v="261.56"/>
    <n v="87193"/>
    <x v="3"/>
    <n v="354.50703667743437"/>
  </r>
  <r>
    <n v="2962"/>
    <s v="Leonard Strauss"/>
    <x v="1"/>
    <n v="7.0000000000000007E-2"/>
    <n v="4.76"/>
    <n v="0.88"/>
    <x v="2"/>
    <x v="1"/>
    <x v="2"/>
    <x v="7"/>
    <x v="2"/>
    <s v="Wirebound Voice Message Log Book"/>
    <n v="0.39"/>
    <s v="United States"/>
    <x v="2"/>
    <x v="3"/>
    <s v="Louisville"/>
    <n v="80027"/>
    <x v="125"/>
    <d v="2015-05-09T00:00:00"/>
    <n v="33.347700000000003"/>
    <n v="10"/>
    <n v="48.33"/>
    <n v="88611"/>
    <x v="2"/>
    <n v="-125.38143434060328"/>
  </r>
  <r>
    <n v="3248"/>
    <s v="Earl Donnelly"/>
    <x v="1"/>
    <n v="7.0000000000000007E-2"/>
    <n v="2.78"/>
    <n v="1.49"/>
    <x v="1"/>
    <x v="0"/>
    <x v="2"/>
    <x v="5"/>
    <x v="5"/>
    <s v="Wilson Jones Suede Grain Vinyl Binders"/>
    <n v="0.36"/>
    <s v="United States"/>
    <x v="0"/>
    <x v="17"/>
    <s v="Slidell"/>
    <n v="70458"/>
    <x v="125"/>
    <d v="2015-05-08T00:00:00"/>
    <n v="-340.53109999999998"/>
    <n v="17"/>
    <n v="47.12"/>
    <n v="87297"/>
    <x v="0"/>
    <n v="-420.40711542328876"/>
  </r>
  <r>
    <n v="3338"/>
    <s v="Constance Robertson"/>
    <x v="1"/>
    <n v="0.08"/>
    <n v="6.48"/>
    <n v="8.4"/>
    <x v="1"/>
    <x v="1"/>
    <x v="2"/>
    <x v="7"/>
    <x v="5"/>
    <s v="Xerox 212"/>
    <n v="0.37"/>
    <s v="United States"/>
    <x v="0"/>
    <x v="12"/>
    <s v="Tampa"/>
    <n v="33614"/>
    <x v="125"/>
    <d v="2015-05-07T00:00:00"/>
    <n v="58.811999999999998"/>
    <n v="7"/>
    <n v="45"/>
    <n v="85979"/>
    <x v="0"/>
    <n v="172.91542033318379"/>
  </r>
  <r>
    <n v="1997"/>
    <s v="Harriet Bowman"/>
    <x v="4"/>
    <n v="0.01"/>
    <n v="16.48"/>
    <n v="1.99"/>
    <x v="1"/>
    <x v="1"/>
    <x v="1"/>
    <x v="1"/>
    <x v="1"/>
    <s v="Maxell DVD-RAM Discs"/>
    <n v="0.42"/>
    <s v="United States"/>
    <x v="0"/>
    <x v="23"/>
    <s v="Hilton Head Island"/>
    <n v="29915"/>
    <x v="125"/>
    <d v="2015-05-08T00:00:00"/>
    <n v="739.67399999999998"/>
    <n v="7"/>
    <n v="122.93"/>
    <n v="90334"/>
    <x v="0"/>
    <n v="827.36867231862789"/>
  </r>
  <r>
    <n v="3077"/>
    <s v="Lynne Reid"/>
    <x v="4"/>
    <n v="7.0000000000000007E-2"/>
    <n v="300.97000000000003"/>
    <n v="7.18"/>
    <x v="1"/>
    <x v="0"/>
    <x v="1"/>
    <x v="1"/>
    <x v="5"/>
    <s v="Gyration Ultra Professional Cordless Optical Suite"/>
    <n v="0.48"/>
    <s v="United States"/>
    <x v="3"/>
    <x v="27"/>
    <s v="Strongsville"/>
    <n v="44136"/>
    <x v="125"/>
    <d v="2015-05-09T00:00:00"/>
    <n v="-807.59"/>
    <n v="2"/>
    <n v="582.20000000000005"/>
    <n v="88239"/>
    <x v="3"/>
    <n v="307.85570598175815"/>
  </r>
  <r>
    <n v="3079"/>
    <s v="Andrew Levine"/>
    <x v="4"/>
    <n v="7.0000000000000007E-2"/>
    <n v="300.97000000000003"/>
    <n v="7.18"/>
    <x v="1"/>
    <x v="0"/>
    <x v="1"/>
    <x v="1"/>
    <x v="5"/>
    <s v="Gyration Ultra Professional Cordless Optical Suite"/>
    <n v="0.48"/>
    <s v="United States"/>
    <x v="3"/>
    <x v="28"/>
    <s v="Philadelphia"/>
    <n v="19112"/>
    <x v="125"/>
    <d v="2015-05-09T00:00:00"/>
    <n v="-807.59"/>
    <n v="7"/>
    <n v="2037.69"/>
    <n v="41253"/>
    <x v="3"/>
    <n v="307.85570598175815"/>
  </r>
  <r>
    <n v="2187"/>
    <s v="Joanne Spivey"/>
    <x v="1"/>
    <n v="0.09"/>
    <n v="16.98"/>
    <n v="12.39"/>
    <x v="1"/>
    <x v="3"/>
    <x v="2"/>
    <x v="15"/>
    <x v="5"/>
    <s v="Brown Kraft Recycled Envelopes"/>
    <n v="0.35"/>
    <s v="United States"/>
    <x v="1"/>
    <x v="6"/>
    <s v="Independence"/>
    <n v="64055"/>
    <x v="126"/>
    <d v="2015-05-10T00:00:00"/>
    <n v="-48.57"/>
    <n v="5"/>
    <n v="86.8"/>
    <n v="89440"/>
    <x v="1"/>
    <n v="211.83649511401634"/>
  </r>
  <r>
    <n v="2189"/>
    <s v="Frank Cross"/>
    <x v="1"/>
    <n v="0.09"/>
    <n v="16.98"/>
    <n v="12.39"/>
    <x v="1"/>
    <x v="3"/>
    <x v="2"/>
    <x v="15"/>
    <x v="5"/>
    <s v="Brown Kraft Recycled Envelopes"/>
    <n v="0.35"/>
    <s v="United States"/>
    <x v="3"/>
    <x v="11"/>
    <s v="New York City"/>
    <n v="10177"/>
    <x v="126"/>
    <d v="2015-05-10T00:00:00"/>
    <n v="-48.57"/>
    <n v="22"/>
    <n v="381.91"/>
    <n v="7364"/>
    <x v="3"/>
    <n v="211.83649511401634"/>
  </r>
  <r>
    <n v="2063"/>
    <s v="Todd D Norris"/>
    <x v="2"/>
    <n v="0.06"/>
    <n v="300.97000000000003"/>
    <n v="7.18"/>
    <x v="1"/>
    <x v="3"/>
    <x v="1"/>
    <x v="1"/>
    <x v="5"/>
    <s v="Gyration Ultra Professional Cordless Optical Suite"/>
    <n v="0.48"/>
    <s v="United States"/>
    <x v="0"/>
    <x v="21"/>
    <s v="Newport News"/>
    <n v="23602"/>
    <x v="126"/>
    <d v="2015-05-08T00:00:00"/>
    <n v="-729.98800000000006"/>
    <n v="1"/>
    <n v="291.39999999999998"/>
    <n v="87147"/>
    <x v="0"/>
    <n v="469.97234112666615"/>
  </r>
  <r>
    <n v="2880"/>
    <s v="Grace Black"/>
    <x v="2"/>
    <n v="0.09"/>
    <n v="243.98"/>
    <n v="43.32"/>
    <x v="0"/>
    <x v="0"/>
    <x v="0"/>
    <x v="9"/>
    <x v="3"/>
    <s v="Hon Deluxe Fabric Upholstered Stacking Chairs, Rounded Back"/>
    <n v="0.55000000000000004"/>
    <s v="United States"/>
    <x v="0"/>
    <x v="12"/>
    <s v="North Miami Beach"/>
    <n v="33160"/>
    <x v="126"/>
    <d v="2015-05-13T00:00:00"/>
    <n v="1059.288"/>
    <n v="25"/>
    <n v="5587.89"/>
    <n v="88627"/>
    <x v="0"/>
    <n v="3348.3167379797342"/>
  </r>
  <r>
    <n v="2991"/>
    <s v="Sean Herbert"/>
    <x v="2"/>
    <n v="0.05"/>
    <n v="70.97"/>
    <n v="3.5"/>
    <x v="1"/>
    <x v="2"/>
    <x v="2"/>
    <x v="8"/>
    <x v="5"/>
    <s v="Tripp Lite Isotel 8 Ultra 8 Outlet Metal Surge"/>
    <n v="0.59"/>
    <s v="United States"/>
    <x v="1"/>
    <x v="30"/>
    <s v="Racine"/>
    <n v="53402"/>
    <x v="126"/>
    <d v="2015-05-13T00:00:00"/>
    <n v="18.218"/>
    <n v="2"/>
    <n v="141.59"/>
    <n v="91466"/>
    <x v="1"/>
    <n v="542.28908430299475"/>
  </r>
  <r>
    <n v="2992"/>
    <s v="Lindsay Webb"/>
    <x v="2"/>
    <n v="0"/>
    <n v="5.28"/>
    <n v="6.26"/>
    <x v="1"/>
    <x v="2"/>
    <x v="2"/>
    <x v="7"/>
    <x v="5"/>
    <s v="Xerox 1928"/>
    <n v="0.4"/>
    <s v="United States"/>
    <x v="1"/>
    <x v="30"/>
    <s v="Sheboygan"/>
    <n v="53081"/>
    <x v="126"/>
    <d v="2015-05-15T00:00:00"/>
    <n v="25.058"/>
    <n v="36"/>
    <n v="203.05"/>
    <n v="91466"/>
    <x v="1"/>
    <n v="294.87671876330933"/>
  </r>
  <r>
    <n v="453"/>
    <s v="George Terry"/>
    <x v="3"/>
    <n v="0.03"/>
    <n v="29.34"/>
    <n v="7.87"/>
    <x v="1"/>
    <x v="3"/>
    <x v="0"/>
    <x v="11"/>
    <x v="5"/>
    <s v="Seth Thomas 14&quot; Putty-Colored Wall Clock"/>
    <n v="0.54"/>
    <s v="United States"/>
    <x v="2"/>
    <x v="8"/>
    <s v="Los Gatos"/>
    <n v="95032"/>
    <x v="126"/>
    <d v="2015-05-10T00:00:00"/>
    <n v="-41.32"/>
    <n v="1"/>
    <n v="32.4"/>
    <n v="86011"/>
    <x v="2"/>
    <n v="534.14983408728676"/>
  </r>
  <r>
    <n v="1028"/>
    <s v="Marguerite Rodgers"/>
    <x v="3"/>
    <n v="0.05"/>
    <n v="83.1"/>
    <n v="6.13"/>
    <x v="2"/>
    <x v="0"/>
    <x v="1"/>
    <x v="1"/>
    <x v="5"/>
    <s v="Micro Innovations Micro Digital Wireless Keyboard and Mouse, Gray"/>
    <n v="0.45"/>
    <s v="United States"/>
    <x v="3"/>
    <x v="11"/>
    <s v="Commack"/>
    <n v="11725"/>
    <x v="126"/>
    <d v="2015-05-09T00:00:00"/>
    <n v="1152.5277000000001"/>
    <n v="20"/>
    <n v="1670.33"/>
    <n v="89007"/>
    <x v="3"/>
    <n v="1697.7518394082758"/>
  </r>
  <r>
    <n v="1080"/>
    <s v="Colleen Fletcher"/>
    <x v="3"/>
    <n v="0.08"/>
    <n v="13.9"/>
    <n v="7.59"/>
    <x v="1"/>
    <x v="3"/>
    <x v="2"/>
    <x v="16"/>
    <x v="1"/>
    <s v="Acme Hot Forged Carbon Steel Scissors with Nickel-Plated Handles, 3 7/8&quot; Cut, 8&quot;L"/>
    <n v="0.56000000000000005"/>
    <s v="United States"/>
    <x v="1"/>
    <x v="10"/>
    <s v="Saint Charles"/>
    <n v="60174"/>
    <x v="126"/>
    <d v="2015-05-09T00:00:00"/>
    <n v="9.8620000000000001"/>
    <n v="14"/>
    <n v="196.41"/>
    <n v="88461"/>
    <x v="1"/>
    <n v="514.02800263855829"/>
  </r>
  <r>
    <n v="2882"/>
    <s v="Andrew Gonzalez"/>
    <x v="0"/>
    <n v="0.05"/>
    <n v="6.48"/>
    <n v="8.73"/>
    <x v="1"/>
    <x v="1"/>
    <x v="2"/>
    <x v="7"/>
    <x v="5"/>
    <s v="Xerox 227"/>
    <n v="0.37"/>
    <s v="United States"/>
    <x v="0"/>
    <x v="9"/>
    <s v="Charlotte"/>
    <n v="28206"/>
    <x v="127"/>
    <d v="2015-05-09T00:00:00"/>
    <n v="-160.38470000000001"/>
    <n v="35"/>
    <n v="232.5"/>
    <n v="4839"/>
    <x v="0"/>
    <n v="269.89819639401298"/>
  </r>
  <r>
    <n v="2883"/>
    <s v="Stuart Sharma"/>
    <x v="0"/>
    <n v="0.05"/>
    <n v="6.48"/>
    <n v="8.73"/>
    <x v="1"/>
    <x v="1"/>
    <x v="2"/>
    <x v="7"/>
    <x v="5"/>
    <s v="Xerox 227"/>
    <n v="0.37"/>
    <s v="United States"/>
    <x v="3"/>
    <x v="27"/>
    <s v="North Olmsted"/>
    <n v="44070"/>
    <x v="127"/>
    <d v="2015-05-09T00:00:00"/>
    <n v="-120.59"/>
    <n v="9"/>
    <n v="59.79"/>
    <n v="87632"/>
    <x v="3"/>
    <n v="310.64899280850244"/>
  </r>
  <r>
    <n v="62"/>
    <s v="Pam Gilbert"/>
    <x v="1"/>
    <n v="0.02"/>
    <n v="5.98"/>
    <n v="5.15"/>
    <x v="1"/>
    <x v="3"/>
    <x v="2"/>
    <x v="7"/>
    <x v="5"/>
    <s v="Xerox 193"/>
    <n v="0.36"/>
    <s v="United States"/>
    <x v="1"/>
    <x v="18"/>
    <s v="Round Rock"/>
    <n v="78664"/>
    <x v="127"/>
    <d v="2015-05-11T00:00:00"/>
    <n v="2.14"/>
    <n v="3"/>
    <n v="22.85"/>
    <n v="87407"/>
    <x v="1"/>
    <n v="83.761611706708806"/>
  </r>
  <r>
    <n v="1650"/>
    <s v="Dan Lamm"/>
    <x v="1"/>
    <n v="0.05"/>
    <n v="6.48"/>
    <n v="2.74"/>
    <x v="1"/>
    <x v="3"/>
    <x v="1"/>
    <x v="1"/>
    <x v="1"/>
    <s v="Sony MFD2HD Formatted Diskettes, 10/Pack"/>
    <n v="0.71"/>
    <s v="United States"/>
    <x v="0"/>
    <x v="9"/>
    <s v="Asheboro"/>
    <n v="27203"/>
    <x v="127"/>
    <d v="2015-05-09T00:00:00"/>
    <n v="15.096"/>
    <n v="15"/>
    <n v="94.27"/>
    <n v="91042"/>
    <x v="0"/>
    <n v="303.07384035559119"/>
  </r>
  <r>
    <n v="1650"/>
    <s v="Dan Lamm"/>
    <x v="1"/>
    <n v="0.09"/>
    <n v="12.53"/>
    <n v="0.5"/>
    <x v="1"/>
    <x v="3"/>
    <x v="2"/>
    <x v="13"/>
    <x v="5"/>
    <s v="Avery 485"/>
    <n v="0.38"/>
    <s v="United States"/>
    <x v="0"/>
    <x v="9"/>
    <s v="Asheboro"/>
    <n v="27203"/>
    <x v="127"/>
    <d v="2015-05-10T00:00:00"/>
    <n v="14.9124"/>
    <n v="7"/>
    <n v="82.21"/>
    <n v="91042"/>
    <x v="0"/>
    <n v="-40.794822864307875"/>
  </r>
  <r>
    <n v="1650"/>
    <s v="Dan Lamm"/>
    <x v="1"/>
    <n v="0.08"/>
    <n v="65.989999999999995"/>
    <n v="8.99"/>
    <x v="2"/>
    <x v="3"/>
    <x v="1"/>
    <x v="12"/>
    <x v="5"/>
    <s v="i270"/>
    <n v="0.55000000000000004"/>
    <s v="United States"/>
    <x v="0"/>
    <x v="9"/>
    <s v="Asheboro"/>
    <n v="27203"/>
    <x v="127"/>
    <d v="2015-05-11T00:00:00"/>
    <n v="-135.226"/>
    <n v="8"/>
    <n v="417.47"/>
    <n v="91042"/>
    <x v="0"/>
    <n v="273.31096106255495"/>
  </r>
  <r>
    <n v="43"/>
    <s v="Theodore Moran"/>
    <x v="1"/>
    <n v="0"/>
    <n v="99.99"/>
    <n v="19.989999999999998"/>
    <x v="1"/>
    <x v="1"/>
    <x v="1"/>
    <x v="3"/>
    <x v="5"/>
    <s v="AT&amp;T 2230 Dual Handset Phone With Caller ID/Call Waiting"/>
    <n v="0.52"/>
    <s v="United States"/>
    <x v="2"/>
    <x v="4"/>
    <s v="Redmond"/>
    <n v="98052"/>
    <x v="128"/>
    <d v="2015-05-11T00:00:00"/>
    <n v="25.913820000000001"/>
    <n v="6"/>
    <n v="647.07000000000005"/>
    <n v="91454"/>
    <x v="2"/>
    <n v="930.0947897767835"/>
  </r>
  <r>
    <n v="1778"/>
    <s v="Ray Oakley"/>
    <x v="1"/>
    <n v="0.06"/>
    <n v="13.99"/>
    <n v="7.51"/>
    <x v="1"/>
    <x v="1"/>
    <x v="1"/>
    <x v="3"/>
    <x v="6"/>
    <s v="Sharp EL500L Fraction Calculator"/>
    <n v="0.39"/>
    <s v="United States"/>
    <x v="1"/>
    <x v="2"/>
    <s v="West Lafayette"/>
    <n v="47906"/>
    <x v="128"/>
    <d v="2015-05-12T00:00:00"/>
    <n v="6.4832400000000003"/>
    <n v="21"/>
    <n v="287.99"/>
    <n v="89943"/>
    <x v="1"/>
    <n v="148.10101113702402"/>
  </r>
  <r>
    <n v="1778"/>
    <s v="Ray Oakley"/>
    <x v="1"/>
    <n v="0.06"/>
    <n v="15.04"/>
    <n v="1.97"/>
    <x v="1"/>
    <x v="1"/>
    <x v="2"/>
    <x v="7"/>
    <x v="2"/>
    <s v="White GlueTop Scratch Pads"/>
    <n v="0.39"/>
    <s v="United States"/>
    <x v="1"/>
    <x v="2"/>
    <s v="West Lafayette"/>
    <n v="47906"/>
    <x v="128"/>
    <d v="2015-05-10T00:00:00"/>
    <n v="2.3319999999999999"/>
    <n v="3"/>
    <n v="46.86"/>
    <n v="89943"/>
    <x v="1"/>
    <n v="-5.9821027699493143"/>
  </r>
  <r>
    <n v="3283"/>
    <s v="William Woodard"/>
    <x v="1"/>
    <n v="0.03"/>
    <n v="17.48"/>
    <n v="1.99"/>
    <x v="1"/>
    <x v="3"/>
    <x v="1"/>
    <x v="1"/>
    <x v="1"/>
    <s v="Maxell Pro 80 Minute CD-R, 10/Pack"/>
    <n v="0.45"/>
    <s v="United States"/>
    <x v="0"/>
    <x v="12"/>
    <s v="Kendall"/>
    <n v="33156"/>
    <x v="128"/>
    <d v="2015-05-11T00:00:00"/>
    <n v="710.80740000000003"/>
    <n v="31"/>
    <n v="537.79999999999995"/>
    <n v="90753"/>
    <x v="0"/>
    <n v="826.34460555343594"/>
  </r>
  <r>
    <n v="995"/>
    <s v="Lloyd Spencer"/>
    <x v="2"/>
    <n v="0.09"/>
    <n v="7.64"/>
    <n v="5.83"/>
    <x v="1"/>
    <x v="0"/>
    <x v="2"/>
    <x v="7"/>
    <x v="2"/>
    <s v="Rediform Wirebound &quot;Phone Memo&quot; Message Book, 11 x 5-3/4"/>
    <n v="0.36"/>
    <s v="United States"/>
    <x v="3"/>
    <x v="29"/>
    <s v="West Scarborough"/>
    <n v="4070"/>
    <x v="128"/>
    <d v="2015-05-15T00:00:00"/>
    <n v="4.032"/>
    <n v="9"/>
    <n v="72.83"/>
    <n v="89434"/>
    <x v="3"/>
    <n v="136.6563605302581"/>
  </r>
  <r>
    <n v="2820"/>
    <s v="Laurence Simon"/>
    <x v="2"/>
    <n v="0.08"/>
    <n v="6.48"/>
    <n v="2.74"/>
    <x v="1"/>
    <x v="2"/>
    <x v="1"/>
    <x v="1"/>
    <x v="1"/>
    <s v="Sony MFD2HD Formatted Diskettes, 10/Pack"/>
    <n v="0.71"/>
    <s v="United States"/>
    <x v="1"/>
    <x v="6"/>
    <s v="Oakville"/>
    <n v="63129"/>
    <x v="128"/>
    <d v="2015-05-12T00:00:00"/>
    <n v="-82.64"/>
    <n v="18"/>
    <n v="113.68"/>
    <n v="87899"/>
    <x v="1"/>
    <n v="295.86039783063541"/>
  </r>
  <r>
    <n v="1709"/>
    <s v="Dennis Bowen"/>
    <x v="4"/>
    <n v="0.04"/>
    <n v="95.43"/>
    <n v="19.989999999999998"/>
    <x v="1"/>
    <x v="0"/>
    <x v="2"/>
    <x v="6"/>
    <x v="5"/>
    <s v="Fellowes Stor/Drawer® Steel Plus™ Storage Drawers"/>
    <n v="0.79"/>
    <s v="United States"/>
    <x v="3"/>
    <x v="28"/>
    <s v="Pottstown"/>
    <n v="19464"/>
    <x v="128"/>
    <d v="2015-05-12T00:00:00"/>
    <n v="13.536"/>
    <n v="33"/>
    <n v="3251.76"/>
    <n v="88783"/>
    <x v="3"/>
    <n v="1136.2691143078425"/>
  </r>
  <r>
    <n v="1595"/>
    <s v="Chad Henson"/>
    <x v="1"/>
    <n v="0.01"/>
    <n v="500.98"/>
    <n v="26"/>
    <x v="0"/>
    <x v="3"/>
    <x v="0"/>
    <x v="9"/>
    <x v="3"/>
    <s v="Global Troy™ Executive Leather Low-Back Tilter"/>
    <n v="0.6"/>
    <s v="United States"/>
    <x v="3"/>
    <x v="44"/>
    <s v="Huntington"/>
    <n v="25705"/>
    <x v="129"/>
    <d v="2015-05-12T00:00:00"/>
    <n v="5078.5379999999996"/>
    <n v="14"/>
    <n v="7360.2"/>
    <n v="90796"/>
    <x v="3"/>
    <n v="7811.8509110712957"/>
  </r>
  <r>
    <n v="1595"/>
    <s v="Chad Henson"/>
    <x v="1"/>
    <n v="0.08"/>
    <n v="9.77"/>
    <n v="6.02"/>
    <x v="1"/>
    <x v="3"/>
    <x v="0"/>
    <x v="11"/>
    <x v="6"/>
    <s v="DAX Solid Wood Frames"/>
    <n v="0.48"/>
    <s v="United States"/>
    <x v="3"/>
    <x v="44"/>
    <s v="Huntington"/>
    <n v="25705"/>
    <x v="129"/>
    <d v="2015-05-12T00:00:00"/>
    <n v="23.276"/>
    <n v="9"/>
    <n v="89.06"/>
    <n v="90796"/>
    <x v="3"/>
    <n v="201.41811435471411"/>
  </r>
  <r>
    <n v="1595"/>
    <s v="Chad Henson"/>
    <x v="1"/>
    <n v="0.09"/>
    <n v="3.28"/>
    <n v="0.98"/>
    <x v="1"/>
    <x v="3"/>
    <x v="2"/>
    <x v="2"/>
    <x v="2"/>
    <s v="Newell 329"/>
    <n v="0.59"/>
    <s v="United States"/>
    <x v="3"/>
    <x v="44"/>
    <s v="Huntington"/>
    <n v="25705"/>
    <x v="129"/>
    <d v="2015-05-13T00:00:00"/>
    <n v="17.754000000000001"/>
    <n v="42"/>
    <n v="134.97"/>
    <n v="90796"/>
    <x v="3"/>
    <n v="120.94867145644773"/>
  </r>
  <r>
    <n v="1609"/>
    <s v="Jerry Ennis"/>
    <x v="1"/>
    <n v="0.03"/>
    <n v="2.16"/>
    <n v="6.05"/>
    <x v="1"/>
    <x v="1"/>
    <x v="2"/>
    <x v="5"/>
    <x v="5"/>
    <s v="Peel &amp; Stick Add-On Corner Pockets"/>
    <n v="0.37"/>
    <s v="United States"/>
    <x v="2"/>
    <x v="8"/>
    <s v="Sacramento"/>
    <n v="95823"/>
    <x v="129"/>
    <d v="2015-05-12T00:00:00"/>
    <n v="-90.585499999999996"/>
    <n v="7"/>
    <n v="17.309999999999999"/>
    <n v="87824"/>
    <x v="2"/>
    <n v="-25.51729666737193"/>
  </r>
  <r>
    <n v="1609"/>
    <s v="Jerry Ennis"/>
    <x v="1"/>
    <n v="0.03"/>
    <n v="9.7100000000000009"/>
    <n v="9.4499999999999993"/>
    <x v="1"/>
    <x v="1"/>
    <x v="2"/>
    <x v="6"/>
    <x v="5"/>
    <s v="Filing/Storage Totes and Swivel Casters"/>
    <n v="0.6"/>
    <s v="United States"/>
    <x v="2"/>
    <x v="8"/>
    <s v="Sacramento"/>
    <n v="95823"/>
    <x v="129"/>
    <d v="2015-05-11T00:00:00"/>
    <n v="-36.9"/>
    <n v="2"/>
    <n v="23.56"/>
    <n v="87824"/>
    <x v="2"/>
    <n v="338.25957406031142"/>
  </r>
  <r>
    <n v="2464"/>
    <s v="Joe George"/>
    <x v="1"/>
    <n v="0.09"/>
    <n v="1.74"/>
    <n v="4.08"/>
    <x v="2"/>
    <x v="1"/>
    <x v="0"/>
    <x v="11"/>
    <x v="1"/>
    <s v="Eldon Regeneration Recycled Desk Accessories, Smoke"/>
    <n v="0.53"/>
    <s v="United States"/>
    <x v="0"/>
    <x v="17"/>
    <s v="Bossier City"/>
    <n v="71111"/>
    <x v="129"/>
    <d v="2015-05-13T00:00:00"/>
    <n v="608.26199999999994"/>
    <n v="4"/>
    <n v="10.41"/>
    <n v="88713"/>
    <x v="0"/>
    <n v="645.47827380577758"/>
  </r>
  <r>
    <n v="2464"/>
    <s v="Joe George"/>
    <x v="1"/>
    <n v="0.08"/>
    <n v="227.55"/>
    <n v="32.479999999999997"/>
    <x v="0"/>
    <x v="1"/>
    <x v="0"/>
    <x v="0"/>
    <x v="0"/>
    <s v="Hon Rectangular Conference Tables"/>
    <n v="0.68"/>
    <s v="United States"/>
    <x v="0"/>
    <x v="17"/>
    <s v="Bossier City"/>
    <n v="71111"/>
    <x v="129"/>
    <d v="2015-05-11T00:00:00"/>
    <n v="-570.16959999999995"/>
    <n v="16"/>
    <n v="2849.64"/>
    <n v="88713"/>
    <x v="0"/>
    <n v="1341.1280275564261"/>
  </r>
  <r>
    <n v="1693"/>
    <s v="Melinda Thornton"/>
    <x v="2"/>
    <n v="0.01"/>
    <n v="15.67"/>
    <n v="1.39"/>
    <x v="2"/>
    <x v="1"/>
    <x v="2"/>
    <x v="15"/>
    <x v="5"/>
    <s v="#10 White Business Envelopes,4 1/8 x 9 1/2"/>
    <n v="0.38"/>
    <s v="United States"/>
    <x v="0"/>
    <x v="21"/>
    <s v="Reston"/>
    <n v="20190"/>
    <x v="129"/>
    <d v="2015-05-11T00:00:00"/>
    <n v="-273.98"/>
    <n v="11"/>
    <n v="188.09"/>
    <n v="90190"/>
    <x v="0"/>
    <n v="-278.2186110812986"/>
  </r>
  <r>
    <n v="2935"/>
    <s v="Shirley Riley"/>
    <x v="2"/>
    <n v="0.02"/>
    <n v="3.8"/>
    <n v="1.49"/>
    <x v="1"/>
    <x v="0"/>
    <x v="2"/>
    <x v="5"/>
    <x v="5"/>
    <s v="Durable Pressboard Binders"/>
    <n v="0.38"/>
    <s v="United States"/>
    <x v="3"/>
    <x v="35"/>
    <s v="Boston"/>
    <n v="2215"/>
    <x v="129"/>
    <d v="2015-05-15T00:00:00"/>
    <n v="7.31"/>
    <n v="5"/>
    <n v="20.46"/>
    <n v="87617"/>
    <x v="3"/>
    <n v="70.90936572253878"/>
  </r>
  <r>
    <n v="1671"/>
    <s v="Mitchell Ross"/>
    <x v="0"/>
    <n v="0.03"/>
    <n v="223.98"/>
    <n v="15.01"/>
    <x v="1"/>
    <x v="0"/>
    <x v="2"/>
    <x v="5"/>
    <x v="5"/>
    <s v="GBC DocuBind TL200 Manual Binding Machine"/>
    <n v="0.38"/>
    <s v="United States"/>
    <x v="0"/>
    <x v="21"/>
    <s v="Burke"/>
    <n v="22015"/>
    <x v="130"/>
    <d v="2015-05-13T00:00:00"/>
    <n v="0.69599999999999995"/>
    <n v="21"/>
    <n v="4881.84"/>
    <n v="86725"/>
    <x v="0"/>
    <n v="1331.3175177265091"/>
  </r>
  <r>
    <n v="14"/>
    <s v="Gwendolyn F Tyson"/>
    <x v="4"/>
    <n v="0.09"/>
    <n v="78.69"/>
    <n v="19.989999999999998"/>
    <x v="1"/>
    <x v="0"/>
    <x v="0"/>
    <x v="11"/>
    <x v="5"/>
    <s v="Howard Miller 12-3/4 Diameter Accuwave DS ™ Wall Clock"/>
    <n v="0.43"/>
    <s v="United States"/>
    <x v="1"/>
    <x v="7"/>
    <s v="Prior Lake"/>
    <n v="55372"/>
    <x v="130"/>
    <d v="2015-05-14T00:00:00"/>
    <n v="803.47050000000002"/>
    <n v="16"/>
    <n v="1164.45"/>
    <n v="86838"/>
    <x v="1"/>
    <n v="1560.4648652860731"/>
  </r>
  <r>
    <n v="14"/>
    <s v="Gwendolyn F Tyson"/>
    <x v="4"/>
    <n v="0.08"/>
    <n v="3.28"/>
    <n v="2.31"/>
    <x v="1"/>
    <x v="0"/>
    <x v="2"/>
    <x v="2"/>
    <x v="2"/>
    <s v="Newell 321"/>
    <n v="0.56000000000000005"/>
    <s v="United States"/>
    <x v="1"/>
    <x v="7"/>
    <s v="Prior Lake"/>
    <n v="55372"/>
    <x v="130"/>
    <d v="2015-05-13T00:00:00"/>
    <n v="-24.03"/>
    <n v="7"/>
    <n v="22.23"/>
    <n v="86838"/>
    <x v="1"/>
    <n v="102.80896648533162"/>
  </r>
  <r>
    <n v="14"/>
    <s v="Gwendolyn F Tyson"/>
    <x v="4"/>
    <n v="0.05"/>
    <n v="3.28"/>
    <n v="4.2"/>
    <x v="1"/>
    <x v="0"/>
    <x v="2"/>
    <x v="2"/>
    <x v="2"/>
    <s v="Newell 351"/>
    <n v="0.56000000000000005"/>
    <s v="United States"/>
    <x v="1"/>
    <x v="7"/>
    <s v="Prior Lake"/>
    <n v="55372"/>
    <x v="130"/>
    <d v="2015-05-13T00:00:00"/>
    <n v="-37.03"/>
    <n v="4"/>
    <n v="13.99"/>
    <n v="86838"/>
    <x v="1"/>
    <n v="161.56016152789729"/>
  </r>
  <r>
    <n v="14"/>
    <s v="Gwendolyn F Tyson"/>
    <x v="4"/>
    <n v="0.05"/>
    <n v="3.58"/>
    <n v="1.63"/>
    <x v="1"/>
    <x v="0"/>
    <x v="2"/>
    <x v="14"/>
    <x v="2"/>
    <s v="OIC Colored Binder Clips, Assorted Sizes"/>
    <n v="0.36"/>
    <s v="United States"/>
    <x v="1"/>
    <x v="7"/>
    <s v="Prior Lake"/>
    <n v="55372"/>
    <x v="130"/>
    <d v="2015-05-13T00:00:00"/>
    <n v="-0.71"/>
    <n v="4"/>
    <n v="14.26"/>
    <n v="86838"/>
    <x v="1"/>
    <n v="-37.577161249933823"/>
  </r>
  <r>
    <n v="1826"/>
    <s v="Kate Peck"/>
    <x v="4"/>
    <n v="0"/>
    <n v="9.27"/>
    <n v="4.3899999999999997"/>
    <x v="1"/>
    <x v="3"/>
    <x v="2"/>
    <x v="7"/>
    <x v="2"/>
    <s v="Wirebound Message Books, Four 2 3/4&quot; x 5&quot; Forms per Page, 600 Sets per Book"/>
    <n v="0.38"/>
    <s v="United States"/>
    <x v="1"/>
    <x v="20"/>
    <s v="Bettendorf"/>
    <n v="52722"/>
    <x v="130"/>
    <d v="2015-05-14T00:00:00"/>
    <n v="-7.61"/>
    <n v="1"/>
    <n v="10.65"/>
    <n v="86959"/>
    <x v="1"/>
    <n v="108.17164163116101"/>
  </r>
  <r>
    <n v="1267"/>
    <s v="Rosemary Branch"/>
    <x v="3"/>
    <n v="0.04"/>
    <n v="5.98"/>
    <n v="4.38"/>
    <x v="1"/>
    <x v="3"/>
    <x v="1"/>
    <x v="1"/>
    <x v="1"/>
    <s v="Imation 3.5&quot; DS/HD IBM Formatted Diskettes, 10/Pack"/>
    <n v="0.75"/>
    <s v="United States"/>
    <x v="0"/>
    <x v="12"/>
    <s v="Boca Raton"/>
    <n v="33433"/>
    <x v="130"/>
    <d v="2015-05-14T00:00:00"/>
    <n v="-1522.3040000000001"/>
    <n v="11"/>
    <n v="69.75"/>
    <n v="89515"/>
    <x v="0"/>
    <n v="-984.12795026891297"/>
  </r>
  <r>
    <n v="1389"/>
    <s v="Jean Khan"/>
    <x v="1"/>
    <n v="0.08"/>
    <n v="2.62"/>
    <n v="0.8"/>
    <x v="2"/>
    <x v="0"/>
    <x v="2"/>
    <x v="14"/>
    <x v="2"/>
    <s v="Staples Metal Binder Clips"/>
    <n v="0.39"/>
    <s v="United States"/>
    <x v="2"/>
    <x v="8"/>
    <s v="Menlo Park"/>
    <n v="94025"/>
    <x v="131"/>
    <d v="2015-05-15T00:00:00"/>
    <n v="21.769500000000001"/>
    <n v="12"/>
    <n v="31.55"/>
    <n v="88728"/>
    <x v="2"/>
    <n v="-132.86319693818325"/>
  </r>
  <r>
    <n v="578"/>
    <s v="Evan K Bullard"/>
    <x v="4"/>
    <n v="0.03"/>
    <n v="162.93"/>
    <n v="19.989999999999998"/>
    <x v="1"/>
    <x v="3"/>
    <x v="2"/>
    <x v="15"/>
    <x v="5"/>
    <s v="Multimedia Mailers"/>
    <n v="0.39"/>
    <s v="United States"/>
    <x v="3"/>
    <x v="22"/>
    <s v="Naugatuck"/>
    <n v="6770"/>
    <x v="131"/>
    <d v="2015-05-14T00:00:00"/>
    <n v="293.14"/>
    <n v="3"/>
    <n v="515.88"/>
    <n v="88644"/>
    <x v="3"/>
    <n v="1317.251594834067"/>
  </r>
  <r>
    <n v="579"/>
    <s v="Marlene Abrams"/>
    <x v="4"/>
    <n v="0.01"/>
    <n v="11.58"/>
    <n v="5.72"/>
    <x v="1"/>
    <x v="3"/>
    <x v="2"/>
    <x v="15"/>
    <x v="5"/>
    <s v="Peel &amp; Seel® Recycled Catalog Envelopes, Brown"/>
    <n v="0.35"/>
    <s v="United States"/>
    <x v="3"/>
    <x v="22"/>
    <s v="Seymour"/>
    <n v="6478"/>
    <x v="131"/>
    <d v="2015-05-15T00:00:00"/>
    <n v="-6.61"/>
    <n v="2"/>
    <n v="25.06"/>
    <n v="88644"/>
    <x v="3"/>
    <n v="121.64972694138402"/>
  </r>
  <r>
    <n v="580"/>
    <s v="Kathryn Patrick"/>
    <x v="4"/>
    <n v="0.01"/>
    <n v="55.99"/>
    <n v="5"/>
    <x v="1"/>
    <x v="3"/>
    <x v="1"/>
    <x v="12"/>
    <x v="1"/>
    <s v="Accessory6"/>
    <n v="0.8"/>
    <s v="United States"/>
    <x v="3"/>
    <x v="29"/>
    <s v="Auburn"/>
    <n v="4210"/>
    <x v="131"/>
    <d v="2015-05-14T00:00:00"/>
    <n v="-57.540999999999997"/>
    <n v="12"/>
    <n v="578.24"/>
    <n v="88644"/>
    <x v="3"/>
    <n v="562.77181164913509"/>
  </r>
  <r>
    <n v="585"/>
    <s v="William Larson"/>
    <x v="4"/>
    <n v="0.06"/>
    <n v="13.9"/>
    <n v="7.59"/>
    <x v="1"/>
    <x v="3"/>
    <x v="2"/>
    <x v="16"/>
    <x v="1"/>
    <s v="Acme Hot Forged Carbon Steel Scissors with Nickel-Plated Handles, 3 7/8&quot; Cut, 8&quot;L"/>
    <n v="0.56000000000000005"/>
    <s v="United States"/>
    <x v="3"/>
    <x v="47"/>
    <s v="Concord"/>
    <n v="3301"/>
    <x v="131"/>
    <d v="2015-05-14T00:00:00"/>
    <n v="-67.59"/>
    <n v="12"/>
    <n v="170.45"/>
    <n v="88644"/>
    <x v="3"/>
    <n v="259.66584717434409"/>
  </r>
  <r>
    <n v="3257"/>
    <s v="Sharon Marcus"/>
    <x v="4"/>
    <n v="0"/>
    <n v="25.38"/>
    <n v="8.99"/>
    <x v="1"/>
    <x v="1"/>
    <x v="0"/>
    <x v="11"/>
    <x v="1"/>
    <s v="Executive Impressions 13&quot; Chairman Wall Clock"/>
    <n v="0.5"/>
    <s v="United States"/>
    <x v="2"/>
    <x v="4"/>
    <s v="Longview"/>
    <n v="98632"/>
    <x v="131"/>
    <d v="2015-05-15T00:00:00"/>
    <n v="470.33800000000002"/>
    <n v="26"/>
    <n v="700.41"/>
    <n v="88826"/>
    <x v="2"/>
    <n v="846.02545696116101"/>
  </r>
  <r>
    <n v="1085"/>
    <s v="Ted Dunlap"/>
    <x v="3"/>
    <n v="0.06"/>
    <n v="30.42"/>
    <n v="8.65"/>
    <x v="1"/>
    <x v="3"/>
    <x v="1"/>
    <x v="1"/>
    <x v="5"/>
    <s v="Fellowes Internet Keyboard, Platinum"/>
    <n v="0.74"/>
    <s v="United States"/>
    <x v="3"/>
    <x v="11"/>
    <s v="Deer Park"/>
    <n v="11729"/>
    <x v="131"/>
    <d v="2015-05-15T00:00:00"/>
    <n v="-159.25"/>
    <n v="10"/>
    <n v="309.05"/>
    <n v="86124"/>
    <x v="3"/>
    <n v="584.74060506251601"/>
  </r>
  <r>
    <n v="1085"/>
    <s v="Ted Dunlap"/>
    <x v="3"/>
    <n v="0.02"/>
    <n v="37.94"/>
    <n v="5.08"/>
    <x v="1"/>
    <x v="3"/>
    <x v="2"/>
    <x v="7"/>
    <x v="2"/>
    <s v="Snap-A-Way® Black Print Carbonless Ruled Speed Letter, Triplicate"/>
    <n v="0.38"/>
    <s v="United States"/>
    <x v="3"/>
    <x v="11"/>
    <s v="Deer Park"/>
    <n v="11729"/>
    <x v="131"/>
    <d v="2015-05-14T00:00:00"/>
    <n v="206.517"/>
    <n v="8"/>
    <n v="299.3"/>
    <n v="86124"/>
    <x v="3"/>
    <n v="611.39180522854122"/>
  </r>
  <r>
    <n v="156"/>
    <s v="Diana Xu"/>
    <x v="0"/>
    <n v="0.01"/>
    <n v="95.99"/>
    <n v="4.9000000000000004"/>
    <x v="1"/>
    <x v="3"/>
    <x v="1"/>
    <x v="12"/>
    <x v="5"/>
    <s v="T60"/>
    <n v="0.56000000000000005"/>
    <s v="United States"/>
    <x v="2"/>
    <x v="3"/>
    <s v="Fort Collins"/>
    <n v="80525"/>
    <x v="132"/>
    <d v="2015-05-15T00:00:00"/>
    <n v="713.88"/>
    <n v="13"/>
    <n v="1050.08"/>
    <n v="87671"/>
    <x v="2"/>
    <n v="1553.0538246725382"/>
  </r>
  <r>
    <n v="497"/>
    <s v="Steve McKee"/>
    <x v="0"/>
    <n v="7.0000000000000007E-2"/>
    <n v="152.47999999999999"/>
    <n v="6.5"/>
    <x v="1"/>
    <x v="0"/>
    <x v="1"/>
    <x v="1"/>
    <x v="5"/>
    <s v="Adesso Programmable 142-Key Keyboard"/>
    <n v="0.74"/>
    <s v="United States"/>
    <x v="0"/>
    <x v="34"/>
    <s v="Murfreesboro"/>
    <n v="37130"/>
    <x v="132"/>
    <d v="2015-05-16T00:00:00"/>
    <n v="171.83879999999999"/>
    <n v="35"/>
    <n v="5062.49"/>
    <n v="90706"/>
    <x v="0"/>
    <n v="1320.131899968206"/>
  </r>
  <r>
    <n v="910"/>
    <s v="Carla Hauser"/>
    <x v="0"/>
    <n v="0"/>
    <n v="5.28"/>
    <n v="5.61"/>
    <x v="1"/>
    <x v="3"/>
    <x v="2"/>
    <x v="7"/>
    <x v="5"/>
    <s v="Xerox 1954"/>
    <n v="0.4"/>
    <s v="United States"/>
    <x v="0"/>
    <x v="1"/>
    <s v="Texarkana"/>
    <n v="71854"/>
    <x v="132"/>
    <d v="2015-05-14T00:00:00"/>
    <n v="-149.21199999999999"/>
    <n v="15"/>
    <n v="85.26"/>
    <n v="90187"/>
    <x v="0"/>
    <n v="278.25796312645798"/>
  </r>
  <r>
    <n v="353"/>
    <s v="Bonnie Chambers"/>
    <x v="2"/>
    <n v="0.08"/>
    <n v="4.8899999999999997"/>
    <n v="4.93"/>
    <x v="2"/>
    <x v="2"/>
    <x v="1"/>
    <x v="1"/>
    <x v="1"/>
    <s v="Maxell 3.5&quot; DS/HD IBM-Formatted Diskettes, 10/Pack"/>
    <n v="0.66"/>
    <s v="United States"/>
    <x v="2"/>
    <x v="41"/>
    <s v="Glendale"/>
    <n v="85301"/>
    <x v="132"/>
    <d v="2015-05-14T00:00:00"/>
    <n v="-165.45"/>
    <n v="17"/>
    <n v="84.76"/>
    <n v="89647"/>
    <x v="2"/>
    <n v="142.83416527824116"/>
  </r>
  <r>
    <n v="353"/>
    <s v="Bonnie Chambers"/>
    <x v="2"/>
    <n v="7.0000000000000007E-2"/>
    <n v="6.68"/>
    <n v="6.92"/>
    <x v="1"/>
    <x v="2"/>
    <x v="2"/>
    <x v="7"/>
    <x v="5"/>
    <s v="Xerox 1898"/>
    <n v="0.37"/>
    <s v="United States"/>
    <x v="2"/>
    <x v="41"/>
    <s v="Glendale"/>
    <n v="85301"/>
    <x v="132"/>
    <d v="2015-05-21T00:00:00"/>
    <n v="-141.12"/>
    <n v="16"/>
    <n v="104.84"/>
    <n v="89647"/>
    <x v="2"/>
    <n v="76.140346395407619"/>
  </r>
  <r>
    <n v="539"/>
    <s v="Alice Coley"/>
    <x v="4"/>
    <n v="0.05"/>
    <n v="59.78"/>
    <n v="10.29"/>
    <x v="1"/>
    <x v="0"/>
    <x v="2"/>
    <x v="5"/>
    <x v="5"/>
    <s v="GBC Recycled Regency Composition Covers"/>
    <n v="0.39"/>
    <s v="United States"/>
    <x v="1"/>
    <x v="10"/>
    <s v="Urbana"/>
    <n v="61801"/>
    <x v="132"/>
    <d v="2015-05-15T00:00:00"/>
    <n v="159.52969999999999"/>
    <n v="7"/>
    <n v="414.49"/>
    <n v="91174"/>
    <x v="1"/>
    <n v="566.88912627902357"/>
  </r>
  <r>
    <n v="540"/>
    <s v="Ruth Lamm"/>
    <x v="4"/>
    <n v="0.08"/>
    <n v="20.99"/>
    <n v="1.25"/>
    <x v="1"/>
    <x v="0"/>
    <x v="1"/>
    <x v="12"/>
    <x v="1"/>
    <s v="Accessory29"/>
    <n v="0.83"/>
    <s v="United States"/>
    <x v="1"/>
    <x v="10"/>
    <s v="Vernon Hills"/>
    <n v="60061"/>
    <x v="132"/>
    <d v="2015-05-16T00:00:00"/>
    <n v="15.3714"/>
    <n v="28"/>
    <n v="469.69"/>
    <n v="91174"/>
    <x v="1"/>
    <n v="393.76749098535066"/>
  </r>
  <r>
    <n v="1069"/>
    <s v="Pam Bennett"/>
    <x v="4"/>
    <n v="0.02"/>
    <n v="15.94"/>
    <n v="5.45"/>
    <x v="1"/>
    <x v="2"/>
    <x v="2"/>
    <x v="2"/>
    <x v="1"/>
    <s v="Boston 16701 Slimline Battery Pencil Sharpener"/>
    <n v="0.55000000000000004"/>
    <s v="United States"/>
    <x v="1"/>
    <x v="10"/>
    <s v="Carbondale"/>
    <n v="62901"/>
    <x v="132"/>
    <d v="2015-05-15T00:00:00"/>
    <n v="139.61199999999999"/>
    <n v="41"/>
    <n v="664.34"/>
    <n v="87110"/>
    <x v="1"/>
    <n v="467.65033936488283"/>
  </r>
  <r>
    <n v="1023"/>
    <s v="Glen Newman"/>
    <x v="0"/>
    <n v="0.02"/>
    <n v="39.06"/>
    <n v="10.55"/>
    <x v="1"/>
    <x v="0"/>
    <x v="2"/>
    <x v="5"/>
    <x v="5"/>
    <s v="Ibico Recycled Linen-Style Covers"/>
    <n v="0.37"/>
    <s v="United States"/>
    <x v="3"/>
    <x v="28"/>
    <s v="Wilkinsburg"/>
    <n v="15221"/>
    <x v="133"/>
    <d v="2015-05-15T00:00:00"/>
    <n v="442.0899"/>
    <n v="16"/>
    <n v="640.71"/>
    <n v="88633"/>
    <x v="3"/>
    <n v="1078.9544646532679"/>
  </r>
  <r>
    <n v="1023"/>
    <s v="Glen Newman"/>
    <x v="0"/>
    <n v="0.1"/>
    <n v="37.700000000000003"/>
    <n v="2.99"/>
    <x v="1"/>
    <x v="0"/>
    <x v="2"/>
    <x v="5"/>
    <x v="5"/>
    <s v="Vinyl Sectional Post Binders"/>
    <n v="0.35"/>
    <s v="United States"/>
    <x v="3"/>
    <x v="28"/>
    <s v="Wilkinsburg"/>
    <n v="15221"/>
    <x v="133"/>
    <d v="2015-05-16T00:00:00"/>
    <n v="455.12400000000002"/>
    <n v="18"/>
    <n v="659.6"/>
    <n v="88633"/>
    <x v="3"/>
    <n v="809.59636079742882"/>
  </r>
  <r>
    <n v="18"/>
    <s v="Laurie Hanna"/>
    <x v="1"/>
    <n v="0.05"/>
    <n v="26.48"/>
    <n v="6.93"/>
    <x v="1"/>
    <x v="0"/>
    <x v="0"/>
    <x v="11"/>
    <x v="5"/>
    <s v="DAX Natural Wood-Tone Poster Frame"/>
    <n v="0.49"/>
    <s v="United States"/>
    <x v="2"/>
    <x v="24"/>
    <s v="Helena"/>
    <n v="59601"/>
    <x v="133"/>
    <d v="2015-05-16T00:00:00"/>
    <n v="314.48129999999998"/>
    <n v="17"/>
    <n v="455.77"/>
    <n v="90031"/>
    <x v="2"/>
    <n v="596.22741008711819"/>
  </r>
  <r>
    <n v="21"/>
    <s v="Tony Wilkins Winters"/>
    <x v="1"/>
    <n v="0.05"/>
    <n v="26.48"/>
    <n v="6.93"/>
    <x v="1"/>
    <x v="0"/>
    <x v="0"/>
    <x v="11"/>
    <x v="5"/>
    <s v="DAX Natural Wood-Tone Poster Frame"/>
    <n v="0.49"/>
    <s v="United States"/>
    <x v="3"/>
    <x v="11"/>
    <s v="New York City"/>
    <n v="10012"/>
    <x v="133"/>
    <d v="2015-05-16T00:00:00"/>
    <n v="384.38"/>
    <n v="70"/>
    <n v="1876.69"/>
    <n v="41793"/>
    <x v="3"/>
    <n v="667.80547684820635"/>
  </r>
  <r>
    <n v="1989"/>
    <s v="David Weaver"/>
    <x v="1"/>
    <n v="0.01"/>
    <n v="30.98"/>
    <n v="6.5"/>
    <x v="1"/>
    <x v="3"/>
    <x v="1"/>
    <x v="1"/>
    <x v="5"/>
    <s v="Belkin ErgoBoard™ Keyboard"/>
    <n v="0.64"/>
    <s v="United States"/>
    <x v="2"/>
    <x v="15"/>
    <s v="Holladay"/>
    <n v="84117"/>
    <x v="133"/>
    <d v="2015-05-16T00:00:00"/>
    <n v="46.29"/>
    <n v="11"/>
    <n v="363.37"/>
    <n v="90001"/>
    <x v="2"/>
    <n v="483.95472423118906"/>
  </r>
  <r>
    <n v="1989"/>
    <s v="David Weaver"/>
    <x v="1"/>
    <n v="0.01"/>
    <n v="40.99"/>
    <n v="19.989999999999998"/>
    <x v="1"/>
    <x v="3"/>
    <x v="2"/>
    <x v="7"/>
    <x v="5"/>
    <s v="White Dual Perf Computer Printout Paper, 2700 Sheets, 1 Part, Heavyweight, 20 lbs., 14 7/8 x 11"/>
    <n v="0.36"/>
    <s v="United States"/>
    <x v="2"/>
    <x v="15"/>
    <s v="Holladay"/>
    <n v="84117"/>
    <x v="133"/>
    <d v="2015-05-18T00:00:00"/>
    <n v="177.79"/>
    <n v="11"/>
    <n v="480.75"/>
    <n v="90001"/>
    <x v="2"/>
    <n v="790.10047763328623"/>
  </r>
  <r>
    <n v="266"/>
    <s v="Ross Frederick"/>
    <x v="4"/>
    <n v="0.08"/>
    <n v="6.48"/>
    <n v="7.03"/>
    <x v="1"/>
    <x v="3"/>
    <x v="2"/>
    <x v="7"/>
    <x v="5"/>
    <s v="Xerox 214"/>
    <n v="0.37"/>
    <s v="United States"/>
    <x v="1"/>
    <x v="18"/>
    <s v="San Antonio"/>
    <n v="78207"/>
    <x v="133"/>
    <d v="2015-05-16T00:00:00"/>
    <n v="8.9320000000000004"/>
    <n v="10"/>
    <n v="67.86"/>
    <n v="90594"/>
    <x v="1"/>
    <n v="128.15843496354594"/>
  </r>
  <r>
    <n v="266"/>
    <s v="Ross Frederick"/>
    <x v="4"/>
    <n v="0.01"/>
    <n v="20.34"/>
    <n v="35"/>
    <x v="1"/>
    <x v="3"/>
    <x v="2"/>
    <x v="6"/>
    <x v="4"/>
    <s v="Tennsco Commercial Shelving"/>
    <n v="0.84"/>
    <s v="United States"/>
    <x v="1"/>
    <x v="18"/>
    <s v="San Antonio"/>
    <n v="78207"/>
    <x v="133"/>
    <d v="2015-05-16T00:00:00"/>
    <n v="229.63800000000001"/>
    <n v="33"/>
    <n v="747.28"/>
    <n v="90594"/>
    <x v="1"/>
    <n v="1607.5804914586911"/>
  </r>
  <r>
    <n v="491"/>
    <s v="Toni Swanson"/>
    <x v="4"/>
    <n v="0.08"/>
    <n v="2.94"/>
    <n v="0.96"/>
    <x v="1"/>
    <x v="1"/>
    <x v="2"/>
    <x v="2"/>
    <x v="2"/>
    <s v="Newell 343"/>
    <n v="0.57999999999999996"/>
    <s v="United States"/>
    <x v="3"/>
    <x v="11"/>
    <s v="New York City"/>
    <n v="10154"/>
    <x v="133"/>
    <d v="2015-05-17T00:00:00"/>
    <n v="-2.12"/>
    <n v="23"/>
    <n v="66.7"/>
    <n v="8353"/>
    <x v="3"/>
    <n v="83.591507297596223"/>
  </r>
  <r>
    <n v="494"/>
    <s v="Jimmy Alston Holder"/>
    <x v="4"/>
    <n v="0.06"/>
    <n v="8.32"/>
    <n v="2.38"/>
    <x v="1"/>
    <x v="1"/>
    <x v="1"/>
    <x v="1"/>
    <x v="1"/>
    <s v="Imation 3.5 IBM Formatted Diskettes, 10/Box"/>
    <n v="0.74"/>
    <s v="United States"/>
    <x v="2"/>
    <x v="4"/>
    <s v="Seattle"/>
    <n v="98115"/>
    <x v="133"/>
    <d v="2015-05-17T00:00:00"/>
    <n v="-36.630000000000003"/>
    <n v="12"/>
    <n v="101.26"/>
    <n v="88905"/>
    <x v="2"/>
    <n v="250.56293077894469"/>
  </r>
  <r>
    <n v="494"/>
    <s v="Jimmy Alston Holder"/>
    <x v="4"/>
    <n v="0.08"/>
    <n v="2.94"/>
    <n v="0.96"/>
    <x v="1"/>
    <x v="1"/>
    <x v="2"/>
    <x v="2"/>
    <x v="2"/>
    <s v="Newell 343"/>
    <n v="0.57999999999999996"/>
    <s v="United States"/>
    <x v="2"/>
    <x v="4"/>
    <s v="Seattle"/>
    <n v="98115"/>
    <x v="133"/>
    <d v="2015-05-17T00:00:00"/>
    <n v="-2.12"/>
    <n v="6"/>
    <n v="17.399999999999999"/>
    <n v="88905"/>
    <x v="2"/>
    <n v="83.591507297596223"/>
  </r>
  <r>
    <n v="3041"/>
    <s v="Carrie Duke"/>
    <x v="3"/>
    <n v="0.08"/>
    <n v="73.98"/>
    <n v="4"/>
    <x v="1"/>
    <x v="3"/>
    <x v="1"/>
    <x v="1"/>
    <x v="5"/>
    <s v="Keytronic 105-Key Spanish Keyboard"/>
    <n v="0.77"/>
    <s v="United States"/>
    <x v="1"/>
    <x v="38"/>
    <s v="Garden City"/>
    <n v="67846"/>
    <x v="133"/>
    <d v="2015-05-18T00:00:00"/>
    <n v="97.16"/>
    <n v="17"/>
    <n v="1181.67"/>
    <n v="86102"/>
    <x v="1"/>
    <n v="866.9879527744672"/>
  </r>
  <r>
    <n v="3041"/>
    <s v="Carrie Duke"/>
    <x v="3"/>
    <n v="0.02"/>
    <n v="3.68"/>
    <n v="1.32"/>
    <x v="1"/>
    <x v="3"/>
    <x v="2"/>
    <x v="16"/>
    <x v="2"/>
    <s v="*Staples* vLetter Openers, 2/Pack"/>
    <n v="0.83"/>
    <s v="United States"/>
    <x v="1"/>
    <x v="38"/>
    <s v="Garden City"/>
    <n v="67846"/>
    <x v="133"/>
    <d v="2015-05-17T00:00:00"/>
    <n v="-20.65"/>
    <n v="8"/>
    <n v="29.93"/>
    <n v="86102"/>
    <x v="1"/>
    <n v="541.53315931480847"/>
  </r>
  <r>
    <n v="136"/>
    <s v="Dale Gillespie"/>
    <x v="0"/>
    <n v="0.04"/>
    <n v="18.97"/>
    <n v="9.5399999999999991"/>
    <x v="1"/>
    <x v="0"/>
    <x v="2"/>
    <x v="7"/>
    <x v="5"/>
    <s v="Xerox 1939"/>
    <n v="0.37"/>
    <s v="United States"/>
    <x v="2"/>
    <x v="8"/>
    <s v="Petaluma"/>
    <n v="94952"/>
    <x v="134"/>
    <d v="2015-05-17T00:00:00"/>
    <n v="3.04"/>
    <n v="5"/>
    <n v="101.74"/>
    <n v="88534"/>
    <x v="2"/>
    <n v="525.27805917602336"/>
  </r>
  <r>
    <n v="136"/>
    <s v="Dale Gillespie"/>
    <x v="0"/>
    <n v="0.09"/>
    <n v="10.98"/>
    <n v="3.37"/>
    <x v="1"/>
    <x v="0"/>
    <x v="2"/>
    <x v="16"/>
    <x v="1"/>
    <s v="Fiskars® Softgrip Scissors"/>
    <n v="0.56999999999999995"/>
    <s v="United States"/>
    <x v="2"/>
    <x v="8"/>
    <s v="Petaluma"/>
    <n v="94952"/>
    <x v="134"/>
    <d v="2015-05-17T00:00:00"/>
    <n v="2.706"/>
    <n v="8"/>
    <n v="84.52"/>
    <n v="88534"/>
    <x v="2"/>
    <n v="462.56202985451228"/>
  </r>
  <r>
    <n v="688"/>
    <s v="Ashley Reese"/>
    <x v="0"/>
    <n v="7.0000000000000007E-2"/>
    <n v="279.48"/>
    <n v="35"/>
    <x v="1"/>
    <x v="0"/>
    <x v="2"/>
    <x v="6"/>
    <x v="4"/>
    <s v="Tennsco Snap-Together Open Shelving Units, Starter Sets and Add-On Units"/>
    <n v="0.8"/>
    <s v="United States"/>
    <x v="1"/>
    <x v="6"/>
    <s v="Saint Louis"/>
    <n v="63116"/>
    <x v="134"/>
    <d v="2015-05-16T00:00:00"/>
    <n v="-207.28"/>
    <n v="10"/>
    <n v="2716.09"/>
    <n v="88503"/>
    <x v="1"/>
    <n v="2167.4101646380959"/>
  </r>
  <r>
    <n v="1042"/>
    <s v="Jerome Burch"/>
    <x v="0"/>
    <n v="0"/>
    <n v="14.42"/>
    <n v="6.75"/>
    <x v="2"/>
    <x v="0"/>
    <x v="2"/>
    <x v="8"/>
    <x v="6"/>
    <s v="Holmes Odor Grabber"/>
    <n v="0.52"/>
    <s v="United States"/>
    <x v="2"/>
    <x v="8"/>
    <s v="Yuba City"/>
    <n v="95991"/>
    <x v="134"/>
    <d v="2015-05-17T00:00:00"/>
    <n v="9.33"/>
    <n v="6"/>
    <n v="98.96"/>
    <n v="87847"/>
    <x v="2"/>
    <n v="509.24470936012386"/>
  </r>
  <r>
    <n v="1390"/>
    <s v="Hazel Jones"/>
    <x v="0"/>
    <n v="0.1"/>
    <n v="8.17"/>
    <n v="1.69"/>
    <x v="1"/>
    <x v="3"/>
    <x v="2"/>
    <x v="7"/>
    <x v="2"/>
    <s v="Wirebound Message Forms, Four 2 3/4 x 5 Forms per Page, Pink Paper"/>
    <n v="0.38"/>
    <s v="United States"/>
    <x v="2"/>
    <x v="8"/>
    <s v="Stockton"/>
    <n v="95207"/>
    <x v="134"/>
    <d v="2015-05-16T00:00:00"/>
    <n v="100.2984"/>
    <n v="19"/>
    <n v="145.36000000000001"/>
    <n v="88731"/>
    <x v="2"/>
    <n v="351.76410743866666"/>
  </r>
  <r>
    <n v="1390"/>
    <s v="Hazel Jones"/>
    <x v="0"/>
    <n v="0.03"/>
    <n v="110.99"/>
    <n v="2.5"/>
    <x v="1"/>
    <x v="3"/>
    <x v="1"/>
    <x v="12"/>
    <x v="5"/>
    <s v="T18"/>
    <n v="0.56999999999999995"/>
    <s v="United States"/>
    <x v="2"/>
    <x v="8"/>
    <s v="Stockton"/>
    <n v="95207"/>
    <x v="134"/>
    <d v="2015-05-18T00:00:00"/>
    <n v="2495.3987999999999"/>
    <n v="38"/>
    <n v="3616.52"/>
    <n v="88731"/>
    <x v="2"/>
    <n v="3353.1331670584786"/>
  </r>
  <r>
    <n v="1721"/>
    <s v="Jennifer Zimmerman"/>
    <x v="1"/>
    <n v="0.04"/>
    <n v="12.44"/>
    <n v="6.27"/>
    <x v="1"/>
    <x v="3"/>
    <x v="2"/>
    <x v="6"/>
    <x v="6"/>
    <s v="Eldon Simplefile® Box Office®"/>
    <n v="0.56999999999999995"/>
    <s v="United States"/>
    <x v="0"/>
    <x v="1"/>
    <s v="Jonesboro"/>
    <n v="72401"/>
    <x v="134"/>
    <d v="2015-05-17T00:00:00"/>
    <n v="-258.56599999999997"/>
    <n v="37"/>
    <n v="464.94"/>
    <n v="90787"/>
    <x v="0"/>
    <n v="29.320175911628127"/>
  </r>
  <r>
    <n v="1723"/>
    <s v="Constance Flowers"/>
    <x v="1"/>
    <n v="0.04"/>
    <n v="12.44"/>
    <n v="6.27"/>
    <x v="1"/>
    <x v="3"/>
    <x v="2"/>
    <x v="6"/>
    <x v="6"/>
    <s v="Eldon Simplefile® Box Office®"/>
    <n v="0.56999999999999995"/>
    <s v="United States"/>
    <x v="2"/>
    <x v="8"/>
    <s v="San Diego"/>
    <n v="92037"/>
    <x v="134"/>
    <d v="2015-05-17T00:00:00"/>
    <n v="-59.06"/>
    <n v="146"/>
    <n v="1834.61"/>
    <n v="32710"/>
    <x v="2"/>
    <n v="233.61945168124399"/>
  </r>
  <r>
    <n v="2610"/>
    <s v="Tommy Lutz"/>
    <x v="1"/>
    <n v="0.09"/>
    <n v="5.4"/>
    <n v="7.78"/>
    <x v="1"/>
    <x v="3"/>
    <x v="2"/>
    <x v="5"/>
    <x v="5"/>
    <s v="3M Organizer Strips"/>
    <n v="0.37"/>
    <s v="United States"/>
    <x v="2"/>
    <x v="8"/>
    <s v="Davis"/>
    <n v="95616"/>
    <x v="134"/>
    <d v="2015-05-17T00:00:00"/>
    <n v="-136.25200000000001"/>
    <n v="9"/>
    <n v="49.24"/>
    <n v="86118"/>
    <x v="2"/>
    <n v="-25.028005248818431"/>
  </r>
  <r>
    <n v="3354"/>
    <s v="Sara Faulkner"/>
    <x v="1"/>
    <n v="0.03"/>
    <n v="28.53"/>
    <n v="1.49"/>
    <x v="1"/>
    <x v="3"/>
    <x v="2"/>
    <x v="5"/>
    <x v="5"/>
    <s v="Lock-Up Easel 'Spel-Binder'"/>
    <n v="0.38"/>
    <s v="United States"/>
    <x v="2"/>
    <x v="8"/>
    <s v="Calexico"/>
    <n v="92231"/>
    <x v="134"/>
    <d v="2015-05-17T00:00:00"/>
    <n v="137.67570000000001"/>
    <n v="7"/>
    <n v="199.53"/>
    <n v="88589"/>
    <x v="2"/>
    <n v="202.0620497753699"/>
  </r>
  <r>
    <n v="3354"/>
    <s v="Sara Faulkner"/>
    <x v="1"/>
    <n v="7.0000000000000007E-2"/>
    <n v="5.98"/>
    <n v="7.15"/>
    <x v="1"/>
    <x v="3"/>
    <x v="2"/>
    <x v="7"/>
    <x v="5"/>
    <s v="Universal Premium White Copier/Laser Paper (20Lb. and 87 Bright)"/>
    <n v="0.36"/>
    <s v="United States"/>
    <x v="2"/>
    <x v="8"/>
    <s v="Calexico"/>
    <n v="92231"/>
    <x v="134"/>
    <d v="2015-05-18T00:00:00"/>
    <n v="-62"/>
    <n v="6"/>
    <n v="37.049999999999997"/>
    <n v="88589"/>
    <x v="2"/>
    <n v="40.317346648531128"/>
  </r>
  <r>
    <n v="2070"/>
    <s v="Kelly Collins"/>
    <x v="2"/>
    <n v="7.0000000000000007E-2"/>
    <n v="35.99"/>
    <n v="5.99"/>
    <x v="1"/>
    <x v="3"/>
    <x v="1"/>
    <x v="12"/>
    <x v="2"/>
    <s v="Accessory41"/>
    <n v="0.38"/>
    <s v="United States"/>
    <x v="1"/>
    <x v="25"/>
    <s v="Eastpointe"/>
    <n v="48021"/>
    <x v="134"/>
    <d v="2015-05-20T00:00:00"/>
    <n v="17.8398"/>
    <n v="5"/>
    <n v="153.61000000000001"/>
    <n v="88558"/>
    <x v="1"/>
    <n v="282.92077789609914"/>
  </r>
  <r>
    <n v="2071"/>
    <s v="Victor Cherry"/>
    <x v="2"/>
    <n v="0.08"/>
    <n v="65.989999999999995"/>
    <n v="5.92"/>
    <x v="2"/>
    <x v="3"/>
    <x v="1"/>
    <x v="12"/>
    <x v="5"/>
    <s v="i500plus"/>
    <n v="0.57999999999999996"/>
    <s v="United States"/>
    <x v="1"/>
    <x v="25"/>
    <s v="Farmington Hills"/>
    <n v="48336"/>
    <x v="134"/>
    <d v="2015-05-23T00:00:00"/>
    <n v="183.84299999999999"/>
    <n v="20"/>
    <n v="1063.81"/>
    <n v="88558"/>
    <x v="1"/>
    <n v="622.38533646961707"/>
  </r>
  <r>
    <n v="1984"/>
    <s v="Lynne Wilcox"/>
    <x v="3"/>
    <n v="0.1"/>
    <n v="7.37"/>
    <n v="5.53"/>
    <x v="1"/>
    <x v="1"/>
    <x v="1"/>
    <x v="1"/>
    <x v="1"/>
    <s v="Imation 3.5&quot; Unformatted DS/HD Diskettes, 10/Box"/>
    <n v="0.69"/>
    <s v="United States"/>
    <x v="0"/>
    <x v="23"/>
    <s v="Hilton Head Island"/>
    <n v="29915"/>
    <x v="134"/>
    <d v="2015-05-16T00:00:00"/>
    <n v="290.202"/>
    <n v="38"/>
    <n v="269.33"/>
    <n v="91258"/>
    <x v="0"/>
    <n v="789.6080697119047"/>
  </r>
  <r>
    <n v="91"/>
    <s v="Wallace Werner"/>
    <x v="1"/>
    <n v="7.0000000000000007E-2"/>
    <n v="19.84"/>
    <n v="4.0999999999999996"/>
    <x v="1"/>
    <x v="2"/>
    <x v="2"/>
    <x v="2"/>
    <x v="2"/>
    <s v="Prismacolor Color Pencil Set"/>
    <n v="0.44"/>
    <s v="United States"/>
    <x v="2"/>
    <x v="8"/>
    <s v="Vallejo"/>
    <n v="94591"/>
    <x v="135"/>
    <d v="2015-05-18T00:00:00"/>
    <n v="117.852"/>
    <n v="9"/>
    <n v="170.8"/>
    <n v="87175"/>
    <x v="2"/>
    <n v="280.55005835625917"/>
  </r>
  <r>
    <n v="92"/>
    <s v="Victoria Baker Hoover"/>
    <x v="1"/>
    <n v="7.0000000000000007E-2"/>
    <n v="8.34"/>
    <n v="1.43"/>
    <x v="1"/>
    <x v="2"/>
    <x v="2"/>
    <x v="7"/>
    <x v="2"/>
    <s v="REDIFORM Incoming/Outgoing Call Register, 11&quot; X 8 1/2&quot;, 100 Messages"/>
    <n v="0.35"/>
    <s v="United States"/>
    <x v="0"/>
    <x v="17"/>
    <s v="Terrytown"/>
    <n v="70056"/>
    <x v="135"/>
    <d v="2015-05-19T00:00:00"/>
    <n v="-190.68"/>
    <n v="16"/>
    <n v="132.08000000000001"/>
    <n v="87175"/>
    <x v="0"/>
    <n v="-220.0297643512375"/>
  </r>
  <r>
    <n v="92"/>
    <s v="Victoria Baker Hoover"/>
    <x v="1"/>
    <n v="0.09"/>
    <n v="4.9800000000000004"/>
    <n v="6.07"/>
    <x v="1"/>
    <x v="2"/>
    <x v="2"/>
    <x v="7"/>
    <x v="5"/>
    <s v="Xerox 1897"/>
    <n v="0.36"/>
    <s v="United States"/>
    <x v="0"/>
    <x v="17"/>
    <s v="Terrytown"/>
    <n v="70056"/>
    <x v="135"/>
    <d v="2015-05-18T00:00:00"/>
    <n v="325.39800000000002"/>
    <n v="9"/>
    <n v="45.34"/>
    <n v="87175"/>
    <x v="0"/>
    <n v="421.2615340532667"/>
  </r>
  <r>
    <n v="772"/>
    <s v="Jean Webster"/>
    <x v="2"/>
    <n v="0.02"/>
    <n v="4.0599999999999996"/>
    <n v="6.89"/>
    <x v="2"/>
    <x v="0"/>
    <x v="2"/>
    <x v="8"/>
    <x v="5"/>
    <s v="Eureka Disposable Bags for Sanitaire® Vibra Groomer I® Upright Vac"/>
    <n v="0.6"/>
    <s v="United States"/>
    <x v="3"/>
    <x v="28"/>
    <s v="Allentown"/>
    <n v="18103"/>
    <x v="135"/>
    <d v="2015-05-21T00:00:00"/>
    <n v="12.706"/>
    <n v="12"/>
    <n v="64.41"/>
    <n v="88668"/>
    <x v="3"/>
    <n v="327.14666193569525"/>
  </r>
  <r>
    <n v="772"/>
    <s v="Jean Webster"/>
    <x v="2"/>
    <n v="7.0000000000000007E-2"/>
    <n v="9.49"/>
    <n v="5.76"/>
    <x v="1"/>
    <x v="0"/>
    <x v="1"/>
    <x v="3"/>
    <x v="6"/>
    <s v="Sharp EL501VB Scientific Calculator, Battery Operated, 10-Digit Display, Hard Case"/>
    <n v="0.39"/>
    <s v="United States"/>
    <x v="3"/>
    <x v="28"/>
    <s v="Allentown"/>
    <n v="18103"/>
    <x v="135"/>
    <d v="2015-05-21T00:00:00"/>
    <n v="7.71516"/>
    <n v="37"/>
    <n v="344.57"/>
    <n v="88668"/>
    <x v="3"/>
    <n v="182.44192589213947"/>
  </r>
  <r>
    <n v="1906"/>
    <s v="Penny Tuttle"/>
    <x v="2"/>
    <n v="7.0000000000000007E-2"/>
    <n v="172.99"/>
    <n v="19.989999999999998"/>
    <x v="1"/>
    <x v="3"/>
    <x v="2"/>
    <x v="5"/>
    <x v="5"/>
    <s v="Ibico EB-19 Dual Function Manual Binding System"/>
    <n v="0.39"/>
    <s v="United States"/>
    <x v="3"/>
    <x v="27"/>
    <s v="Lima"/>
    <n v="45801"/>
    <x v="135"/>
    <d v="2015-05-17T00:00:00"/>
    <n v="2502.6851999999999"/>
    <n v="22"/>
    <n v="3627.08"/>
    <n v="86500"/>
    <x v="3"/>
    <n v="3651.9741104605541"/>
  </r>
  <r>
    <n v="1907"/>
    <s v="Amy Hall"/>
    <x v="2"/>
    <n v="0.09"/>
    <n v="7.64"/>
    <n v="1.39"/>
    <x v="1"/>
    <x v="3"/>
    <x v="2"/>
    <x v="15"/>
    <x v="5"/>
    <s v="#10- 4 1/8&quot; x 9 1/2&quot; Security-Tint Envelopes"/>
    <n v="0.36"/>
    <s v="United States"/>
    <x v="3"/>
    <x v="27"/>
    <s v="Lorain"/>
    <n v="44052"/>
    <x v="135"/>
    <d v="2015-05-26T00:00:00"/>
    <n v="0.68799999999999994"/>
    <n v="1"/>
    <n v="8.34"/>
    <n v="86500"/>
    <x v="3"/>
    <n v="19.549922473231085"/>
  </r>
  <r>
    <n v="2858"/>
    <s v="Jerry Webster"/>
    <x v="4"/>
    <n v="0.06"/>
    <n v="2.94"/>
    <n v="0.96"/>
    <x v="1"/>
    <x v="3"/>
    <x v="2"/>
    <x v="2"/>
    <x v="2"/>
    <s v="Newell 343"/>
    <n v="0.57999999999999996"/>
    <s v="United States"/>
    <x v="0"/>
    <x v="12"/>
    <s v="Fruit Cove"/>
    <n v="32259"/>
    <x v="135"/>
    <d v="2015-05-18T00:00:00"/>
    <n v="-8.8759999999999994"/>
    <n v="3"/>
    <n v="8.7899999999999991"/>
    <n v="88279"/>
    <x v="0"/>
    <n v="118.8257082740862"/>
  </r>
  <r>
    <n v="3132"/>
    <s v="Anita Kang"/>
    <x v="4"/>
    <n v="0.04"/>
    <n v="62.05"/>
    <n v="3.99"/>
    <x v="1"/>
    <x v="3"/>
    <x v="2"/>
    <x v="8"/>
    <x v="5"/>
    <s v="Acco Smartsocket™ Table Surge Protector, 6 Color-Coded Adapter Outlets"/>
    <n v="0.55000000000000004"/>
    <s v="United States"/>
    <x v="1"/>
    <x v="10"/>
    <s v="Mundelein"/>
    <n v="60060"/>
    <x v="135"/>
    <d v="2015-05-18T00:00:00"/>
    <n v="1644.0768"/>
    <n v="40"/>
    <n v="2382.7199999999998"/>
    <n v="86794"/>
    <x v="1"/>
    <n v="2068.7223808327017"/>
  </r>
  <r>
    <n v="3113"/>
    <s v="Wayne English"/>
    <x v="3"/>
    <n v="7.0000000000000007E-2"/>
    <n v="34.54"/>
    <n v="14.72"/>
    <x v="1"/>
    <x v="3"/>
    <x v="2"/>
    <x v="5"/>
    <x v="5"/>
    <s v="GBC Recycled Grain Textured Covers"/>
    <n v="0.37"/>
    <s v="United States"/>
    <x v="0"/>
    <x v="17"/>
    <s v="New Iberia"/>
    <n v="70560"/>
    <x v="135"/>
    <d v="2015-05-18T00:00:00"/>
    <n v="-20.182259999999999"/>
    <n v="17"/>
    <n v="574.97"/>
    <n v="86860"/>
    <x v="0"/>
    <n v="593.68263725585939"/>
  </r>
  <r>
    <n v="3113"/>
    <s v="Wayne English"/>
    <x v="3"/>
    <n v="0.02"/>
    <n v="12.28"/>
    <n v="6.47"/>
    <x v="1"/>
    <x v="3"/>
    <x v="2"/>
    <x v="7"/>
    <x v="5"/>
    <s v="Xerox 1881"/>
    <n v="0.38"/>
    <s v="United States"/>
    <x v="0"/>
    <x v="17"/>
    <s v="New Iberia"/>
    <n v="70560"/>
    <x v="135"/>
    <d v="2015-05-17T00:00:00"/>
    <n v="-156.97219999999999"/>
    <n v="9"/>
    <n v="115.22"/>
    <n v="86860"/>
    <x v="0"/>
    <n v="197.19091841401479"/>
  </r>
  <r>
    <n v="3113"/>
    <s v="Wayne English"/>
    <x v="3"/>
    <n v="0.06"/>
    <n v="34.58"/>
    <n v="8.99"/>
    <x v="2"/>
    <x v="3"/>
    <x v="2"/>
    <x v="2"/>
    <x v="1"/>
    <s v="Panasonic KP-350BK Electric Pencil Sharpener with Auto Stop"/>
    <n v="0.56000000000000005"/>
    <s v="United States"/>
    <x v="0"/>
    <x v="17"/>
    <s v="New Iberia"/>
    <n v="70560"/>
    <x v="135"/>
    <d v="2015-05-19T00:00:00"/>
    <n v="384.5043"/>
    <n v="13"/>
    <n v="456.58"/>
    <n v="86860"/>
    <x v="0"/>
    <n v="932.1614013870701"/>
  </r>
  <r>
    <n v="2035"/>
    <s v="Jon Ward"/>
    <x v="0"/>
    <n v="0.1"/>
    <n v="1.89"/>
    <n v="0.76"/>
    <x v="1"/>
    <x v="1"/>
    <x v="2"/>
    <x v="14"/>
    <x v="2"/>
    <s v="Revere Boxed Rubber Bands by Revere"/>
    <n v="0.83"/>
    <s v="United States"/>
    <x v="0"/>
    <x v="12"/>
    <s v="Palm Beach Gardens"/>
    <n v="33403"/>
    <x v="136"/>
    <d v="2015-05-20T00:00:00"/>
    <n v="-40.432000000000002"/>
    <n v="20"/>
    <n v="36.72"/>
    <n v="87117"/>
    <x v="0"/>
    <n v="507.36862251315102"/>
  </r>
  <r>
    <n v="1554"/>
    <s v="Joan Floyd"/>
    <x v="1"/>
    <n v="0.04"/>
    <n v="10.98"/>
    <n v="3.99"/>
    <x v="1"/>
    <x v="0"/>
    <x v="2"/>
    <x v="8"/>
    <x v="5"/>
    <s v="Staples Surge Protector 6 outlet"/>
    <n v="0.57999999999999996"/>
    <s v="United States"/>
    <x v="0"/>
    <x v="0"/>
    <s v="Gulfport"/>
    <n v="39503"/>
    <x v="136"/>
    <d v="2015-05-18T00:00:00"/>
    <n v="481.03199999999998"/>
    <n v="15"/>
    <n v="172.22"/>
    <n v="87485"/>
    <x v="0"/>
    <n v="718.37065150195053"/>
  </r>
  <r>
    <n v="3086"/>
    <s v="Ted Durham"/>
    <x v="1"/>
    <n v="0.05"/>
    <n v="39.99"/>
    <n v="10.25"/>
    <x v="2"/>
    <x v="1"/>
    <x v="1"/>
    <x v="1"/>
    <x v="5"/>
    <s v="Zoom V.92 V.44 PCI Internal Controllerless FaxModem"/>
    <n v="0.55000000000000004"/>
    <s v="United States"/>
    <x v="0"/>
    <x v="12"/>
    <s v="North Port"/>
    <n v="34287"/>
    <x v="136"/>
    <d v="2015-05-19T00:00:00"/>
    <n v="4.29"/>
    <n v="3"/>
    <n v="130.91"/>
    <n v="88380"/>
    <x v="0"/>
    <n v="360.43136960471321"/>
  </r>
  <r>
    <n v="487"/>
    <s v="Molly Vincent"/>
    <x v="4"/>
    <n v="0.1"/>
    <n v="3.36"/>
    <n v="6.27"/>
    <x v="2"/>
    <x v="3"/>
    <x v="2"/>
    <x v="5"/>
    <x v="5"/>
    <s v="Cardinal Poly Pocket Divider Pockets for Ring Binders"/>
    <n v="0.4"/>
    <s v="United States"/>
    <x v="3"/>
    <x v="29"/>
    <s v="Sanford"/>
    <n v="4073"/>
    <x v="136"/>
    <d v="2015-05-19T00:00:00"/>
    <n v="-67.0565"/>
    <n v="5"/>
    <n v="20.87"/>
    <n v="91063"/>
    <x v="3"/>
    <n v="-50.934301796720973"/>
  </r>
  <r>
    <n v="488"/>
    <s v="Ronnie Creech"/>
    <x v="4"/>
    <n v="7.0000000000000007E-2"/>
    <n v="12.28"/>
    <n v="4.8600000000000003"/>
    <x v="1"/>
    <x v="3"/>
    <x v="2"/>
    <x v="7"/>
    <x v="5"/>
    <s v="Xerox 1933"/>
    <n v="0.38"/>
    <s v="United States"/>
    <x v="3"/>
    <x v="29"/>
    <s v="South Portland"/>
    <n v="4106"/>
    <x v="136"/>
    <d v="2015-05-20T00:00:00"/>
    <n v="-7.94"/>
    <n v="2"/>
    <n v="25.7"/>
    <n v="91063"/>
    <x v="3"/>
    <n v="83.996340343517318"/>
  </r>
  <r>
    <n v="489"/>
    <s v="Eileen Cheek"/>
    <x v="4"/>
    <n v="0.09"/>
    <n v="20.99"/>
    <n v="0.99"/>
    <x v="1"/>
    <x v="3"/>
    <x v="1"/>
    <x v="12"/>
    <x v="2"/>
    <s v="Accessory25"/>
    <n v="0.56999999999999995"/>
    <s v="United States"/>
    <x v="3"/>
    <x v="35"/>
    <s v="Norwood"/>
    <n v="2062"/>
    <x v="136"/>
    <d v="2015-05-18T00:00:00"/>
    <n v="122.292"/>
    <n v="14"/>
    <n v="229.57"/>
    <n v="91063"/>
    <x v="3"/>
    <n v="282.39110826719741"/>
  </r>
  <r>
    <n v="266"/>
    <s v="Ross Frederick"/>
    <x v="3"/>
    <n v="0"/>
    <n v="73.98"/>
    <n v="12.14"/>
    <x v="2"/>
    <x v="3"/>
    <x v="1"/>
    <x v="1"/>
    <x v="5"/>
    <s v="Keytronic 105-Key Spanish Keyboard"/>
    <n v="0.67"/>
    <s v="United States"/>
    <x v="1"/>
    <x v="18"/>
    <s v="San Antonio"/>
    <n v="78207"/>
    <x v="136"/>
    <d v="2015-05-20T00:00:00"/>
    <n v="326.25"/>
    <n v="17"/>
    <n v="1300.81"/>
    <n v="90593"/>
    <x v="1"/>
    <n v="1214.0991148720686"/>
  </r>
  <r>
    <n v="1433"/>
    <s v="Frances Jackson"/>
    <x v="1"/>
    <n v="7.0000000000000007E-2"/>
    <n v="300.98"/>
    <n v="64.73"/>
    <x v="0"/>
    <x v="3"/>
    <x v="0"/>
    <x v="9"/>
    <x v="3"/>
    <s v="Global Leather and Oak Executive Chair, Black"/>
    <n v="0.56000000000000005"/>
    <s v="United States"/>
    <x v="1"/>
    <x v="2"/>
    <s v="Jeffersonville"/>
    <n v="47130"/>
    <x v="137"/>
    <d v="2015-05-21T00:00:00"/>
    <n v="1399.64"/>
    <n v="14"/>
    <n v="4285.5600000000004"/>
    <n v="86828"/>
    <x v="1"/>
    <n v="4415.5037552046479"/>
  </r>
  <r>
    <n v="1433"/>
    <s v="Frances Jackson"/>
    <x v="1"/>
    <n v="0.01"/>
    <n v="20.98"/>
    <n v="45"/>
    <x v="0"/>
    <x v="3"/>
    <x v="2"/>
    <x v="6"/>
    <x v="3"/>
    <s v="Tennsco Lockers, Sand"/>
    <n v="0.61"/>
    <s v="United States"/>
    <x v="1"/>
    <x v="2"/>
    <s v="Jeffersonville"/>
    <n v="47130"/>
    <x v="137"/>
    <d v="2015-05-19T00:00:00"/>
    <n v="232.642"/>
    <n v="28"/>
    <n v="631.37"/>
    <n v="86828"/>
    <x v="1"/>
    <n v="1879.0638667721537"/>
  </r>
  <r>
    <n v="2431"/>
    <s v="Troy Cassidy"/>
    <x v="1"/>
    <n v="7.0000000000000007E-2"/>
    <n v="155.06"/>
    <n v="7.07"/>
    <x v="1"/>
    <x v="1"/>
    <x v="2"/>
    <x v="6"/>
    <x v="5"/>
    <s v="Dual Level, Single-Width Filing Carts"/>
    <n v="0.59"/>
    <s v="United States"/>
    <x v="2"/>
    <x v="8"/>
    <s v="Los Angeles"/>
    <n v="90004"/>
    <x v="137"/>
    <d v="2015-05-19T00:00:00"/>
    <n v="-121.75"/>
    <n v="14"/>
    <n v="2039.07"/>
    <n v="5920"/>
    <x v="2"/>
    <n v="606.25102857702393"/>
  </r>
  <r>
    <n v="2432"/>
    <s v="Lindsay Tate"/>
    <x v="1"/>
    <n v="7.0000000000000007E-2"/>
    <n v="155.06"/>
    <n v="7.07"/>
    <x v="1"/>
    <x v="1"/>
    <x v="2"/>
    <x v="6"/>
    <x v="5"/>
    <s v="Dual Level, Single-Width Filing Carts"/>
    <n v="0.59"/>
    <s v="United States"/>
    <x v="1"/>
    <x v="19"/>
    <s v="Midwest City"/>
    <n v="73110"/>
    <x v="137"/>
    <d v="2015-05-19T00:00:00"/>
    <n v="24.35"/>
    <n v="3"/>
    <n v="436.94"/>
    <n v="89096"/>
    <x v="1"/>
    <n v="755.86118661708736"/>
  </r>
  <r>
    <n v="3264"/>
    <s v="Becky Puckett"/>
    <x v="4"/>
    <n v="0.04"/>
    <n v="9.99"/>
    <n v="11.59"/>
    <x v="1"/>
    <x v="3"/>
    <x v="2"/>
    <x v="7"/>
    <x v="5"/>
    <s v="Hammermill Color Copier Paper (28Lb. and 96 Bright)"/>
    <n v="0.4"/>
    <s v="United States"/>
    <x v="2"/>
    <x v="8"/>
    <s v="Eureka"/>
    <n v="95501"/>
    <x v="137"/>
    <d v="2015-05-21T00:00:00"/>
    <n v="-92.32"/>
    <n v="5"/>
    <n v="52.09"/>
    <n v="89835"/>
    <x v="2"/>
    <n v="212.87571467435149"/>
  </r>
  <r>
    <n v="918"/>
    <s v="Kerry Jernigan"/>
    <x v="0"/>
    <n v="0.09"/>
    <n v="58.14"/>
    <n v="36.61"/>
    <x v="0"/>
    <x v="3"/>
    <x v="0"/>
    <x v="10"/>
    <x v="0"/>
    <s v="O'Sullivan 3-Shelf Heavy-Duty Bookcases"/>
    <n v="0.61"/>
    <s v="United States"/>
    <x v="2"/>
    <x v="8"/>
    <s v="Rancho Cucamonga"/>
    <n v="91730"/>
    <x v="138"/>
    <d v="2015-05-21T00:00:00"/>
    <n v="187.41200000000001"/>
    <n v="39"/>
    <n v="2115.06"/>
    <n v="90493"/>
    <x v="2"/>
    <n v="1956.9144547763574"/>
  </r>
  <r>
    <n v="2973"/>
    <s v="Sally Liu"/>
    <x v="0"/>
    <n v="0.1"/>
    <n v="442.14"/>
    <n v="14.7"/>
    <x v="0"/>
    <x v="2"/>
    <x v="1"/>
    <x v="3"/>
    <x v="3"/>
    <s v="Okidata ML390 Turbo Dot Matrix Printers"/>
    <n v="0.56000000000000005"/>
    <s v="United States"/>
    <x v="1"/>
    <x v="30"/>
    <s v="New Berlin"/>
    <n v="53151"/>
    <x v="138"/>
    <d v="2015-05-21T00:00:00"/>
    <n v="137.68794"/>
    <n v="6"/>
    <n v="2411.4299999999998"/>
    <n v="87187"/>
    <x v="1"/>
    <n v="2485.8286523446536"/>
  </r>
  <r>
    <n v="1159"/>
    <s v="Arlene Weeks"/>
    <x v="1"/>
    <n v="0.04"/>
    <n v="100.98"/>
    <n v="35.840000000000003"/>
    <x v="0"/>
    <x v="1"/>
    <x v="0"/>
    <x v="10"/>
    <x v="0"/>
    <s v="Bush Westfield Collection Bookcases, Fully Assembled"/>
    <n v="0.62"/>
    <s v="United States"/>
    <x v="3"/>
    <x v="33"/>
    <s v="Union City"/>
    <n v="7086"/>
    <x v="138"/>
    <d v="2015-05-21T00:00:00"/>
    <n v="-152.76"/>
    <n v="1"/>
    <n v="110.75"/>
    <n v="90854"/>
    <x v="3"/>
    <n v="1441.4308830983746"/>
  </r>
  <r>
    <n v="2346"/>
    <s v="Sylvia Kumar"/>
    <x v="1"/>
    <n v="0.1"/>
    <n v="218.75"/>
    <n v="69.64"/>
    <x v="0"/>
    <x v="3"/>
    <x v="0"/>
    <x v="0"/>
    <x v="0"/>
    <s v="BoxOffice By Design Rectangular and Half-Moon Meeting Room Tables"/>
    <n v="0.77"/>
    <s v="United States"/>
    <x v="0"/>
    <x v="32"/>
    <s v="Pleasure Ridge Park"/>
    <n v="40258"/>
    <x v="138"/>
    <d v="2015-05-21T00:00:00"/>
    <n v="62.298000000000002"/>
    <n v="17"/>
    <n v="2805.18"/>
    <n v="89505"/>
    <x v="0"/>
    <n v="3078.8227466766357"/>
  </r>
  <r>
    <n v="2825"/>
    <s v="Carole Rosen"/>
    <x v="2"/>
    <n v="0.02"/>
    <n v="27.48"/>
    <n v="4"/>
    <x v="1"/>
    <x v="1"/>
    <x v="1"/>
    <x v="1"/>
    <x v="5"/>
    <s v="Belkin MediaBoard 104- Keyboard"/>
    <n v="0.75"/>
    <s v="United States"/>
    <x v="2"/>
    <x v="37"/>
    <s v="Boise"/>
    <n v="83701"/>
    <x v="138"/>
    <d v="2015-05-27T00:00:00"/>
    <n v="19.308"/>
    <n v="3"/>
    <n v="87.21"/>
    <n v="89497"/>
    <x v="2"/>
    <n v="514.4028659370091"/>
  </r>
  <r>
    <n v="2825"/>
    <s v="Carole Rosen"/>
    <x v="2"/>
    <n v="0.08"/>
    <n v="10.06"/>
    <n v="2.06"/>
    <x v="1"/>
    <x v="1"/>
    <x v="2"/>
    <x v="7"/>
    <x v="2"/>
    <s v="Riverleaf Stik-Withit® Designer Note Cubes®"/>
    <n v="0.39"/>
    <s v="United States"/>
    <x v="2"/>
    <x v="37"/>
    <s v="Boise"/>
    <n v="83701"/>
    <x v="138"/>
    <d v="2015-05-24T00:00:00"/>
    <n v="0.33"/>
    <n v="4"/>
    <n v="40.15"/>
    <n v="89497"/>
    <x v="2"/>
    <n v="47.892131818030343"/>
  </r>
  <r>
    <n v="699"/>
    <s v="Jenny Gold"/>
    <x v="4"/>
    <n v="0.1"/>
    <n v="4.26"/>
    <n v="1.2"/>
    <x v="1"/>
    <x v="1"/>
    <x v="2"/>
    <x v="2"/>
    <x v="2"/>
    <s v="Dixon Prang® Watercolor Pencils, 10-Color Set with Brush"/>
    <n v="0.44"/>
    <s v="United States"/>
    <x v="2"/>
    <x v="8"/>
    <s v="Los Angeles"/>
    <n v="90041"/>
    <x v="138"/>
    <d v="2015-05-21T00:00:00"/>
    <n v="15.42"/>
    <n v="88"/>
    <n v="351.56"/>
    <n v="3042"/>
    <x v="2"/>
    <n v="-17.260366062418804"/>
  </r>
  <r>
    <n v="700"/>
    <s v="Joseph Grossman"/>
    <x v="4"/>
    <n v="0.1"/>
    <n v="4.26"/>
    <n v="1.2"/>
    <x v="1"/>
    <x v="1"/>
    <x v="2"/>
    <x v="2"/>
    <x v="2"/>
    <s v="Dixon Prang® Watercolor Pencils, 10-Color Set with Brush"/>
    <n v="0.44"/>
    <s v="United States"/>
    <x v="2"/>
    <x v="8"/>
    <s v="Santa Maria"/>
    <n v="93454"/>
    <x v="138"/>
    <d v="2015-05-21T00:00:00"/>
    <n v="33.923999999999999"/>
    <n v="22"/>
    <n v="87.89"/>
    <n v="87980"/>
    <x v="2"/>
    <n v="1.6882059045444677"/>
  </r>
  <r>
    <n v="1106"/>
    <s v="Maxine Collier Grady"/>
    <x v="4"/>
    <n v="0.04"/>
    <n v="6.35"/>
    <n v="1.02"/>
    <x v="1"/>
    <x v="0"/>
    <x v="2"/>
    <x v="7"/>
    <x v="2"/>
    <s v="Telephone Message Books with Fax/Mobile Section, 5 1/2&quot; x 3 3/16&quot;"/>
    <n v="0.39"/>
    <s v="United States"/>
    <x v="1"/>
    <x v="18"/>
    <s v="Dallas"/>
    <n v="75220"/>
    <x v="138"/>
    <d v="2015-05-23T00:00:00"/>
    <n v="81.91"/>
    <n v="52"/>
    <n v="318.47000000000003"/>
    <n v="20261"/>
    <x v="1"/>
    <n v="70.39064484593483"/>
  </r>
  <r>
    <n v="1108"/>
    <s v="Dwight Bishop"/>
    <x v="4"/>
    <n v="0.09"/>
    <n v="31.74"/>
    <n v="12.62"/>
    <x v="2"/>
    <x v="0"/>
    <x v="2"/>
    <x v="5"/>
    <x v="5"/>
    <s v="GBC Wire Binding Strips"/>
    <n v="0.37"/>
    <s v="United States"/>
    <x v="1"/>
    <x v="18"/>
    <s v="Lancaster"/>
    <n v="75146"/>
    <x v="138"/>
    <d v="2015-05-20T00:00:00"/>
    <n v="67.107500000000002"/>
    <n v="9"/>
    <n v="270.55"/>
    <n v="86409"/>
    <x v="1"/>
    <n v="323.51872701495989"/>
  </r>
  <r>
    <n v="1108"/>
    <s v="Dwight Bishop"/>
    <x v="4"/>
    <n v="0.04"/>
    <n v="6.35"/>
    <n v="1.02"/>
    <x v="1"/>
    <x v="0"/>
    <x v="2"/>
    <x v="7"/>
    <x v="2"/>
    <s v="Telephone Message Books with Fax/Mobile Section, 5 1/2&quot; x 3 3/16&quot;"/>
    <n v="0.39"/>
    <s v="United States"/>
    <x v="1"/>
    <x v="18"/>
    <s v="Lancaster"/>
    <n v="75146"/>
    <x v="138"/>
    <d v="2015-05-23T00:00:00"/>
    <n v="54.937800000000003"/>
    <n v="13"/>
    <n v="79.62"/>
    <n v="86409"/>
    <x v="1"/>
    <n v="42.770418256693219"/>
  </r>
  <r>
    <n v="1108"/>
    <s v="Dwight Bishop"/>
    <x v="4"/>
    <n v="0.02"/>
    <n v="65.989999999999995"/>
    <n v="8.99"/>
    <x v="2"/>
    <x v="0"/>
    <x v="1"/>
    <x v="12"/>
    <x v="5"/>
    <s v="Talkabout T8367"/>
    <n v="0.56000000000000005"/>
    <s v="United States"/>
    <x v="1"/>
    <x v="18"/>
    <s v="Lancaster"/>
    <n v="75146"/>
    <x v="138"/>
    <d v="2015-05-21T00:00:00"/>
    <n v="168.23699999999999"/>
    <n v="8"/>
    <n v="479.79"/>
    <n v="86409"/>
    <x v="1"/>
    <n v="638.242035662803"/>
  </r>
  <r>
    <n v="1974"/>
    <s v="Robert Brantley"/>
    <x v="4"/>
    <n v="0.09"/>
    <n v="20.48"/>
    <n v="6.32"/>
    <x v="1"/>
    <x v="1"/>
    <x v="2"/>
    <x v="8"/>
    <x v="5"/>
    <s v="Kensington 6 Outlet Guardian Standard Surge Protector"/>
    <n v="0.57999999999999996"/>
    <s v="United States"/>
    <x v="1"/>
    <x v="25"/>
    <s v="Dearborn Heights"/>
    <n v="48127"/>
    <x v="138"/>
    <d v="2015-05-21T00:00:00"/>
    <n v="-16.89"/>
    <n v="5"/>
    <n v="99.02"/>
    <n v="89040"/>
    <x v="1"/>
    <n v="264.9610479374856"/>
  </r>
  <r>
    <n v="1974"/>
    <s v="Robert Brantley"/>
    <x v="4"/>
    <n v="0.06"/>
    <n v="15.67"/>
    <n v="1.39"/>
    <x v="1"/>
    <x v="1"/>
    <x v="2"/>
    <x v="15"/>
    <x v="5"/>
    <s v="#10 White Business Envelopes,4 1/8 x 9 1/2"/>
    <n v="0.38"/>
    <s v="United States"/>
    <x v="1"/>
    <x v="25"/>
    <s v="Dearborn Heights"/>
    <n v="48127"/>
    <x v="138"/>
    <d v="2015-05-21T00:00:00"/>
    <n v="25.51"/>
    <n v="3"/>
    <n v="46.4"/>
    <n v="89040"/>
    <x v="1"/>
    <n v="10.635587082610321"/>
  </r>
  <r>
    <n v="2159"/>
    <s v="Wesley Field"/>
    <x v="4"/>
    <n v="0.08"/>
    <n v="30.98"/>
    <n v="8.74"/>
    <x v="1"/>
    <x v="3"/>
    <x v="2"/>
    <x v="7"/>
    <x v="5"/>
    <s v="Xerox 1979"/>
    <n v="0.4"/>
    <s v="United States"/>
    <x v="1"/>
    <x v="25"/>
    <s v="Westland"/>
    <n v="48185"/>
    <x v="138"/>
    <d v="2015-05-21T00:00:00"/>
    <n v="371.27199999999999"/>
    <n v="25"/>
    <n v="727.2"/>
    <n v="90387"/>
    <x v="1"/>
    <n v="648.16551339838907"/>
  </r>
  <r>
    <n v="2162"/>
    <s v="Brenda Jain"/>
    <x v="4"/>
    <n v="0.09"/>
    <n v="159.31"/>
    <n v="60"/>
    <x v="0"/>
    <x v="3"/>
    <x v="0"/>
    <x v="0"/>
    <x v="3"/>
    <s v="Hon Non-Folding Utility Tables"/>
    <n v="0.55000000000000004"/>
    <s v="United States"/>
    <x v="3"/>
    <x v="28"/>
    <s v="Sharon"/>
    <n v="16146"/>
    <x v="138"/>
    <d v="2015-05-22T00:00:00"/>
    <n v="77.000895400000005"/>
    <n v="41"/>
    <n v="6173.42"/>
    <n v="90387"/>
    <x v="3"/>
    <n v="2480.19916436013"/>
  </r>
  <r>
    <n v="2162"/>
    <s v="Brenda Jain"/>
    <x v="4"/>
    <n v="0.06"/>
    <n v="55.99"/>
    <n v="5"/>
    <x v="1"/>
    <x v="3"/>
    <x v="1"/>
    <x v="12"/>
    <x v="1"/>
    <s v="Accessory36"/>
    <n v="0.83"/>
    <s v="United States"/>
    <x v="3"/>
    <x v="28"/>
    <s v="Sharon"/>
    <n v="16146"/>
    <x v="138"/>
    <d v="2015-05-22T00:00:00"/>
    <n v="27.968599999999999"/>
    <n v="33"/>
    <n v="1553.7"/>
    <n v="90387"/>
    <x v="3"/>
    <n v="642.22941209978467"/>
  </r>
  <r>
    <n v="871"/>
    <s v="Sandy Ellington"/>
    <x v="3"/>
    <n v="0.01"/>
    <n v="5.94"/>
    <n v="9.92"/>
    <x v="1"/>
    <x v="2"/>
    <x v="2"/>
    <x v="5"/>
    <x v="5"/>
    <s v="Storex Dura Pro™ Binders"/>
    <n v="0.38"/>
    <s v="United States"/>
    <x v="2"/>
    <x v="26"/>
    <s v="Reno"/>
    <n v="89502"/>
    <x v="138"/>
    <d v="2015-05-23T00:00:00"/>
    <n v="-239.315"/>
    <n v="12"/>
    <n v="74.77"/>
    <n v="90578"/>
    <x v="2"/>
    <n v="225.40868651415181"/>
  </r>
  <r>
    <n v="871"/>
    <s v="Sandy Ellington"/>
    <x v="3"/>
    <n v="0"/>
    <n v="6.48"/>
    <n v="5.1100000000000003"/>
    <x v="1"/>
    <x v="2"/>
    <x v="2"/>
    <x v="7"/>
    <x v="5"/>
    <s v="Xerox 231"/>
    <n v="0.37"/>
    <s v="United States"/>
    <x v="2"/>
    <x v="26"/>
    <s v="Reno"/>
    <n v="89502"/>
    <x v="138"/>
    <d v="2015-05-22T00:00:00"/>
    <n v="-33.31"/>
    <n v="18"/>
    <n v="127.81"/>
    <n v="90578"/>
    <x v="2"/>
    <n v="303.40632087491286"/>
  </r>
  <r>
    <n v="922"/>
    <s v="Dolores Abrams"/>
    <x v="3"/>
    <n v="0.01"/>
    <n v="65.989999999999995"/>
    <n v="8.99"/>
    <x v="2"/>
    <x v="0"/>
    <x v="1"/>
    <x v="12"/>
    <x v="5"/>
    <s v="5180"/>
    <n v="0.56000000000000005"/>
    <s v="United States"/>
    <x v="2"/>
    <x v="8"/>
    <s v="Rancho Cucamonga"/>
    <n v="91730"/>
    <x v="138"/>
    <d v="2015-05-21T00:00:00"/>
    <n v="396.97199999999998"/>
    <n v="14"/>
    <n v="782"/>
    <n v="87135"/>
    <x v="2"/>
    <n v="1067.3470417175506"/>
  </r>
  <r>
    <n v="1708"/>
    <s v="Lillian Day"/>
    <x v="3"/>
    <n v="0.03"/>
    <n v="205.99"/>
    <n v="3"/>
    <x v="1"/>
    <x v="0"/>
    <x v="1"/>
    <x v="12"/>
    <x v="5"/>
    <s v="6185"/>
    <n v="0.57999999999999996"/>
    <s v="United States"/>
    <x v="3"/>
    <x v="27"/>
    <s v="Shaker Heights"/>
    <n v="44118"/>
    <x v="138"/>
    <d v="2015-05-21T00:00:00"/>
    <n v="3670.3515000000002"/>
    <n v="29"/>
    <n v="5319.35"/>
    <n v="88784"/>
    <x v="3"/>
    <n v="4778.0795405791014"/>
  </r>
  <r>
    <n v="276"/>
    <s v="Lucille Rankin"/>
    <x v="0"/>
    <n v="0.04"/>
    <n v="1.98"/>
    <n v="0.7"/>
    <x v="2"/>
    <x v="3"/>
    <x v="2"/>
    <x v="14"/>
    <x v="2"/>
    <s v="Brites Rubber Bands, 1 1/2 oz. Box"/>
    <n v="0.83"/>
    <s v="United States"/>
    <x v="3"/>
    <x v="22"/>
    <s v="Newington"/>
    <n v="6111"/>
    <x v="139"/>
    <d v="2015-05-22T00:00:00"/>
    <n v="-1"/>
    <n v="3"/>
    <n v="8.3000000000000007"/>
    <n v="89291"/>
    <x v="3"/>
    <n v="532.74181916601117"/>
  </r>
  <r>
    <n v="282"/>
    <s v="Vickie Andrews"/>
    <x v="0"/>
    <n v="0.03"/>
    <n v="55.99"/>
    <n v="5"/>
    <x v="1"/>
    <x v="3"/>
    <x v="1"/>
    <x v="12"/>
    <x v="1"/>
    <s v="Accessory36"/>
    <n v="0.83"/>
    <s v="United States"/>
    <x v="3"/>
    <x v="33"/>
    <s v="Belleville"/>
    <n v="7109"/>
    <x v="139"/>
    <d v="2015-05-22T00:00:00"/>
    <n v="-221.25399999999999"/>
    <n v="9"/>
    <n v="416.95"/>
    <n v="89291"/>
    <x v="3"/>
    <n v="684.09233052592651"/>
  </r>
  <r>
    <n v="825"/>
    <s v="Marvin Hunt"/>
    <x v="0"/>
    <n v="0"/>
    <n v="11.97"/>
    <n v="4.9800000000000004"/>
    <x v="1"/>
    <x v="2"/>
    <x v="2"/>
    <x v="8"/>
    <x v="5"/>
    <s v="Staples 6 Outlet Surge"/>
    <n v="0.57999999999999996"/>
    <s v="United States"/>
    <x v="1"/>
    <x v="18"/>
    <s v="Abilene"/>
    <n v="79605"/>
    <x v="139"/>
    <d v="2015-05-24T00:00:00"/>
    <n v="3.3839999999999999"/>
    <n v="4"/>
    <n v="53.3"/>
    <n v="89258"/>
    <x v="1"/>
    <n v="618.12056221428679"/>
  </r>
  <r>
    <n v="406"/>
    <s v="June Frank Hammond"/>
    <x v="1"/>
    <n v="0.03"/>
    <n v="4.9800000000000004"/>
    <n v="0.8"/>
    <x v="1"/>
    <x v="0"/>
    <x v="2"/>
    <x v="7"/>
    <x v="2"/>
    <s v="Rediform S.O.S. Phone Message Books"/>
    <n v="0.36"/>
    <s v="United States"/>
    <x v="3"/>
    <x v="33"/>
    <s v="South Vineland"/>
    <n v="8360"/>
    <x v="139"/>
    <d v="2015-05-22T00:00:00"/>
    <n v="50.2044"/>
    <n v="15"/>
    <n v="72.760000000000005"/>
    <n v="87804"/>
    <x v="3"/>
    <n v="-6.0285182548060057"/>
  </r>
  <r>
    <n v="1106"/>
    <s v="Maxine Collier Grady"/>
    <x v="1"/>
    <n v="0.01"/>
    <n v="9.31"/>
    <n v="3.98"/>
    <x v="1"/>
    <x v="0"/>
    <x v="2"/>
    <x v="16"/>
    <x v="1"/>
    <s v="Acme® Forged Steel Scissors with Black Enamel Handles"/>
    <n v="0.56000000000000005"/>
    <s v="United States"/>
    <x v="1"/>
    <x v="18"/>
    <s v="Dallas"/>
    <n v="75220"/>
    <x v="139"/>
    <d v="2015-05-22T00:00:00"/>
    <n v="-10.9"/>
    <n v="61"/>
    <n v="586.96"/>
    <n v="646"/>
    <x v="1"/>
    <n v="212.31232308556136"/>
  </r>
  <r>
    <n v="1107"/>
    <s v="Joanna Keith"/>
    <x v="1"/>
    <n v="0.01"/>
    <n v="9.31"/>
    <n v="3.98"/>
    <x v="1"/>
    <x v="0"/>
    <x v="2"/>
    <x v="16"/>
    <x v="1"/>
    <s v="Acme® Forged Steel Scissors with Black Enamel Handles"/>
    <n v="0.56000000000000005"/>
    <s v="United States"/>
    <x v="1"/>
    <x v="18"/>
    <s v="Lake Jackson"/>
    <n v="77566"/>
    <x v="139"/>
    <d v="2015-05-22T00:00:00"/>
    <n v="2.1800000000000002"/>
    <n v="15"/>
    <n v="144.33000000000001"/>
    <n v="86411"/>
    <x v="1"/>
    <n v="225.70657953432269"/>
  </r>
  <r>
    <n v="820"/>
    <s v="Catherine Mullins"/>
    <x v="2"/>
    <n v="0.09"/>
    <n v="5.84"/>
    <n v="0.83"/>
    <x v="1"/>
    <x v="0"/>
    <x v="2"/>
    <x v="2"/>
    <x v="2"/>
    <s v="Avery Hi-Liter® Smear-Safe Highlighters"/>
    <n v="0.49"/>
    <s v="United States"/>
    <x v="2"/>
    <x v="4"/>
    <s v="Walla Walla"/>
    <n v="99362"/>
    <x v="139"/>
    <d v="2015-05-25T00:00:00"/>
    <n v="-2.87"/>
    <n v="1"/>
    <n v="5.9"/>
    <n v="90244"/>
    <x v="2"/>
    <n v="93.805995858125286"/>
  </r>
  <r>
    <n v="1527"/>
    <s v="Neil Parker"/>
    <x v="2"/>
    <n v="0.09"/>
    <n v="50.98"/>
    <n v="6.5"/>
    <x v="1"/>
    <x v="2"/>
    <x v="1"/>
    <x v="1"/>
    <x v="5"/>
    <s v="Microsoft Natural Multimedia Keyboard"/>
    <n v="0.73"/>
    <s v="United States"/>
    <x v="0"/>
    <x v="16"/>
    <s v="Decatur"/>
    <n v="35601"/>
    <x v="139"/>
    <d v="2015-05-28T00:00:00"/>
    <n v="70.176000000000002"/>
    <n v="28"/>
    <n v="1395.41"/>
    <n v="86815"/>
    <x v="0"/>
    <n v="705.71345248347166"/>
  </r>
  <r>
    <n v="3319"/>
    <s v="Marlene Davidson"/>
    <x v="2"/>
    <n v="0.03"/>
    <n v="20.98"/>
    <n v="1.49"/>
    <x v="1"/>
    <x v="0"/>
    <x v="2"/>
    <x v="5"/>
    <x v="5"/>
    <s v="Avery Legal 4-Ring Binder"/>
    <n v="0.35"/>
    <s v="United States"/>
    <x v="0"/>
    <x v="34"/>
    <s v="Hendersonville"/>
    <n v="37075"/>
    <x v="139"/>
    <d v="2015-05-21T00:00:00"/>
    <n v="30.024000000000001"/>
    <n v="20"/>
    <n v="431.43"/>
    <n v="90104"/>
    <x v="0"/>
    <n v="116.45313776740879"/>
  </r>
  <r>
    <n v="1129"/>
    <s v="Pam Patton"/>
    <x v="4"/>
    <n v="0.02"/>
    <n v="7.64"/>
    <n v="1.39"/>
    <x v="1"/>
    <x v="2"/>
    <x v="2"/>
    <x v="15"/>
    <x v="5"/>
    <s v="#10- 4 1/8&quot; x 9 1/2&quot; Security-Tint Envelopes"/>
    <n v="0.36"/>
    <s v="United States"/>
    <x v="3"/>
    <x v="35"/>
    <s v="Boston"/>
    <n v="2118"/>
    <x v="139"/>
    <d v="2015-05-23T00:00:00"/>
    <n v="117.38"/>
    <n v="52"/>
    <n v="406.91"/>
    <n v="13735"/>
    <x v="3"/>
    <n v="148.73816681132584"/>
  </r>
  <r>
    <n v="1131"/>
    <s v="Benjamin Strauss"/>
    <x v="4"/>
    <n v="0.02"/>
    <n v="7.64"/>
    <n v="1.39"/>
    <x v="1"/>
    <x v="2"/>
    <x v="2"/>
    <x v="15"/>
    <x v="5"/>
    <s v="#10- 4 1/8&quot; x 9 1/2&quot; Security-Tint Envelopes"/>
    <n v="0.36"/>
    <s v="United States"/>
    <x v="1"/>
    <x v="18"/>
    <s v="El Paso"/>
    <n v="79907"/>
    <x v="139"/>
    <d v="2015-05-23T00:00:00"/>
    <n v="70.193700000000007"/>
    <n v="13"/>
    <n v="101.73"/>
    <n v="88103"/>
    <x v="1"/>
    <n v="100.41818186727491"/>
  </r>
  <r>
    <n v="1254"/>
    <s v="Anne Bland"/>
    <x v="4"/>
    <n v="0.04"/>
    <n v="2.08"/>
    <n v="1.49"/>
    <x v="1"/>
    <x v="2"/>
    <x v="2"/>
    <x v="5"/>
    <x v="5"/>
    <s v="Economy Binders"/>
    <n v="0.36"/>
    <s v="United States"/>
    <x v="1"/>
    <x v="18"/>
    <s v="Channelview"/>
    <n v="77530"/>
    <x v="139"/>
    <d v="2015-05-23T00:00:00"/>
    <n v="-11.281499999999999"/>
    <n v="16"/>
    <n v="33.770000000000003"/>
    <n v="89982"/>
    <x v="1"/>
    <n v="-10.887818645150904"/>
  </r>
  <r>
    <n v="19"/>
    <s v="Jim Rodgers"/>
    <x v="3"/>
    <n v="7.0000000000000007E-2"/>
    <n v="12.99"/>
    <n v="9.44"/>
    <x v="1"/>
    <x v="0"/>
    <x v="1"/>
    <x v="3"/>
    <x v="6"/>
    <s v="Hewlett Packard 6S Scientific Calculator"/>
    <n v="0.39"/>
    <s v="United States"/>
    <x v="2"/>
    <x v="24"/>
    <s v="Missoula"/>
    <n v="59801"/>
    <x v="139"/>
    <d v="2015-05-23T00:00:00"/>
    <n v="-114.6399"/>
    <n v="18"/>
    <n v="231.79"/>
    <n v="90032"/>
    <x v="2"/>
    <n v="291.08698920614847"/>
  </r>
  <r>
    <n v="21"/>
    <s v="Tony Wilkins Winters"/>
    <x v="3"/>
    <n v="0.08"/>
    <n v="5"/>
    <n v="3.39"/>
    <x v="1"/>
    <x v="0"/>
    <x v="2"/>
    <x v="14"/>
    <x v="2"/>
    <s v="Advantus Plastic Paper Clips"/>
    <n v="0.37"/>
    <s v="United States"/>
    <x v="3"/>
    <x v="11"/>
    <s v="New York City"/>
    <n v="10012"/>
    <x v="139"/>
    <d v="2015-05-22T00:00:00"/>
    <n v="-17.489999999999998"/>
    <n v="58"/>
    <n v="293.06"/>
    <n v="42949"/>
    <x v="3"/>
    <n v="175.08680859967191"/>
  </r>
  <r>
    <n v="21"/>
    <s v="Tony Wilkins Winters"/>
    <x v="3"/>
    <n v="7.0000000000000007E-2"/>
    <n v="12.99"/>
    <n v="9.44"/>
    <x v="1"/>
    <x v="0"/>
    <x v="1"/>
    <x v="3"/>
    <x v="6"/>
    <s v="Hewlett Packard 6S Scientific Calculator"/>
    <n v="0.39"/>
    <s v="United States"/>
    <x v="3"/>
    <x v="11"/>
    <s v="New York City"/>
    <n v="10012"/>
    <x v="139"/>
    <d v="2015-05-23T00:00:00"/>
    <n v="-114.6399"/>
    <n v="71"/>
    <n v="914.29"/>
    <n v="42949"/>
    <x v="3"/>
    <n v="291.08698920614847"/>
  </r>
  <r>
    <n v="3206"/>
    <s v="Dana Rankin"/>
    <x v="3"/>
    <n v="0.06"/>
    <n v="218.08"/>
    <n v="18.059999999999999"/>
    <x v="2"/>
    <x v="1"/>
    <x v="0"/>
    <x v="9"/>
    <x v="4"/>
    <s v="Lifetime Advantage™ Folding Chairs, 4/Carton"/>
    <n v="0.56999999999999995"/>
    <s v="United States"/>
    <x v="2"/>
    <x v="37"/>
    <s v="Twin Falls"/>
    <n v="83301"/>
    <x v="139"/>
    <d v="2015-05-23T00:00:00"/>
    <n v="969.42"/>
    <n v="7"/>
    <n v="1488.51"/>
    <n v="87934"/>
    <x v="2"/>
    <n v="2336.1328039334344"/>
  </r>
  <r>
    <n v="2385"/>
    <s v="Janice Frye"/>
    <x v="0"/>
    <n v="0.1"/>
    <n v="130.97999999999999"/>
    <n v="30"/>
    <x v="0"/>
    <x v="0"/>
    <x v="0"/>
    <x v="9"/>
    <x v="3"/>
    <s v="Office Star - Contemporary Task Swivel chair with 2-way adjustable arms, Plum"/>
    <n v="0.78"/>
    <s v="United States"/>
    <x v="2"/>
    <x v="43"/>
    <s v="Las Cruces"/>
    <n v="88001"/>
    <x v="140"/>
    <d v="2015-05-24T00:00:00"/>
    <n v="2000.11"/>
    <n v="18"/>
    <n v="2259.9899999999998"/>
    <n v="89184"/>
    <x v="2"/>
    <n v="3984.3445450491122"/>
  </r>
  <r>
    <n v="2699"/>
    <s v="Marcia Greenberg"/>
    <x v="0"/>
    <n v="0.06"/>
    <n v="4.9800000000000004"/>
    <n v="4.95"/>
    <x v="1"/>
    <x v="3"/>
    <x v="2"/>
    <x v="5"/>
    <x v="5"/>
    <s v="Cardinal Holdit Business Card Pockets"/>
    <n v="0.37"/>
    <s v="United States"/>
    <x v="2"/>
    <x v="41"/>
    <s v="Bullhead City"/>
    <n v="86442"/>
    <x v="140"/>
    <d v="2015-05-24T00:00:00"/>
    <n v="-103.224"/>
    <n v="16"/>
    <n v="78.989999999999995"/>
    <n v="87677"/>
    <x v="2"/>
    <n v="241.58308722621118"/>
  </r>
  <r>
    <n v="181"/>
    <s v="Wesley Waller"/>
    <x v="1"/>
    <n v="7.0000000000000007E-2"/>
    <n v="1.68"/>
    <n v="1.57"/>
    <x v="1"/>
    <x v="3"/>
    <x v="2"/>
    <x v="2"/>
    <x v="2"/>
    <s v="Newell 323"/>
    <n v="0.59"/>
    <s v="United States"/>
    <x v="2"/>
    <x v="8"/>
    <s v="San Francisco"/>
    <n v="94122"/>
    <x v="140"/>
    <d v="2015-05-23T00:00:00"/>
    <n v="-35.75"/>
    <n v="116"/>
    <n v="186.59"/>
    <n v="3585"/>
    <x v="2"/>
    <n v="90.670109999577306"/>
  </r>
  <r>
    <n v="188"/>
    <s v="Alex Harrell"/>
    <x v="1"/>
    <n v="7.0000000000000007E-2"/>
    <n v="10.06"/>
    <n v="2.06"/>
    <x v="1"/>
    <x v="3"/>
    <x v="2"/>
    <x v="7"/>
    <x v="2"/>
    <s v="Riverleaf Stik-Withit® Designer Note Cubes®"/>
    <n v="0.39"/>
    <s v="United States"/>
    <x v="1"/>
    <x v="18"/>
    <s v="Gainesville"/>
    <n v="76240"/>
    <x v="140"/>
    <d v="2015-05-22T00:00:00"/>
    <n v="152.65559999999999"/>
    <n v="23"/>
    <n v="221.24"/>
    <n v="88361"/>
    <x v="1"/>
    <n v="157.16480841134225"/>
  </r>
  <r>
    <n v="188"/>
    <s v="Alex Harrell"/>
    <x v="1"/>
    <n v="7.0000000000000007E-2"/>
    <n v="1.68"/>
    <n v="1.57"/>
    <x v="1"/>
    <x v="3"/>
    <x v="2"/>
    <x v="2"/>
    <x v="2"/>
    <s v="Newell 323"/>
    <n v="0.59"/>
    <s v="United States"/>
    <x v="1"/>
    <x v="18"/>
    <s v="Gainesville"/>
    <n v="76240"/>
    <x v="140"/>
    <d v="2015-05-23T00:00:00"/>
    <n v="7.15"/>
    <n v="29"/>
    <n v="46.65"/>
    <n v="88361"/>
    <x v="1"/>
    <n v="134.60081348978073"/>
  </r>
  <r>
    <n v="1246"/>
    <s v="Lois Hansen"/>
    <x v="2"/>
    <n v="0.03"/>
    <n v="256.99"/>
    <n v="11.25"/>
    <x v="1"/>
    <x v="2"/>
    <x v="1"/>
    <x v="1"/>
    <x v="5"/>
    <s v="Hayes Optima 56K V.90 Internal Voice Modem"/>
    <n v="0.51"/>
    <s v="United States"/>
    <x v="3"/>
    <x v="11"/>
    <s v="New York City"/>
    <n v="10009"/>
    <x v="140"/>
    <d v="2015-05-22T00:00:00"/>
    <n v="1489.8"/>
    <n v="32"/>
    <n v="8216.2800000000007"/>
    <n v="46853"/>
    <x v="3"/>
    <n v="2792.9872232019779"/>
  </r>
  <r>
    <n v="1257"/>
    <s v="Ryan Foster"/>
    <x v="4"/>
    <n v="0.01"/>
    <n v="115.99"/>
    <n v="56.14"/>
    <x v="0"/>
    <x v="2"/>
    <x v="1"/>
    <x v="3"/>
    <x v="3"/>
    <s v="Hewlett-Packard Deskjet 5550 Color Inkjet Printer"/>
    <n v="0.4"/>
    <s v="United States"/>
    <x v="2"/>
    <x v="3"/>
    <s v="Aurora"/>
    <n v="80013"/>
    <x v="140"/>
    <d v="2015-05-23T00:00:00"/>
    <n v="-164.39519999999999"/>
    <n v="5"/>
    <n v="604.35"/>
    <n v="86535"/>
    <x v="2"/>
    <n v="1949.2149644661174"/>
  </r>
  <r>
    <n v="2976"/>
    <s v="Fred Barber"/>
    <x v="4"/>
    <n v="0.01"/>
    <n v="35.99"/>
    <n v="0.99"/>
    <x v="1"/>
    <x v="0"/>
    <x v="1"/>
    <x v="12"/>
    <x v="1"/>
    <s v="Accessory31"/>
    <n v="0.35"/>
    <s v="United States"/>
    <x v="1"/>
    <x v="30"/>
    <s v="Oak Creek"/>
    <n v="53154"/>
    <x v="140"/>
    <d v="2015-05-23T00:00:00"/>
    <n v="882.48239999999998"/>
    <n v="41"/>
    <n v="1278.96"/>
    <n v="89047"/>
    <x v="1"/>
    <n v="968.81333213871449"/>
  </r>
  <r>
    <n v="2198"/>
    <s v="Lester Woodward Maynard"/>
    <x v="3"/>
    <n v="0.03"/>
    <n v="25.98"/>
    <n v="4.08"/>
    <x v="1"/>
    <x v="0"/>
    <x v="2"/>
    <x v="2"/>
    <x v="1"/>
    <s v="Boston 1799 Powerhouse™ Electric Pencil Sharpener"/>
    <n v="0.56999999999999995"/>
    <s v="United States"/>
    <x v="3"/>
    <x v="11"/>
    <s v="Lindenhurst"/>
    <n v="11757"/>
    <x v="140"/>
    <d v="2015-05-25T00:00:00"/>
    <n v="295.90649999999999"/>
    <n v="16"/>
    <n v="428.85"/>
    <n v="89174"/>
    <x v="3"/>
    <n v="780.09677629826081"/>
  </r>
  <r>
    <n v="2198"/>
    <s v="Lester Woodward Maynard"/>
    <x v="3"/>
    <n v="0.1"/>
    <n v="20.98"/>
    <n v="53.03"/>
    <x v="0"/>
    <x v="0"/>
    <x v="2"/>
    <x v="6"/>
    <x v="3"/>
    <s v="Tennsco Lockers, Gray"/>
    <n v="0.78"/>
    <s v="United States"/>
    <x v="3"/>
    <x v="11"/>
    <s v="Lindenhurst"/>
    <n v="11757"/>
    <x v="140"/>
    <d v="2015-05-22T00:00:00"/>
    <n v="-2111.36"/>
    <n v="16"/>
    <n v="342.54"/>
    <n v="89174"/>
    <x v="3"/>
    <n v="-23.003701256391299"/>
  </r>
  <r>
    <n v="2526"/>
    <s v="Derek Sweeney"/>
    <x v="0"/>
    <n v="0.01"/>
    <n v="2.16"/>
    <n v="6.05"/>
    <x v="1"/>
    <x v="3"/>
    <x v="2"/>
    <x v="5"/>
    <x v="5"/>
    <s v="Peel &amp; Stick Add-On Corner Pockets"/>
    <n v="0.37"/>
    <s v="United States"/>
    <x v="0"/>
    <x v="17"/>
    <s v="Lafayette"/>
    <n v="70506"/>
    <x v="141"/>
    <d v="2015-05-25T00:00:00"/>
    <n v="395.76"/>
    <n v="24"/>
    <n v="58.05"/>
    <n v="87208"/>
    <x v="0"/>
    <n v="807.16520806867254"/>
  </r>
  <r>
    <n v="2527"/>
    <s v="Gretchen Orr"/>
    <x v="0"/>
    <n v="7.0000000000000007E-2"/>
    <n v="21.38"/>
    <n v="8.99"/>
    <x v="1"/>
    <x v="3"/>
    <x v="2"/>
    <x v="2"/>
    <x v="1"/>
    <s v="Boston 1730 StandUp Electric Pencil Sharpener"/>
    <n v="0.59"/>
    <s v="United States"/>
    <x v="0"/>
    <x v="17"/>
    <s v="Lake Charles"/>
    <n v="70601"/>
    <x v="141"/>
    <d v="2015-05-25T00:00:00"/>
    <n v="-39.396000000000001"/>
    <n v="3"/>
    <n v="68.64"/>
    <n v="87208"/>
    <x v="0"/>
    <n v="646.24369602612228"/>
  </r>
  <r>
    <n v="1182"/>
    <s v="Jesse Williamson"/>
    <x v="1"/>
    <n v="7.0000000000000007E-2"/>
    <n v="2.61"/>
    <n v="0.5"/>
    <x v="1"/>
    <x v="2"/>
    <x v="2"/>
    <x v="13"/>
    <x v="5"/>
    <s v="Avery 494"/>
    <n v="0.39"/>
    <s v="United States"/>
    <x v="2"/>
    <x v="15"/>
    <s v="Spanish Fork"/>
    <n v="84660"/>
    <x v="141"/>
    <d v="2015-05-23T00:00:00"/>
    <n v="27.013500000000001"/>
    <n v="15"/>
    <n v="39.15"/>
    <n v="86913"/>
    <x v="2"/>
    <n v="-7.5163532949742127"/>
  </r>
  <r>
    <n v="3249"/>
    <s v="Nicole Goldstein"/>
    <x v="1"/>
    <n v="0.03"/>
    <n v="42.8"/>
    <n v="2.99"/>
    <x v="1"/>
    <x v="3"/>
    <x v="2"/>
    <x v="5"/>
    <x v="5"/>
    <s v="Wilson Jones Elliptical Ring 3 1/2&quot; Capacity Binders, 800 sheets"/>
    <n v="0.36"/>
    <s v="United States"/>
    <x v="3"/>
    <x v="36"/>
    <s v="Annapolis"/>
    <n v="21403"/>
    <x v="141"/>
    <d v="2015-05-24T00:00:00"/>
    <n v="462.92099999999999"/>
    <n v="16"/>
    <n v="670.9"/>
    <n v="87298"/>
    <x v="3"/>
    <n v="604.66735919293137"/>
  </r>
  <r>
    <n v="460"/>
    <s v="Anne Armstrong"/>
    <x v="2"/>
    <n v="7.0000000000000007E-2"/>
    <n v="16.91"/>
    <n v="6.25"/>
    <x v="1"/>
    <x v="2"/>
    <x v="2"/>
    <x v="6"/>
    <x v="5"/>
    <s v="Tenex Personal Self-Stacking Standard File Box, Black/Gray"/>
    <n v="0.57999999999999996"/>
    <s v="United States"/>
    <x v="3"/>
    <x v="33"/>
    <s v="Millville"/>
    <n v="8332"/>
    <x v="141"/>
    <d v="2015-05-30T00:00:00"/>
    <n v="7.9"/>
    <n v="31"/>
    <n v="492.9"/>
    <n v="86014"/>
    <x v="3"/>
    <n v="416.82329619720588"/>
  </r>
  <r>
    <n v="2858"/>
    <s v="Jerry Webster"/>
    <x v="2"/>
    <n v="0.04"/>
    <n v="67.28"/>
    <n v="19.989999999999998"/>
    <x v="1"/>
    <x v="3"/>
    <x v="2"/>
    <x v="5"/>
    <x v="5"/>
    <s v="Catalog Binders with Expanding Posts"/>
    <n v="0.4"/>
    <s v="United States"/>
    <x v="0"/>
    <x v="12"/>
    <s v="Fruit Cove"/>
    <n v="32259"/>
    <x v="141"/>
    <d v="2015-05-28T00:00:00"/>
    <n v="14.754"/>
    <n v="30"/>
    <n v="2051.6799999999998"/>
    <n v="88282"/>
    <x v="0"/>
    <n v="801.19757945446861"/>
  </r>
  <r>
    <n v="2858"/>
    <s v="Jerry Webster"/>
    <x v="2"/>
    <n v="0.1"/>
    <n v="130.97999999999999"/>
    <n v="54.74"/>
    <x v="0"/>
    <x v="3"/>
    <x v="0"/>
    <x v="10"/>
    <x v="0"/>
    <s v="O'Sullivan Elevations Bookcase, Cherry Finish"/>
    <n v="0.69"/>
    <s v="United States"/>
    <x v="0"/>
    <x v="12"/>
    <s v="Fruit Cove"/>
    <n v="32259"/>
    <x v="141"/>
    <d v="2015-05-23T00:00:00"/>
    <n v="669.61199999999997"/>
    <n v="42"/>
    <n v="5295.03"/>
    <n v="88282"/>
    <x v="0"/>
    <n v="3029.6649167515752"/>
  </r>
  <r>
    <n v="2858"/>
    <s v="Jerry Webster"/>
    <x v="2"/>
    <n v="0.04"/>
    <n v="2.78"/>
    <n v="1.25"/>
    <x v="1"/>
    <x v="3"/>
    <x v="2"/>
    <x v="2"/>
    <x v="2"/>
    <s v="Newell 318"/>
    <n v="0.59"/>
    <s v="United States"/>
    <x v="0"/>
    <x v="12"/>
    <s v="Fruit Cove"/>
    <n v="32259"/>
    <x v="141"/>
    <d v="2015-05-23T00:00:00"/>
    <n v="213"/>
    <n v="28"/>
    <n v="80.27"/>
    <n v="88282"/>
    <x v="0"/>
    <n v="442.08036407039788"/>
  </r>
  <r>
    <n v="398"/>
    <s v="Bruce Stark"/>
    <x v="4"/>
    <n v="0.05"/>
    <n v="63.94"/>
    <n v="14.48"/>
    <x v="1"/>
    <x v="3"/>
    <x v="0"/>
    <x v="11"/>
    <x v="5"/>
    <s v="Howard Miller 16&quot; Diameter Gallery Wall Clock"/>
    <n v="0.46"/>
    <s v="United States"/>
    <x v="3"/>
    <x v="27"/>
    <s v="Dayton"/>
    <n v="45406"/>
    <x v="141"/>
    <d v="2015-05-25T00:00:00"/>
    <n v="1372.6307999999999"/>
    <n v="31"/>
    <n v="1989.32"/>
    <n v="89320"/>
    <x v="3"/>
    <n v="2005.1981895174617"/>
  </r>
  <r>
    <n v="540"/>
    <s v="Ruth Lamm"/>
    <x v="4"/>
    <n v="0.05"/>
    <n v="204.1"/>
    <n v="13.99"/>
    <x v="1"/>
    <x v="0"/>
    <x v="1"/>
    <x v="3"/>
    <x v="6"/>
    <s v="Soundgear Copyboard Conference Phone, Optional Battery"/>
    <n v="0.37"/>
    <s v="United States"/>
    <x v="1"/>
    <x v="10"/>
    <s v="Vernon Hills"/>
    <n v="60061"/>
    <x v="141"/>
    <d v="2015-05-25T00:00:00"/>
    <n v="5924.1122999999998"/>
    <n v="41"/>
    <n v="8585.67"/>
    <n v="91175"/>
    <x v="1"/>
    <n v="7007.7917894269403"/>
  </r>
  <r>
    <n v="2458"/>
    <s v="Troy Casey"/>
    <x v="4"/>
    <n v="0.05"/>
    <n v="12.88"/>
    <n v="4.59"/>
    <x v="1"/>
    <x v="2"/>
    <x v="2"/>
    <x v="16"/>
    <x v="2"/>
    <s v="Martin-Yale Premier Letter Opener"/>
    <n v="0.82"/>
    <s v="United States"/>
    <x v="1"/>
    <x v="7"/>
    <s v="Edina"/>
    <n v="55410"/>
    <x v="141"/>
    <d v="2015-05-25T00:00:00"/>
    <n v="5.98"/>
    <n v="3"/>
    <n v="42.35"/>
    <n v="91286"/>
    <x v="1"/>
    <n v="502.04485602882357"/>
  </r>
  <r>
    <n v="1814"/>
    <s v="Albert Tyson"/>
    <x v="3"/>
    <n v="0.09"/>
    <n v="77.510000000000005"/>
    <n v="4"/>
    <x v="2"/>
    <x v="2"/>
    <x v="1"/>
    <x v="1"/>
    <x v="5"/>
    <s v="Micro Innovations Media Access Pro Keyboard"/>
    <n v="0.76"/>
    <s v="United States"/>
    <x v="0"/>
    <x v="0"/>
    <s v="Olive Branch"/>
    <n v="38654"/>
    <x v="141"/>
    <d v="2015-05-25T00:00:00"/>
    <n v="-986.524"/>
    <n v="17"/>
    <n v="1300.54"/>
    <n v="90524"/>
    <x v="0"/>
    <n v="-298.36922476576729"/>
  </r>
  <r>
    <n v="1814"/>
    <s v="Albert Tyson"/>
    <x v="3"/>
    <n v="0"/>
    <n v="2.88"/>
    <n v="0.7"/>
    <x v="1"/>
    <x v="2"/>
    <x v="2"/>
    <x v="2"/>
    <x v="2"/>
    <s v="Newell 340"/>
    <n v="0.56000000000000005"/>
    <s v="United States"/>
    <x v="0"/>
    <x v="0"/>
    <s v="Olive Branch"/>
    <n v="38654"/>
    <x v="141"/>
    <d v="2015-05-25T00:00:00"/>
    <n v="-141.666"/>
    <n v="13"/>
    <n v="38.06"/>
    <n v="90524"/>
    <x v="0"/>
    <n v="217.20297993490297"/>
  </r>
  <r>
    <n v="2450"/>
    <s v="Tonya Miller"/>
    <x v="3"/>
    <n v="0.08"/>
    <n v="4.13"/>
    <n v="1.17"/>
    <x v="1"/>
    <x v="2"/>
    <x v="2"/>
    <x v="2"/>
    <x v="2"/>
    <s v="Newell 31"/>
    <n v="0.56999999999999995"/>
    <s v="United States"/>
    <x v="1"/>
    <x v="30"/>
    <s v="Janesville"/>
    <n v="53545"/>
    <x v="141"/>
    <d v="2015-05-25T00:00:00"/>
    <n v="-5.54"/>
    <n v="1"/>
    <n v="4.21"/>
    <n v="90322"/>
    <x v="1"/>
    <n v="328.95119313132466"/>
  </r>
  <r>
    <n v="357"/>
    <s v="Barbara McNamara"/>
    <x v="0"/>
    <n v="7.0000000000000007E-2"/>
    <n v="124.49"/>
    <n v="51.94"/>
    <x v="0"/>
    <x v="3"/>
    <x v="0"/>
    <x v="0"/>
    <x v="0"/>
    <s v="Bevis 36 x 72 Conference Tables"/>
    <n v="0.63"/>
    <s v="United States"/>
    <x v="2"/>
    <x v="41"/>
    <s v="Kingman"/>
    <n v="86401"/>
    <x v="142"/>
    <d v="2015-05-25T00:00:00"/>
    <n v="1074.44"/>
    <n v="14"/>
    <n v="1714.93"/>
    <n v="91131"/>
    <x v="2"/>
    <n v="3526.6917597602942"/>
  </r>
  <r>
    <n v="885"/>
    <s v="Malcolm Robertson"/>
    <x v="0"/>
    <n v="0.06"/>
    <n v="25.98"/>
    <n v="14.36"/>
    <x v="0"/>
    <x v="3"/>
    <x v="0"/>
    <x v="9"/>
    <x v="3"/>
    <s v="Global Stack Chair without Arms, Black"/>
    <n v="0.6"/>
    <s v="United States"/>
    <x v="1"/>
    <x v="18"/>
    <s v="Amarillo"/>
    <n v="79109"/>
    <x v="142"/>
    <d v="2015-05-25T00:00:00"/>
    <n v="55.887999999999998"/>
    <n v="41"/>
    <n v="1033.56"/>
    <n v="89537"/>
    <x v="1"/>
    <n v="1118.0054689525305"/>
  </r>
  <r>
    <n v="1623"/>
    <s v="Patrick Adcock"/>
    <x v="1"/>
    <n v="0.06"/>
    <n v="15.01"/>
    <n v="8.4"/>
    <x v="1"/>
    <x v="0"/>
    <x v="2"/>
    <x v="5"/>
    <x v="5"/>
    <s v="GBC Prepunched Paper, 19-Hole, for Binding Systems, 24-lb"/>
    <n v="0.39"/>
    <s v="United States"/>
    <x v="1"/>
    <x v="2"/>
    <s v="Schererville"/>
    <n v="46375"/>
    <x v="142"/>
    <d v="2015-05-26T00:00:00"/>
    <n v="1.6169"/>
    <n v="22"/>
    <n v="333.04"/>
    <n v="87611"/>
    <x v="1"/>
    <n v="190.81175452227743"/>
  </r>
  <r>
    <n v="1623"/>
    <s v="Patrick Adcock"/>
    <x v="1"/>
    <n v="0.09"/>
    <n v="40.479999999999997"/>
    <n v="19.989999999999998"/>
    <x v="1"/>
    <x v="0"/>
    <x v="1"/>
    <x v="1"/>
    <x v="5"/>
    <s v="Keytronic Designer 104- Key Black Keyboard"/>
    <n v="0.77"/>
    <s v="United States"/>
    <x v="1"/>
    <x v="2"/>
    <s v="Schererville"/>
    <n v="46375"/>
    <x v="142"/>
    <d v="2015-05-26T00:00:00"/>
    <n v="65.394000000000005"/>
    <n v="12"/>
    <n v="472.44"/>
    <n v="87611"/>
    <x v="1"/>
    <n v="952.28783856876976"/>
  </r>
  <r>
    <n v="1623"/>
    <s v="Patrick Adcock"/>
    <x v="1"/>
    <n v="0.05"/>
    <n v="12.28"/>
    <n v="6.13"/>
    <x v="1"/>
    <x v="0"/>
    <x v="2"/>
    <x v="6"/>
    <x v="5"/>
    <s v="Recycled Eldon Regeneration Jumbo File"/>
    <n v="0.56999999999999995"/>
    <s v="United States"/>
    <x v="1"/>
    <x v="2"/>
    <s v="Schererville"/>
    <n v="46375"/>
    <x v="142"/>
    <d v="2015-05-25T00:00:00"/>
    <n v="1.3360000000000001"/>
    <n v="1"/>
    <n v="18.73"/>
    <n v="87611"/>
    <x v="1"/>
    <n v="275.45070760992115"/>
  </r>
  <r>
    <n v="3096"/>
    <s v="Mike Howard"/>
    <x v="1"/>
    <n v="0.08"/>
    <n v="40.98"/>
    <n v="7.2"/>
    <x v="2"/>
    <x v="1"/>
    <x v="2"/>
    <x v="8"/>
    <x v="5"/>
    <s v="Kensington 6 Outlet SmartSocket Surge Protector"/>
    <n v="0.6"/>
    <s v="United States"/>
    <x v="3"/>
    <x v="27"/>
    <s v="Hilliard"/>
    <n v="43026"/>
    <x v="142"/>
    <d v="2015-05-25T00:00:00"/>
    <n v="-16.64"/>
    <n v="3"/>
    <n v="119.86"/>
    <n v="86221"/>
    <x v="3"/>
    <n v="279.53437856062288"/>
  </r>
  <r>
    <n v="3096"/>
    <s v="Mike Howard"/>
    <x v="1"/>
    <n v="0.08"/>
    <n v="8.1199999999999992"/>
    <n v="2.83"/>
    <x v="2"/>
    <x v="1"/>
    <x v="1"/>
    <x v="1"/>
    <x v="1"/>
    <s v="Imation Neon Mac Format Diskettes, 10/Pack"/>
    <n v="0.77"/>
    <s v="United States"/>
    <x v="3"/>
    <x v="27"/>
    <s v="Hilliard"/>
    <n v="43026"/>
    <x v="142"/>
    <d v="2015-05-25T00:00:00"/>
    <n v="-59.73"/>
    <n v="12"/>
    <n v="98.77"/>
    <n v="86221"/>
    <x v="3"/>
    <n v="152.97027891272714"/>
  </r>
  <r>
    <n v="3096"/>
    <s v="Mike Howard"/>
    <x v="1"/>
    <n v="0.02"/>
    <n v="262.11"/>
    <n v="62.74"/>
    <x v="0"/>
    <x v="1"/>
    <x v="0"/>
    <x v="0"/>
    <x v="0"/>
    <s v="Bevis Boat-Shaped Conference Table"/>
    <n v="0.75"/>
    <s v="United States"/>
    <x v="3"/>
    <x v="27"/>
    <s v="Hilliard"/>
    <n v="43026"/>
    <x v="142"/>
    <d v="2015-05-25T00:00:00"/>
    <n v="-633.441237"/>
    <n v="9"/>
    <n v="2495.35"/>
    <n v="86221"/>
    <x v="3"/>
    <n v="2318.818579562068"/>
  </r>
  <r>
    <n v="3366"/>
    <s v="Dana Boyle"/>
    <x v="2"/>
    <n v="0.1"/>
    <n v="80.97"/>
    <n v="33.6"/>
    <x v="0"/>
    <x v="2"/>
    <x v="1"/>
    <x v="3"/>
    <x v="3"/>
    <s v="Lexmark Z25 Color Inkjet Printer"/>
    <n v="0.37"/>
    <s v="United States"/>
    <x v="3"/>
    <x v="27"/>
    <s v="Troy"/>
    <n v="45373"/>
    <x v="142"/>
    <d v="2015-05-29T00:00:00"/>
    <n v="66.22"/>
    <n v="11"/>
    <n v="837.57"/>
    <n v="90501"/>
    <x v="3"/>
    <n v="1435.2504018731677"/>
  </r>
  <r>
    <n v="3366"/>
    <s v="Dana Boyle"/>
    <x v="2"/>
    <n v="0.02"/>
    <n v="6.48"/>
    <n v="5.1100000000000003"/>
    <x v="1"/>
    <x v="2"/>
    <x v="2"/>
    <x v="7"/>
    <x v="5"/>
    <s v="Xerox 231"/>
    <n v="0.37"/>
    <s v="United States"/>
    <x v="3"/>
    <x v="27"/>
    <s v="Troy"/>
    <n v="45373"/>
    <x v="142"/>
    <d v="2015-05-28T00:00:00"/>
    <n v="-23.53"/>
    <n v="8"/>
    <n v="56.22"/>
    <n v="90501"/>
    <x v="3"/>
    <n v="178.94362676043687"/>
  </r>
  <r>
    <n v="1450"/>
    <s v="Veronica Peck"/>
    <x v="4"/>
    <n v="0.1"/>
    <n v="218.08"/>
    <n v="18.059999999999999"/>
    <x v="2"/>
    <x v="1"/>
    <x v="0"/>
    <x v="9"/>
    <x v="4"/>
    <s v="Lifetime Advantage™ Folding Chairs, 4/Carton"/>
    <n v="0.56999999999999995"/>
    <s v="United States"/>
    <x v="2"/>
    <x v="8"/>
    <s v="South Lake Tahoe"/>
    <n v="96150"/>
    <x v="142"/>
    <d v="2015-05-25T00:00:00"/>
    <n v="1318.83"/>
    <n v="12"/>
    <n v="2366.5100000000002"/>
    <n v="86735"/>
    <x v="2"/>
    <n v="2479.2379819140765"/>
  </r>
  <r>
    <n v="2422"/>
    <s v="Arlene Wiggins Dalton"/>
    <x v="3"/>
    <n v="0.05"/>
    <n v="150.97999999999999"/>
    <n v="43.71"/>
    <x v="0"/>
    <x v="2"/>
    <x v="0"/>
    <x v="9"/>
    <x v="3"/>
    <s v="Global Airflow Leather Mesh Back Chair, Black"/>
    <n v="0.55000000000000004"/>
    <s v="United States"/>
    <x v="1"/>
    <x v="18"/>
    <s v="Huntsville"/>
    <n v="77340"/>
    <x v="142"/>
    <d v="2015-05-25T00:00:00"/>
    <n v="650.29999999999995"/>
    <n v="12"/>
    <n v="1857.08"/>
    <n v="89053"/>
    <x v="1"/>
    <n v="2836.0666767110674"/>
  </r>
  <r>
    <n v="3063"/>
    <s v="Ann Steele"/>
    <x v="3"/>
    <n v="0.03"/>
    <n v="20.99"/>
    <n v="0.99"/>
    <x v="1"/>
    <x v="1"/>
    <x v="1"/>
    <x v="12"/>
    <x v="2"/>
    <s v="Accessory25"/>
    <n v="0.56999999999999995"/>
    <s v="United States"/>
    <x v="2"/>
    <x v="4"/>
    <s v="Kirkland"/>
    <n v="98034"/>
    <x v="142"/>
    <d v="2015-05-26T00:00:00"/>
    <n v="4.1821999999999999"/>
    <n v="9"/>
    <n v="158.87"/>
    <n v="88449"/>
    <x v="2"/>
    <n v="360.42432223031847"/>
  </r>
  <r>
    <n v="444"/>
    <s v="Thelma Abrams"/>
    <x v="0"/>
    <n v="0"/>
    <n v="7.59"/>
    <n v="4"/>
    <x v="1"/>
    <x v="0"/>
    <x v="0"/>
    <x v="11"/>
    <x v="2"/>
    <s v="Master Giant Foot® Doorstop, Safety Yellow"/>
    <n v="0.42"/>
    <s v="United States"/>
    <x v="1"/>
    <x v="10"/>
    <s v="Urbana"/>
    <n v="61801"/>
    <x v="143"/>
    <d v="2015-05-28T00:00:00"/>
    <n v="86.438000000000002"/>
    <n v="43"/>
    <n v="355.92"/>
    <n v="88085"/>
    <x v="1"/>
    <n v="489.89499582737722"/>
  </r>
  <r>
    <n v="526"/>
    <s v="April Hu"/>
    <x v="1"/>
    <n v="0.09"/>
    <n v="17.98"/>
    <n v="8.51"/>
    <x v="1"/>
    <x v="2"/>
    <x v="1"/>
    <x v="3"/>
    <x v="6"/>
    <s v="Canon P1-DHIII Palm Printing Calculator"/>
    <n v="0.4"/>
    <s v="United States"/>
    <x v="2"/>
    <x v="41"/>
    <s v="Mesa"/>
    <n v="85204"/>
    <x v="143"/>
    <d v="2015-05-27T00:00:00"/>
    <n v="-6.6120000000000001"/>
    <n v="12"/>
    <n v="211.13"/>
    <n v="90026"/>
    <x v="2"/>
    <n v="222.6933933150014"/>
  </r>
  <r>
    <n v="1008"/>
    <s v="Priscilla Frank"/>
    <x v="1"/>
    <n v="0.01"/>
    <n v="3.15"/>
    <n v="0.49"/>
    <x v="1"/>
    <x v="2"/>
    <x v="2"/>
    <x v="13"/>
    <x v="5"/>
    <s v="Self-Adhesive Removable Labels"/>
    <n v="0.37"/>
    <s v="United States"/>
    <x v="3"/>
    <x v="29"/>
    <s v="Gorham"/>
    <n v="4038"/>
    <x v="143"/>
    <d v="2015-05-27T00:00:00"/>
    <n v="17.505299999999998"/>
    <n v="8"/>
    <n v="25.37"/>
    <n v="88371"/>
    <x v="3"/>
    <n v="7.1891838830543087"/>
  </r>
  <r>
    <n v="744"/>
    <s v="Joy Maxwell"/>
    <x v="2"/>
    <n v="0.09"/>
    <n v="125.99"/>
    <n v="8.99"/>
    <x v="1"/>
    <x v="1"/>
    <x v="1"/>
    <x v="12"/>
    <x v="5"/>
    <s v="SC7868i"/>
    <n v="0.55000000000000004"/>
    <s v="United States"/>
    <x v="2"/>
    <x v="41"/>
    <s v="Oro Valley"/>
    <n v="85737"/>
    <x v="143"/>
    <d v="2015-06-02T00:00:00"/>
    <n v="916.68060000000003"/>
    <n v="20"/>
    <n v="2104.9899999999998"/>
    <n v="87727"/>
    <x v="2"/>
    <n v="1667.4094547220529"/>
  </r>
  <r>
    <n v="3287"/>
    <s v="Mary Norman"/>
    <x v="2"/>
    <n v="0.08"/>
    <n v="30.56"/>
    <n v="2.99"/>
    <x v="1"/>
    <x v="0"/>
    <x v="2"/>
    <x v="5"/>
    <x v="5"/>
    <s v="Surelock™ Post Binders"/>
    <n v="0.35"/>
    <s v="United States"/>
    <x v="2"/>
    <x v="8"/>
    <s v="Granite Bay"/>
    <n v="95746"/>
    <x v="143"/>
    <d v="2015-05-27T00:00:00"/>
    <n v="352.87979999999999"/>
    <n v="17"/>
    <n v="511.42"/>
    <n v="89897"/>
    <x v="2"/>
    <n v="485.49867606055597"/>
  </r>
  <r>
    <n v="827"/>
    <s v="Sheryl Marsh"/>
    <x v="4"/>
    <n v="0.01"/>
    <n v="6.98"/>
    <n v="1.6"/>
    <x v="1"/>
    <x v="2"/>
    <x v="2"/>
    <x v="7"/>
    <x v="2"/>
    <s v="Adams Phone Message Book, Professional, 400 Message Capacity, 5 3/6” x 11”"/>
    <n v="0.38"/>
    <s v="United States"/>
    <x v="1"/>
    <x v="18"/>
    <s v="Amarillo"/>
    <n v="79109"/>
    <x v="143"/>
    <d v="2015-05-26T00:00:00"/>
    <n v="0.34599999999999997"/>
    <n v="3"/>
    <n v="21.93"/>
    <n v="89259"/>
    <x v="1"/>
    <n v="55.860773350521868"/>
  </r>
  <r>
    <n v="1237"/>
    <s v="Eva Simpson"/>
    <x v="4"/>
    <n v="0.05"/>
    <n v="300.98"/>
    <n v="13.99"/>
    <x v="1"/>
    <x v="3"/>
    <x v="1"/>
    <x v="3"/>
    <x v="6"/>
    <s v="Polycom VoiceStation 100"/>
    <n v="0.39"/>
    <s v="United States"/>
    <x v="1"/>
    <x v="18"/>
    <s v="Carrollton"/>
    <n v="75007"/>
    <x v="143"/>
    <d v="2015-05-26T00:00:00"/>
    <n v="3985.3089"/>
    <n v="20"/>
    <n v="5775.81"/>
    <n v="86077"/>
    <x v="1"/>
    <n v="5351.6095626076658"/>
  </r>
  <r>
    <n v="1237"/>
    <s v="Eva Simpson"/>
    <x v="4"/>
    <n v="0.04"/>
    <n v="205.99"/>
    <n v="5"/>
    <x v="2"/>
    <x v="3"/>
    <x v="1"/>
    <x v="12"/>
    <x v="5"/>
    <s v="Phone 918"/>
    <n v="0.59"/>
    <s v="United States"/>
    <x v="1"/>
    <x v="18"/>
    <s v="Carrollton"/>
    <n v="75007"/>
    <x v="143"/>
    <d v="2015-05-26T00:00:00"/>
    <n v="13.956799999999999"/>
    <n v="11"/>
    <n v="1878.24"/>
    <n v="86077"/>
    <x v="1"/>
    <n v="829.37407327336973"/>
  </r>
  <r>
    <n v="1472"/>
    <s v="Tommy Ellis Ritchie"/>
    <x v="4"/>
    <n v="0.05"/>
    <n v="20.27"/>
    <n v="3.99"/>
    <x v="1"/>
    <x v="2"/>
    <x v="2"/>
    <x v="8"/>
    <x v="5"/>
    <s v="Fellowes Mighty 8 Compact Surge Protector"/>
    <n v="0.56999999999999995"/>
    <s v="United States"/>
    <x v="3"/>
    <x v="27"/>
    <s v="Westlake"/>
    <n v="44145"/>
    <x v="143"/>
    <d v="2015-05-26T00:00:00"/>
    <n v="309.25400000000002"/>
    <n v="30"/>
    <n v="621.55999999999995"/>
    <n v="87079"/>
    <x v="3"/>
    <n v="611.37982753942617"/>
  </r>
  <r>
    <n v="2339"/>
    <s v="Gordon Boswell"/>
    <x v="4"/>
    <n v="0.05"/>
    <n v="11.58"/>
    <n v="6.97"/>
    <x v="1"/>
    <x v="2"/>
    <x v="2"/>
    <x v="15"/>
    <x v="5"/>
    <s v="Peel &amp; Seel® Recycled Catalog Envelopes, Brown"/>
    <n v="0.35"/>
    <s v="United States"/>
    <x v="1"/>
    <x v="18"/>
    <s v="Cloverleaf"/>
    <n v="77015"/>
    <x v="143"/>
    <d v="2015-05-28T00:00:00"/>
    <n v="2.806"/>
    <n v="6"/>
    <n v="73.959999999999994"/>
    <n v="91482"/>
    <x v="1"/>
    <n v="169.84669523086706"/>
  </r>
  <r>
    <n v="2652"/>
    <s v="Brenda Ross"/>
    <x v="4"/>
    <n v="0.06"/>
    <n v="47.9"/>
    <n v="5.86"/>
    <x v="1"/>
    <x v="1"/>
    <x v="2"/>
    <x v="7"/>
    <x v="5"/>
    <s v="Xerox 1938"/>
    <n v="0.37"/>
    <s v="United States"/>
    <x v="2"/>
    <x v="8"/>
    <s v="Bakersfield"/>
    <n v="93309"/>
    <x v="143"/>
    <d v="2015-05-27T00:00:00"/>
    <n v="21.78"/>
    <n v="2"/>
    <n v="94.2"/>
    <n v="89361"/>
    <x v="2"/>
    <n v="223.03425455930412"/>
  </r>
  <r>
    <n v="129"/>
    <s v="Kara Allison"/>
    <x v="3"/>
    <n v="7.0000000000000007E-2"/>
    <n v="15.74"/>
    <n v="1.39"/>
    <x v="1"/>
    <x v="0"/>
    <x v="2"/>
    <x v="15"/>
    <x v="5"/>
    <s v="#10-4 1/8&quot; x 9 1/2&quot; Premium Diagonal Seam Envelopes"/>
    <n v="0.4"/>
    <s v="United States"/>
    <x v="1"/>
    <x v="10"/>
    <s v="Alton"/>
    <n v="62002"/>
    <x v="143"/>
    <d v="2015-05-26T00:00:00"/>
    <n v="149.8887"/>
    <n v="14"/>
    <n v="217.23"/>
    <n v="86694"/>
    <x v="1"/>
    <n v="356.40242355269669"/>
  </r>
  <r>
    <n v="1054"/>
    <s v="Keith R Atkinson"/>
    <x v="3"/>
    <n v="0.03"/>
    <n v="5.44"/>
    <n v="7.46"/>
    <x v="2"/>
    <x v="3"/>
    <x v="2"/>
    <x v="5"/>
    <x v="5"/>
    <s v="Wilson Jones Custom Binder Spines &amp; Labels"/>
    <n v="0.36"/>
    <s v="United States"/>
    <x v="2"/>
    <x v="41"/>
    <s v="Surprise"/>
    <n v="85374"/>
    <x v="143"/>
    <d v="2015-05-27T00:00:00"/>
    <n v="-51.704000000000001"/>
    <n v="4"/>
    <n v="26.31"/>
    <n v="90069"/>
    <x v="2"/>
    <n v="205.47234133855886"/>
  </r>
  <r>
    <n v="1054"/>
    <s v="Keith R Atkinson"/>
    <x v="3"/>
    <n v="0.08"/>
    <n v="26.38"/>
    <n v="5.58"/>
    <x v="1"/>
    <x v="3"/>
    <x v="2"/>
    <x v="7"/>
    <x v="5"/>
    <s v="Xerox 1883"/>
    <n v="0.39"/>
    <s v="United States"/>
    <x v="2"/>
    <x v="41"/>
    <s v="Surprise"/>
    <n v="85374"/>
    <x v="143"/>
    <d v="2015-05-26T00:00:00"/>
    <n v="144.7482"/>
    <n v="8"/>
    <n v="209.78"/>
    <n v="90069"/>
    <x v="2"/>
    <n v="494.40063198375719"/>
  </r>
  <r>
    <n v="1054"/>
    <s v="Keith R Atkinson"/>
    <x v="3"/>
    <n v="0.06"/>
    <n v="20.99"/>
    <n v="2.5"/>
    <x v="1"/>
    <x v="3"/>
    <x v="1"/>
    <x v="12"/>
    <x v="2"/>
    <s v="Accessory37"/>
    <n v="0.81"/>
    <s v="United States"/>
    <x v="2"/>
    <x v="41"/>
    <s v="Surprise"/>
    <n v="85374"/>
    <x v="143"/>
    <d v="2015-05-27T00:00:00"/>
    <n v="-112.18899999999999"/>
    <n v="1"/>
    <n v="17.829999999999998"/>
    <n v="90069"/>
    <x v="2"/>
    <n v="491.58733193370705"/>
  </r>
  <r>
    <n v="2391"/>
    <s v="Jacob McNeill"/>
    <x v="3"/>
    <n v="0.06"/>
    <n v="4.7699999999999996"/>
    <n v="2.39"/>
    <x v="1"/>
    <x v="3"/>
    <x v="1"/>
    <x v="1"/>
    <x v="1"/>
    <s v="Imation Primaris 3.5&quot; 2HD Unformatted Diskettes, 10/Pack"/>
    <n v="0.72"/>
    <s v="United States"/>
    <x v="3"/>
    <x v="11"/>
    <s v="Oceanside"/>
    <n v="11572"/>
    <x v="143"/>
    <d v="2015-05-26T00:00:00"/>
    <n v="-45.64"/>
    <n v="9"/>
    <n v="42.46"/>
    <n v="91122"/>
    <x v="3"/>
    <n v="431.06823578233286"/>
  </r>
  <r>
    <n v="2391"/>
    <s v="Jacob McNeill"/>
    <x v="3"/>
    <n v="0.1"/>
    <n v="27.18"/>
    <n v="8.23"/>
    <x v="1"/>
    <x v="3"/>
    <x v="2"/>
    <x v="15"/>
    <x v="5"/>
    <s v="Tyvek ® Top-Opening Peel &amp; Seel Envelopes, Plain White"/>
    <n v="0.38"/>
    <s v="United States"/>
    <x v="3"/>
    <x v="11"/>
    <s v="Oceanside"/>
    <n v="11572"/>
    <x v="143"/>
    <d v="2015-05-27T00:00:00"/>
    <n v="204.49"/>
    <n v="12"/>
    <n v="314.06"/>
    <n v="91122"/>
    <x v="3"/>
    <n v="609.79996003156384"/>
  </r>
  <r>
    <n v="2868"/>
    <s v="Eugene Clayton"/>
    <x v="3"/>
    <n v="0.08"/>
    <n v="15.99"/>
    <n v="13.18"/>
    <x v="2"/>
    <x v="3"/>
    <x v="2"/>
    <x v="5"/>
    <x v="5"/>
    <s v="GBC Pre-Punched Binding Paper, Plastic, White, 8-1/2&quot; x 11&quot;"/>
    <n v="0.37"/>
    <s v="United States"/>
    <x v="2"/>
    <x v="4"/>
    <s v="Edmonds"/>
    <n v="98026"/>
    <x v="143"/>
    <d v="2015-05-27T00:00:00"/>
    <n v="-66.584999999999994"/>
    <n v="4"/>
    <n v="66.02"/>
    <n v="85828"/>
    <x v="2"/>
    <n v="356.65576424919965"/>
  </r>
  <r>
    <n v="2266"/>
    <s v="Brandon Beach"/>
    <x v="0"/>
    <n v="0.02"/>
    <n v="11.33"/>
    <n v="6.12"/>
    <x v="1"/>
    <x v="3"/>
    <x v="2"/>
    <x v="8"/>
    <x v="6"/>
    <s v="Holmes Replacement Filter for HEPA Air Cleaner, Medium Room"/>
    <n v="0.42"/>
    <s v="United States"/>
    <x v="1"/>
    <x v="6"/>
    <s v="Kirkwood"/>
    <n v="63122"/>
    <x v="144"/>
    <d v="2015-05-28T00:00:00"/>
    <n v="-14.52"/>
    <n v="3"/>
    <n v="35.35"/>
    <n v="86610"/>
    <x v="1"/>
    <n v="452.64471321961395"/>
  </r>
  <r>
    <n v="2266"/>
    <s v="Brandon Beach"/>
    <x v="0"/>
    <n v="0.01"/>
    <n v="15.67"/>
    <n v="1.39"/>
    <x v="1"/>
    <x v="3"/>
    <x v="2"/>
    <x v="15"/>
    <x v="5"/>
    <s v="#10 White Business Envelopes,4 1/8 x 9 1/2"/>
    <n v="0.38"/>
    <s v="United States"/>
    <x v="1"/>
    <x v="6"/>
    <s v="Kirkwood"/>
    <n v="63122"/>
    <x v="144"/>
    <d v="2015-05-27T00:00:00"/>
    <n v="171.26490000000001"/>
    <n v="16"/>
    <n v="248.21"/>
    <n v="86610"/>
    <x v="1"/>
    <n v="499.11814402793755"/>
  </r>
  <r>
    <n v="2928"/>
    <s v="Leslie Woodard"/>
    <x v="0"/>
    <n v="0.02"/>
    <n v="5.58"/>
    <n v="2.99"/>
    <x v="1"/>
    <x v="1"/>
    <x v="2"/>
    <x v="5"/>
    <x v="5"/>
    <s v="Avery Heavy-Duty EZD ™ Binder With Locking Rings"/>
    <n v="0.37"/>
    <s v="United States"/>
    <x v="0"/>
    <x v="23"/>
    <s v="Charleston"/>
    <n v="29418"/>
    <x v="144"/>
    <d v="2015-05-28T00:00:00"/>
    <n v="689.32799999999997"/>
    <n v="42"/>
    <n v="236.83"/>
    <n v="90218"/>
    <x v="0"/>
    <n v="998.38132625915887"/>
  </r>
  <r>
    <n v="2928"/>
    <s v="Leslie Woodard"/>
    <x v="0"/>
    <n v="0.02"/>
    <n v="54.1"/>
    <n v="19.989999999999998"/>
    <x v="1"/>
    <x v="1"/>
    <x v="2"/>
    <x v="6"/>
    <x v="5"/>
    <s v="Desktop 3-Pocket Hot File®"/>
    <n v="0.59"/>
    <s v="United States"/>
    <x v="0"/>
    <x v="23"/>
    <s v="Charleston"/>
    <n v="29418"/>
    <x v="144"/>
    <d v="2015-05-27T00:00:00"/>
    <n v="-33.585999999999999"/>
    <n v="36"/>
    <n v="1944.87"/>
    <n v="90218"/>
    <x v="0"/>
    <n v="1062.8497917383952"/>
  </r>
  <r>
    <n v="2941"/>
    <s v="Leah Pollock"/>
    <x v="0"/>
    <n v="0.05"/>
    <n v="2.62"/>
    <n v="0.8"/>
    <x v="1"/>
    <x v="0"/>
    <x v="2"/>
    <x v="14"/>
    <x v="2"/>
    <s v="Staples Metal Binder Clips"/>
    <n v="0.39"/>
    <s v="United States"/>
    <x v="3"/>
    <x v="33"/>
    <s v="Morristown"/>
    <n v="7960"/>
    <x v="144"/>
    <d v="2015-05-27T00:00:00"/>
    <n v="12.71"/>
    <n v="8"/>
    <n v="21.41"/>
    <n v="87618"/>
    <x v="3"/>
    <n v="252.40037907206448"/>
  </r>
  <r>
    <n v="241"/>
    <s v="Amy Ellis Holder"/>
    <x v="2"/>
    <n v="0.01"/>
    <n v="5.94"/>
    <n v="9.92"/>
    <x v="1"/>
    <x v="0"/>
    <x v="2"/>
    <x v="5"/>
    <x v="5"/>
    <s v="Storex Dura Pro™ Binders"/>
    <n v="0.38"/>
    <s v="United States"/>
    <x v="2"/>
    <x v="3"/>
    <s v="Grand Junction"/>
    <n v="81503"/>
    <x v="144"/>
    <d v="2015-06-02T00:00:00"/>
    <n v="-256.51900000000001"/>
    <n v="13"/>
    <n v="79.930000000000007"/>
    <n v="90480"/>
    <x v="2"/>
    <n v="47.05474729967402"/>
  </r>
  <r>
    <n v="241"/>
    <s v="Amy Ellis Holder"/>
    <x v="2"/>
    <n v="0.02"/>
    <n v="125.99"/>
    <n v="3"/>
    <x v="1"/>
    <x v="0"/>
    <x v="1"/>
    <x v="12"/>
    <x v="5"/>
    <s v="270c"/>
    <n v="0.59"/>
    <s v="United States"/>
    <x v="2"/>
    <x v="3"/>
    <s v="Grand Junction"/>
    <n v="81503"/>
    <x v="144"/>
    <d v="2015-05-26T00:00:00"/>
    <n v="398.358"/>
    <n v="8"/>
    <n v="873.18"/>
    <n v="90480"/>
    <x v="2"/>
    <n v="1070.4793253915634"/>
  </r>
  <r>
    <n v="451"/>
    <s v="Joyce Murray"/>
    <x v="0"/>
    <n v="0.04"/>
    <n v="37.700000000000003"/>
    <n v="2.99"/>
    <x v="1"/>
    <x v="2"/>
    <x v="2"/>
    <x v="5"/>
    <x v="5"/>
    <s v="Vinyl Sectional Post Binders"/>
    <n v="0.35"/>
    <s v="United States"/>
    <x v="2"/>
    <x v="8"/>
    <s v="Los Altos"/>
    <n v="94024"/>
    <x v="145"/>
    <d v="2015-05-28T00:00:00"/>
    <n v="299.6739"/>
    <n v="12"/>
    <n v="434.31"/>
    <n v="86012"/>
    <x v="2"/>
    <n v="729.53750747472009"/>
  </r>
  <r>
    <n v="452"/>
    <s v="Leslie Rowland"/>
    <x v="0"/>
    <n v="0.01"/>
    <n v="55.99"/>
    <n v="5"/>
    <x v="1"/>
    <x v="2"/>
    <x v="1"/>
    <x v="12"/>
    <x v="1"/>
    <s v="Accessory36"/>
    <n v="0.83"/>
    <s v="United States"/>
    <x v="2"/>
    <x v="8"/>
    <s v="Los Banos"/>
    <n v="93635"/>
    <x v="145"/>
    <d v="2015-05-28T00:00:00"/>
    <n v="-235.89500000000001"/>
    <n v="1"/>
    <n v="51.83"/>
    <n v="86012"/>
    <x v="2"/>
    <n v="712.75546512413723"/>
  </r>
  <r>
    <n v="865"/>
    <s v="Dana Burgess"/>
    <x v="0"/>
    <n v="0.03"/>
    <n v="14.2"/>
    <n v="5.3"/>
    <x v="1"/>
    <x v="3"/>
    <x v="0"/>
    <x v="11"/>
    <x v="2"/>
    <s v="Coloredge Poster Frame"/>
    <n v="0.46"/>
    <s v="United States"/>
    <x v="1"/>
    <x v="2"/>
    <s v="East Chicago"/>
    <n v="46312"/>
    <x v="145"/>
    <d v="2015-05-28T00:00:00"/>
    <n v="122.21"/>
    <n v="18"/>
    <n v="267.2"/>
    <n v="90674"/>
    <x v="1"/>
    <n v="605.62666673420995"/>
  </r>
  <r>
    <n v="370"/>
    <s v="Sam Oh"/>
    <x v="3"/>
    <n v="0.02"/>
    <n v="20.99"/>
    <n v="4.8099999999999996"/>
    <x v="1"/>
    <x v="3"/>
    <x v="1"/>
    <x v="12"/>
    <x v="6"/>
    <s v="1726 Digital Answering Machine"/>
    <n v="0.57999999999999996"/>
    <s v="United States"/>
    <x v="3"/>
    <x v="29"/>
    <s v="Lewiston"/>
    <n v="4240"/>
    <x v="145"/>
    <d v="2015-05-29T00:00:00"/>
    <n v="49.787999999999997"/>
    <n v="15"/>
    <n v="266.39"/>
    <n v="90291"/>
    <x v="3"/>
    <n v="556.56410104937299"/>
  </r>
  <r>
    <n v="371"/>
    <s v="Roberta Mullins Peters"/>
    <x v="3"/>
    <n v="0.05"/>
    <n v="5.4"/>
    <n v="7.78"/>
    <x v="2"/>
    <x v="3"/>
    <x v="2"/>
    <x v="5"/>
    <x v="5"/>
    <s v="3M Organizer Strips"/>
    <n v="0.37"/>
    <s v="United States"/>
    <x v="3"/>
    <x v="35"/>
    <s v="Everett"/>
    <n v="2149"/>
    <x v="145"/>
    <d v="2015-05-29T00:00:00"/>
    <n v="-132.62950000000001"/>
    <n v="9"/>
    <n v="51.82"/>
    <n v="90291"/>
    <x v="3"/>
    <n v="126.41687163134696"/>
  </r>
  <r>
    <n v="250"/>
    <s v="Brenda Nelson Blanchard"/>
    <x v="0"/>
    <n v="0.02"/>
    <n v="2.58"/>
    <n v="1.3"/>
    <x v="2"/>
    <x v="3"/>
    <x v="2"/>
    <x v="2"/>
    <x v="2"/>
    <s v="DIXON Oriole® Pencils"/>
    <n v="0.59"/>
    <s v="United States"/>
    <x v="1"/>
    <x v="7"/>
    <s v="Richfield"/>
    <n v="55423"/>
    <x v="146"/>
    <d v="2015-05-29T00:00:00"/>
    <n v="1.1080000000000001"/>
    <n v="39"/>
    <n v="109.74"/>
    <n v="87214"/>
    <x v="1"/>
    <n v="367.09662854568376"/>
  </r>
  <r>
    <n v="250"/>
    <s v="Brenda Nelson Blanchard"/>
    <x v="0"/>
    <n v="0.02"/>
    <n v="65.989999999999995"/>
    <n v="3.9"/>
    <x v="1"/>
    <x v="3"/>
    <x v="1"/>
    <x v="12"/>
    <x v="5"/>
    <s v="StarTAC Series"/>
    <n v="0.55000000000000004"/>
    <s v="United States"/>
    <x v="1"/>
    <x v="7"/>
    <s v="Richfield"/>
    <n v="55423"/>
    <x v="146"/>
    <d v="2015-05-29T00:00:00"/>
    <n v="1061.3789999999999"/>
    <n v="27"/>
    <n v="1543.55"/>
    <n v="87214"/>
    <x v="1"/>
    <n v="1772.346898407613"/>
  </r>
  <r>
    <n v="3011"/>
    <s v="Tammy Raynor"/>
    <x v="0"/>
    <n v="0.03"/>
    <n v="5.98"/>
    <n v="5.35"/>
    <x v="1"/>
    <x v="3"/>
    <x v="2"/>
    <x v="7"/>
    <x v="5"/>
    <s v="Xerox 1947"/>
    <n v="0.4"/>
    <s v="United States"/>
    <x v="3"/>
    <x v="35"/>
    <s v="Boston"/>
    <n v="2113"/>
    <x v="146"/>
    <d v="2015-05-29T00:00:00"/>
    <n v="-23.5"/>
    <n v="16"/>
    <n v="107.08"/>
    <n v="56486"/>
    <x v="3"/>
    <n v="382.17211070553645"/>
  </r>
  <r>
    <n v="3154"/>
    <s v="Faye Manning"/>
    <x v="0"/>
    <n v="0.03"/>
    <n v="17.7"/>
    <n v="9.4700000000000006"/>
    <x v="1"/>
    <x v="1"/>
    <x v="2"/>
    <x v="6"/>
    <x v="5"/>
    <s v="Portfile® Personal File Boxes"/>
    <n v="0.59"/>
    <s v="United States"/>
    <x v="0"/>
    <x v="12"/>
    <s v="Saint Petersburg"/>
    <n v="33710"/>
    <x v="146"/>
    <d v="2015-05-30T00:00:00"/>
    <n v="28.182600000000001"/>
    <n v="11"/>
    <n v="201.77"/>
    <n v="86900"/>
    <x v="0"/>
    <n v="714.68053584915674"/>
  </r>
  <r>
    <n v="1627"/>
    <s v="Aaron Day"/>
    <x v="1"/>
    <n v="0.06"/>
    <n v="43.57"/>
    <n v="16.36"/>
    <x v="1"/>
    <x v="3"/>
    <x v="2"/>
    <x v="6"/>
    <x v="5"/>
    <s v="Trav-L-File Heavy-Duty Shuttle II, Black"/>
    <n v="0.55000000000000004"/>
    <s v="United States"/>
    <x v="0"/>
    <x v="34"/>
    <s v="Greeneville"/>
    <n v="37743"/>
    <x v="146"/>
    <d v="2015-05-30T00:00:00"/>
    <n v="-38.808"/>
    <n v="17"/>
    <n v="710.16"/>
    <n v="90602"/>
    <x v="0"/>
    <n v="600.93431342968074"/>
  </r>
  <r>
    <n v="2765"/>
    <s v="Tracy Schultz"/>
    <x v="2"/>
    <n v="0.03"/>
    <n v="5.85"/>
    <n v="2.27"/>
    <x v="1"/>
    <x v="3"/>
    <x v="2"/>
    <x v="2"/>
    <x v="2"/>
    <s v="Dixon My First Ticonderoga Pencil, #2"/>
    <n v="0.56000000000000005"/>
    <s v="United States"/>
    <x v="3"/>
    <x v="33"/>
    <s v="Lindenwold"/>
    <n v="8021"/>
    <x v="146"/>
    <d v="2015-05-30T00:00:00"/>
    <n v="-5.08"/>
    <n v="7"/>
    <n v="41.4"/>
    <n v="90725"/>
    <x v="3"/>
    <n v="238.24468875555263"/>
  </r>
  <r>
    <n v="15"/>
    <s v="Timothy Reese"/>
    <x v="4"/>
    <n v="0.01"/>
    <n v="35.94"/>
    <n v="6.66"/>
    <x v="1"/>
    <x v="0"/>
    <x v="2"/>
    <x v="15"/>
    <x v="5"/>
    <s v="Tyvek ® Top-Opening Peel &amp; Seel ® Envelopes, Gray"/>
    <n v="0.4"/>
    <s v="United States"/>
    <x v="3"/>
    <x v="11"/>
    <s v="Smithtown"/>
    <n v="11787"/>
    <x v="146"/>
    <d v="2015-05-28T00:00:00"/>
    <n v="261.87569999999999"/>
    <n v="10"/>
    <n v="379.53"/>
    <n v="86839"/>
    <x v="3"/>
    <n v="531.41372889183344"/>
  </r>
  <r>
    <n v="2709"/>
    <s v="Stanley Steele"/>
    <x v="4"/>
    <n v="7.0000000000000007E-2"/>
    <n v="60.97"/>
    <n v="4.5"/>
    <x v="1"/>
    <x v="1"/>
    <x v="2"/>
    <x v="8"/>
    <x v="5"/>
    <s v="Tripp Lite Isotel 6 Outlet Surge Protector with Fax/Modem Protection"/>
    <n v="0.56000000000000005"/>
    <s v="United States"/>
    <x v="3"/>
    <x v="36"/>
    <s v="Ellicott City"/>
    <n v="21042"/>
    <x v="146"/>
    <d v="2015-05-30T00:00:00"/>
    <n v="-41.77"/>
    <n v="1"/>
    <n v="57.84"/>
    <n v="89240"/>
    <x v="3"/>
    <n v="312.63506078878544"/>
  </r>
  <r>
    <n v="2709"/>
    <s v="Stanley Steele"/>
    <x v="4"/>
    <n v="0"/>
    <n v="90.98"/>
    <n v="56.2"/>
    <x v="1"/>
    <x v="1"/>
    <x v="0"/>
    <x v="11"/>
    <x v="6"/>
    <s v="Eldon ClusterMat Chair Mat with Cordless Antistatic Protection"/>
    <n v="0.74"/>
    <s v="United States"/>
    <x v="3"/>
    <x v="36"/>
    <s v="Ellicott City"/>
    <n v="21042"/>
    <x v="146"/>
    <d v="2015-05-30T00:00:00"/>
    <n v="-1014.11"/>
    <n v="15"/>
    <n v="1425.71"/>
    <n v="89240"/>
    <x v="3"/>
    <n v="1035.786449367321"/>
  </r>
  <r>
    <n v="3206"/>
    <s v="Dana Rankin"/>
    <x v="3"/>
    <n v="0.05"/>
    <n v="35.44"/>
    <n v="5.09"/>
    <x v="1"/>
    <x v="1"/>
    <x v="2"/>
    <x v="7"/>
    <x v="5"/>
    <s v="Xerox 1932"/>
    <n v="0.38"/>
    <s v="United States"/>
    <x v="2"/>
    <x v="37"/>
    <s v="Twin Falls"/>
    <n v="83301"/>
    <x v="146"/>
    <d v="2015-05-29T00:00:00"/>
    <n v="553.33169999999996"/>
    <n v="23"/>
    <n v="801.93"/>
    <n v="87935"/>
    <x v="2"/>
    <n v="910.22152554834599"/>
  </r>
  <r>
    <n v="663"/>
    <s v="Hilda Bennett"/>
    <x v="0"/>
    <n v="0.02"/>
    <n v="14.58"/>
    <n v="7.4"/>
    <x v="1"/>
    <x v="2"/>
    <x v="0"/>
    <x v="11"/>
    <x v="5"/>
    <s v="DAX Clear Channel Poster Frame"/>
    <n v="0.48"/>
    <s v="United States"/>
    <x v="3"/>
    <x v="27"/>
    <s v="Steubenville"/>
    <n v="43952"/>
    <x v="147"/>
    <d v="2015-06-01T00:00:00"/>
    <n v="10.802"/>
    <n v="17"/>
    <n v="261.33999999999997"/>
    <n v="90922"/>
    <x v="3"/>
    <n v="604.44642385794816"/>
  </r>
  <r>
    <n v="1026"/>
    <s v="Eugene Kerr"/>
    <x v="1"/>
    <n v="0.1"/>
    <n v="5.98"/>
    <n v="3.85"/>
    <x v="1"/>
    <x v="0"/>
    <x v="1"/>
    <x v="1"/>
    <x v="1"/>
    <s v="Imation 3.5&quot; IBM-Formatted Diskettes, 10/Pack"/>
    <n v="0.68"/>
    <s v="United States"/>
    <x v="3"/>
    <x v="11"/>
    <s v="Central Islip"/>
    <n v="11722"/>
    <x v="147"/>
    <d v="2015-05-30T00:00:00"/>
    <n v="18.922000000000001"/>
    <n v="26"/>
    <n v="151.55000000000001"/>
    <n v="89008"/>
    <x v="3"/>
    <n v="269.09079058200069"/>
  </r>
  <r>
    <n v="1026"/>
    <s v="Eugene Kerr"/>
    <x v="1"/>
    <n v="7.0000000000000007E-2"/>
    <n v="2.61"/>
    <n v="0.5"/>
    <x v="1"/>
    <x v="0"/>
    <x v="2"/>
    <x v="13"/>
    <x v="5"/>
    <s v="Avery 494"/>
    <n v="0.39"/>
    <s v="United States"/>
    <x v="3"/>
    <x v="11"/>
    <s v="Central Islip"/>
    <n v="11722"/>
    <x v="147"/>
    <d v="2015-06-01T00:00:00"/>
    <n v="39.350700000000003"/>
    <n v="22"/>
    <n v="57.03"/>
    <n v="89008"/>
    <x v="3"/>
    <n v="-34.358456314276097"/>
  </r>
  <r>
    <n v="1713"/>
    <s v="Rosemary Stark"/>
    <x v="1"/>
    <n v="0.01"/>
    <n v="23.99"/>
    <n v="6.3"/>
    <x v="1"/>
    <x v="3"/>
    <x v="1"/>
    <x v="3"/>
    <x v="6"/>
    <s v="TI 36X Solar Scientific Calculator"/>
    <n v="0.38"/>
    <s v="United States"/>
    <x v="0"/>
    <x v="5"/>
    <s v="Newnan"/>
    <n v="30265"/>
    <x v="147"/>
    <d v="2015-05-31T00:00:00"/>
    <n v="-6.202"/>
    <n v="11"/>
    <n v="284.39"/>
    <n v="87748"/>
    <x v="0"/>
    <n v="186.66499487058641"/>
  </r>
  <r>
    <n v="2670"/>
    <s v="Yvonne Mann"/>
    <x v="1"/>
    <n v="0.05"/>
    <n v="165.2"/>
    <n v="19.989999999999998"/>
    <x v="1"/>
    <x v="2"/>
    <x v="2"/>
    <x v="6"/>
    <x v="5"/>
    <s v="Economy Rollaway Files"/>
    <n v="0.59"/>
    <s v="United States"/>
    <x v="2"/>
    <x v="8"/>
    <s v="Los Angeles"/>
    <n v="90049"/>
    <x v="147"/>
    <d v="2015-05-29T00:00:00"/>
    <n v="2008.71"/>
    <n v="167"/>
    <n v="23939.200000000001"/>
    <n v="37924"/>
    <x v="2"/>
    <n v="3249.3592438993255"/>
  </r>
  <r>
    <n v="2670"/>
    <s v="Yvonne Mann"/>
    <x v="1"/>
    <n v="0.09"/>
    <n v="17.989999999999998"/>
    <n v="8.65"/>
    <x v="1"/>
    <x v="2"/>
    <x v="2"/>
    <x v="2"/>
    <x v="5"/>
    <s v="Model L Table or Wall-Mount Pencil Sharpener"/>
    <n v="0.56999999999999995"/>
    <s v="United States"/>
    <x v="2"/>
    <x v="8"/>
    <s v="Los Angeles"/>
    <n v="90049"/>
    <x v="147"/>
    <d v="2015-05-29T00:00:00"/>
    <n v="-80.53"/>
    <n v="71"/>
    <n v="1191.58"/>
    <n v="37924"/>
    <x v="2"/>
    <n v="292.20155694708615"/>
  </r>
  <r>
    <n v="2671"/>
    <s v="Lloyd Fuller"/>
    <x v="1"/>
    <n v="0.05"/>
    <n v="165.2"/>
    <n v="19.989999999999998"/>
    <x v="1"/>
    <x v="2"/>
    <x v="2"/>
    <x v="6"/>
    <x v="5"/>
    <s v="Economy Rollaway Files"/>
    <n v="0.59"/>
    <s v="United States"/>
    <x v="0"/>
    <x v="34"/>
    <s v="Brentwood"/>
    <n v="37027"/>
    <x v="147"/>
    <d v="2015-05-29T00:00:00"/>
    <n v="-48.957999999999998"/>
    <n v="42"/>
    <n v="6938.19"/>
    <n v="90551"/>
    <x v="0"/>
    <n v="1142.2542837762512"/>
  </r>
  <r>
    <n v="759"/>
    <s v="Bernice F Day"/>
    <x v="2"/>
    <n v="0"/>
    <n v="20.99"/>
    <n v="3.3"/>
    <x v="1"/>
    <x v="0"/>
    <x v="1"/>
    <x v="12"/>
    <x v="1"/>
    <s v="Accessory39"/>
    <n v="0.81"/>
    <s v="United States"/>
    <x v="1"/>
    <x v="10"/>
    <s v="Quincy"/>
    <n v="62301"/>
    <x v="147"/>
    <d v="2015-06-05T00:00:00"/>
    <n v="-92.960999999999999"/>
    <n v="5"/>
    <n v="92.96"/>
    <n v="86639"/>
    <x v="1"/>
    <n v="442.74162540956996"/>
  </r>
  <r>
    <n v="649"/>
    <s v="Roger Meyer"/>
    <x v="4"/>
    <n v="0.02"/>
    <n v="3.78"/>
    <n v="0.71"/>
    <x v="1"/>
    <x v="2"/>
    <x v="2"/>
    <x v="14"/>
    <x v="2"/>
    <s v="Staples Bulldog Clip"/>
    <n v="0.39"/>
    <s v="United States"/>
    <x v="1"/>
    <x v="10"/>
    <s v="Buffalo Grove"/>
    <n v="60089"/>
    <x v="147"/>
    <d v="2015-05-30T00:00:00"/>
    <n v="106.7499"/>
    <n v="40"/>
    <n v="154.71"/>
    <n v="91366"/>
    <x v="1"/>
    <n v="131.89937443887862"/>
  </r>
  <r>
    <n v="2393"/>
    <s v="Debbie Dillon"/>
    <x v="4"/>
    <n v="0.02"/>
    <n v="6.48"/>
    <n v="7.91"/>
    <x v="1"/>
    <x v="3"/>
    <x v="2"/>
    <x v="7"/>
    <x v="5"/>
    <s v="Xerox 216"/>
    <n v="0.37"/>
    <s v="United States"/>
    <x v="0"/>
    <x v="5"/>
    <s v="Roswell"/>
    <n v="30076"/>
    <x v="147"/>
    <d v="2015-05-31T00:00:00"/>
    <n v="-1191.5260000000001"/>
    <n v="2"/>
    <n v="16.5"/>
    <n v="86950"/>
    <x v="0"/>
    <n v="-1037.1684775425638"/>
  </r>
  <r>
    <n v="1060"/>
    <s v="Gene Gilliam"/>
    <x v="2"/>
    <n v="7.0000000000000007E-2"/>
    <n v="6.3"/>
    <n v="0.5"/>
    <x v="1"/>
    <x v="0"/>
    <x v="2"/>
    <x v="13"/>
    <x v="5"/>
    <s v="Avery 51"/>
    <n v="0.39"/>
    <s v="United States"/>
    <x v="0"/>
    <x v="5"/>
    <s v="Atlanta"/>
    <n v="30318"/>
    <x v="148"/>
    <d v="2015-05-30T00:00:00"/>
    <n v="4.1673999999999998"/>
    <n v="20"/>
    <n v="121.87"/>
    <n v="57061"/>
    <x v="0"/>
    <n v="23.43114311123831"/>
  </r>
  <r>
    <n v="1062"/>
    <s v="Willie Robinson"/>
    <x v="2"/>
    <n v="0.04"/>
    <n v="22.38"/>
    <n v="15.1"/>
    <x v="1"/>
    <x v="0"/>
    <x v="2"/>
    <x v="5"/>
    <x v="5"/>
    <s v="Avery Flip-Chart Easel Binder, Black"/>
    <n v="0.38"/>
    <s v="United States"/>
    <x v="3"/>
    <x v="11"/>
    <s v="Coram"/>
    <n v="11727"/>
    <x v="148"/>
    <d v="2015-06-07T00:00:00"/>
    <n v="16.021799999999999"/>
    <n v="18"/>
    <n v="403.53"/>
    <n v="91355"/>
    <x v="3"/>
    <n v="500.99958403027341"/>
  </r>
  <r>
    <n v="1062"/>
    <s v="Willie Robinson"/>
    <x v="2"/>
    <n v="0.06"/>
    <n v="17.78"/>
    <n v="5.03"/>
    <x v="1"/>
    <x v="0"/>
    <x v="0"/>
    <x v="11"/>
    <x v="5"/>
    <s v="Seth Thomas 13 1/2&quot; Wall Clock"/>
    <n v="0.54"/>
    <s v="United States"/>
    <x v="3"/>
    <x v="11"/>
    <s v="Coram"/>
    <n v="11727"/>
    <x v="148"/>
    <d v="2015-06-02T00:00:00"/>
    <n v="38.067300000000003"/>
    <n v="3"/>
    <n v="55.17"/>
    <n v="91355"/>
    <x v="3"/>
    <n v="350.60657049300329"/>
  </r>
  <r>
    <n v="1934"/>
    <s v="Scott Moore"/>
    <x v="2"/>
    <n v="0.04"/>
    <n v="180.98"/>
    <n v="30"/>
    <x v="0"/>
    <x v="2"/>
    <x v="0"/>
    <x v="9"/>
    <x v="3"/>
    <s v="Office Star - Ergonomic Mid Back Chair with 2-Way Adjustable Arms"/>
    <n v="0.69"/>
    <s v="United States"/>
    <x v="1"/>
    <x v="18"/>
    <s v="Georgetown"/>
    <n v="78626"/>
    <x v="148"/>
    <d v="2015-05-30T00:00:00"/>
    <n v="52.988"/>
    <n v="3"/>
    <n v="561.65"/>
    <n v="86688"/>
    <x v="1"/>
    <n v="1941.176913875353"/>
  </r>
  <r>
    <n v="1935"/>
    <s v="Diana Coble Hubbard"/>
    <x v="2"/>
    <n v="0.06"/>
    <n v="3.25"/>
    <n v="49"/>
    <x v="1"/>
    <x v="2"/>
    <x v="2"/>
    <x v="8"/>
    <x v="4"/>
    <s v="Bravo II™ Megaboss® 12-Amp Hard Body Upright, Replacement Belts, 2 Belts per Pack"/>
    <n v="0.56000000000000005"/>
    <s v="United States"/>
    <x v="1"/>
    <x v="18"/>
    <s v="Grand Prairie"/>
    <n v="75051"/>
    <x v="148"/>
    <d v="2015-06-05T00:00:00"/>
    <n v="10.507999999999999"/>
    <n v="2"/>
    <n v="55.6"/>
    <n v="86688"/>
    <x v="1"/>
    <n v="1548.2614905853534"/>
  </r>
  <r>
    <n v="1935"/>
    <s v="Diana Coble Hubbard"/>
    <x v="2"/>
    <n v="0.01"/>
    <n v="110.98"/>
    <n v="13.99"/>
    <x v="1"/>
    <x v="2"/>
    <x v="0"/>
    <x v="11"/>
    <x v="6"/>
    <s v="Rubbermaid ClusterMat Chairmats, Mat Size- 66&quot; x 60&quot;, Lip 20&quot; x 11&quot; -90 Degree Angle"/>
    <n v="0.69"/>
    <s v="United States"/>
    <x v="1"/>
    <x v="18"/>
    <s v="Grand Prairie"/>
    <n v="75051"/>
    <x v="148"/>
    <d v="2015-06-04T00:00:00"/>
    <n v="1448.7309"/>
    <n v="19"/>
    <n v="2099.61"/>
    <n v="86688"/>
    <x v="1"/>
    <n v="2532.0181184373696"/>
  </r>
  <r>
    <n v="1935"/>
    <s v="Diana Coble Hubbard"/>
    <x v="2"/>
    <n v="0.05"/>
    <n v="3.95"/>
    <n v="2"/>
    <x v="2"/>
    <x v="2"/>
    <x v="2"/>
    <x v="14"/>
    <x v="2"/>
    <s v="Advantus Map Pennant Flags and Round Head Tacks"/>
    <n v="0.53"/>
    <s v="United States"/>
    <x v="1"/>
    <x v="18"/>
    <s v="Grand Prairie"/>
    <n v="75051"/>
    <x v="148"/>
    <d v="2015-06-07T00:00:00"/>
    <n v="1.004"/>
    <n v="23"/>
    <n v="96.6"/>
    <n v="86688"/>
    <x v="1"/>
    <n v="141.13014160976232"/>
  </r>
  <r>
    <n v="2980"/>
    <s v="Joanna Kenney"/>
    <x v="2"/>
    <n v="0.04"/>
    <n v="2.88"/>
    <n v="1.01"/>
    <x v="1"/>
    <x v="3"/>
    <x v="2"/>
    <x v="2"/>
    <x v="2"/>
    <s v="Sanford Colorific Colored Pencils, 12/Box"/>
    <n v="0.55000000000000004"/>
    <s v="United States"/>
    <x v="3"/>
    <x v="27"/>
    <s v="Sandusky"/>
    <n v="44870"/>
    <x v="148"/>
    <d v="2015-06-04T00:00:00"/>
    <n v="15.246"/>
    <n v="39"/>
    <n v="111.92"/>
    <n v="86548"/>
    <x v="3"/>
    <n v="200.00770153946218"/>
  </r>
  <r>
    <n v="3124"/>
    <s v="Neil Barbee"/>
    <x v="3"/>
    <n v="0.05"/>
    <n v="120.98"/>
    <n v="9.07"/>
    <x v="1"/>
    <x v="2"/>
    <x v="2"/>
    <x v="5"/>
    <x v="5"/>
    <s v="GBC VeloBinder Electric Binding Machine"/>
    <n v="0.35"/>
    <s v="United States"/>
    <x v="1"/>
    <x v="10"/>
    <s v="Moline"/>
    <n v="61265"/>
    <x v="148"/>
    <d v="2015-05-31T00:00:00"/>
    <n v="881.04719999999998"/>
    <n v="11"/>
    <n v="1276.8800000000001"/>
    <n v="87286"/>
    <x v="1"/>
    <n v="1658.2664030461124"/>
  </r>
  <r>
    <n v="1802"/>
    <s v="Jack Morse"/>
    <x v="0"/>
    <n v="0.04"/>
    <n v="3.68"/>
    <n v="1.32"/>
    <x v="1"/>
    <x v="3"/>
    <x v="2"/>
    <x v="16"/>
    <x v="2"/>
    <s v="*Staples* vLetter Openers, 2/Pack"/>
    <n v="0.83"/>
    <s v="United States"/>
    <x v="0"/>
    <x v="12"/>
    <s v="Dunedin"/>
    <n v="34698"/>
    <x v="149"/>
    <d v="2015-06-02T00:00:00"/>
    <n v="300.92579999999998"/>
    <n v="11"/>
    <n v="41.29"/>
    <n v="91543"/>
    <x v="0"/>
    <n v="946.60028288154706"/>
  </r>
  <r>
    <n v="2817"/>
    <s v="Paul W French"/>
    <x v="1"/>
    <n v="0.05"/>
    <n v="4.71"/>
    <n v="0.7"/>
    <x v="2"/>
    <x v="3"/>
    <x v="2"/>
    <x v="14"/>
    <x v="2"/>
    <s v="Plymouth Boxed Rubber Bands by Plymouth"/>
    <n v="0.8"/>
    <s v="United States"/>
    <x v="3"/>
    <x v="27"/>
    <s v="Newark"/>
    <n v="43055"/>
    <x v="149"/>
    <d v="2015-06-02T00:00:00"/>
    <n v="-2.3759999999999999"/>
    <n v="2"/>
    <n v="12.16"/>
    <n v="89743"/>
    <x v="3"/>
    <n v="215.84274014008687"/>
  </r>
  <r>
    <n v="2817"/>
    <s v="Paul W French"/>
    <x v="1"/>
    <n v="0.04"/>
    <n v="55.99"/>
    <n v="1.25"/>
    <x v="2"/>
    <x v="3"/>
    <x v="1"/>
    <x v="12"/>
    <x v="1"/>
    <s v="Accessory32"/>
    <n v="0.35"/>
    <s v="United States"/>
    <x v="3"/>
    <x v="27"/>
    <s v="Newark"/>
    <n v="43055"/>
    <x v="149"/>
    <d v="2015-06-02T00:00:00"/>
    <n v="-18.3216"/>
    <n v="3"/>
    <n v="147.56"/>
    <n v="89743"/>
    <x v="3"/>
    <n v="7.960570280828307"/>
  </r>
  <r>
    <n v="3069"/>
    <s v="Tiffany Merrill"/>
    <x v="1"/>
    <n v="0.03"/>
    <n v="120.98"/>
    <n v="30"/>
    <x v="0"/>
    <x v="1"/>
    <x v="0"/>
    <x v="9"/>
    <x v="3"/>
    <s v="Hon Every-Day® Chair Series Swivel Task Chairs"/>
    <n v="0.64"/>
    <s v="United States"/>
    <x v="1"/>
    <x v="7"/>
    <s v="Oakdale"/>
    <n v="55128"/>
    <x v="149"/>
    <d v="2015-06-03T00:00:00"/>
    <n v="638.02800000000002"/>
    <n v="15"/>
    <n v="1894.45"/>
    <n v="88191"/>
    <x v="1"/>
    <n v="2175.699939118716"/>
  </r>
  <r>
    <n v="3069"/>
    <s v="Tiffany Merrill"/>
    <x v="1"/>
    <n v="0.01"/>
    <n v="15.68"/>
    <n v="3.73"/>
    <x v="1"/>
    <x v="1"/>
    <x v="0"/>
    <x v="11"/>
    <x v="1"/>
    <s v="Artistic Insta-Plaque"/>
    <n v="0.46"/>
    <s v="United States"/>
    <x v="1"/>
    <x v="7"/>
    <s v="Oakdale"/>
    <n v="55128"/>
    <x v="149"/>
    <d v="2015-06-03T00:00:00"/>
    <n v="138.49680000000001"/>
    <n v="12"/>
    <n v="200.72"/>
    <n v="88191"/>
    <x v="1"/>
    <n v="275.32945051684811"/>
  </r>
  <r>
    <n v="3141"/>
    <s v="Jerome McIntosh"/>
    <x v="2"/>
    <n v="0.09"/>
    <n v="6.84"/>
    <n v="8.3699999999999992"/>
    <x v="1"/>
    <x v="1"/>
    <x v="2"/>
    <x v="16"/>
    <x v="1"/>
    <s v="Acme Design Line 8&quot; Stainless Steel Bent Scissors w/Champagne Handles, 3-1/8&quot; Cut"/>
    <n v="0.57999999999999996"/>
    <s v="United States"/>
    <x v="1"/>
    <x v="18"/>
    <s v="Pasadena"/>
    <n v="77506"/>
    <x v="149"/>
    <d v="2015-06-08T00:00:00"/>
    <n v="-88.584999999999994"/>
    <n v="13"/>
    <n v="87.1"/>
    <n v="86369"/>
    <x v="1"/>
    <n v="272.47287186044963"/>
  </r>
  <r>
    <n v="3141"/>
    <s v="Jerome McIntosh"/>
    <x v="2"/>
    <n v="7.0000000000000007E-2"/>
    <n v="48.91"/>
    <n v="35"/>
    <x v="2"/>
    <x v="1"/>
    <x v="2"/>
    <x v="6"/>
    <x v="4"/>
    <s v="Tennsco Industrial Shelving"/>
    <n v="0.83"/>
    <s v="United States"/>
    <x v="1"/>
    <x v="18"/>
    <s v="Pasadena"/>
    <n v="77506"/>
    <x v="149"/>
    <d v="2015-06-03T00:00:00"/>
    <n v="-485.68"/>
    <n v="15"/>
    <n v="736.86"/>
    <n v="86369"/>
    <x v="1"/>
    <n v="872.48269297620959"/>
  </r>
  <r>
    <n v="2737"/>
    <s v="Rachel Bates"/>
    <x v="4"/>
    <n v="0.03"/>
    <n v="15.31"/>
    <n v="8.7799999999999994"/>
    <x v="1"/>
    <x v="0"/>
    <x v="2"/>
    <x v="6"/>
    <x v="5"/>
    <s v="Eldon Jumbo ProFile™ Portable File Boxes Graphite/Black"/>
    <n v="0.56999999999999995"/>
    <s v="United States"/>
    <x v="3"/>
    <x v="42"/>
    <s v="Rutland"/>
    <n v="5701"/>
    <x v="149"/>
    <d v="2015-06-02T00:00:00"/>
    <n v="-57.56"/>
    <n v="12"/>
    <n v="194.08"/>
    <n v="89019"/>
    <x v="3"/>
    <n v="326.34583316725747"/>
  </r>
  <r>
    <n v="2828"/>
    <s v="Monica Howard"/>
    <x v="4"/>
    <n v="7.0000000000000007E-2"/>
    <n v="39.479999999999997"/>
    <n v="1.99"/>
    <x v="1"/>
    <x v="3"/>
    <x v="1"/>
    <x v="1"/>
    <x v="1"/>
    <s v="80 Minute CD-R Spindle, 100/Pack - Staples"/>
    <n v="0.54"/>
    <s v="United States"/>
    <x v="2"/>
    <x v="8"/>
    <s v="El Centro"/>
    <n v="92243"/>
    <x v="149"/>
    <d v="2015-06-02T00:00:00"/>
    <n v="322.25069999999999"/>
    <n v="12"/>
    <n v="467.03"/>
    <n v="87721"/>
    <x v="2"/>
    <n v="561.00698461447405"/>
  </r>
  <r>
    <n v="797"/>
    <s v="Eileen Riddle"/>
    <x v="3"/>
    <n v="0.04"/>
    <n v="9.11"/>
    <n v="2.25"/>
    <x v="1"/>
    <x v="3"/>
    <x v="2"/>
    <x v="2"/>
    <x v="2"/>
    <s v="Dixon Ticonderoga Core-Lock Colored Pencils"/>
    <n v="0.52"/>
    <s v="United States"/>
    <x v="2"/>
    <x v="15"/>
    <s v="Roy"/>
    <n v="84067"/>
    <x v="149"/>
    <d v="2015-06-04T00:00:00"/>
    <n v="-3.496"/>
    <n v="2"/>
    <n v="18.59"/>
    <n v="86868"/>
    <x v="2"/>
    <n v="330.93325493118249"/>
  </r>
  <r>
    <n v="797"/>
    <s v="Eileen Riddle"/>
    <x v="3"/>
    <n v="7.0000000000000007E-2"/>
    <n v="64.650000000000006"/>
    <n v="35"/>
    <x v="1"/>
    <x v="3"/>
    <x v="2"/>
    <x v="6"/>
    <x v="4"/>
    <s v="Space Solutions Commercial Steel Shelving"/>
    <n v="0.8"/>
    <s v="United States"/>
    <x v="2"/>
    <x v="15"/>
    <s v="Roy"/>
    <n v="84067"/>
    <x v="149"/>
    <d v="2015-06-03T00:00:00"/>
    <n v="-717.072"/>
    <n v="13"/>
    <n v="834.08"/>
    <n v="86868"/>
    <x v="2"/>
    <n v="892.32451494844395"/>
  </r>
  <r>
    <n v="1556"/>
    <s v="Carol Wood"/>
    <x v="3"/>
    <n v="0.06"/>
    <n v="2.89"/>
    <n v="0.99"/>
    <x v="1"/>
    <x v="1"/>
    <x v="2"/>
    <x v="13"/>
    <x v="5"/>
    <s v="Avery 482"/>
    <n v="0.38"/>
    <s v="United States"/>
    <x v="0"/>
    <x v="21"/>
    <s v="Alexandria"/>
    <n v="22304"/>
    <x v="149"/>
    <d v="2015-06-03T00:00:00"/>
    <n v="-2.0097"/>
    <n v="6"/>
    <n v="16.670000000000002"/>
    <n v="87425"/>
    <x v="0"/>
    <n v="119.62307759247338"/>
  </r>
  <r>
    <n v="1556"/>
    <s v="Carol Wood"/>
    <x v="3"/>
    <n v="0.08"/>
    <n v="22.84"/>
    <n v="11.54"/>
    <x v="1"/>
    <x v="1"/>
    <x v="2"/>
    <x v="7"/>
    <x v="5"/>
    <s v="Xerox 1964"/>
    <n v="0.39"/>
    <s v="United States"/>
    <x v="0"/>
    <x v="21"/>
    <s v="Alexandria"/>
    <n v="22304"/>
    <x v="149"/>
    <d v="2015-06-03T00:00:00"/>
    <n v="-477.37200000000001"/>
    <n v="9"/>
    <n v="195.16"/>
    <n v="87425"/>
    <x v="0"/>
    <n v="-17.96314077286781"/>
  </r>
  <r>
    <n v="1690"/>
    <s v="Neil Bailey"/>
    <x v="3"/>
    <n v="0.09"/>
    <n v="95.43"/>
    <n v="19.989999999999998"/>
    <x v="1"/>
    <x v="3"/>
    <x v="2"/>
    <x v="6"/>
    <x v="5"/>
    <s v="Fellowes Stor/Drawer® Steel Plus™ Storage Drawers"/>
    <n v="0.79"/>
    <s v="United States"/>
    <x v="3"/>
    <x v="28"/>
    <s v="Harrisburg"/>
    <n v="17112"/>
    <x v="149"/>
    <d v="2015-06-02T00:00:00"/>
    <n v="-143.23500000000001"/>
    <n v="22"/>
    <n v="2053.6"/>
    <n v="91078"/>
    <x v="3"/>
    <n v="1139.9923218832382"/>
  </r>
  <r>
    <n v="2443"/>
    <s v="Danny Richmond"/>
    <x v="3"/>
    <n v="0.06"/>
    <n v="2.2799999999999998"/>
    <n v="5.2"/>
    <x v="1"/>
    <x v="3"/>
    <x v="2"/>
    <x v="2"/>
    <x v="2"/>
    <s v="Binney &amp; Smith inkTank™ Erasable Pocket Highlighter, Chisel Tip, Yellow"/>
    <n v="0.41"/>
    <s v="United States"/>
    <x v="0"/>
    <x v="12"/>
    <s v="Miami"/>
    <n v="33142"/>
    <x v="149"/>
    <d v="2015-06-03T00:00:00"/>
    <n v="-2002.6314"/>
    <n v="13"/>
    <n v="30.47"/>
    <n v="89301"/>
    <x v="0"/>
    <n v="-1760.74334176194"/>
  </r>
  <r>
    <n v="142"/>
    <s v="Brooke Weeks Taylor"/>
    <x v="0"/>
    <n v="0.03"/>
    <n v="22.84"/>
    <n v="11.54"/>
    <x v="1"/>
    <x v="0"/>
    <x v="2"/>
    <x v="7"/>
    <x v="5"/>
    <s v="Xerox 1964"/>
    <n v="0.39"/>
    <s v="United States"/>
    <x v="3"/>
    <x v="22"/>
    <s v="Ansonia"/>
    <n v="6401"/>
    <x v="150"/>
    <d v="2015-06-03T00:00:00"/>
    <n v="91.956000000000003"/>
    <n v="13"/>
    <n v="312.58999999999997"/>
    <n v="91087"/>
    <x v="3"/>
    <n v="706.96647639709181"/>
  </r>
  <r>
    <n v="144"/>
    <s v="Marguerite Moss"/>
    <x v="0"/>
    <n v="0.05"/>
    <n v="10.98"/>
    <n v="3.37"/>
    <x v="1"/>
    <x v="0"/>
    <x v="2"/>
    <x v="16"/>
    <x v="1"/>
    <s v="Fiskars® Softgrip Scissors"/>
    <n v="0.56999999999999995"/>
    <s v="United States"/>
    <x v="3"/>
    <x v="35"/>
    <s v="Yarmouth"/>
    <n v="2664"/>
    <x v="150"/>
    <d v="2015-06-03T00:00:00"/>
    <n v="-2.544"/>
    <n v="6"/>
    <n v="64.400000000000006"/>
    <n v="91087"/>
    <x v="3"/>
    <n v="483.61945112048789"/>
  </r>
  <r>
    <n v="1461"/>
    <s v="Norman Adams"/>
    <x v="1"/>
    <n v="0.05"/>
    <n v="12.95"/>
    <n v="4.9800000000000004"/>
    <x v="1"/>
    <x v="1"/>
    <x v="2"/>
    <x v="5"/>
    <x v="5"/>
    <s v="GBC Binding covers"/>
    <n v="0.4"/>
    <s v="United States"/>
    <x v="1"/>
    <x v="2"/>
    <s v="Lafayette"/>
    <n v="47905"/>
    <x v="150"/>
    <d v="2015-06-04T00:00:00"/>
    <n v="134.16825"/>
    <n v="19"/>
    <n v="252.36"/>
    <n v="86397"/>
    <x v="1"/>
    <n v="220.58792778209013"/>
  </r>
  <r>
    <n v="1997"/>
    <s v="Harriet Bowman"/>
    <x v="2"/>
    <n v="0"/>
    <n v="24.92"/>
    <n v="12.98"/>
    <x v="1"/>
    <x v="1"/>
    <x v="2"/>
    <x v="5"/>
    <x v="5"/>
    <s v="GBC Standard Therm-A-Bind Covers"/>
    <n v="0.39"/>
    <s v="United States"/>
    <x v="0"/>
    <x v="23"/>
    <s v="Hilton Head Island"/>
    <n v="29915"/>
    <x v="150"/>
    <d v="2015-06-02T00:00:00"/>
    <n v="-23.155999999999999"/>
    <n v="1"/>
    <n v="32.659999999999997"/>
    <n v="90335"/>
    <x v="0"/>
    <n v="425.08961399828542"/>
  </r>
  <r>
    <n v="2334"/>
    <s v="Stephanie Hawkins"/>
    <x v="2"/>
    <n v="0.06"/>
    <n v="3.74"/>
    <n v="0.94"/>
    <x v="1"/>
    <x v="2"/>
    <x v="2"/>
    <x v="14"/>
    <x v="2"/>
    <s v="Rubber Band Ball"/>
    <n v="0.83"/>
    <s v="United States"/>
    <x v="1"/>
    <x v="30"/>
    <s v="Greenfield"/>
    <n v="53220"/>
    <x v="150"/>
    <d v="2015-06-09T00:00:00"/>
    <n v="-7.6849999999999996"/>
    <n v="12"/>
    <n v="44.75"/>
    <n v="89610"/>
    <x v="1"/>
    <n v="427.23936542258741"/>
  </r>
  <r>
    <n v="210"/>
    <s v="Floyd Dale"/>
    <x v="4"/>
    <n v="0.09"/>
    <n v="5.4"/>
    <n v="7.78"/>
    <x v="2"/>
    <x v="2"/>
    <x v="2"/>
    <x v="5"/>
    <x v="5"/>
    <s v="3M Organizer Strips"/>
    <n v="0.37"/>
    <s v="United States"/>
    <x v="3"/>
    <x v="11"/>
    <s v="Troy"/>
    <n v="12180"/>
    <x v="150"/>
    <d v="2015-06-02T00:00:00"/>
    <n v="-21.487749999999998"/>
    <n v="4"/>
    <n v="27.3"/>
    <n v="85966"/>
    <x v="3"/>
    <n v="55.968349830326758"/>
  </r>
  <r>
    <n v="210"/>
    <s v="Floyd Dale"/>
    <x v="4"/>
    <n v="0.02"/>
    <n v="20.28"/>
    <n v="6.68"/>
    <x v="1"/>
    <x v="2"/>
    <x v="0"/>
    <x v="11"/>
    <x v="5"/>
    <s v="Seth Thomas 8 1/2&quot; Cubicle Clock"/>
    <n v="0.53"/>
    <s v="United States"/>
    <x v="3"/>
    <x v="11"/>
    <s v="Troy"/>
    <n v="12180"/>
    <x v="150"/>
    <d v="2015-06-02T00:00:00"/>
    <n v="44.677500000000002"/>
    <n v="3"/>
    <n v="64.75"/>
    <n v="85966"/>
    <x v="3"/>
    <n v="401.40566868796475"/>
  </r>
  <r>
    <n v="210"/>
    <s v="Floyd Dale"/>
    <x v="4"/>
    <n v="0"/>
    <n v="11.55"/>
    <n v="2.36"/>
    <x v="1"/>
    <x v="2"/>
    <x v="2"/>
    <x v="2"/>
    <x v="2"/>
    <s v="Newell 309"/>
    <n v="0.55000000000000004"/>
    <s v="United States"/>
    <x v="3"/>
    <x v="11"/>
    <s v="Troy"/>
    <n v="12180"/>
    <x v="150"/>
    <d v="2015-06-03T00:00:00"/>
    <n v="23.594999999999999"/>
    <n v="5"/>
    <n v="62.98"/>
    <n v="85966"/>
    <x v="3"/>
    <n v="262.90250810744368"/>
  </r>
  <r>
    <n v="211"/>
    <s v="Anna Wood"/>
    <x v="4"/>
    <n v="0.05"/>
    <n v="2.08"/>
    <n v="2.56"/>
    <x v="1"/>
    <x v="2"/>
    <x v="2"/>
    <x v="16"/>
    <x v="1"/>
    <s v="Kleencut® Forged Office Shears by Acme United Corporation"/>
    <n v="0.55000000000000004"/>
    <s v="United States"/>
    <x v="3"/>
    <x v="11"/>
    <s v="Utica"/>
    <n v="13501"/>
    <x v="150"/>
    <d v="2015-06-03T00:00:00"/>
    <n v="-36.25"/>
    <n v="20"/>
    <n v="42.29"/>
    <n v="85966"/>
    <x v="3"/>
    <n v="144.43443946020977"/>
  </r>
  <r>
    <n v="3374"/>
    <s v="Jamie Ward"/>
    <x v="4"/>
    <n v="0.01"/>
    <n v="179.29"/>
    <n v="29.21"/>
    <x v="0"/>
    <x v="3"/>
    <x v="0"/>
    <x v="0"/>
    <x v="0"/>
    <s v="Bevis Round Conference Table Top, X-Base"/>
    <n v="0.76"/>
    <s v="United States"/>
    <x v="3"/>
    <x v="36"/>
    <s v="Odenton"/>
    <n v="21113"/>
    <x v="150"/>
    <d v="2015-06-04T00:00:00"/>
    <n v="66.362219999999994"/>
    <n v="8"/>
    <n v="1487.9"/>
    <n v="87473"/>
    <x v="3"/>
    <n v="1908.3060246321322"/>
  </r>
  <r>
    <n v="1170"/>
    <s v="Jessie Houston"/>
    <x v="3"/>
    <n v="0.09"/>
    <n v="9.7799999999999994"/>
    <n v="1.39"/>
    <x v="1"/>
    <x v="1"/>
    <x v="2"/>
    <x v="15"/>
    <x v="5"/>
    <s v="Staples #10 Laser &amp; Inkjet Envelopes, 4 1/8&quot; x 9 1/2&quot;, 100/Box"/>
    <n v="0.39"/>
    <s v="United States"/>
    <x v="3"/>
    <x v="48"/>
    <s v="Newark"/>
    <n v="19711"/>
    <x v="150"/>
    <d v="2015-06-03T00:00:00"/>
    <n v="125.20740000000001"/>
    <n v="19"/>
    <n v="181.46"/>
    <n v="87520"/>
    <x v="3"/>
    <n v="271.02664963863236"/>
  </r>
  <r>
    <n v="1170"/>
    <s v="Jessie Houston"/>
    <x v="3"/>
    <n v="0"/>
    <n v="200.99"/>
    <n v="8.08"/>
    <x v="1"/>
    <x v="1"/>
    <x v="1"/>
    <x v="12"/>
    <x v="5"/>
    <s v="5125"/>
    <n v="0.59"/>
    <s v="United States"/>
    <x v="3"/>
    <x v="48"/>
    <s v="Newark"/>
    <n v="19711"/>
    <x v="150"/>
    <d v="2015-06-04T00:00:00"/>
    <n v="281.53440000000001"/>
    <n v="6"/>
    <n v="1076.3"/>
    <n v="87520"/>
    <x v="3"/>
    <n v="1440.8235181310001"/>
  </r>
  <r>
    <n v="2487"/>
    <s v="Michelle Bryant Phillips"/>
    <x v="3"/>
    <n v="0.02"/>
    <n v="136.97999999999999"/>
    <n v="24.49"/>
    <x v="2"/>
    <x v="0"/>
    <x v="0"/>
    <x v="11"/>
    <x v="4"/>
    <s v="3M Polarizing Task Lamp with Clamp Arm, Light Gray"/>
    <n v="0.59"/>
    <s v="United States"/>
    <x v="0"/>
    <x v="5"/>
    <s v="Tucker"/>
    <n v="30084"/>
    <x v="150"/>
    <d v="2015-06-03T00:00:00"/>
    <n v="88.56"/>
    <n v="8"/>
    <n v="1140.95"/>
    <n v="91417"/>
    <x v="0"/>
    <n v="1420.686331989898"/>
  </r>
  <r>
    <n v="1389"/>
    <s v="Jean Khan"/>
    <x v="1"/>
    <n v="0.09"/>
    <n v="2.61"/>
    <n v="0.5"/>
    <x v="1"/>
    <x v="1"/>
    <x v="2"/>
    <x v="13"/>
    <x v="5"/>
    <s v="Avery 494"/>
    <n v="0.39"/>
    <s v="United States"/>
    <x v="2"/>
    <x v="8"/>
    <s v="Menlo Park"/>
    <n v="94025"/>
    <x v="151"/>
    <d v="2015-06-05T00:00:00"/>
    <n v="29.380199999999999"/>
    <n v="17"/>
    <n v="42.58"/>
    <n v="88729"/>
    <x v="2"/>
    <n v="-77.684427420086649"/>
  </r>
  <r>
    <n v="87"/>
    <s v="Norman Shields"/>
    <x v="2"/>
    <n v="0.05"/>
    <n v="161.55000000000001"/>
    <n v="19.989999999999998"/>
    <x v="1"/>
    <x v="3"/>
    <x v="2"/>
    <x v="6"/>
    <x v="5"/>
    <s v="Fellowes Super Stor/Drawer® Files"/>
    <n v="0.66"/>
    <s v="United States"/>
    <x v="2"/>
    <x v="8"/>
    <s v="Vacaville"/>
    <n v="95687"/>
    <x v="151"/>
    <d v="2015-06-08T00:00:00"/>
    <n v="1892.424"/>
    <n v="19"/>
    <n v="3127.69"/>
    <n v="90596"/>
    <x v="2"/>
    <n v="3228.8438369218743"/>
  </r>
  <r>
    <n v="2268"/>
    <s v="Carlos Adkins"/>
    <x v="2"/>
    <n v="0.08"/>
    <n v="259.70999999999998"/>
    <n v="66.67"/>
    <x v="0"/>
    <x v="0"/>
    <x v="0"/>
    <x v="0"/>
    <x v="0"/>
    <s v="Bevis Round Bullnose 29&quot; High Table Top"/>
    <n v="0.61"/>
    <s v="United States"/>
    <x v="0"/>
    <x v="12"/>
    <s v="Land O Lakes"/>
    <n v="34639"/>
    <x v="151"/>
    <d v="2015-06-07T00:00:00"/>
    <n v="138.22200000000001"/>
    <n v="17"/>
    <n v="4086.5"/>
    <n v="89571"/>
    <x v="0"/>
    <n v="3156.2644426973006"/>
  </r>
  <r>
    <n v="1357"/>
    <s v="Marguerite Yu"/>
    <x v="4"/>
    <n v="0.03"/>
    <n v="125.99"/>
    <n v="7.69"/>
    <x v="1"/>
    <x v="2"/>
    <x v="1"/>
    <x v="12"/>
    <x v="5"/>
    <s v="Timeport L7089"/>
    <n v="0.57999999999999996"/>
    <s v="United States"/>
    <x v="1"/>
    <x v="18"/>
    <s v="Weslaco"/>
    <n v="78596"/>
    <x v="151"/>
    <d v="2015-06-05T00:00:00"/>
    <n v="500.95800000000003"/>
    <n v="9"/>
    <n v="981.65"/>
    <n v="88184"/>
    <x v="1"/>
    <n v="1262.7231725347301"/>
  </r>
  <r>
    <n v="1737"/>
    <s v="Danielle Myers"/>
    <x v="3"/>
    <n v="0.09"/>
    <n v="30.93"/>
    <n v="3.92"/>
    <x v="1"/>
    <x v="3"/>
    <x v="0"/>
    <x v="11"/>
    <x v="1"/>
    <s v="Advantus Employee of the Month Certificate Frame, 11 x 13-1/2"/>
    <n v="0.44"/>
    <s v="United States"/>
    <x v="0"/>
    <x v="9"/>
    <s v="Garner"/>
    <n v="27529"/>
    <x v="151"/>
    <d v="2015-06-05T00:00:00"/>
    <n v="-130.42400000000001"/>
    <n v="16"/>
    <n v="451.83"/>
    <n v="85866"/>
    <x v="0"/>
    <n v="215.94266137289429"/>
  </r>
  <r>
    <n v="1737"/>
    <s v="Danielle Myers"/>
    <x v="3"/>
    <n v="0.03"/>
    <n v="1.68"/>
    <n v="0.7"/>
    <x v="2"/>
    <x v="3"/>
    <x v="2"/>
    <x v="2"/>
    <x v="2"/>
    <s v="Newell 308"/>
    <n v="0.6"/>
    <s v="United States"/>
    <x v="0"/>
    <x v="9"/>
    <s v="Garner"/>
    <n v="27529"/>
    <x v="151"/>
    <d v="2015-06-05T00:00:00"/>
    <n v="-106.42100000000001"/>
    <n v="11"/>
    <n v="20.239999999999998"/>
    <n v="85866"/>
    <x v="0"/>
    <n v="150.30214029575558"/>
  </r>
  <r>
    <n v="1998"/>
    <s v="Judy Frazier"/>
    <x v="3"/>
    <n v="0.06"/>
    <n v="4.42"/>
    <n v="4.99"/>
    <x v="1"/>
    <x v="3"/>
    <x v="2"/>
    <x v="15"/>
    <x v="5"/>
    <s v="Grip Seal Envelopes"/>
    <n v="0.38"/>
    <s v="United States"/>
    <x v="3"/>
    <x v="11"/>
    <s v="East Massapequa"/>
    <n v="11758"/>
    <x v="151"/>
    <d v="2015-06-05T00:00:00"/>
    <n v="-10.435"/>
    <n v="3"/>
    <n v="14.85"/>
    <n v="90568"/>
    <x v="3"/>
    <n v="255.28223326475643"/>
  </r>
  <r>
    <n v="3151"/>
    <s v="Glenda Hunter"/>
    <x v="3"/>
    <n v="0.01"/>
    <n v="145.97999999999999"/>
    <n v="46.2"/>
    <x v="0"/>
    <x v="3"/>
    <x v="0"/>
    <x v="0"/>
    <x v="0"/>
    <s v="Bevis Rectangular Conference Tables"/>
    <n v="0.69"/>
    <s v="United States"/>
    <x v="2"/>
    <x v="8"/>
    <s v="Twentynine Palms"/>
    <n v="92277"/>
    <x v="151"/>
    <d v="2015-06-03T00:00:00"/>
    <n v="-134.512"/>
    <n v="9"/>
    <n v="1370.79"/>
    <n v="88543"/>
    <x v="2"/>
    <n v="2197.9152729819798"/>
  </r>
  <r>
    <n v="754"/>
    <s v="Helen Lyons"/>
    <x v="1"/>
    <n v="0.06"/>
    <n v="218.75"/>
    <n v="69.64"/>
    <x v="0"/>
    <x v="3"/>
    <x v="0"/>
    <x v="0"/>
    <x v="0"/>
    <s v="BoxOffice By Design Rectangular and Half-Moon Meeting Room Tables"/>
    <n v="0.77"/>
    <s v="United States"/>
    <x v="2"/>
    <x v="41"/>
    <s v="Prescott Valley"/>
    <n v="86314"/>
    <x v="152"/>
    <d v="2015-06-05T00:00:00"/>
    <n v="-453.2"/>
    <n v="4"/>
    <n v="905.4"/>
    <n v="90437"/>
    <x v="2"/>
    <n v="2577.3730911484549"/>
  </r>
  <r>
    <n v="1233"/>
    <s v="Gary Hester"/>
    <x v="1"/>
    <n v="0.09"/>
    <n v="99.99"/>
    <n v="19.989999999999998"/>
    <x v="1"/>
    <x v="1"/>
    <x v="1"/>
    <x v="1"/>
    <x v="5"/>
    <s v="US Robotics 56K V.92 External Faxmodem"/>
    <n v="0.52"/>
    <s v="United States"/>
    <x v="1"/>
    <x v="18"/>
    <s v="Flower Mound"/>
    <n v="75028"/>
    <x v="152"/>
    <d v="2015-06-06T00:00:00"/>
    <n v="-161.47499999999999"/>
    <n v="1"/>
    <n v="97.65"/>
    <n v="89376"/>
    <x v="1"/>
    <n v="678.72831631581812"/>
  </r>
  <r>
    <n v="1233"/>
    <s v="Gary Hester"/>
    <x v="1"/>
    <n v="0.04"/>
    <n v="205.99"/>
    <n v="5.26"/>
    <x v="1"/>
    <x v="1"/>
    <x v="1"/>
    <x v="12"/>
    <x v="5"/>
    <s v="i470"/>
    <n v="0.56000000000000005"/>
    <s v="United States"/>
    <x v="1"/>
    <x v="18"/>
    <s v="Flower Mound"/>
    <n v="75028"/>
    <x v="152"/>
    <d v="2015-06-05T00:00:00"/>
    <n v="-0.81399999999999995"/>
    <n v="6"/>
    <n v="1018.61"/>
    <n v="89376"/>
    <x v="1"/>
    <n v="834.52767330199276"/>
  </r>
  <r>
    <n v="3238"/>
    <s v="Kathleen P Bloom"/>
    <x v="2"/>
    <n v="0.06"/>
    <n v="115.99"/>
    <n v="5.92"/>
    <x v="1"/>
    <x v="3"/>
    <x v="1"/>
    <x v="12"/>
    <x v="5"/>
    <s v="8890"/>
    <n v="0.57999999999999996"/>
    <s v="United States"/>
    <x v="2"/>
    <x v="14"/>
    <s v="Corvallis"/>
    <n v="97330"/>
    <x v="152"/>
    <d v="2015-06-06T00:00:00"/>
    <n v="-13.068"/>
    <n v="5"/>
    <n v="495.82"/>
    <n v="89564"/>
    <x v="2"/>
    <n v="672.83485134634407"/>
  </r>
  <r>
    <n v="2391"/>
    <s v="Jacob McNeill"/>
    <x v="3"/>
    <n v="0"/>
    <n v="999.99"/>
    <n v="13.99"/>
    <x v="1"/>
    <x v="3"/>
    <x v="1"/>
    <x v="3"/>
    <x v="6"/>
    <s v="Polycom Soundstation EX Audio-Conferencing Telephone, Black"/>
    <n v="0.36"/>
    <s v="United States"/>
    <x v="3"/>
    <x v="11"/>
    <s v="Oceanside"/>
    <n v="11572"/>
    <x v="152"/>
    <d v="2015-06-06T00:00:00"/>
    <n v="-1455.9972"/>
    <n v="1"/>
    <n v="1009.99"/>
    <n v="91123"/>
    <x v="3"/>
    <n v="2166.0657510802766"/>
  </r>
  <r>
    <n v="2391"/>
    <s v="Jacob McNeill"/>
    <x v="3"/>
    <n v="0.05"/>
    <n v="6.48"/>
    <n v="5.14"/>
    <x v="2"/>
    <x v="3"/>
    <x v="2"/>
    <x v="7"/>
    <x v="5"/>
    <s v="Xerox 23"/>
    <n v="0.37"/>
    <s v="United States"/>
    <x v="3"/>
    <x v="11"/>
    <s v="Oceanside"/>
    <n v="11572"/>
    <x v="152"/>
    <d v="2015-06-05T00:00:00"/>
    <n v="-22.56"/>
    <n v="13"/>
    <n v="92.16"/>
    <n v="91123"/>
    <x v="3"/>
    <n v="169.54682951538405"/>
  </r>
  <r>
    <n v="2548"/>
    <s v="Wayne Bass"/>
    <x v="3"/>
    <n v="0.09"/>
    <n v="5.98"/>
    <n v="1.67"/>
    <x v="1"/>
    <x v="0"/>
    <x v="2"/>
    <x v="2"/>
    <x v="2"/>
    <s v="Dixon Ticonderoga® Erasable Colored Pencil Set, 12-Color"/>
    <n v="0.51"/>
    <s v="United States"/>
    <x v="2"/>
    <x v="8"/>
    <s v="Los Angeles"/>
    <n v="90068"/>
    <x v="152"/>
    <d v="2015-06-07T00:00:00"/>
    <n v="23.87"/>
    <n v="81"/>
    <n v="448.26"/>
    <n v="29889"/>
    <x v="2"/>
    <n v="282.72870293499619"/>
  </r>
  <r>
    <n v="2549"/>
    <s v="Martha Bowers"/>
    <x v="3"/>
    <n v="0.09"/>
    <n v="5.98"/>
    <n v="1.67"/>
    <x v="1"/>
    <x v="0"/>
    <x v="2"/>
    <x v="2"/>
    <x v="2"/>
    <s v="Dixon Ticonderoga® Erasable Colored Pencil Set, 12-Color"/>
    <n v="0.51"/>
    <s v="United States"/>
    <x v="3"/>
    <x v="27"/>
    <s v="Whitehall"/>
    <n v="43213"/>
    <x v="152"/>
    <d v="2015-06-07T00:00:00"/>
    <n v="35.805"/>
    <n v="20"/>
    <n v="110.68"/>
    <n v="88658"/>
    <x v="3"/>
    <n v="294.95044993162975"/>
  </r>
  <r>
    <n v="2882"/>
    <s v="Andrew Gonzalez"/>
    <x v="1"/>
    <n v="0.09"/>
    <n v="363.25"/>
    <n v="19.989999999999998"/>
    <x v="1"/>
    <x v="1"/>
    <x v="2"/>
    <x v="8"/>
    <x v="5"/>
    <s v="Hoover WindTunnel™ Plus Canister Vacuum"/>
    <n v="0.56999999999999995"/>
    <s v="United States"/>
    <x v="0"/>
    <x v="9"/>
    <s v="Charlotte"/>
    <n v="28206"/>
    <x v="153"/>
    <d v="2015-06-06T00:00:00"/>
    <n v="732.26980000000003"/>
    <n v="21"/>
    <n v="7497.05"/>
    <n v="21958"/>
    <x v="0"/>
    <n v="2460.3449821420286"/>
  </r>
  <r>
    <n v="2884"/>
    <s v="Stuart C Robinson"/>
    <x v="1"/>
    <n v="0.09"/>
    <n v="363.25"/>
    <n v="19.989999999999998"/>
    <x v="1"/>
    <x v="1"/>
    <x v="2"/>
    <x v="8"/>
    <x v="5"/>
    <s v="Hoover WindTunnel™ Plus Canister Vacuum"/>
    <n v="0.56999999999999995"/>
    <s v="United States"/>
    <x v="3"/>
    <x v="27"/>
    <s v="North Ridgeville"/>
    <n v="44039"/>
    <x v="153"/>
    <d v="2015-06-06T00:00:00"/>
    <n v="1231.6569"/>
    <n v="5"/>
    <n v="1785.01"/>
    <n v="87633"/>
    <x v="3"/>
    <n v="2971.7302179679623"/>
  </r>
  <r>
    <n v="269"/>
    <s v="Calvin Boyette"/>
    <x v="2"/>
    <n v="0.09"/>
    <n v="35.94"/>
    <n v="6.66"/>
    <x v="1"/>
    <x v="2"/>
    <x v="2"/>
    <x v="15"/>
    <x v="5"/>
    <s v="Tyvek ® Top-Opening Peel &amp; Seel ® Envelopes, Gray"/>
    <n v="0.4"/>
    <s v="United States"/>
    <x v="2"/>
    <x v="41"/>
    <s v="Gilbert"/>
    <n v="85234"/>
    <x v="153"/>
    <d v="2015-06-10T00:00:00"/>
    <n v="144.2928"/>
    <n v="6"/>
    <n v="209.12"/>
    <n v="88942"/>
    <x v="2"/>
    <n v="464.61962116739448"/>
  </r>
  <r>
    <n v="269"/>
    <s v="Calvin Boyette"/>
    <x v="2"/>
    <n v="0"/>
    <n v="170.98"/>
    <n v="13.99"/>
    <x v="1"/>
    <x v="2"/>
    <x v="0"/>
    <x v="11"/>
    <x v="6"/>
    <s v="Tenex Antistatic Computer Chair Mats"/>
    <n v="0.75"/>
    <s v="United States"/>
    <x v="2"/>
    <x v="41"/>
    <s v="Gilbert"/>
    <n v="85234"/>
    <x v="153"/>
    <d v="2015-06-12T00:00:00"/>
    <n v="888.14729999999997"/>
    <n v="7"/>
    <n v="1287.17"/>
    <n v="88942"/>
    <x v="2"/>
    <n v="2202.4360493551621"/>
  </r>
  <r>
    <n v="269"/>
    <s v="Calvin Boyette"/>
    <x v="2"/>
    <n v="0.09"/>
    <n v="4.9800000000000004"/>
    <n v="7.44"/>
    <x v="1"/>
    <x v="2"/>
    <x v="2"/>
    <x v="7"/>
    <x v="5"/>
    <s v="Xerox 1922"/>
    <n v="0.36"/>
    <s v="United States"/>
    <x v="2"/>
    <x v="41"/>
    <s v="Gilbert"/>
    <n v="85234"/>
    <x v="153"/>
    <d v="2015-06-07T00:00:00"/>
    <n v="-46.005000000000003"/>
    <n v="9"/>
    <n v="46.17"/>
    <n v="88942"/>
    <x v="2"/>
    <n v="161.05799710739529"/>
  </r>
  <r>
    <n v="272"/>
    <s v="Eleanor Swain"/>
    <x v="2"/>
    <n v="0.09"/>
    <n v="35.94"/>
    <n v="6.66"/>
    <x v="1"/>
    <x v="2"/>
    <x v="2"/>
    <x v="15"/>
    <x v="5"/>
    <s v="Tyvek ® Top-Opening Peel &amp; Seel ® Envelopes, Gray"/>
    <n v="0.4"/>
    <s v="United States"/>
    <x v="0"/>
    <x v="9"/>
    <s v="Charlotte"/>
    <n v="28204"/>
    <x v="153"/>
    <d v="2015-06-10T00:00:00"/>
    <n v="72.1858"/>
    <n v="24"/>
    <n v="836.47"/>
    <n v="36069"/>
    <x v="0"/>
    <n v="390.78019840356944"/>
  </r>
  <r>
    <n v="272"/>
    <s v="Eleanor Swain"/>
    <x v="2"/>
    <n v="0.09"/>
    <n v="4.9800000000000004"/>
    <n v="7.44"/>
    <x v="1"/>
    <x v="2"/>
    <x v="2"/>
    <x v="7"/>
    <x v="5"/>
    <s v="Xerox 1922"/>
    <n v="0.36"/>
    <s v="United States"/>
    <x v="0"/>
    <x v="9"/>
    <s v="Charlotte"/>
    <n v="28204"/>
    <x v="153"/>
    <d v="2015-06-07T00:00:00"/>
    <n v="-122.3733"/>
    <n v="37"/>
    <n v="189.83"/>
    <n v="36069"/>
    <x v="0"/>
    <n v="82.854893532782228"/>
  </r>
  <r>
    <n v="518"/>
    <s v="Mark Ritchie"/>
    <x v="2"/>
    <n v="7.0000000000000007E-2"/>
    <n v="12.64"/>
    <n v="4.9800000000000004"/>
    <x v="1"/>
    <x v="2"/>
    <x v="0"/>
    <x v="11"/>
    <x v="1"/>
    <s v="Nu-Dell Executive Frame"/>
    <n v="0.48"/>
    <s v="United States"/>
    <x v="1"/>
    <x v="6"/>
    <s v="Clayton"/>
    <n v="63105"/>
    <x v="153"/>
    <d v="2015-06-12T00:00:00"/>
    <n v="113.41500000000001"/>
    <n v="16"/>
    <n v="199.76"/>
    <n v="90867"/>
    <x v="1"/>
    <n v="393.27435581598877"/>
  </r>
  <r>
    <n v="2506"/>
    <s v="Alfred Harmon"/>
    <x v="4"/>
    <n v="0.02"/>
    <n v="6.48"/>
    <n v="8.74"/>
    <x v="1"/>
    <x v="2"/>
    <x v="2"/>
    <x v="7"/>
    <x v="5"/>
    <s v="Xerox 1984"/>
    <n v="0.36"/>
    <s v="United States"/>
    <x v="3"/>
    <x v="22"/>
    <s v="Cheshire"/>
    <n v="6408"/>
    <x v="153"/>
    <d v="2015-06-07T00:00:00"/>
    <n v="-6.835"/>
    <n v="1"/>
    <n v="10.72"/>
    <n v="87033"/>
    <x v="3"/>
    <n v="221.05351435264322"/>
  </r>
  <r>
    <n v="2507"/>
    <s v="Jeanette Davies"/>
    <x v="4"/>
    <n v="0.06"/>
    <n v="699.99"/>
    <n v="24.49"/>
    <x v="2"/>
    <x v="2"/>
    <x v="1"/>
    <x v="4"/>
    <x v="4"/>
    <s v="Canon PC1060 Personal Laser Copier"/>
    <n v="0.41"/>
    <s v="United States"/>
    <x v="3"/>
    <x v="29"/>
    <s v="Bangor"/>
    <n v="4401"/>
    <x v="153"/>
    <d v="2015-06-07T00:00:00"/>
    <n v="7024.2069000000001"/>
    <n v="15"/>
    <n v="10180.01"/>
    <n v="87033"/>
    <x v="3"/>
    <n v="9962.1393208293885"/>
  </r>
  <r>
    <n v="2516"/>
    <s v="Leo E Underwood"/>
    <x v="4"/>
    <n v="0.02"/>
    <n v="17.149999999999999"/>
    <n v="4.96"/>
    <x v="1"/>
    <x v="2"/>
    <x v="2"/>
    <x v="6"/>
    <x v="5"/>
    <s v="Advantus Rolling Storage Box"/>
    <n v="0.57999999999999996"/>
    <s v="United States"/>
    <x v="3"/>
    <x v="33"/>
    <s v="Englewood"/>
    <n v="7631"/>
    <x v="153"/>
    <d v="2015-06-07T00:00:00"/>
    <n v="36.494999999999997"/>
    <n v="11"/>
    <n v="190.85"/>
    <n v="87033"/>
    <x v="3"/>
    <n v="377.2392582608461"/>
  </r>
  <r>
    <n v="2520"/>
    <s v="Sandy Mueller"/>
    <x v="4"/>
    <n v="7.0000000000000007E-2"/>
    <n v="30.98"/>
    <n v="8.74"/>
    <x v="1"/>
    <x v="2"/>
    <x v="2"/>
    <x v="7"/>
    <x v="5"/>
    <s v="Xerox 1979"/>
    <n v="0.4"/>
    <s v="United States"/>
    <x v="3"/>
    <x v="40"/>
    <s v="Providence"/>
    <n v="2908"/>
    <x v="153"/>
    <d v="2015-06-06T00:00:00"/>
    <n v="255.76920000000001"/>
    <n v="12"/>
    <n v="370.68"/>
    <n v="87033"/>
    <x v="3"/>
    <n v="566.93518131369353"/>
  </r>
  <r>
    <n v="2522"/>
    <s v="Harriet Wooten"/>
    <x v="4"/>
    <n v="0.04"/>
    <n v="1360.14"/>
    <n v="14.7"/>
    <x v="0"/>
    <x v="2"/>
    <x v="1"/>
    <x v="3"/>
    <x v="3"/>
    <s v="Okidata ML395C Color Dot Matrix Printer"/>
    <n v="0.59"/>
    <s v="United States"/>
    <x v="3"/>
    <x v="42"/>
    <s v="Burlington"/>
    <n v="5401"/>
    <x v="153"/>
    <d v="2015-06-08T00:00:00"/>
    <n v="2639.01"/>
    <n v="6"/>
    <n v="7303.05"/>
    <n v="87033"/>
    <x v="3"/>
    <n v="7710.8397277490758"/>
  </r>
  <r>
    <n v="699"/>
    <s v="Jenny Gold"/>
    <x v="0"/>
    <n v="0.02"/>
    <n v="6.47"/>
    <n v="1.22"/>
    <x v="1"/>
    <x v="1"/>
    <x v="2"/>
    <x v="2"/>
    <x v="2"/>
    <s v="Staples Pen Style Liquid Stix; Assorted (yellow, pink, green, blue, orange), 5/Pack"/>
    <n v="0.4"/>
    <s v="United States"/>
    <x v="2"/>
    <x v="8"/>
    <s v="Los Angeles"/>
    <n v="90041"/>
    <x v="154"/>
    <d v="2015-06-07T00:00:00"/>
    <n v="40.200000000000003"/>
    <n v="30"/>
    <n v="193.95"/>
    <n v="55392"/>
    <x v="2"/>
    <n v="312.4599585566915"/>
  </r>
  <r>
    <n v="699"/>
    <s v="Jenny Gold"/>
    <x v="0"/>
    <n v="7.0000000000000007E-2"/>
    <n v="2.84"/>
    <n v="0.93"/>
    <x v="1"/>
    <x v="1"/>
    <x v="2"/>
    <x v="2"/>
    <x v="2"/>
    <s v="SANFORD Liquid Accent™ Tank-Style Highlighters"/>
    <n v="0.54"/>
    <s v="United States"/>
    <x v="2"/>
    <x v="8"/>
    <s v="Los Angeles"/>
    <n v="90041"/>
    <x v="154"/>
    <d v="2015-06-08T00:00:00"/>
    <n v="3.21"/>
    <n v="59"/>
    <n v="158.80000000000001"/>
    <n v="55392"/>
    <x v="2"/>
    <n v="338.5162051889962"/>
  </r>
  <r>
    <n v="711"/>
    <s v="Pam Anthony"/>
    <x v="0"/>
    <n v="7.0000000000000007E-2"/>
    <n v="2.84"/>
    <n v="0.93"/>
    <x v="1"/>
    <x v="1"/>
    <x v="2"/>
    <x v="2"/>
    <x v="2"/>
    <s v="SANFORD Liquid Accent™ Tank-Style Highlighters"/>
    <n v="0.54"/>
    <s v="United States"/>
    <x v="3"/>
    <x v="35"/>
    <s v="Winthrop"/>
    <n v="2152"/>
    <x v="154"/>
    <d v="2015-06-08T00:00:00"/>
    <n v="3.8519999999999999"/>
    <n v="15"/>
    <n v="40.369999999999997"/>
    <n v="87978"/>
    <x v="3"/>
    <n v="339.17362970276565"/>
  </r>
  <r>
    <n v="3045"/>
    <s v="Jordan Beard"/>
    <x v="1"/>
    <n v="0"/>
    <n v="6.48"/>
    <n v="5.19"/>
    <x v="1"/>
    <x v="0"/>
    <x v="2"/>
    <x v="7"/>
    <x v="5"/>
    <s v="Xerox 1995"/>
    <n v="0.37"/>
    <s v="United States"/>
    <x v="1"/>
    <x v="38"/>
    <s v="Leavenworth"/>
    <n v="66048"/>
    <x v="154"/>
    <d v="2015-06-07T00:00:00"/>
    <n v="-14.074999999999999"/>
    <n v="12"/>
    <n v="84.04"/>
    <n v="86104"/>
    <x v="1"/>
    <n v="82.321216900967656"/>
  </r>
  <r>
    <n v="1142"/>
    <s v="Russell Chan"/>
    <x v="4"/>
    <n v="0.01"/>
    <n v="18.97"/>
    <n v="9.5399999999999991"/>
    <x v="1"/>
    <x v="2"/>
    <x v="2"/>
    <x v="7"/>
    <x v="5"/>
    <s v="Xerox 1939"/>
    <n v="0.37"/>
    <s v="United States"/>
    <x v="1"/>
    <x v="18"/>
    <s v="Waco"/>
    <n v="76706"/>
    <x v="154"/>
    <d v="2015-06-09T00:00:00"/>
    <n v="85.875"/>
    <n v="11"/>
    <n v="227.67"/>
    <n v="86575"/>
    <x v="1"/>
    <n v="392.15600608861587"/>
  </r>
  <r>
    <n v="2107"/>
    <s v="Leigh Burnette Hurley"/>
    <x v="4"/>
    <n v="0.05"/>
    <n v="399.98"/>
    <n v="12.06"/>
    <x v="0"/>
    <x v="3"/>
    <x v="1"/>
    <x v="3"/>
    <x v="0"/>
    <s v="Okidata ML320 Series Turbo Dot Matrix Printers"/>
    <n v="0.56000000000000005"/>
    <s v="United States"/>
    <x v="1"/>
    <x v="10"/>
    <s v="Chicago"/>
    <n v="60601"/>
    <x v="154"/>
    <d v="2015-06-06T00:00:00"/>
    <n v="567.59"/>
    <n v="24"/>
    <n v="9666.7199999999993"/>
    <n v="39015"/>
    <x v="1"/>
    <n v="2446.3515897732887"/>
  </r>
  <r>
    <n v="2107"/>
    <s v="Leigh Burnette Hurley"/>
    <x v="4"/>
    <n v="7.0000000000000007E-2"/>
    <n v="6.48"/>
    <n v="5.74"/>
    <x v="1"/>
    <x v="3"/>
    <x v="2"/>
    <x v="7"/>
    <x v="5"/>
    <s v="Xerox 1994"/>
    <n v="0.37"/>
    <s v="United States"/>
    <x v="1"/>
    <x v="10"/>
    <s v="Chicago"/>
    <n v="60601"/>
    <x v="154"/>
    <d v="2015-06-06T00:00:00"/>
    <n v="-28.45"/>
    <n v="20"/>
    <n v="134.58000000000001"/>
    <n v="39015"/>
    <x v="1"/>
    <n v="60.83193933270428"/>
  </r>
  <r>
    <n v="2108"/>
    <s v="Alfred Barber"/>
    <x v="4"/>
    <n v="7.0000000000000007E-2"/>
    <n v="6.48"/>
    <n v="5.74"/>
    <x v="1"/>
    <x v="3"/>
    <x v="2"/>
    <x v="7"/>
    <x v="5"/>
    <s v="Xerox 1994"/>
    <n v="0.37"/>
    <s v="United States"/>
    <x v="1"/>
    <x v="6"/>
    <s v="Mehlville"/>
    <n v="63129"/>
    <x v="154"/>
    <d v="2015-06-06T00:00:00"/>
    <n v="-14.225"/>
    <n v="5"/>
    <n v="33.65"/>
    <n v="87862"/>
    <x v="1"/>
    <n v="75.398705233593404"/>
  </r>
  <r>
    <n v="2848"/>
    <s v="Eileen Dalton"/>
    <x v="4"/>
    <n v="0"/>
    <n v="49.99"/>
    <n v="19.989999999999998"/>
    <x v="1"/>
    <x v="3"/>
    <x v="1"/>
    <x v="1"/>
    <x v="5"/>
    <s v="Zoom V.92 USB External Faxmodem"/>
    <n v="0.41"/>
    <s v="United States"/>
    <x v="0"/>
    <x v="34"/>
    <s v="Columbia"/>
    <n v="38401"/>
    <x v="154"/>
    <d v="2015-06-08T00:00:00"/>
    <n v="38.886000000000003"/>
    <n v="16"/>
    <n v="832.97"/>
    <n v="85929"/>
    <x v="0"/>
    <n v="739.47695118869001"/>
  </r>
  <r>
    <n v="1106"/>
    <s v="Maxine Collier Grady"/>
    <x v="3"/>
    <n v="0.08"/>
    <n v="140.81"/>
    <n v="24.49"/>
    <x v="1"/>
    <x v="1"/>
    <x v="0"/>
    <x v="9"/>
    <x v="4"/>
    <s v="Hon Olson Stacker Stools"/>
    <n v="0.56999999999999995"/>
    <s v="United States"/>
    <x v="1"/>
    <x v="18"/>
    <s v="Dallas"/>
    <n v="75220"/>
    <x v="154"/>
    <d v="2015-06-08T00:00:00"/>
    <n v="1232.79"/>
    <n v="81"/>
    <n v="11272.77"/>
    <n v="45824"/>
    <x v="1"/>
    <n v="2610.4500764188797"/>
  </r>
  <r>
    <n v="1340"/>
    <s v="Marie Bass"/>
    <x v="3"/>
    <n v="7.0000000000000007E-2"/>
    <n v="3.98"/>
    <n v="0.83"/>
    <x v="1"/>
    <x v="2"/>
    <x v="2"/>
    <x v="2"/>
    <x v="2"/>
    <s v="Fluorescent Highlighters by Dixon"/>
    <n v="0.51"/>
    <s v="United States"/>
    <x v="3"/>
    <x v="11"/>
    <s v="New York City"/>
    <n v="10170"/>
    <x v="154"/>
    <d v="2015-06-09T00:00:00"/>
    <n v="27.38"/>
    <n v="76"/>
    <n v="282.85000000000002"/>
    <n v="24455"/>
    <x v="3"/>
    <n v="309.53212347080694"/>
  </r>
  <r>
    <n v="1341"/>
    <s v="Edward Bynum"/>
    <x v="3"/>
    <n v="0"/>
    <n v="20.89"/>
    <n v="1.99"/>
    <x v="1"/>
    <x v="2"/>
    <x v="1"/>
    <x v="1"/>
    <x v="1"/>
    <s v="IBM 80 Minute CD-R Spindle, 50/Pack"/>
    <n v="0.48"/>
    <s v="United States"/>
    <x v="3"/>
    <x v="28"/>
    <s v="Chambersburg"/>
    <n v="17201"/>
    <x v="154"/>
    <d v="2015-06-08T00:00:00"/>
    <n v="-5.2949999999999999"/>
    <n v="4"/>
    <n v="84.56"/>
    <n v="91245"/>
    <x v="3"/>
    <n v="382.43893027729609"/>
  </r>
  <r>
    <n v="1341"/>
    <s v="Edward Bynum"/>
    <x v="3"/>
    <n v="7.0000000000000007E-2"/>
    <n v="3.98"/>
    <n v="0.83"/>
    <x v="1"/>
    <x v="2"/>
    <x v="2"/>
    <x v="2"/>
    <x v="2"/>
    <s v="Fluorescent Highlighters by Dixon"/>
    <n v="0.51"/>
    <s v="United States"/>
    <x v="3"/>
    <x v="28"/>
    <s v="Chambersburg"/>
    <n v="17201"/>
    <x v="154"/>
    <d v="2015-06-09T00:00:00"/>
    <n v="41.07"/>
    <n v="19"/>
    <n v="70.709999999999994"/>
    <n v="91245"/>
    <x v="3"/>
    <n v="323.5510356102215"/>
  </r>
  <r>
    <n v="2432"/>
    <s v="Lindsay Tate"/>
    <x v="3"/>
    <n v="0.09"/>
    <n v="5.4"/>
    <n v="7.78"/>
    <x v="2"/>
    <x v="1"/>
    <x v="2"/>
    <x v="5"/>
    <x v="5"/>
    <s v="3M Organizer Strips"/>
    <n v="0.37"/>
    <s v="United States"/>
    <x v="1"/>
    <x v="19"/>
    <s v="Midwest City"/>
    <n v="73110"/>
    <x v="154"/>
    <d v="2015-06-08T00:00:00"/>
    <n v="-34.764499999999998"/>
    <n v="6"/>
    <n v="37.380000000000003"/>
    <n v="89097"/>
    <x v="1"/>
    <n v="171.26385204115024"/>
  </r>
  <r>
    <n v="1374"/>
    <s v="Earl Buck"/>
    <x v="0"/>
    <n v="0.06"/>
    <n v="44.01"/>
    <n v="3.5"/>
    <x v="1"/>
    <x v="2"/>
    <x v="2"/>
    <x v="8"/>
    <x v="5"/>
    <s v="Acco Smartsocket® Color-Coded Six-Outlet AC Adapter Model Surge Protectors"/>
    <n v="0.59"/>
    <s v="United States"/>
    <x v="2"/>
    <x v="8"/>
    <s v="Stockton"/>
    <n v="95207"/>
    <x v="155"/>
    <d v="2015-06-08T00:00:00"/>
    <n v="-21.231999999999999"/>
    <n v="1"/>
    <n v="46.94"/>
    <n v="88212"/>
    <x v="2"/>
    <n v="621.05536468146749"/>
  </r>
  <r>
    <n v="2794"/>
    <s v="Connie Bunn"/>
    <x v="1"/>
    <n v="7.0000000000000007E-2"/>
    <n v="4.76"/>
    <n v="0.88"/>
    <x v="1"/>
    <x v="3"/>
    <x v="2"/>
    <x v="7"/>
    <x v="2"/>
    <s v="Wirebound Voice Message Log Book"/>
    <n v="0.39"/>
    <s v="United States"/>
    <x v="1"/>
    <x v="20"/>
    <s v="Marshalltown"/>
    <n v="50158"/>
    <x v="155"/>
    <d v="2015-06-07T00:00:00"/>
    <n v="15.8148"/>
    <n v="5"/>
    <n v="22.92"/>
    <n v="87555"/>
    <x v="1"/>
    <n v="-32.183948529315913"/>
  </r>
  <r>
    <n v="737"/>
    <s v="Danny Vaughn"/>
    <x v="2"/>
    <n v="0.02"/>
    <n v="48.04"/>
    <n v="5.79"/>
    <x v="1"/>
    <x v="1"/>
    <x v="2"/>
    <x v="7"/>
    <x v="5"/>
    <s v="Xerox 1937"/>
    <n v="0.37"/>
    <s v="United States"/>
    <x v="3"/>
    <x v="33"/>
    <s v="Bloomfield"/>
    <n v="7003"/>
    <x v="155"/>
    <d v="2015-06-14T00:00:00"/>
    <n v="422.45249999999999"/>
    <n v="12"/>
    <n v="612.25"/>
    <n v="90360"/>
    <x v="3"/>
    <n v="725.27585339061022"/>
  </r>
  <r>
    <n v="1384"/>
    <s v="George McLamb"/>
    <x v="2"/>
    <n v="0.02"/>
    <n v="70.97"/>
    <n v="3.5"/>
    <x v="1"/>
    <x v="1"/>
    <x v="2"/>
    <x v="8"/>
    <x v="5"/>
    <s v="Tripp Lite Isotel 8 Ultra 8 Outlet Metal Surge"/>
    <n v="0.59"/>
    <s v="United States"/>
    <x v="0"/>
    <x v="21"/>
    <s v="Alexandria"/>
    <n v="22304"/>
    <x v="155"/>
    <d v="2015-06-14T00:00:00"/>
    <n v="23.616"/>
    <n v="21"/>
    <n v="1533.59"/>
    <n v="89408"/>
    <x v="0"/>
    <n v="508.26708473574371"/>
  </r>
  <r>
    <n v="1672"/>
    <s v="Sidney Scarborough"/>
    <x v="2"/>
    <n v="0.02"/>
    <n v="284.98"/>
    <n v="69.55"/>
    <x v="0"/>
    <x v="0"/>
    <x v="0"/>
    <x v="9"/>
    <x v="3"/>
    <s v="Global Commerce™ Series High-Back Swivel/Tilt Chairs"/>
    <n v="0.6"/>
    <s v="United States"/>
    <x v="0"/>
    <x v="21"/>
    <s v="Charlottesville"/>
    <n v="22901"/>
    <x v="155"/>
    <d v="2015-06-12T00:00:00"/>
    <n v="15.528"/>
    <n v="3"/>
    <n v="926.3"/>
    <n v="86723"/>
    <x v="0"/>
    <n v="3220.7377877527292"/>
  </r>
  <r>
    <n v="1672"/>
    <s v="Sidney Scarborough"/>
    <x v="2"/>
    <n v="0.08"/>
    <n v="55.48"/>
    <n v="14.3"/>
    <x v="1"/>
    <x v="0"/>
    <x v="2"/>
    <x v="7"/>
    <x v="5"/>
    <s v="Xerox 194"/>
    <n v="0.37"/>
    <s v="United States"/>
    <x v="0"/>
    <x v="21"/>
    <s v="Charlottesville"/>
    <n v="22901"/>
    <x v="155"/>
    <d v="2015-06-09T00:00:00"/>
    <n v="-225.56379999999999"/>
    <n v="17"/>
    <n v="942.53"/>
    <n v="86723"/>
    <x v="0"/>
    <n v="300.46095678253658"/>
  </r>
  <r>
    <n v="3397"/>
    <s v="Andrea Shaw"/>
    <x v="2"/>
    <n v="0"/>
    <n v="1270.99"/>
    <n v="19.989999999999998"/>
    <x v="1"/>
    <x v="0"/>
    <x v="2"/>
    <x v="5"/>
    <x v="5"/>
    <s v="Fellowes PB500 Electric Punch Plastic Comb Binding Machine with Manual Bind"/>
    <n v="0.35"/>
    <s v="United States"/>
    <x v="1"/>
    <x v="10"/>
    <s v="Danville"/>
    <n v="61832"/>
    <x v="155"/>
    <d v="2015-06-09T00:00:00"/>
    <n v="6384.4389000000001"/>
    <n v="7"/>
    <n v="9252.81"/>
    <n v="87535"/>
    <x v="1"/>
    <n v="11071.191327682498"/>
  </r>
  <r>
    <n v="92"/>
    <s v="Victoria Baker Hoover"/>
    <x v="4"/>
    <n v="0.04"/>
    <n v="12.98"/>
    <n v="3.14"/>
    <x v="2"/>
    <x v="3"/>
    <x v="2"/>
    <x v="16"/>
    <x v="1"/>
    <s v="Acme® 8&quot; Straight Scissors"/>
    <n v="0.6"/>
    <s v="United States"/>
    <x v="0"/>
    <x v="17"/>
    <s v="Terrytown"/>
    <n v="70056"/>
    <x v="155"/>
    <d v="2015-06-09T00:00:00"/>
    <n v="22.818000000000001"/>
    <n v="16"/>
    <n v="216.04"/>
    <n v="87178"/>
    <x v="0"/>
    <n v="190.61660444935191"/>
  </r>
  <r>
    <n v="2583"/>
    <s v="Wendy Pridgen Pearce"/>
    <x v="4"/>
    <n v="0.04"/>
    <n v="510.14"/>
    <n v="14.7"/>
    <x v="0"/>
    <x v="2"/>
    <x v="1"/>
    <x v="3"/>
    <x v="3"/>
    <s v="Okidata ML520 Series Dot Matrix Printers"/>
    <n v="0.56000000000000005"/>
    <s v="United States"/>
    <x v="1"/>
    <x v="25"/>
    <s v="Holland"/>
    <n v="49423"/>
    <x v="155"/>
    <d v="2015-06-09T00:00:00"/>
    <n v="-251.40389999999999"/>
    <n v="3"/>
    <n v="1527.97"/>
    <n v="89657"/>
    <x v="1"/>
    <n v="2062.8467708109811"/>
  </r>
  <r>
    <n v="2583"/>
    <s v="Wendy Pridgen Pearce"/>
    <x v="4"/>
    <n v="0"/>
    <n v="4.76"/>
    <n v="3.01"/>
    <x v="1"/>
    <x v="2"/>
    <x v="2"/>
    <x v="7"/>
    <x v="2"/>
    <s v="TOPS Voice Message Log Book, Flash Format"/>
    <n v="0.36"/>
    <s v="United States"/>
    <x v="1"/>
    <x v="25"/>
    <s v="Holland"/>
    <n v="49423"/>
    <x v="155"/>
    <d v="2015-06-09T00:00:00"/>
    <n v="-2.3450000000000002"/>
    <n v="23"/>
    <n v="110.86"/>
    <n v="89657"/>
    <x v="1"/>
    <n v="75.105658658887791"/>
  </r>
  <r>
    <n v="2920"/>
    <s v="Ernest Peele"/>
    <x v="4"/>
    <n v="0.05"/>
    <n v="535.64"/>
    <n v="14.7"/>
    <x v="0"/>
    <x v="2"/>
    <x v="1"/>
    <x v="3"/>
    <x v="3"/>
    <s v="Epson LQ-870 Dot Matrix Printer"/>
    <n v="0.59"/>
    <s v="United States"/>
    <x v="1"/>
    <x v="10"/>
    <s v="Chicago"/>
    <n v="60603"/>
    <x v="155"/>
    <d v="2015-06-09T00:00:00"/>
    <n v="-1220.9145000000001"/>
    <n v="2"/>
    <n v="1068.5999999999999"/>
    <n v="59365"/>
    <x v="1"/>
    <n v="1168.2660829095553"/>
  </r>
  <r>
    <n v="3005"/>
    <s v="Teresa Watts"/>
    <x v="0"/>
    <n v="0.05"/>
    <n v="122.99"/>
    <n v="19.989999999999998"/>
    <x v="2"/>
    <x v="3"/>
    <x v="2"/>
    <x v="5"/>
    <x v="5"/>
    <s v="GBC Therma-A-Bind 250T Electric Binding System"/>
    <n v="0.37"/>
    <s v="United States"/>
    <x v="2"/>
    <x v="37"/>
    <s v="Coeur D Alene"/>
    <n v="83814"/>
    <x v="156"/>
    <d v="2015-06-11T00:00:00"/>
    <n v="1039.7541000000001"/>
    <n v="12"/>
    <n v="1506.89"/>
    <n v="91389"/>
    <x v="2"/>
    <n v="2121.8563674658267"/>
  </r>
  <r>
    <n v="2638"/>
    <s v="Alicia Wood Shah"/>
    <x v="2"/>
    <n v="0.05"/>
    <n v="100.97"/>
    <n v="7.18"/>
    <x v="2"/>
    <x v="1"/>
    <x v="1"/>
    <x v="1"/>
    <x v="5"/>
    <s v="Gyration Ultra Cordless Optical Suite"/>
    <n v="0.46"/>
    <s v="United States"/>
    <x v="2"/>
    <x v="37"/>
    <s v="Boise"/>
    <n v="83704"/>
    <x v="156"/>
    <d v="2015-06-08T00:00:00"/>
    <n v="881.46810000000005"/>
    <n v="13"/>
    <n v="1277.49"/>
    <n v="90951"/>
    <x v="2"/>
    <n v="1372.3428036270063"/>
  </r>
  <r>
    <n v="3137"/>
    <s v="Alison Sharp"/>
    <x v="3"/>
    <n v="0.09"/>
    <n v="304.99"/>
    <n v="19.989999999999998"/>
    <x v="1"/>
    <x v="3"/>
    <x v="2"/>
    <x v="5"/>
    <x v="5"/>
    <s v="Ibico Hi-Tech Manual Binding System"/>
    <n v="0.4"/>
    <s v="United States"/>
    <x v="3"/>
    <x v="47"/>
    <s v="Laconia"/>
    <n v="3246"/>
    <x v="156"/>
    <d v="2015-06-09T00:00:00"/>
    <n v="1623.9494999999999"/>
    <n v="8"/>
    <n v="2353.5500000000002"/>
    <n v="86795"/>
    <x v="3"/>
    <n v="3282.0612775549257"/>
  </r>
  <r>
    <n v="349"/>
    <s v="Kim Weiss"/>
    <x v="0"/>
    <n v="0"/>
    <n v="8.34"/>
    <n v="2.64"/>
    <x v="2"/>
    <x v="2"/>
    <x v="2"/>
    <x v="16"/>
    <x v="1"/>
    <s v="Acme® Elite Stainless Steel Scissors"/>
    <n v="0.59"/>
    <s v="United States"/>
    <x v="0"/>
    <x v="12"/>
    <s v="Miami"/>
    <n v="33132"/>
    <x v="157"/>
    <d v="2015-06-11T00:00:00"/>
    <n v="5.8624999999999998"/>
    <n v="23"/>
    <n v="212.89"/>
    <n v="17446"/>
    <x v="0"/>
    <n v="470.70506790002446"/>
  </r>
  <r>
    <n v="351"/>
    <s v="Juanita Coley Knox"/>
    <x v="0"/>
    <n v="0"/>
    <n v="8.34"/>
    <n v="2.64"/>
    <x v="2"/>
    <x v="2"/>
    <x v="2"/>
    <x v="16"/>
    <x v="1"/>
    <s v="Acme® Elite Stainless Steel Scissors"/>
    <n v="0.59"/>
    <s v="United States"/>
    <x v="3"/>
    <x v="11"/>
    <s v="Watertown"/>
    <n v="13601"/>
    <x v="157"/>
    <d v="2015-06-11T00:00:00"/>
    <n v="10.5"/>
    <n v="6"/>
    <n v="55.54"/>
    <n v="88685"/>
    <x v="3"/>
    <n v="475.45398718757264"/>
  </r>
  <r>
    <n v="2584"/>
    <s v="Seth Matthews"/>
    <x v="0"/>
    <n v="0.04"/>
    <n v="6.3"/>
    <n v="0.5"/>
    <x v="1"/>
    <x v="2"/>
    <x v="2"/>
    <x v="13"/>
    <x v="5"/>
    <s v="Avery 48"/>
    <n v="0.39"/>
    <s v="United States"/>
    <x v="1"/>
    <x v="25"/>
    <s v="Inkster"/>
    <n v="48141"/>
    <x v="157"/>
    <d v="2015-06-11T00:00:00"/>
    <n v="67.606200000000001"/>
    <n v="15"/>
    <n v="97.98"/>
    <n v="89658"/>
    <x v="1"/>
    <n v="357.93788485157592"/>
  </r>
  <r>
    <n v="1151"/>
    <s v="Edna Huang"/>
    <x v="2"/>
    <n v="0.05"/>
    <n v="7.59"/>
    <n v="4"/>
    <x v="1"/>
    <x v="3"/>
    <x v="0"/>
    <x v="11"/>
    <x v="2"/>
    <s v="Master Giant Foot® Doorstop, Safety Yellow"/>
    <n v="0.42"/>
    <s v="United States"/>
    <x v="3"/>
    <x v="35"/>
    <s v="South Hadley"/>
    <n v="1075"/>
    <x v="157"/>
    <d v="2015-06-09T00:00:00"/>
    <n v="6.0926999999999998"/>
    <n v="1"/>
    <n v="8.83"/>
    <n v="91344"/>
    <x v="3"/>
    <n v="173.37109433492623"/>
  </r>
  <r>
    <n v="218"/>
    <s v="Frances Saunders"/>
    <x v="4"/>
    <n v="0.05"/>
    <n v="119.99"/>
    <n v="56.14"/>
    <x v="0"/>
    <x v="1"/>
    <x v="1"/>
    <x v="3"/>
    <x v="0"/>
    <s v="Hewlett-Packard 2600DN Business Color Inkjet Printer"/>
    <n v="0.39"/>
    <s v="United States"/>
    <x v="2"/>
    <x v="15"/>
    <s v="Murray"/>
    <n v="84107"/>
    <x v="157"/>
    <d v="2015-06-11T00:00:00"/>
    <n v="-102.5121"/>
    <n v="6"/>
    <n v="730.37"/>
    <n v="88048"/>
    <x v="2"/>
    <n v="1930.9973004441604"/>
  </r>
  <r>
    <n v="3361"/>
    <s v="Oscar Kenney"/>
    <x v="4"/>
    <n v="0.03"/>
    <n v="4.9800000000000004"/>
    <n v="4.95"/>
    <x v="1"/>
    <x v="2"/>
    <x v="2"/>
    <x v="5"/>
    <x v="5"/>
    <s v="Cardinal Holdit Business Card Pockets"/>
    <n v="0.37"/>
    <s v="United States"/>
    <x v="1"/>
    <x v="30"/>
    <s v="West Bend"/>
    <n v="53095"/>
    <x v="157"/>
    <d v="2015-06-11T00:00:00"/>
    <n v="-47.995249999999999"/>
    <n v="19"/>
    <n v="95"/>
    <n v="91438"/>
    <x v="1"/>
    <n v="71.154927924177571"/>
  </r>
  <r>
    <n v="326"/>
    <s v="Brenda May"/>
    <x v="3"/>
    <n v="0.06"/>
    <n v="7.99"/>
    <n v="5.03"/>
    <x v="1"/>
    <x v="1"/>
    <x v="1"/>
    <x v="12"/>
    <x v="6"/>
    <s v="Bell Sonecor JB700 Caller ID"/>
    <n v="0.6"/>
    <s v="United States"/>
    <x v="1"/>
    <x v="10"/>
    <s v="Batavia"/>
    <n v="60510"/>
    <x v="157"/>
    <d v="2015-06-10T00:00:00"/>
    <n v="-29.172000000000001"/>
    <n v="4"/>
    <n v="28.46"/>
    <n v="90973"/>
    <x v="1"/>
    <n v="402.31078351443523"/>
  </r>
  <r>
    <n v="3079"/>
    <s v="Andrew Levine"/>
    <x v="0"/>
    <n v="0"/>
    <n v="2.21"/>
    <n v="1"/>
    <x v="2"/>
    <x v="0"/>
    <x v="2"/>
    <x v="2"/>
    <x v="2"/>
    <s v="Quartet Alpha® White Chalk, 12/Pack"/>
    <n v="0.38"/>
    <s v="United States"/>
    <x v="3"/>
    <x v="28"/>
    <s v="Philadelphia"/>
    <n v="19112"/>
    <x v="158"/>
    <d v="2015-06-11T00:00:00"/>
    <n v="10.01"/>
    <n v="33"/>
    <n v="87.18"/>
    <n v="48483"/>
    <x v="3"/>
    <n v="196.39299758932555"/>
  </r>
  <r>
    <n v="3243"/>
    <s v="Marlene Phillips"/>
    <x v="1"/>
    <n v="0"/>
    <n v="7.28"/>
    <n v="3.52"/>
    <x v="1"/>
    <x v="0"/>
    <x v="1"/>
    <x v="1"/>
    <x v="1"/>
    <s v="Imation 3.5&quot; DS-HD Macintosh Formatted Diskettes, 10/Pack"/>
    <n v="0.68"/>
    <s v="United States"/>
    <x v="3"/>
    <x v="22"/>
    <s v="Bristol"/>
    <n v="6010"/>
    <x v="158"/>
    <d v="2015-06-10T00:00:00"/>
    <n v="-25.103999999999999"/>
    <n v="3"/>
    <n v="24.44"/>
    <n v="88329"/>
    <x v="3"/>
    <n v="285.04306930162664"/>
  </r>
  <r>
    <n v="254"/>
    <s v="Brett Hawkins"/>
    <x v="4"/>
    <n v="0.1"/>
    <n v="280.98"/>
    <n v="35.67"/>
    <x v="0"/>
    <x v="2"/>
    <x v="0"/>
    <x v="0"/>
    <x v="0"/>
    <s v="Global Adaptabilities™ Conference Tables"/>
    <n v="0.66"/>
    <s v="United States"/>
    <x v="2"/>
    <x v="3"/>
    <s v="Highlands Ranch"/>
    <n v="80126"/>
    <x v="158"/>
    <d v="2015-06-11T00:00:00"/>
    <n v="-53.744999999999997"/>
    <n v="5"/>
    <n v="1332.82"/>
    <n v="86268"/>
    <x v="2"/>
    <n v="2170.3211667150008"/>
  </r>
  <r>
    <n v="597"/>
    <s v="Alexandra Wise"/>
    <x v="3"/>
    <n v="0.1"/>
    <n v="6.48"/>
    <n v="5.9"/>
    <x v="1"/>
    <x v="0"/>
    <x v="2"/>
    <x v="7"/>
    <x v="5"/>
    <s v="Xerox 1976"/>
    <n v="0.37"/>
    <s v="United States"/>
    <x v="1"/>
    <x v="2"/>
    <s v="Columbus"/>
    <n v="47201"/>
    <x v="158"/>
    <d v="2015-06-10T00:00:00"/>
    <n v="-51.634999999999998"/>
    <n v="19"/>
    <n v="116.8"/>
    <n v="86310"/>
    <x v="1"/>
    <n v="200.91652819317807"/>
  </r>
  <r>
    <n v="2431"/>
    <s v="Troy Cassidy"/>
    <x v="3"/>
    <n v="0.05"/>
    <n v="8.85"/>
    <n v="5.6"/>
    <x v="1"/>
    <x v="1"/>
    <x v="2"/>
    <x v="5"/>
    <x v="5"/>
    <s v="GBC Standard Plastic Binding Systems Combs"/>
    <n v="0.36"/>
    <s v="United States"/>
    <x v="2"/>
    <x v="8"/>
    <s v="Los Angeles"/>
    <n v="90004"/>
    <x v="158"/>
    <d v="2015-06-11T00:00:00"/>
    <n v="-9.1769999999999996"/>
    <n v="21"/>
    <n v="199.08"/>
    <n v="24869"/>
    <x v="2"/>
    <n v="248.35939721654387"/>
  </r>
  <r>
    <n v="2433"/>
    <s v="Debra P May"/>
    <x v="3"/>
    <n v="0.05"/>
    <n v="8.85"/>
    <n v="5.6"/>
    <x v="1"/>
    <x v="1"/>
    <x v="2"/>
    <x v="5"/>
    <x v="5"/>
    <s v="GBC Standard Plastic Binding Systems Combs"/>
    <n v="0.36"/>
    <s v="United States"/>
    <x v="1"/>
    <x v="19"/>
    <s v="Moore"/>
    <n v="73160"/>
    <x v="158"/>
    <d v="2015-06-11T00:00:00"/>
    <n v="-7.3415999999999997"/>
    <n v="5"/>
    <n v="47.4"/>
    <n v="89095"/>
    <x v="1"/>
    <n v="250.23889402740451"/>
  </r>
  <r>
    <n v="1265"/>
    <s v="Danielle Kramer"/>
    <x v="0"/>
    <n v="0.05"/>
    <n v="5.28"/>
    <n v="6.26"/>
    <x v="1"/>
    <x v="2"/>
    <x v="2"/>
    <x v="7"/>
    <x v="5"/>
    <s v="Xerox 1928"/>
    <n v="0.4"/>
    <s v="United States"/>
    <x v="1"/>
    <x v="19"/>
    <s v="Altus"/>
    <n v="73521"/>
    <x v="159"/>
    <d v="2015-06-12T00:00:00"/>
    <n v="-11.375999999999999"/>
    <n v="1"/>
    <n v="7.15"/>
    <n v="89729"/>
    <x v="1"/>
    <n v="434.76831855885405"/>
  </r>
  <r>
    <n v="2779"/>
    <s v="Jacob Burgess"/>
    <x v="0"/>
    <n v="0.01"/>
    <n v="35.99"/>
    <n v="5.99"/>
    <x v="1"/>
    <x v="3"/>
    <x v="1"/>
    <x v="12"/>
    <x v="2"/>
    <s v="Accessory41"/>
    <n v="0.38"/>
    <s v="United States"/>
    <x v="0"/>
    <x v="9"/>
    <s v="Wilson"/>
    <n v="27893"/>
    <x v="159"/>
    <d v="2015-06-12T00:00:00"/>
    <n v="-60.704000000000001"/>
    <n v="11"/>
    <n v="345.07"/>
    <n v="87161"/>
    <x v="0"/>
    <n v="452.38313917559532"/>
  </r>
  <r>
    <n v="3251"/>
    <s v="Peter Brooks"/>
    <x v="0"/>
    <n v="0.02"/>
    <n v="5.28"/>
    <n v="6.26"/>
    <x v="1"/>
    <x v="3"/>
    <x v="2"/>
    <x v="7"/>
    <x v="5"/>
    <s v="Xerox 1928"/>
    <n v="0.4"/>
    <s v="United States"/>
    <x v="3"/>
    <x v="11"/>
    <s v="New York City"/>
    <n v="10112"/>
    <x v="159"/>
    <d v="2015-06-12T00:00:00"/>
    <n v="-131.16"/>
    <n v="76"/>
    <n v="412.72"/>
    <n v="39076"/>
    <x v="3"/>
    <n v="301.49247161499784"/>
  </r>
  <r>
    <n v="3252"/>
    <s v="Milton Harrell"/>
    <x v="0"/>
    <n v="0.02"/>
    <n v="5.28"/>
    <n v="6.26"/>
    <x v="1"/>
    <x v="3"/>
    <x v="2"/>
    <x v="7"/>
    <x v="5"/>
    <s v="Xerox 1928"/>
    <n v="0.4"/>
    <s v="United States"/>
    <x v="3"/>
    <x v="11"/>
    <s v="Rotterdam"/>
    <n v="12306"/>
    <x v="159"/>
    <d v="2015-06-12T00:00:00"/>
    <n v="-65.58"/>
    <n v="19"/>
    <n v="103.18"/>
    <n v="87299"/>
    <x v="3"/>
    <n v="368.64807848883322"/>
  </r>
  <r>
    <n v="1466"/>
    <s v="Wesley Reid"/>
    <x v="1"/>
    <n v="0"/>
    <n v="65.989999999999995"/>
    <n v="8.99"/>
    <x v="1"/>
    <x v="0"/>
    <x v="1"/>
    <x v="12"/>
    <x v="5"/>
    <s v="5180"/>
    <n v="0.56000000000000005"/>
    <s v="United States"/>
    <x v="1"/>
    <x v="13"/>
    <s v="Columbus"/>
    <n v="68601"/>
    <x v="159"/>
    <d v="2015-06-13T00:00:00"/>
    <n v="253.3032"/>
    <n v="10"/>
    <n v="575.07000000000005"/>
    <n v="91115"/>
    <x v="1"/>
    <n v="805.53309669851183"/>
  </r>
  <r>
    <n v="2649"/>
    <s v="Leo J Olson"/>
    <x v="1"/>
    <n v="0.01"/>
    <n v="39.979999999999997"/>
    <n v="4"/>
    <x v="1"/>
    <x v="3"/>
    <x v="1"/>
    <x v="1"/>
    <x v="5"/>
    <s v="Microsoft Natural Keyboard Elite"/>
    <n v="0.7"/>
    <s v="United States"/>
    <x v="3"/>
    <x v="36"/>
    <s v="Edgewood"/>
    <n v="21040"/>
    <x v="159"/>
    <d v="2015-06-12T00:00:00"/>
    <n v="-30.808"/>
    <n v="5"/>
    <n v="203.29"/>
    <n v="88814"/>
    <x v="3"/>
    <n v="413.97563862718653"/>
  </r>
  <r>
    <n v="3008"/>
    <s v="Penny Rich"/>
    <x v="1"/>
    <n v="0.01"/>
    <n v="12.28"/>
    <n v="6.47"/>
    <x v="1"/>
    <x v="2"/>
    <x v="2"/>
    <x v="7"/>
    <x v="5"/>
    <s v="Xerox 1881"/>
    <n v="0.38"/>
    <s v="United States"/>
    <x v="1"/>
    <x v="7"/>
    <s v="Minnetonka Mills"/>
    <n v="55343"/>
    <x v="159"/>
    <d v="2015-06-12T00:00:00"/>
    <n v="47.61"/>
    <n v="12"/>
    <n v="160.66"/>
    <n v="89415"/>
    <x v="1"/>
    <n v="240.21818648914467"/>
  </r>
  <r>
    <n v="2543"/>
    <s v="Josephine Dalton"/>
    <x v="4"/>
    <n v="0.05"/>
    <n v="15.68"/>
    <n v="3.73"/>
    <x v="1"/>
    <x v="0"/>
    <x v="0"/>
    <x v="11"/>
    <x v="1"/>
    <s v="Artistic Insta-Plaque"/>
    <n v="0.46"/>
    <s v="United States"/>
    <x v="0"/>
    <x v="21"/>
    <s v="Richmond"/>
    <n v="23223"/>
    <x v="159"/>
    <d v="2015-06-12T00:00:00"/>
    <n v="3.54"/>
    <n v="17"/>
    <n v="257.48"/>
    <n v="87917"/>
    <x v="0"/>
    <n v="145.8473839049453"/>
  </r>
  <r>
    <n v="2543"/>
    <s v="Josephine Dalton"/>
    <x v="4"/>
    <n v="0.02"/>
    <n v="195.99"/>
    <n v="4.2"/>
    <x v="1"/>
    <x v="0"/>
    <x v="1"/>
    <x v="12"/>
    <x v="5"/>
    <s v="T65"/>
    <n v="0.56000000000000005"/>
    <s v="United States"/>
    <x v="0"/>
    <x v="21"/>
    <s v="Richmond"/>
    <n v="23223"/>
    <x v="159"/>
    <d v="2015-06-12T00:00:00"/>
    <n v="40.283999999999999"/>
    <n v="19"/>
    <n v="3194.99"/>
    <n v="87917"/>
    <x v="0"/>
    <n v="864.35112312716319"/>
  </r>
  <r>
    <n v="2840"/>
    <s v="Bob Berg"/>
    <x v="4"/>
    <n v="0.05"/>
    <n v="15.68"/>
    <n v="3.73"/>
    <x v="1"/>
    <x v="3"/>
    <x v="0"/>
    <x v="11"/>
    <x v="1"/>
    <s v="Artistic Insta-Plaque"/>
    <n v="0.46"/>
    <s v="United States"/>
    <x v="0"/>
    <x v="12"/>
    <s v="North Miami"/>
    <n v="33161"/>
    <x v="159"/>
    <d v="2015-06-13T00:00:00"/>
    <n v="1166.6279999999999"/>
    <n v="17"/>
    <n v="260.01"/>
    <n v="87885"/>
    <x v="0"/>
    <n v="1345.9160094153121"/>
  </r>
  <r>
    <n v="2840"/>
    <s v="Bob Berg"/>
    <x v="4"/>
    <n v="0"/>
    <n v="14.98"/>
    <n v="8.99"/>
    <x v="1"/>
    <x v="3"/>
    <x v="0"/>
    <x v="11"/>
    <x v="1"/>
    <s v="GE 4 Foot Flourescent Tube, 40 Watt"/>
    <n v="0.39"/>
    <s v="United States"/>
    <x v="0"/>
    <x v="12"/>
    <s v="North Miami"/>
    <n v="33161"/>
    <x v="159"/>
    <d v="2015-06-12T00:00:00"/>
    <n v="-40.604199999999999"/>
    <n v="18"/>
    <n v="273.79000000000002"/>
    <n v="87885"/>
    <x v="0"/>
    <n v="227.72799082380536"/>
  </r>
  <r>
    <n v="2840"/>
    <s v="Bob Berg"/>
    <x v="4"/>
    <n v="0.02"/>
    <n v="38.76"/>
    <n v="13.26"/>
    <x v="1"/>
    <x v="3"/>
    <x v="2"/>
    <x v="7"/>
    <x v="5"/>
    <s v="Xerox 1892"/>
    <n v="0.36"/>
    <s v="United States"/>
    <x v="0"/>
    <x v="12"/>
    <s v="North Miami"/>
    <n v="33161"/>
    <x v="159"/>
    <d v="2015-06-12T00:00:00"/>
    <n v="-294.084"/>
    <n v="1"/>
    <n v="44.62"/>
    <n v="87885"/>
    <x v="0"/>
    <n v="122.53278067568911"/>
  </r>
  <r>
    <n v="3078"/>
    <s v="Kate McKenna"/>
    <x v="3"/>
    <n v="0.04"/>
    <n v="35.44"/>
    <n v="5.09"/>
    <x v="1"/>
    <x v="0"/>
    <x v="2"/>
    <x v="7"/>
    <x v="5"/>
    <s v="Xerox 1932"/>
    <n v="0.38"/>
    <s v="United States"/>
    <x v="3"/>
    <x v="27"/>
    <s v="Toledo"/>
    <n v="43615"/>
    <x v="159"/>
    <d v="2015-06-11T00:00:00"/>
    <n v="118.6317"/>
    <n v="5"/>
    <n v="171.93"/>
    <n v="88240"/>
    <x v="3"/>
    <n v="491.58507759240905"/>
  </r>
  <r>
    <n v="3078"/>
    <s v="Kate McKenna"/>
    <x v="3"/>
    <n v="0.08"/>
    <n v="3.98"/>
    <n v="0.7"/>
    <x v="1"/>
    <x v="0"/>
    <x v="2"/>
    <x v="2"/>
    <x v="2"/>
    <s v="4009® Highlighters by Sanford"/>
    <n v="0.52"/>
    <s v="United States"/>
    <x v="3"/>
    <x v="27"/>
    <s v="Toledo"/>
    <n v="43615"/>
    <x v="159"/>
    <d v="2015-06-14T00:00:00"/>
    <n v="23.303999999999998"/>
    <n v="9"/>
    <n v="35.19"/>
    <n v="88240"/>
    <x v="3"/>
    <n v="263.9928161691866"/>
  </r>
  <r>
    <n v="3079"/>
    <s v="Andrew Levine"/>
    <x v="3"/>
    <n v="0.04"/>
    <n v="35.44"/>
    <n v="5.09"/>
    <x v="1"/>
    <x v="0"/>
    <x v="2"/>
    <x v="7"/>
    <x v="5"/>
    <s v="Xerox 1932"/>
    <n v="0.38"/>
    <s v="United States"/>
    <x v="3"/>
    <x v="28"/>
    <s v="Philadelphia"/>
    <n v="19112"/>
    <x v="159"/>
    <d v="2015-06-11T00:00:00"/>
    <n v="150.72"/>
    <n v="21"/>
    <n v="722.1"/>
    <n v="53476"/>
    <x v="3"/>
    <n v="524.44432217993108"/>
  </r>
  <r>
    <n v="3079"/>
    <s v="Andrew Levine"/>
    <x v="3"/>
    <n v="0.08"/>
    <n v="3.98"/>
    <n v="0.7"/>
    <x v="1"/>
    <x v="0"/>
    <x v="2"/>
    <x v="2"/>
    <x v="2"/>
    <s v="4009® Highlighters by Sanford"/>
    <n v="0.52"/>
    <s v="United States"/>
    <x v="3"/>
    <x v="28"/>
    <s v="Philadelphia"/>
    <n v="19112"/>
    <x v="159"/>
    <d v="2015-06-14T00:00:00"/>
    <n v="19.420000000000002"/>
    <n v="36"/>
    <n v="140.78"/>
    <n v="53476"/>
    <x v="3"/>
    <n v="260.01550026345348"/>
  </r>
  <r>
    <n v="3079"/>
    <s v="Andrew Levine"/>
    <x v="3"/>
    <n v="0.01"/>
    <n v="1.76"/>
    <n v="0.7"/>
    <x v="1"/>
    <x v="0"/>
    <x v="2"/>
    <x v="2"/>
    <x v="2"/>
    <s v="Newell 310"/>
    <n v="0.56000000000000005"/>
    <s v="United States"/>
    <x v="3"/>
    <x v="28"/>
    <s v="Philadelphia"/>
    <n v="19112"/>
    <x v="159"/>
    <d v="2015-06-12T00:00:00"/>
    <n v="3.13"/>
    <n v="71"/>
    <n v="129.72"/>
    <n v="53476"/>
    <x v="3"/>
    <n v="315.8845495235924"/>
  </r>
  <r>
    <n v="3079"/>
    <s v="Andrew Levine"/>
    <x v="3"/>
    <n v="0.01"/>
    <n v="193.17"/>
    <n v="19.989999999999998"/>
    <x v="2"/>
    <x v="0"/>
    <x v="2"/>
    <x v="6"/>
    <x v="5"/>
    <s v="Fellowes Staxonsteel® Drawer Files"/>
    <n v="0.71"/>
    <s v="United States"/>
    <x v="3"/>
    <x v="28"/>
    <s v="Philadelphia"/>
    <n v="19112"/>
    <x v="159"/>
    <d v="2015-06-11T00:00:00"/>
    <n v="1141.07"/>
    <n v="63"/>
    <n v="12190.98"/>
    <n v="53476"/>
    <x v="3"/>
    <n v="2656.5101818751114"/>
  </r>
  <r>
    <n v="2046"/>
    <s v="Eileen Schwartz"/>
    <x v="0"/>
    <n v="0.04"/>
    <n v="4.28"/>
    <n v="5.68"/>
    <x v="1"/>
    <x v="3"/>
    <x v="2"/>
    <x v="7"/>
    <x v="5"/>
    <s v="Xerox 199"/>
    <n v="0.4"/>
    <s v="United States"/>
    <x v="1"/>
    <x v="38"/>
    <s v="Liberal"/>
    <n v="67901"/>
    <x v="160"/>
    <d v="2015-06-14T00:00:00"/>
    <n v="-27.375"/>
    <n v="7"/>
    <n v="31.54"/>
    <n v="88219"/>
    <x v="1"/>
    <n v="375.39020731259222"/>
  </r>
  <r>
    <n v="2046"/>
    <s v="Eileen Schwartz"/>
    <x v="0"/>
    <n v="0.06"/>
    <n v="376.13"/>
    <n v="85.63"/>
    <x v="0"/>
    <x v="3"/>
    <x v="0"/>
    <x v="0"/>
    <x v="0"/>
    <s v="Bretford Rectangular Conference Table Tops"/>
    <n v="0.74"/>
    <s v="United States"/>
    <x v="1"/>
    <x v="38"/>
    <s v="Liberal"/>
    <n v="67901"/>
    <x v="160"/>
    <d v="2015-06-14T00:00:00"/>
    <n v="-435.75749999999999"/>
    <n v="13"/>
    <n v="4634.6899999999996"/>
    <n v="88219"/>
    <x v="1"/>
    <n v="3797.8511314949847"/>
  </r>
  <r>
    <n v="2046"/>
    <s v="Eileen Schwartz"/>
    <x v="0"/>
    <n v="0.06"/>
    <n v="424.21"/>
    <n v="110.2"/>
    <x v="0"/>
    <x v="3"/>
    <x v="0"/>
    <x v="0"/>
    <x v="0"/>
    <s v="Bush Advantage Collection® Racetrack Conference Table"/>
    <n v="0.67"/>
    <s v="United States"/>
    <x v="1"/>
    <x v="38"/>
    <s v="Liberal"/>
    <n v="67901"/>
    <x v="160"/>
    <d v="2015-06-13T00:00:00"/>
    <n v="682.53"/>
    <n v="17"/>
    <n v="7304.03"/>
    <n v="88219"/>
    <x v="1"/>
    <n v="5714.5652174448023"/>
  </r>
  <r>
    <n v="2046"/>
    <s v="Eileen Schwartz"/>
    <x v="0"/>
    <n v="0.06"/>
    <n v="195.99"/>
    <n v="8.99"/>
    <x v="1"/>
    <x v="3"/>
    <x v="1"/>
    <x v="12"/>
    <x v="5"/>
    <s v="T28 WORLD"/>
    <n v="0.6"/>
    <s v="United States"/>
    <x v="1"/>
    <x v="38"/>
    <s v="Liberal"/>
    <n v="67901"/>
    <x v="160"/>
    <d v="2015-06-14T00:00:00"/>
    <n v="-277.22199999999998"/>
    <n v="4"/>
    <n v="632.65"/>
    <n v="88219"/>
    <x v="1"/>
    <n v="964.70777362101455"/>
  </r>
  <r>
    <n v="62"/>
    <s v="Pam Gilbert"/>
    <x v="1"/>
    <n v="0.04"/>
    <n v="29.14"/>
    <n v="4.8600000000000003"/>
    <x v="1"/>
    <x v="3"/>
    <x v="2"/>
    <x v="7"/>
    <x v="2"/>
    <s v="Snap-A-Way® Black Print Carbonless Speed Message, No Reply Area, Duplicate"/>
    <n v="0.38"/>
    <s v="United States"/>
    <x v="1"/>
    <x v="18"/>
    <s v="Round Rock"/>
    <n v="78664"/>
    <x v="160"/>
    <d v="2015-06-14T00:00:00"/>
    <n v="349.40910000000002"/>
    <n v="17"/>
    <n v="506.39"/>
    <n v="87408"/>
    <x v="1"/>
    <n v="507.32993862240062"/>
  </r>
  <r>
    <n v="387"/>
    <s v="Angela Howe"/>
    <x v="1"/>
    <n v="0.1"/>
    <n v="8.8800000000000008"/>
    <n v="6.28"/>
    <x v="2"/>
    <x v="3"/>
    <x v="2"/>
    <x v="5"/>
    <x v="5"/>
    <s v="GBC Instant Index™ System for Binding Systems"/>
    <n v="0.35"/>
    <s v="United States"/>
    <x v="1"/>
    <x v="13"/>
    <s v="Grand Island"/>
    <n v="68801"/>
    <x v="160"/>
    <d v="2015-06-14T00:00:00"/>
    <n v="-27.283750000000001"/>
    <n v="15"/>
    <n v="126.9"/>
    <n v="90339"/>
    <x v="1"/>
    <n v="-49.445233019815362"/>
  </r>
  <r>
    <n v="1016"/>
    <s v="Francis Sherrill"/>
    <x v="1"/>
    <n v="0.02"/>
    <n v="6.48"/>
    <n v="7.86"/>
    <x v="2"/>
    <x v="2"/>
    <x v="2"/>
    <x v="7"/>
    <x v="5"/>
    <s v="Xerox 213"/>
    <n v="0.37"/>
    <s v="United States"/>
    <x v="0"/>
    <x v="9"/>
    <s v="Asheville"/>
    <n v="28806"/>
    <x v="160"/>
    <d v="2015-06-13T00:00:00"/>
    <n v="111.22199999999999"/>
    <n v="1"/>
    <n v="11.41"/>
    <n v="88389"/>
    <x v="0"/>
    <n v="228.4686684139416"/>
  </r>
  <r>
    <n v="1745"/>
    <s v="Herbert Holden"/>
    <x v="1"/>
    <n v="0.04"/>
    <n v="124.49"/>
    <n v="51.94"/>
    <x v="0"/>
    <x v="1"/>
    <x v="0"/>
    <x v="0"/>
    <x v="0"/>
    <s v="Bevis 36 x 72 Conference Tables"/>
    <n v="0.63"/>
    <s v="United States"/>
    <x v="0"/>
    <x v="5"/>
    <s v="Atlanta"/>
    <n v="30305"/>
    <x v="160"/>
    <d v="2015-06-14T00:00:00"/>
    <n v="-247.55157"/>
    <n v="4"/>
    <n v="605.82000000000005"/>
    <n v="12224"/>
    <x v="0"/>
    <n v="1871.3281299221201"/>
  </r>
  <r>
    <n v="1745"/>
    <s v="Herbert Holden"/>
    <x v="1"/>
    <n v="0.1"/>
    <n v="35.99"/>
    <n v="5"/>
    <x v="1"/>
    <x v="1"/>
    <x v="1"/>
    <x v="12"/>
    <x v="2"/>
    <s v="Accessory17"/>
    <n v="0.82"/>
    <s v="United States"/>
    <x v="0"/>
    <x v="5"/>
    <s v="Atlanta"/>
    <n v="30305"/>
    <x v="160"/>
    <d v="2015-06-12T00:00:00"/>
    <n v="-277.20924000000002"/>
    <n v="54"/>
    <n v="1569"/>
    <n v="12224"/>
    <x v="0"/>
    <n v="188.12322668686087"/>
  </r>
  <r>
    <n v="1748"/>
    <s v="Helen Simpson"/>
    <x v="1"/>
    <n v="0.04"/>
    <n v="124.49"/>
    <n v="51.94"/>
    <x v="0"/>
    <x v="1"/>
    <x v="0"/>
    <x v="0"/>
    <x v="0"/>
    <s v="Bevis 36 x 72 Conference Tables"/>
    <n v="0.63"/>
    <s v="United States"/>
    <x v="1"/>
    <x v="19"/>
    <s v="Enid"/>
    <n v="73703"/>
    <x v="160"/>
    <d v="2015-06-14T00:00:00"/>
    <n v="-93.064499999999995"/>
    <n v="1"/>
    <n v="151.46"/>
    <n v="87245"/>
    <x v="1"/>
    <n v="2029.5268633776045"/>
  </r>
  <r>
    <n v="1781"/>
    <s v="Jackie Capps"/>
    <x v="1"/>
    <n v="0"/>
    <n v="55.48"/>
    <n v="14.3"/>
    <x v="1"/>
    <x v="3"/>
    <x v="2"/>
    <x v="7"/>
    <x v="5"/>
    <s v="Xerox 194"/>
    <n v="0.37"/>
    <s v="United States"/>
    <x v="2"/>
    <x v="8"/>
    <s v="San Carlos"/>
    <n v="94070"/>
    <x v="160"/>
    <d v="2015-06-14T00:00:00"/>
    <n v="454.44779999999997"/>
    <n v="11"/>
    <n v="658.62"/>
    <n v="89857"/>
    <x v="2"/>
    <n v="976.45724977019813"/>
  </r>
  <r>
    <n v="2257"/>
    <s v="Bernard Thompson"/>
    <x v="1"/>
    <n v="0.06"/>
    <n v="6.68"/>
    <n v="6.93"/>
    <x v="1"/>
    <x v="3"/>
    <x v="2"/>
    <x v="7"/>
    <x v="5"/>
    <s v="HP Office Paper (20Lb. and 87 Bright)"/>
    <n v="0.37"/>
    <s v="United States"/>
    <x v="0"/>
    <x v="9"/>
    <s v="Raleigh"/>
    <n v="27604"/>
    <x v="160"/>
    <d v="2015-06-13T00:00:00"/>
    <n v="7.6245000000000003"/>
    <n v="14"/>
    <n v="91.92"/>
    <n v="87965"/>
    <x v="0"/>
    <n v="122.64742027706788"/>
  </r>
  <r>
    <n v="1466"/>
    <s v="Wesley Reid"/>
    <x v="2"/>
    <n v="0.04"/>
    <n v="130.97999999999999"/>
    <n v="54.74"/>
    <x v="0"/>
    <x v="0"/>
    <x v="0"/>
    <x v="10"/>
    <x v="0"/>
    <s v="O'Sullivan Elevations Bookcase, Cherry Finish"/>
    <n v="0.69"/>
    <s v="United States"/>
    <x v="1"/>
    <x v="13"/>
    <s v="Columbus"/>
    <n v="68601"/>
    <x v="160"/>
    <d v="2015-06-12T00:00:00"/>
    <n v="-723.78399999999999"/>
    <n v="14"/>
    <n v="1781.66"/>
    <n v="91116"/>
    <x v="1"/>
    <n v="1633.4053096334956"/>
  </r>
  <r>
    <n v="1469"/>
    <s v="Vicki Zhu Daniels"/>
    <x v="2"/>
    <n v="0.04"/>
    <n v="105.29"/>
    <n v="10.119999999999999"/>
    <x v="1"/>
    <x v="0"/>
    <x v="0"/>
    <x v="11"/>
    <x v="4"/>
    <s v="Eldon Antistatic Chair Mats for Low to Medium Pile Carpets"/>
    <n v="0.79"/>
    <s v="United States"/>
    <x v="2"/>
    <x v="15"/>
    <s v="Clearfield"/>
    <n v="84015"/>
    <x v="160"/>
    <d v="2015-06-16T00:00:00"/>
    <n v="589.18799999999999"/>
    <n v="9"/>
    <n v="940.64"/>
    <n v="91116"/>
    <x v="2"/>
    <n v="1550.8495507527098"/>
  </r>
  <r>
    <n v="1469"/>
    <s v="Vicki Zhu Daniels"/>
    <x v="2"/>
    <n v="7.0000000000000007E-2"/>
    <n v="31.76"/>
    <n v="45.51"/>
    <x v="0"/>
    <x v="0"/>
    <x v="0"/>
    <x v="0"/>
    <x v="0"/>
    <s v="Hon iLevel™ Computer Training Table"/>
    <n v="0.65"/>
    <s v="United States"/>
    <x v="2"/>
    <x v="15"/>
    <s v="Clearfield"/>
    <n v="84015"/>
    <x v="160"/>
    <d v="2015-06-14T00:00:00"/>
    <n v="-1314.992"/>
    <n v="18"/>
    <n v="439.27"/>
    <n v="91116"/>
    <x v="2"/>
    <n v="408.9357505385222"/>
  </r>
  <r>
    <n v="3179"/>
    <s v="Marie Pittman"/>
    <x v="2"/>
    <n v="7.0000000000000007E-2"/>
    <n v="35.44"/>
    <n v="7.5"/>
    <x v="1"/>
    <x v="3"/>
    <x v="2"/>
    <x v="7"/>
    <x v="5"/>
    <s v="Xerox 1906"/>
    <n v="0.38"/>
    <s v="United States"/>
    <x v="1"/>
    <x v="7"/>
    <s v="Owatonna"/>
    <n v="55060"/>
    <x v="160"/>
    <d v="2015-06-19T00:00:00"/>
    <n v="262.2"/>
    <n v="11"/>
    <n v="380"/>
    <n v="86989"/>
    <x v="1"/>
    <n v="573.16407271477112"/>
  </r>
  <r>
    <n v="550"/>
    <s v="Edna Monroe Talley"/>
    <x v="4"/>
    <n v="0.06"/>
    <n v="549.99"/>
    <n v="49"/>
    <x v="0"/>
    <x v="3"/>
    <x v="1"/>
    <x v="4"/>
    <x v="3"/>
    <s v="Sharp 1540cs Digital Laser Copier"/>
    <n v="0.35"/>
    <s v="United States"/>
    <x v="1"/>
    <x v="18"/>
    <s v="Seguin"/>
    <n v="78155"/>
    <x v="160"/>
    <d v="2015-06-13T00:00:00"/>
    <n v="4637.4071999999996"/>
    <n v="13"/>
    <n v="6720.88"/>
    <n v="90910"/>
    <x v="1"/>
    <n v="7923.7971662789951"/>
  </r>
  <r>
    <n v="550"/>
    <s v="Edna Monroe Talley"/>
    <x v="4"/>
    <n v="0.08"/>
    <n v="115.99"/>
    <n v="5.99"/>
    <x v="2"/>
    <x v="3"/>
    <x v="1"/>
    <x v="12"/>
    <x v="5"/>
    <s v="2160"/>
    <n v="0.56999999999999995"/>
    <s v="United States"/>
    <x v="1"/>
    <x v="18"/>
    <s v="Seguin"/>
    <n v="78155"/>
    <x v="160"/>
    <d v="2015-06-13T00:00:00"/>
    <n v="-239.54150000000001"/>
    <n v="1"/>
    <n v="102.21"/>
    <n v="90910"/>
    <x v="1"/>
    <n v="272.1052076279567"/>
  </r>
  <r>
    <n v="3230"/>
    <s v="Monica Stuart"/>
    <x v="0"/>
    <n v="0.06"/>
    <n v="4.91"/>
    <n v="5.68"/>
    <x v="2"/>
    <x v="0"/>
    <x v="2"/>
    <x v="5"/>
    <x v="5"/>
    <s v="Acco Pressboard Covers with Storage Hooks, 14 7/8&quot; x 11&quot;, Light Blue"/>
    <n v="0.36"/>
    <s v="United States"/>
    <x v="1"/>
    <x v="30"/>
    <s v="Waukesha"/>
    <n v="53186"/>
    <x v="161"/>
    <d v="2015-06-13T00:00:00"/>
    <n v="-31.68825"/>
    <n v="10"/>
    <n v="53.89"/>
    <n v="87436"/>
    <x v="1"/>
    <n v="235.23061435841237"/>
  </r>
  <r>
    <n v="3230"/>
    <s v="Monica Stuart"/>
    <x v="0"/>
    <n v="7.0000000000000007E-2"/>
    <n v="48.94"/>
    <n v="5.86"/>
    <x v="2"/>
    <x v="0"/>
    <x v="2"/>
    <x v="7"/>
    <x v="5"/>
    <s v="Xerox 1916"/>
    <n v="0.35"/>
    <s v="United States"/>
    <x v="1"/>
    <x v="30"/>
    <s v="Waukesha"/>
    <n v="53186"/>
    <x v="161"/>
    <d v="2015-06-14T00:00:00"/>
    <n v="690.7038"/>
    <n v="21"/>
    <n v="1001.02"/>
    <n v="87436"/>
    <x v="1"/>
    <n v="1102.9872312188286"/>
  </r>
  <r>
    <n v="2143"/>
    <s v="Lester Sawyer"/>
    <x v="1"/>
    <n v="0.08"/>
    <n v="17.149999999999999"/>
    <n v="4.96"/>
    <x v="1"/>
    <x v="2"/>
    <x v="2"/>
    <x v="6"/>
    <x v="5"/>
    <s v="Advantus Rolling Storage Box"/>
    <n v="0.57999999999999996"/>
    <s v="United States"/>
    <x v="0"/>
    <x v="21"/>
    <s v="Fairfax"/>
    <n v="20151"/>
    <x v="161"/>
    <d v="2015-06-16T00:00:00"/>
    <n v="33.659999999999997"/>
    <n v="12"/>
    <n v="200.61"/>
    <n v="87569"/>
    <x v="0"/>
    <n v="319.43423105473084"/>
  </r>
  <r>
    <n v="2771"/>
    <s v="Kevin Wolfe"/>
    <x v="1"/>
    <n v="7.0000000000000007E-2"/>
    <n v="177.98"/>
    <n v="0.99"/>
    <x v="1"/>
    <x v="3"/>
    <x v="2"/>
    <x v="8"/>
    <x v="5"/>
    <s v="Kensington 7 Outlet MasterPiece Power Center"/>
    <n v="0.56000000000000005"/>
    <s v="United States"/>
    <x v="0"/>
    <x v="5"/>
    <s v="East Point"/>
    <n v="30344"/>
    <x v="161"/>
    <d v="2015-06-13T00:00:00"/>
    <n v="-191.548"/>
    <n v="3"/>
    <n v="536.29"/>
    <n v="88974"/>
    <x v="0"/>
    <n v="442.54147252090115"/>
  </r>
  <r>
    <n v="1129"/>
    <s v="Pam Patton"/>
    <x v="2"/>
    <n v="0.03"/>
    <n v="30.98"/>
    <n v="6.5"/>
    <x v="1"/>
    <x v="3"/>
    <x v="1"/>
    <x v="1"/>
    <x v="5"/>
    <s v="Logitech Internet Navigator Keyboard"/>
    <n v="0.79"/>
    <s v="United States"/>
    <x v="3"/>
    <x v="35"/>
    <s v="Boston"/>
    <n v="2118"/>
    <x v="161"/>
    <d v="2015-06-17T00:00:00"/>
    <n v="-144.19999999999999"/>
    <n v="44"/>
    <n v="1332.09"/>
    <n v="39430"/>
    <x v="3"/>
    <n v="482.60565151226285"/>
  </r>
  <r>
    <n v="1132"/>
    <s v="Michael Robbins"/>
    <x v="2"/>
    <n v="0.03"/>
    <n v="30.98"/>
    <n v="6.5"/>
    <x v="1"/>
    <x v="3"/>
    <x v="1"/>
    <x v="1"/>
    <x v="5"/>
    <s v="Logitech Internet Navigator Keyboard"/>
    <n v="0.79"/>
    <s v="United States"/>
    <x v="1"/>
    <x v="18"/>
    <s v="Euless"/>
    <n v="76039"/>
    <x v="161"/>
    <d v="2015-06-17T00:00:00"/>
    <n v="-115.36"/>
    <n v="11"/>
    <n v="333.02"/>
    <n v="88104"/>
    <x v="1"/>
    <n v="512.13855334577022"/>
  </r>
  <r>
    <n v="1505"/>
    <s v="Kay Schultz"/>
    <x v="2"/>
    <n v="0"/>
    <n v="85.99"/>
    <n v="0.99"/>
    <x v="1"/>
    <x v="0"/>
    <x v="1"/>
    <x v="12"/>
    <x v="2"/>
    <s v="Accessory4"/>
    <n v="0.85"/>
    <s v="United States"/>
    <x v="1"/>
    <x v="18"/>
    <s v="College Station"/>
    <n v="77840"/>
    <x v="161"/>
    <d v="2015-06-18T00:00:00"/>
    <n v="-138.0368"/>
    <n v="6"/>
    <n v="464.86"/>
    <n v="86181"/>
    <x v="1"/>
    <n v="569.63972811383758"/>
  </r>
  <r>
    <n v="5"/>
    <s v="Ronnie Proctor"/>
    <x v="3"/>
    <n v="0.02"/>
    <n v="500.98"/>
    <n v="26"/>
    <x v="0"/>
    <x v="2"/>
    <x v="0"/>
    <x v="9"/>
    <x v="3"/>
    <s v="Global Troy™ Executive Leather Low-Back Tilter"/>
    <n v="0.6"/>
    <s v="United States"/>
    <x v="2"/>
    <x v="8"/>
    <s v="San Gabriel"/>
    <n v="91776"/>
    <x v="161"/>
    <d v="2015-06-15T00:00:00"/>
    <n v="4390.3665000000001"/>
    <n v="12"/>
    <n v="6362.85"/>
    <n v="90193"/>
    <x v="2"/>
    <n v="7334.4939948180236"/>
  </r>
  <r>
    <n v="1044"/>
    <s v="Erin Ballard"/>
    <x v="0"/>
    <n v="0.02"/>
    <n v="209.84"/>
    <n v="21.21"/>
    <x v="1"/>
    <x v="2"/>
    <x v="0"/>
    <x v="11"/>
    <x v="4"/>
    <s v="Luxo Professional Fluorescent Magnifier Lamp with Clamp-Mount Base"/>
    <n v="0.59"/>
    <s v="United States"/>
    <x v="2"/>
    <x v="8"/>
    <s v="Los Angeles"/>
    <n v="90004"/>
    <x v="162"/>
    <d v="2015-06-14T00:00:00"/>
    <n v="2593.14"/>
    <n v="62"/>
    <n v="13546.94"/>
    <n v="28001"/>
    <x v="2"/>
    <n v="4333.7404078108011"/>
  </r>
  <r>
    <n v="1044"/>
    <s v="Erin Ballard"/>
    <x v="0"/>
    <n v="0.01"/>
    <n v="194.3"/>
    <n v="11.54"/>
    <x v="1"/>
    <x v="2"/>
    <x v="0"/>
    <x v="11"/>
    <x v="4"/>
    <s v="Electrix Halogen Magnifier Lamp"/>
    <n v="0.59"/>
    <s v="United States"/>
    <x v="2"/>
    <x v="8"/>
    <s v="Los Angeles"/>
    <n v="90004"/>
    <x v="162"/>
    <d v="2015-06-16T00:00:00"/>
    <n v="1162.76"/>
    <n v="32"/>
    <n v="6401.65"/>
    <n v="28001"/>
    <x v="2"/>
    <n v="2559.6408683708555"/>
  </r>
  <r>
    <n v="1519"/>
    <s v="Randall Boykin"/>
    <x v="0"/>
    <n v="0.06"/>
    <n v="55.48"/>
    <n v="4.8499999999999996"/>
    <x v="1"/>
    <x v="1"/>
    <x v="2"/>
    <x v="7"/>
    <x v="5"/>
    <s v="Xerox 1888"/>
    <n v="0.37"/>
    <s v="United States"/>
    <x v="3"/>
    <x v="29"/>
    <s v="Auburn"/>
    <n v="4210"/>
    <x v="162"/>
    <d v="2015-06-14T00:00:00"/>
    <n v="711.05190000000005"/>
    <n v="19"/>
    <n v="1030.51"/>
    <n v="89957"/>
    <x v="3"/>
    <n v="1201.9482465769424"/>
  </r>
  <r>
    <n v="1522"/>
    <s v="Earl Watts"/>
    <x v="0"/>
    <n v="0.1"/>
    <n v="122.99"/>
    <n v="70.2"/>
    <x v="0"/>
    <x v="1"/>
    <x v="0"/>
    <x v="9"/>
    <x v="3"/>
    <s v="Global High-Back Leather Tilter, Burgundy"/>
    <n v="0.74"/>
    <s v="United States"/>
    <x v="1"/>
    <x v="7"/>
    <s v="Hopkins"/>
    <n v="55305"/>
    <x v="162"/>
    <d v="2015-06-15T00:00:00"/>
    <n v="-899.67499999999995"/>
    <n v="17"/>
    <n v="2026.91"/>
    <n v="89957"/>
    <x v="1"/>
    <n v="2047.8112158178719"/>
  </r>
  <r>
    <n v="3339"/>
    <s v="Lester Copeland"/>
    <x v="1"/>
    <n v="0.03"/>
    <n v="2.61"/>
    <n v="0.5"/>
    <x v="1"/>
    <x v="1"/>
    <x v="2"/>
    <x v="13"/>
    <x v="5"/>
    <s v="Avery 494"/>
    <n v="0.39"/>
    <s v="United States"/>
    <x v="0"/>
    <x v="12"/>
    <s v="Titusville"/>
    <n v="32780"/>
    <x v="162"/>
    <d v="2015-06-15T00:00:00"/>
    <n v="4.0442999999999998"/>
    <n v="7"/>
    <n v="19.02"/>
    <n v="85981"/>
    <x v="0"/>
    <n v="-63.97870625706954"/>
  </r>
  <r>
    <n v="3339"/>
    <s v="Lester Copeland"/>
    <x v="1"/>
    <n v="0.01"/>
    <n v="11.66"/>
    <n v="7.95"/>
    <x v="1"/>
    <x v="1"/>
    <x v="2"/>
    <x v="2"/>
    <x v="1"/>
    <s v="Hunt BOSTON® Vista® Battery-Operated Pencil Sharpener, Black"/>
    <n v="0.57999999999999996"/>
    <s v="United States"/>
    <x v="0"/>
    <x v="12"/>
    <s v="Titusville"/>
    <n v="32780"/>
    <x v="162"/>
    <d v="2015-06-15T00:00:00"/>
    <n v="-10.368399999999999"/>
    <n v="16"/>
    <n v="193.87"/>
    <n v="85981"/>
    <x v="0"/>
    <n v="326.67239058388037"/>
  </r>
  <r>
    <n v="1644"/>
    <s v="Sam Woodward"/>
    <x v="2"/>
    <n v="0.09"/>
    <n v="107.53"/>
    <n v="5.81"/>
    <x v="1"/>
    <x v="0"/>
    <x v="0"/>
    <x v="11"/>
    <x v="6"/>
    <s v="Tenex Contemporary Contur Chairmats for Low and Medium Pile Carpet, Computer, 39&quot; x 49&quot;"/>
    <n v="0.65"/>
    <s v="United States"/>
    <x v="1"/>
    <x v="18"/>
    <s v="Friendswood"/>
    <n v="77546"/>
    <x v="162"/>
    <d v="2015-06-16T00:00:00"/>
    <n v="69.545100000000005"/>
    <n v="1"/>
    <n v="100.79"/>
    <n v="87342"/>
    <x v="1"/>
    <n v="757.20690437203928"/>
  </r>
  <r>
    <n v="1738"/>
    <s v="Dean Solomon"/>
    <x v="2"/>
    <n v="0.04"/>
    <n v="35.44"/>
    <n v="19.989999999999998"/>
    <x v="1"/>
    <x v="3"/>
    <x v="2"/>
    <x v="7"/>
    <x v="5"/>
    <s v="Xerox 1880"/>
    <n v="0.38"/>
    <s v="United States"/>
    <x v="0"/>
    <x v="9"/>
    <s v="Gastonia"/>
    <n v="28052"/>
    <x v="162"/>
    <d v="2015-06-21T00:00:00"/>
    <n v="-108.27249999999999"/>
    <n v="11"/>
    <n v="406.26"/>
    <n v="85868"/>
    <x v="0"/>
    <n v="558.83129056647056"/>
  </r>
  <r>
    <n v="1775"/>
    <s v="Marlene Kirk"/>
    <x v="2"/>
    <n v="0.09"/>
    <n v="12.95"/>
    <n v="4.9800000000000004"/>
    <x v="1"/>
    <x v="1"/>
    <x v="2"/>
    <x v="5"/>
    <x v="5"/>
    <s v="GBC Binding covers"/>
    <n v="0.4"/>
    <s v="United States"/>
    <x v="1"/>
    <x v="2"/>
    <s v="South Bend"/>
    <n v="46614"/>
    <x v="162"/>
    <d v="2015-06-21T00:00:00"/>
    <n v="123.89175"/>
    <n v="21"/>
    <n v="269.54000000000002"/>
    <n v="89944"/>
    <x v="1"/>
    <n v="265.88775680134444"/>
  </r>
  <r>
    <n v="547"/>
    <s v="Henry Ball"/>
    <x v="3"/>
    <n v="0.03"/>
    <n v="13.73"/>
    <n v="6.85"/>
    <x v="2"/>
    <x v="3"/>
    <x v="0"/>
    <x v="11"/>
    <x v="2"/>
    <s v="DAX Wood Document Frame."/>
    <n v="0.54"/>
    <s v="United States"/>
    <x v="3"/>
    <x v="44"/>
    <s v="Morgantown"/>
    <n v="26501"/>
    <x v="162"/>
    <d v="2015-06-15T00:00:00"/>
    <n v="39.585299999999997"/>
    <n v="4"/>
    <n v="57.37"/>
    <n v="86250"/>
    <x v="3"/>
    <n v="457.68205348651981"/>
  </r>
  <r>
    <n v="2979"/>
    <s v="Lloyd Dolan"/>
    <x v="3"/>
    <n v="0.01"/>
    <n v="5.84"/>
    <n v="0.83"/>
    <x v="1"/>
    <x v="3"/>
    <x v="2"/>
    <x v="2"/>
    <x v="2"/>
    <s v="Avery Hi-Liter® Smear-Safe Highlighters"/>
    <n v="0.49"/>
    <s v="United States"/>
    <x v="1"/>
    <x v="39"/>
    <s v="Dickinson"/>
    <n v="58601"/>
    <x v="162"/>
    <d v="2015-06-16T00:00:00"/>
    <n v="16.091999999999999"/>
    <n v="4"/>
    <n v="23.89"/>
    <n v="86546"/>
    <x v="1"/>
    <n v="296.38816786414782"/>
  </r>
  <r>
    <n v="3120"/>
    <s v="Daniel Christian"/>
    <x v="3"/>
    <n v="0.08"/>
    <n v="315.98"/>
    <n v="19.989999999999998"/>
    <x v="1"/>
    <x v="2"/>
    <x v="2"/>
    <x v="5"/>
    <x v="5"/>
    <s v="GBC ProClick™ 150 Presentation Binding System"/>
    <n v="0.38"/>
    <s v="United States"/>
    <x v="0"/>
    <x v="17"/>
    <s v="New Orleans"/>
    <n v="70117"/>
    <x v="162"/>
    <d v="2015-06-14T00:00:00"/>
    <n v="44.52"/>
    <n v="9"/>
    <n v="2642.48"/>
    <n v="90160"/>
    <x v="0"/>
    <n v="1719.5422715362665"/>
  </r>
  <r>
    <n v="1860"/>
    <s v="Gina B Hess"/>
    <x v="0"/>
    <n v="0.09"/>
    <n v="5.98"/>
    <n v="1.49"/>
    <x v="1"/>
    <x v="2"/>
    <x v="2"/>
    <x v="5"/>
    <x v="5"/>
    <s v="Avery Hanging File Binders"/>
    <n v="0.39"/>
    <s v="United States"/>
    <x v="3"/>
    <x v="35"/>
    <s v="Webster"/>
    <n v="1570"/>
    <x v="163"/>
    <d v="2015-06-17T00:00:00"/>
    <n v="13.2294"/>
    <n v="5"/>
    <n v="28.01"/>
    <n v="86846"/>
    <x v="3"/>
    <n v="295.57303300318722"/>
  </r>
  <r>
    <n v="33"/>
    <s v="Ricky Hensley"/>
    <x v="3"/>
    <n v="0.03"/>
    <n v="4.24"/>
    <n v="5.41"/>
    <x v="1"/>
    <x v="3"/>
    <x v="2"/>
    <x v="5"/>
    <x v="5"/>
    <s v="Storex DuraTech Recycled Plastic Frosted Binders"/>
    <n v="0.35"/>
    <s v="United States"/>
    <x v="2"/>
    <x v="14"/>
    <s v="Gresham"/>
    <n v="97030"/>
    <x v="163"/>
    <d v="2015-06-17T00:00:00"/>
    <n v="-84.437600000000003"/>
    <n v="13"/>
    <n v="58.68"/>
    <n v="89201"/>
    <x v="2"/>
    <n v="185.43587197333017"/>
  </r>
  <r>
    <n v="33"/>
    <s v="Ricky Hensley"/>
    <x v="3"/>
    <n v="0.04"/>
    <n v="2.94"/>
    <n v="0.7"/>
    <x v="1"/>
    <x v="3"/>
    <x v="2"/>
    <x v="2"/>
    <x v="2"/>
    <s v="Newell 338"/>
    <n v="0.57999999999999996"/>
    <s v="United States"/>
    <x v="2"/>
    <x v="14"/>
    <s v="Gresham"/>
    <n v="97030"/>
    <x v="163"/>
    <d v="2015-06-16T00:00:00"/>
    <n v="24.312000000000001"/>
    <n v="18"/>
    <n v="53.1"/>
    <n v="89201"/>
    <x v="2"/>
    <n v="347.1077157503164"/>
  </r>
  <r>
    <n v="736"/>
    <s v="Meredith Walters"/>
    <x v="3"/>
    <n v="0.06"/>
    <n v="350.98"/>
    <n v="30"/>
    <x v="0"/>
    <x v="1"/>
    <x v="0"/>
    <x v="9"/>
    <x v="3"/>
    <s v="Office Star - Professional Matrix Back Chair with 2-to-1 Synchro Tilt and Mesh Fabric Seat"/>
    <n v="0.61"/>
    <s v="United States"/>
    <x v="3"/>
    <x v="47"/>
    <s v="Salem"/>
    <n v="3079"/>
    <x v="163"/>
    <d v="2015-06-17T00:00:00"/>
    <n v="797.85599999999999"/>
    <n v="6"/>
    <n v="2016.32"/>
    <n v="90361"/>
    <x v="3"/>
    <n v="3218.7553000589032"/>
  </r>
  <r>
    <n v="738"/>
    <s v="Peggy Rowe"/>
    <x v="3"/>
    <n v="0.02"/>
    <n v="70.98"/>
    <n v="46.74"/>
    <x v="0"/>
    <x v="1"/>
    <x v="0"/>
    <x v="10"/>
    <x v="0"/>
    <s v="Hon Metal Bookcases, Putty"/>
    <n v="0.56000000000000005"/>
    <s v="United States"/>
    <x v="3"/>
    <x v="33"/>
    <s v="Cranford"/>
    <n v="7016"/>
    <x v="163"/>
    <d v="2015-06-16T00:00:00"/>
    <n v="-178.21600000000001"/>
    <n v="4"/>
    <n v="313.63"/>
    <n v="90361"/>
    <x v="3"/>
    <n v="1789.5002972113869"/>
  </r>
  <r>
    <n v="741"/>
    <s v="Stacey Hale"/>
    <x v="3"/>
    <n v="0.04"/>
    <n v="27.48"/>
    <n v="4"/>
    <x v="1"/>
    <x v="1"/>
    <x v="1"/>
    <x v="1"/>
    <x v="5"/>
    <s v="Belkin MediaBoard 104- Keyboard"/>
    <n v="0.75"/>
    <s v="United States"/>
    <x v="3"/>
    <x v="33"/>
    <s v="Summit"/>
    <n v="7901"/>
    <x v="163"/>
    <d v="2015-06-17T00:00:00"/>
    <n v="-26.655999999999999"/>
    <n v="15"/>
    <n v="397.17"/>
    <n v="90361"/>
    <x v="3"/>
    <n v="575.37865700431848"/>
  </r>
  <r>
    <n v="2183"/>
    <s v="Sheryl Reese"/>
    <x v="3"/>
    <n v="0"/>
    <n v="1.48"/>
    <n v="0.7"/>
    <x v="1"/>
    <x v="2"/>
    <x v="2"/>
    <x v="14"/>
    <x v="2"/>
    <s v="Binder Clips by OIC"/>
    <n v="0.37"/>
    <s v="United States"/>
    <x v="0"/>
    <x v="32"/>
    <s v="Owensboro"/>
    <n v="42301"/>
    <x v="163"/>
    <d v="2015-06-17T00:00:00"/>
    <n v="-203.09800000000001"/>
    <n v="12"/>
    <n v="19.32"/>
    <n v="91571"/>
    <x v="0"/>
    <n v="-8.0163482766107599"/>
  </r>
  <r>
    <n v="2512"/>
    <s v="Frances Holt"/>
    <x v="3"/>
    <n v="0.04"/>
    <n v="6.48"/>
    <n v="9.5399999999999991"/>
    <x v="1"/>
    <x v="2"/>
    <x v="2"/>
    <x v="7"/>
    <x v="5"/>
    <s v="Xerox 1905"/>
    <n v="0.37"/>
    <s v="United States"/>
    <x v="3"/>
    <x v="35"/>
    <s v="Cambridge"/>
    <n v="2138"/>
    <x v="163"/>
    <d v="2015-06-17T00:00:00"/>
    <n v="-223.94399999999999"/>
    <n v="19"/>
    <n v="125.37"/>
    <n v="87030"/>
    <x v="3"/>
    <n v="204.20094371247353"/>
  </r>
  <r>
    <n v="1038"/>
    <s v="Jon Hale"/>
    <x v="0"/>
    <n v="0.1"/>
    <n v="7.64"/>
    <n v="5.83"/>
    <x v="1"/>
    <x v="3"/>
    <x v="2"/>
    <x v="7"/>
    <x v="2"/>
    <s v="Rediform Wirebound &quot;Phone Memo&quot; Message Book, 11 x 5-3/4"/>
    <n v="0.36"/>
    <s v="United States"/>
    <x v="0"/>
    <x v="12"/>
    <s v="Belle Glade"/>
    <n v="33430"/>
    <x v="164"/>
    <d v="2015-06-17T00:00:00"/>
    <n v="-403.18740000000003"/>
    <n v="5"/>
    <n v="39.36"/>
    <n v="90641"/>
    <x v="0"/>
    <n v="-67.675674333439815"/>
  </r>
  <r>
    <n v="2677"/>
    <s v="Geoffrey Rivera"/>
    <x v="0"/>
    <n v="0.03"/>
    <n v="41.32"/>
    <n v="58.66"/>
    <x v="2"/>
    <x v="0"/>
    <x v="0"/>
    <x v="11"/>
    <x v="6"/>
    <s v="Deflect-o EconoMat Studded, No Bevel Mat for Low Pile Carpeting"/>
    <n v="0.76"/>
    <s v="United States"/>
    <x v="0"/>
    <x v="21"/>
    <s v="Winchester"/>
    <n v="22601"/>
    <x v="164"/>
    <d v="2015-06-17T00:00:00"/>
    <n v="-32.816000000000003"/>
    <n v="10"/>
    <n v="419.27"/>
    <n v="86633"/>
    <x v="0"/>
    <n v="2164.7859081787155"/>
  </r>
  <r>
    <n v="2677"/>
    <s v="Geoffrey Rivera"/>
    <x v="0"/>
    <n v="0"/>
    <n v="6.88"/>
    <n v="2"/>
    <x v="1"/>
    <x v="0"/>
    <x v="2"/>
    <x v="7"/>
    <x v="2"/>
    <s v="Adams Phone Message Book, 200 Message Capacity, 8 1/16” x 11”"/>
    <n v="0.39"/>
    <s v="United States"/>
    <x v="0"/>
    <x v="21"/>
    <s v="Winchester"/>
    <n v="22601"/>
    <x v="164"/>
    <d v="2015-06-16T00:00:00"/>
    <n v="-15.61"/>
    <n v="5"/>
    <n v="36"/>
    <n v="86633"/>
    <x v="0"/>
    <n v="302.95645814781216"/>
  </r>
  <r>
    <n v="2720"/>
    <s v="Donna Block"/>
    <x v="0"/>
    <n v="0"/>
    <n v="40.479999999999997"/>
    <n v="19.989999999999998"/>
    <x v="1"/>
    <x v="0"/>
    <x v="1"/>
    <x v="1"/>
    <x v="5"/>
    <s v="Keytronic Designer 104- Key Black Keyboard"/>
    <n v="0.77"/>
    <s v="United States"/>
    <x v="0"/>
    <x v="5"/>
    <s v="Dalton"/>
    <n v="30721"/>
    <x v="164"/>
    <d v="2015-06-17T00:00:00"/>
    <n v="-25.634"/>
    <n v="6"/>
    <n v="264.95"/>
    <n v="88766"/>
    <x v="0"/>
    <n v="1211.048010820062"/>
  </r>
  <r>
    <n v="1492"/>
    <s v="Don Beard"/>
    <x v="1"/>
    <n v="0.04"/>
    <n v="119.99"/>
    <n v="14"/>
    <x v="0"/>
    <x v="3"/>
    <x v="1"/>
    <x v="3"/>
    <x v="3"/>
    <s v="Epson C82 Color Inkjet Printer"/>
    <n v="0.36"/>
    <s v="United States"/>
    <x v="1"/>
    <x v="6"/>
    <s v="Ozark"/>
    <n v="65721"/>
    <x v="164"/>
    <d v="2015-06-18T00:00:00"/>
    <n v="509.95830000000001"/>
    <n v="6"/>
    <n v="739.07"/>
    <n v="88004"/>
    <x v="1"/>
    <n v="1388.8177764827767"/>
  </r>
  <r>
    <n v="2355"/>
    <s v="Clyde Burnett"/>
    <x v="4"/>
    <n v="0.06"/>
    <n v="146.34"/>
    <n v="43.75"/>
    <x v="0"/>
    <x v="1"/>
    <x v="0"/>
    <x v="0"/>
    <x v="0"/>
    <s v="Bevis Round Conference Table Top &amp; Single Column Base"/>
    <n v="0.65"/>
    <s v="United States"/>
    <x v="2"/>
    <x v="8"/>
    <s v="Coachella"/>
    <n v="92236"/>
    <x v="164"/>
    <d v="2015-06-18T00:00:00"/>
    <n v="-89.27"/>
    <n v="12"/>
    <n v="1721.24"/>
    <n v="91306"/>
    <x v="2"/>
    <n v="1894.1646585580847"/>
  </r>
  <r>
    <n v="3096"/>
    <s v="Mike Howard"/>
    <x v="0"/>
    <n v="0.04"/>
    <n v="33.89"/>
    <n v="5.0999999999999996"/>
    <x v="2"/>
    <x v="1"/>
    <x v="2"/>
    <x v="6"/>
    <x v="5"/>
    <s v="File Shuttle II and Handi-File, Black"/>
    <n v="0.6"/>
    <s v="United States"/>
    <x v="3"/>
    <x v="27"/>
    <s v="Hilliard"/>
    <n v="43026"/>
    <x v="165"/>
    <d v="2015-06-18T00:00:00"/>
    <n v="72.983999999999995"/>
    <n v="6"/>
    <n v="200.83"/>
    <n v="86222"/>
    <x v="3"/>
    <n v="609.98806056071362"/>
  </r>
  <r>
    <n v="283"/>
    <s v="Pauline Boyette"/>
    <x v="1"/>
    <n v="0.1"/>
    <n v="1.68"/>
    <n v="1.57"/>
    <x v="1"/>
    <x v="3"/>
    <x v="2"/>
    <x v="2"/>
    <x v="2"/>
    <s v="Newell 323"/>
    <n v="0.59"/>
    <s v="United States"/>
    <x v="3"/>
    <x v="33"/>
    <s v="Newark"/>
    <n v="7101"/>
    <x v="165"/>
    <d v="2015-06-18T00:00:00"/>
    <n v="-11.57"/>
    <n v="11"/>
    <n v="18.71"/>
    <n v="89293"/>
    <x v="3"/>
    <n v="95.605884735420602"/>
  </r>
  <r>
    <n v="286"/>
    <s v="Virginia Gay"/>
    <x v="2"/>
    <n v="0"/>
    <n v="4.13"/>
    <n v="5.34"/>
    <x v="1"/>
    <x v="0"/>
    <x v="2"/>
    <x v="5"/>
    <x v="5"/>
    <s v="ACCOHIDE® Binder by Acco"/>
    <n v="0.38"/>
    <s v="United States"/>
    <x v="1"/>
    <x v="38"/>
    <s v="Shawnee"/>
    <n v="66203"/>
    <x v="165"/>
    <d v="2015-06-21T00:00:00"/>
    <n v="-61.87"/>
    <n v="9"/>
    <n v="40.950000000000003"/>
    <n v="89761"/>
    <x v="1"/>
    <n v="120.72947090999592"/>
  </r>
  <r>
    <n v="286"/>
    <s v="Virginia Gay"/>
    <x v="2"/>
    <n v="0.1"/>
    <n v="130.97999999999999"/>
    <n v="54.74"/>
    <x v="0"/>
    <x v="0"/>
    <x v="0"/>
    <x v="10"/>
    <x v="0"/>
    <s v="O'Sullivan Elevations Bookcase, Cherry Finish"/>
    <n v="0.69"/>
    <s v="United States"/>
    <x v="1"/>
    <x v="38"/>
    <s v="Shawnee"/>
    <n v="66203"/>
    <x v="165"/>
    <d v="2015-06-21T00:00:00"/>
    <n v="-530.24"/>
    <n v="9"/>
    <n v="1155.73"/>
    <n v="89761"/>
    <x v="1"/>
    <n v="1791.9490095835433"/>
  </r>
  <r>
    <n v="646"/>
    <s v="Robin High"/>
    <x v="2"/>
    <n v="0.03"/>
    <n v="51.75"/>
    <n v="19.989999999999998"/>
    <x v="1"/>
    <x v="3"/>
    <x v="0"/>
    <x v="11"/>
    <x v="5"/>
    <s v="Howard Miller 13-3/4&quot; Diameter Brushed Chrome Round Wall Clock"/>
    <n v="0.55000000000000004"/>
    <s v="United States"/>
    <x v="1"/>
    <x v="7"/>
    <s v="Shakopee"/>
    <n v="55379"/>
    <x v="165"/>
    <d v="2015-06-22T00:00:00"/>
    <n v="261.44400000000002"/>
    <n v="16"/>
    <n v="818.81"/>
    <n v="90735"/>
    <x v="1"/>
    <n v="1136.4422365630185"/>
  </r>
  <r>
    <n v="1189"/>
    <s v="Dwight Stephenson"/>
    <x v="2"/>
    <n v="0.06"/>
    <n v="10.89"/>
    <n v="4.5"/>
    <x v="1"/>
    <x v="1"/>
    <x v="2"/>
    <x v="8"/>
    <x v="5"/>
    <s v="Belkin 6 Outlet Metallic Surge Strip"/>
    <n v="0.59"/>
    <s v="United States"/>
    <x v="2"/>
    <x v="8"/>
    <s v="Huntington Beach"/>
    <n v="92646"/>
    <x v="165"/>
    <d v="2015-06-22T00:00:00"/>
    <n v="-25.111999999999998"/>
    <n v="14"/>
    <n v="149.32"/>
    <n v="87584"/>
    <x v="2"/>
    <n v="271.33295812448938"/>
  </r>
  <r>
    <n v="1189"/>
    <s v="Dwight Stephenson"/>
    <x v="2"/>
    <n v="0.03"/>
    <n v="10.64"/>
    <n v="5.16"/>
    <x v="1"/>
    <x v="1"/>
    <x v="0"/>
    <x v="11"/>
    <x v="5"/>
    <s v="Eldon Expressions Punched Metal &amp; Wood Desk Accessories, Pewter &amp; Cherry"/>
    <n v="0.56999999999999995"/>
    <s v="United States"/>
    <x v="2"/>
    <x v="8"/>
    <s v="Huntington Beach"/>
    <n v="92646"/>
    <x v="165"/>
    <d v="2015-06-22T00:00:00"/>
    <n v="17.376000000000001"/>
    <n v="16"/>
    <n v="177.01"/>
    <n v="87584"/>
    <x v="2"/>
    <n v="335.50192681809307"/>
  </r>
  <r>
    <n v="1189"/>
    <s v="Dwight Stephenson"/>
    <x v="2"/>
    <n v="0.03"/>
    <n v="7.96"/>
    <n v="4.95"/>
    <x v="1"/>
    <x v="1"/>
    <x v="0"/>
    <x v="11"/>
    <x v="5"/>
    <s v="Staples Plastic Wall Frames"/>
    <n v="0.41"/>
    <s v="United States"/>
    <x v="2"/>
    <x v="8"/>
    <s v="Huntington Beach"/>
    <n v="92646"/>
    <x v="165"/>
    <d v="2015-06-19T00:00:00"/>
    <n v="24.260400000000001"/>
    <n v="4"/>
    <n v="35.159999999999997"/>
    <n v="87584"/>
    <x v="2"/>
    <n v="195.36113815924412"/>
  </r>
  <r>
    <n v="1193"/>
    <s v="Louis Parrish"/>
    <x v="2"/>
    <n v="0.03"/>
    <n v="10.64"/>
    <n v="5.16"/>
    <x v="1"/>
    <x v="1"/>
    <x v="0"/>
    <x v="11"/>
    <x v="5"/>
    <s v="Eldon Expressions Punched Metal &amp; Wood Desk Accessories, Pewter &amp; Cherry"/>
    <n v="0.56999999999999995"/>
    <s v="United States"/>
    <x v="3"/>
    <x v="31"/>
    <s v="Washington"/>
    <n v="20016"/>
    <x v="165"/>
    <d v="2015-06-22T00:00:00"/>
    <n v="14.48"/>
    <n v="63"/>
    <n v="696.96"/>
    <n v="5984"/>
    <x v="3"/>
    <n v="332.53634832607378"/>
  </r>
  <r>
    <n v="1193"/>
    <s v="Louis Parrish"/>
    <x v="2"/>
    <n v="0.03"/>
    <n v="7.96"/>
    <n v="4.95"/>
    <x v="1"/>
    <x v="1"/>
    <x v="0"/>
    <x v="11"/>
    <x v="5"/>
    <s v="Staples Plastic Wall Frames"/>
    <n v="0.41"/>
    <s v="United States"/>
    <x v="3"/>
    <x v="31"/>
    <s v="Washington"/>
    <n v="20016"/>
    <x v="165"/>
    <d v="2015-06-19T00:00:00"/>
    <n v="22.25"/>
    <n v="17"/>
    <n v="149.41"/>
    <n v="5984"/>
    <x v="3"/>
    <n v="193.30243684696663"/>
  </r>
  <r>
    <n v="3098"/>
    <s v="Lorraine Boykin"/>
    <x v="2"/>
    <n v="0"/>
    <n v="11.7"/>
    <n v="6.96"/>
    <x v="2"/>
    <x v="1"/>
    <x v="2"/>
    <x v="8"/>
    <x v="6"/>
    <s v="Harmony HEPA Quiet Air Purifiers"/>
    <n v="0.5"/>
    <s v="United States"/>
    <x v="3"/>
    <x v="11"/>
    <s v="Shirley"/>
    <n v="11967"/>
    <x v="165"/>
    <d v="2015-06-19T00:00:00"/>
    <n v="-11.247999999999999"/>
    <n v="10"/>
    <n v="131.69"/>
    <n v="89315"/>
    <x v="3"/>
    <n v="238.68861276205467"/>
  </r>
  <r>
    <n v="907"/>
    <s v="Rachel Casey"/>
    <x v="4"/>
    <n v="0.09"/>
    <n v="2.6"/>
    <n v="2.4"/>
    <x v="1"/>
    <x v="2"/>
    <x v="2"/>
    <x v="2"/>
    <x v="2"/>
    <s v="12 Colored Short Pencils"/>
    <n v="0.57999999999999996"/>
    <s v="United States"/>
    <x v="0"/>
    <x v="32"/>
    <s v="Henderson"/>
    <n v="42420"/>
    <x v="165"/>
    <d v="2015-06-19T00:00:00"/>
    <n v="1107.4079999999999"/>
    <n v="12"/>
    <n v="31.73"/>
    <n v="86460"/>
    <x v="0"/>
    <n v="1311.2785647842779"/>
  </r>
  <r>
    <n v="317"/>
    <s v="Katherine Kearney"/>
    <x v="3"/>
    <n v="0.09"/>
    <n v="7.38"/>
    <n v="5.21"/>
    <x v="1"/>
    <x v="3"/>
    <x v="0"/>
    <x v="11"/>
    <x v="5"/>
    <s v="Eldon® Expressions™ Wood Desk Accessories, Oak"/>
    <n v="0.56000000000000005"/>
    <s v="United States"/>
    <x v="2"/>
    <x v="8"/>
    <s v="Lemon Grove"/>
    <n v="91945"/>
    <x v="165"/>
    <d v="2015-06-18T00:00:00"/>
    <n v="-27.16"/>
    <n v="9"/>
    <n v="66.55"/>
    <n v="86041"/>
    <x v="2"/>
    <n v="383.29818707082057"/>
  </r>
  <r>
    <n v="317"/>
    <s v="Katherine Kearney"/>
    <x v="3"/>
    <n v="0.04"/>
    <n v="5.98"/>
    <n v="5.15"/>
    <x v="1"/>
    <x v="3"/>
    <x v="2"/>
    <x v="7"/>
    <x v="5"/>
    <s v="Xerox 193"/>
    <n v="0.36"/>
    <s v="United States"/>
    <x v="2"/>
    <x v="8"/>
    <s v="Lemon Grove"/>
    <n v="91945"/>
    <x v="165"/>
    <d v="2015-06-18T00:00:00"/>
    <n v="-52.344000000000001"/>
    <n v="17"/>
    <n v="103.49"/>
    <n v="86041"/>
    <x v="2"/>
    <n v="218.26948928312021"/>
  </r>
  <r>
    <n v="317"/>
    <s v="Katherine Kearney"/>
    <x v="3"/>
    <n v="0.04"/>
    <n v="15.42"/>
    <n v="10.68"/>
    <x v="1"/>
    <x v="3"/>
    <x v="2"/>
    <x v="6"/>
    <x v="5"/>
    <s v="Decoflex Hanging Personal Folder File, Blue"/>
    <n v="0.57999999999999996"/>
    <s v="United States"/>
    <x v="2"/>
    <x v="8"/>
    <s v="Lemon Grove"/>
    <n v="91945"/>
    <x v="165"/>
    <d v="2015-06-18T00:00:00"/>
    <n v="-119.93600000000001"/>
    <n v="12"/>
    <n v="192.18"/>
    <n v="86041"/>
    <x v="2"/>
    <n v="514.33674872615518"/>
  </r>
  <r>
    <n v="395"/>
    <s v="Monica McCormick"/>
    <x v="0"/>
    <n v="0.04"/>
    <n v="15.98"/>
    <n v="4"/>
    <x v="1"/>
    <x v="3"/>
    <x v="1"/>
    <x v="1"/>
    <x v="5"/>
    <s v="Logitech Access Keyboard"/>
    <n v="0.37"/>
    <s v="United States"/>
    <x v="0"/>
    <x v="9"/>
    <s v="Albemarle"/>
    <n v="28001"/>
    <x v="166"/>
    <d v="2015-06-19T00:00:00"/>
    <n v="-19.207999999999998"/>
    <n v="4"/>
    <n v="64.59"/>
    <n v="86384"/>
    <x v="0"/>
    <n v="349.04196423374606"/>
  </r>
  <r>
    <n v="395"/>
    <s v="Monica McCormick"/>
    <x v="0"/>
    <n v="0.06"/>
    <n v="22.84"/>
    <n v="5.47"/>
    <x v="1"/>
    <x v="3"/>
    <x v="2"/>
    <x v="7"/>
    <x v="5"/>
    <s v="Xerox 1929"/>
    <n v="0.39"/>
    <s v="United States"/>
    <x v="0"/>
    <x v="9"/>
    <s v="Albemarle"/>
    <n v="28001"/>
    <x v="166"/>
    <d v="2015-06-20T00:00:00"/>
    <n v="7.44"/>
    <n v="20"/>
    <n v="461.94"/>
    <n v="86384"/>
    <x v="0"/>
    <n v="441.86052269024105"/>
  </r>
  <r>
    <n v="152"/>
    <s v="Kent Kerr"/>
    <x v="2"/>
    <n v="0.1"/>
    <n v="39.979999999999997"/>
    <n v="4"/>
    <x v="1"/>
    <x v="0"/>
    <x v="1"/>
    <x v="1"/>
    <x v="5"/>
    <s v="Microsoft Natural Keyboard Elite"/>
    <n v="0.7"/>
    <s v="United States"/>
    <x v="0"/>
    <x v="34"/>
    <s v="Knoxville"/>
    <n v="37918"/>
    <x v="166"/>
    <d v="2015-06-22T00:00:00"/>
    <n v="360.24"/>
    <n v="21"/>
    <n v="772.56"/>
    <n v="89525"/>
    <x v="0"/>
    <n v="828.16353716696983"/>
  </r>
  <r>
    <n v="1958"/>
    <s v="Vickie Martinez"/>
    <x v="2"/>
    <n v="0.09"/>
    <n v="30.98"/>
    <n v="6.5"/>
    <x v="2"/>
    <x v="1"/>
    <x v="1"/>
    <x v="1"/>
    <x v="5"/>
    <s v="Belkin ErgoBoard™ Keyboard"/>
    <n v="0.64"/>
    <s v="United States"/>
    <x v="2"/>
    <x v="14"/>
    <s v="West Linn"/>
    <n v="97068"/>
    <x v="166"/>
    <d v="2015-06-22T00:00:00"/>
    <n v="-55.97"/>
    <n v="7"/>
    <n v="204.34"/>
    <n v="89819"/>
    <x v="2"/>
    <n v="297.47590050795696"/>
  </r>
  <r>
    <n v="2954"/>
    <s v="William Sharma"/>
    <x v="2"/>
    <n v="0.09"/>
    <n v="12.22"/>
    <n v="2.85"/>
    <x v="1"/>
    <x v="1"/>
    <x v="0"/>
    <x v="11"/>
    <x v="1"/>
    <s v="Aluminum Document Frame"/>
    <n v="0.55000000000000004"/>
    <s v="United States"/>
    <x v="1"/>
    <x v="7"/>
    <s v="Maplewood"/>
    <n v="55119"/>
    <x v="166"/>
    <d v="2015-06-25T00:00:00"/>
    <n v="70.676699999999997"/>
    <n v="9"/>
    <n v="102.43"/>
    <n v="86427"/>
    <x v="1"/>
    <n v="274.91273320290435"/>
  </r>
  <r>
    <n v="553"/>
    <s v="Kristine Connolly"/>
    <x v="4"/>
    <n v="0.08"/>
    <n v="124.49"/>
    <n v="51.94"/>
    <x v="0"/>
    <x v="3"/>
    <x v="0"/>
    <x v="0"/>
    <x v="0"/>
    <s v="Bevis 36 x 72 Conference Tables"/>
    <n v="0.63"/>
    <s v="United States"/>
    <x v="2"/>
    <x v="8"/>
    <s v="Los Angeles"/>
    <n v="90008"/>
    <x v="166"/>
    <d v="2015-06-19T00:00:00"/>
    <n v="-500.38"/>
    <n v="56"/>
    <n v="6831.37"/>
    <n v="359"/>
    <x v="2"/>
    <n v="1630.1790783671886"/>
  </r>
  <r>
    <n v="555"/>
    <s v="Walter Young"/>
    <x v="4"/>
    <n v="0.08"/>
    <n v="124.49"/>
    <n v="51.94"/>
    <x v="0"/>
    <x v="3"/>
    <x v="0"/>
    <x v="0"/>
    <x v="0"/>
    <s v="Bevis 36 x 72 Conference Tables"/>
    <n v="0.63"/>
    <s v="United States"/>
    <x v="2"/>
    <x v="15"/>
    <s v="Pleasant Grove"/>
    <n v="84062"/>
    <x v="166"/>
    <d v="2015-06-19T00:00:00"/>
    <n v="-250.19"/>
    <n v="14"/>
    <n v="1707.84"/>
    <n v="86192"/>
    <x v="2"/>
    <n v="1886.3800738500322"/>
  </r>
  <r>
    <n v="2016"/>
    <s v="Wayne Bean"/>
    <x v="4"/>
    <n v="0.1"/>
    <n v="10.48"/>
    <n v="2.89"/>
    <x v="1"/>
    <x v="3"/>
    <x v="2"/>
    <x v="2"/>
    <x v="1"/>
    <s v="Staples Battery-Operated Desktop Pencil Sharpener"/>
    <n v="0.6"/>
    <s v="United States"/>
    <x v="1"/>
    <x v="25"/>
    <s v="Southgate"/>
    <n v="48195"/>
    <x v="166"/>
    <d v="2015-06-19T00:00:00"/>
    <n v="-8.9039999999999999"/>
    <n v="4"/>
    <n v="40.29"/>
    <n v="86874"/>
    <x v="1"/>
    <n v="185.95523655036968"/>
  </r>
  <r>
    <n v="594"/>
    <s v="Charlie Moore"/>
    <x v="0"/>
    <n v="0.04"/>
    <n v="39.479999999999997"/>
    <n v="1.99"/>
    <x v="1"/>
    <x v="1"/>
    <x v="1"/>
    <x v="1"/>
    <x v="1"/>
    <s v="80 Minute CD-R Spindle, 100/Pack - Staples"/>
    <n v="0.54"/>
    <s v="United States"/>
    <x v="1"/>
    <x v="2"/>
    <s v="Anderson"/>
    <n v="46016"/>
    <x v="167"/>
    <d v="2015-06-22T00:00:00"/>
    <n v="484.8492"/>
    <n v="18"/>
    <n v="702.68"/>
    <n v="86311"/>
    <x v="1"/>
    <n v="995.64956185775191"/>
  </r>
  <r>
    <n v="594"/>
    <s v="Charlie Moore"/>
    <x v="0"/>
    <n v="0.04"/>
    <n v="3.7"/>
    <n v="1.61"/>
    <x v="1"/>
    <x v="1"/>
    <x v="0"/>
    <x v="11"/>
    <x v="2"/>
    <s v="3M Hangers With Command Adhesive"/>
    <n v="0.44"/>
    <s v="United States"/>
    <x v="1"/>
    <x v="2"/>
    <s v="Anderson"/>
    <n v="46016"/>
    <x v="167"/>
    <d v="2015-06-20T00:00:00"/>
    <n v="18"/>
    <n v="18"/>
    <n v="67.239999999999995"/>
    <n v="86311"/>
    <x v="1"/>
    <n v="311.85761210545945"/>
  </r>
  <r>
    <n v="1009"/>
    <s v="Kristin George"/>
    <x v="1"/>
    <n v="0.1"/>
    <n v="550.98"/>
    <n v="45.7"/>
    <x v="0"/>
    <x v="3"/>
    <x v="0"/>
    <x v="0"/>
    <x v="0"/>
    <s v="Chromcraft Bull-Nose Wood Oval Conference Tables &amp; Bases"/>
    <n v="0.71"/>
    <s v="United States"/>
    <x v="3"/>
    <x v="29"/>
    <s v="Saco"/>
    <n v="4072"/>
    <x v="167"/>
    <d v="2015-06-21T00:00:00"/>
    <n v="818.54617499999995"/>
    <n v="14"/>
    <n v="6963.67"/>
    <n v="88372"/>
    <x v="3"/>
    <n v="4182.6183065313417"/>
  </r>
  <r>
    <n v="1956"/>
    <s v="Justin Frank"/>
    <x v="1"/>
    <n v="0.09"/>
    <n v="40.98"/>
    <n v="6.5"/>
    <x v="1"/>
    <x v="1"/>
    <x v="1"/>
    <x v="1"/>
    <x v="5"/>
    <s v="Targus USB Numeric Keypad"/>
    <n v="0.74"/>
    <s v="United States"/>
    <x v="2"/>
    <x v="3"/>
    <s v="Louisville"/>
    <n v="80027"/>
    <x v="167"/>
    <d v="2015-06-21T00:00:00"/>
    <n v="-50.244999999999997"/>
    <n v="19"/>
    <n v="746.91"/>
    <n v="89820"/>
    <x v="2"/>
    <n v="417.74769030931992"/>
  </r>
  <r>
    <n v="796"/>
    <s v="Amanda Conner"/>
    <x v="3"/>
    <n v="0.1"/>
    <n v="14.42"/>
    <n v="6.75"/>
    <x v="1"/>
    <x v="3"/>
    <x v="2"/>
    <x v="8"/>
    <x v="6"/>
    <s v="Holmes Odor Grabber"/>
    <n v="0.52"/>
    <s v="United States"/>
    <x v="1"/>
    <x v="13"/>
    <s v="Papillion"/>
    <n v="68046"/>
    <x v="167"/>
    <d v="2015-06-22T00:00:00"/>
    <n v="-20.103999999999999"/>
    <n v="1"/>
    <n v="15.49"/>
    <n v="86869"/>
    <x v="1"/>
    <n v="415.29011656370966"/>
  </r>
  <r>
    <n v="2323"/>
    <s v="Emma Buckley"/>
    <x v="3"/>
    <n v="0.06"/>
    <n v="4.9800000000000004"/>
    <n v="4.62"/>
    <x v="2"/>
    <x v="0"/>
    <x v="1"/>
    <x v="1"/>
    <x v="1"/>
    <s v="Imation 3.5&quot;, DISKETTE 44766 HGHLD3.52HD/FM, 10/Pack"/>
    <n v="0.64"/>
    <s v="United States"/>
    <x v="2"/>
    <x v="8"/>
    <s v="Coachella"/>
    <n v="92236"/>
    <x v="167"/>
    <d v="2015-06-19T00:00:00"/>
    <n v="-27.004999999999999"/>
    <n v="7"/>
    <n v="38.74"/>
    <n v="88722"/>
    <x v="2"/>
    <n v="354.69747047655733"/>
  </r>
  <r>
    <n v="3138"/>
    <s v="Herbert Donnelly Swanson"/>
    <x v="3"/>
    <n v="0.05"/>
    <n v="4.0599999999999996"/>
    <n v="6.89"/>
    <x v="2"/>
    <x v="3"/>
    <x v="2"/>
    <x v="8"/>
    <x v="5"/>
    <s v="Eureka Disposable Bags for Sanitaire® Vibra Groomer I® Upright Vac"/>
    <n v="0.6"/>
    <s v="United States"/>
    <x v="3"/>
    <x v="47"/>
    <s v="Londonderry"/>
    <n v="3053"/>
    <x v="167"/>
    <d v="2015-06-21T00:00:00"/>
    <n v="-122.83499999999999"/>
    <n v="22"/>
    <n v="92.57"/>
    <n v="86796"/>
    <x v="3"/>
    <n v="298.82150790814705"/>
  </r>
  <r>
    <n v="3167"/>
    <s v="Ray Silverman"/>
    <x v="3"/>
    <n v="7.0000000000000007E-2"/>
    <n v="280.98"/>
    <n v="57"/>
    <x v="0"/>
    <x v="3"/>
    <x v="0"/>
    <x v="9"/>
    <x v="3"/>
    <s v="Hon 2090 “Pillow Soft” Series Mid Back Swivel/Tilt Chairs"/>
    <n v="0.78"/>
    <s v="United States"/>
    <x v="0"/>
    <x v="12"/>
    <s v="Ponte Vedra Beach"/>
    <n v="32004"/>
    <x v="167"/>
    <d v="2015-06-20T00:00:00"/>
    <n v="-283.9914"/>
    <n v="14"/>
    <n v="3936.61"/>
    <n v="86491"/>
    <x v="0"/>
    <n v="2801.4843684534512"/>
  </r>
  <r>
    <n v="3167"/>
    <s v="Ray Silverman"/>
    <x v="3"/>
    <n v="0"/>
    <n v="4.9800000000000004"/>
    <n v="7.44"/>
    <x v="1"/>
    <x v="3"/>
    <x v="2"/>
    <x v="7"/>
    <x v="5"/>
    <s v="Xerox 1922"/>
    <n v="0.36"/>
    <s v="United States"/>
    <x v="0"/>
    <x v="12"/>
    <s v="Ponte Vedra Beach"/>
    <n v="32004"/>
    <x v="167"/>
    <d v="2015-06-21T00:00:00"/>
    <n v="-195.34200000000001"/>
    <n v="15"/>
    <n v="78.31"/>
    <n v="86491"/>
    <x v="0"/>
    <n v="158.43033997783152"/>
  </r>
  <r>
    <n v="3167"/>
    <s v="Ray Silverman"/>
    <x v="3"/>
    <n v="0.1"/>
    <n v="3.98"/>
    <n v="0.83"/>
    <x v="1"/>
    <x v="3"/>
    <x v="2"/>
    <x v="2"/>
    <x v="2"/>
    <s v="Fluorescent Highlighters by Dixon"/>
    <n v="0.51"/>
    <s v="United States"/>
    <x v="0"/>
    <x v="12"/>
    <s v="Ponte Vedra Beach"/>
    <n v="32004"/>
    <x v="167"/>
    <d v="2015-06-21T00:00:00"/>
    <n v="-89.709199999999996"/>
    <n v="11"/>
    <n v="42.46"/>
    <n v="86491"/>
    <x v="0"/>
    <n v="139.36548658090209"/>
  </r>
  <r>
    <n v="491"/>
    <s v="Toni Swanson"/>
    <x v="0"/>
    <n v="0.02"/>
    <n v="1360.14"/>
    <n v="14.7"/>
    <x v="0"/>
    <x v="1"/>
    <x v="1"/>
    <x v="3"/>
    <x v="3"/>
    <s v="Okidata ML395C Color Dot Matrix Printer"/>
    <n v="0.59"/>
    <s v="United States"/>
    <x v="3"/>
    <x v="11"/>
    <s v="New York City"/>
    <n v="10154"/>
    <x v="168"/>
    <d v="2015-06-22T00:00:00"/>
    <n v="2028.12"/>
    <n v="22"/>
    <n v="23939.200000000001"/>
    <n v="6562"/>
    <x v="3"/>
    <n v="7316.3626789029113"/>
  </r>
  <r>
    <n v="494"/>
    <s v="Jimmy Alston Holder"/>
    <x v="0"/>
    <n v="0.02"/>
    <n v="1360.14"/>
    <n v="14.7"/>
    <x v="0"/>
    <x v="1"/>
    <x v="1"/>
    <x v="3"/>
    <x v="3"/>
    <s v="Okidata ML395C Color Dot Matrix Printer"/>
    <n v="0.59"/>
    <s v="United States"/>
    <x v="2"/>
    <x v="4"/>
    <s v="Seattle"/>
    <n v="98115"/>
    <x v="168"/>
    <d v="2015-06-22T00:00:00"/>
    <n v="3042.18"/>
    <n v="6"/>
    <n v="8637.44"/>
    <n v="88908"/>
    <x v="2"/>
    <n v="8354.7862029419721"/>
  </r>
  <r>
    <n v="896"/>
    <s v="Jennifer Siegel"/>
    <x v="0"/>
    <n v="0.06"/>
    <n v="47.98"/>
    <n v="3.61"/>
    <x v="1"/>
    <x v="3"/>
    <x v="1"/>
    <x v="1"/>
    <x v="1"/>
    <s v="DS/HD IBM Formatted Diskettes, 200/Pack - Staples"/>
    <n v="0.71"/>
    <s v="United States"/>
    <x v="1"/>
    <x v="18"/>
    <s v="Denton"/>
    <n v="76201"/>
    <x v="168"/>
    <d v="2015-06-22T00:00:00"/>
    <n v="35.954999999999998"/>
    <n v="11"/>
    <n v="517.67999999999995"/>
    <n v="90167"/>
    <x v="1"/>
    <n v="764.39830541104823"/>
  </r>
  <r>
    <n v="2352"/>
    <s v="Kerry Beach"/>
    <x v="0"/>
    <n v="0.06"/>
    <n v="59.76"/>
    <n v="9.7100000000000009"/>
    <x v="1"/>
    <x v="1"/>
    <x v="2"/>
    <x v="6"/>
    <x v="5"/>
    <s v="Advantus 10-Drawer Portable Organizer, Chrome Metal Frame, Smoke Drawers"/>
    <n v="0.56999999999999995"/>
    <s v="United States"/>
    <x v="3"/>
    <x v="36"/>
    <s v="Cumberland"/>
    <n v="21501"/>
    <x v="168"/>
    <d v="2015-06-23T00:00:00"/>
    <n v="756.67470000000003"/>
    <n v="18"/>
    <n v="1096.6300000000001"/>
    <n v="86165"/>
    <x v="3"/>
    <n v="1562.6411487962355"/>
  </r>
  <r>
    <n v="2352"/>
    <s v="Kerry Beach"/>
    <x v="0"/>
    <n v="7.0000000000000007E-2"/>
    <n v="195.99"/>
    <n v="4.2"/>
    <x v="1"/>
    <x v="1"/>
    <x v="1"/>
    <x v="12"/>
    <x v="5"/>
    <s v="T65"/>
    <n v="0.56000000000000005"/>
    <s v="United States"/>
    <x v="3"/>
    <x v="36"/>
    <s v="Cumberland"/>
    <n v="21501"/>
    <x v="168"/>
    <d v="2015-06-23T00:00:00"/>
    <n v="-222.34299999999999"/>
    <n v="4"/>
    <n v="632.12"/>
    <n v="86165"/>
    <x v="3"/>
    <n v="819.72133405668126"/>
  </r>
  <r>
    <n v="1123"/>
    <s v="Peggy Lanier"/>
    <x v="1"/>
    <n v="0.09"/>
    <n v="175.99"/>
    <n v="4.99"/>
    <x v="1"/>
    <x v="0"/>
    <x v="1"/>
    <x v="12"/>
    <x v="5"/>
    <s v="5165"/>
    <n v="0.59"/>
    <s v="United States"/>
    <x v="2"/>
    <x v="8"/>
    <s v="Roseville"/>
    <n v="95661"/>
    <x v="168"/>
    <d v="2015-06-22T00:00:00"/>
    <n v="2169.7464"/>
    <n v="22"/>
    <n v="3144.56"/>
    <n v="87016"/>
    <x v="2"/>
    <n v="2967.5721787738216"/>
  </r>
  <r>
    <n v="1124"/>
    <s v="Randy Jiang"/>
    <x v="1"/>
    <n v="0.09"/>
    <n v="160.97999999999999"/>
    <n v="35.020000000000003"/>
    <x v="0"/>
    <x v="0"/>
    <x v="0"/>
    <x v="10"/>
    <x v="0"/>
    <s v="Rush Hierlooms Collection Rich Wood Bookcases"/>
    <n v="0.72"/>
    <s v="United States"/>
    <x v="3"/>
    <x v="22"/>
    <s v="Norwich"/>
    <n v="6360"/>
    <x v="168"/>
    <d v="2015-06-21T00:00:00"/>
    <n v="-229.93"/>
    <n v="18"/>
    <n v="2653.02"/>
    <n v="87016"/>
    <x v="3"/>
    <n v="1597.7086765909369"/>
  </r>
  <r>
    <n v="1432"/>
    <s v="Kerry Green"/>
    <x v="2"/>
    <n v="7.0000000000000007E-2"/>
    <n v="10.98"/>
    <n v="4.8"/>
    <x v="1"/>
    <x v="3"/>
    <x v="2"/>
    <x v="15"/>
    <x v="5"/>
    <s v="Manila Recycled Extra-Heavyweight Clasp Envelopes, 6&quot; x 9&quot;"/>
    <n v="0.36"/>
    <s v="United States"/>
    <x v="1"/>
    <x v="2"/>
    <s v="Indianapolis"/>
    <n v="46203"/>
    <x v="168"/>
    <d v="2015-06-27T00:00:00"/>
    <n v="52.92"/>
    <n v="16"/>
    <n v="165.21"/>
    <n v="86827"/>
    <x v="1"/>
    <n v="190.96858538389449"/>
  </r>
  <r>
    <n v="491"/>
    <s v="Toni Swanson"/>
    <x v="3"/>
    <n v="0.02"/>
    <n v="9.06"/>
    <n v="9.86"/>
    <x v="1"/>
    <x v="1"/>
    <x v="2"/>
    <x v="7"/>
    <x v="5"/>
    <s v="Southworth 25% Cotton Linen-Finish Paper &amp; Envelopes"/>
    <n v="0.4"/>
    <s v="United States"/>
    <x v="3"/>
    <x v="11"/>
    <s v="New York City"/>
    <n v="10154"/>
    <x v="168"/>
    <d v="2015-06-22T00:00:00"/>
    <n v="-63.51"/>
    <n v="24"/>
    <n v="239.82"/>
    <n v="42852"/>
    <x v="3"/>
    <n v="364.1951063599758"/>
  </r>
  <r>
    <n v="494"/>
    <s v="Jimmy Alston Holder"/>
    <x v="3"/>
    <n v="0.02"/>
    <n v="9.06"/>
    <n v="9.86"/>
    <x v="1"/>
    <x v="1"/>
    <x v="2"/>
    <x v="7"/>
    <x v="5"/>
    <s v="Southworth 25% Cotton Linen-Finish Paper &amp; Envelopes"/>
    <n v="0.4"/>
    <s v="United States"/>
    <x v="2"/>
    <x v="4"/>
    <s v="Seattle"/>
    <n v="98115"/>
    <x v="168"/>
    <d v="2015-06-22T00:00:00"/>
    <n v="-31.754999999999999"/>
    <n v="6"/>
    <n v="59.95"/>
    <n v="88908"/>
    <x v="2"/>
    <n v="396.71304317422778"/>
  </r>
  <r>
    <n v="1424"/>
    <s v="Robyn Zhou"/>
    <x v="3"/>
    <n v="0.05"/>
    <n v="8.0399999999999991"/>
    <n v="8.94"/>
    <x v="1"/>
    <x v="2"/>
    <x v="2"/>
    <x v="5"/>
    <x v="5"/>
    <s v="Fellowes Twister Kit, Gray/Clear, 3/pkg"/>
    <n v="0.4"/>
    <s v="United States"/>
    <x v="2"/>
    <x v="3"/>
    <s v="Englewood"/>
    <n v="80112"/>
    <x v="168"/>
    <d v="2015-06-22T00:00:00"/>
    <n v="-164.3948"/>
    <n v="15"/>
    <n v="121.36"/>
    <n v="89449"/>
    <x v="2"/>
    <n v="271.81212999427521"/>
  </r>
  <r>
    <n v="2487"/>
    <s v="Michelle Bryant Phillips"/>
    <x v="3"/>
    <n v="0.04"/>
    <n v="3.08"/>
    <n v="0.99"/>
    <x v="1"/>
    <x v="0"/>
    <x v="2"/>
    <x v="13"/>
    <x v="5"/>
    <s v="Avery 481"/>
    <n v="0.37"/>
    <s v="United States"/>
    <x v="0"/>
    <x v="5"/>
    <s v="Tucker"/>
    <n v="30084"/>
    <x v="168"/>
    <d v="2015-06-21T00:00:00"/>
    <n v="257.08319999999998"/>
    <n v="14"/>
    <n v="43.41"/>
    <n v="91415"/>
    <x v="0"/>
    <n v="410.34025904183113"/>
  </r>
  <r>
    <n v="2487"/>
    <s v="Michelle Bryant Phillips"/>
    <x v="3"/>
    <n v="0.1"/>
    <n v="2.78"/>
    <n v="1.25"/>
    <x v="1"/>
    <x v="0"/>
    <x v="2"/>
    <x v="2"/>
    <x v="2"/>
    <s v="Newell 318"/>
    <n v="0.59"/>
    <s v="United States"/>
    <x v="0"/>
    <x v="5"/>
    <s v="Tucker"/>
    <n v="30084"/>
    <x v="168"/>
    <d v="2015-06-21T00:00:00"/>
    <n v="0.78539999999999999"/>
    <n v="18"/>
    <n v="46.42"/>
    <n v="91415"/>
    <x v="0"/>
    <n v="297.34111195161483"/>
  </r>
  <r>
    <n v="2713"/>
    <s v="Lynda Banks"/>
    <x v="0"/>
    <n v="7.0000000000000007E-2"/>
    <n v="2.88"/>
    <n v="0.5"/>
    <x v="1"/>
    <x v="3"/>
    <x v="2"/>
    <x v="13"/>
    <x v="5"/>
    <s v="Avery 492"/>
    <n v="0.39"/>
    <s v="United States"/>
    <x v="1"/>
    <x v="25"/>
    <s v="Kalamazoo"/>
    <n v="49001"/>
    <x v="169"/>
    <d v="2015-06-24T00:00:00"/>
    <n v="17.429400000000001"/>
    <n v="9"/>
    <n v="25.26"/>
    <n v="88701"/>
    <x v="1"/>
    <n v="245.5758061597067"/>
  </r>
  <r>
    <n v="2713"/>
    <s v="Lynda Banks"/>
    <x v="0"/>
    <n v="0.03"/>
    <n v="348.21"/>
    <n v="40.19"/>
    <x v="0"/>
    <x v="3"/>
    <x v="0"/>
    <x v="0"/>
    <x v="0"/>
    <s v="Bretford CR4500 Series Slim Rectangular Table"/>
    <n v="0.62"/>
    <s v="United States"/>
    <x v="1"/>
    <x v="25"/>
    <s v="Kalamazoo"/>
    <n v="49001"/>
    <x v="169"/>
    <d v="2015-06-22T00:00:00"/>
    <n v="-178.86959999999999"/>
    <n v="2"/>
    <n v="736.16"/>
    <n v="88701"/>
    <x v="1"/>
    <n v="2637.5839492121977"/>
  </r>
  <r>
    <n v="2049"/>
    <s v="Kenneth Pollock"/>
    <x v="1"/>
    <n v="0.03"/>
    <n v="15.28"/>
    <n v="1.99"/>
    <x v="1"/>
    <x v="3"/>
    <x v="1"/>
    <x v="1"/>
    <x v="1"/>
    <s v="Memorex 4.7GB DVD+R, 3/Pack"/>
    <n v="0.42"/>
    <s v="United States"/>
    <x v="0"/>
    <x v="21"/>
    <s v="Harrisonburg"/>
    <n v="22801"/>
    <x v="169"/>
    <d v="2015-06-23T00:00:00"/>
    <n v="-266.68599999999998"/>
    <n v="19"/>
    <n v="290.98"/>
    <n v="88220"/>
    <x v="0"/>
    <n v="-206.4622817488048"/>
  </r>
  <r>
    <n v="2049"/>
    <s v="Kenneth Pollock"/>
    <x v="1"/>
    <n v="0.09"/>
    <n v="1.76"/>
    <n v="0.7"/>
    <x v="1"/>
    <x v="3"/>
    <x v="2"/>
    <x v="2"/>
    <x v="2"/>
    <s v="Newell 326"/>
    <n v="0.56000000000000005"/>
    <s v="United States"/>
    <x v="0"/>
    <x v="21"/>
    <s v="Harrisonburg"/>
    <n v="22801"/>
    <x v="169"/>
    <d v="2015-06-24T00:00:00"/>
    <n v="-12.278"/>
    <n v="13"/>
    <n v="21.77"/>
    <n v="88220"/>
    <x v="0"/>
    <n v="52.758171503333358"/>
  </r>
  <r>
    <n v="2305"/>
    <s v="Pat Kinney"/>
    <x v="1"/>
    <n v="0"/>
    <n v="90.48"/>
    <n v="19.989999999999998"/>
    <x v="1"/>
    <x v="0"/>
    <x v="2"/>
    <x v="15"/>
    <x v="5"/>
    <s v="Tyvek® Side-Opening Peel &amp; Seel® Expanding Envelopes"/>
    <n v="0.4"/>
    <s v="United States"/>
    <x v="1"/>
    <x v="46"/>
    <s v="Watertown"/>
    <n v="57201"/>
    <x v="169"/>
    <d v="2015-06-24T00:00:00"/>
    <n v="800.25509999999997"/>
    <n v="12"/>
    <n v="1159.79"/>
    <n v="89869"/>
    <x v="1"/>
    <n v="1613.4007592376004"/>
  </r>
  <r>
    <n v="648"/>
    <s v="Steve O'Brien"/>
    <x v="3"/>
    <n v="0.02"/>
    <n v="25.38"/>
    <n v="8.99"/>
    <x v="1"/>
    <x v="2"/>
    <x v="0"/>
    <x v="11"/>
    <x v="1"/>
    <s v="Executive Impressions 13&quot; Chairman Wall Clock"/>
    <n v="0.5"/>
    <s v="United States"/>
    <x v="1"/>
    <x v="10"/>
    <s v="Bolingbrook"/>
    <n v="60440"/>
    <x v="169"/>
    <d v="2015-06-22T00:00:00"/>
    <n v="-10.36"/>
    <n v="1"/>
    <n v="34.11"/>
    <n v="91365"/>
    <x v="1"/>
    <n v="588.20251312569201"/>
  </r>
  <r>
    <n v="792"/>
    <s v="Holly Pate"/>
    <x v="3"/>
    <n v="0.09"/>
    <n v="6.48"/>
    <n v="9.68"/>
    <x v="1"/>
    <x v="3"/>
    <x v="2"/>
    <x v="7"/>
    <x v="5"/>
    <s v="Xerox 1993"/>
    <n v="0.36"/>
    <s v="United States"/>
    <x v="1"/>
    <x v="19"/>
    <s v="Mustang"/>
    <n v="73064"/>
    <x v="169"/>
    <d v="2015-06-22T00:00:00"/>
    <n v="-204.16"/>
    <n v="16"/>
    <n v="99.92"/>
    <n v="88753"/>
    <x v="1"/>
    <n v="156.53687584250974"/>
  </r>
  <r>
    <n v="1511"/>
    <s v="Joseph Dawson"/>
    <x v="0"/>
    <n v="0.09"/>
    <n v="20.98"/>
    <n v="1.49"/>
    <x v="1"/>
    <x v="3"/>
    <x v="2"/>
    <x v="5"/>
    <x v="5"/>
    <s v="Avery Legal 4-Ring Binder"/>
    <n v="0.35"/>
    <s v="United States"/>
    <x v="1"/>
    <x v="2"/>
    <s v="Muncie"/>
    <n v="47302"/>
    <x v="170"/>
    <d v="2015-06-24T00:00:00"/>
    <n v="199.1823"/>
    <n v="14"/>
    <n v="288.67"/>
    <n v="90303"/>
    <x v="1"/>
    <n v="469.30474812569258"/>
  </r>
  <r>
    <n v="2874"/>
    <s v="Marian Willis"/>
    <x v="0"/>
    <n v="0.03"/>
    <n v="304.99"/>
    <n v="19.989999999999998"/>
    <x v="1"/>
    <x v="2"/>
    <x v="2"/>
    <x v="5"/>
    <x v="5"/>
    <s v="Ibico Hi-Tech Manual Binding System"/>
    <n v="0.4"/>
    <s v="United States"/>
    <x v="1"/>
    <x v="13"/>
    <s v="La Vista"/>
    <n v="68128"/>
    <x v="170"/>
    <d v="2015-06-24T00:00:00"/>
    <n v="4033.6089000000002"/>
    <n v="19"/>
    <n v="5845.81"/>
    <n v="89874"/>
    <x v="1"/>
    <n v="5908.6859476687669"/>
  </r>
  <r>
    <n v="2874"/>
    <s v="Marian Willis"/>
    <x v="0"/>
    <n v="0.09"/>
    <n v="65.989999999999995"/>
    <n v="8.99"/>
    <x v="1"/>
    <x v="2"/>
    <x v="1"/>
    <x v="12"/>
    <x v="5"/>
    <s v="V 3600 Series"/>
    <n v="0.57999999999999996"/>
    <s v="United States"/>
    <x v="1"/>
    <x v="13"/>
    <s v="La Vista"/>
    <n v="68128"/>
    <x v="170"/>
    <d v="2015-06-24T00:00:00"/>
    <n v="141.7824"/>
    <n v="12"/>
    <n v="633.85"/>
    <n v="89874"/>
    <x v="1"/>
    <n v="980.4565016832214"/>
  </r>
  <r>
    <n v="2963"/>
    <s v="Frances Johnson"/>
    <x v="0"/>
    <n v="0.01"/>
    <n v="7.98"/>
    <n v="6.5"/>
    <x v="1"/>
    <x v="1"/>
    <x v="2"/>
    <x v="6"/>
    <x v="6"/>
    <s v="Iris Project Case"/>
    <n v="0.59"/>
    <s v="United States"/>
    <x v="3"/>
    <x v="36"/>
    <s v="Middle River"/>
    <n v="21220"/>
    <x v="170"/>
    <d v="2015-06-23T00:00:00"/>
    <n v="-34.591999999999999"/>
    <n v="4"/>
    <n v="34.909999999999997"/>
    <n v="88612"/>
    <x v="3"/>
    <n v="551.07118718051311"/>
  </r>
  <r>
    <n v="3132"/>
    <s v="Anita Kang"/>
    <x v="1"/>
    <n v="0.1"/>
    <n v="180.98"/>
    <n v="26.2"/>
    <x v="0"/>
    <x v="3"/>
    <x v="0"/>
    <x v="9"/>
    <x v="3"/>
    <s v="Global Ergonomic Managers Chair"/>
    <n v="0.59"/>
    <s v="United States"/>
    <x v="1"/>
    <x v="10"/>
    <s v="Mundelein"/>
    <n v="60060"/>
    <x v="170"/>
    <d v="2015-06-23T00:00:00"/>
    <n v="-64.664000000000001"/>
    <n v="3"/>
    <n v="519.41999999999996"/>
    <n v="86790"/>
    <x v="1"/>
    <n v="1480.2041046890156"/>
  </r>
  <r>
    <n v="437"/>
    <s v="Alice Berger McIntyre"/>
    <x v="2"/>
    <n v="0.05"/>
    <n v="125.99"/>
    <n v="8.08"/>
    <x v="1"/>
    <x v="0"/>
    <x v="1"/>
    <x v="12"/>
    <x v="5"/>
    <s v="StarTAC ST7762"/>
    <n v="0.56999999999999995"/>
    <s v="United States"/>
    <x v="3"/>
    <x v="35"/>
    <s v="Lunenburg"/>
    <n v="1462"/>
    <x v="170"/>
    <d v="2015-06-27T00:00:00"/>
    <n v="427.11840000000001"/>
    <n v="9"/>
    <n v="952.26"/>
    <n v="90695"/>
    <x v="3"/>
    <n v="1203.8897432714746"/>
  </r>
  <r>
    <n v="1127"/>
    <s v="Ray Grady"/>
    <x v="2"/>
    <n v="0.04"/>
    <n v="4.71"/>
    <n v="0.7"/>
    <x v="1"/>
    <x v="1"/>
    <x v="2"/>
    <x v="14"/>
    <x v="2"/>
    <s v="Plymouth Boxed Rubber Bands by Plymouth"/>
    <n v="0.8"/>
    <s v="United States"/>
    <x v="1"/>
    <x v="18"/>
    <s v="Eagle Pass"/>
    <n v="78852"/>
    <x v="170"/>
    <d v="2015-06-26T00:00:00"/>
    <n v="4.53"/>
    <n v="19"/>
    <n v="90.52"/>
    <n v="87222"/>
    <x v="1"/>
    <n v="365.05998171369748"/>
  </r>
  <r>
    <n v="1128"/>
    <s v="Kurt O'Connor"/>
    <x v="2"/>
    <n v="0.06"/>
    <n v="4.2"/>
    <n v="2.2599999999999998"/>
    <x v="1"/>
    <x v="1"/>
    <x v="2"/>
    <x v="7"/>
    <x v="2"/>
    <s v="Important Message Pads, 50 4-1/4 x 5-1/2 Forms per Pad"/>
    <n v="0.36"/>
    <s v="United States"/>
    <x v="1"/>
    <x v="18"/>
    <s v="Edinburg"/>
    <n v="78539"/>
    <x v="170"/>
    <d v="2015-06-27T00:00:00"/>
    <n v="9.7799999999999994"/>
    <n v="13"/>
    <n v="55.97"/>
    <n v="87222"/>
    <x v="1"/>
    <n v="33.017897129597905"/>
  </r>
  <r>
    <n v="2279"/>
    <s v="Lucille McGee"/>
    <x v="2"/>
    <n v="0.04"/>
    <n v="4.4800000000000004"/>
    <n v="2.5"/>
    <x v="2"/>
    <x v="2"/>
    <x v="2"/>
    <x v="15"/>
    <x v="5"/>
    <s v="Ampad #10 Peel &amp; Seel® Holiday Envelopes"/>
    <n v="0.37"/>
    <s v="United States"/>
    <x v="3"/>
    <x v="28"/>
    <s v="Greensburg"/>
    <n v="15601"/>
    <x v="170"/>
    <d v="2015-06-26T00:00:00"/>
    <n v="10.32"/>
    <n v="7"/>
    <n v="35.93"/>
    <n v="85949"/>
    <x v="3"/>
    <n v="39.769191654274266"/>
  </r>
  <r>
    <n v="101"/>
    <s v="Claudia Boyle"/>
    <x v="4"/>
    <n v="0.1"/>
    <n v="19.98"/>
    <n v="4"/>
    <x v="1"/>
    <x v="1"/>
    <x v="1"/>
    <x v="1"/>
    <x v="5"/>
    <s v="Belkin 105-Key Black Keyboard"/>
    <n v="0.68"/>
    <s v="United States"/>
    <x v="3"/>
    <x v="29"/>
    <s v="Biddeford"/>
    <n v="4005"/>
    <x v="170"/>
    <d v="2015-06-24T00:00:00"/>
    <n v="-16.2"/>
    <n v="16"/>
    <n v="303.58999999999997"/>
    <n v="88205"/>
    <x v="3"/>
    <n v="276.48775464130841"/>
  </r>
  <r>
    <n v="102"/>
    <s v="Caroline Johnston"/>
    <x v="4"/>
    <n v="0.1"/>
    <n v="19.98"/>
    <n v="4"/>
    <x v="1"/>
    <x v="1"/>
    <x v="1"/>
    <x v="1"/>
    <x v="5"/>
    <s v="Belkin 105-Key Black Keyboard"/>
    <n v="0.68"/>
    <s v="United States"/>
    <x v="3"/>
    <x v="35"/>
    <s v="Boston"/>
    <n v="2129"/>
    <x v="170"/>
    <d v="2015-06-24T00:00:00"/>
    <n v="-20.25"/>
    <n v="65"/>
    <n v="1233.32"/>
    <n v="3397"/>
    <x v="3"/>
    <n v="272.34045046565979"/>
  </r>
  <r>
    <n v="102"/>
    <s v="Caroline Johnston"/>
    <x v="4"/>
    <n v="0.09"/>
    <n v="2.88"/>
    <n v="1.49"/>
    <x v="1"/>
    <x v="1"/>
    <x v="2"/>
    <x v="5"/>
    <x v="5"/>
    <s v="Avery Durable Binders"/>
    <n v="0.36"/>
    <s v="United States"/>
    <x v="3"/>
    <x v="35"/>
    <s v="Boston"/>
    <n v="2129"/>
    <x v="170"/>
    <d v="2015-06-23T00:00:00"/>
    <n v="-3.3809999999999998"/>
    <n v="17"/>
    <n v="47.31"/>
    <n v="3397"/>
    <x v="3"/>
    <n v="-92.7077659799711"/>
  </r>
  <r>
    <n v="109"/>
    <s v="Tom McFarland"/>
    <x v="4"/>
    <n v="0.09"/>
    <n v="2.88"/>
    <n v="1.49"/>
    <x v="1"/>
    <x v="1"/>
    <x v="2"/>
    <x v="5"/>
    <x v="5"/>
    <s v="Avery Durable Binders"/>
    <n v="0.36"/>
    <s v="United States"/>
    <x v="3"/>
    <x v="33"/>
    <s v="Lodi"/>
    <n v="7644"/>
    <x v="170"/>
    <d v="2015-06-23T00:00:00"/>
    <n v="-2.7048000000000001"/>
    <n v="4"/>
    <n v="11.13"/>
    <n v="88205"/>
    <x v="3"/>
    <n v="-92.01531978649615"/>
  </r>
  <r>
    <n v="522"/>
    <s v="Aaron Riggs"/>
    <x v="4"/>
    <n v="0.02"/>
    <n v="150.97999999999999"/>
    <n v="13.99"/>
    <x v="2"/>
    <x v="0"/>
    <x v="1"/>
    <x v="3"/>
    <x v="6"/>
    <s v="Canon MP41DH Printing Calculator"/>
    <n v="0.38"/>
    <s v="United States"/>
    <x v="2"/>
    <x v="14"/>
    <s v="Redmond"/>
    <n v="97756"/>
    <x v="170"/>
    <d v="2015-06-24T00:00:00"/>
    <n v="26.1"/>
    <n v="3"/>
    <n v="480.37"/>
    <n v="89327"/>
    <x v="2"/>
    <n v="747.56231556146463"/>
  </r>
  <r>
    <n v="522"/>
    <s v="Aaron Riggs"/>
    <x v="4"/>
    <n v="0.1"/>
    <n v="5.43"/>
    <n v="0.95"/>
    <x v="1"/>
    <x v="0"/>
    <x v="2"/>
    <x v="7"/>
    <x v="2"/>
    <s v="Wirebound Message Book, 4 per Page"/>
    <n v="0.36"/>
    <s v="United States"/>
    <x v="2"/>
    <x v="14"/>
    <s v="Redmond"/>
    <n v="97756"/>
    <x v="170"/>
    <d v="2015-06-24T00:00:00"/>
    <n v="-2.58"/>
    <n v="1"/>
    <n v="5.76"/>
    <n v="89327"/>
    <x v="2"/>
    <n v="-85.53241453314341"/>
  </r>
  <r>
    <n v="522"/>
    <s v="Aaron Riggs"/>
    <x v="4"/>
    <n v="0.01"/>
    <n v="179.29"/>
    <n v="29.21"/>
    <x v="0"/>
    <x v="0"/>
    <x v="0"/>
    <x v="0"/>
    <x v="0"/>
    <s v="Bevis Round Conference Table Top, X-Base"/>
    <n v="0.74"/>
    <s v="United States"/>
    <x v="2"/>
    <x v="14"/>
    <s v="Redmond"/>
    <n v="97756"/>
    <x v="170"/>
    <d v="2015-06-23T00:00:00"/>
    <n v="2800.12"/>
    <n v="21"/>
    <n v="3112.13"/>
    <n v="89327"/>
    <x v="2"/>
    <n v="4682.0840367151804"/>
  </r>
  <r>
    <n v="445"/>
    <s v="Judy Barrett"/>
    <x v="1"/>
    <n v="0.09"/>
    <n v="200.98"/>
    <n v="55.96"/>
    <x v="0"/>
    <x v="0"/>
    <x v="0"/>
    <x v="10"/>
    <x v="0"/>
    <s v="O'Sullivan Living Dimensions 3-Shelf Bookcases"/>
    <n v="0.75"/>
    <s v="United States"/>
    <x v="1"/>
    <x v="13"/>
    <s v="Norfolk"/>
    <n v="68701"/>
    <x v="171"/>
    <d v="2015-06-24T00:00:00"/>
    <n v="-512.87199999999996"/>
    <n v="9"/>
    <n v="1766.68"/>
    <n v="88084"/>
    <x v="1"/>
    <n v="2036.9992165169956"/>
  </r>
  <r>
    <n v="445"/>
    <s v="Judy Barrett"/>
    <x v="1"/>
    <n v="0.09"/>
    <n v="2.78"/>
    <n v="0.97"/>
    <x v="1"/>
    <x v="0"/>
    <x v="2"/>
    <x v="2"/>
    <x v="2"/>
    <s v="Newell 333"/>
    <n v="0.59"/>
    <s v="United States"/>
    <x v="1"/>
    <x v="13"/>
    <s v="Norfolk"/>
    <n v="68701"/>
    <x v="171"/>
    <d v="2015-06-24T00:00:00"/>
    <n v="-3.7839999999999998"/>
    <n v="11"/>
    <n v="29.02"/>
    <n v="88084"/>
    <x v="1"/>
    <n v="88.013628081403667"/>
  </r>
  <r>
    <n v="2333"/>
    <s v="Megan Woods"/>
    <x v="1"/>
    <n v="0.06"/>
    <n v="180.98"/>
    <n v="26.2"/>
    <x v="0"/>
    <x v="0"/>
    <x v="0"/>
    <x v="9"/>
    <x v="3"/>
    <s v="Global Ergonomic Managers Chair"/>
    <n v="0.59"/>
    <s v="United States"/>
    <x v="1"/>
    <x v="30"/>
    <s v="Green Bay"/>
    <n v="54302"/>
    <x v="171"/>
    <d v="2015-06-24T00:00:00"/>
    <n v="-122.235"/>
    <n v="1"/>
    <n v="191.73"/>
    <n v="89611"/>
    <x v="1"/>
    <n v="1438.6468800181158"/>
  </r>
  <r>
    <n v="1548"/>
    <s v="John Bray"/>
    <x v="2"/>
    <n v="0"/>
    <n v="599.99"/>
    <n v="24.49"/>
    <x v="1"/>
    <x v="3"/>
    <x v="1"/>
    <x v="4"/>
    <x v="4"/>
    <s v="Canon Image Class D660 Copier"/>
    <n v="0.44"/>
    <s v="United States"/>
    <x v="1"/>
    <x v="2"/>
    <s v="Richmond"/>
    <n v="47374"/>
    <x v="171"/>
    <d v="2015-06-25T00:00:00"/>
    <n v="-367.16500000000002"/>
    <n v="18"/>
    <n v="11015.82"/>
    <n v="88487"/>
    <x v="1"/>
    <n v="2263.2346366262336"/>
  </r>
  <r>
    <n v="2215"/>
    <s v="Christopher High"/>
    <x v="2"/>
    <n v="7.0000000000000007E-2"/>
    <n v="3.28"/>
    <n v="3.97"/>
    <x v="1"/>
    <x v="3"/>
    <x v="2"/>
    <x v="2"/>
    <x v="2"/>
    <s v="Newell 337"/>
    <n v="0.56000000000000005"/>
    <s v="United States"/>
    <x v="3"/>
    <x v="27"/>
    <s v="Massillon"/>
    <n v="44646"/>
    <x v="171"/>
    <d v="2015-06-23T00:00:00"/>
    <n v="-22.175999999999998"/>
    <n v="4"/>
    <n v="14.76"/>
    <n v="90314"/>
    <x v="3"/>
    <n v="233.23901404487586"/>
  </r>
  <r>
    <n v="2216"/>
    <s v="Clara Kaplan"/>
    <x v="2"/>
    <n v="0.02"/>
    <n v="256.99"/>
    <n v="11.25"/>
    <x v="1"/>
    <x v="3"/>
    <x v="1"/>
    <x v="1"/>
    <x v="5"/>
    <s v="Hayes Optima 56K V.90 Internal Voice Modem"/>
    <n v="0.51"/>
    <s v="United States"/>
    <x v="3"/>
    <x v="27"/>
    <s v="Medina"/>
    <n v="44256"/>
    <x v="171"/>
    <d v="2015-06-30T00:00:00"/>
    <n v="-214.10400000000001"/>
    <n v="3"/>
    <n v="808.44"/>
    <n v="90314"/>
    <x v="3"/>
    <n v="1024.3149707635298"/>
  </r>
  <r>
    <n v="2216"/>
    <s v="Clara Kaplan"/>
    <x v="2"/>
    <n v="0.01"/>
    <n v="6.48"/>
    <n v="5.14"/>
    <x v="1"/>
    <x v="3"/>
    <x v="2"/>
    <x v="7"/>
    <x v="5"/>
    <s v="Xerox 23"/>
    <n v="0.37"/>
    <s v="United States"/>
    <x v="3"/>
    <x v="27"/>
    <s v="Medina"/>
    <n v="44256"/>
    <x v="171"/>
    <d v="2015-06-25T00:00:00"/>
    <n v="-26.936"/>
    <n v="10"/>
    <n v="67.41"/>
    <n v="90314"/>
    <x v="3"/>
    <n v="152.45424753416927"/>
  </r>
  <r>
    <n v="2352"/>
    <s v="Kerry Beach"/>
    <x v="3"/>
    <n v="0.09"/>
    <n v="71.37"/>
    <n v="69"/>
    <x v="1"/>
    <x v="2"/>
    <x v="0"/>
    <x v="0"/>
    <x v="4"/>
    <s v="Lesro Sheffield Collection Coffee Table, End Table, Center Table, Corner Table"/>
    <n v="0.68"/>
    <s v="United States"/>
    <x v="3"/>
    <x v="36"/>
    <s v="Cumberland"/>
    <n v="21501"/>
    <x v="171"/>
    <d v="2015-06-24T00:00:00"/>
    <n v="-1537.1356000000001"/>
    <n v="19"/>
    <n v="1302.98"/>
    <n v="86166"/>
    <x v="3"/>
    <n v="930.8312425098427"/>
  </r>
  <r>
    <n v="2044"/>
    <s v="Jay Simon"/>
    <x v="2"/>
    <n v="0.09"/>
    <n v="20.99"/>
    <n v="2.5"/>
    <x v="1"/>
    <x v="3"/>
    <x v="1"/>
    <x v="12"/>
    <x v="2"/>
    <s v="Accessory37"/>
    <n v="0.81"/>
    <s v="United States"/>
    <x v="0"/>
    <x v="1"/>
    <s v="Rogers"/>
    <n v="72756"/>
    <x v="172"/>
    <d v="2015-07-01T00:00:00"/>
    <n v="-136.12200000000001"/>
    <n v="6"/>
    <n v="100.11"/>
    <n v="88692"/>
    <x v="0"/>
    <n v="325.99326956343373"/>
  </r>
  <r>
    <n v="3325"/>
    <s v="Diane Barr"/>
    <x v="2"/>
    <n v="0"/>
    <n v="8.74"/>
    <n v="8.2899999999999991"/>
    <x v="1"/>
    <x v="1"/>
    <x v="2"/>
    <x v="15"/>
    <x v="5"/>
    <s v="#10- 4 1/8&quot; x 9 1/2&quot; Recycled Envelopes"/>
    <n v="0.38"/>
    <s v="United States"/>
    <x v="2"/>
    <x v="14"/>
    <s v="Coos Bay"/>
    <n v="97420"/>
    <x v="172"/>
    <d v="2015-06-26T00:00:00"/>
    <n v="-79.400000000000006"/>
    <n v="14"/>
    <n v="131.62"/>
    <n v="90986"/>
    <x v="2"/>
    <n v="178.85916300861336"/>
  </r>
  <r>
    <n v="721"/>
    <s v="Melvin Duke"/>
    <x v="3"/>
    <n v="0.04"/>
    <n v="10.64"/>
    <n v="5.16"/>
    <x v="1"/>
    <x v="3"/>
    <x v="0"/>
    <x v="11"/>
    <x v="5"/>
    <s v="Eldon Expressions Punched Metal &amp; Wood Desk Accessories, Pewter &amp; Cherry"/>
    <n v="0.56999999999999995"/>
    <s v="United States"/>
    <x v="1"/>
    <x v="2"/>
    <s v="Frankfort"/>
    <n v="46041"/>
    <x v="172"/>
    <d v="2015-06-25T00:00:00"/>
    <n v="24.096"/>
    <n v="6"/>
    <n v="66.900000000000006"/>
    <n v="91053"/>
    <x v="1"/>
    <n v="485.97161872317957"/>
  </r>
  <r>
    <n v="721"/>
    <s v="Melvin Duke"/>
    <x v="3"/>
    <n v="0.03"/>
    <n v="2.78"/>
    <n v="1.34"/>
    <x v="2"/>
    <x v="3"/>
    <x v="2"/>
    <x v="2"/>
    <x v="2"/>
    <s v="Prang Drawing Pencil Set"/>
    <n v="0.45"/>
    <s v="United States"/>
    <x v="1"/>
    <x v="2"/>
    <s v="Frankfort"/>
    <n v="46041"/>
    <x v="172"/>
    <d v="2015-06-26T00:00:00"/>
    <n v="6.9720000000000004"/>
    <n v="15"/>
    <n v="43.13"/>
    <n v="91053"/>
    <x v="1"/>
    <n v="162.87758341606735"/>
  </r>
  <r>
    <n v="3084"/>
    <s v="Debbie Hsu"/>
    <x v="3"/>
    <n v="0.01"/>
    <n v="7.1"/>
    <n v="6.05"/>
    <x v="1"/>
    <x v="0"/>
    <x v="2"/>
    <x v="5"/>
    <x v="5"/>
    <s v="Wilson Jones Hanging View Binder, White, 1&quot;"/>
    <n v="0.39"/>
    <s v="United States"/>
    <x v="2"/>
    <x v="4"/>
    <s v="Lacey"/>
    <n v="98503"/>
    <x v="172"/>
    <d v="2015-06-25T00:00:00"/>
    <n v="-39.186250000000001"/>
    <n v="18"/>
    <n v="133.19"/>
    <n v="89880"/>
    <x v="2"/>
    <n v="295.85201801593018"/>
  </r>
  <r>
    <n v="3084"/>
    <s v="Debbie Hsu"/>
    <x v="3"/>
    <n v="0.05"/>
    <n v="18.97"/>
    <n v="9.0299999999999994"/>
    <x v="1"/>
    <x v="0"/>
    <x v="2"/>
    <x v="7"/>
    <x v="5"/>
    <s v="Computer Printout Paper with Letter-Trim Perforations"/>
    <n v="0.37"/>
    <s v="United States"/>
    <x v="2"/>
    <x v="4"/>
    <s v="Lacey"/>
    <n v="98503"/>
    <x v="172"/>
    <d v="2015-06-25T00:00:00"/>
    <n v="-1.89"/>
    <n v="5"/>
    <n v="97.33"/>
    <n v="89880"/>
    <x v="2"/>
    <n v="410.54314647120106"/>
  </r>
  <r>
    <n v="1416"/>
    <s v="Betsy Gibson"/>
    <x v="1"/>
    <n v="0.04"/>
    <n v="46.89"/>
    <n v="5.0999999999999996"/>
    <x v="1"/>
    <x v="0"/>
    <x v="2"/>
    <x v="8"/>
    <x v="6"/>
    <s v="Bionaire Personal Warm Mist Humidifier/Vaporizer"/>
    <n v="0.46"/>
    <s v="United States"/>
    <x v="1"/>
    <x v="2"/>
    <s v="Indianapolis"/>
    <n v="46203"/>
    <x v="173"/>
    <d v="2015-06-27T00:00:00"/>
    <n v="87.12"/>
    <n v="4"/>
    <n v="182.61"/>
    <n v="90540"/>
    <x v="1"/>
    <n v="358.44457624090779"/>
  </r>
  <r>
    <n v="1551"/>
    <s v="Laurence Flowers"/>
    <x v="2"/>
    <n v="7.0000000000000007E-2"/>
    <n v="17.7"/>
    <n v="9.4700000000000006"/>
    <x v="1"/>
    <x v="1"/>
    <x v="2"/>
    <x v="6"/>
    <x v="5"/>
    <s v="Portfile® Personal File Boxes"/>
    <n v="0.59"/>
    <s v="United States"/>
    <x v="0"/>
    <x v="0"/>
    <s v="Biloxi"/>
    <n v="39530"/>
    <x v="173"/>
    <d v="2015-07-01T00:00:00"/>
    <n v="-243.54400000000001"/>
    <n v="18"/>
    <n v="300.67"/>
    <n v="87488"/>
    <x v="0"/>
    <n v="199.74905333474251"/>
  </r>
  <r>
    <n v="3128"/>
    <s v="Cathy Burgess"/>
    <x v="2"/>
    <n v="0.08"/>
    <n v="3.69"/>
    <n v="2.5"/>
    <x v="1"/>
    <x v="0"/>
    <x v="2"/>
    <x v="15"/>
    <x v="5"/>
    <s v="Colored Envelopes"/>
    <n v="0.39"/>
    <s v="United States"/>
    <x v="0"/>
    <x v="17"/>
    <s v="Shreveport"/>
    <n v="71109"/>
    <x v="173"/>
    <d v="2015-06-30T00:00:00"/>
    <n v="-139.07599999999999"/>
    <n v="9"/>
    <n v="31.98"/>
    <n v="89810"/>
    <x v="0"/>
    <n v="-82.761070279535474"/>
  </r>
  <r>
    <n v="3176"/>
    <s v="Jackie McCullough"/>
    <x v="2"/>
    <n v="0.02"/>
    <n v="58.14"/>
    <n v="36.61"/>
    <x v="0"/>
    <x v="1"/>
    <x v="0"/>
    <x v="10"/>
    <x v="0"/>
    <s v="O'Sullivan 3-Shelf Heavy-Duty Bookcases"/>
    <n v="0.61"/>
    <s v="United States"/>
    <x v="0"/>
    <x v="12"/>
    <s v="Jacksonville"/>
    <n v="32216"/>
    <x v="173"/>
    <d v="2015-07-01T00:00:00"/>
    <n v="0.25800000000000001"/>
    <n v="22"/>
    <n v="1358.02"/>
    <n v="90821"/>
    <x v="0"/>
    <n v="1572.3440293163624"/>
  </r>
  <r>
    <n v="3176"/>
    <s v="Jackie McCullough"/>
    <x v="2"/>
    <n v="0.03"/>
    <n v="15.57"/>
    <n v="1.39"/>
    <x v="1"/>
    <x v="1"/>
    <x v="2"/>
    <x v="15"/>
    <x v="5"/>
    <s v="Park Ridge™ Embossed Executive Business Envelopes"/>
    <n v="0.38"/>
    <s v="United States"/>
    <x v="0"/>
    <x v="12"/>
    <s v="Jacksonville"/>
    <n v="32216"/>
    <x v="173"/>
    <d v="2015-07-01T00:00:00"/>
    <n v="63.222000000000001"/>
    <n v="22"/>
    <n v="358.84"/>
    <n v="90821"/>
    <x v="0"/>
    <n v="135.77070063992727"/>
  </r>
  <r>
    <n v="447"/>
    <s v="Valerie Moon"/>
    <x v="3"/>
    <n v="0.04"/>
    <n v="130.97999999999999"/>
    <n v="30"/>
    <x v="0"/>
    <x v="3"/>
    <x v="0"/>
    <x v="9"/>
    <x v="3"/>
    <s v="Office Star - Contemporary Task Swivel chair with 2-way adjustable arms, Plum"/>
    <n v="0.78"/>
    <s v="United States"/>
    <x v="1"/>
    <x v="7"/>
    <s v="Roseville"/>
    <n v="55113"/>
    <x v="173"/>
    <d v="2015-06-28T00:00:00"/>
    <n v="-82.903999999999996"/>
    <n v="1"/>
    <n v="159.51"/>
    <n v="90449"/>
    <x v="1"/>
    <n v="1810.9895487200745"/>
  </r>
  <r>
    <n v="447"/>
    <s v="Valerie Moon"/>
    <x v="3"/>
    <n v="0.05"/>
    <n v="200.99"/>
    <n v="4.2"/>
    <x v="1"/>
    <x v="3"/>
    <x v="1"/>
    <x v="12"/>
    <x v="5"/>
    <s v="2160i"/>
    <n v="0.59"/>
    <s v="United States"/>
    <x v="1"/>
    <x v="7"/>
    <s v="Roseville"/>
    <n v="55113"/>
    <x v="173"/>
    <d v="2015-06-25T00:00:00"/>
    <n v="1268.8064999999999"/>
    <n v="11"/>
    <n v="1838.85"/>
    <n v="90449"/>
    <x v="1"/>
    <n v="2340.4686798261137"/>
  </r>
  <r>
    <n v="1419"/>
    <s v="Brooke Lancaster"/>
    <x v="3"/>
    <n v="0.01"/>
    <n v="124.49"/>
    <n v="51.94"/>
    <x v="0"/>
    <x v="0"/>
    <x v="0"/>
    <x v="0"/>
    <x v="0"/>
    <s v="Bevis 36 x 72 Conference Tables"/>
    <n v="0.63"/>
    <s v="United States"/>
    <x v="1"/>
    <x v="2"/>
    <s v="Lafayette"/>
    <n v="47905"/>
    <x v="173"/>
    <d v="2015-06-26T00:00:00"/>
    <n v="-94.674644999999998"/>
    <n v="18"/>
    <n v="2376.12"/>
    <n v="90540"/>
    <x v="1"/>
    <n v="2271.1200183876908"/>
  </r>
  <r>
    <n v="1442"/>
    <s v="Rodney Field"/>
    <x v="3"/>
    <n v="0.04"/>
    <n v="177.98"/>
    <n v="0.99"/>
    <x v="1"/>
    <x v="3"/>
    <x v="2"/>
    <x v="8"/>
    <x v="5"/>
    <s v="Kensington 7 Outlet MasterPiece Power Center"/>
    <n v="0.56000000000000005"/>
    <s v="United States"/>
    <x v="1"/>
    <x v="6"/>
    <s v="Springfield"/>
    <n v="65807"/>
    <x v="173"/>
    <d v="2015-06-27T00:00:00"/>
    <n v="1909.8855000000001"/>
    <n v="15"/>
    <n v="2767.95"/>
    <n v="89076"/>
    <x v="1"/>
    <n v="2817.8062708171965"/>
  </r>
  <r>
    <n v="2903"/>
    <s v="Frances Powers"/>
    <x v="3"/>
    <n v="0.06"/>
    <n v="70.89"/>
    <n v="89.3"/>
    <x v="0"/>
    <x v="0"/>
    <x v="0"/>
    <x v="0"/>
    <x v="0"/>
    <s v="KI Conference Tables"/>
    <n v="0.72"/>
    <s v="United States"/>
    <x v="3"/>
    <x v="27"/>
    <s v="Reynoldsburg"/>
    <n v="43068"/>
    <x v="173"/>
    <d v="2015-06-25T00:00:00"/>
    <n v="65.077020000000005"/>
    <n v="6"/>
    <n v="364.26"/>
    <n v="87374"/>
    <x v="3"/>
    <n v="3341.1421550383875"/>
  </r>
  <r>
    <n v="3261"/>
    <s v="Steven Long"/>
    <x v="3"/>
    <n v="7.0000000000000007E-2"/>
    <n v="105.34"/>
    <n v="24.49"/>
    <x v="2"/>
    <x v="1"/>
    <x v="0"/>
    <x v="11"/>
    <x v="4"/>
    <s v="Deflect-o DuraMat Antistatic Studded Beveled Mat for Medium Pile Carpeting"/>
    <n v="0.61"/>
    <s v="United States"/>
    <x v="1"/>
    <x v="25"/>
    <s v="Adrian"/>
    <n v="49221"/>
    <x v="173"/>
    <d v="2015-06-26T00:00:00"/>
    <n v="710.67240000000004"/>
    <n v="10"/>
    <n v="1029.96"/>
    <n v="90296"/>
    <x v="1"/>
    <n v="1922.2943432647264"/>
  </r>
  <r>
    <n v="2197"/>
    <s v="Karen O'Donnell"/>
    <x v="0"/>
    <n v="0.08"/>
    <n v="100.97"/>
    <n v="7.18"/>
    <x v="1"/>
    <x v="0"/>
    <x v="1"/>
    <x v="1"/>
    <x v="5"/>
    <s v="Gyration Ultra Cordless Optical Suite"/>
    <n v="0.46"/>
    <s v="United States"/>
    <x v="3"/>
    <x v="11"/>
    <s v="Levittown"/>
    <n v="11756"/>
    <x v="174"/>
    <d v="2015-06-27T00:00:00"/>
    <n v="126.22499999999999"/>
    <n v="7"/>
    <n v="650.25"/>
    <n v="89176"/>
    <x v="3"/>
    <n v="891.48720397741283"/>
  </r>
  <r>
    <n v="2197"/>
    <s v="Karen O'Donnell"/>
    <x v="0"/>
    <n v="0"/>
    <n v="13.4"/>
    <n v="4.95"/>
    <x v="1"/>
    <x v="0"/>
    <x v="0"/>
    <x v="11"/>
    <x v="1"/>
    <s v="Electrix 20W Halogen Replacement Bulb for Zoom-In Desk Lamp"/>
    <n v="0.37"/>
    <s v="United States"/>
    <x v="3"/>
    <x v="11"/>
    <s v="Levittown"/>
    <n v="11756"/>
    <x v="174"/>
    <d v="2015-06-27T00:00:00"/>
    <n v="187.7628"/>
    <n v="19"/>
    <n v="272.12"/>
    <n v="89176"/>
    <x v="3"/>
    <n v="596.55613218945609"/>
  </r>
  <r>
    <n v="2062"/>
    <s v="Alfred Singh"/>
    <x v="2"/>
    <n v="0.04"/>
    <n v="291.73"/>
    <n v="48.8"/>
    <x v="0"/>
    <x v="3"/>
    <x v="0"/>
    <x v="9"/>
    <x v="3"/>
    <s v="Hon 4070 Series Pagoda™ Armless Upholstered Stacking Chairs"/>
    <n v="0.56000000000000005"/>
    <s v="United States"/>
    <x v="0"/>
    <x v="21"/>
    <s v="Mechanicsville"/>
    <n v="23111"/>
    <x v="174"/>
    <d v="2015-06-30T00:00:00"/>
    <n v="-115.90389999999999"/>
    <n v="22"/>
    <n v="6676.61"/>
    <n v="87148"/>
    <x v="0"/>
    <n v="2496.3531296775145"/>
  </r>
  <r>
    <n v="2587"/>
    <s v="Eugene H Walsh"/>
    <x v="3"/>
    <n v="0.02"/>
    <n v="22.72"/>
    <n v="8.99"/>
    <x v="1"/>
    <x v="2"/>
    <x v="0"/>
    <x v="11"/>
    <x v="1"/>
    <s v="Executive Impressions 14&quot; Two-Color Numerals Wall Clock"/>
    <n v="0.44"/>
    <s v="United States"/>
    <x v="1"/>
    <x v="30"/>
    <s v="Manitowoc"/>
    <n v="54220"/>
    <x v="174"/>
    <d v="2015-06-26T00:00:00"/>
    <n v="200.0172"/>
    <n v="12"/>
    <n v="289.88"/>
    <n v="91167"/>
    <x v="1"/>
    <n v="745.4288983840944"/>
  </r>
  <r>
    <n v="1380"/>
    <s v="Jeanne Walker"/>
    <x v="2"/>
    <n v="0.05"/>
    <n v="2.89"/>
    <n v="0.5"/>
    <x v="1"/>
    <x v="2"/>
    <x v="2"/>
    <x v="13"/>
    <x v="5"/>
    <s v="Avery 498"/>
    <n v="0.38"/>
    <s v="United States"/>
    <x v="3"/>
    <x v="47"/>
    <s v="Portsmouth"/>
    <n v="3801"/>
    <x v="175"/>
    <d v="2015-07-03T00:00:00"/>
    <n v="18.0642"/>
    <n v="9"/>
    <n v="26.18"/>
    <n v="88213"/>
    <x v="3"/>
    <n v="71.35834765157216"/>
  </r>
  <r>
    <n v="936"/>
    <s v="Robyn Garner"/>
    <x v="3"/>
    <n v="0.05"/>
    <n v="5.98"/>
    <n v="5.46"/>
    <x v="1"/>
    <x v="3"/>
    <x v="2"/>
    <x v="7"/>
    <x v="5"/>
    <s v="Xerox 1983"/>
    <n v="0.36"/>
    <s v="United States"/>
    <x v="2"/>
    <x v="8"/>
    <s v="Redlands"/>
    <n v="92374"/>
    <x v="175"/>
    <d v="2015-06-27T00:00:00"/>
    <n v="-31.885000000000002"/>
    <n v="17"/>
    <n v="104.95"/>
    <n v="90589"/>
    <x v="2"/>
    <n v="241.17983943518001"/>
  </r>
  <r>
    <n v="937"/>
    <s v="Kelly Shaw"/>
    <x v="3"/>
    <n v="0.01"/>
    <n v="65.989999999999995"/>
    <n v="3.99"/>
    <x v="1"/>
    <x v="3"/>
    <x v="1"/>
    <x v="12"/>
    <x v="5"/>
    <s v="StarTAC 7760"/>
    <n v="0.59"/>
    <s v="United States"/>
    <x v="2"/>
    <x v="8"/>
    <s v="Redondo Beach"/>
    <n v="90278"/>
    <x v="175"/>
    <d v="2015-06-28T00:00:00"/>
    <n v="-95.210499999999996"/>
    <n v="3"/>
    <n v="166.59"/>
    <n v="90589"/>
    <x v="2"/>
    <n v="541.33077404683149"/>
  </r>
  <r>
    <n v="2617"/>
    <s v="Gerald Crabtree"/>
    <x v="3"/>
    <n v="0.1"/>
    <n v="3.25"/>
    <n v="49"/>
    <x v="1"/>
    <x v="3"/>
    <x v="2"/>
    <x v="8"/>
    <x v="4"/>
    <s v="Bravo II™ Megaboss® 12-Amp Hard Body Upright, Replacement Belts, 2 Belts per Pack"/>
    <n v="0.56000000000000005"/>
    <s v="United States"/>
    <x v="1"/>
    <x v="46"/>
    <s v="Aberdeen"/>
    <n v="57401"/>
    <x v="175"/>
    <d v="2015-06-28T00:00:00"/>
    <n v="-286.245"/>
    <n v="6"/>
    <n v="40.69"/>
    <n v="91496"/>
    <x v="1"/>
    <n v="1308.766999562501"/>
  </r>
  <r>
    <n v="2987"/>
    <s v="Natalie Watts"/>
    <x v="0"/>
    <n v="0.09"/>
    <n v="100.98"/>
    <n v="35.840000000000003"/>
    <x v="0"/>
    <x v="2"/>
    <x v="0"/>
    <x v="10"/>
    <x v="0"/>
    <s v="Bush Westfield Collection Bookcases, Fully Assembled"/>
    <n v="0.62"/>
    <s v="United States"/>
    <x v="1"/>
    <x v="20"/>
    <s v="West Des Moines"/>
    <n v="50265"/>
    <x v="176"/>
    <d v="2015-06-28T00:00:00"/>
    <n v="-103.624"/>
    <n v="17"/>
    <n v="1700.38"/>
    <n v="91180"/>
    <x v="1"/>
    <n v="1810.5800072700113"/>
  </r>
  <r>
    <n v="2987"/>
    <s v="Natalie Watts"/>
    <x v="0"/>
    <n v="0.1"/>
    <n v="5.78"/>
    <n v="7.96"/>
    <x v="1"/>
    <x v="2"/>
    <x v="2"/>
    <x v="7"/>
    <x v="5"/>
    <s v="Xerox 196"/>
    <n v="0.36"/>
    <s v="United States"/>
    <x v="1"/>
    <x v="20"/>
    <s v="West Des Moines"/>
    <n v="50265"/>
    <x v="176"/>
    <d v="2015-06-28T00:00:00"/>
    <n v="-57.823999999999998"/>
    <n v="6"/>
    <n v="35.96"/>
    <n v="91180"/>
    <x v="1"/>
    <n v="369.46854628886797"/>
  </r>
  <r>
    <n v="3209"/>
    <s v="Elsie Floyd"/>
    <x v="0"/>
    <n v="0.03"/>
    <n v="4.9800000000000004"/>
    <n v="4.62"/>
    <x v="2"/>
    <x v="3"/>
    <x v="1"/>
    <x v="1"/>
    <x v="1"/>
    <s v="Imation 3.5&quot;, DISKETTE 44766 HGHLD3.52HD/FM, 10/Pack"/>
    <n v="0.64"/>
    <s v="United States"/>
    <x v="2"/>
    <x v="8"/>
    <s v="Beverly Hills"/>
    <n v="90210"/>
    <x v="176"/>
    <d v="2015-06-29T00:00:00"/>
    <n v="-30.45"/>
    <n v="8"/>
    <n v="44.24"/>
    <n v="90739"/>
    <x v="2"/>
    <n v="469.01347603571406"/>
  </r>
  <r>
    <n v="1357"/>
    <s v="Marguerite Yu"/>
    <x v="1"/>
    <n v="7.0000000000000007E-2"/>
    <n v="119.99"/>
    <n v="16.8"/>
    <x v="0"/>
    <x v="2"/>
    <x v="1"/>
    <x v="3"/>
    <x v="0"/>
    <s v="Epson C62 Color Inkjet Printer"/>
    <n v="0.35"/>
    <s v="United States"/>
    <x v="1"/>
    <x v="18"/>
    <s v="Weslaco"/>
    <n v="78596"/>
    <x v="176"/>
    <d v="2015-06-30T00:00:00"/>
    <n v="1206.5961"/>
    <n v="15"/>
    <n v="1748.69"/>
    <n v="88185"/>
    <x v="1"/>
    <n v="2181.8850802642123"/>
  </r>
  <r>
    <n v="1733"/>
    <s v="Nina Horne Kelly"/>
    <x v="1"/>
    <n v="0.02"/>
    <n v="30.98"/>
    <n v="17.079999999999998"/>
    <x v="1"/>
    <x v="0"/>
    <x v="2"/>
    <x v="7"/>
    <x v="5"/>
    <s v="Xerox 197"/>
    <n v="0.4"/>
    <s v="United States"/>
    <x v="3"/>
    <x v="31"/>
    <s v="Washington"/>
    <n v="20012"/>
    <x v="176"/>
    <d v="2015-06-29T00:00:00"/>
    <n v="-32.28"/>
    <n v="13"/>
    <n v="438.25"/>
    <n v="59937"/>
    <x v="3"/>
    <n v="480.79218157721954"/>
  </r>
  <r>
    <n v="1735"/>
    <s v="Eric West"/>
    <x v="1"/>
    <n v="0.02"/>
    <n v="30.98"/>
    <n v="17.079999999999998"/>
    <x v="1"/>
    <x v="0"/>
    <x v="2"/>
    <x v="7"/>
    <x v="5"/>
    <s v="Xerox 197"/>
    <n v="0.4"/>
    <s v="United States"/>
    <x v="3"/>
    <x v="11"/>
    <s v="Hempstead"/>
    <n v="11550"/>
    <x v="176"/>
    <d v="2015-06-29T00:00:00"/>
    <n v="-16.14"/>
    <n v="3"/>
    <n v="101.13"/>
    <n v="88444"/>
    <x v="3"/>
    <n v="497.31995673647083"/>
  </r>
  <r>
    <n v="1191"/>
    <s v="John Morse"/>
    <x v="2"/>
    <n v="0.03"/>
    <n v="28.53"/>
    <n v="1.49"/>
    <x v="1"/>
    <x v="0"/>
    <x v="2"/>
    <x v="5"/>
    <x v="5"/>
    <s v="Lock-Up Easel 'Spel-Binder'"/>
    <n v="0.38"/>
    <s v="United States"/>
    <x v="3"/>
    <x v="22"/>
    <s v="New Britain"/>
    <n v="6050"/>
    <x v="176"/>
    <d v="2015-07-01T00:00:00"/>
    <n v="59.4405"/>
    <n v="3"/>
    <n v="88.84"/>
    <n v="87587"/>
    <x v="3"/>
    <n v="195.16738212733267"/>
  </r>
  <r>
    <n v="1193"/>
    <s v="Louis Parrish"/>
    <x v="2"/>
    <n v="0.09"/>
    <n v="49.99"/>
    <n v="19.989999999999998"/>
    <x v="1"/>
    <x v="0"/>
    <x v="1"/>
    <x v="1"/>
    <x v="5"/>
    <s v="Zoom V.92 USB External Faxmodem"/>
    <n v="0.41"/>
    <s v="United States"/>
    <x v="3"/>
    <x v="31"/>
    <s v="Washington"/>
    <n v="20016"/>
    <x v="176"/>
    <d v="2015-06-30T00:00:00"/>
    <n v="-17.03"/>
    <n v="48"/>
    <n v="2373.3200000000002"/>
    <n v="11206"/>
    <x v="3"/>
    <n v="680.71063692912583"/>
  </r>
  <r>
    <n v="1193"/>
    <s v="Louis Parrish"/>
    <x v="2"/>
    <n v="0.03"/>
    <n v="28.53"/>
    <n v="1.49"/>
    <x v="1"/>
    <x v="0"/>
    <x v="2"/>
    <x v="5"/>
    <x v="5"/>
    <s v="Lock-Up Easel 'Spel-Binder'"/>
    <n v="0.38"/>
    <s v="United States"/>
    <x v="3"/>
    <x v="31"/>
    <s v="Washington"/>
    <n v="20016"/>
    <x v="176"/>
    <d v="2015-07-01T00:00:00"/>
    <n v="39.627000000000002"/>
    <n v="11"/>
    <n v="325.73"/>
    <n v="11206"/>
    <x v="3"/>
    <n v="174.87784847690972"/>
  </r>
  <r>
    <n v="1203"/>
    <s v="Judy Merritt"/>
    <x v="2"/>
    <n v="0.09"/>
    <n v="49.99"/>
    <n v="19.989999999999998"/>
    <x v="1"/>
    <x v="0"/>
    <x v="1"/>
    <x v="1"/>
    <x v="5"/>
    <s v="Zoom V.92 USB External Faxmodem"/>
    <n v="0.41"/>
    <s v="United States"/>
    <x v="3"/>
    <x v="40"/>
    <s v="Cranston"/>
    <n v="2920"/>
    <x v="176"/>
    <d v="2015-06-30T00:00:00"/>
    <n v="-8.5150000000000006"/>
    <n v="12"/>
    <n v="593.33000000000004"/>
    <n v="87587"/>
    <x v="3"/>
    <n v="689.43021595521168"/>
  </r>
  <r>
    <n v="2801"/>
    <s v="Jimmy Wang"/>
    <x v="2"/>
    <n v="0"/>
    <n v="17.52"/>
    <n v="8.17"/>
    <x v="1"/>
    <x v="2"/>
    <x v="2"/>
    <x v="8"/>
    <x v="6"/>
    <s v="Bionaire 99.97% HEPA Air Cleaner"/>
    <n v="0.5"/>
    <s v="United States"/>
    <x v="2"/>
    <x v="41"/>
    <s v="Chandler"/>
    <n v="85224"/>
    <x v="176"/>
    <d v="2015-07-03T00:00:00"/>
    <n v="52.764000000000003"/>
    <n v="15"/>
    <n v="284.33999999999997"/>
    <n v="91049"/>
    <x v="2"/>
    <n v="497.50798028093982"/>
  </r>
  <r>
    <n v="3226"/>
    <s v="Arthur Gold"/>
    <x v="4"/>
    <n v="0.06"/>
    <n v="22.24"/>
    <n v="1.99"/>
    <x v="1"/>
    <x v="0"/>
    <x v="1"/>
    <x v="1"/>
    <x v="1"/>
    <s v="Verbatim DVD-R, 3.95GB, SR, Mitsubishi Branded, Jewel"/>
    <n v="0.43"/>
    <s v="United States"/>
    <x v="0"/>
    <x v="34"/>
    <s v="Hendersonville"/>
    <n v="37075"/>
    <x v="176"/>
    <d v="2015-06-30T00:00:00"/>
    <n v="95.388000000000005"/>
    <n v="12"/>
    <n v="255.88"/>
    <n v="86509"/>
    <x v="0"/>
    <n v="180.81936494038362"/>
  </r>
  <r>
    <n v="2448"/>
    <s v="Melanie Morrow"/>
    <x v="1"/>
    <n v="0.09"/>
    <n v="6.48"/>
    <n v="7.03"/>
    <x v="1"/>
    <x v="1"/>
    <x v="2"/>
    <x v="7"/>
    <x v="5"/>
    <s v="Xerox 214"/>
    <n v="0.37"/>
    <s v="United States"/>
    <x v="1"/>
    <x v="7"/>
    <s v="Edina"/>
    <n v="55410"/>
    <x v="177"/>
    <d v="2015-07-01T00:00:00"/>
    <n v="-126.208"/>
    <n v="16"/>
    <n v="96.96"/>
    <n v="87790"/>
    <x v="1"/>
    <n v="-61.024110659428068"/>
  </r>
  <r>
    <n v="3374"/>
    <s v="Jamie Ward"/>
    <x v="1"/>
    <n v="0.05"/>
    <n v="73.98"/>
    <n v="12.14"/>
    <x v="1"/>
    <x v="2"/>
    <x v="1"/>
    <x v="1"/>
    <x v="5"/>
    <s v="Keytronic 105-Key Spanish Keyboard"/>
    <n v="0.67"/>
    <s v="United States"/>
    <x v="3"/>
    <x v="36"/>
    <s v="Odenton"/>
    <n v="21113"/>
    <x v="177"/>
    <d v="2015-06-30T00:00:00"/>
    <n v="-1.9039999999999999"/>
    <n v="8"/>
    <n v="600.4"/>
    <n v="87474"/>
    <x v="3"/>
    <n v="754.15636223681975"/>
  </r>
  <r>
    <n v="3374"/>
    <s v="Jamie Ward"/>
    <x v="1"/>
    <n v="0"/>
    <n v="5.98"/>
    <n v="7.15"/>
    <x v="1"/>
    <x v="2"/>
    <x v="2"/>
    <x v="7"/>
    <x v="5"/>
    <s v="Universal Premium White Copier/Laser Paper (20Lb. and 87 Bright)"/>
    <n v="0.36"/>
    <s v="United States"/>
    <x v="3"/>
    <x v="36"/>
    <s v="Odenton"/>
    <n v="21113"/>
    <x v="177"/>
    <d v="2015-07-01T00:00:00"/>
    <n v="-37.048000000000002"/>
    <n v="5"/>
    <n v="34.25"/>
    <n v="87474"/>
    <x v="3"/>
    <n v="142.56667705863063"/>
  </r>
  <r>
    <n v="3374"/>
    <s v="Jamie Ward"/>
    <x v="1"/>
    <n v="0.09"/>
    <n v="3.57"/>
    <n v="4.17"/>
    <x v="1"/>
    <x v="2"/>
    <x v="2"/>
    <x v="2"/>
    <x v="1"/>
    <s v="Barrel Sharpener"/>
    <n v="0.59"/>
    <s v="United States"/>
    <x v="3"/>
    <x v="36"/>
    <s v="Odenton"/>
    <n v="21113"/>
    <x v="177"/>
    <d v="2015-07-01T00:00:00"/>
    <n v="-56.887999999999998"/>
    <n v="9"/>
    <n v="31.45"/>
    <n v="87474"/>
    <x v="3"/>
    <n v="164.03059226228345"/>
  </r>
  <r>
    <n v="1502"/>
    <s v="Renee Huang"/>
    <x v="2"/>
    <n v="0.08"/>
    <n v="5.84"/>
    <n v="1"/>
    <x v="2"/>
    <x v="0"/>
    <x v="2"/>
    <x v="2"/>
    <x v="2"/>
    <s v="Quartet Omega® Colored Chalk, 12/Pack"/>
    <n v="0.38"/>
    <s v="United States"/>
    <x v="0"/>
    <x v="12"/>
    <s v="Coral Springs"/>
    <n v="33065"/>
    <x v="177"/>
    <d v="2015-07-03T00:00:00"/>
    <n v="731.92200000000003"/>
    <n v="11"/>
    <n v="61.39"/>
    <n v="89194"/>
    <x v="0"/>
    <n v="683.91287134250422"/>
  </r>
  <r>
    <n v="1502"/>
    <s v="Renee Huang"/>
    <x v="2"/>
    <n v="0"/>
    <n v="205.99"/>
    <n v="8.99"/>
    <x v="1"/>
    <x v="0"/>
    <x v="1"/>
    <x v="12"/>
    <x v="5"/>
    <s v="StarTAC 8000"/>
    <n v="0.6"/>
    <s v="United States"/>
    <x v="0"/>
    <x v="12"/>
    <s v="Coral Springs"/>
    <n v="33065"/>
    <x v="177"/>
    <d v="2015-07-02T00:00:00"/>
    <n v="186.55799999999999"/>
    <n v="13"/>
    <n v="2435.52"/>
    <n v="89194"/>
    <x v="0"/>
    <n v="1291.3330191328839"/>
  </r>
  <r>
    <n v="1109"/>
    <s v="Dennis Welch"/>
    <x v="4"/>
    <n v="0.08"/>
    <n v="8.3699999999999992"/>
    <n v="10.16"/>
    <x v="1"/>
    <x v="1"/>
    <x v="0"/>
    <x v="11"/>
    <x v="4"/>
    <s v="Westinghouse Clip-On Gooseneck Lamps"/>
    <n v="0.59"/>
    <s v="United States"/>
    <x v="1"/>
    <x v="18"/>
    <s v="Laredo"/>
    <n v="78041"/>
    <x v="177"/>
    <d v="2015-06-29T00:00:00"/>
    <n v="-169.232"/>
    <n v="13"/>
    <n v="108.99"/>
    <n v="86410"/>
    <x v="1"/>
    <n v="192.07147766358085"/>
  </r>
  <r>
    <n v="1183"/>
    <s v="Becky O'Brien"/>
    <x v="3"/>
    <n v="0.04"/>
    <n v="35.99"/>
    <n v="3.3"/>
    <x v="1"/>
    <x v="2"/>
    <x v="1"/>
    <x v="12"/>
    <x v="1"/>
    <s v="Accessory9"/>
    <n v="0.39"/>
    <s v="United States"/>
    <x v="2"/>
    <x v="15"/>
    <s v="Springville"/>
    <n v="84663"/>
    <x v="177"/>
    <d v="2015-06-29T00:00:00"/>
    <n v="184.19550000000001"/>
    <n v="9"/>
    <n v="266.95"/>
    <n v="86914"/>
    <x v="2"/>
    <n v="558.76046593817762"/>
  </r>
  <r>
    <n v="699"/>
    <s v="Jenny Gold"/>
    <x v="1"/>
    <n v="0.01"/>
    <n v="7.89"/>
    <n v="2.82"/>
    <x v="1"/>
    <x v="1"/>
    <x v="2"/>
    <x v="14"/>
    <x v="2"/>
    <s v="Staples Vinyl Coated Paper Clips, 800/Box"/>
    <n v="0.4"/>
    <s v="United States"/>
    <x v="2"/>
    <x v="8"/>
    <s v="Los Angeles"/>
    <n v="90041"/>
    <x v="178"/>
    <d v="2015-07-01T00:00:00"/>
    <n v="38.700000000000003"/>
    <n v="32"/>
    <n v="274.26"/>
    <n v="36647"/>
    <x v="2"/>
    <n v="73.704686515300835"/>
  </r>
  <r>
    <n v="699"/>
    <s v="Jenny Gold"/>
    <x v="1"/>
    <n v="0.09"/>
    <n v="3.68"/>
    <n v="1.32"/>
    <x v="1"/>
    <x v="1"/>
    <x v="2"/>
    <x v="16"/>
    <x v="2"/>
    <s v="*Staples* vLetter Openers, 2/Pack"/>
    <n v="0.83"/>
    <s v="United States"/>
    <x v="2"/>
    <x v="8"/>
    <s v="Los Angeles"/>
    <n v="90041"/>
    <x v="178"/>
    <d v="2015-07-01T00:00:00"/>
    <n v="-21.91"/>
    <n v="24"/>
    <n v="83.16"/>
    <n v="36647"/>
    <x v="2"/>
    <n v="261.53074957316397"/>
  </r>
  <r>
    <n v="699"/>
    <s v="Jenny Gold"/>
    <x v="1"/>
    <n v="0.1"/>
    <n v="9.7100000000000009"/>
    <n v="9.4499999999999993"/>
    <x v="1"/>
    <x v="1"/>
    <x v="2"/>
    <x v="6"/>
    <x v="5"/>
    <s v="Filing/Storage Totes and Swivel Casters"/>
    <n v="0.6"/>
    <s v="United States"/>
    <x v="2"/>
    <x v="8"/>
    <s v="Los Angeles"/>
    <n v="90041"/>
    <x v="178"/>
    <d v="2015-07-03T00:00:00"/>
    <n v="-119.77"/>
    <n v="27"/>
    <n v="261.93"/>
    <n v="36647"/>
    <x v="2"/>
    <n v="207.13983890663965"/>
  </r>
  <r>
    <n v="702"/>
    <s v="Kelly O'Connor"/>
    <x v="1"/>
    <n v="0.01"/>
    <n v="7.89"/>
    <n v="2.82"/>
    <x v="1"/>
    <x v="1"/>
    <x v="2"/>
    <x v="14"/>
    <x v="2"/>
    <s v="Staples Vinyl Coated Paper Clips, 800/Box"/>
    <n v="0.4"/>
    <s v="United States"/>
    <x v="2"/>
    <x v="8"/>
    <s v="Santa Rosa"/>
    <n v="95404"/>
    <x v="178"/>
    <d v="2015-07-01T00:00:00"/>
    <n v="46.44"/>
    <n v="8"/>
    <n v="68.56"/>
    <n v="87979"/>
    <x v="2"/>
    <n v="81.630645606540327"/>
  </r>
  <r>
    <n v="702"/>
    <s v="Kelly O'Connor"/>
    <x v="1"/>
    <n v="0.09"/>
    <n v="3.68"/>
    <n v="1.32"/>
    <x v="1"/>
    <x v="1"/>
    <x v="2"/>
    <x v="16"/>
    <x v="2"/>
    <s v="*Staples* vLetter Openers, 2/Pack"/>
    <n v="0.83"/>
    <s v="United States"/>
    <x v="2"/>
    <x v="8"/>
    <s v="Santa Rosa"/>
    <n v="95404"/>
    <x v="178"/>
    <d v="2015-07-01T00:00:00"/>
    <n v="-17.527999999999999"/>
    <n v="6"/>
    <n v="20.79"/>
    <n v="87979"/>
    <x v="2"/>
    <n v="266.0180302886435"/>
  </r>
  <r>
    <n v="702"/>
    <s v="Kelly O'Connor"/>
    <x v="1"/>
    <n v="0.1"/>
    <n v="9.7100000000000009"/>
    <n v="9.4499999999999993"/>
    <x v="1"/>
    <x v="1"/>
    <x v="2"/>
    <x v="6"/>
    <x v="5"/>
    <s v="Filing/Storage Totes and Swivel Casters"/>
    <n v="0.6"/>
    <s v="United States"/>
    <x v="2"/>
    <x v="8"/>
    <s v="Santa Rosa"/>
    <n v="95404"/>
    <x v="178"/>
    <d v="2015-07-03T00:00:00"/>
    <n v="-95.816000000000003"/>
    <n v="7"/>
    <n v="67.91"/>
    <n v="87979"/>
    <x v="2"/>
    <n v="231.66935106058685"/>
  </r>
  <r>
    <n v="1307"/>
    <s v="Teresa Hill"/>
    <x v="2"/>
    <n v="0.04"/>
    <n v="8.33"/>
    <n v="1.99"/>
    <x v="1"/>
    <x v="0"/>
    <x v="1"/>
    <x v="1"/>
    <x v="1"/>
    <s v="80 Minute Slim Jewel Case CD-R , 10/Pack - Staples"/>
    <n v="0.52"/>
    <s v="United States"/>
    <x v="2"/>
    <x v="14"/>
    <s v="Coos Bay"/>
    <n v="97420"/>
    <x v="178"/>
    <d v="2015-07-07T00:00:00"/>
    <n v="44.892000000000003"/>
    <n v="16"/>
    <n v="131.26"/>
    <n v="91451"/>
    <x v="2"/>
    <n v="240.55622125648759"/>
  </r>
  <r>
    <n v="2089"/>
    <s v="Annie Odom"/>
    <x v="2"/>
    <n v="0.06"/>
    <n v="38.06"/>
    <n v="4.5"/>
    <x v="1"/>
    <x v="3"/>
    <x v="2"/>
    <x v="8"/>
    <x v="5"/>
    <s v="Fellowes Superior 10 Outlet Split Surge Protector"/>
    <n v="0.56000000000000005"/>
    <s v="United States"/>
    <x v="3"/>
    <x v="11"/>
    <s v="New City"/>
    <n v="10956"/>
    <x v="178"/>
    <d v="2015-07-06T00:00:00"/>
    <n v="450.45960000000002"/>
    <n v="17"/>
    <n v="652.84"/>
    <n v="88348"/>
    <x v="3"/>
    <n v="847.45911505868605"/>
  </r>
  <r>
    <n v="2089"/>
    <s v="Annie Odom"/>
    <x v="2"/>
    <n v="0.08"/>
    <n v="599.99"/>
    <n v="24.49"/>
    <x v="1"/>
    <x v="3"/>
    <x v="1"/>
    <x v="4"/>
    <x v="4"/>
    <s v="Hewlett Packard LaserJet 3310 Copier"/>
    <n v="0.37"/>
    <s v="United States"/>
    <x v="3"/>
    <x v="11"/>
    <s v="New City"/>
    <n v="10956"/>
    <x v="178"/>
    <d v="2015-07-08T00:00:00"/>
    <n v="8798.1831000000002"/>
    <n v="22"/>
    <n v="12750.99"/>
    <n v="88348"/>
    <x v="3"/>
    <n v="11537.736862504467"/>
  </r>
  <r>
    <n v="2089"/>
    <s v="Annie Odom"/>
    <x v="2"/>
    <n v="0.1"/>
    <n v="3.98"/>
    <n v="2.97"/>
    <x v="2"/>
    <x v="3"/>
    <x v="2"/>
    <x v="7"/>
    <x v="2"/>
    <s v="Unpadded Memo Slips"/>
    <n v="0.35"/>
    <s v="United States"/>
    <x v="3"/>
    <x v="11"/>
    <s v="New City"/>
    <n v="10956"/>
    <x v="178"/>
    <d v="2015-07-04T00:00:00"/>
    <n v="-5.3849999999999998"/>
    <n v="5"/>
    <n v="20.54"/>
    <n v="88348"/>
    <x v="3"/>
    <n v="-51.602356719202902"/>
  </r>
  <r>
    <n v="2882"/>
    <s v="Andrew Gonzalez"/>
    <x v="2"/>
    <n v="0.05"/>
    <n v="63.94"/>
    <n v="14.48"/>
    <x v="2"/>
    <x v="1"/>
    <x v="0"/>
    <x v="11"/>
    <x v="5"/>
    <s v="Howard Miller 16&quot; Diameter Gallery Wall Clock"/>
    <n v="0.46"/>
    <s v="United States"/>
    <x v="0"/>
    <x v="9"/>
    <s v="Charlotte"/>
    <n v="28206"/>
    <x v="178"/>
    <d v="2015-07-07T00:00:00"/>
    <n v="270.87430000000001"/>
    <n v="21"/>
    <n v="1336.35"/>
    <n v="40224"/>
    <x v="0"/>
    <n v="832.82477315961467"/>
  </r>
  <r>
    <n v="2885"/>
    <s v="Gary Frazier"/>
    <x v="2"/>
    <n v="0.05"/>
    <n v="63.94"/>
    <n v="14.48"/>
    <x v="2"/>
    <x v="1"/>
    <x v="0"/>
    <x v="11"/>
    <x v="5"/>
    <s v="Howard Miller 16&quot; Diameter Gallery Wall Clock"/>
    <n v="0.46"/>
    <s v="United States"/>
    <x v="3"/>
    <x v="27"/>
    <s v="North Royalton"/>
    <n v="44133"/>
    <x v="178"/>
    <d v="2015-07-07T00:00:00"/>
    <n v="219.54419999999999"/>
    <n v="5"/>
    <n v="318.18"/>
    <n v="87634"/>
    <x v="3"/>
    <n v="780.26143042715569"/>
  </r>
  <r>
    <n v="1384"/>
    <s v="George McLamb"/>
    <x v="3"/>
    <n v="7.0000000000000007E-2"/>
    <n v="11.29"/>
    <n v="5.03"/>
    <x v="1"/>
    <x v="1"/>
    <x v="2"/>
    <x v="6"/>
    <x v="5"/>
    <s v="X-Rack™ File for Hanging Folders"/>
    <n v="0.59"/>
    <s v="United States"/>
    <x v="0"/>
    <x v="21"/>
    <s v="Alexandria"/>
    <n v="22304"/>
    <x v="178"/>
    <d v="2015-07-02T00:00:00"/>
    <n v="-163.03"/>
    <n v="11"/>
    <n v="123.18"/>
    <n v="89407"/>
    <x v="0"/>
    <n v="260.65600012521253"/>
  </r>
  <r>
    <n v="1472"/>
    <s v="Tommy Ellis Ritchie"/>
    <x v="3"/>
    <n v="0.02"/>
    <n v="30.98"/>
    <n v="6.5"/>
    <x v="2"/>
    <x v="2"/>
    <x v="1"/>
    <x v="1"/>
    <x v="5"/>
    <s v="Logitech Internet Navigator Keyboard"/>
    <n v="0.79"/>
    <s v="United States"/>
    <x v="3"/>
    <x v="27"/>
    <s v="Westlake"/>
    <n v="44145"/>
    <x v="178"/>
    <d v="2015-07-01T00:00:00"/>
    <n v="-44.624000000000002"/>
    <n v="17"/>
    <n v="552.89"/>
    <n v="87078"/>
    <x v="3"/>
    <n v="660.6665446952519"/>
  </r>
  <r>
    <n v="2276"/>
    <s v="Dennis Block Richardson"/>
    <x v="3"/>
    <n v="0.01"/>
    <n v="195.99"/>
    <n v="8.99"/>
    <x v="1"/>
    <x v="1"/>
    <x v="1"/>
    <x v="12"/>
    <x v="5"/>
    <s v="T28 WORLD"/>
    <n v="0.6"/>
    <s v="United States"/>
    <x v="3"/>
    <x v="11"/>
    <s v="Niagara Falls"/>
    <n v="14304"/>
    <x v="178"/>
    <d v="2015-06-30T00:00:00"/>
    <n v="2653.7813999999998"/>
    <n v="22"/>
    <n v="3846.06"/>
    <n v="91502"/>
    <x v="3"/>
    <n v="3881.25484156882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C053F7-D3BF-4537-B116-DE33D31AB472}" name="PivotTable III"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7:O11" firstHeaderRow="1" firstDataRow="1" firstDataCol="1"/>
  <pivotFields count="30">
    <pivotField showAll="0"/>
    <pivotField showAll="0"/>
    <pivotField showAll="0"/>
    <pivotField showAll="0"/>
    <pivotField showAll="0"/>
    <pivotField showAll="0"/>
    <pivotField showAll="0"/>
    <pivotField showAll="0"/>
    <pivotField axis="axisRow" showAll="0">
      <items count="4">
        <item sd="0" x="0"/>
        <item sd="0" x="2"/>
        <item sd="0"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2">
    <field x="8"/>
    <field x="9"/>
  </rowFields>
  <rowItems count="4">
    <i>
      <x/>
    </i>
    <i>
      <x v="1"/>
    </i>
    <i>
      <x v="2"/>
    </i>
    <i t="grand">
      <x/>
    </i>
  </rowItems>
  <colItems count="1">
    <i/>
  </colItems>
  <dataFields count="1">
    <dataField name="Sum of Sales" fld="22" baseField="0" baseItem="0"/>
  </dataFields>
  <chartFormats count="2">
    <chartFormat chart="1" format="12" series="1">
      <pivotArea type="data" outline="0" fieldPosition="0">
        <references count="1">
          <reference field="4294967294" count="1" selected="0">
            <x v="0"/>
          </reference>
        </references>
      </pivotArea>
    </chartFormat>
    <chartFormat chart="1" format="13">
      <pivotArea type="data" outline="0" fieldPosition="0">
        <references count="2">
          <reference field="4294967294" count="1" selected="0">
            <x v="0"/>
          </reference>
          <reference field="8" count="1" selected="0">
            <x v="2"/>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AD86B9-50F8-4146-939B-C11472F45898}" name="PivotTable IV"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Q7:R13" firstHeaderRow="1" firstDataRow="1" firstDataCol="1"/>
  <pivotFields count="30">
    <pivotField showAll="0"/>
    <pivotField showAll="0"/>
    <pivotField axis="axisRow"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2"/>
  </rowFields>
  <rowItems count="6">
    <i>
      <x/>
    </i>
    <i>
      <x v="1"/>
    </i>
    <i>
      <x v="2"/>
    </i>
    <i>
      <x v="3"/>
    </i>
    <i>
      <x v="4"/>
    </i>
    <i t="grand">
      <x/>
    </i>
  </rowItems>
  <colItems count="1">
    <i/>
  </colItems>
  <dataFields count="1">
    <dataField name="Sum of Sales" fld="22" baseField="0" baseItem="0"/>
  </dataFields>
  <chartFormats count="6">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2" count="1" selected="0">
            <x v="0"/>
          </reference>
        </references>
      </pivotArea>
    </chartFormat>
    <chartFormat chart="5" format="3">
      <pivotArea type="data" outline="0" fieldPosition="0">
        <references count="2">
          <reference field="4294967294" count="1" selected="0">
            <x v="0"/>
          </reference>
          <reference field="2" count="1" selected="0">
            <x v="1"/>
          </reference>
        </references>
      </pivotArea>
    </chartFormat>
    <chartFormat chart="5" format="4">
      <pivotArea type="data" outline="0" fieldPosition="0">
        <references count="2">
          <reference field="4294967294" count="1" selected="0">
            <x v="0"/>
          </reference>
          <reference field="2" count="1" selected="0">
            <x v="2"/>
          </reference>
        </references>
      </pivotArea>
    </chartFormat>
    <chartFormat chart="5" format="5">
      <pivotArea type="data" outline="0" fieldPosition="0">
        <references count="2">
          <reference field="4294967294" count="1" selected="0">
            <x v="0"/>
          </reference>
          <reference field="2" count="1" selected="0">
            <x v="3"/>
          </reference>
        </references>
      </pivotArea>
    </chartFormat>
    <chartFormat chart="5" format="6">
      <pivotArea type="data" outline="0" fieldPosition="0">
        <references count="2">
          <reference field="4294967294" count="1" selected="0">
            <x v="0"/>
          </reference>
          <reference field="2" count="1" selected="0">
            <x v="4"/>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F689B7-477F-4C03-A28B-3A984363AD32}" name="PivotTable VII"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I17:J25" firstHeaderRow="1" firstDataRow="1" firstDataCol="1"/>
  <pivotFields count="30">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showAll="0"/>
    <pivotField axis="axisRow" showAll="0" sortType="ascending">
      <items count="8">
        <item x="0"/>
        <item x="3"/>
        <item x="4"/>
        <item x="6"/>
        <item x="5"/>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0"/>
  </rowFields>
  <rowItems count="8">
    <i>
      <x v="6"/>
    </i>
    <i>
      <x v="5"/>
    </i>
    <i>
      <x v="3"/>
    </i>
    <i>
      <x v="2"/>
    </i>
    <i>
      <x/>
    </i>
    <i>
      <x v="1"/>
    </i>
    <i>
      <x v="4"/>
    </i>
    <i t="grand">
      <x/>
    </i>
  </rowItems>
  <colItems count="1">
    <i/>
  </colItems>
  <dataFields count="1">
    <dataField name="Sum of Sales" fld="22" baseField="0" baseItem="0"/>
  </dataField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29347E-6B61-4F03-8F33-A15493C17525}" name="PivotTable VIII"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17:N21" firstHeaderRow="0" firstDataRow="1" firstDataCol="1"/>
  <pivotFields count="30">
    <pivotField showAll="0"/>
    <pivotField showAll="0"/>
    <pivotField showAll="0">
      <items count="6">
        <item x="0"/>
        <item x="1"/>
        <item x="2"/>
        <item x="4"/>
        <item x="3"/>
        <item t="default"/>
      </items>
    </pivotField>
    <pivotField showAll="0"/>
    <pivotField dataField="1" showAll="0"/>
    <pivotField showAll="0"/>
    <pivotField showAll="0">
      <items count="4">
        <item x="0"/>
        <item x="2"/>
        <item x="1"/>
        <item t="default"/>
      </items>
    </pivotField>
    <pivotField showAll="0"/>
    <pivotField axis="axisRow" showAll="0">
      <items count="4">
        <item sd="0" x="0"/>
        <item sd="0" x="2"/>
        <item sd="0"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8"/>
  </rowFields>
  <rowItems count="4">
    <i>
      <x/>
    </i>
    <i>
      <x v="1"/>
    </i>
    <i>
      <x v="2"/>
    </i>
    <i t="grand">
      <x/>
    </i>
  </rowItems>
  <colFields count="1">
    <field x="-2"/>
  </colFields>
  <colItems count="2">
    <i>
      <x/>
    </i>
    <i i="1">
      <x v="1"/>
    </i>
  </colItems>
  <dataFields count="2">
    <dataField name="Sum of Sales" fld="22" baseField="0" baseItem="0"/>
    <dataField name="Sum of Unit Price" fld="4" baseField="0" baseItem="0"/>
  </dataFields>
  <chartFormats count="8">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8" count="1" selected="0">
            <x v="0"/>
          </reference>
        </references>
      </pivotArea>
    </chartFormat>
    <chartFormat chart="1" format="4">
      <pivotArea type="data" outline="0" fieldPosition="0">
        <references count="2">
          <reference field="4294967294" count="1" selected="0">
            <x v="0"/>
          </reference>
          <reference field="8" count="1" selected="0">
            <x v="1"/>
          </reference>
        </references>
      </pivotArea>
    </chartFormat>
    <chartFormat chart="1" format="5">
      <pivotArea type="data" outline="0" fieldPosition="0">
        <references count="2">
          <reference field="4294967294" count="1" selected="0">
            <x v="0"/>
          </reference>
          <reference field="8" count="1" selected="0">
            <x v="2"/>
          </reference>
        </references>
      </pivotArea>
    </chartFormat>
    <chartFormat chart="1" format="6" series="1">
      <pivotArea type="data" outline="0" fieldPosition="0">
        <references count="1">
          <reference field="4294967294" count="1" selected="0">
            <x v="1"/>
          </reference>
        </references>
      </pivotArea>
    </chartFormat>
    <chartFormat chart="1" format="7">
      <pivotArea type="data" outline="0" fieldPosition="0">
        <references count="2">
          <reference field="4294967294" count="1" selected="0">
            <x v="1"/>
          </reference>
          <reference field="8" count="1" selected="0">
            <x v="0"/>
          </reference>
        </references>
      </pivotArea>
    </chartFormat>
    <chartFormat chart="1" format="8">
      <pivotArea type="data" outline="0" fieldPosition="0">
        <references count="2">
          <reference field="4294967294" count="1" selected="0">
            <x v="1"/>
          </reference>
          <reference field="8" count="1" selected="0">
            <x v="1"/>
          </reference>
        </references>
      </pivotArea>
    </chartFormat>
    <chartFormat chart="1" format="9">
      <pivotArea type="data" outline="0" fieldPosition="0">
        <references count="2">
          <reference field="4294967294" count="1" selected="0">
            <x v="1"/>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7A516A-55C3-455C-BCF4-43DE7CF5215F}" name="PivotTable I"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7:I13" firstHeaderRow="1" firstDataRow="2" firstDataCol="1"/>
  <pivotFields count="3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Row" showAll="0">
      <items count="5">
        <item sd="0" x="1"/>
        <item sd="0" x="3"/>
        <item sd="0" x="0"/>
        <item sd="0"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axis="axisCol"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s>
  <rowFields count="1">
    <field x="14"/>
  </rowFields>
  <rowItems count="5">
    <i>
      <x/>
    </i>
    <i>
      <x v="1"/>
    </i>
    <i>
      <x v="2"/>
    </i>
    <i>
      <x v="3"/>
    </i>
    <i t="grand">
      <x/>
    </i>
  </rowItems>
  <colFields count="1">
    <field x="27"/>
  </colFields>
  <colItems count="7">
    <i>
      <x v="1"/>
    </i>
    <i>
      <x v="2"/>
    </i>
    <i>
      <x v="3"/>
    </i>
    <i>
      <x v="4"/>
    </i>
    <i>
      <x v="5"/>
    </i>
    <i>
      <x v="6"/>
    </i>
    <i t="grand">
      <x/>
    </i>
  </colItems>
  <dataFields count="1">
    <dataField name="Sum of Sales" fld="22" baseField="0" baseItem="0"/>
  </dataFields>
  <chartFormats count="12">
    <chartFormat chart="7" format="188" series="1">
      <pivotArea type="data" outline="0" fieldPosition="0">
        <references count="1">
          <reference field="27" count="1" selected="0">
            <x v="1"/>
          </reference>
        </references>
      </pivotArea>
    </chartFormat>
    <chartFormat chart="7" format="189" series="1">
      <pivotArea type="data" outline="0" fieldPosition="0">
        <references count="1">
          <reference field="27" count="1" selected="0">
            <x v="2"/>
          </reference>
        </references>
      </pivotArea>
    </chartFormat>
    <chartFormat chart="7" format="190" series="1">
      <pivotArea type="data" outline="0" fieldPosition="0">
        <references count="1">
          <reference field="27" count="1" selected="0">
            <x v="3"/>
          </reference>
        </references>
      </pivotArea>
    </chartFormat>
    <chartFormat chart="7" format="191" series="1">
      <pivotArea type="data" outline="0" fieldPosition="0">
        <references count="1">
          <reference field="27" count="1" selected="0">
            <x v="4"/>
          </reference>
        </references>
      </pivotArea>
    </chartFormat>
    <chartFormat chart="7" format="192" series="1">
      <pivotArea type="data" outline="0" fieldPosition="0">
        <references count="1">
          <reference field="27" count="1" selected="0">
            <x v="5"/>
          </reference>
        </references>
      </pivotArea>
    </chartFormat>
    <chartFormat chart="7" format="193" series="1">
      <pivotArea type="data" outline="0" fieldPosition="0">
        <references count="1">
          <reference field="27" count="1" selected="0">
            <x v="6"/>
          </reference>
        </references>
      </pivotArea>
    </chartFormat>
    <chartFormat chart="7" format="194" series="1">
      <pivotArea type="data" outline="0" fieldPosition="0">
        <references count="2">
          <reference field="4294967294" count="1" selected="0">
            <x v="0"/>
          </reference>
          <reference field="27" count="1" selected="0">
            <x v="1"/>
          </reference>
        </references>
      </pivotArea>
    </chartFormat>
    <chartFormat chart="7" format="195" series="1">
      <pivotArea type="data" outline="0" fieldPosition="0">
        <references count="2">
          <reference field="4294967294" count="1" selected="0">
            <x v="0"/>
          </reference>
          <reference field="27" count="1" selected="0">
            <x v="2"/>
          </reference>
        </references>
      </pivotArea>
    </chartFormat>
    <chartFormat chart="7" format="196" series="1">
      <pivotArea type="data" outline="0" fieldPosition="0">
        <references count="2">
          <reference field="4294967294" count="1" selected="0">
            <x v="0"/>
          </reference>
          <reference field="27" count="1" selected="0">
            <x v="3"/>
          </reference>
        </references>
      </pivotArea>
    </chartFormat>
    <chartFormat chart="7" format="197" series="1">
      <pivotArea type="data" outline="0" fieldPosition="0">
        <references count="2">
          <reference field="4294967294" count="1" selected="0">
            <x v="0"/>
          </reference>
          <reference field="27" count="1" selected="0">
            <x v="4"/>
          </reference>
        </references>
      </pivotArea>
    </chartFormat>
    <chartFormat chart="7" format="198" series="1">
      <pivotArea type="data" outline="0" fieldPosition="0">
        <references count="2">
          <reference field="4294967294" count="1" selected="0">
            <x v="0"/>
          </reference>
          <reference field="27" count="1" selected="0">
            <x v="5"/>
          </reference>
        </references>
      </pivotArea>
    </chartFormat>
    <chartFormat chart="7" format="199" series="1">
      <pivotArea type="data" outline="0" fieldPosition="0">
        <references count="2">
          <reference field="4294967294" count="1" selected="0">
            <x v="0"/>
          </reference>
          <reference field="27" count="1" selected="0">
            <x v="6"/>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A8CCB2-9F30-4C0B-A375-560851026256}" name="PivotTable XII"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6:J44" firstHeaderRow="1" firstDataRow="2" firstDataCol="1"/>
  <pivotFields count="30">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axis="axisCol" showAll="0">
      <items count="5">
        <item x="1"/>
        <item x="3"/>
        <item x="0"/>
        <item x="2"/>
        <item t="default"/>
      </items>
    </pivotField>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s>
  <rowFields count="1">
    <field x="27"/>
  </rowFields>
  <rowItems count="7">
    <i>
      <x v="1"/>
    </i>
    <i>
      <x v="2"/>
    </i>
    <i>
      <x v="3"/>
    </i>
    <i>
      <x v="4"/>
    </i>
    <i>
      <x v="5"/>
    </i>
    <i>
      <x v="6"/>
    </i>
    <i t="grand">
      <x/>
    </i>
  </rowItems>
  <colFields count="1">
    <field x="24"/>
  </colFields>
  <colItems count="5">
    <i>
      <x/>
    </i>
    <i>
      <x v="1"/>
    </i>
    <i>
      <x v="2"/>
    </i>
    <i>
      <x v="3"/>
    </i>
    <i t="grand">
      <x/>
    </i>
  </colItems>
  <dataFields count="1">
    <dataField name="Sum of Sales" fld="22" baseField="0" baseItem="0"/>
  </dataFields>
  <chartFormats count="4">
    <chartFormat chart="3" format="12" series="1">
      <pivotArea type="data" outline="0" fieldPosition="0">
        <references count="2">
          <reference field="4294967294" count="1" selected="0">
            <x v="0"/>
          </reference>
          <reference field="24" count="1" selected="0">
            <x v="0"/>
          </reference>
        </references>
      </pivotArea>
    </chartFormat>
    <chartFormat chart="3" format="13" series="1">
      <pivotArea type="data" outline="0" fieldPosition="0">
        <references count="2">
          <reference field="4294967294" count="1" selected="0">
            <x v="0"/>
          </reference>
          <reference field="24" count="1" selected="0">
            <x v="1"/>
          </reference>
        </references>
      </pivotArea>
    </chartFormat>
    <chartFormat chart="3" format="14" series="1">
      <pivotArea type="data" outline="0" fieldPosition="0">
        <references count="2">
          <reference field="4294967294" count="1" selected="0">
            <x v="0"/>
          </reference>
          <reference field="24" count="1" selected="0">
            <x v="2"/>
          </reference>
        </references>
      </pivotArea>
    </chartFormat>
    <chartFormat chart="3" format="15" series="1">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2326B9-81E1-4094-BE1B-93558D6803F0}" name="PivotTable VI"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17:G22" firstHeaderRow="0" firstDataRow="1" firstDataCol="1"/>
  <pivotFields count="30">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axis="axisRow" showAll="0">
      <items count="5">
        <item x="1"/>
        <item x="3"/>
        <item x="0"/>
        <item x="2"/>
        <item t="default"/>
      </items>
    </pivotField>
    <pivotField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24"/>
  </rowFields>
  <rowItems count="5">
    <i>
      <x/>
    </i>
    <i>
      <x v="1"/>
    </i>
    <i>
      <x v="2"/>
    </i>
    <i>
      <x v="3"/>
    </i>
    <i t="grand">
      <x/>
    </i>
  </rowItems>
  <colFields count="1">
    <field x="-2"/>
  </colFields>
  <colItems count="2">
    <i>
      <x/>
    </i>
    <i i="1">
      <x v="1"/>
    </i>
  </colItems>
  <dataFields count="2">
    <dataField name="Sum of Sales" fld="22" baseField="0" baseItem="0"/>
    <dataField name="Sum of Average" fld="26" baseField="0" baseItem="0"/>
  </dataFields>
  <chartFormats count="3">
    <chartFormat chart="1"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63C036-5E41-4623-9CA6-EA955F68B7D9}" name="PivotTable IX"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27:K32" firstHeaderRow="1" firstDataRow="2" firstDataCol="1"/>
  <pivotFields count="30">
    <pivotField showAll="0"/>
    <pivotField showAll="0"/>
    <pivotField axis="axisCol" showAll="0">
      <items count="6">
        <item x="0"/>
        <item x="1"/>
        <item x="2"/>
        <item x="4"/>
        <item x="3"/>
        <item t="default"/>
      </items>
    </pivotField>
    <pivotField showAll="0"/>
    <pivotField showAll="0"/>
    <pivotField dataField="1" showAll="0"/>
    <pivotField axis="axisRow" showAll="0">
      <items count="4">
        <item x="0"/>
        <item x="2"/>
        <item x="1"/>
        <item t="default"/>
      </items>
    </pivotField>
    <pivotField showAll="0"/>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6"/>
  </rowFields>
  <rowItems count="4">
    <i>
      <x/>
    </i>
    <i>
      <x v="1"/>
    </i>
    <i>
      <x v="2"/>
    </i>
    <i t="grand">
      <x/>
    </i>
  </rowItems>
  <colFields count="1">
    <field x="2"/>
  </colFields>
  <colItems count="6">
    <i>
      <x/>
    </i>
    <i>
      <x v="1"/>
    </i>
    <i>
      <x v="2"/>
    </i>
    <i>
      <x v="3"/>
    </i>
    <i>
      <x v="4"/>
    </i>
    <i t="grand">
      <x/>
    </i>
  </colItems>
  <dataFields count="1">
    <dataField name="Sum of Shipping Cost" fld="5" baseField="0" baseItem="0"/>
  </dataFields>
  <chartFormats count="10">
    <chartFormat chart="1" format="10" series="1">
      <pivotArea type="data" outline="0" fieldPosition="0">
        <references count="1">
          <reference field="2" count="1" selected="0">
            <x v="0"/>
          </reference>
        </references>
      </pivotArea>
    </chartFormat>
    <chartFormat chart="1" format="11" series="1">
      <pivotArea type="data" outline="0" fieldPosition="0">
        <references count="1">
          <reference field="2" count="1" selected="0">
            <x v="1"/>
          </reference>
        </references>
      </pivotArea>
    </chartFormat>
    <chartFormat chart="1" format="12" series="1">
      <pivotArea type="data" outline="0" fieldPosition="0">
        <references count="1">
          <reference field="2" count="1" selected="0">
            <x v="2"/>
          </reference>
        </references>
      </pivotArea>
    </chartFormat>
    <chartFormat chart="1" format="13" series="1">
      <pivotArea type="data" outline="0" fieldPosition="0">
        <references count="1">
          <reference field="2" count="1" selected="0">
            <x v="3"/>
          </reference>
        </references>
      </pivotArea>
    </chartFormat>
    <chartFormat chart="1" format="14" series="1">
      <pivotArea type="data" outline="0" fieldPosition="0">
        <references count="1">
          <reference field="2" count="1" selected="0">
            <x v="4"/>
          </reference>
        </references>
      </pivotArea>
    </chartFormat>
    <chartFormat chart="1" format="15" series="1">
      <pivotArea type="data" outline="0" fieldPosition="0">
        <references count="2">
          <reference field="4294967294" count="1" selected="0">
            <x v="0"/>
          </reference>
          <reference field="2" count="1" selected="0">
            <x v="0"/>
          </reference>
        </references>
      </pivotArea>
    </chartFormat>
    <chartFormat chart="1" format="16" series="1">
      <pivotArea type="data" outline="0" fieldPosition="0">
        <references count="2">
          <reference field="4294967294" count="1" selected="0">
            <x v="0"/>
          </reference>
          <reference field="2" count="1" selected="0">
            <x v="1"/>
          </reference>
        </references>
      </pivotArea>
    </chartFormat>
    <chartFormat chart="1" format="17" series="1">
      <pivotArea type="data" outline="0" fieldPosition="0">
        <references count="2">
          <reference field="4294967294" count="1" selected="0">
            <x v="0"/>
          </reference>
          <reference field="2" count="1" selected="0">
            <x v="2"/>
          </reference>
        </references>
      </pivotArea>
    </chartFormat>
    <chartFormat chart="1" format="18" series="1">
      <pivotArea type="data" outline="0" fieldPosition="0">
        <references count="2">
          <reference field="4294967294" count="1" selected="0">
            <x v="0"/>
          </reference>
          <reference field="2" count="1" selected="0">
            <x v="3"/>
          </reference>
        </references>
      </pivotArea>
    </chartFormat>
    <chartFormat chart="1" format="19"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CD3920-6F4F-43AF-8C89-93D80EA86DC3}" name="PivotTable II"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7:L12" firstHeaderRow="1" firstDataRow="1" firstDataCol="1"/>
  <pivotFields count="30">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Row"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4"/>
  </rowFields>
  <rowItems count="5">
    <i>
      <x/>
    </i>
    <i>
      <x v="1"/>
    </i>
    <i>
      <x v="2"/>
    </i>
    <i>
      <x v="3"/>
    </i>
    <i t="grand">
      <x/>
    </i>
  </rowItems>
  <colItems count="1">
    <i/>
  </colItems>
  <dataFields count="1">
    <dataField name="Sum of Sales" fld="22" baseField="0" baseItem="0"/>
  </dataFields>
  <chartFormats count="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4" count="1" selected="0">
            <x v="0"/>
          </reference>
        </references>
      </pivotArea>
    </chartFormat>
    <chartFormat chart="1" format="3">
      <pivotArea type="data" outline="0" fieldPosition="0">
        <references count="2">
          <reference field="4294967294" count="1" selected="0">
            <x v="0"/>
          </reference>
          <reference field="14" count="1" selected="0">
            <x v="1"/>
          </reference>
        </references>
      </pivotArea>
    </chartFormat>
    <chartFormat chart="1" format="4">
      <pivotArea type="data" outline="0" fieldPosition="0">
        <references count="2">
          <reference field="4294967294" count="1" selected="0">
            <x v="0"/>
          </reference>
          <reference field="14" count="1" selected="0">
            <x v="2"/>
          </reference>
        </references>
      </pivotArea>
    </chartFormat>
    <chartFormat chart="1" format="5">
      <pivotArea type="data" outline="0" fieldPosition="0">
        <references count="2">
          <reference field="4294967294" count="1" selected="0">
            <x v="0"/>
          </reference>
          <reference field="14" count="1" selected="0">
            <x v="3"/>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8ADEDB-335F-4565-92F5-5FB5B0A4963B}" name="PivotTable V"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17:C197" firstHeaderRow="1" firstDataRow="1" firstDataCol="1"/>
  <pivotFields count="3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8"/>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Sum of Sales" fld="22" baseField="0" baseItem="0"/>
  </dataFields>
  <chartFormats count="2">
    <chartFormat chart="1"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0873568-0D3B-4938-9D31-9199CA17564F}" name="PivotTable X"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25:N30" firstHeaderRow="1" firstDataRow="1" firstDataCol="1"/>
  <pivotFields count="30">
    <pivotField showAll="0"/>
    <pivotField showAll="0"/>
    <pivotField showAll="0">
      <items count="6">
        <item x="0"/>
        <item x="1"/>
        <item x="2"/>
        <item x="4"/>
        <item x="3"/>
        <item t="default"/>
      </items>
    </pivotField>
    <pivotField showAll="0"/>
    <pivotField showAll="0"/>
    <pivotField dataField="1" showAll="0"/>
    <pivotField showAll="0">
      <items count="4">
        <item x="0"/>
        <item x="2"/>
        <item x="1"/>
        <item t="default"/>
      </items>
    </pivotField>
    <pivotField axis="axisRow" showAll="0">
      <items count="5">
        <item x="1"/>
        <item x="3"/>
        <item x="2"/>
        <item x="0"/>
        <item t="default"/>
      </items>
    </pivotField>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7"/>
  </rowFields>
  <rowItems count="5">
    <i>
      <x/>
    </i>
    <i>
      <x v="1"/>
    </i>
    <i>
      <x v="2"/>
    </i>
    <i>
      <x v="3"/>
    </i>
    <i t="grand">
      <x/>
    </i>
  </rowItems>
  <colItems count="1">
    <i/>
  </colItems>
  <dataFields count="1">
    <dataField name="Sum of Shipping Cost" fld="5" baseField="0" baseItem="0"/>
  </dataFields>
  <chartFormats count="5">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 chart="7" format="9">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BC1F4BD-36EC-487A-A218-A66C1CDB3E78}" name="PivotTable Xi"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P17:Q35" firstHeaderRow="1" firstDataRow="1" firstDataCol="1"/>
  <pivotFields count="30">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EB4794D-3324-44F4-AC0A-47CA9DF97B86}" name="PivotTable 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D52"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dataField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45EB739-4EFD-4A2B-9658-FAE19609BA74}" name="PivotTable 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D13" firstHeaderRow="1" firstDataRow="1" firstDataCol="1"/>
  <pivotFields count="3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5"/>
  </rowFields>
  <rowItems count="11">
    <i>
      <x/>
    </i>
    <i>
      <x v="3"/>
    </i>
    <i>
      <x v="4"/>
    </i>
    <i>
      <x v="8"/>
    </i>
    <i>
      <x v="11"/>
    </i>
    <i>
      <x v="12"/>
    </i>
    <i>
      <x v="30"/>
    </i>
    <i>
      <x v="33"/>
    </i>
    <i>
      <x v="41"/>
    </i>
    <i>
      <x v="45"/>
    </i>
    <i t="grand">
      <x/>
    </i>
  </rowItems>
  <colItems count="1">
    <i/>
  </colItems>
  <dataFields count="1">
    <dataField name="Sum of Unit Price" fld="4" baseField="0" baseItem="0"/>
  </dataFields>
  <pivotTableStyleInfo name="PivotStyleMedium15" showRowHeaders="1" showColHeaders="1" showRowStripes="0" showColStripes="0" showLastColumn="1"/>
  <filters count="1">
    <filter fld="1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4B88561-9A4B-4B1A-8750-DBED713D8F98}" name="PivotTable 3"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C2:F6" firstHeaderRow="0" firstDataRow="1" firstDataCol="1"/>
  <pivotFields count="3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measureFilter="1"/>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4"/>
  </rowFields>
  <rowItems count="4">
    <i>
      <x/>
    </i>
    <i>
      <x v="1"/>
    </i>
    <i>
      <x v="2"/>
    </i>
    <i>
      <x v="3"/>
    </i>
  </rowItems>
  <colFields count="1">
    <field x="-2"/>
  </colFields>
  <colItems count="3">
    <i>
      <x/>
    </i>
    <i i="1">
      <x v="1"/>
    </i>
    <i i="2">
      <x v="2"/>
    </i>
  </colItems>
  <dataFields count="3">
    <dataField name="Sum of Profit" fld="20" baseField="0" baseItem="0"/>
    <dataField name="Sum of Unit Price" fld="4" baseField="0" baseItem="0"/>
    <dataField name="Sum of Shipping Cost" fld="5" baseField="0" baseItem="0"/>
  </dataFields>
  <pivotTableStyleInfo name="PivotStyleMedium15" showRowHeaders="1" showColHeaders="1" showRowStripes="0" showColStripes="0" showLastColumn="1"/>
  <filters count="1">
    <filter fld="15" type="count" evalOrder="-1" id="5"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6618BF7-C4DE-4BEC-9F8F-E1BB8E4C7AA4}" name="PivotTable 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D20" firstHeaderRow="1" firstDataRow="1" firstDataCol="1"/>
  <pivotFields count="30">
    <pivotField showAll="0"/>
    <pivotField showAll="0"/>
    <pivotField showAll="0"/>
    <pivotField showAll="0"/>
    <pivotField dataField="1" showAll="0"/>
    <pivotField showAll="0"/>
    <pivotField showAll="0"/>
    <pivotField showAll="0"/>
    <pivotField showAll="0"/>
    <pivotField axis="axisRow" showAll="0" sortType="descending">
      <items count="18">
        <item x="8"/>
        <item x="5"/>
        <item x="10"/>
        <item x="9"/>
        <item x="1"/>
        <item x="4"/>
        <item x="15"/>
        <item x="13"/>
        <item x="11"/>
        <item x="3"/>
        <item x="7"/>
        <item x="2"/>
        <item x="14"/>
        <item x="16"/>
        <item x="6"/>
        <item x="0"/>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9"/>
  </rowFields>
  <rowItems count="18">
    <i>
      <x v="9"/>
    </i>
    <i>
      <x v="16"/>
    </i>
    <i>
      <x v="3"/>
    </i>
    <i>
      <x v="15"/>
    </i>
    <i>
      <x v="1"/>
    </i>
    <i>
      <x v="5"/>
    </i>
    <i>
      <x v="14"/>
    </i>
    <i>
      <x v="2"/>
    </i>
    <i>
      <x v="4"/>
    </i>
    <i>
      <x/>
    </i>
    <i>
      <x v="8"/>
    </i>
    <i>
      <x v="10"/>
    </i>
    <i>
      <x v="13"/>
    </i>
    <i>
      <x v="11"/>
    </i>
    <i>
      <x v="6"/>
    </i>
    <i>
      <x v="7"/>
    </i>
    <i>
      <x v="12"/>
    </i>
    <i t="grand">
      <x/>
    </i>
  </rowItems>
  <colItems count="1">
    <i/>
  </colItems>
  <dataFields count="1">
    <dataField name="Sum of Unit Price" fld="4"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18C2BD9-43E8-4EC0-BF09-E099A8323014}"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E9" firstHeaderRow="0"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pivotField numFmtId="14" showAll="0"/>
    <pivotField showAll="0"/>
    <pivotField showAll="0"/>
    <pivotField dataField="1" showAll="0"/>
    <pivotField showAll="0"/>
    <pivotField showAll="0"/>
    <pivotField dataField="1" showAll="0"/>
    <pivotField dragToRow="0" dragToCol="0" dragToPage="0" showAll="0" defaultSubtotal="0"/>
    <pivotField axis="axisRow"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27"/>
  </rowFields>
  <rowItems count="7">
    <i>
      <x v="1"/>
    </i>
    <i>
      <x v="2"/>
    </i>
    <i>
      <x v="3"/>
    </i>
    <i>
      <x v="4"/>
    </i>
    <i>
      <x v="5"/>
    </i>
    <i>
      <x v="6"/>
    </i>
    <i t="grand">
      <x/>
    </i>
  </rowItems>
  <colFields count="1">
    <field x="-2"/>
  </colFields>
  <colItems count="2">
    <i>
      <x/>
    </i>
    <i i="1">
      <x v="1"/>
    </i>
  </colItems>
  <dataFields count="2">
    <dataField name="Sum of Predicted" fld="25" baseField="0" baseItem="0"/>
    <dataField name="Sum of Sales" fld="2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587FE20-5440-4D2A-B416-92884722655C}" name="PivotTable 5" cacheId="1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location ref="B6:I27" firstHeaderRow="1" firstDataRow="2" firstDataCol="2" rowPageCount="3" colPageCount="1"/>
  <pivotFields count="30">
    <pivotField compact="0" showAll="0"/>
    <pivotField compact="0" showAll="0"/>
    <pivotField compact="0" showAll="0"/>
    <pivotField compact="0" showAll="0"/>
    <pivotField compact="0" showAll="0"/>
    <pivotField compact="0" showAll="0"/>
    <pivotField axis="axisPage" compact="0" multipleItemSelectionAllowed="1" showAll="0">
      <items count="4">
        <item x="0"/>
        <item x="2"/>
        <item x="1"/>
        <item t="default"/>
      </items>
    </pivotField>
    <pivotField axis="axisPage" compact="0" multipleItemSelectionAllowed="1" showAll="0">
      <items count="5">
        <item x="1"/>
        <item x="3"/>
        <item x="2"/>
        <item x="0"/>
        <item t="default"/>
      </items>
    </pivotField>
    <pivotField axis="axisRow" compact="0" showAll="0">
      <items count="4">
        <item x="0"/>
        <item x="2"/>
        <item x="1"/>
        <item t="default"/>
      </items>
    </pivotField>
    <pivotField axis="axisRow" compact="0" showAll="0">
      <items count="18">
        <item x="8"/>
        <item x="5"/>
        <item x="10"/>
        <item x="9"/>
        <item x="1"/>
        <item x="4"/>
        <item x="15"/>
        <item x="13"/>
        <item x="11"/>
        <item x="3"/>
        <item x="7"/>
        <item x="2"/>
        <item x="14"/>
        <item x="16"/>
        <item x="6"/>
        <item x="0"/>
        <item x="12"/>
        <item t="default"/>
      </items>
    </pivotField>
    <pivotField compact="0" showAll="0"/>
    <pivotField compact="0" showAll="0"/>
    <pivotField compact="0" showAll="0"/>
    <pivotField compact="0" showAll="0"/>
    <pivotField axis="axisPage" compact="0" showAll="0">
      <items count="5">
        <item x="1"/>
        <item x="3"/>
        <item x="0"/>
        <item x="2"/>
        <item t="default"/>
      </items>
    </pivotField>
    <pivotField compact="0" showAll="0"/>
    <pivotField compact="0" showAll="0"/>
    <pivotField compact="0" showAll="0"/>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14" showAll="0"/>
    <pivotField compact="0" showAll="0"/>
    <pivotField compact="0" showAll="0"/>
    <pivotField dataField="1" compact="0" showAll="0"/>
    <pivotField compact="0" showAll="0"/>
    <pivotField compact="0" showAll="0"/>
    <pivotField compact="0" showAll="0"/>
    <pivotField compact="0" dragToRow="0" dragToCol="0" dragToPage="0" showAll="0" defaultSubtotal="0"/>
    <pivotField axis="axisCol" compact="0" showAll="0">
      <items count="15">
        <item x="0"/>
        <item x="1"/>
        <item x="2"/>
        <item x="3"/>
        <item x="4"/>
        <item x="5"/>
        <item x="6"/>
        <item x="7"/>
        <item x="8"/>
        <item x="9"/>
        <item x="10"/>
        <item x="11"/>
        <item x="12"/>
        <item x="13"/>
        <item t="default"/>
      </items>
    </pivotField>
    <pivotField compact="0" dragToRow="0" dragToCol="0" dragToPage="0" showAll="0" defaultSubtotal="0"/>
    <pivotField compact="0" dragToRow="0" dragToCol="0" dragToPage="0" showAll="0" defaultSubtotal="0"/>
  </pivotFields>
  <rowFields count="2">
    <field x="8"/>
    <field x="9"/>
  </rowFields>
  <rowItems count="20">
    <i>
      <x/>
    </i>
    <i r="1">
      <x v="2"/>
    </i>
    <i r="1">
      <x v="3"/>
    </i>
    <i r="1">
      <x v="8"/>
    </i>
    <i r="1">
      <x v="15"/>
    </i>
    <i>
      <x v="1"/>
    </i>
    <i r="1">
      <x/>
    </i>
    <i r="1">
      <x v="1"/>
    </i>
    <i r="1">
      <x v="6"/>
    </i>
    <i r="1">
      <x v="7"/>
    </i>
    <i r="1">
      <x v="10"/>
    </i>
    <i r="1">
      <x v="11"/>
    </i>
    <i r="1">
      <x v="12"/>
    </i>
    <i r="1">
      <x v="13"/>
    </i>
    <i r="1">
      <x v="14"/>
    </i>
    <i>
      <x v="2"/>
    </i>
    <i r="1">
      <x v="4"/>
    </i>
    <i r="1">
      <x v="5"/>
    </i>
    <i r="1">
      <x v="9"/>
    </i>
    <i r="1">
      <x v="16"/>
    </i>
  </rowItems>
  <colFields count="1">
    <field x="27"/>
  </colFields>
  <colItems count="6">
    <i>
      <x v="1"/>
    </i>
    <i>
      <x v="2"/>
    </i>
    <i>
      <x v="3"/>
    </i>
    <i>
      <x v="4"/>
    </i>
    <i>
      <x v="5"/>
    </i>
    <i>
      <x v="6"/>
    </i>
  </colItems>
  <pageFields count="3">
    <pageField fld="14" hier="-1"/>
    <pageField fld="7" hier="-1"/>
    <pageField fld="6" hier="-1"/>
  </pageFields>
  <dataFields count="1">
    <dataField name="Sum of Sales" fld="22"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2959DF1-6EA8-49A8-B3FE-BB87EBD0504C}" name="PivotTable 6" cacheId="10" applyNumberFormats="0" applyBorderFormats="0" applyFontFormats="0" applyPatternFormats="0" applyAlignmentFormats="0" applyWidthHeightFormats="1" dataCaption="Values" errorCaption="0" showError="1" missingCaption="0" updatedVersion="8" minRefreshableVersion="3" useAutoFormatting="1" rowGrandTotals="0" colGrandTotals="0" itemPrintTitles="1" createdVersion="8" indent="0" compact="0" outline="1" outlineData="1" compactData="0" multipleFieldFilters="0" chartFormat="4">
  <location ref="L6:S27" firstHeaderRow="1" firstDataRow="2" firstDataCol="2" rowPageCount="3" colPageCount="1"/>
  <pivotFields count="30">
    <pivotField compact="0" showAll="0"/>
    <pivotField compact="0" showAll="0"/>
    <pivotField compact="0" showAll="0">
      <items count="6">
        <item x="0"/>
        <item x="1"/>
        <item x="2"/>
        <item x="4"/>
        <item x="3"/>
        <item t="default"/>
      </items>
    </pivotField>
    <pivotField compact="0" showAll="0"/>
    <pivotField compact="0" showAll="0"/>
    <pivotField compact="0" showAll="0"/>
    <pivotField axis="axisPage" compact="0" showAll="0">
      <items count="4">
        <item x="0"/>
        <item x="2"/>
        <item x="1"/>
        <item t="default"/>
      </items>
    </pivotField>
    <pivotField axis="axisPage" compact="0" showAll="0">
      <items count="5">
        <item x="1"/>
        <item x="3"/>
        <item x="2"/>
        <item x="0"/>
        <item t="default"/>
      </items>
    </pivotField>
    <pivotField axis="axisRow" compact="0" showAll="0">
      <items count="4">
        <item x="0"/>
        <item x="2"/>
        <item x="1"/>
        <item t="default"/>
      </items>
    </pivotField>
    <pivotField axis="axisRow" compact="0" showAll="0">
      <items count="18">
        <item x="8"/>
        <item x="5"/>
        <item x="10"/>
        <item x="9"/>
        <item x="1"/>
        <item x="4"/>
        <item x="15"/>
        <item x="13"/>
        <item x="11"/>
        <item x="3"/>
        <item x="7"/>
        <item x="2"/>
        <item x="14"/>
        <item x="16"/>
        <item x="6"/>
        <item x="0"/>
        <item x="12"/>
        <item t="default"/>
      </items>
    </pivotField>
    <pivotField compact="0" showAll="0"/>
    <pivotField compact="0" showAll="0"/>
    <pivotField compact="0" showAll="0"/>
    <pivotField compact="0" showAll="0"/>
    <pivotField axis="axisPage" compact="0" showAll="0">
      <items count="5">
        <item x="1"/>
        <item x="3"/>
        <item x="0"/>
        <item x="2"/>
        <item t="default"/>
      </items>
    </pivotField>
    <pivotField compact="0" showAll="0"/>
    <pivotField compact="0" showAll="0"/>
    <pivotField compact="0" showAll="0"/>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14" showAll="0"/>
    <pivotField dataField="1" compact="0" showAll="0"/>
    <pivotField compact="0" showAll="0"/>
    <pivotField compact="0" showAll="0"/>
    <pivotField compact="0" showAll="0"/>
    <pivotField compact="0" showAll="0"/>
    <pivotField compact="0" showAll="0"/>
    <pivotField compact="0" dragToRow="0" dragToCol="0" dragToPage="0" showAll="0" defaultSubtotal="0"/>
    <pivotField axis="axisCol" compact="0" showAll="0">
      <items count="15">
        <item x="0"/>
        <item x="1"/>
        <item x="2"/>
        <item x="3"/>
        <item x="4"/>
        <item x="5"/>
        <item x="6"/>
        <item x="7"/>
        <item x="8"/>
        <item x="9"/>
        <item x="10"/>
        <item x="11"/>
        <item x="12"/>
        <item x="13"/>
        <item t="default"/>
      </items>
    </pivotField>
    <pivotField compact="0" dragToRow="0" dragToCol="0" dragToPage="0" showAll="0" defaultSubtotal="0"/>
    <pivotField compact="0" dragToRow="0" dragToCol="0" dragToPage="0" showAll="0" defaultSubtotal="0"/>
  </pivotFields>
  <rowFields count="2">
    <field x="8"/>
    <field x="9"/>
  </rowFields>
  <rowItems count="20">
    <i>
      <x/>
    </i>
    <i r="1">
      <x v="2"/>
    </i>
    <i r="1">
      <x v="3"/>
    </i>
    <i r="1">
      <x v="8"/>
    </i>
    <i r="1">
      <x v="15"/>
    </i>
    <i>
      <x v="1"/>
    </i>
    <i r="1">
      <x/>
    </i>
    <i r="1">
      <x v="1"/>
    </i>
    <i r="1">
      <x v="6"/>
    </i>
    <i r="1">
      <x v="7"/>
    </i>
    <i r="1">
      <x v="10"/>
    </i>
    <i r="1">
      <x v="11"/>
    </i>
    <i r="1">
      <x v="12"/>
    </i>
    <i r="1">
      <x v="13"/>
    </i>
    <i r="1">
      <x v="14"/>
    </i>
    <i>
      <x v="2"/>
    </i>
    <i r="1">
      <x v="4"/>
    </i>
    <i r="1">
      <x v="5"/>
    </i>
    <i r="1">
      <x v="9"/>
    </i>
    <i r="1">
      <x v="16"/>
    </i>
  </rowItems>
  <colFields count="1">
    <field x="27"/>
  </colFields>
  <colItems count="6">
    <i>
      <x v="1"/>
    </i>
    <i>
      <x v="2"/>
    </i>
    <i>
      <x v="3"/>
    </i>
    <i>
      <x v="4"/>
    </i>
    <i>
      <x v="5"/>
    </i>
    <i>
      <x v="6"/>
    </i>
  </colItems>
  <pageFields count="3">
    <pageField fld="14" hier="-1"/>
    <pageField fld="7" hier="-1"/>
    <pageField fld="6" hier="-1"/>
  </pageFields>
  <dataFields count="1">
    <dataField name="Sum of Profit" fld="20" baseField="8" baseItem="0" numFmtId="10">
      <extLst>
        <ext xmlns:x14="http://schemas.microsoft.com/office/spreadsheetml/2009/9/main" uri="{E15A36E0-9728-4e99-A89B-3F7291B0FE68}">
          <x14:dataField pivotShowAs="percentOfParentRow"/>
        </ext>
      </extLst>
    </dataField>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1" id="{3A996BD2-1481-4B84-B414-B753B3A470D5}">
            <x14:pivotAreas count="3">
              <pivotArea type="data" collapsedLevelsAreSubtotals="1" fieldPosition="0">
                <references count="3">
                  <reference field="4294967294" count="1" selected="0">
                    <x v="0"/>
                  </reference>
                  <reference field="8" count="1" selected="0">
                    <x v="0"/>
                  </reference>
                  <reference field="9" count="4">
                    <x v="2"/>
                    <x v="3"/>
                    <x v="8"/>
                    <x v="15"/>
                  </reference>
                </references>
              </pivotArea>
              <pivotArea type="data" collapsedLevelsAreSubtotals="1" fieldPosition="0">
                <references count="3">
                  <reference field="4294967294" count="1" selected="0">
                    <x v="0"/>
                  </reference>
                  <reference field="8" count="1" selected="0">
                    <x v="1"/>
                  </reference>
                  <reference field="9" count="9">
                    <x v="0"/>
                    <x v="1"/>
                    <x v="6"/>
                    <x v="7"/>
                    <x v="10"/>
                    <x v="11"/>
                    <x v="12"/>
                    <x v="13"/>
                    <x v="14"/>
                  </reference>
                </references>
              </pivotArea>
              <pivotArea type="data" collapsedLevelsAreSubtotals="1" fieldPosition="0">
                <references count="3">
                  <reference field="4294967294" count="1" selected="0">
                    <x v="0"/>
                  </reference>
                  <reference field="8" count="1" selected="0">
                    <x v="2"/>
                  </reference>
                  <reference field="9" count="4">
                    <x v="4"/>
                    <x v="5"/>
                    <x v="9"/>
                    <x v="16"/>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A0ADC97-217E-45E0-AFEC-2F8A83E469ED}" name="PivotTable 7" cacheId="1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chartFormat="4">
  <location ref="B6:G27" firstHeaderRow="0" firstDataRow="1" firstDataCol="2" rowPageCount="1" colPageCount="1"/>
  <pivotFields count="30">
    <pivotField compact="0" showAll="0"/>
    <pivotField compact="0" showAll="0"/>
    <pivotField compact="0" showAll="0">
      <items count="6">
        <item x="0"/>
        <item x="1"/>
        <item x="2"/>
        <item x="4"/>
        <item x="3"/>
        <item t="default"/>
      </items>
    </pivotField>
    <pivotField compact="0" showAll="0"/>
    <pivotField compact="0" showAll="0"/>
    <pivotField dataField="1" compact="0" showAll="0"/>
    <pivotField compact="0" showAll="0">
      <items count="4">
        <item x="0"/>
        <item x="2"/>
        <item x="1"/>
        <item t="default"/>
      </items>
    </pivotField>
    <pivotField compact="0" showAll="0"/>
    <pivotField axis="axisRow" compact="0" showAll="0">
      <items count="4">
        <item x="0"/>
        <item x="2"/>
        <item x="1"/>
        <item t="default"/>
      </items>
    </pivotField>
    <pivotField axis="axisRow" compact="0" showAll="0">
      <items count="18">
        <item x="8"/>
        <item x="5"/>
        <item x="10"/>
        <item x="9"/>
        <item x="1"/>
        <item x="4"/>
        <item x="15"/>
        <item x="13"/>
        <item x="11"/>
        <item x="3"/>
        <item x="7"/>
        <item x="2"/>
        <item x="14"/>
        <item x="16"/>
        <item x="6"/>
        <item x="0"/>
        <item x="12"/>
        <item t="default"/>
      </items>
    </pivotField>
    <pivotField compact="0" showAll="0">
      <items count="8">
        <item x="0"/>
        <item x="3"/>
        <item x="4"/>
        <item x="6"/>
        <item x="5"/>
        <item x="1"/>
        <item x="2"/>
        <item t="default"/>
      </items>
    </pivotField>
    <pivotField compact="0" showAll="0"/>
    <pivotField dataField="1" compact="0" showAll="0"/>
    <pivotField compact="0" showAll="0"/>
    <pivotField axis="axisPage" compact="0" showAll="0">
      <items count="5">
        <item x="1"/>
        <item x="3"/>
        <item x="0"/>
        <item x="2"/>
        <item t="default"/>
      </items>
    </pivotField>
    <pivotField compact="0" showAll="0"/>
    <pivotField compact="0" showAll="0"/>
    <pivotField compact="0" showAll="0"/>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14" showAll="0"/>
    <pivotField dataField="1" compact="0" showAll="0"/>
    <pivotField compact="0" showAll="0"/>
    <pivotField dataField="1" compact="0" showAll="0"/>
    <pivotField compact="0" showAll="0"/>
    <pivotField compact="0" showAll="0">
      <items count="5">
        <item x="1"/>
        <item x="3"/>
        <item x="0"/>
        <item x="2"/>
        <item t="default"/>
      </items>
    </pivotField>
    <pivotField compact="0" showAl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dragToRow="0" dragToCol="0" dragToPage="0" showAll="0" defaultSubtotal="0"/>
    <pivotField compact="0" dragToRow="0" dragToCol="0" dragToPage="0" showAll="0" defaultSubtotal="0"/>
  </pivotFields>
  <rowFields count="2">
    <field x="8"/>
    <field x="9"/>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2"/>
  </colFields>
  <colItems count="4">
    <i>
      <x/>
    </i>
    <i i="1">
      <x v="1"/>
    </i>
    <i i="2">
      <x v="2"/>
    </i>
    <i i="3">
      <x v="3"/>
    </i>
  </colItems>
  <pageFields count="1">
    <pageField fld="14" hier="-1"/>
  </pageFields>
  <dataFields count="4">
    <dataField name="Sum of Shipping Cost" fld="5" baseField="8" baseItem="0" numFmtId="10">
      <extLst>
        <ext xmlns:x14="http://schemas.microsoft.com/office/spreadsheetml/2009/9/main" uri="{E15A36E0-9728-4e99-A89B-3F7291B0FE68}">
          <x14:dataField pivotShowAs="percentOfParent"/>
        </ext>
      </extLst>
    </dataField>
    <dataField name="Sum of Sales" fld="22" baseField="8" baseItem="0" numFmtId="10">
      <extLst>
        <ext xmlns:x14="http://schemas.microsoft.com/office/spreadsheetml/2009/9/main" uri="{E15A36E0-9728-4e99-A89B-3F7291B0FE68}">
          <x14:dataField pivotShowAs="percentOfParent"/>
        </ext>
      </extLst>
    </dataField>
    <dataField name="Sum of Profit" fld="20" baseField="8" baseItem="0" numFmtId="10">
      <extLst>
        <ext xmlns:x14="http://schemas.microsoft.com/office/spreadsheetml/2009/9/main" uri="{E15A36E0-9728-4e99-A89B-3F7291B0FE68}">
          <x14:dataField pivotShowAs="percentOfParent"/>
        </ext>
      </extLst>
    </dataField>
    <dataField name="Sum of Product Base Margin" fld="12" showDataAs="percentOfTotal" baseField="0" baseItem="0" numFmtId="10"/>
  </dataFields>
  <formats count="8">
    <format dxfId="16">
      <pivotArea fieldPosition="0">
        <references count="3">
          <reference field="4294967294" count="3" selected="0">
            <x v="0"/>
            <x v="1"/>
            <x v="2"/>
          </reference>
          <reference field="8" count="1" selected="0">
            <x v="0"/>
          </reference>
          <reference field="9" count="4">
            <x v="2"/>
            <x v="3"/>
            <x v="8"/>
            <x v="15"/>
          </reference>
        </references>
      </pivotArea>
    </format>
    <format dxfId="15">
      <pivotArea fieldPosition="0">
        <references count="2">
          <reference field="4294967294" count="3" selected="0">
            <x v="0"/>
            <x v="1"/>
            <x v="2"/>
          </reference>
          <reference field="8" count="1">
            <x v="1"/>
          </reference>
        </references>
      </pivotArea>
    </format>
    <format dxfId="14">
      <pivotArea fieldPosition="0">
        <references count="3">
          <reference field="4294967294" count="3" selected="0">
            <x v="0"/>
            <x v="1"/>
            <x v="2"/>
          </reference>
          <reference field="8" count="1" selected="0">
            <x v="1"/>
          </reference>
          <reference field="9" count="9">
            <x v="0"/>
            <x v="1"/>
            <x v="6"/>
            <x v="7"/>
            <x v="10"/>
            <x v="11"/>
            <x v="12"/>
            <x v="13"/>
            <x v="14"/>
          </reference>
        </references>
      </pivotArea>
    </format>
    <format dxfId="13">
      <pivotArea fieldPosition="0">
        <references count="2">
          <reference field="4294967294" count="3" selected="0">
            <x v="0"/>
            <x v="1"/>
            <x v="2"/>
          </reference>
          <reference field="8" count="1">
            <x v="2"/>
          </reference>
        </references>
      </pivotArea>
    </format>
    <format dxfId="12">
      <pivotArea fieldPosition="0">
        <references count="3">
          <reference field="4294967294" count="3" selected="0">
            <x v="0"/>
            <x v="1"/>
            <x v="2"/>
          </reference>
          <reference field="8" count="1" selected="0">
            <x v="2"/>
          </reference>
          <reference field="9" count="4">
            <x v="4"/>
            <x v="5"/>
            <x v="9"/>
            <x v="16"/>
          </reference>
        </references>
      </pivotArea>
    </format>
    <format dxfId="11">
      <pivotArea outline="0" fieldPosition="0">
        <references count="1">
          <reference field="4294967294" count="1">
            <x v="0"/>
          </reference>
        </references>
      </pivotArea>
    </format>
    <format dxfId="10">
      <pivotArea outline="0" fieldPosition="0">
        <references count="1">
          <reference field="4294967294" count="1">
            <x v="1"/>
          </reference>
        </references>
      </pivotArea>
    </format>
    <format dxfId="9">
      <pivotArea outline="0" fieldPosition="0">
        <references count="1">
          <reference field="4294967294" count="1">
            <x v="2"/>
          </reference>
        </references>
      </pivotArea>
    </format>
  </formats>
  <conditionalFormats count="4">
    <conditionalFormat priority="1">
      <pivotAreas count="3">
        <pivotArea type="data" collapsedLevelsAreSubtotals="1" fieldPosition="0">
          <references count="3">
            <reference field="4294967294" count="1" selected="0">
              <x v="3"/>
            </reference>
            <reference field="8" count="1" selected="0">
              <x v="0"/>
            </reference>
            <reference field="9" count="4">
              <x v="2"/>
              <x v="3"/>
              <x v="8"/>
              <x v="15"/>
            </reference>
          </references>
        </pivotArea>
        <pivotArea type="data" collapsedLevelsAreSubtotals="1" fieldPosition="0">
          <references count="3">
            <reference field="4294967294" count="1" selected="0">
              <x v="3"/>
            </reference>
            <reference field="8" count="1" selected="0">
              <x v="2"/>
            </reference>
            <reference field="9" count="4">
              <x v="4"/>
              <x v="5"/>
              <x v="9"/>
              <x v="16"/>
            </reference>
          </references>
        </pivotArea>
        <pivotArea type="data" collapsedLevelsAreSubtotals="1" fieldPosition="0">
          <references count="3">
            <reference field="4294967294" count="1" selected="0">
              <x v="3"/>
            </reference>
            <reference field="8" count="1" selected="0">
              <x v="1"/>
            </reference>
            <reference field="9" count="9">
              <x v="0"/>
              <x v="1"/>
              <x v="6"/>
              <x v="7"/>
              <x v="10"/>
              <x v="11"/>
              <x v="12"/>
              <x v="13"/>
              <x v="14"/>
            </reference>
          </references>
        </pivotArea>
      </pivotAreas>
    </conditionalFormat>
    <conditionalFormat priority="3">
      <pivotAreas count="6">
        <pivotArea type="data" collapsedLevelsAreSubtotals="1" fieldPosition="0">
          <references count="3">
            <reference field="4294967294" count="1" selected="0">
              <x v="2"/>
            </reference>
            <reference field="8" count="1" selected="0">
              <x v="0"/>
            </reference>
            <reference field="9" count="4">
              <x v="2"/>
              <x v="3"/>
              <x v="8"/>
              <x v="15"/>
            </reference>
          </references>
        </pivotArea>
        <pivotArea type="data" collapsedLevelsAreSubtotals="1" fieldPosition="0">
          <references count="2">
            <reference field="4294967294" count="1" selected="0">
              <x v="2"/>
            </reference>
            <reference field="8" count="1">
              <x v="0"/>
            </reference>
          </references>
        </pivotArea>
        <pivotArea type="data" collapsedLevelsAreSubtotals="1" fieldPosition="0">
          <references count="2">
            <reference field="4294967294" count="1" selected="0">
              <x v="2"/>
            </reference>
            <reference field="8" count="1">
              <x v="1"/>
            </reference>
          </references>
        </pivotArea>
        <pivotArea type="data" collapsedLevelsAreSubtotals="1" fieldPosition="0">
          <references count="3">
            <reference field="4294967294" count="1" selected="0">
              <x v="2"/>
            </reference>
            <reference field="8" count="1" selected="0">
              <x v="1"/>
            </reference>
            <reference field="9" count="9">
              <x v="0"/>
              <x v="1"/>
              <x v="6"/>
              <x v="7"/>
              <x v="10"/>
              <x v="11"/>
              <x v="12"/>
              <x v="13"/>
              <x v="14"/>
            </reference>
          </references>
        </pivotArea>
        <pivotArea type="data" collapsedLevelsAreSubtotals="1" fieldPosition="0">
          <references count="2">
            <reference field="4294967294" count="1" selected="0">
              <x v="2"/>
            </reference>
            <reference field="8" count="1">
              <x v="2"/>
            </reference>
          </references>
        </pivotArea>
        <pivotArea type="data" collapsedLevelsAreSubtotals="1" fieldPosition="0">
          <references count="3">
            <reference field="4294967294" count="1" selected="0">
              <x v="2"/>
            </reference>
            <reference field="8" count="1" selected="0">
              <x v="2"/>
            </reference>
            <reference field="9" count="4">
              <x v="4"/>
              <x v="5"/>
              <x v="9"/>
              <x v="16"/>
            </reference>
          </references>
        </pivotArea>
      </pivotAreas>
    </conditionalFormat>
    <conditionalFormat priority="4">
      <pivotAreas count="6">
        <pivotArea type="data" collapsedLevelsAreSubtotals="1" fieldPosition="0">
          <references count="3">
            <reference field="4294967294" count="1" selected="0">
              <x v="1"/>
            </reference>
            <reference field="8" count="1" selected="0">
              <x v="0"/>
            </reference>
            <reference field="9" count="4">
              <x v="2"/>
              <x v="3"/>
              <x v="8"/>
              <x v="15"/>
            </reference>
          </references>
        </pivotArea>
        <pivotArea type="data" collapsedLevelsAreSubtotals="1" fieldPosition="0">
          <references count="2">
            <reference field="4294967294" count="1" selected="0">
              <x v="1"/>
            </reference>
            <reference field="8" count="1">
              <x v="0"/>
            </reference>
          </references>
        </pivotArea>
        <pivotArea type="data" collapsedLevelsAreSubtotals="1" fieldPosition="0">
          <references count="2">
            <reference field="4294967294" count="1" selected="0">
              <x v="1"/>
            </reference>
            <reference field="8" count="1">
              <x v="1"/>
            </reference>
          </references>
        </pivotArea>
        <pivotArea type="data" collapsedLevelsAreSubtotals="1" fieldPosition="0">
          <references count="3">
            <reference field="4294967294" count="1" selected="0">
              <x v="1"/>
            </reference>
            <reference field="8" count="1" selected="0">
              <x v="1"/>
            </reference>
            <reference field="9" count="9">
              <x v="0"/>
              <x v="1"/>
              <x v="6"/>
              <x v="7"/>
              <x v="10"/>
              <x v="11"/>
              <x v="12"/>
              <x v="13"/>
              <x v="14"/>
            </reference>
          </references>
        </pivotArea>
        <pivotArea type="data" collapsedLevelsAreSubtotals="1" fieldPosition="0">
          <references count="2">
            <reference field="4294967294" count="1" selected="0">
              <x v="1"/>
            </reference>
            <reference field="8" count="1">
              <x v="2"/>
            </reference>
          </references>
        </pivotArea>
        <pivotArea type="data" collapsedLevelsAreSubtotals="1" fieldPosition="0">
          <references count="3">
            <reference field="4294967294" count="1" selected="0">
              <x v="1"/>
            </reference>
            <reference field="8" count="1" selected="0">
              <x v="2"/>
            </reference>
            <reference field="9" count="4">
              <x v="4"/>
              <x v="5"/>
              <x v="9"/>
              <x v="16"/>
            </reference>
          </references>
        </pivotArea>
      </pivotAreas>
    </conditionalFormat>
    <conditionalFormat priority="6">
      <pivotAreas count="6">
        <pivotArea type="data" collapsedLevelsAreSubtotals="1" fieldPosition="0">
          <references count="3">
            <reference field="4294967294" count="1" selected="0">
              <x v="0"/>
            </reference>
            <reference field="8" count="1" selected="0">
              <x v="0"/>
            </reference>
            <reference field="9" count="4">
              <x v="2"/>
              <x v="3"/>
              <x v="8"/>
              <x v="15"/>
            </reference>
          </references>
        </pivotArea>
        <pivotArea type="data" collapsedLevelsAreSubtotals="1" fieldPosition="0">
          <references count="2">
            <reference field="4294967294" count="1" selected="0">
              <x v="0"/>
            </reference>
            <reference field="8" count="1">
              <x v="0"/>
            </reference>
          </references>
        </pivotArea>
        <pivotArea type="data" collapsedLevelsAreSubtotals="1" fieldPosition="0">
          <references count="2">
            <reference field="4294967294" count="1" selected="0">
              <x v="0"/>
            </reference>
            <reference field="8" count="1">
              <x v="1"/>
            </reference>
          </references>
        </pivotArea>
        <pivotArea type="data" collapsedLevelsAreSubtotals="1" fieldPosition="0">
          <references count="3">
            <reference field="4294967294" count="1" selected="0">
              <x v="0"/>
            </reference>
            <reference field="8" count="1" selected="0">
              <x v="1"/>
            </reference>
            <reference field="9" count="9">
              <x v="0"/>
              <x v="1"/>
              <x v="6"/>
              <x v="7"/>
              <x v="10"/>
              <x v="11"/>
              <x v="12"/>
              <x v="13"/>
              <x v="14"/>
            </reference>
          </references>
        </pivotArea>
        <pivotArea type="data" collapsedLevelsAreSubtotals="1" fieldPosition="0">
          <references count="2">
            <reference field="4294967294" count="1" selected="0">
              <x v="0"/>
            </reference>
            <reference field="8" count="1">
              <x v="2"/>
            </reference>
          </references>
        </pivotArea>
        <pivotArea type="data" collapsedLevelsAreSubtotals="1" fieldPosition="0">
          <references count="3">
            <reference field="4294967294" count="1" selected="0">
              <x v="0"/>
            </reference>
            <reference field="8" count="1" selected="0">
              <x v="2"/>
            </reference>
            <reference field="9" count="4">
              <x v="4"/>
              <x v="5"/>
              <x v="9"/>
              <x v="1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9A8BD06-096E-4CAC-8103-237952F632AE}" name="PivotTable 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3:E10" firstHeaderRow="1" firstDataRow="2" firstDataCol="1"/>
  <pivotFields count="7">
    <pivotField showAll="0"/>
    <pivotField showAll="0"/>
    <pivotField axis="axisCol" showAll="0">
      <items count="3">
        <item x="0"/>
        <item x="1"/>
        <item t="default"/>
      </items>
    </pivotField>
    <pivotField dataField="1" showAll="0"/>
    <pivotField showAll="0"/>
    <pivotField axis="axisRow" showAll="0">
      <items count="6">
        <item x="0"/>
        <item x="4"/>
        <item x="2"/>
        <item x="1"/>
        <item x="3"/>
        <item t="default"/>
      </items>
    </pivotField>
    <pivotField showAll="0"/>
  </pivotFields>
  <rowFields count="1">
    <field x="5"/>
  </rowFields>
  <rowItems count="6">
    <i>
      <x/>
    </i>
    <i>
      <x v="1"/>
    </i>
    <i>
      <x v="2"/>
    </i>
    <i>
      <x v="3"/>
    </i>
    <i>
      <x v="4"/>
    </i>
    <i t="grand">
      <x/>
    </i>
  </rowItems>
  <colFields count="1">
    <field x="2"/>
  </colFields>
  <colItems count="3">
    <i>
      <x/>
    </i>
    <i>
      <x v="1"/>
    </i>
    <i t="grand">
      <x/>
    </i>
  </colItems>
  <dataFields count="1">
    <dataField name="Sum of YearlyIncome" fld="3" baseField="0" baseItem="0"/>
  </dataFields>
  <chartFormats count="2">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1543993-9E6F-4A9C-8635-0B05CEE0E9FA}" name="PivotTable 9" cacheId="9" applyNumberFormats="0" applyBorderFormats="0" applyFontFormats="0" applyPatternFormats="0" applyAlignmentFormats="0" applyWidthHeightFormats="1" dataCaption="Values" tag="b188a171-0dd9-4212-8f71-16d0c43b6f91" updatedVersion="8" minRefreshableVersion="3" useAutoFormatting="1" itemPrintTitles="1" createdVersion="5" indent="0" outline="1" outlineData="1" multipleFieldFilters="0" chartFormat="1">
  <location ref="B3:E55" firstHeaderRow="1" firstDataRow="2" firstDataCol="1"/>
  <pivotFields count="4">
    <pivotField dataField="1" subtotalTop="0" showAll="0" defaultSubtotal="0"/>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s>
  <rowFields count="2">
    <field x="3"/>
    <field x="1"/>
  </rowFields>
  <rowItems count="51">
    <i>
      <x/>
    </i>
    <i r="1">
      <x/>
    </i>
    <i r="1">
      <x v="1"/>
    </i>
    <i r="1">
      <x v="2"/>
    </i>
    <i r="1">
      <x v="3"/>
    </i>
    <i r="1">
      <x v="4"/>
    </i>
    <i r="1">
      <x v="5"/>
    </i>
    <i r="1">
      <x v="6"/>
    </i>
    <i r="1">
      <x v="7"/>
    </i>
    <i r="1">
      <x v="8"/>
    </i>
    <i r="1">
      <x v="9"/>
    </i>
    <i r="1">
      <x v="10"/>
    </i>
    <i r="1">
      <x v="11"/>
    </i>
    <i r="1">
      <x v="12"/>
    </i>
    <i r="1">
      <x v="13"/>
    </i>
    <i r="1">
      <x v="14"/>
    </i>
    <i r="1">
      <x v="15"/>
    </i>
    <i>
      <x v="1"/>
    </i>
    <i r="1">
      <x/>
    </i>
    <i r="1">
      <x v="1"/>
    </i>
    <i r="1">
      <x v="2"/>
    </i>
    <i r="1">
      <x v="3"/>
    </i>
    <i r="1">
      <x v="4"/>
    </i>
    <i r="1">
      <x v="5"/>
    </i>
    <i r="1">
      <x v="6"/>
    </i>
    <i r="1">
      <x v="7"/>
    </i>
    <i r="1">
      <x v="8"/>
    </i>
    <i r="1">
      <x v="9"/>
    </i>
    <i r="1">
      <x v="10"/>
    </i>
    <i r="1">
      <x v="11"/>
    </i>
    <i r="1">
      <x v="12"/>
    </i>
    <i r="1">
      <x v="13"/>
    </i>
    <i r="1">
      <x v="14"/>
    </i>
    <i r="1">
      <x v="15"/>
    </i>
    <i>
      <x v="2"/>
    </i>
    <i r="1">
      <x/>
    </i>
    <i r="1">
      <x v="1"/>
    </i>
    <i r="1">
      <x v="2"/>
    </i>
    <i r="1">
      <x v="3"/>
    </i>
    <i r="1">
      <x v="4"/>
    </i>
    <i r="1">
      <x v="5"/>
    </i>
    <i r="1">
      <x v="6"/>
    </i>
    <i r="1">
      <x v="7"/>
    </i>
    <i r="1">
      <x v="8"/>
    </i>
    <i r="1">
      <x v="9"/>
    </i>
    <i r="1">
      <x v="10"/>
    </i>
    <i r="1">
      <x v="11"/>
    </i>
    <i r="1">
      <x v="12"/>
    </i>
    <i r="1">
      <x v="13"/>
    </i>
    <i r="1">
      <x v="15"/>
    </i>
    <i t="grand">
      <x/>
    </i>
  </rowItems>
  <colFields count="1">
    <field x="2"/>
  </colFields>
  <colItems count="3">
    <i>
      <x/>
    </i>
    <i>
      <x v="1"/>
    </i>
    <i t="grand">
      <x/>
    </i>
  </colItems>
  <dataFields count="1">
    <dataField name="Sum of Sales" fld="0" baseField="0" baseItem="0"/>
  </dataFields>
  <chartFormats count="3">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0" format="8" series="1">
      <pivotArea type="data" outline="0" fieldPosition="0">
        <references count="2">
          <reference field="4294967294" count="1" selected="0">
            <x v="0"/>
          </reference>
          <reference field="2" count="1" selected="0">
            <x v="1"/>
          </reference>
        </references>
      </pivotArea>
    </chartFormat>
  </chartFormats>
  <pivotHierarchies count="4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30"/>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3F195A-365D-4763-B926-2750E930DE3C}" sourceName="Region">
  <pivotTables>
    <pivotTable tabId="13" name="PivotTable 6"/>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A1B75EC-8A65-45B2-8C83-3AEBD399C016}" sourceName="Product Category">
  <pivotTables>
    <pivotTable tabId="13" name="PivotTable 6"/>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F90D0ACD-6BDE-46A3-B2A4-F87FBB05D220}" sourceName="Order Priority">
  <pivotTables>
    <pivotTable tabId="13" name="PivotTable 6"/>
    <pivotTable tabId="32" name="PivotTable II"/>
    <pivotTable tabId="32" name="PivotTable VI"/>
  </pivotTables>
  <data>
    <tabular pivotCacheId="364218867">
      <items count="5">
        <i x="0" s="1"/>
        <i x="1" s="1"/>
        <i x="2" s="1"/>
        <i x="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233F369D-7AA1-40E0-A222-721108E1A436}" sourceName="Product Category">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8BCD961-D354-4C58-A3B2-68B8791D95A2}" sourceName="Ship Mode">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3">
        <i x="0"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1" xr10:uid="{6D8AC643-B205-4977-89A6-9920EECA297C}" sourceName="Order Priority">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5">
        <i x="0" s="1"/>
        <i x="1" s="1"/>
        <i x="2" s="1"/>
        <i x="4"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CFC5C79F-6873-443B-AA85-F889344F7513}" sourceName="Manager">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4">
        <i x="1" s="1"/>
        <i x="3" s="1"/>
        <i x="0"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ACB22877-0BA7-4B8C-A4D3-34D4DA86325D}" sourceName="Customer Segment">
  <pivotTables>
    <pivotTable tabId="32" name="PivotTable X"/>
  </pivotTables>
  <data>
    <tabular pivotCacheId="364218867">
      <items count="4">
        <i x="1" s="1"/>
        <i x="3" s="1"/>
        <i x="2"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9593D2B-CF8E-492F-BB0C-57A5982B3A8D}" sourceName="[Table1].[Region]">
  <pivotTables>
    <pivotTable tabId="15" name="PivotTable 9"/>
  </pivotTables>
  <data>
    <olap pivotCacheId="1627569288">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2" xr10:uid="{635A871C-60F0-43DE-A17C-19769E9DD9BB}" sourceName="[Table1].[Order Priority]">
  <pivotTables>
    <pivotTable tabId="15" name="PivotTable 9"/>
  </pivotTables>
  <data>
    <olap pivotCacheId="1627569288">
      <levels count="2">
        <level uniqueName="[Table1].[Order Priority].[(All)]" sourceCaption="(All)" count="0"/>
        <level uniqueName="[Table1].[Order Priority].[Order Priority]" sourceCaption="Order Priority" count="5">
          <ranges>
            <range startItem="0">
              <i n="[Table1].[Order Priority].&amp;[Critical]" c="Critical"/>
              <i n="[Table1].[Order Priority].&amp;[High]" c="High"/>
              <i n="[Table1].[Order Priority].&amp;[Low]" c="Low"/>
              <i n="[Table1].[Order Priority].&amp;[Medium]" c="Medium"/>
              <i n="[Table1].[Order Priority].&amp;[Not Specified]" c="Not Specified"/>
            </range>
          </ranges>
        </level>
      </levels>
      <selections count="1">
        <selection n="[Table1].[Order Priority].[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B7041A41-13A4-4481-9372-D37993178788}" sourceName="[Table1].[Order Date (Month)]">
  <pivotTables>
    <pivotTable tabId="15" name="PivotTable 9"/>
  </pivotTables>
  <data>
    <olap pivotCacheId="1627569288">
      <levels count="2">
        <level uniqueName="[Table1].[Order Date (Month)].[(All)]" sourceCaption="(All)" count="0"/>
        <level uniqueName="[Table1].[Order Date (Month)].[Order Date (Month)]" sourceCaption="Order Date (Month)" count="6">
          <ranges>
            <range startItem="0">
              <i n="[Table1].[Order Date (Month)].&amp;[Jan]" c="Jan"/>
              <i n="[Table1].[Order Date (Month)].&amp;[Feb]" c="Feb"/>
              <i n="[Table1].[Order Date (Month)].&amp;[Mar]" c="Mar"/>
              <i n="[Table1].[Order Date (Month)].&amp;[Apr]" c="Apr"/>
              <i n="[Table1].[Order Date (Month)].&amp;[May]" c="May"/>
              <i n="[Table1].[Order Date (Month)].&amp;[Jun]" c="Jun"/>
            </range>
          </ranges>
        </level>
      </levels>
      <selections count="1">
        <selection n="[Table1].[Order Date (Month)].[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3D0DDA0D-4E22-4938-B63C-624A30CDC8CC}" sourceName="Months">
  <pivotTables>
    <pivotTable tabId="32" name="PivotTable VIII"/>
    <pivotTable tabId="32" name="PivotTable IX"/>
    <pivotTable tabId="32" name="PivotTable X"/>
    <pivotTable tabId="32" name="PivotTable Xi"/>
    <pivotTable tabId="32" name="PivotTable XII"/>
  </pivotTables>
  <data>
    <tabular pivotCacheId="364218867">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1" xr10:uid="{3963B7C3-54C5-4616-B42F-3DA292FEE461}" sourceName="Months">
  <pivotTables>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ED2890E4-112C-4EBF-9EB4-C5A28148AA7B}" sourceName="Region">
  <pivotTables>
    <pivotTable tabId="35" name="PivotTable1"/>
  </pivotTables>
  <data>
    <tabular pivotCacheId="364218867">
      <items count="4">
        <i x="1" s="1"/>
        <i x="3" s="1"/>
        <i x="0" s="1"/>
        <i x="2"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1" xr10:uid="{540FA0F9-70F0-4DC4-91E3-EF2FF4F264FB}" sourceName="Manager">
  <pivotTables>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4">
        <i x="1" s="1"/>
        <i x="3" s="1"/>
        <i x="0" s="1"/>
        <i x="2"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ntainer" xr10:uid="{0E4A5765-40D3-4279-937B-B19FC95DD031}" sourceName="Product Container">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7">
        <i x="0" s="1"/>
        <i x="3" s="1"/>
        <i x="4" s="1"/>
        <i x="6" s="1"/>
        <i x="5"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2264444-D0A4-4EA9-9DDC-FBBF47932614}" cache="Slicer_Region" caption="Region" columnCount="4" style="SlicerStyleLight4" rowHeight="241300"/>
  <slicer name="Product Category" xr10:uid="{9B11AC9A-046F-4509-9D26-F8537E4EB550}" cache="Slicer_Product_Category" caption="Product Category" columnCount="3" style="SlicerStyleLight4" rowHeight="241300"/>
  <slicer name="Order Priority" xr10:uid="{0EBD40E6-CA77-4895-9B80-FB320BEA520D}" cache="Slicer_Order_Priority" caption="Order Priority" style="SlicerStyleLight4" rowHeight="241300"/>
  <slicer name="Months" xr10:uid="{F0358E77-FFB4-460F-BA62-46EEE87B5487}" cache="Slicer_Months1" caption="Months" columnCount="6" style="SlicerStyleLight4" rowHeight="241300"/>
  <slicer name="Manager 1" xr10:uid="{799A8765-FC4C-41BB-84B9-1F8994D2951F}" cache="Slicer_Manager1" caption="Manager"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440D6C64-1727-4136-9E92-52C0E2398611}" cache="Slicer_Product_Category1" caption="Product Category" style="SlicerStyleLight5" rowHeight="241300"/>
  <slicer name="Ship Mode" xr10:uid="{7CA747AD-F290-4403-8CF8-644A2F5D2015}" cache="Slicer_Ship_Mode" caption="Ship Mode" columnCount="3" style="SlicerStyleLight5" rowHeight="241300"/>
  <slicer name="Order Priority 1" xr10:uid="{392173E7-14CC-472F-9868-D56F1CDE772C}" cache="Slicer_Order_Priority1" caption="Order Priority" style="SlicerStyleLight5" rowHeight="241300"/>
  <slicer name="Manager" xr10:uid="{4B7CEC5C-17D9-4A2C-9D15-C834A3C2B3A0}" cache="Slicer_Manager" caption="Manager" columnCount="4" style="SlicerStyleLight5" rowHeight="241300"/>
  <slicer name="Customer Segment" xr10:uid="{C8239FAC-D6EA-46CF-BE1A-A9F373FA64F3}" cache="Slicer_Customer_Segment" caption="Customer Segment" columnCount="4" style="SlicerStyleLight5" rowHeight="241300"/>
  <slicer name="Months 1" xr10:uid="{BA3910AF-DD93-4C15-886B-1CACA65E65DD}" cache="Slicer_Months" caption="Months" columnCount="6" style="SlicerStyleLight5" rowHeight="241300"/>
  <slicer name="Product Container" xr10:uid="{D190C279-A505-4AAE-9F77-1903870B8184}" cache="Slicer_Product_Container" caption="Product Container" style="SlicerStyleLight5"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80532E57-BFFA-4446-9667-636E58CC4C16}" cache="Slicer_Region2" caption="Region"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BE6E06F-9908-436D-BB07-F619BAF4BBFC}" cache="Slicer_Region1" caption="Region" level="1" rowHeight="241300"/>
  <slicer name="Order Priority 2" xr10:uid="{49B9E9E3-7FDF-4BEF-8C97-FCF2520EC5AB}" cache="Slicer_Order_Priority2" caption="Order Priority" level="1" rowHeight="241300"/>
  <slicer name="Order Date (Month)" xr10:uid="{ACC931AB-9157-4EFA-B411-35C05DE033AA}" cache="Slicer_Order_Date__Month" caption="Order Date (Month)"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C8C640-05FE-46FD-967C-E29769FAA830}" name="Table2" displayName="Table2" ref="A3:S1939" totalsRowShown="0" headerRowDxfId="67" headerRowBorderDxfId="66">
  <autoFilter ref="A3:S1939" xr:uid="{17C8C640-05FE-46FD-967C-E29769FAA830}"/>
  <tableColumns count="19">
    <tableColumn id="7" xr3:uid="{72D0D890-26F3-4EAB-9444-D295E5C515FD}" name="Order Priority" dataDxfId="65"/>
    <tableColumn id="8" xr3:uid="{7064F7D6-AF34-434D-A234-85998E28EABE}" name="Ship Mode" dataDxfId="64"/>
    <tableColumn id="9" xr3:uid="{C54CB771-EA3B-436B-8FEA-01280C2CC169}" name="Customer Segment" dataDxfId="63"/>
    <tableColumn id="1" xr3:uid="{11472653-3EAA-4E22-B04D-7B4FA576890C}" name="Discount" dataDxfId="62"/>
    <tableColumn id="2" xr3:uid="{7EE47A0E-EEBD-48B4-8C69-4163C684995A}" name="Unit Price" dataDxfId="61"/>
    <tableColumn id="3" xr3:uid="{F16F695F-2A26-4E18-B787-B05CF3299F65}" name="Shipping Cost" dataDxfId="60"/>
    <tableColumn id="4" xr3:uid="{0F2770BF-F729-4F06-A410-E03EF749C28B}" name="Product Base Margin" dataDxfId="59"/>
    <tableColumn id="5" xr3:uid="{1057BFF4-7A3C-4592-9D22-5BA1C23AAF46}" name="Profit" dataDxfId="58"/>
    <tableColumn id="12" xr3:uid="{A197B93B-164C-4850-B18D-A741BCD4CCDE}" name="OP_Critical" dataDxfId="57">
      <calculatedColumnFormula>IF(Table2[[#This Row],[Order Priority]]=Introduction!$B$42,1,0)</calculatedColumnFormula>
    </tableColumn>
    <tableColumn id="11" xr3:uid="{AF52B83F-D8F8-4A1B-BF1C-A513450CE4DF}" name="OP_High" dataDxfId="56">
      <calculatedColumnFormula>IF(Table2[[#This Row],[Order Priority]]=Introduction!$B$43,1,0)</calculatedColumnFormula>
    </tableColumn>
    <tableColumn id="13" xr3:uid="{17F33B32-4851-4ECB-BEA8-43C00EE9FCD8}" name="OP_Low" dataDxfId="55">
      <calculatedColumnFormula>IF(Table2[[#This Row],[Order Priority]]=Introduction!$B$44,1,0)</calculatedColumnFormula>
    </tableColumn>
    <tableColumn id="10" xr3:uid="{E6BDEDBB-61B7-4C19-94DD-D7932B20A2EF}" name="OP_Medium" dataDxfId="54">
      <calculatedColumnFormula>IF(Table2[[#This Row],[Order Priority]]=Introduction!$B$45,1,0)</calculatedColumnFormula>
    </tableColumn>
    <tableColumn id="15" xr3:uid="{8EC4F2E6-CBB8-42A7-9569-AC922C3DEA89}" name="SM_DT" dataDxfId="53">
      <calculatedColumnFormula>IF(Table2[[#This Row],[Ship Mode]]=Introduction!$C$42,1,0)</calculatedColumnFormula>
    </tableColumn>
    <tableColumn id="14" xr3:uid="{359A98AD-B644-4AC2-9FC1-B018389D4AF6}" name="SM_RA" dataDxfId="52">
      <calculatedColumnFormula>IF(Table2[[#This Row],[Ship Mode]]=Introduction!$C$44,1,0)</calculatedColumnFormula>
    </tableColumn>
    <tableColumn id="16" xr3:uid="{4A0F7443-9BEF-4376-BF36-91EDBA970FD3}" name="CS_SB" dataDxfId="51">
      <calculatedColumnFormula>IF(Table2[[#This Row],[Customer Segment]]=Introduction!$D$45,1,0)</calculatedColumnFormula>
    </tableColumn>
    <tableColumn id="17" xr3:uid="{61EDF0E0-A6D7-447B-9B75-0C9769673DAC}" name="CS_Con" dataDxfId="50">
      <calculatedColumnFormula>IF(Table2[[#This Row],[Customer Segment]]=Introduction!$D$42,1,0)</calculatedColumnFormula>
    </tableColumn>
    <tableColumn id="18" xr3:uid="{758EC0F1-AC47-4448-B84D-2084D7553841}" name="CS_HO" dataDxfId="49">
      <calculatedColumnFormula>IF(Table2[[#This Row],[Customer Segment]]=Introduction!$D$44,1,0)</calculatedColumnFormula>
    </tableColumn>
    <tableColumn id="19" xr3:uid="{2E0BECDF-A5DF-4D4C-BBF8-1BF3E6F32CF9}" name="Sales" dataDxfId="48"/>
    <tableColumn id="20" xr3:uid="{49071139-67C6-41FE-8CAD-C91A90D58803}" name="Predicted" dataDxfId="47">
      <calculatedColumnFormula>$C$1+$D$1*Table2[[#This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calculatedColumnFormula>
    </tableColumn>
  </tableColumns>
  <tableStyleInfo name="TableStyleLight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C21045-511F-44AB-8E61-67E69CA1351D}" name="Table1" displayName="Table1" ref="A1:Z1937" totalsRowShown="0" headerRowDxfId="46" headerRowBorderDxfId="45" tableBorderDxfId="44" totalsRowBorderDxfId="43">
  <autoFilter ref="A1:Z1937" xr:uid="{19C21045-511F-44AB-8E61-67E69CA1351D}"/>
  <tableColumns count="26">
    <tableColumn id="1" xr3:uid="{F1BC92C3-68CF-4B5B-AADC-46811DE7FD8C}" name="Customer ID" dataDxfId="42"/>
    <tableColumn id="2" xr3:uid="{AE82A1EF-1A85-4411-84CE-AFE797337CDD}" name="Customer Name" dataDxfId="41"/>
    <tableColumn id="3" xr3:uid="{D0B45CED-0094-41CD-B2E6-A3BC5A802158}" name="Order Priority" dataDxfId="40"/>
    <tableColumn id="4" xr3:uid="{93A048C1-0CC5-4D97-8A9A-D04473DC8C84}" name="Discount" dataDxfId="39"/>
    <tableColumn id="5" xr3:uid="{192BC4D6-20D6-4F90-84C0-900361F63EA9}" name="Unit Price" dataDxfId="38"/>
    <tableColumn id="6" xr3:uid="{C816C2FC-30C1-48CB-B7A6-49E9427DF8CB}" name="Shipping Cost" dataDxfId="37"/>
    <tableColumn id="7" xr3:uid="{005427F1-D39A-4A7A-A015-078985A5DE2B}" name="Ship Mode" dataDxfId="36"/>
    <tableColumn id="8" xr3:uid="{ABDE9547-E59C-420F-A81E-AF2297FBA5BA}" name="Customer Segment" dataDxfId="35"/>
    <tableColumn id="9" xr3:uid="{1221FFBF-67FB-4812-9B35-1802C9EFE69B}" name="Product Category" dataDxfId="34"/>
    <tableColumn id="10" xr3:uid="{F8DE8133-B51A-4C00-8F96-44BE7E6DF754}" name="Product Sub-Category" dataDxfId="33"/>
    <tableColumn id="11" xr3:uid="{56A253CE-3589-4C02-9A21-7B6F463899EE}" name="Product Container" dataDxfId="32"/>
    <tableColumn id="12" xr3:uid="{D7FA70BF-C680-4DFF-B5A5-9849AE239C05}" name="Product Name" dataDxfId="31"/>
    <tableColumn id="13" xr3:uid="{E510CA5E-B604-47C0-B248-D8A1647366C0}" name="Product Base Margin" dataDxfId="30"/>
    <tableColumn id="14" xr3:uid="{51084392-40FE-46EE-83FD-AA3A4781B404}" name="Country" dataDxfId="29"/>
    <tableColumn id="15" xr3:uid="{3A4F19E5-C1A7-4252-B618-BE0FEB69E882}" name="Region" dataDxfId="28"/>
    <tableColumn id="16" xr3:uid="{C2308404-0212-4712-AD72-0B0B902D51A7}" name="State or Province" dataDxfId="27"/>
    <tableColumn id="17" xr3:uid="{C0E8764A-06B5-41D4-9247-8B0F4E66C869}" name="City" dataDxfId="26"/>
    <tableColumn id="18" xr3:uid="{14D98A90-CD7D-4CB5-AD52-FF852EC54634}" name="Postal Code" dataDxfId="25"/>
    <tableColumn id="19" xr3:uid="{EB7D5F42-8F9E-4AF3-BE35-FDB7AE8EDFEA}" name="Order Date" dataDxfId="24"/>
    <tableColumn id="20" xr3:uid="{6523FAF5-81ED-410D-AF44-14170A43D591}" name="Ship Date" dataDxfId="23"/>
    <tableColumn id="21" xr3:uid="{D7111234-91AB-4BAF-95BC-E2697AB2BD4C}" name="Profit" dataDxfId="22"/>
    <tableColumn id="22" xr3:uid="{C0F007FE-025C-43FC-BC0A-7CC583F8771A}" name="New Quantity" dataDxfId="21"/>
    <tableColumn id="23" xr3:uid="{948D1E5D-43F9-4739-B021-A1DE845F9118}" name="Sales" dataDxfId="20"/>
    <tableColumn id="24" xr3:uid="{0B32AF12-D6EA-4670-BE51-144353484F7B}" name="Order ID" dataDxfId="19"/>
    <tableColumn id="27" xr3:uid="{F9875FC0-E54C-4A30-8DB7-AF5F6DD33D8F}" name="Manager" dataDxfId="18"/>
    <tableColumn id="25" xr3:uid="{3EB080BD-ABFC-41A8-811D-EC0996974D24}" name="Predicted" dataDxfId="17"/>
  </tableColumns>
  <tableStyleInfo name="TableStyleMedium1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C2F833F-CCF2-44E6-A4F3-733A3E88303E}" name="Table4" displayName="Table4" ref="A1:F1125" totalsRowShown="0" headerRowDxfId="8" dataDxfId="7" tableBorderDxfId="6">
  <autoFilter ref="A1:F1125" xr:uid="{8C2F833F-CCF2-44E6-A4F3-733A3E88303E}"/>
  <tableColumns count="6">
    <tableColumn id="1" xr3:uid="{E24B0437-D89A-4D0C-811E-1B4BC9DBCC10}" name="ID" dataDxfId="5"/>
    <tableColumn id="2" xr3:uid="{4CB530BE-429E-4441-9DE6-89FD7930A004}" name="Customer ID" dataDxfId="4"/>
    <tableColumn id="4" xr3:uid="{1CEC71D2-9550-4DE3-8248-105DE246A45A}" name="MaritalStatus" dataDxfId="3"/>
    <tableColumn id="5" xr3:uid="{D1C88D8B-90ED-49B4-A17F-22F6F6ADF4A7}" name="YearlyIncome" dataDxfId="2"/>
    <tableColumn id="7" xr3:uid="{4765A506-D4A5-49A2-9E35-672208AADA15}" name="EnglishEducation" dataDxfId="1"/>
    <tableColumn id="8" xr3:uid="{A2EDE9B0-8D21-473A-9023-5FE898D017C8}" name="HouseOwnerFlag"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938ACC6-B63B-468E-AC44-E177792AD11D}">
  <we:reference id="wa200000018" version="22.0.3.0" store="en-US" storeType="OMEX"/>
  <we:alternateReferences>
    <we:reference id="WA200000018" version="22.0.3.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4.xml"/><Relationship Id="rId1" Type="http://schemas.openxmlformats.org/officeDocument/2006/relationships/pivotTable" Target="../pivotTables/pivotTable15.xml"/><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6.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6.xml"/><Relationship Id="rId1" Type="http://schemas.openxmlformats.org/officeDocument/2006/relationships/pivotTable" Target="../pivotTables/pivotTable17.xml"/></Relationships>
</file>

<file path=xl/worksheets/_rels/sheet16.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21.xml"/></Relationships>
</file>

<file path=xl/worksheets/_rels/sheet2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8.xml"/><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C5F1-C140-4F6D-BBFD-7B956731BA67}">
  <dimension ref="B3:J74"/>
  <sheetViews>
    <sheetView tabSelected="1" zoomScale="90" zoomScaleNormal="90" workbookViewId="0">
      <selection activeCell="B8" sqref="B8:C9"/>
    </sheetView>
  </sheetViews>
  <sheetFormatPr defaultRowHeight="14.25" x14ac:dyDescent="0.2"/>
  <cols>
    <col min="2" max="2" width="20.5" bestFit="1" customWidth="1"/>
    <col min="3" max="3" width="13.625" customWidth="1"/>
    <col min="4" max="4" width="18.875" bestFit="1" customWidth="1"/>
    <col min="5" max="5" width="17.375" bestFit="1" customWidth="1"/>
    <col min="6" max="6" width="30.375" bestFit="1" customWidth="1"/>
    <col min="7" max="7" width="18" bestFit="1" customWidth="1"/>
    <col min="9" max="9" width="9.375" bestFit="1" customWidth="1"/>
  </cols>
  <sheetData>
    <row r="3" spans="2:10" ht="15" customHeight="1" x14ac:dyDescent="0.2"/>
    <row r="4" spans="2:10" ht="15" customHeight="1" x14ac:dyDescent="0.2"/>
    <row r="5" spans="2:10" ht="15.75" customHeight="1" x14ac:dyDescent="0.2"/>
    <row r="6" spans="2:10" ht="15.75" customHeight="1" x14ac:dyDescent="0.2"/>
    <row r="7" spans="2:10" ht="15.75" customHeight="1" x14ac:dyDescent="0.2"/>
    <row r="8" spans="2:10" ht="15.75" customHeight="1" x14ac:dyDescent="0.2">
      <c r="B8" s="62" t="s">
        <v>3243</v>
      </c>
      <c r="C8" s="62"/>
      <c r="D8" s="63" t="s">
        <v>3328</v>
      </c>
      <c r="E8" s="63"/>
      <c r="F8" s="63"/>
      <c r="G8" s="63"/>
      <c r="H8" s="63"/>
      <c r="I8" s="63"/>
      <c r="J8" s="63"/>
    </row>
    <row r="9" spans="2:10" ht="15.75" customHeight="1" x14ac:dyDescent="0.2">
      <c r="B9" s="62"/>
      <c r="C9" s="62"/>
      <c r="D9" s="63"/>
      <c r="E9" s="63"/>
      <c r="F9" s="63"/>
      <c r="G9" s="63"/>
      <c r="H9" s="63"/>
      <c r="I9" s="63"/>
      <c r="J9" s="63"/>
    </row>
    <row r="10" spans="2:10" ht="15.75" customHeight="1" x14ac:dyDescent="0.2"/>
    <row r="11" spans="2:10" ht="15.75" customHeight="1" x14ac:dyDescent="0.25">
      <c r="B11" s="21" t="s">
        <v>2987</v>
      </c>
      <c r="C11" t="s">
        <v>3244</v>
      </c>
    </row>
    <row r="12" spans="2:10" ht="15.75" customHeight="1" x14ac:dyDescent="0.25">
      <c r="B12" s="21" t="s">
        <v>2988</v>
      </c>
      <c r="C12" t="s">
        <v>3245</v>
      </c>
      <c r="F12" s="64" t="s">
        <v>3329</v>
      </c>
      <c r="G12" s="64"/>
    </row>
    <row r="13" spans="2:10" ht="15.75" customHeight="1" x14ac:dyDescent="0.25">
      <c r="B13" s="21" t="s">
        <v>2989</v>
      </c>
      <c r="C13" t="s">
        <v>3251</v>
      </c>
    </row>
    <row r="14" spans="2:10" ht="15.75" customHeight="1" x14ac:dyDescent="0.25">
      <c r="B14" s="21" t="s">
        <v>2990</v>
      </c>
      <c r="C14" t="s">
        <v>3246</v>
      </c>
    </row>
    <row r="15" spans="2:10" ht="15.75" customHeight="1" x14ac:dyDescent="0.25">
      <c r="B15" s="21" t="s">
        <v>2991</v>
      </c>
      <c r="C15" t="s">
        <v>3247</v>
      </c>
    </row>
    <row r="16" spans="2:10" ht="15.75" customHeight="1" x14ac:dyDescent="0.25">
      <c r="B16" s="21" t="s">
        <v>2992</v>
      </c>
      <c r="C16" t="s">
        <v>3248</v>
      </c>
    </row>
    <row r="17" spans="2:3" ht="15.75" customHeight="1" x14ac:dyDescent="0.25">
      <c r="B17" s="21" t="s">
        <v>2993</v>
      </c>
      <c r="C17" t="s">
        <v>3249</v>
      </c>
    </row>
    <row r="18" spans="2:3" ht="15.75" customHeight="1" x14ac:dyDescent="0.25">
      <c r="B18" s="21" t="s">
        <v>2994</v>
      </c>
      <c r="C18" t="s">
        <v>3250</v>
      </c>
    </row>
    <row r="19" spans="2:3" ht="15.75" customHeight="1" x14ac:dyDescent="0.25">
      <c r="B19" s="21" t="s">
        <v>2995</v>
      </c>
      <c r="C19" t="s">
        <v>3254</v>
      </c>
    </row>
    <row r="20" spans="2:3" ht="15.75" customHeight="1" x14ac:dyDescent="0.25">
      <c r="B20" s="21" t="s">
        <v>3252</v>
      </c>
      <c r="C20" t="s">
        <v>3255</v>
      </c>
    </row>
    <row r="21" spans="2:3" ht="15.75" customHeight="1" x14ac:dyDescent="0.25">
      <c r="B21" s="21" t="s">
        <v>2997</v>
      </c>
      <c r="C21" t="s">
        <v>3253</v>
      </c>
    </row>
    <row r="22" spans="2:3" ht="15.75" customHeight="1" x14ac:dyDescent="0.25">
      <c r="B22" s="21" t="s">
        <v>2998</v>
      </c>
      <c r="C22" t="s">
        <v>3256</v>
      </c>
    </row>
    <row r="23" spans="2:3" ht="15.75" customHeight="1" x14ac:dyDescent="0.25">
      <c r="B23" s="21" t="s">
        <v>2999</v>
      </c>
      <c r="C23" t="s">
        <v>3257</v>
      </c>
    </row>
    <row r="24" spans="2:3" ht="15.75" customHeight="1" x14ac:dyDescent="0.25">
      <c r="B24" s="21" t="s">
        <v>3000</v>
      </c>
      <c r="C24" t="s">
        <v>3258</v>
      </c>
    </row>
    <row r="25" spans="2:3" ht="15.75" customHeight="1" x14ac:dyDescent="0.25">
      <c r="B25" s="21" t="s">
        <v>3001</v>
      </c>
      <c r="C25" t="s">
        <v>3259</v>
      </c>
    </row>
    <row r="26" spans="2:3" ht="15.75" customHeight="1" x14ac:dyDescent="0.25">
      <c r="B26" s="21" t="s">
        <v>3002</v>
      </c>
      <c r="C26" t="s">
        <v>3260</v>
      </c>
    </row>
    <row r="27" spans="2:3" ht="15.75" customHeight="1" x14ac:dyDescent="0.25">
      <c r="B27" s="21" t="s">
        <v>3003</v>
      </c>
      <c r="C27" t="s">
        <v>3261</v>
      </c>
    </row>
    <row r="28" spans="2:3" ht="15.75" customHeight="1" x14ac:dyDescent="0.25">
      <c r="B28" s="21" t="s">
        <v>3004</v>
      </c>
      <c r="C28" t="s">
        <v>3262</v>
      </c>
    </row>
    <row r="29" spans="2:3" ht="15.75" customHeight="1" x14ac:dyDescent="0.25">
      <c r="B29" s="21" t="s">
        <v>3263</v>
      </c>
      <c r="C29" t="s">
        <v>3264</v>
      </c>
    </row>
    <row r="30" spans="2:3" ht="15.75" customHeight="1" x14ac:dyDescent="0.25">
      <c r="B30" s="21" t="s">
        <v>3266</v>
      </c>
      <c r="C30" t="s">
        <v>3265</v>
      </c>
    </row>
    <row r="31" spans="2:3" ht="15.75" customHeight="1" x14ac:dyDescent="0.25">
      <c r="B31" s="21" t="s">
        <v>3007</v>
      </c>
      <c r="C31" t="s">
        <v>3267</v>
      </c>
    </row>
    <row r="32" spans="2:3" ht="15.75" customHeight="1" x14ac:dyDescent="0.25">
      <c r="B32" s="21" t="s">
        <v>3268</v>
      </c>
      <c r="C32" t="s">
        <v>3269</v>
      </c>
    </row>
    <row r="33" spans="2:9" ht="15.75" customHeight="1" x14ac:dyDescent="0.25">
      <c r="B33" s="21" t="s">
        <v>3008</v>
      </c>
      <c r="C33" t="s">
        <v>3270</v>
      </c>
    </row>
    <row r="34" spans="2:9" ht="15.75" customHeight="1" x14ac:dyDescent="0.25">
      <c r="B34" s="21" t="s">
        <v>3009</v>
      </c>
      <c r="C34" t="s">
        <v>3271</v>
      </c>
    </row>
    <row r="35" spans="2:9" ht="15.75" customHeight="1" x14ac:dyDescent="0.25">
      <c r="B35" s="21" t="s">
        <v>3272</v>
      </c>
      <c r="C35" t="s">
        <v>3273</v>
      </c>
    </row>
    <row r="36" spans="2:9" ht="15.75" customHeight="1" x14ac:dyDescent="0.25">
      <c r="B36" s="21" t="s">
        <v>3327</v>
      </c>
      <c r="C36" s="49" t="s">
        <v>3330</v>
      </c>
    </row>
    <row r="37" spans="2:9" ht="15.75" customHeight="1" x14ac:dyDescent="0.2"/>
    <row r="38" spans="2:9" ht="15.75" customHeight="1" x14ac:dyDescent="0.2">
      <c r="B38" s="62" t="s">
        <v>3225</v>
      </c>
    </row>
    <row r="39" spans="2:9" ht="15.75" customHeight="1" x14ac:dyDescent="0.2">
      <c r="B39" s="62"/>
    </row>
    <row r="41" spans="2:9" ht="15" x14ac:dyDescent="0.25">
      <c r="B41" s="16" t="s">
        <v>2989</v>
      </c>
      <c r="C41" s="18" t="s">
        <v>2993</v>
      </c>
      <c r="D41" s="16" t="s">
        <v>2994</v>
      </c>
      <c r="E41" s="18" t="s">
        <v>2995</v>
      </c>
      <c r="F41" s="16" t="s">
        <v>2996</v>
      </c>
      <c r="G41" s="16" t="s">
        <v>2997</v>
      </c>
      <c r="H41" s="16" t="s">
        <v>3001</v>
      </c>
      <c r="I41" s="16" t="s">
        <v>3010</v>
      </c>
    </row>
    <row r="42" spans="2:9" x14ac:dyDescent="0.2">
      <c r="B42" s="17" t="s">
        <v>1</v>
      </c>
      <c r="C42" s="19" t="s">
        <v>2</v>
      </c>
      <c r="D42" s="17" t="s">
        <v>15</v>
      </c>
      <c r="E42" s="19" t="s">
        <v>4</v>
      </c>
      <c r="F42" s="17" t="s">
        <v>71</v>
      </c>
      <c r="G42" s="17" t="s">
        <v>26</v>
      </c>
      <c r="H42" s="17" t="s">
        <v>28</v>
      </c>
      <c r="I42" s="20" t="s">
        <v>3216</v>
      </c>
    </row>
    <row r="43" spans="2:9" x14ac:dyDescent="0.2">
      <c r="B43" s="17" t="s">
        <v>13</v>
      </c>
      <c r="C43" s="19" t="s">
        <v>63</v>
      </c>
      <c r="D43" s="17" t="s">
        <v>70</v>
      </c>
      <c r="E43" s="19" t="s">
        <v>24</v>
      </c>
      <c r="F43" s="17" t="s">
        <v>48</v>
      </c>
      <c r="G43" s="17" t="s">
        <v>18</v>
      </c>
      <c r="H43" s="17" t="s">
        <v>87</v>
      </c>
      <c r="I43" s="20" t="s">
        <v>3218</v>
      </c>
    </row>
    <row r="44" spans="2:9" x14ac:dyDescent="0.2">
      <c r="B44" s="17" t="s">
        <v>23</v>
      </c>
      <c r="C44" s="19" t="s">
        <v>14</v>
      </c>
      <c r="D44" s="17" t="s">
        <v>47</v>
      </c>
      <c r="E44" s="19" t="s">
        <v>16</v>
      </c>
      <c r="F44" s="17" t="s">
        <v>93</v>
      </c>
      <c r="G44" s="17" t="s">
        <v>120</v>
      </c>
      <c r="H44" s="17" t="s">
        <v>9</v>
      </c>
      <c r="I44" s="20" t="s">
        <v>3215</v>
      </c>
    </row>
    <row r="45" spans="2:9" x14ac:dyDescent="0.2">
      <c r="B45" s="17" t="s">
        <v>92</v>
      </c>
      <c r="D45" s="17" t="s">
        <v>3</v>
      </c>
      <c r="F45" s="17" t="s">
        <v>85</v>
      </c>
      <c r="G45" s="17" t="s">
        <v>40</v>
      </c>
      <c r="H45" s="17" t="s">
        <v>35</v>
      </c>
      <c r="I45" s="20" t="s">
        <v>3217</v>
      </c>
    </row>
    <row r="46" spans="2:9" x14ac:dyDescent="0.2">
      <c r="B46" s="17" t="s">
        <v>46</v>
      </c>
      <c r="F46" s="17" t="s">
        <v>17</v>
      </c>
      <c r="G46" s="17" t="s">
        <v>6</v>
      </c>
    </row>
    <row r="47" spans="2:9" x14ac:dyDescent="0.2">
      <c r="F47" s="17" t="s">
        <v>39</v>
      </c>
      <c r="G47" s="17" t="s">
        <v>33</v>
      </c>
    </row>
    <row r="48" spans="2:9" x14ac:dyDescent="0.2">
      <c r="F48" s="17" t="s">
        <v>321</v>
      </c>
      <c r="G48" s="17" t="s">
        <v>49</v>
      </c>
    </row>
    <row r="49" spans="2:6" x14ac:dyDescent="0.2">
      <c r="F49" s="17" t="s">
        <v>128</v>
      </c>
    </row>
    <row r="50" spans="2:6" x14ac:dyDescent="0.2">
      <c r="D50" s="8"/>
      <c r="E50" s="8"/>
      <c r="F50" s="17" t="s">
        <v>102</v>
      </c>
    </row>
    <row r="51" spans="2:6" x14ac:dyDescent="0.2">
      <c r="F51" s="17" t="s">
        <v>32</v>
      </c>
    </row>
    <row r="52" spans="2:6" x14ac:dyDescent="0.2">
      <c r="F52" s="17" t="s">
        <v>64</v>
      </c>
    </row>
    <row r="53" spans="2:6" x14ac:dyDescent="0.2">
      <c r="F53" s="17" t="s">
        <v>25</v>
      </c>
    </row>
    <row r="54" spans="2:6" x14ac:dyDescent="0.2">
      <c r="F54" s="17" t="s">
        <v>152</v>
      </c>
    </row>
    <row r="55" spans="2:6" x14ac:dyDescent="0.2">
      <c r="F55" s="17" t="s">
        <v>544</v>
      </c>
    </row>
    <row r="56" spans="2:6" x14ac:dyDescent="0.2">
      <c r="F56" s="17" t="s">
        <v>54</v>
      </c>
    </row>
    <row r="57" spans="2:6" x14ac:dyDescent="0.2">
      <c r="F57" s="17" t="s">
        <v>5</v>
      </c>
    </row>
    <row r="58" spans="2:6" x14ac:dyDescent="0.2">
      <c r="F58" s="17" t="s">
        <v>111</v>
      </c>
    </row>
    <row r="61" spans="2:6" ht="15" customHeight="1" x14ac:dyDescent="0.2">
      <c r="B61" s="61" t="s">
        <v>3226</v>
      </c>
    </row>
    <row r="62" spans="2:6" ht="15" customHeight="1" x14ac:dyDescent="0.2">
      <c r="B62" s="61"/>
    </row>
    <row r="64" spans="2:6" x14ac:dyDescent="0.2">
      <c r="B64" cm="1">
        <f t="array" ref="B64:B74">_xlfn.SEQUENCE(COUNTA(C64:C80))</f>
        <v>1</v>
      </c>
      <c r="C64" t="s">
        <v>3331</v>
      </c>
    </row>
    <row r="65" spans="2:3" x14ac:dyDescent="0.2">
      <c r="B65">
        <v>2</v>
      </c>
      <c r="C65" t="s">
        <v>3229</v>
      </c>
    </row>
    <row r="66" spans="2:3" x14ac:dyDescent="0.2">
      <c r="B66">
        <v>3</v>
      </c>
      <c r="C66" t="s">
        <v>3227</v>
      </c>
    </row>
    <row r="67" spans="2:3" x14ac:dyDescent="0.2">
      <c r="B67">
        <v>4</v>
      </c>
      <c r="C67" t="s">
        <v>3228</v>
      </c>
    </row>
    <row r="68" spans="2:3" x14ac:dyDescent="0.2">
      <c r="B68">
        <v>5</v>
      </c>
      <c r="C68" t="s">
        <v>3230</v>
      </c>
    </row>
    <row r="69" spans="2:3" x14ac:dyDescent="0.2">
      <c r="B69">
        <v>6</v>
      </c>
      <c r="C69" t="s">
        <v>3235</v>
      </c>
    </row>
    <row r="70" spans="2:3" x14ac:dyDescent="0.2">
      <c r="B70">
        <v>7</v>
      </c>
      <c r="C70" t="s">
        <v>3231</v>
      </c>
    </row>
    <row r="71" spans="2:3" x14ac:dyDescent="0.2">
      <c r="B71">
        <v>8</v>
      </c>
      <c r="C71" t="s">
        <v>3232</v>
      </c>
    </row>
    <row r="72" spans="2:3" x14ac:dyDescent="0.2">
      <c r="B72">
        <v>9</v>
      </c>
      <c r="C72" t="s">
        <v>3234</v>
      </c>
    </row>
    <row r="73" spans="2:3" x14ac:dyDescent="0.2">
      <c r="B73">
        <v>10</v>
      </c>
      <c r="C73" t="s">
        <v>3332</v>
      </c>
    </row>
    <row r="74" spans="2:3" x14ac:dyDescent="0.2">
      <c r="B74">
        <v>11</v>
      </c>
      <c r="C74" t="s">
        <v>3333</v>
      </c>
    </row>
  </sheetData>
  <mergeCells count="5">
    <mergeCell ref="B61:B62"/>
    <mergeCell ref="B38:B39"/>
    <mergeCell ref="B8:C9"/>
    <mergeCell ref="D8:J9"/>
    <mergeCell ref="F12:G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B1DD2-BA1F-4767-BB33-19A9856F9D37}">
  <dimension ref="A1:Y1937"/>
  <sheetViews>
    <sheetView zoomScale="90" zoomScaleNormal="90" workbookViewId="0">
      <selection activeCell="C2" sqref="C2"/>
    </sheetView>
  </sheetViews>
  <sheetFormatPr defaultRowHeight="14.25" x14ac:dyDescent="0.2"/>
  <cols>
    <col min="1" max="1" width="14" customWidth="1"/>
    <col min="2" max="2" width="17.25" customWidth="1"/>
    <col min="3" max="3" width="15.5" customWidth="1"/>
    <col min="4" max="4" width="10.75" customWidth="1"/>
    <col min="5" max="5" width="11.625" customWidth="1"/>
    <col min="6" max="6" width="15.125" customWidth="1"/>
    <col min="7" max="7" width="12.125" customWidth="1"/>
    <col min="8" max="8" width="19.625" customWidth="1"/>
    <col min="9" max="9" width="18.375" customWidth="1"/>
    <col min="10" max="10" width="22.125" customWidth="1"/>
    <col min="11" max="11" width="19" customWidth="1"/>
    <col min="12" max="12" width="15.375" customWidth="1"/>
    <col min="13" max="13" width="21.625" customWidth="1"/>
    <col min="14" max="14" width="10" customWidth="1"/>
    <col min="16" max="16" width="17.625" customWidth="1"/>
    <col min="18" max="18" width="13.375" customWidth="1"/>
    <col min="19" max="19" width="12.625" customWidth="1"/>
    <col min="20" max="20" width="11.25" customWidth="1"/>
    <col min="22" max="22" width="15.125" customWidth="1"/>
    <col min="24" max="24" width="10.5" customWidth="1"/>
    <col min="25" max="25" width="11" customWidth="1"/>
  </cols>
  <sheetData>
    <row r="1" spans="1:25" s="21" customFormat="1" ht="15" x14ac:dyDescent="0.25">
      <c r="A1" s="21" t="s">
        <v>2987</v>
      </c>
      <c r="B1" s="21" t="s">
        <v>2988</v>
      </c>
      <c r="C1" s="21" t="s">
        <v>2989</v>
      </c>
      <c r="D1" s="21" t="s">
        <v>2990</v>
      </c>
      <c r="E1" s="21" t="s">
        <v>2991</v>
      </c>
      <c r="F1" s="21" t="s">
        <v>2992</v>
      </c>
      <c r="G1" s="21" t="s">
        <v>2993</v>
      </c>
      <c r="H1" s="21" t="s">
        <v>2994</v>
      </c>
      <c r="I1" s="21" t="s">
        <v>2995</v>
      </c>
      <c r="J1" s="21" t="s">
        <v>2996</v>
      </c>
      <c r="K1" s="21" t="s">
        <v>2997</v>
      </c>
      <c r="L1" s="21" t="s">
        <v>2998</v>
      </c>
      <c r="M1" s="21" t="s">
        <v>2999</v>
      </c>
      <c r="N1" s="21" t="s">
        <v>3000</v>
      </c>
      <c r="O1" s="21" t="s">
        <v>3001</v>
      </c>
      <c r="P1" s="21" t="s">
        <v>3002</v>
      </c>
      <c r="Q1" s="21" t="s">
        <v>3003</v>
      </c>
      <c r="R1" s="21" t="s">
        <v>3004</v>
      </c>
      <c r="S1" s="21" t="s">
        <v>3005</v>
      </c>
      <c r="T1" s="21" t="s">
        <v>3006</v>
      </c>
      <c r="U1" s="21" t="s">
        <v>3007</v>
      </c>
      <c r="V1" s="21" t="s">
        <v>3268</v>
      </c>
      <c r="W1" s="21" t="s">
        <v>3008</v>
      </c>
      <c r="X1" s="21" t="s">
        <v>3009</v>
      </c>
      <c r="Y1" s="21" t="s">
        <v>3010</v>
      </c>
    </row>
    <row r="2" spans="1:25" x14ac:dyDescent="0.2">
      <c r="A2">
        <v>1552</v>
      </c>
      <c r="B2" t="s">
        <v>0</v>
      </c>
      <c r="C2" t="s">
        <v>1</v>
      </c>
      <c r="D2">
        <v>0.01</v>
      </c>
      <c r="E2">
        <v>348.21</v>
      </c>
      <c r="F2">
        <v>40.19</v>
      </c>
      <c r="G2" t="s">
        <v>2</v>
      </c>
      <c r="H2" t="s">
        <v>3</v>
      </c>
      <c r="I2" t="s">
        <v>4</v>
      </c>
      <c r="J2" t="s">
        <v>5</v>
      </c>
      <c r="K2" t="s">
        <v>6</v>
      </c>
      <c r="L2" t="s">
        <v>7</v>
      </c>
      <c r="M2">
        <v>0.62</v>
      </c>
      <c r="N2" t="s">
        <v>8</v>
      </c>
      <c r="O2" t="s">
        <v>9</v>
      </c>
      <c r="P2" t="s">
        <v>10</v>
      </c>
      <c r="Q2" t="s">
        <v>11</v>
      </c>
      <c r="R2">
        <v>39056</v>
      </c>
      <c r="S2">
        <v>42005</v>
      </c>
      <c r="T2">
        <v>42008</v>
      </c>
      <c r="U2">
        <v>-337.09199999999998</v>
      </c>
      <c r="V2">
        <v>2</v>
      </c>
      <c r="W2">
        <v>723.54</v>
      </c>
      <c r="X2">
        <v>87486</v>
      </c>
      <c r="Y2" t="s">
        <v>3215</v>
      </c>
    </row>
    <row r="3" spans="1:25" x14ac:dyDescent="0.2">
      <c r="A3">
        <v>2124</v>
      </c>
      <c r="B3" t="s">
        <v>12</v>
      </c>
      <c r="C3" t="s">
        <v>13</v>
      </c>
      <c r="D3">
        <v>0.04</v>
      </c>
      <c r="E3">
        <v>45.19</v>
      </c>
      <c r="F3">
        <v>1.99</v>
      </c>
      <c r="G3" t="s">
        <v>14</v>
      </c>
      <c r="H3" t="s">
        <v>15</v>
      </c>
      <c r="I3" t="s">
        <v>16</v>
      </c>
      <c r="J3" t="s">
        <v>17</v>
      </c>
      <c r="K3" t="s">
        <v>18</v>
      </c>
      <c r="L3" t="s">
        <v>19</v>
      </c>
      <c r="M3">
        <v>0.55000000000000004</v>
      </c>
      <c r="N3" t="s">
        <v>8</v>
      </c>
      <c r="O3" t="s">
        <v>9</v>
      </c>
      <c r="P3" t="s">
        <v>20</v>
      </c>
      <c r="Q3" t="s">
        <v>21</v>
      </c>
      <c r="R3">
        <v>72301</v>
      </c>
      <c r="S3">
        <v>42005</v>
      </c>
      <c r="T3">
        <v>42006</v>
      </c>
      <c r="U3">
        <v>-61.194000000000003</v>
      </c>
      <c r="V3">
        <v>13</v>
      </c>
      <c r="W3">
        <v>609.09</v>
      </c>
      <c r="X3">
        <v>89665</v>
      </c>
      <c r="Y3" t="s">
        <v>3215</v>
      </c>
    </row>
    <row r="4" spans="1:25" x14ac:dyDescent="0.2">
      <c r="A4">
        <v>1418</v>
      </c>
      <c r="B4" t="s">
        <v>22</v>
      </c>
      <c r="C4" t="s">
        <v>23</v>
      </c>
      <c r="D4">
        <v>7.0000000000000007E-2</v>
      </c>
      <c r="E4">
        <v>4.84</v>
      </c>
      <c r="F4">
        <v>0.71</v>
      </c>
      <c r="G4" t="s">
        <v>14</v>
      </c>
      <c r="H4" t="s">
        <v>3</v>
      </c>
      <c r="I4" t="s">
        <v>24</v>
      </c>
      <c r="J4" t="s">
        <v>25</v>
      </c>
      <c r="K4" t="s">
        <v>26</v>
      </c>
      <c r="L4" t="s">
        <v>27</v>
      </c>
      <c r="M4">
        <v>0.52</v>
      </c>
      <c r="N4" t="s">
        <v>8</v>
      </c>
      <c r="O4" t="s">
        <v>28</v>
      </c>
      <c r="P4" t="s">
        <v>29</v>
      </c>
      <c r="Q4" t="s">
        <v>30</v>
      </c>
      <c r="R4">
        <v>46901</v>
      </c>
      <c r="S4">
        <v>42005</v>
      </c>
      <c r="T4">
        <v>42007</v>
      </c>
      <c r="U4">
        <v>25.240200000000002</v>
      </c>
      <c r="V4">
        <v>8</v>
      </c>
      <c r="W4">
        <v>36.58</v>
      </c>
      <c r="X4">
        <v>90539</v>
      </c>
      <c r="Y4" t="s">
        <v>3216</v>
      </c>
    </row>
    <row r="5" spans="1:25" x14ac:dyDescent="0.2">
      <c r="A5">
        <v>1425</v>
      </c>
      <c r="B5" t="s">
        <v>31</v>
      </c>
      <c r="C5" t="s">
        <v>23</v>
      </c>
      <c r="D5">
        <v>0.04</v>
      </c>
      <c r="E5">
        <v>2036.48</v>
      </c>
      <c r="F5">
        <v>14.7</v>
      </c>
      <c r="G5" t="s">
        <v>2</v>
      </c>
      <c r="H5" t="s">
        <v>3</v>
      </c>
      <c r="I5" t="s">
        <v>16</v>
      </c>
      <c r="J5" t="s">
        <v>32</v>
      </c>
      <c r="K5" t="s">
        <v>33</v>
      </c>
      <c r="L5" t="s">
        <v>34</v>
      </c>
      <c r="M5">
        <v>0.55000000000000004</v>
      </c>
      <c r="N5" t="s">
        <v>8</v>
      </c>
      <c r="O5" t="s">
        <v>35</v>
      </c>
      <c r="P5" t="s">
        <v>36</v>
      </c>
      <c r="Q5" t="s">
        <v>37</v>
      </c>
      <c r="R5">
        <v>80525</v>
      </c>
      <c r="S5">
        <v>42005</v>
      </c>
      <c r="T5">
        <v>42010</v>
      </c>
      <c r="U5">
        <v>-4793.0039999999999</v>
      </c>
      <c r="V5">
        <v>1</v>
      </c>
      <c r="W5">
        <v>2013.67</v>
      </c>
      <c r="X5">
        <v>89450</v>
      </c>
      <c r="Y5" t="s">
        <v>3217</v>
      </c>
    </row>
    <row r="6" spans="1:25" x14ac:dyDescent="0.2">
      <c r="A6">
        <v>3275</v>
      </c>
      <c r="B6" t="s">
        <v>38</v>
      </c>
      <c r="C6" t="s">
        <v>23</v>
      </c>
      <c r="D6">
        <v>0.04</v>
      </c>
      <c r="E6">
        <v>449.99</v>
      </c>
      <c r="F6">
        <v>24.49</v>
      </c>
      <c r="G6" t="s">
        <v>14</v>
      </c>
      <c r="H6" t="s">
        <v>3</v>
      </c>
      <c r="I6" t="s">
        <v>16</v>
      </c>
      <c r="J6" t="s">
        <v>39</v>
      </c>
      <c r="K6" t="s">
        <v>40</v>
      </c>
      <c r="L6" t="s">
        <v>41</v>
      </c>
      <c r="M6">
        <v>0.52</v>
      </c>
      <c r="N6" t="s">
        <v>8</v>
      </c>
      <c r="O6" t="s">
        <v>35</v>
      </c>
      <c r="P6" t="s">
        <v>42</v>
      </c>
      <c r="Q6" t="s">
        <v>43</v>
      </c>
      <c r="R6">
        <v>98273</v>
      </c>
      <c r="S6">
        <v>42005</v>
      </c>
      <c r="T6">
        <v>42009</v>
      </c>
      <c r="U6">
        <v>3576.8841000000002</v>
      </c>
      <c r="V6">
        <v>12</v>
      </c>
      <c r="W6">
        <v>5183.8900000000003</v>
      </c>
      <c r="X6">
        <v>86234</v>
      </c>
      <c r="Y6" t="s">
        <v>3217</v>
      </c>
    </row>
    <row r="7" spans="1:25" x14ac:dyDescent="0.2">
      <c r="A7">
        <v>3275</v>
      </c>
      <c r="B7" t="s">
        <v>38</v>
      </c>
      <c r="C7" t="s">
        <v>23</v>
      </c>
      <c r="D7">
        <v>0.01</v>
      </c>
      <c r="E7">
        <v>5.84</v>
      </c>
      <c r="F7">
        <v>1.2</v>
      </c>
      <c r="G7" t="s">
        <v>14</v>
      </c>
      <c r="H7" t="s">
        <v>3</v>
      </c>
      <c r="I7" t="s">
        <v>24</v>
      </c>
      <c r="J7" t="s">
        <v>25</v>
      </c>
      <c r="K7" t="s">
        <v>26</v>
      </c>
      <c r="L7" t="s">
        <v>44</v>
      </c>
      <c r="M7">
        <v>0.55000000000000004</v>
      </c>
      <c r="N7" t="s">
        <v>8</v>
      </c>
      <c r="O7" t="s">
        <v>35</v>
      </c>
      <c r="P7" t="s">
        <v>42</v>
      </c>
      <c r="Q7" t="s">
        <v>43</v>
      </c>
      <c r="R7">
        <v>98273</v>
      </c>
      <c r="S7">
        <v>42005</v>
      </c>
      <c r="T7">
        <v>42014</v>
      </c>
      <c r="U7">
        <v>20.38</v>
      </c>
      <c r="V7">
        <v>6</v>
      </c>
      <c r="W7">
        <v>36.090000000000003</v>
      </c>
      <c r="X7">
        <v>86234</v>
      </c>
      <c r="Y7" t="s">
        <v>3217</v>
      </c>
    </row>
    <row r="8" spans="1:25" x14ac:dyDescent="0.2">
      <c r="A8">
        <v>1910</v>
      </c>
      <c r="B8" t="s">
        <v>45</v>
      </c>
      <c r="C8" t="s">
        <v>46</v>
      </c>
      <c r="D8">
        <v>0.02</v>
      </c>
      <c r="E8">
        <v>29.17</v>
      </c>
      <c r="F8">
        <v>6.27</v>
      </c>
      <c r="G8" t="s">
        <v>14</v>
      </c>
      <c r="H8" t="s">
        <v>47</v>
      </c>
      <c r="I8" t="s">
        <v>24</v>
      </c>
      <c r="J8" t="s">
        <v>48</v>
      </c>
      <c r="K8" t="s">
        <v>49</v>
      </c>
      <c r="L8" t="s">
        <v>50</v>
      </c>
      <c r="M8">
        <v>0.37</v>
      </c>
      <c r="N8" t="s">
        <v>8</v>
      </c>
      <c r="O8" t="s">
        <v>9</v>
      </c>
      <c r="P8" t="s">
        <v>51</v>
      </c>
      <c r="Q8" t="s">
        <v>52</v>
      </c>
      <c r="R8">
        <v>30269</v>
      </c>
      <c r="S8">
        <v>42005</v>
      </c>
      <c r="T8">
        <v>42006</v>
      </c>
      <c r="U8">
        <v>36.905999999999999</v>
      </c>
      <c r="V8">
        <v>2</v>
      </c>
      <c r="W8">
        <v>63.32</v>
      </c>
      <c r="X8">
        <v>91371</v>
      </c>
      <c r="Y8" t="s">
        <v>3215</v>
      </c>
    </row>
    <row r="9" spans="1:25" x14ac:dyDescent="0.2">
      <c r="A9">
        <v>674</v>
      </c>
      <c r="B9" t="s">
        <v>53</v>
      </c>
      <c r="C9" t="s">
        <v>1</v>
      </c>
      <c r="D9">
        <v>0.06</v>
      </c>
      <c r="E9">
        <v>161.55000000000001</v>
      </c>
      <c r="F9">
        <v>19.989999999999998</v>
      </c>
      <c r="G9" t="s">
        <v>14</v>
      </c>
      <c r="H9" t="s">
        <v>3</v>
      </c>
      <c r="I9" t="s">
        <v>24</v>
      </c>
      <c r="J9" t="s">
        <v>54</v>
      </c>
      <c r="K9" t="s">
        <v>49</v>
      </c>
      <c r="L9" t="s">
        <v>55</v>
      </c>
      <c r="M9">
        <v>0.66</v>
      </c>
      <c r="N9" t="s">
        <v>8</v>
      </c>
      <c r="O9" t="s">
        <v>28</v>
      </c>
      <c r="P9" t="s">
        <v>56</v>
      </c>
      <c r="Q9" t="s">
        <v>57</v>
      </c>
      <c r="R9">
        <v>64133</v>
      </c>
      <c r="S9">
        <v>42006</v>
      </c>
      <c r="T9">
        <v>42007</v>
      </c>
      <c r="U9">
        <v>-7.58</v>
      </c>
      <c r="V9">
        <v>3</v>
      </c>
      <c r="W9">
        <v>485.01</v>
      </c>
      <c r="X9">
        <v>88174</v>
      </c>
      <c r="Y9" t="s">
        <v>3216</v>
      </c>
    </row>
    <row r="10" spans="1:25" x14ac:dyDescent="0.2">
      <c r="A10">
        <v>950</v>
      </c>
      <c r="B10" t="s">
        <v>58</v>
      </c>
      <c r="C10" t="s">
        <v>1</v>
      </c>
      <c r="D10">
        <v>0.06</v>
      </c>
      <c r="E10">
        <v>40.98</v>
      </c>
      <c r="F10">
        <v>2.99</v>
      </c>
      <c r="G10" t="s">
        <v>14</v>
      </c>
      <c r="H10" t="s">
        <v>15</v>
      </c>
      <c r="I10" t="s">
        <v>24</v>
      </c>
      <c r="J10" t="s">
        <v>48</v>
      </c>
      <c r="K10" t="s">
        <v>49</v>
      </c>
      <c r="L10" t="s">
        <v>59</v>
      </c>
      <c r="M10">
        <v>0.36</v>
      </c>
      <c r="N10" t="s">
        <v>8</v>
      </c>
      <c r="O10" t="s">
        <v>28</v>
      </c>
      <c r="P10" t="s">
        <v>60</v>
      </c>
      <c r="Q10" t="s">
        <v>61</v>
      </c>
      <c r="R10">
        <v>55372</v>
      </c>
      <c r="S10">
        <v>42006</v>
      </c>
      <c r="T10">
        <v>42008</v>
      </c>
      <c r="U10">
        <v>-14.801880000000001</v>
      </c>
      <c r="V10">
        <v>1</v>
      </c>
      <c r="W10">
        <v>41.6</v>
      </c>
      <c r="X10">
        <v>89083</v>
      </c>
      <c r="Y10" t="s">
        <v>3216</v>
      </c>
    </row>
    <row r="11" spans="1:25" x14ac:dyDescent="0.2">
      <c r="A11">
        <v>1155</v>
      </c>
      <c r="B11" t="s">
        <v>62</v>
      </c>
      <c r="C11" t="s">
        <v>1</v>
      </c>
      <c r="D11">
        <v>0.09</v>
      </c>
      <c r="E11">
        <v>9.11</v>
      </c>
      <c r="F11">
        <v>2.15</v>
      </c>
      <c r="G11" t="s">
        <v>63</v>
      </c>
      <c r="H11" t="s">
        <v>15</v>
      </c>
      <c r="I11" t="s">
        <v>24</v>
      </c>
      <c r="J11" t="s">
        <v>64</v>
      </c>
      <c r="K11" t="s">
        <v>26</v>
      </c>
      <c r="L11" t="s">
        <v>65</v>
      </c>
      <c r="M11">
        <v>0.4</v>
      </c>
      <c r="N11" t="s">
        <v>8</v>
      </c>
      <c r="O11" t="s">
        <v>35</v>
      </c>
      <c r="P11" t="s">
        <v>66</v>
      </c>
      <c r="Q11" t="s">
        <v>67</v>
      </c>
      <c r="R11">
        <v>90640</v>
      </c>
      <c r="S11">
        <v>42006</v>
      </c>
      <c r="T11">
        <v>42008</v>
      </c>
      <c r="U11">
        <v>20.299600000000002</v>
      </c>
      <c r="V11">
        <v>4</v>
      </c>
      <c r="W11">
        <v>34.409999999999997</v>
      </c>
      <c r="X11">
        <v>90853</v>
      </c>
      <c r="Y11" t="s">
        <v>3217</v>
      </c>
    </row>
    <row r="12" spans="1:25" x14ac:dyDescent="0.2">
      <c r="A12">
        <v>1155</v>
      </c>
      <c r="B12" t="s">
        <v>62</v>
      </c>
      <c r="C12" t="s">
        <v>1</v>
      </c>
      <c r="D12">
        <v>0.08</v>
      </c>
      <c r="E12">
        <v>15.04</v>
      </c>
      <c r="F12">
        <v>1.97</v>
      </c>
      <c r="G12" t="s">
        <v>14</v>
      </c>
      <c r="H12" t="s">
        <v>15</v>
      </c>
      <c r="I12" t="s">
        <v>24</v>
      </c>
      <c r="J12" t="s">
        <v>64</v>
      </c>
      <c r="K12" t="s">
        <v>26</v>
      </c>
      <c r="L12" t="s">
        <v>68</v>
      </c>
      <c r="M12">
        <v>0.39</v>
      </c>
      <c r="N12" t="s">
        <v>8</v>
      </c>
      <c r="O12" t="s">
        <v>35</v>
      </c>
      <c r="P12" t="s">
        <v>66</v>
      </c>
      <c r="Q12" t="s">
        <v>67</v>
      </c>
      <c r="R12">
        <v>90640</v>
      </c>
      <c r="S12">
        <v>42006</v>
      </c>
      <c r="T12">
        <v>42006</v>
      </c>
      <c r="U12">
        <v>108.5163</v>
      </c>
      <c r="V12">
        <v>11</v>
      </c>
      <c r="W12">
        <v>157.27000000000001</v>
      </c>
      <c r="X12">
        <v>90853</v>
      </c>
      <c r="Y12" t="s">
        <v>3217</v>
      </c>
    </row>
    <row r="13" spans="1:25" x14ac:dyDescent="0.2">
      <c r="A13">
        <v>2256</v>
      </c>
      <c r="B13" t="s">
        <v>69</v>
      </c>
      <c r="C13" t="s">
        <v>1</v>
      </c>
      <c r="D13">
        <v>7.0000000000000007E-2</v>
      </c>
      <c r="E13">
        <v>60.97</v>
      </c>
      <c r="F13">
        <v>4.5</v>
      </c>
      <c r="G13" t="s">
        <v>63</v>
      </c>
      <c r="H13" t="s">
        <v>70</v>
      </c>
      <c r="I13" t="s">
        <v>24</v>
      </c>
      <c r="J13" t="s">
        <v>71</v>
      </c>
      <c r="K13" t="s">
        <v>49</v>
      </c>
      <c r="L13" t="s">
        <v>72</v>
      </c>
      <c r="M13">
        <v>0.56000000000000005</v>
      </c>
      <c r="N13" t="s">
        <v>8</v>
      </c>
      <c r="O13" t="s">
        <v>9</v>
      </c>
      <c r="P13" t="s">
        <v>73</v>
      </c>
      <c r="Q13" t="s">
        <v>74</v>
      </c>
      <c r="R13">
        <v>28560</v>
      </c>
      <c r="S13">
        <v>42006</v>
      </c>
      <c r="T13">
        <v>42008</v>
      </c>
      <c r="U13">
        <v>-42.588000000000001</v>
      </c>
      <c r="V13">
        <v>6</v>
      </c>
      <c r="W13">
        <v>361.72</v>
      </c>
      <c r="X13">
        <v>87963</v>
      </c>
      <c r="Y13" t="s">
        <v>3215</v>
      </c>
    </row>
    <row r="14" spans="1:25" x14ac:dyDescent="0.2">
      <c r="A14">
        <v>949</v>
      </c>
      <c r="B14" t="s">
        <v>75</v>
      </c>
      <c r="C14" t="s">
        <v>1</v>
      </c>
      <c r="D14">
        <v>0.06</v>
      </c>
      <c r="E14">
        <v>40.98</v>
      </c>
      <c r="F14">
        <v>2.99</v>
      </c>
      <c r="G14" t="s">
        <v>14</v>
      </c>
      <c r="H14" t="s">
        <v>15</v>
      </c>
      <c r="I14" t="s">
        <v>24</v>
      </c>
      <c r="J14" t="s">
        <v>48</v>
      </c>
      <c r="K14" t="s">
        <v>49</v>
      </c>
      <c r="L14" t="s">
        <v>59</v>
      </c>
      <c r="M14">
        <v>0.36</v>
      </c>
      <c r="N14" t="s">
        <v>8</v>
      </c>
      <c r="O14" t="s">
        <v>35</v>
      </c>
      <c r="P14" t="s">
        <v>66</v>
      </c>
      <c r="Q14" t="s">
        <v>76</v>
      </c>
      <c r="R14">
        <v>90049</v>
      </c>
      <c r="S14">
        <v>42006</v>
      </c>
      <c r="T14">
        <v>42008</v>
      </c>
      <c r="U14">
        <v>-19.0992</v>
      </c>
      <c r="V14">
        <v>3</v>
      </c>
      <c r="W14">
        <v>124.81</v>
      </c>
      <c r="X14">
        <v>9285</v>
      </c>
      <c r="Y14" t="s">
        <v>3217</v>
      </c>
    </row>
    <row r="15" spans="1:25" x14ac:dyDescent="0.2">
      <c r="A15">
        <v>1136</v>
      </c>
      <c r="B15" t="s">
        <v>77</v>
      </c>
      <c r="C15" t="s">
        <v>13</v>
      </c>
      <c r="D15">
        <v>0.09</v>
      </c>
      <c r="E15">
        <v>270.97000000000003</v>
      </c>
      <c r="F15">
        <v>28.06</v>
      </c>
      <c r="G15" t="s">
        <v>2</v>
      </c>
      <c r="H15" t="s">
        <v>15</v>
      </c>
      <c r="I15" t="s">
        <v>16</v>
      </c>
      <c r="J15" t="s">
        <v>32</v>
      </c>
      <c r="K15" t="s">
        <v>33</v>
      </c>
      <c r="L15" t="s">
        <v>78</v>
      </c>
      <c r="M15">
        <v>0.56000000000000005</v>
      </c>
      <c r="N15" t="s">
        <v>8</v>
      </c>
      <c r="O15" t="s">
        <v>28</v>
      </c>
      <c r="P15" t="s">
        <v>79</v>
      </c>
      <c r="Q15" t="s">
        <v>80</v>
      </c>
      <c r="R15">
        <v>60188</v>
      </c>
      <c r="S15">
        <v>42006</v>
      </c>
      <c r="T15">
        <v>42008</v>
      </c>
      <c r="U15">
        <v>2660.1432</v>
      </c>
      <c r="V15">
        <v>15</v>
      </c>
      <c r="W15">
        <v>3855.28</v>
      </c>
      <c r="X15">
        <v>87940</v>
      </c>
      <c r="Y15" t="s">
        <v>3216</v>
      </c>
    </row>
    <row r="16" spans="1:25" x14ac:dyDescent="0.2">
      <c r="A16">
        <v>67</v>
      </c>
      <c r="B16" t="s">
        <v>81</v>
      </c>
      <c r="C16" t="s">
        <v>23</v>
      </c>
      <c r="D16">
        <v>0.05</v>
      </c>
      <c r="E16">
        <v>155.06</v>
      </c>
      <c r="F16">
        <v>7.07</v>
      </c>
      <c r="G16" t="s">
        <v>14</v>
      </c>
      <c r="H16" t="s">
        <v>70</v>
      </c>
      <c r="I16" t="s">
        <v>24</v>
      </c>
      <c r="J16" t="s">
        <v>54</v>
      </c>
      <c r="K16" t="s">
        <v>49</v>
      </c>
      <c r="L16" t="s">
        <v>82</v>
      </c>
      <c r="M16">
        <v>0.59</v>
      </c>
      <c r="N16" t="s">
        <v>8</v>
      </c>
      <c r="O16" t="s">
        <v>35</v>
      </c>
      <c r="P16" t="s">
        <v>66</v>
      </c>
      <c r="Q16" t="s">
        <v>83</v>
      </c>
      <c r="R16">
        <v>94559</v>
      </c>
      <c r="S16">
        <v>42006</v>
      </c>
      <c r="T16">
        <v>42013</v>
      </c>
      <c r="U16">
        <v>845.66399999999999</v>
      </c>
      <c r="V16">
        <v>8</v>
      </c>
      <c r="W16">
        <v>1225.5999999999999</v>
      </c>
      <c r="X16">
        <v>87946</v>
      </c>
      <c r="Y16" t="s">
        <v>3217</v>
      </c>
    </row>
    <row r="17" spans="1:25" x14ac:dyDescent="0.2">
      <c r="A17">
        <v>68</v>
      </c>
      <c r="B17" t="s">
        <v>84</v>
      </c>
      <c r="C17" t="s">
        <v>23</v>
      </c>
      <c r="D17">
        <v>0</v>
      </c>
      <c r="E17">
        <v>291.73</v>
      </c>
      <c r="F17">
        <v>48.8</v>
      </c>
      <c r="G17" t="s">
        <v>2</v>
      </c>
      <c r="H17" t="s">
        <v>70</v>
      </c>
      <c r="I17" t="s">
        <v>4</v>
      </c>
      <c r="J17" t="s">
        <v>85</v>
      </c>
      <c r="K17" t="s">
        <v>33</v>
      </c>
      <c r="L17" t="s">
        <v>86</v>
      </c>
      <c r="M17">
        <v>0.56000000000000005</v>
      </c>
      <c r="N17" t="s">
        <v>8</v>
      </c>
      <c r="O17" t="s">
        <v>87</v>
      </c>
      <c r="P17" t="s">
        <v>88</v>
      </c>
      <c r="Q17" t="s">
        <v>89</v>
      </c>
      <c r="R17">
        <v>10177</v>
      </c>
      <c r="S17">
        <v>42006</v>
      </c>
      <c r="T17">
        <v>42006</v>
      </c>
      <c r="U17">
        <v>-308.928</v>
      </c>
      <c r="V17">
        <v>4</v>
      </c>
      <c r="W17">
        <v>1239.06</v>
      </c>
      <c r="X17">
        <v>37537</v>
      </c>
      <c r="Y17" t="s">
        <v>3218</v>
      </c>
    </row>
    <row r="18" spans="1:25" x14ac:dyDescent="0.2">
      <c r="A18">
        <v>68</v>
      </c>
      <c r="B18" t="s">
        <v>84</v>
      </c>
      <c r="C18" t="s">
        <v>23</v>
      </c>
      <c r="D18">
        <v>7.0000000000000007E-2</v>
      </c>
      <c r="E18">
        <v>100.98</v>
      </c>
      <c r="F18">
        <v>45</v>
      </c>
      <c r="G18" t="s">
        <v>2</v>
      </c>
      <c r="H18" t="s">
        <v>70</v>
      </c>
      <c r="I18" t="s">
        <v>4</v>
      </c>
      <c r="J18" t="s">
        <v>85</v>
      </c>
      <c r="K18" t="s">
        <v>33</v>
      </c>
      <c r="L18" t="s">
        <v>90</v>
      </c>
      <c r="M18">
        <v>0.69</v>
      </c>
      <c r="N18" t="s">
        <v>8</v>
      </c>
      <c r="O18" t="s">
        <v>87</v>
      </c>
      <c r="P18" t="s">
        <v>88</v>
      </c>
      <c r="Q18" t="s">
        <v>89</v>
      </c>
      <c r="R18">
        <v>10177</v>
      </c>
      <c r="S18">
        <v>42006</v>
      </c>
      <c r="T18">
        <v>42008</v>
      </c>
      <c r="U18">
        <v>-1679.76</v>
      </c>
      <c r="V18">
        <v>43</v>
      </c>
      <c r="W18">
        <v>4083.19</v>
      </c>
      <c r="X18">
        <v>37537</v>
      </c>
      <c r="Y18" t="s">
        <v>3218</v>
      </c>
    </row>
    <row r="19" spans="1:25" x14ac:dyDescent="0.2">
      <c r="A19">
        <v>68</v>
      </c>
      <c r="B19" t="s">
        <v>84</v>
      </c>
      <c r="C19" t="s">
        <v>23</v>
      </c>
      <c r="D19">
        <v>0.05</v>
      </c>
      <c r="E19">
        <v>155.06</v>
      </c>
      <c r="F19">
        <v>7.07</v>
      </c>
      <c r="G19" t="s">
        <v>14</v>
      </c>
      <c r="H19" t="s">
        <v>70</v>
      </c>
      <c r="I19" t="s">
        <v>24</v>
      </c>
      <c r="J19" t="s">
        <v>54</v>
      </c>
      <c r="K19" t="s">
        <v>49</v>
      </c>
      <c r="L19" t="s">
        <v>82</v>
      </c>
      <c r="M19">
        <v>0.59</v>
      </c>
      <c r="N19" t="s">
        <v>8</v>
      </c>
      <c r="O19" t="s">
        <v>87</v>
      </c>
      <c r="P19" t="s">
        <v>88</v>
      </c>
      <c r="Q19" t="s">
        <v>89</v>
      </c>
      <c r="R19">
        <v>10177</v>
      </c>
      <c r="S19">
        <v>42006</v>
      </c>
      <c r="T19">
        <v>42013</v>
      </c>
      <c r="U19">
        <v>575.39599999999996</v>
      </c>
      <c r="V19">
        <v>32</v>
      </c>
      <c r="W19">
        <v>4902.38</v>
      </c>
      <c r="X19">
        <v>37537</v>
      </c>
      <c r="Y19" t="s">
        <v>3218</v>
      </c>
    </row>
    <row r="20" spans="1:25" x14ac:dyDescent="0.2">
      <c r="A20">
        <v>164</v>
      </c>
      <c r="B20" t="s">
        <v>91</v>
      </c>
      <c r="C20" t="s">
        <v>92</v>
      </c>
      <c r="D20">
        <v>0.05</v>
      </c>
      <c r="E20">
        <v>100.98</v>
      </c>
      <c r="F20">
        <v>35.840000000000003</v>
      </c>
      <c r="G20" t="s">
        <v>2</v>
      </c>
      <c r="H20" t="s">
        <v>47</v>
      </c>
      <c r="I20" t="s">
        <v>4</v>
      </c>
      <c r="J20" t="s">
        <v>93</v>
      </c>
      <c r="K20" t="s">
        <v>6</v>
      </c>
      <c r="L20" t="s">
        <v>94</v>
      </c>
      <c r="M20">
        <v>0.62</v>
      </c>
      <c r="N20" t="s">
        <v>8</v>
      </c>
      <c r="O20" t="s">
        <v>35</v>
      </c>
      <c r="P20" t="s">
        <v>42</v>
      </c>
      <c r="Q20" t="s">
        <v>95</v>
      </c>
      <c r="R20">
        <v>99352</v>
      </c>
      <c r="S20">
        <v>42006</v>
      </c>
      <c r="T20">
        <v>42008</v>
      </c>
      <c r="U20">
        <v>-111.4</v>
      </c>
      <c r="V20">
        <v>7</v>
      </c>
      <c r="W20">
        <v>715.55</v>
      </c>
      <c r="X20">
        <v>89961</v>
      </c>
      <c r="Y20" t="s">
        <v>3217</v>
      </c>
    </row>
    <row r="21" spans="1:25" x14ac:dyDescent="0.2">
      <c r="A21">
        <v>164</v>
      </c>
      <c r="B21" t="s">
        <v>91</v>
      </c>
      <c r="C21" t="s">
        <v>92</v>
      </c>
      <c r="D21">
        <v>0.02</v>
      </c>
      <c r="E21">
        <v>4.9800000000000004</v>
      </c>
      <c r="F21">
        <v>5.49</v>
      </c>
      <c r="G21" t="s">
        <v>14</v>
      </c>
      <c r="H21" t="s">
        <v>47</v>
      </c>
      <c r="I21" t="s">
        <v>24</v>
      </c>
      <c r="J21" t="s">
        <v>64</v>
      </c>
      <c r="K21" t="s">
        <v>49</v>
      </c>
      <c r="L21" t="s">
        <v>96</v>
      </c>
      <c r="M21">
        <v>0.38</v>
      </c>
      <c r="N21" t="s">
        <v>8</v>
      </c>
      <c r="O21" t="s">
        <v>35</v>
      </c>
      <c r="P21" t="s">
        <v>42</v>
      </c>
      <c r="Q21" t="s">
        <v>95</v>
      </c>
      <c r="R21">
        <v>99352</v>
      </c>
      <c r="S21">
        <v>42006</v>
      </c>
      <c r="T21">
        <v>42007</v>
      </c>
      <c r="U21">
        <v>-77.03</v>
      </c>
      <c r="V21">
        <v>9</v>
      </c>
      <c r="W21">
        <v>45.63</v>
      </c>
      <c r="X21">
        <v>89961</v>
      </c>
      <c r="Y21" t="s">
        <v>3217</v>
      </c>
    </row>
    <row r="22" spans="1:25" x14ac:dyDescent="0.2">
      <c r="A22">
        <v>258</v>
      </c>
      <c r="B22" t="s">
        <v>97</v>
      </c>
      <c r="C22" t="s">
        <v>92</v>
      </c>
      <c r="D22">
        <v>0.05</v>
      </c>
      <c r="E22">
        <v>17.48</v>
      </c>
      <c r="F22">
        <v>1.99</v>
      </c>
      <c r="G22" t="s">
        <v>14</v>
      </c>
      <c r="H22" t="s">
        <v>15</v>
      </c>
      <c r="I22" t="s">
        <v>16</v>
      </c>
      <c r="J22" t="s">
        <v>17</v>
      </c>
      <c r="K22" t="s">
        <v>18</v>
      </c>
      <c r="L22" t="s">
        <v>98</v>
      </c>
      <c r="M22">
        <v>0.45</v>
      </c>
      <c r="N22" t="s">
        <v>8</v>
      </c>
      <c r="O22" t="s">
        <v>9</v>
      </c>
      <c r="P22" t="s">
        <v>99</v>
      </c>
      <c r="Q22" t="s">
        <v>100</v>
      </c>
      <c r="R22">
        <v>33772</v>
      </c>
      <c r="S22">
        <v>42006</v>
      </c>
      <c r="T22">
        <v>42008</v>
      </c>
      <c r="U22">
        <v>-127.008</v>
      </c>
      <c r="V22">
        <v>3</v>
      </c>
      <c r="W22">
        <v>52.47</v>
      </c>
      <c r="X22">
        <v>85858</v>
      </c>
      <c r="Y22" t="s">
        <v>3215</v>
      </c>
    </row>
    <row r="23" spans="1:25" x14ac:dyDescent="0.2">
      <c r="A23">
        <v>349</v>
      </c>
      <c r="B23" t="s">
        <v>101</v>
      </c>
      <c r="C23" t="s">
        <v>92</v>
      </c>
      <c r="D23">
        <v>0.04</v>
      </c>
      <c r="E23">
        <v>99.23</v>
      </c>
      <c r="F23">
        <v>8.99</v>
      </c>
      <c r="G23" t="s">
        <v>14</v>
      </c>
      <c r="H23" t="s">
        <v>47</v>
      </c>
      <c r="I23" t="s">
        <v>4</v>
      </c>
      <c r="J23" t="s">
        <v>102</v>
      </c>
      <c r="K23" t="s">
        <v>18</v>
      </c>
      <c r="L23" t="s">
        <v>103</v>
      </c>
      <c r="M23">
        <v>0.35</v>
      </c>
      <c r="N23" t="s">
        <v>8</v>
      </c>
      <c r="O23" t="s">
        <v>9</v>
      </c>
      <c r="P23" t="s">
        <v>99</v>
      </c>
      <c r="Q23" t="s">
        <v>104</v>
      </c>
      <c r="R23">
        <v>33132</v>
      </c>
      <c r="S23">
        <v>42006</v>
      </c>
      <c r="T23">
        <v>42008</v>
      </c>
      <c r="U23">
        <v>1916.6757</v>
      </c>
      <c r="V23">
        <v>54</v>
      </c>
      <c r="W23">
        <v>5555.6</v>
      </c>
      <c r="X23">
        <v>11527</v>
      </c>
      <c r="Y23" t="s">
        <v>3215</v>
      </c>
    </row>
    <row r="24" spans="1:25" x14ac:dyDescent="0.2">
      <c r="A24">
        <v>351</v>
      </c>
      <c r="B24" t="s">
        <v>105</v>
      </c>
      <c r="C24" t="s">
        <v>92</v>
      </c>
      <c r="D24">
        <v>0.04</v>
      </c>
      <c r="E24">
        <v>99.23</v>
      </c>
      <c r="F24">
        <v>8.99</v>
      </c>
      <c r="G24" t="s">
        <v>14</v>
      </c>
      <c r="H24" t="s">
        <v>47</v>
      </c>
      <c r="I24" t="s">
        <v>4</v>
      </c>
      <c r="J24" t="s">
        <v>102</v>
      </c>
      <c r="K24" t="s">
        <v>18</v>
      </c>
      <c r="L24" t="s">
        <v>103</v>
      </c>
      <c r="M24">
        <v>0.35</v>
      </c>
      <c r="N24" t="s">
        <v>8</v>
      </c>
      <c r="O24" t="s">
        <v>87</v>
      </c>
      <c r="P24" t="s">
        <v>88</v>
      </c>
      <c r="Q24" t="s">
        <v>106</v>
      </c>
      <c r="R24">
        <v>13601</v>
      </c>
      <c r="S24">
        <v>42006</v>
      </c>
      <c r="T24">
        <v>42008</v>
      </c>
      <c r="U24">
        <v>993.83460000000002</v>
      </c>
      <c r="V24">
        <v>14</v>
      </c>
      <c r="W24">
        <v>1440.34</v>
      </c>
      <c r="X24">
        <v>88686</v>
      </c>
      <c r="Y24" t="s">
        <v>3218</v>
      </c>
    </row>
    <row r="25" spans="1:25" x14ac:dyDescent="0.2">
      <c r="A25">
        <v>388</v>
      </c>
      <c r="B25" t="s">
        <v>107</v>
      </c>
      <c r="C25" t="s">
        <v>1</v>
      </c>
      <c r="D25">
        <v>0.03</v>
      </c>
      <c r="E25">
        <v>5.28</v>
      </c>
      <c r="F25">
        <v>5.66</v>
      </c>
      <c r="G25" t="s">
        <v>14</v>
      </c>
      <c r="H25" t="s">
        <v>70</v>
      </c>
      <c r="I25" t="s">
        <v>24</v>
      </c>
      <c r="J25" t="s">
        <v>64</v>
      </c>
      <c r="K25" t="s">
        <v>49</v>
      </c>
      <c r="L25" t="s">
        <v>108</v>
      </c>
      <c r="M25">
        <v>0.4</v>
      </c>
      <c r="N25" t="s">
        <v>8</v>
      </c>
      <c r="O25" t="s">
        <v>28</v>
      </c>
      <c r="P25" t="s">
        <v>109</v>
      </c>
      <c r="Q25" t="s">
        <v>110</v>
      </c>
      <c r="R25">
        <v>68847</v>
      </c>
      <c r="S25">
        <v>42007</v>
      </c>
      <c r="T25">
        <v>42009</v>
      </c>
      <c r="U25">
        <v>-51.559199999999997</v>
      </c>
      <c r="V25">
        <v>4</v>
      </c>
      <c r="W25">
        <v>22.82</v>
      </c>
      <c r="X25">
        <v>90337</v>
      </c>
      <c r="Y25" t="s">
        <v>3216</v>
      </c>
    </row>
    <row r="26" spans="1:25" x14ac:dyDescent="0.2">
      <c r="A26">
        <v>388</v>
      </c>
      <c r="B26" t="s">
        <v>107</v>
      </c>
      <c r="C26" t="s">
        <v>1</v>
      </c>
      <c r="D26">
        <v>0.01</v>
      </c>
      <c r="E26">
        <v>110.99</v>
      </c>
      <c r="F26">
        <v>2.5</v>
      </c>
      <c r="G26" t="s">
        <v>14</v>
      </c>
      <c r="H26" t="s">
        <v>70</v>
      </c>
      <c r="I26" t="s">
        <v>16</v>
      </c>
      <c r="J26" t="s">
        <v>111</v>
      </c>
      <c r="K26" t="s">
        <v>49</v>
      </c>
      <c r="L26" t="s">
        <v>112</v>
      </c>
      <c r="M26">
        <v>0.56999999999999995</v>
      </c>
      <c r="N26" t="s">
        <v>8</v>
      </c>
      <c r="O26" t="s">
        <v>28</v>
      </c>
      <c r="P26" t="s">
        <v>109</v>
      </c>
      <c r="Q26" t="s">
        <v>110</v>
      </c>
      <c r="R26">
        <v>68847</v>
      </c>
      <c r="S26">
        <v>42007</v>
      </c>
      <c r="T26">
        <v>42010</v>
      </c>
      <c r="U26">
        <v>-263.56572</v>
      </c>
      <c r="V26">
        <v>2</v>
      </c>
      <c r="W26">
        <v>188.66</v>
      </c>
      <c r="X26">
        <v>90337</v>
      </c>
      <c r="Y26" t="s">
        <v>3216</v>
      </c>
    </row>
    <row r="27" spans="1:25" x14ac:dyDescent="0.2">
      <c r="A27">
        <v>114</v>
      </c>
      <c r="B27" t="s">
        <v>113</v>
      </c>
      <c r="C27" t="s">
        <v>13</v>
      </c>
      <c r="D27">
        <v>0.03</v>
      </c>
      <c r="E27">
        <v>4.26</v>
      </c>
      <c r="F27">
        <v>1.2</v>
      </c>
      <c r="G27" t="s">
        <v>14</v>
      </c>
      <c r="H27" t="s">
        <v>47</v>
      </c>
      <c r="I27" t="s">
        <v>24</v>
      </c>
      <c r="J27" t="s">
        <v>25</v>
      </c>
      <c r="K27" t="s">
        <v>26</v>
      </c>
      <c r="L27" t="s">
        <v>114</v>
      </c>
      <c r="M27">
        <v>0.44</v>
      </c>
      <c r="N27" t="s">
        <v>8</v>
      </c>
      <c r="O27" t="s">
        <v>35</v>
      </c>
      <c r="P27" t="s">
        <v>115</v>
      </c>
      <c r="Q27" t="s">
        <v>116</v>
      </c>
      <c r="R27">
        <v>97035</v>
      </c>
      <c r="S27">
        <v>42007</v>
      </c>
      <c r="T27">
        <v>42008</v>
      </c>
      <c r="U27">
        <v>18.658000000000001</v>
      </c>
      <c r="V27">
        <v>7</v>
      </c>
      <c r="W27">
        <v>29.5</v>
      </c>
      <c r="X27">
        <v>89583</v>
      </c>
      <c r="Y27" t="s">
        <v>3217</v>
      </c>
    </row>
    <row r="28" spans="1:25" x14ac:dyDescent="0.2">
      <c r="A28">
        <v>117</v>
      </c>
      <c r="B28" t="s">
        <v>117</v>
      </c>
      <c r="C28" t="s">
        <v>13</v>
      </c>
      <c r="D28">
        <v>0.03</v>
      </c>
      <c r="E28">
        <v>4.26</v>
      </c>
      <c r="F28">
        <v>1.2</v>
      </c>
      <c r="G28" t="s">
        <v>14</v>
      </c>
      <c r="H28" t="s">
        <v>47</v>
      </c>
      <c r="I28" t="s">
        <v>24</v>
      </c>
      <c r="J28" t="s">
        <v>25</v>
      </c>
      <c r="K28" t="s">
        <v>26</v>
      </c>
      <c r="L28" t="s">
        <v>114</v>
      </c>
      <c r="M28">
        <v>0.44</v>
      </c>
      <c r="N28" t="s">
        <v>8</v>
      </c>
      <c r="O28" t="s">
        <v>35</v>
      </c>
      <c r="P28" t="s">
        <v>42</v>
      </c>
      <c r="Q28" t="s">
        <v>118</v>
      </c>
      <c r="R28">
        <v>98103</v>
      </c>
      <c r="S28">
        <v>42007</v>
      </c>
      <c r="T28">
        <v>42008</v>
      </c>
      <c r="U28">
        <v>9.82</v>
      </c>
      <c r="V28">
        <v>29</v>
      </c>
      <c r="W28">
        <v>122.23</v>
      </c>
      <c r="X28">
        <v>7909</v>
      </c>
      <c r="Y28" t="s">
        <v>3217</v>
      </c>
    </row>
    <row r="29" spans="1:25" x14ac:dyDescent="0.2">
      <c r="A29">
        <v>1988</v>
      </c>
      <c r="B29" t="s">
        <v>119</v>
      </c>
      <c r="C29" t="s">
        <v>13</v>
      </c>
      <c r="D29">
        <v>0.05</v>
      </c>
      <c r="E29">
        <v>20.98</v>
      </c>
      <c r="F29">
        <v>21.2</v>
      </c>
      <c r="G29" t="s">
        <v>14</v>
      </c>
      <c r="H29" t="s">
        <v>47</v>
      </c>
      <c r="I29" t="s">
        <v>4</v>
      </c>
      <c r="J29" t="s">
        <v>102</v>
      </c>
      <c r="K29" t="s">
        <v>120</v>
      </c>
      <c r="L29" t="s">
        <v>121</v>
      </c>
      <c r="M29">
        <v>0.78</v>
      </c>
      <c r="N29" t="s">
        <v>8</v>
      </c>
      <c r="O29" t="s">
        <v>35</v>
      </c>
      <c r="P29" t="s">
        <v>122</v>
      </c>
      <c r="Q29" t="s">
        <v>123</v>
      </c>
      <c r="R29">
        <v>84020</v>
      </c>
      <c r="S29">
        <v>42007</v>
      </c>
      <c r="T29">
        <v>42008</v>
      </c>
      <c r="U29">
        <v>-181.102</v>
      </c>
      <c r="V29">
        <v>3</v>
      </c>
      <c r="W29">
        <v>65.69</v>
      </c>
      <c r="X29">
        <v>89999</v>
      </c>
      <c r="Y29" t="s">
        <v>3217</v>
      </c>
    </row>
    <row r="30" spans="1:25" x14ac:dyDescent="0.2">
      <c r="A30">
        <v>2131</v>
      </c>
      <c r="B30" t="s">
        <v>124</v>
      </c>
      <c r="C30" t="s">
        <v>13</v>
      </c>
      <c r="D30">
        <v>0.09</v>
      </c>
      <c r="E30">
        <v>150.97999999999999</v>
      </c>
      <c r="F30">
        <v>66.27</v>
      </c>
      <c r="G30" t="s">
        <v>2</v>
      </c>
      <c r="H30" t="s">
        <v>47</v>
      </c>
      <c r="I30" t="s">
        <v>4</v>
      </c>
      <c r="J30" t="s">
        <v>93</v>
      </c>
      <c r="K30" t="s">
        <v>6</v>
      </c>
      <c r="L30" t="s">
        <v>125</v>
      </c>
      <c r="M30">
        <v>0.65</v>
      </c>
      <c r="N30" t="s">
        <v>8</v>
      </c>
      <c r="O30" t="s">
        <v>28</v>
      </c>
      <c r="P30" t="s">
        <v>56</v>
      </c>
      <c r="Q30" t="s">
        <v>126</v>
      </c>
      <c r="R30">
        <v>64118</v>
      </c>
      <c r="S30">
        <v>42007</v>
      </c>
      <c r="T30">
        <v>42008</v>
      </c>
      <c r="U30">
        <v>-407.85</v>
      </c>
      <c r="V30">
        <v>2</v>
      </c>
      <c r="W30">
        <v>302.33999999999997</v>
      </c>
      <c r="X30">
        <v>90079</v>
      </c>
      <c r="Y30" t="s">
        <v>3216</v>
      </c>
    </row>
    <row r="31" spans="1:25" x14ac:dyDescent="0.2">
      <c r="A31">
        <v>2302</v>
      </c>
      <c r="B31" t="s">
        <v>127</v>
      </c>
      <c r="C31" t="s">
        <v>13</v>
      </c>
      <c r="D31">
        <v>0.1</v>
      </c>
      <c r="E31">
        <v>12.53</v>
      </c>
      <c r="F31">
        <v>0.49</v>
      </c>
      <c r="G31" t="s">
        <v>14</v>
      </c>
      <c r="H31" t="s">
        <v>70</v>
      </c>
      <c r="I31" t="s">
        <v>24</v>
      </c>
      <c r="J31" t="s">
        <v>128</v>
      </c>
      <c r="K31" t="s">
        <v>49</v>
      </c>
      <c r="L31" t="s">
        <v>129</v>
      </c>
      <c r="M31">
        <v>0.38</v>
      </c>
      <c r="N31" t="s">
        <v>8</v>
      </c>
      <c r="O31" t="s">
        <v>9</v>
      </c>
      <c r="P31" t="s">
        <v>99</v>
      </c>
      <c r="Q31" t="s">
        <v>130</v>
      </c>
      <c r="R31">
        <v>32404</v>
      </c>
      <c r="S31">
        <v>42007</v>
      </c>
      <c r="T31">
        <v>42008</v>
      </c>
      <c r="U31">
        <v>244.464</v>
      </c>
      <c r="V31">
        <v>8</v>
      </c>
      <c r="W31">
        <v>92.02</v>
      </c>
      <c r="X31">
        <v>87696</v>
      </c>
      <c r="Y31" t="s">
        <v>3215</v>
      </c>
    </row>
    <row r="32" spans="1:25" x14ac:dyDescent="0.2">
      <c r="A32">
        <v>2302</v>
      </c>
      <c r="B32" t="s">
        <v>127</v>
      </c>
      <c r="C32" t="s">
        <v>13</v>
      </c>
      <c r="D32">
        <v>0.1</v>
      </c>
      <c r="E32">
        <v>146.34</v>
      </c>
      <c r="F32">
        <v>43.75</v>
      </c>
      <c r="G32" t="s">
        <v>2</v>
      </c>
      <c r="H32" t="s">
        <v>70</v>
      </c>
      <c r="I32" t="s">
        <v>4</v>
      </c>
      <c r="J32" t="s">
        <v>5</v>
      </c>
      <c r="K32" t="s">
        <v>6</v>
      </c>
      <c r="L32" t="s">
        <v>131</v>
      </c>
      <c r="M32">
        <v>0.64</v>
      </c>
      <c r="N32" t="s">
        <v>8</v>
      </c>
      <c r="O32" t="s">
        <v>9</v>
      </c>
      <c r="P32" t="s">
        <v>99</v>
      </c>
      <c r="Q32" t="s">
        <v>130</v>
      </c>
      <c r="R32">
        <v>32404</v>
      </c>
      <c r="S32">
        <v>42007</v>
      </c>
      <c r="T32">
        <v>42008</v>
      </c>
      <c r="U32">
        <v>-473.57799999999997</v>
      </c>
      <c r="V32">
        <v>2</v>
      </c>
      <c r="W32">
        <v>283.55</v>
      </c>
      <c r="X32">
        <v>87696</v>
      </c>
      <c r="Y32" t="s">
        <v>3215</v>
      </c>
    </row>
    <row r="33" spans="1:25" x14ac:dyDescent="0.2">
      <c r="A33">
        <v>2303</v>
      </c>
      <c r="B33" t="s">
        <v>132</v>
      </c>
      <c r="C33" t="s">
        <v>13</v>
      </c>
      <c r="D33">
        <v>0.1</v>
      </c>
      <c r="E33">
        <v>146.34</v>
      </c>
      <c r="F33">
        <v>43.75</v>
      </c>
      <c r="G33" t="s">
        <v>2</v>
      </c>
      <c r="H33" t="s">
        <v>70</v>
      </c>
      <c r="I33" t="s">
        <v>4</v>
      </c>
      <c r="J33" t="s">
        <v>5</v>
      </c>
      <c r="K33" t="s">
        <v>6</v>
      </c>
      <c r="L33" t="s">
        <v>131</v>
      </c>
      <c r="M33">
        <v>0.64</v>
      </c>
      <c r="N33" t="s">
        <v>8</v>
      </c>
      <c r="O33" t="s">
        <v>87</v>
      </c>
      <c r="P33" t="s">
        <v>88</v>
      </c>
      <c r="Q33" t="s">
        <v>89</v>
      </c>
      <c r="R33">
        <v>10011</v>
      </c>
      <c r="S33">
        <v>42007</v>
      </c>
      <c r="T33">
        <v>42008</v>
      </c>
      <c r="U33">
        <v>-270.85000000000002</v>
      </c>
      <c r="V33">
        <v>6</v>
      </c>
      <c r="W33">
        <v>850.64</v>
      </c>
      <c r="X33">
        <v>37987</v>
      </c>
      <c r="Y33" t="s">
        <v>3218</v>
      </c>
    </row>
    <row r="34" spans="1:25" x14ac:dyDescent="0.2">
      <c r="A34">
        <v>2458</v>
      </c>
      <c r="B34" t="s">
        <v>133</v>
      </c>
      <c r="C34" t="s">
        <v>13</v>
      </c>
      <c r="D34">
        <v>0.03</v>
      </c>
      <c r="E34">
        <v>6.48</v>
      </c>
      <c r="F34">
        <v>8.73</v>
      </c>
      <c r="G34" t="s">
        <v>14</v>
      </c>
      <c r="H34" t="s">
        <v>47</v>
      </c>
      <c r="I34" t="s">
        <v>24</v>
      </c>
      <c r="J34" t="s">
        <v>64</v>
      </c>
      <c r="K34" t="s">
        <v>49</v>
      </c>
      <c r="L34" t="s">
        <v>134</v>
      </c>
      <c r="M34">
        <v>0.37</v>
      </c>
      <c r="N34" t="s">
        <v>8</v>
      </c>
      <c r="O34" t="s">
        <v>28</v>
      </c>
      <c r="P34" t="s">
        <v>60</v>
      </c>
      <c r="Q34" t="s">
        <v>135</v>
      </c>
      <c r="R34">
        <v>55410</v>
      </c>
      <c r="S34">
        <v>42007</v>
      </c>
      <c r="T34">
        <v>42009</v>
      </c>
      <c r="U34">
        <v>-35.04</v>
      </c>
      <c r="V34">
        <v>2</v>
      </c>
      <c r="W34">
        <v>15.95</v>
      </c>
      <c r="X34">
        <v>91285</v>
      </c>
      <c r="Y34" t="s">
        <v>3216</v>
      </c>
    </row>
    <row r="35" spans="1:25" x14ac:dyDescent="0.2">
      <c r="A35">
        <v>2460</v>
      </c>
      <c r="B35" t="s">
        <v>136</v>
      </c>
      <c r="C35" t="s">
        <v>13</v>
      </c>
      <c r="D35">
        <v>0.03</v>
      </c>
      <c r="E35">
        <v>6.48</v>
      </c>
      <c r="F35">
        <v>8.73</v>
      </c>
      <c r="G35" t="s">
        <v>14</v>
      </c>
      <c r="H35" t="s">
        <v>47</v>
      </c>
      <c r="I35" t="s">
        <v>24</v>
      </c>
      <c r="J35" t="s">
        <v>64</v>
      </c>
      <c r="K35" t="s">
        <v>49</v>
      </c>
      <c r="L35" t="s">
        <v>134</v>
      </c>
      <c r="M35">
        <v>0.37</v>
      </c>
      <c r="N35" t="s">
        <v>8</v>
      </c>
      <c r="O35" t="s">
        <v>87</v>
      </c>
      <c r="P35" t="s">
        <v>88</v>
      </c>
      <c r="Q35" t="s">
        <v>89</v>
      </c>
      <c r="R35">
        <v>10035</v>
      </c>
      <c r="S35">
        <v>42007</v>
      </c>
      <c r="T35">
        <v>42009</v>
      </c>
      <c r="U35">
        <v>-35.04</v>
      </c>
      <c r="V35">
        <v>8</v>
      </c>
      <c r="W35">
        <v>63.78</v>
      </c>
      <c r="X35">
        <v>30785</v>
      </c>
      <c r="Y35" t="s">
        <v>3218</v>
      </c>
    </row>
    <row r="36" spans="1:25" x14ac:dyDescent="0.2">
      <c r="A36">
        <v>2460</v>
      </c>
      <c r="B36" t="s">
        <v>136</v>
      </c>
      <c r="C36" t="s">
        <v>13</v>
      </c>
      <c r="D36">
        <v>7.0000000000000007E-2</v>
      </c>
      <c r="E36">
        <v>9.93</v>
      </c>
      <c r="F36">
        <v>1.0900000000000001</v>
      </c>
      <c r="G36" t="s">
        <v>14</v>
      </c>
      <c r="H36" t="s">
        <v>47</v>
      </c>
      <c r="I36" t="s">
        <v>24</v>
      </c>
      <c r="J36" t="s">
        <v>25</v>
      </c>
      <c r="K36" t="s">
        <v>26</v>
      </c>
      <c r="L36" t="s">
        <v>137</v>
      </c>
      <c r="M36">
        <v>0.43</v>
      </c>
      <c r="N36" t="s">
        <v>8</v>
      </c>
      <c r="O36" t="s">
        <v>87</v>
      </c>
      <c r="P36" t="s">
        <v>88</v>
      </c>
      <c r="Q36" t="s">
        <v>89</v>
      </c>
      <c r="R36">
        <v>10035</v>
      </c>
      <c r="S36">
        <v>42007</v>
      </c>
      <c r="T36">
        <v>42010</v>
      </c>
      <c r="U36">
        <v>149.53</v>
      </c>
      <c r="V36">
        <v>46</v>
      </c>
      <c r="W36">
        <v>451.61</v>
      </c>
      <c r="X36">
        <v>30785</v>
      </c>
      <c r="Y36" t="s">
        <v>3218</v>
      </c>
    </row>
    <row r="37" spans="1:25" x14ac:dyDescent="0.2">
      <c r="A37">
        <v>2579</v>
      </c>
      <c r="B37" t="s">
        <v>138</v>
      </c>
      <c r="C37" t="s">
        <v>13</v>
      </c>
      <c r="D37">
        <v>0.09</v>
      </c>
      <c r="E37">
        <v>212.6</v>
      </c>
      <c r="F37">
        <v>52.2</v>
      </c>
      <c r="G37" t="s">
        <v>2</v>
      </c>
      <c r="H37" t="s">
        <v>47</v>
      </c>
      <c r="I37" t="s">
        <v>4</v>
      </c>
      <c r="J37" t="s">
        <v>5</v>
      </c>
      <c r="K37" t="s">
        <v>6</v>
      </c>
      <c r="L37" t="s">
        <v>139</v>
      </c>
      <c r="M37">
        <v>0.64</v>
      </c>
      <c r="N37" t="s">
        <v>8</v>
      </c>
      <c r="O37" t="s">
        <v>9</v>
      </c>
      <c r="P37" t="s">
        <v>140</v>
      </c>
      <c r="Q37" t="s">
        <v>141</v>
      </c>
      <c r="R37">
        <v>36869</v>
      </c>
      <c r="S37">
        <v>42007</v>
      </c>
      <c r="T37">
        <v>42008</v>
      </c>
      <c r="U37">
        <v>-274.49799999999999</v>
      </c>
      <c r="V37">
        <v>1</v>
      </c>
      <c r="W37">
        <v>174.5</v>
      </c>
      <c r="X37">
        <v>88296</v>
      </c>
      <c r="Y37" t="s">
        <v>3215</v>
      </c>
    </row>
    <row r="38" spans="1:25" x14ac:dyDescent="0.2">
      <c r="A38">
        <v>169</v>
      </c>
      <c r="B38" t="s">
        <v>142</v>
      </c>
      <c r="C38" t="s">
        <v>23</v>
      </c>
      <c r="D38">
        <v>0.08</v>
      </c>
      <c r="E38">
        <v>43.22</v>
      </c>
      <c r="F38">
        <v>16.71</v>
      </c>
      <c r="G38" t="s">
        <v>14</v>
      </c>
      <c r="H38" t="s">
        <v>70</v>
      </c>
      <c r="I38" t="s">
        <v>16</v>
      </c>
      <c r="J38" t="s">
        <v>17</v>
      </c>
      <c r="K38" t="s">
        <v>49</v>
      </c>
      <c r="L38" t="s">
        <v>143</v>
      </c>
      <c r="M38">
        <v>0.66</v>
      </c>
      <c r="N38" t="s">
        <v>8</v>
      </c>
      <c r="O38" t="s">
        <v>9</v>
      </c>
      <c r="P38" t="s">
        <v>144</v>
      </c>
      <c r="Q38" t="s">
        <v>145</v>
      </c>
      <c r="R38">
        <v>70802</v>
      </c>
      <c r="S38">
        <v>42007</v>
      </c>
      <c r="T38">
        <v>42009</v>
      </c>
      <c r="U38">
        <v>280.27458000000001</v>
      </c>
      <c r="V38">
        <v>3</v>
      </c>
      <c r="W38">
        <v>130.62</v>
      </c>
      <c r="X38">
        <v>87463</v>
      </c>
      <c r="Y38" t="s">
        <v>3215</v>
      </c>
    </row>
    <row r="39" spans="1:25" x14ac:dyDescent="0.2">
      <c r="A39">
        <v>169</v>
      </c>
      <c r="B39" t="s">
        <v>142</v>
      </c>
      <c r="C39" t="s">
        <v>23</v>
      </c>
      <c r="D39">
        <v>0.05</v>
      </c>
      <c r="E39">
        <v>574.74</v>
      </c>
      <c r="F39">
        <v>24.49</v>
      </c>
      <c r="G39" t="s">
        <v>14</v>
      </c>
      <c r="H39" t="s">
        <v>70</v>
      </c>
      <c r="I39" t="s">
        <v>16</v>
      </c>
      <c r="J39" t="s">
        <v>32</v>
      </c>
      <c r="K39" t="s">
        <v>40</v>
      </c>
      <c r="L39" t="s">
        <v>146</v>
      </c>
      <c r="M39">
        <v>0.37</v>
      </c>
      <c r="N39" t="s">
        <v>8</v>
      </c>
      <c r="O39" t="s">
        <v>9</v>
      </c>
      <c r="P39" t="s">
        <v>144</v>
      </c>
      <c r="Q39" t="s">
        <v>145</v>
      </c>
      <c r="R39">
        <v>70802</v>
      </c>
      <c r="S39">
        <v>42007</v>
      </c>
      <c r="T39">
        <v>42014</v>
      </c>
      <c r="U39">
        <v>-112.4263</v>
      </c>
      <c r="V39">
        <v>12</v>
      </c>
      <c r="W39">
        <v>6945.16</v>
      </c>
      <c r="X39">
        <v>87463</v>
      </c>
      <c r="Y39" t="s">
        <v>3215</v>
      </c>
    </row>
    <row r="40" spans="1:25" x14ac:dyDescent="0.2">
      <c r="A40">
        <v>169</v>
      </c>
      <c r="B40" t="s">
        <v>142</v>
      </c>
      <c r="C40" t="s">
        <v>23</v>
      </c>
      <c r="D40">
        <v>0.04</v>
      </c>
      <c r="E40">
        <v>10.14</v>
      </c>
      <c r="F40">
        <v>2.27</v>
      </c>
      <c r="G40" t="s">
        <v>14</v>
      </c>
      <c r="H40" t="s">
        <v>70</v>
      </c>
      <c r="I40" t="s">
        <v>24</v>
      </c>
      <c r="J40" t="s">
        <v>64</v>
      </c>
      <c r="K40" t="s">
        <v>26</v>
      </c>
      <c r="L40" t="s">
        <v>147</v>
      </c>
      <c r="M40">
        <v>0.36</v>
      </c>
      <c r="N40" t="s">
        <v>8</v>
      </c>
      <c r="O40" t="s">
        <v>9</v>
      </c>
      <c r="P40" t="s">
        <v>144</v>
      </c>
      <c r="Q40" t="s">
        <v>145</v>
      </c>
      <c r="R40">
        <v>70802</v>
      </c>
      <c r="S40">
        <v>42007</v>
      </c>
      <c r="T40">
        <v>42011</v>
      </c>
      <c r="U40">
        <v>24.923999999999999</v>
      </c>
      <c r="V40">
        <v>3</v>
      </c>
      <c r="W40">
        <v>30.94</v>
      </c>
      <c r="X40">
        <v>87463</v>
      </c>
      <c r="Y40" t="s">
        <v>3215</v>
      </c>
    </row>
    <row r="41" spans="1:25" x14ac:dyDescent="0.2">
      <c r="A41">
        <v>1777</v>
      </c>
      <c r="B41" t="s">
        <v>148</v>
      </c>
      <c r="C41" t="s">
        <v>23</v>
      </c>
      <c r="D41">
        <v>0.02</v>
      </c>
      <c r="E41">
        <v>10.06</v>
      </c>
      <c r="F41">
        <v>2.06</v>
      </c>
      <c r="G41" t="s">
        <v>14</v>
      </c>
      <c r="H41" t="s">
        <v>15</v>
      </c>
      <c r="I41" t="s">
        <v>24</v>
      </c>
      <c r="J41" t="s">
        <v>64</v>
      </c>
      <c r="K41" t="s">
        <v>26</v>
      </c>
      <c r="L41" t="s">
        <v>149</v>
      </c>
      <c r="M41">
        <v>0.39</v>
      </c>
      <c r="N41" t="s">
        <v>8</v>
      </c>
      <c r="O41" t="s">
        <v>28</v>
      </c>
      <c r="P41" t="s">
        <v>29</v>
      </c>
      <c r="Q41" t="s">
        <v>150</v>
      </c>
      <c r="R41">
        <v>46383</v>
      </c>
      <c r="S41">
        <v>42007</v>
      </c>
      <c r="T41">
        <v>42012</v>
      </c>
      <c r="U41">
        <v>90.624600000000001</v>
      </c>
      <c r="V41">
        <v>13</v>
      </c>
      <c r="W41">
        <v>131.34</v>
      </c>
      <c r="X41">
        <v>89940</v>
      </c>
      <c r="Y41" t="s">
        <v>3216</v>
      </c>
    </row>
    <row r="42" spans="1:25" x14ac:dyDescent="0.2">
      <c r="A42">
        <v>2081</v>
      </c>
      <c r="B42" t="s">
        <v>151</v>
      </c>
      <c r="C42" t="s">
        <v>23</v>
      </c>
      <c r="D42">
        <v>0.09</v>
      </c>
      <c r="E42">
        <v>1.48</v>
      </c>
      <c r="F42">
        <v>0.7</v>
      </c>
      <c r="G42" t="s">
        <v>14</v>
      </c>
      <c r="H42" t="s">
        <v>70</v>
      </c>
      <c r="I42" t="s">
        <v>24</v>
      </c>
      <c r="J42" t="s">
        <v>152</v>
      </c>
      <c r="K42" t="s">
        <v>26</v>
      </c>
      <c r="L42" t="s">
        <v>153</v>
      </c>
      <c r="M42">
        <v>0.37</v>
      </c>
      <c r="N42" t="s">
        <v>8</v>
      </c>
      <c r="O42" t="s">
        <v>87</v>
      </c>
      <c r="P42" t="s">
        <v>88</v>
      </c>
      <c r="Q42" t="s">
        <v>154</v>
      </c>
      <c r="R42">
        <v>14853</v>
      </c>
      <c r="S42">
        <v>42007</v>
      </c>
      <c r="T42">
        <v>42009</v>
      </c>
      <c r="U42">
        <v>1.68</v>
      </c>
      <c r="V42">
        <v>6</v>
      </c>
      <c r="W42">
        <v>8.9499999999999993</v>
      </c>
      <c r="X42">
        <v>86092</v>
      </c>
      <c r="Y42" t="s">
        <v>3218</v>
      </c>
    </row>
    <row r="43" spans="1:25" x14ac:dyDescent="0.2">
      <c r="A43">
        <v>193</v>
      </c>
      <c r="B43" t="s">
        <v>155</v>
      </c>
      <c r="C43" t="s">
        <v>46</v>
      </c>
      <c r="D43">
        <v>0</v>
      </c>
      <c r="E43">
        <v>213.45</v>
      </c>
      <c r="F43">
        <v>14.7</v>
      </c>
      <c r="G43" t="s">
        <v>2</v>
      </c>
      <c r="H43" t="s">
        <v>70</v>
      </c>
      <c r="I43" t="s">
        <v>16</v>
      </c>
      <c r="J43" t="s">
        <v>32</v>
      </c>
      <c r="K43" t="s">
        <v>33</v>
      </c>
      <c r="L43" t="s">
        <v>156</v>
      </c>
      <c r="M43">
        <v>0.59</v>
      </c>
      <c r="N43" t="s">
        <v>8</v>
      </c>
      <c r="O43" t="s">
        <v>35</v>
      </c>
      <c r="P43" t="s">
        <v>122</v>
      </c>
      <c r="Q43" t="s">
        <v>157</v>
      </c>
      <c r="R43">
        <v>84041</v>
      </c>
      <c r="S43">
        <v>42007</v>
      </c>
      <c r="T43">
        <v>42009</v>
      </c>
      <c r="U43">
        <v>-560.81417999999996</v>
      </c>
      <c r="V43">
        <v>1</v>
      </c>
      <c r="W43">
        <v>224.12</v>
      </c>
      <c r="X43">
        <v>90430</v>
      </c>
      <c r="Y43" t="s">
        <v>3217</v>
      </c>
    </row>
    <row r="44" spans="1:25" x14ac:dyDescent="0.2">
      <c r="A44">
        <v>2203</v>
      </c>
      <c r="B44" t="s">
        <v>158</v>
      </c>
      <c r="C44" t="s">
        <v>1</v>
      </c>
      <c r="D44">
        <v>0.03</v>
      </c>
      <c r="E44">
        <v>399.98</v>
      </c>
      <c r="F44">
        <v>12.06</v>
      </c>
      <c r="G44" t="s">
        <v>2</v>
      </c>
      <c r="H44" t="s">
        <v>47</v>
      </c>
      <c r="I44" t="s">
        <v>16</v>
      </c>
      <c r="J44" t="s">
        <v>32</v>
      </c>
      <c r="K44" t="s">
        <v>6</v>
      </c>
      <c r="L44" t="s">
        <v>159</v>
      </c>
      <c r="M44">
        <v>0.56000000000000005</v>
      </c>
      <c r="N44" t="s">
        <v>8</v>
      </c>
      <c r="O44" t="s">
        <v>28</v>
      </c>
      <c r="P44" t="s">
        <v>60</v>
      </c>
      <c r="Q44" t="s">
        <v>160</v>
      </c>
      <c r="R44">
        <v>55445</v>
      </c>
      <c r="S44">
        <v>42008</v>
      </c>
      <c r="T44">
        <v>42010</v>
      </c>
      <c r="U44">
        <v>-663.51419999999996</v>
      </c>
      <c r="V44">
        <v>2</v>
      </c>
      <c r="W44">
        <v>807</v>
      </c>
      <c r="X44">
        <v>86052</v>
      </c>
      <c r="Y44" t="s">
        <v>3216</v>
      </c>
    </row>
    <row r="45" spans="1:25" x14ac:dyDescent="0.2">
      <c r="A45">
        <v>3146</v>
      </c>
      <c r="B45" t="s">
        <v>161</v>
      </c>
      <c r="C45" t="s">
        <v>1</v>
      </c>
      <c r="D45">
        <v>0.03</v>
      </c>
      <c r="E45">
        <v>3.36</v>
      </c>
      <c r="F45">
        <v>6.27</v>
      </c>
      <c r="G45" t="s">
        <v>14</v>
      </c>
      <c r="H45" t="s">
        <v>70</v>
      </c>
      <c r="I45" t="s">
        <v>24</v>
      </c>
      <c r="J45" t="s">
        <v>48</v>
      </c>
      <c r="K45" t="s">
        <v>49</v>
      </c>
      <c r="L45" t="s">
        <v>162</v>
      </c>
      <c r="M45">
        <v>0.4</v>
      </c>
      <c r="N45" t="s">
        <v>8</v>
      </c>
      <c r="O45" t="s">
        <v>28</v>
      </c>
      <c r="P45" t="s">
        <v>163</v>
      </c>
      <c r="Q45" t="s">
        <v>164</v>
      </c>
      <c r="R45">
        <v>78577</v>
      </c>
      <c r="S45">
        <v>42008</v>
      </c>
      <c r="T45">
        <v>42009</v>
      </c>
      <c r="U45">
        <v>-94.258600000000001</v>
      </c>
      <c r="V45">
        <v>4</v>
      </c>
      <c r="W45">
        <v>14.9</v>
      </c>
      <c r="X45">
        <v>85850</v>
      </c>
      <c r="Y45" t="s">
        <v>3216</v>
      </c>
    </row>
    <row r="46" spans="1:25" x14ac:dyDescent="0.2">
      <c r="A46">
        <v>3146</v>
      </c>
      <c r="B46" t="s">
        <v>161</v>
      </c>
      <c r="C46" t="s">
        <v>1</v>
      </c>
      <c r="D46">
        <v>7.0000000000000007E-2</v>
      </c>
      <c r="E46">
        <v>3.71</v>
      </c>
      <c r="F46">
        <v>1.93</v>
      </c>
      <c r="G46" t="s">
        <v>63</v>
      </c>
      <c r="H46" t="s">
        <v>70</v>
      </c>
      <c r="I46" t="s">
        <v>24</v>
      </c>
      <c r="J46" t="s">
        <v>64</v>
      </c>
      <c r="K46" t="s">
        <v>26</v>
      </c>
      <c r="L46" t="s">
        <v>165</v>
      </c>
      <c r="M46">
        <v>0.35</v>
      </c>
      <c r="N46" t="s">
        <v>8</v>
      </c>
      <c r="O46" t="s">
        <v>28</v>
      </c>
      <c r="P46" t="s">
        <v>163</v>
      </c>
      <c r="Q46" t="s">
        <v>164</v>
      </c>
      <c r="R46">
        <v>78577</v>
      </c>
      <c r="S46">
        <v>42008</v>
      </c>
      <c r="T46">
        <v>42010</v>
      </c>
      <c r="U46">
        <v>6.3308</v>
      </c>
      <c r="V46">
        <v>11</v>
      </c>
      <c r="W46">
        <v>39.64</v>
      </c>
      <c r="X46">
        <v>85850</v>
      </c>
      <c r="Y46" t="s">
        <v>3216</v>
      </c>
    </row>
    <row r="47" spans="1:25" x14ac:dyDescent="0.2">
      <c r="A47">
        <v>915</v>
      </c>
      <c r="B47" t="s">
        <v>166</v>
      </c>
      <c r="C47" t="s">
        <v>13</v>
      </c>
      <c r="D47">
        <v>0.06</v>
      </c>
      <c r="E47">
        <v>350.98</v>
      </c>
      <c r="F47">
        <v>30</v>
      </c>
      <c r="G47" t="s">
        <v>2</v>
      </c>
      <c r="H47" t="s">
        <v>47</v>
      </c>
      <c r="I47" t="s">
        <v>4</v>
      </c>
      <c r="J47" t="s">
        <v>85</v>
      </c>
      <c r="K47" t="s">
        <v>33</v>
      </c>
      <c r="L47" t="s">
        <v>167</v>
      </c>
      <c r="M47">
        <v>0.61</v>
      </c>
      <c r="N47" t="s">
        <v>8</v>
      </c>
      <c r="O47" t="s">
        <v>28</v>
      </c>
      <c r="P47" t="s">
        <v>163</v>
      </c>
      <c r="Q47" t="s">
        <v>168</v>
      </c>
      <c r="R47">
        <v>77803</v>
      </c>
      <c r="S47">
        <v>42008</v>
      </c>
      <c r="T47">
        <v>42009</v>
      </c>
      <c r="U47">
        <v>-489.41559999999998</v>
      </c>
      <c r="V47">
        <v>1</v>
      </c>
      <c r="W47">
        <v>346.52</v>
      </c>
      <c r="X47">
        <v>86356</v>
      </c>
      <c r="Y47" t="s">
        <v>3216</v>
      </c>
    </row>
    <row r="48" spans="1:25" x14ac:dyDescent="0.2">
      <c r="A48">
        <v>2393</v>
      </c>
      <c r="B48" t="s">
        <v>169</v>
      </c>
      <c r="C48" t="s">
        <v>13</v>
      </c>
      <c r="D48">
        <v>0.06</v>
      </c>
      <c r="E48">
        <v>105.29</v>
      </c>
      <c r="F48">
        <v>10.119999999999999</v>
      </c>
      <c r="G48" t="s">
        <v>14</v>
      </c>
      <c r="H48" t="s">
        <v>70</v>
      </c>
      <c r="I48" t="s">
        <v>4</v>
      </c>
      <c r="J48" t="s">
        <v>102</v>
      </c>
      <c r="K48" t="s">
        <v>40</v>
      </c>
      <c r="L48" t="s">
        <v>170</v>
      </c>
      <c r="M48">
        <v>0.79</v>
      </c>
      <c r="N48" t="s">
        <v>8</v>
      </c>
      <c r="O48" t="s">
        <v>9</v>
      </c>
      <c r="P48" t="s">
        <v>51</v>
      </c>
      <c r="Q48" t="s">
        <v>171</v>
      </c>
      <c r="R48">
        <v>30076</v>
      </c>
      <c r="S48">
        <v>42008</v>
      </c>
      <c r="T48">
        <v>42010</v>
      </c>
      <c r="U48">
        <v>-45.01</v>
      </c>
      <c r="V48">
        <v>12</v>
      </c>
      <c r="W48">
        <v>1202.6600000000001</v>
      </c>
      <c r="X48">
        <v>86951</v>
      </c>
      <c r="Y48" t="s">
        <v>3215</v>
      </c>
    </row>
    <row r="49" spans="1:25" x14ac:dyDescent="0.2">
      <c r="A49">
        <v>916</v>
      </c>
      <c r="B49" t="s">
        <v>172</v>
      </c>
      <c r="C49" t="s">
        <v>23</v>
      </c>
      <c r="D49">
        <v>0.05</v>
      </c>
      <c r="E49">
        <v>161.55000000000001</v>
      </c>
      <c r="F49">
        <v>19.989999999999998</v>
      </c>
      <c r="G49" t="s">
        <v>14</v>
      </c>
      <c r="H49" t="s">
        <v>70</v>
      </c>
      <c r="I49" t="s">
        <v>24</v>
      </c>
      <c r="J49" t="s">
        <v>54</v>
      </c>
      <c r="K49" t="s">
        <v>49</v>
      </c>
      <c r="L49" t="s">
        <v>55</v>
      </c>
      <c r="M49">
        <v>0.66</v>
      </c>
      <c r="N49" t="s">
        <v>8</v>
      </c>
      <c r="O49" t="s">
        <v>28</v>
      </c>
      <c r="P49" t="s">
        <v>163</v>
      </c>
      <c r="Q49" t="s">
        <v>173</v>
      </c>
      <c r="R49">
        <v>76028</v>
      </c>
      <c r="S49">
        <v>42008</v>
      </c>
      <c r="T49">
        <v>42015</v>
      </c>
      <c r="U49">
        <v>35.31</v>
      </c>
      <c r="V49">
        <v>3</v>
      </c>
      <c r="W49">
        <v>499.31</v>
      </c>
      <c r="X49">
        <v>86357</v>
      </c>
      <c r="Y49" t="s">
        <v>3216</v>
      </c>
    </row>
    <row r="50" spans="1:25" x14ac:dyDescent="0.2">
      <c r="A50">
        <v>1142</v>
      </c>
      <c r="B50" t="s">
        <v>174</v>
      </c>
      <c r="C50" t="s">
        <v>92</v>
      </c>
      <c r="D50">
        <v>0.05</v>
      </c>
      <c r="E50">
        <v>363.25</v>
      </c>
      <c r="F50">
        <v>19.989999999999998</v>
      </c>
      <c r="G50" t="s">
        <v>14</v>
      </c>
      <c r="H50" t="s">
        <v>47</v>
      </c>
      <c r="I50" t="s">
        <v>24</v>
      </c>
      <c r="J50" t="s">
        <v>71</v>
      </c>
      <c r="K50" t="s">
        <v>49</v>
      </c>
      <c r="L50" t="s">
        <v>175</v>
      </c>
      <c r="M50">
        <v>0.56999999999999995</v>
      </c>
      <c r="N50" t="s">
        <v>8</v>
      </c>
      <c r="O50" t="s">
        <v>28</v>
      </c>
      <c r="P50" t="s">
        <v>163</v>
      </c>
      <c r="Q50" t="s">
        <v>176</v>
      </c>
      <c r="R50">
        <v>76706</v>
      </c>
      <c r="S50">
        <v>42008</v>
      </c>
      <c r="T50">
        <v>42010</v>
      </c>
      <c r="U50">
        <v>1766.7795000000001</v>
      </c>
      <c r="V50">
        <v>7</v>
      </c>
      <c r="W50">
        <v>2560.5500000000002</v>
      </c>
      <c r="X50">
        <v>86573</v>
      </c>
      <c r="Y50" t="s">
        <v>3216</v>
      </c>
    </row>
    <row r="51" spans="1:25" x14ac:dyDescent="0.2">
      <c r="A51">
        <v>890</v>
      </c>
      <c r="B51" t="s">
        <v>177</v>
      </c>
      <c r="C51" t="s">
        <v>1</v>
      </c>
      <c r="D51">
        <v>0.08</v>
      </c>
      <c r="E51">
        <v>1.81</v>
      </c>
      <c r="F51">
        <v>0.75</v>
      </c>
      <c r="G51" t="s">
        <v>14</v>
      </c>
      <c r="H51" t="s">
        <v>15</v>
      </c>
      <c r="I51" t="s">
        <v>4</v>
      </c>
      <c r="J51" t="s">
        <v>85</v>
      </c>
      <c r="K51" t="s">
        <v>33</v>
      </c>
      <c r="L51" t="s">
        <v>178</v>
      </c>
      <c r="M51">
        <v>0.57999999999999996</v>
      </c>
      <c r="N51" t="s">
        <v>8</v>
      </c>
      <c r="O51" t="s">
        <v>28</v>
      </c>
      <c r="P51" t="s">
        <v>163</v>
      </c>
      <c r="Q51" t="s">
        <v>179</v>
      </c>
      <c r="R51">
        <v>76021</v>
      </c>
      <c r="S51">
        <v>42009</v>
      </c>
      <c r="T51">
        <v>42010</v>
      </c>
      <c r="U51">
        <v>1.3224</v>
      </c>
      <c r="V51">
        <v>11</v>
      </c>
      <c r="W51">
        <v>19.97</v>
      </c>
      <c r="X51">
        <v>89536</v>
      </c>
      <c r="Y51" t="s">
        <v>3216</v>
      </c>
    </row>
    <row r="52" spans="1:25" x14ac:dyDescent="0.2">
      <c r="A52">
        <v>890</v>
      </c>
      <c r="B52" t="s">
        <v>177</v>
      </c>
      <c r="C52" t="s">
        <v>1</v>
      </c>
      <c r="D52">
        <v>0.04</v>
      </c>
      <c r="E52">
        <v>125.99</v>
      </c>
      <c r="F52">
        <v>5.26</v>
      </c>
      <c r="G52" t="s">
        <v>14</v>
      </c>
      <c r="H52" t="s">
        <v>15</v>
      </c>
      <c r="I52" t="s">
        <v>16</v>
      </c>
      <c r="J52" t="s">
        <v>111</v>
      </c>
      <c r="K52" t="s">
        <v>49</v>
      </c>
      <c r="L52" t="s">
        <v>180</v>
      </c>
      <c r="M52">
        <v>0.55000000000000004</v>
      </c>
      <c r="N52" t="s">
        <v>8</v>
      </c>
      <c r="O52" t="s">
        <v>28</v>
      </c>
      <c r="P52" t="s">
        <v>163</v>
      </c>
      <c r="Q52" t="s">
        <v>179</v>
      </c>
      <c r="R52">
        <v>76021</v>
      </c>
      <c r="S52">
        <v>42009</v>
      </c>
      <c r="T52">
        <v>42009</v>
      </c>
      <c r="U52">
        <v>455.42070000000001</v>
      </c>
      <c r="V52">
        <v>6</v>
      </c>
      <c r="W52">
        <v>660.03</v>
      </c>
      <c r="X52">
        <v>89536</v>
      </c>
      <c r="Y52" t="s">
        <v>3216</v>
      </c>
    </row>
    <row r="53" spans="1:25" x14ac:dyDescent="0.2">
      <c r="A53">
        <v>2630</v>
      </c>
      <c r="B53" t="s">
        <v>181</v>
      </c>
      <c r="C53" t="s">
        <v>1</v>
      </c>
      <c r="D53">
        <v>0.01</v>
      </c>
      <c r="E53">
        <v>194.3</v>
      </c>
      <c r="F53">
        <v>11.54</v>
      </c>
      <c r="G53" t="s">
        <v>14</v>
      </c>
      <c r="H53" t="s">
        <v>3</v>
      </c>
      <c r="I53" t="s">
        <v>4</v>
      </c>
      <c r="J53" t="s">
        <v>102</v>
      </c>
      <c r="K53" t="s">
        <v>40</v>
      </c>
      <c r="L53" t="s">
        <v>182</v>
      </c>
      <c r="M53">
        <v>0.59</v>
      </c>
      <c r="N53" t="s">
        <v>8</v>
      </c>
      <c r="O53" t="s">
        <v>28</v>
      </c>
      <c r="P53" t="s">
        <v>183</v>
      </c>
      <c r="Q53" t="s">
        <v>184</v>
      </c>
      <c r="R53">
        <v>73071</v>
      </c>
      <c r="S53">
        <v>42009</v>
      </c>
      <c r="T53">
        <v>42011</v>
      </c>
      <c r="U53">
        <v>690.17939999999999</v>
      </c>
      <c r="V53">
        <v>5</v>
      </c>
      <c r="W53">
        <v>1000.26</v>
      </c>
      <c r="X53">
        <v>85914</v>
      </c>
      <c r="Y53" t="s">
        <v>3216</v>
      </c>
    </row>
    <row r="54" spans="1:25" x14ac:dyDescent="0.2">
      <c r="A54">
        <v>2630</v>
      </c>
      <c r="B54" t="s">
        <v>181</v>
      </c>
      <c r="C54" t="s">
        <v>1</v>
      </c>
      <c r="D54">
        <v>0.02</v>
      </c>
      <c r="E54">
        <v>209.84</v>
      </c>
      <c r="F54">
        <v>21.21</v>
      </c>
      <c r="G54" t="s">
        <v>14</v>
      </c>
      <c r="H54" t="s">
        <v>3</v>
      </c>
      <c r="I54" t="s">
        <v>4</v>
      </c>
      <c r="J54" t="s">
        <v>102</v>
      </c>
      <c r="K54" t="s">
        <v>40</v>
      </c>
      <c r="L54" t="s">
        <v>185</v>
      </c>
      <c r="M54">
        <v>0.59</v>
      </c>
      <c r="N54" t="s">
        <v>8</v>
      </c>
      <c r="O54" t="s">
        <v>28</v>
      </c>
      <c r="P54" t="s">
        <v>183</v>
      </c>
      <c r="Q54" t="s">
        <v>184</v>
      </c>
      <c r="R54">
        <v>73071</v>
      </c>
      <c r="S54">
        <v>42009</v>
      </c>
      <c r="T54">
        <v>42010</v>
      </c>
      <c r="U54">
        <v>1507.6431</v>
      </c>
      <c r="V54">
        <v>10</v>
      </c>
      <c r="W54">
        <v>2184.9899999999998</v>
      </c>
      <c r="X54">
        <v>85914</v>
      </c>
      <c r="Y54" t="s">
        <v>3216</v>
      </c>
    </row>
    <row r="55" spans="1:25" x14ac:dyDescent="0.2">
      <c r="A55">
        <v>2630</v>
      </c>
      <c r="B55" t="s">
        <v>181</v>
      </c>
      <c r="C55" t="s">
        <v>1</v>
      </c>
      <c r="D55">
        <v>0</v>
      </c>
      <c r="E55">
        <v>145.44999999999999</v>
      </c>
      <c r="F55">
        <v>17.850000000000001</v>
      </c>
      <c r="G55" t="s">
        <v>2</v>
      </c>
      <c r="H55" t="s">
        <v>3</v>
      </c>
      <c r="I55" t="s">
        <v>16</v>
      </c>
      <c r="J55" t="s">
        <v>32</v>
      </c>
      <c r="K55" t="s">
        <v>33</v>
      </c>
      <c r="L55" t="s">
        <v>186</v>
      </c>
      <c r="M55">
        <v>0.56000000000000005</v>
      </c>
      <c r="N55" t="s">
        <v>8</v>
      </c>
      <c r="O55" t="s">
        <v>28</v>
      </c>
      <c r="P55" t="s">
        <v>183</v>
      </c>
      <c r="Q55" t="s">
        <v>184</v>
      </c>
      <c r="R55">
        <v>73071</v>
      </c>
      <c r="S55">
        <v>42009</v>
      </c>
      <c r="T55">
        <v>42011</v>
      </c>
      <c r="U55">
        <v>801.74680000000001</v>
      </c>
      <c r="V55">
        <v>8</v>
      </c>
      <c r="W55">
        <v>1191.2</v>
      </c>
      <c r="X55">
        <v>85914</v>
      </c>
      <c r="Y55" t="s">
        <v>3216</v>
      </c>
    </row>
    <row r="56" spans="1:25" x14ac:dyDescent="0.2">
      <c r="A56">
        <v>2206</v>
      </c>
      <c r="B56" t="s">
        <v>187</v>
      </c>
      <c r="C56" t="s">
        <v>13</v>
      </c>
      <c r="D56">
        <v>0.03</v>
      </c>
      <c r="E56">
        <v>28.48</v>
      </c>
      <c r="F56">
        <v>1.99</v>
      </c>
      <c r="G56" t="s">
        <v>14</v>
      </c>
      <c r="H56" t="s">
        <v>15</v>
      </c>
      <c r="I56" t="s">
        <v>16</v>
      </c>
      <c r="J56" t="s">
        <v>17</v>
      </c>
      <c r="K56" t="s">
        <v>18</v>
      </c>
      <c r="L56" t="s">
        <v>188</v>
      </c>
      <c r="M56">
        <v>0.4</v>
      </c>
      <c r="N56" t="s">
        <v>8</v>
      </c>
      <c r="O56" t="s">
        <v>28</v>
      </c>
      <c r="P56" t="s">
        <v>189</v>
      </c>
      <c r="Q56" t="s">
        <v>190</v>
      </c>
      <c r="R56">
        <v>50501</v>
      </c>
      <c r="S56">
        <v>42009</v>
      </c>
      <c r="T56">
        <v>42010</v>
      </c>
      <c r="U56">
        <v>-35.290399999999998</v>
      </c>
      <c r="V56">
        <v>2</v>
      </c>
      <c r="W56">
        <v>55.25</v>
      </c>
      <c r="X56">
        <v>86258</v>
      </c>
      <c r="Y56" t="s">
        <v>3216</v>
      </c>
    </row>
    <row r="57" spans="1:25" x14ac:dyDescent="0.2">
      <c r="A57">
        <v>2206</v>
      </c>
      <c r="B57" t="s">
        <v>187</v>
      </c>
      <c r="C57" t="s">
        <v>13</v>
      </c>
      <c r="D57">
        <v>0.01</v>
      </c>
      <c r="E57">
        <v>205.99</v>
      </c>
      <c r="F57">
        <v>5.99</v>
      </c>
      <c r="G57" t="s">
        <v>14</v>
      </c>
      <c r="H57" t="s">
        <v>15</v>
      </c>
      <c r="I57" t="s">
        <v>16</v>
      </c>
      <c r="J57" t="s">
        <v>111</v>
      </c>
      <c r="K57" t="s">
        <v>49</v>
      </c>
      <c r="L57" t="s">
        <v>191</v>
      </c>
      <c r="M57">
        <v>0.59</v>
      </c>
      <c r="N57" t="s">
        <v>8</v>
      </c>
      <c r="O57" t="s">
        <v>28</v>
      </c>
      <c r="P57" t="s">
        <v>189</v>
      </c>
      <c r="Q57" t="s">
        <v>190</v>
      </c>
      <c r="R57">
        <v>50501</v>
      </c>
      <c r="S57">
        <v>42009</v>
      </c>
      <c r="T57">
        <v>42011</v>
      </c>
      <c r="U57">
        <v>-74.883600000000001</v>
      </c>
      <c r="V57">
        <v>3</v>
      </c>
      <c r="W57">
        <v>551.22</v>
      </c>
      <c r="X57">
        <v>86258</v>
      </c>
      <c r="Y57" t="s">
        <v>3216</v>
      </c>
    </row>
    <row r="58" spans="1:25" x14ac:dyDescent="0.2">
      <c r="A58">
        <v>3125</v>
      </c>
      <c r="B58" t="s">
        <v>192</v>
      </c>
      <c r="C58" t="s">
        <v>13</v>
      </c>
      <c r="D58">
        <v>0.08</v>
      </c>
      <c r="E58">
        <v>120.97</v>
      </c>
      <c r="F58">
        <v>26.3</v>
      </c>
      <c r="G58" t="s">
        <v>2</v>
      </c>
      <c r="H58" t="s">
        <v>47</v>
      </c>
      <c r="I58" t="s">
        <v>16</v>
      </c>
      <c r="J58" t="s">
        <v>32</v>
      </c>
      <c r="K58" t="s">
        <v>33</v>
      </c>
      <c r="L58" t="s">
        <v>193</v>
      </c>
      <c r="M58">
        <v>0.38</v>
      </c>
      <c r="N58" t="s">
        <v>8</v>
      </c>
      <c r="O58" t="s">
        <v>28</v>
      </c>
      <c r="P58" t="s">
        <v>79</v>
      </c>
      <c r="Q58" t="s">
        <v>194</v>
      </c>
      <c r="R58">
        <v>60056</v>
      </c>
      <c r="S58">
        <v>42009</v>
      </c>
      <c r="T58">
        <v>42011</v>
      </c>
      <c r="U58">
        <v>-233.840688</v>
      </c>
      <c r="V58">
        <v>2</v>
      </c>
      <c r="W58">
        <v>233.58</v>
      </c>
      <c r="X58">
        <v>87285</v>
      </c>
      <c r="Y58" t="s">
        <v>3216</v>
      </c>
    </row>
    <row r="59" spans="1:25" x14ac:dyDescent="0.2">
      <c r="A59">
        <v>451</v>
      </c>
      <c r="B59" t="s">
        <v>195</v>
      </c>
      <c r="C59" t="s">
        <v>23</v>
      </c>
      <c r="D59">
        <v>0.01</v>
      </c>
      <c r="E59">
        <v>8.8800000000000008</v>
      </c>
      <c r="F59">
        <v>6.28</v>
      </c>
      <c r="G59" t="s">
        <v>14</v>
      </c>
      <c r="H59" t="s">
        <v>47</v>
      </c>
      <c r="I59" t="s">
        <v>24</v>
      </c>
      <c r="J59" t="s">
        <v>48</v>
      </c>
      <c r="K59" t="s">
        <v>49</v>
      </c>
      <c r="L59" t="s">
        <v>196</v>
      </c>
      <c r="M59">
        <v>0.35</v>
      </c>
      <c r="N59" t="s">
        <v>8</v>
      </c>
      <c r="O59" t="s">
        <v>35</v>
      </c>
      <c r="P59" t="s">
        <v>66</v>
      </c>
      <c r="Q59" t="s">
        <v>197</v>
      </c>
      <c r="R59">
        <v>94024</v>
      </c>
      <c r="S59">
        <v>42009</v>
      </c>
      <c r="T59">
        <v>42014</v>
      </c>
      <c r="U59">
        <v>-15.456</v>
      </c>
      <c r="V59">
        <v>2</v>
      </c>
      <c r="W59">
        <v>19.86</v>
      </c>
      <c r="X59">
        <v>86013</v>
      </c>
      <c r="Y59" t="s">
        <v>3217</v>
      </c>
    </row>
    <row r="60" spans="1:25" x14ac:dyDescent="0.2">
      <c r="A60">
        <v>451</v>
      </c>
      <c r="B60" t="s">
        <v>195</v>
      </c>
      <c r="C60" t="s">
        <v>23</v>
      </c>
      <c r="D60">
        <v>0.06</v>
      </c>
      <c r="E60">
        <v>2.88</v>
      </c>
      <c r="F60">
        <v>0.99</v>
      </c>
      <c r="G60" t="s">
        <v>14</v>
      </c>
      <c r="H60" t="s">
        <v>47</v>
      </c>
      <c r="I60" t="s">
        <v>24</v>
      </c>
      <c r="J60" t="s">
        <v>128</v>
      </c>
      <c r="K60" t="s">
        <v>49</v>
      </c>
      <c r="L60" t="s">
        <v>198</v>
      </c>
      <c r="M60">
        <v>0.36</v>
      </c>
      <c r="N60" t="s">
        <v>8</v>
      </c>
      <c r="O60" t="s">
        <v>35</v>
      </c>
      <c r="P60" t="s">
        <v>66</v>
      </c>
      <c r="Q60" t="s">
        <v>197</v>
      </c>
      <c r="R60">
        <v>94024</v>
      </c>
      <c r="S60">
        <v>42009</v>
      </c>
      <c r="T60">
        <v>42018</v>
      </c>
      <c r="U60">
        <v>16.049399999999999</v>
      </c>
      <c r="V60">
        <v>8</v>
      </c>
      <c r="W60">
        <v>23.26</v>
      </c>
      <c r="X60">
        <v>86013</v>
      </c>
      <c r="Y60" t="s">
        <v>3217</v>
      </c>
    </row>
    <row r="61" spans="1:25" x14ac:dyDescent="0.2">
      <c r="A61">
        <v>1314</v>
      </c>
      <c r="B61" t="s">
        <v>199</v>
      </c>
      <c r="C61" t="s">
        <v>23</v>
      </c>
      <c r="D61">
        <v>0.05</v>
      </c>
      <c r="E61">
        <v>80.98</v>
      </c>
      <c r="F61">
        <v>35</v>
      </c>
      <c r="G61" t="s">
        <v>14</v>
      </c>
      <c r="H61" t="s">
        <v>47</v>
      </c>
      <c r="I61" t="s">
        <v>24</v>
      </c>
      <c r="J61" t="s">
        <v>54</v>
      </c>
      <c r="K61" t="s">
        <v>40</v>
      </c>
      <c r="L61" t="s">
        <v>200</v>
      </c>
      <c r="M61">
        <v>0.81</v>
      </c>
      <c r="N61" t="s">
        <v>8</v>
      </c>
      <c r="O61" t="s">
        <v>35</v>
      </c>
      <c r="P61" t="s">
        <v>66</v>
      </c>
      <c r="Q61" t="s">
        <v>76</v>
      </c>
      <c r="R61">
        <v>90058</v>
      </c>
      <c r="S61">
        <v>42009</v>
      </c>
      <c r="T61">
        <v>42013</v>
      </c>
      <c r="U61">
        <v>-746.44</v>
      </c>
      <c r="V61">
        <v>34</v>
      </c>
      <c r="W61">
        <v>2710.47</v>
      </c>
      <c r="X61">
        <v>27013</v>
      </c>
      <c r="Y61" t="s">
        <v>3217</v>
      </c>
    </row>
    <row r="62" spans="1:25" x14ac:dyDescent="0.2">
      <c r="A62">
        <v>1314</v>
      </c>
      <c r="B62" t="s">
        <v>199</v>
      </c>
      <c r="C62" t="s">
        <v>23</v>
      </c>
      <c r="D62">
        <v>0.05</v>
      </c>
      <c r="E62">
        <v>279.48</v>
      </c>
      <c r="F62">
        <v>35</v>
      </c>
      <c r="G62" t="s">
        <v>14</v>
      </c>
      <c r="H62" t="s">
        <v>47</v>
      </c>
      <c r="I62" t="s">
        <v>24</v>
      </c>
      <c r="J62" t="s">
        <v>54</v>
      </c>
      <c r="K62" t="s">
        <v>40</v>
      </c>
      <c r="L62" t="s">
        <v>201</v>
      </c>
      <c r="M62">
        <v>0.8</v>
      </c>
      <c r="N62" t="s">
        <v>8</v>
      </c>
      <c r="O62" t="s">
        <v>35</v>
      </c>
      <c r="P62" t="s">
        <v>66</v>
      </c>
      <c r="Q62" t="s">
        <v>76</v>
      </c>
      <c r="R62">
        <v>90058</v>
      </c>
      <c r="S62">
        <v>42009</v>
      </c>
      <c r="T62">
        <v>42009</v>
      </c>
      <c r="U62">
        <v>-274.95</v>
      </c>
      <c r="V62">
        <v>31</v>
      </c>
      <c r="W62">
        <v>8354.73</v>
      </c>
      <c r="X62">
        <v>27013</v>
      </c>
      <c r="Y62" t="s">
        <v>3217</v>
      </c>
    </row>
    <row r="63" spans="1:25" x14ac:dyDescent="0.2">
      <c r="A63">
        <v>1316</v>
      </c>
      <c r="B63" t="s">
        <v>202</v>
      </c>
      <c r="C63" t="s">
        <v>23</v>
      </c>
      <c r="D63">
        <v>0.05</v>
      </c>
      <c r="E63">
        <v>80.98</v>
      </c>
      <c r="F63">
        <v>35</v>
      </c>
      <c r="G63" t="s">
        <v>14</v>
      </c>
      <c r="H63" t="s">
        <v>47</v>
      </c>
      <c r="I63" t="s">
        <v>24</v>
      </c>
      <c r="J63" t="s">
        <v>54</v>
      </c>
      <c r="K63" t="s">
        <v>40</v>
      </c>
      <c r="L63" t="s">
        <v>200</v>
      </c>
      <c r="M63">
        <v>0.81</v>
      </c>
      <c r="N63" t="s">
        <v>8</v>
      </c>
      <c r="O63" t="s">
        <v>35</v>
      </c>
      <c r="P63" t="s">
        <v>36</v>
      </c>
      <c r="Q63" t="s">
        <v>203</v>
      </c>
      <c r="R63">
        <v>80022</v>
      </c>
      <c r="S63">
        <v>42009</v>
      </c>
      <c r="T63">
        <v>42013</v>
      </c>
      <c r="U63">
        <v>-746.44</v>
      </c>
      <c r="V63">
        <v>8</v>
      </c>
      <c r="W63">
        <v>637.76</v>
      </c>
      <c r="X63">
        <v>87603</v>
      </c>
      <c r="Y63" t="s">
        <v>3217</v>
      </c>
    </row>
    <row r="64" spans="1:25" x14ac:dyDescent="0.2">
      <c r="A64">
        <v>1316</v>
      </c>
      <c r="B64" t="s">
        <v>202</v>
      </c>
      <c r="C64" t="s">
        <v>23</v>
      </c>
      <c r="D64">
        <v>0.05</v>
      </c>
      <c r="E64">
        <v>279.48</v>
      </c>
      <c r="F64">
        <v>35</v>
      </c>
      <c r="G64" t="s">
        <v>14</v>
      </c>
      <c r="H64" t="s">
        <v>47</v>
      </c>
      <c r="I64" t="s">
        <v>24</v>
      </c>
      <c r="J64" t="s">
        <v>54</v>
      </c>
      <c r="K64" t="s">
        <v>40</v>
      </c>
      <c r="L64" t="s">
        <v>201</v>
      </c>
      <c r="M64">
        <v>0.8</v>
      </c>
      <c r="N64" t="s">
        <v>8</v>
      </c>
      <c r="O64" t="s">
        <v>35</v>
      </c>
      <c r="P64" t="s">
        <v>36</v>
      </c>
      <c r="Q64" t="s">
        <v>203</v>
      </c>
      <c r="R64">
        <v>80022</v>
      </c>
      <c r="S64">
        <v>42009</v>
      </c>
      <c r="T64">
        <v>42009</v>
      </c>
      <c r="U64">
        <v>-274.95</v>
      </c>
      <c r="V64">
        <v>8</v>
      </c>
      <c r="W64">
        <v>2156.06</v>
      </c>
      <c r="X64">
        <v>87603</v>
      </c>
      <c r="Y64" t="s">
        <v>3217</v>
      </c>
    </row>
    <row r="65" spans="1:25" x14ac:dyDescent="0.2">
      <c r="A65">
        <v>3331</v>
      </c>
      <c r="B65" t="s">
        <v>204</v>
      </c>
      <c r="C65" t="s">
        <v>92</v>
      </c>
      <c r="D65">
        <v>0.09</v>
      </c>
      <c r="E65">
        <v>5.98</v>
      </c>
      <c r="F65">
        <v>4.6900000000000004</v>
      </c>
      <c r="G65" t="s">
        <v>14</v>
      </c>
      <c r="H65" t="s">
        <v>70</v>
      </c>
      <c r="I65" t="s">
        <v>24</v>
      </c>
      <c r="J65" t="s">
        <v>54</v>
      </c>
      <c r="K65" t="s">
        <v>49</v>
      </c>
      <c r="L65" t="s">
        <v>205</v>
      </c>
      <c r="M65">
        <v>0.68</v>
      </c>
      <c r="N65" t="s">
        <v>8</v>
      </c>
      <c r="O65" t="s">
        <v>9</v>
      </c>
      <c r="P65" t="s">
        <v>99</v>
      </c>
      <c r="Q65" t="s">
        <v>206</v>
      </c>
      <c r="R65">
        <v>32174</v>
      </c>
      <c r="S65">
        <v>42009</v>
      </c>
      <c r="T65">
        <v>42010</v>
      </c>
      <c r="U65">
        <v>-781.13419999999996</v>
      </c>
      <c r="V65">
        <v>11</v>
      </c>
      <c r="W65">
        <v>65.849999999999994</v>
      </c>
      <c r="X65">
        <v>86283</v>
      </c>
      <c r="Y65" t="s">
        <v>3215</v>
      </c>
    </row>
    <row r="66" spans="1:25" x14ac:dyDescent="0.2">
      <c r="A66">
        <v>1085</v>
      </c>
      <c r="B66" t="s">
        <v>207</v>
      </c>
      <c r="C66" t="s">
        <v>46</v>
      </c>
      <c r="D66">
        <v>0.05</v>
      </c>
      <c r="E66">
        <v>7.64</v>
      </c>
      <c r="F66">
        <v>5.83</v>
      </c>
      <c r="G66" t="s">
        <v>14</v>
      </c>
      <c r="H66" t="s">
        <v>47</v>
      </c>
      <c r="I66" t="s">
        <v>24</v>
      </c>
      <c r="J66" t="s">
        <v>64</v>
      </c>
      <c r="K66" t="s">
        <v>26</v>
      </c>
      <c r="L66" t="s">
        <v>208</v>
      </c>
      <c r="M66">
        <v>0.36</v>
      </c>
      <c r="N66" t="s">
        <v>8</v>
      </c>
      <c r="O66" t="s">
        <v>87</v>
      </c>
      <c r="P66" t="s">
        <v>88</v>
      </c>
      <c r="Q66" t="s">
        <v>209</v>
      </c>
      <c r="R66">
        <v>11729</v>
      </c>
      <c r="S66">
        <v>42009</v>
      </c>
      <c r="T66">
        <v>42010</v>
      </c>
      <c r="U66">
        <v>-40.275199999999998</v>
      </c>
      <c r="V66">
        <v>6</v>
      </c>
      <c r="W66">
        <v>47.18</v>
      </c>
      <c r="X66">
        <v>86122</v>
      </c>
      <c r="Y66" t="s">
        <v>3218</v>
      </c>
    </row>
    <row r="67" spans="1:25" x14ac:dyDescent="0.2">
      <c r="A67">
        <v>2151</v>
      </c>
      <c r="B67" t="s">
        <v>210</v>
      </c>
      <c r="C67" t="s">
        <v>46</v>
      </c>
      <c r="D67">
        <v>0.08</v>
      </c>
      <c r="E67">
        <v>243.98</v>
      </c>
      <c r="F67">
        <v>43.32</v>
      </c>
      <c r="G67" t="s">
        <v>2</v>
      </c>
      <c r="H67" t="s">
        <v>70</v>
      </c>
      <c r="I67" t="s">
        <v>4</v>
      </c>
      <c r="J67" t="s">
        <v>85</v>
      </c>
      <c r="K67" t="s">
        <v>33</v>
      </c>
      <c r="L67" t="s">
        <v>211</v>
      </c>
      <c r="M67">
        <v>0.55000000000000004</v>
      </c>
      <c r="N67" t="s">
        <v>8</v>
      </c>
      <c r="O67" t="s">
        <v>28</v>
      </c>
      <c r="P67" t="s">
        <v>189</v>
      </c>
      <c r="Q67" t="s">
        <v>212</v>
      </c>
      <c r="R67">
        <v>52001</v>
      </c>
      <c r="S67">
        <v>42009</v>
      </c>
      <c r="T67">
        <v>42010</v>
      </c>
      <c r="U67">
        <v>-162.8244</v>
      </c>
      <c r="V67">
        <v>1</v>
      </c>
      <c r="W67">
        <v>248.84</v>
      </c>
      <c r="X67">
        <v>90404</v>
      </c>
      <c r="Y67" t="s">
        <v>3216</v>
      </c>
    </row>
    <row r="68" spans="1:25" x14ac:dyDescent="0.2">
      <c r="A68">
        <v>1793</v>
      </c>
      <c r="B68" t="s">
        <v>213</v>
      </c>
      <c r="C68" t="s">
        <v>1</v>
      </c>
      <c r="D68">
        <v>0.04</v>
      </c>
      <c r="E68">
        <v>880.98</v>
      </c>
      <c r="F68">
        <v>44.55</v>
      </c>
      <c r="G68" t="s">
        <v>2</v>
      </c>
      <c r="H68" t="s">
        <v>47</v>
      </c>
      <c r="I68" t="s">
        <v>4</v>
      </c>
      <c r="J68" t="s">
        <v>93</v>
      </c>
      <c r="K68" t="s">
        <v>6</v>
      </c>
      <c r="L68" t="s">
        <v>214</v>
      </c>
      <c r="M68">
        <v>0.62</v>
      </c>
      <c r="N68" t="s">
        <v>8</v>
      </c>
      <c r="O68" t="s">
        <v>28</v>
      </c>
      <c r="P68" t="s">
        <v>79</v>
      </c>
      <c r="Q68" t="s">
        <v>215</v>
      </c>
      <c r="R68">
        <v>61401</v>
      </c>
      <c r="S68">
        <v>42010</v>
      </c>
      <c r="T68">
        <v>42011</v>
      </c>
      <c r="U68">
        <v>-13706.464</v>
      </c>
      <c r="V68">
        <v>8</v>
      </c>
      <c r="W68">
        <v>6968.9</v>
      </c>
      <c r="X68">
        <v>87853</v>
      </c>
      <c r="Y68" t="s">
        <v>3216</v>
      </c>
    </row>
    <row r="69" spans="1:25" x14ac:dyDescent="0.2">
      <c r="A69">
        <v>2418</v>
      </c>
      <c r="B69" t="s">
        <v>216</v>
      </c>
      <c r="C69" t="s">
        <v>1</v>
      </c>
      <c r="D69">
        <v>0.03</v>
      </c>
      <c r="E69">
        <v>2.1</v>
      </c>
      <c r="F69">
        <v>0.7</v>
      </c>
      <c r="G69" t="s">
        <v>14</v>
      </c>
      <c r="H69" t="s">
        <v>15</v>
      </c>
      <c r="I69" t="s">
        <v>24</v>
      </c>
      <c r="J69" t="s">
        <v>25</v>
      </c>
      <c r="K69" t="s">
        <v>26</v>
      </c>
      <c r="L69" t="s">
        <v>217</v>
      </c>
      <c r="M69">
        <v>0.56999999999999995</v>
      </c>
      <c r="N69" t="s">
        <v>8</v>
      </c>
      <c r="O69" t="s">
        <v>9</v>
      </c>
      <c r="P69" t="s">
        <v>218</v>
      </c>
      <c r="Q69" t="s">
        <v>219</v>
      </c>
      <c r="R69">
        <v>23805</v>
      </c>
      <c r="S69">
        <v>42010</v>
      </c>
      <c r="T69">
        <v>42011</v>
      </c>
      <c r="U69">
        <v>-1473.9059999999999</v>
      </c>
      <c r="V69">
        <v>4</v>
      </c>
      <c r="W69">
        <v>8.7200000000000006</v>
      </c>
      <c r="X69">
        <v>86750</v>
      </c>
      <c r="Y69" t="s">
        <v>3215</v>
      </c>
    </row>
    <row r="70" spans="1:25" x14ac:dyDescent="0.2">
      <c r="A70">
        <v>1782</v>
      </c>
      <c r="B70" t="s">
        <v>220</v>
      </c>
      <c r="C70" t="s">
        <v>13</v>
      </c>
      <c r="D70">
        <v>0.03</v>
      </c>
      <c r="E70">
        <v>3.28</v>
      </c>
      <c r="F70">
        <v>3.97</v>
      </c>
      <c r="G70" t="s">
        <v>14</v>
      </c>
      <c r="H70" t="s">
        <v>47</v>
      </c>
      <c r="I70" t="s">
        <v>24</v>
      </c>
      <c r="J70" t="s">
        <v>25</v>
      </c>
      <c r="K70" t="s">
        <v>26</v>
      </c>
      <c r="L70" t="s">
        <v>221</v>
      </c>
      <c r="M70">
        <v>0.56000000000000005</v>
      </c>
      <c r="N70" t="s">
        <v>8</v>
      </c>
      <c r="O70" t="s">
        <v>35</v>
      </c>
      <c r="P70" t="s">
        <v>66</v>
      </c>
      <c r="Q70" t="s">
        <v>222</v>
      </c>
      <c r="R70">
        <v>92672</v>
      </c>
      <c r="S70">
        <v>42010</v>
      </c>
      <c r="T70">
        <v>42012</v>
      </c>
      <c r="U70">
        <v>-90.755600000000001</v>
      </c>
      <c r="V70">
        <v>7</v>
      </c>
      <c r="W70">
        <v>24.57</v>
      </c>
      <c r="X70">
        <v>89856</v>
      </c>
      <c r="Y70" t="s">
        <v>3217</v>
      </c>
    </row>
    <row r="71" spans="1:25" x14ac:dyDescent="0.2">
      <c r="A71">
        <v>783</v>
      </c>
      <c r="B71" t="s">
        <v>223</v>
      </c>
      <c r="C71" t="s">
        <v>23</v>
      </c>
      <c r="D71">
        <v>0.02</v>
      </c>
      <c r="E71">
        <v>100.98</v>
      </c>
      <c r="F71">
        <v>35.840000000000003</v>
      </c>
      <c r="G71" t="s">
        <v>2</v>
      </c>
      <c r="H71" t="s">
        <v>3</v>
      </c>
      <c r="I71" t="s">
        <v>4</v>
      </c>
      <c r="J71" t="s">
        <v>93</v>
      </c>
      <c r="K71" t="s">
        <v>6</v>
      </c>
      <c r="L71" t="s">
        <v>94</v>
      </c>
      <c r="M71">
        <v>0.62</v>
      </c>
      <c r="N71" t="s">
        <v>8</v>
      </c>
      <c r="O71" t="s">
        <v>87</v>
      </c>
      <c r="P71" t="s">
        <v>224</v>
      </c>
      <c r="Q71" t="s">
        <v>225</v>
      </c>
      <c r="R71">
        <v>6010</v>
      </c>
      <c r="S71">
        <v>42010</v>
      </c>
      <c r="T71">
        <v>42010</v>
      </c>
      <c r="U71">
        <v>-134.91200000000001</v>
      </c>
      <c r="V71">
        <v>6</v>
      </c>
      <c r="W71">
        <v>614.99</v>
      </c>
      <c r="X71">
        <v>90961</v>
      </c>
      <c r="Y71" t="s">
        <v>3218</v>
      </c>
    </row>
    <row r="72" spans="1:25" x14ac:dyDescent="0.2">
      <c r="A72">
        <v>1828</v>
      </c>
      <c r="B72" t="s">
        <v>226</v>
      </c>
      <c r="C72" t="s">
        <v>23</v>
      </c>
      <c r="D72">
        <v>0.05</v>
      </c>
      <c r="E72">
        <v>7.1</v>
      </c>
      <c r="F72">
        <v>6.05</v>
      </c>
      <c r="G72" t="s">
        <v>14</v>
      </c>
      <c r="H72" t="s">
        <v>70</v>
      </c>
      <c r="I72" t="s">
        <v>24</v>
      </c>
      <c r="J72" t="s">
        <v>48</v>
      </c>
      <c r="K72" t="s">
        <v>49</v>
      </c>
      <c r="L72" t="s">
        <v>227</v>
      </c>
      <c r="M72">
        <v>0.39</v>
      </c>
      <c r="N72" t="s">
        <v>8</v>
      </c>
      <c r="O72" t="s">
        <v>28</v>
      </c>
      <c r="P72" t="s">
        <v>189</v>
      </c>
      <c r="Q72" t="s">
        <v>228</v>
      </c>
      <c r="R72">
        <v>50613</v>
      </c>
      <c r="S72">
        <v>42010</v>
      </c>
      <c r="T72">
        <v>42010</v>
      </c>
      <c r="U72">
        <v>-101.246</v>
      </c>
      <c r="V72">
        <v>14</v>
      </c>
      <c r="W72">
        <v>100.99</v>
      </c>
      <c r="X72">
        <v>86960</v>
      </c>
      <c r="Y72" t="s">
        <v>3216</v>
      </c>
    </row>
    <row r="73" spans="1:25" x14ac:dyDescent="0.2">
      <c r="A73">
        <v>1828</v>
      </c>
      <c r="B73" t="s">
        <v>226</v>
      </c>
      <c r="C73" t="s">
        <v>23</v>
      </c>
      <c r="D73">
        <v>0.04</v>
      </c>
      <c r="E73">
        <v>20.95</v>
      </c>
      <c r="F73">
        <v>4</v>
      </c>
      <c r="G73" t="s">
        <v>14</v>
      </c>
      <c r="H73" t="s">
        <v>70</v>
      </c>
      <c r="I73" t="s">
        <v>16</v>
      </c>
      <c r="J73" t="s">
        <v>17</v>
      </c>
      <c r="K73" t="s">
        <v>49</v>
      </c>
      <c r="L73" t="s">
        <v>229</v>
      </c>
      <c r="M73">
        <v>0.6</v>
      </c>
      <c r="N73" t="s">
        <v>8</v>
      </c>
      <c r="O73" t="s">
        <v>28</v>
      </c>
      <c r="P73" t="s">
        <v>189</v>
      </c>
      <c r="Q73" t="s">
        <v>228</v>
      </c>
      <c r="R73">
        <v>50613</v>
      </c>
      <c r="S73">
        <v>42010</v>
      </c>
      <c r="T73">
        <v>42015</v>
      </c>
      <c r="U73">
        <v>-1.88</v>
      </c>
      <c r="V73">
        <v>7</v>
      </c>
      <c r="W73">
        <v>142.06</v>
      </c>
      <c r="X73">
        <v>86960</v>
      </c>
      <c r="Y73" t="s">
        <v>3216</v>
      </c>
    </row>
    <row r="74" spans="1:25" x14ac:dyDescent="0.2">
      <c r="A74">
        <v>1829</v>
      </c>
      <c r="B74" t="s">
        <v>230</v>
      </c>
      <c r="C74" t="s">
        <v>23</v>
      </c>
      <c r="D74">
        <v>0.05</v>
      </c>
      <c r="E74">
        <v>39.06</v>
      </c>
      <c r="F74">
        <v>10.55</v>
      </c>
      <c r="G74" t="s">
        <v>14</v>
      </c>
      <c r="H74" t="s">
        <v>70</v>
      </c>
      <c r="I74" t="s">
        <v>24</v>
      </c>
      <c r="J74" t="s">
        <v>48</v>
      </c>
      <c r="K74" t="s">
        <v>49</v>
      </c>
      <c r="L74" t="s">
        <v>231</v>
      </c>
      <c r="M74">
        <v>0.37</v>
      </c>
      <c r="N74" t="s">
        <v>8</v>
      </c>
      <c r="O74" t="s">
        <v>28</v>
      </c>
      <c r="P74" t="s">
        <v>189</v>
      </c>
      <c r="Q74" t="s">
        <v>232</v>
      </c>
      <c r="R74">
        <v>52402</v>
      </c>
      <c r="S74">
        <v>42010</v>
      </c>
      <c r="T74">
        <v>42017</v>
      </c>
      <c r="U74">
        <v>250.98060000000001</v>
      </c>
      <c r="V74">
        <v>9</v>
      </c>
      <c r="W74">
        <v>363.74</v>
      </c>
      <c r="X74">
        <v>86960</v>
      </c>
      <c r="Y74" t="s">
        <v>3216</v>
      </c>
    </row>
    <row r="75" spans="1:25" x14ac:dyDescent="0.2">
      <c r="A75">
        <v>1829</v>
      </c>
      <c r="B75" t="s">
        <v>230</v>
      </c>
      <c r="C75" t="s">
        <v>23</v>
      </c>
      <c r="D75">
        <v>0.04</v>
      </c>
      <c r="E75">
        <v>3.52</v>
      </c>
      <c r="F75">
        <v>6.83</v>
      </c>
      <c r="G75" t="s">
        <v>14</v>
      </c>
      <c r="H75" t="s">
        <v>70</v>
      </c>
      <c r="I75" t="s">
        <v>24</v>
      </c>
      <c r="J75" t="s">
        <v>48</v>
      </c>
      <c r="K75" t="s">
        <v>49</v>
      </c>
      <c r="L75" t="s">
        <v>233</v>
      </c>
      <c r="M75">
        <v>0.38</v>
      </c>
      <c r="N75" t="s">
        <v>8</v>
      </c>
      <c r="O75" t="s">
        <v>28</v>
      </c>
      <c r="P75" t="s">
        <v>189</v>
      </c>
      <c r="Q75" t="s">
        <v>232</v>
      </c>
      <c r="R75">
        <v>52402</v>
      </c>
      <c r="S75">
        <v>42010</v>
      </c>
      <c r="T75">
        <v>42019</v>
      </c>
      <c r="U75">
        <v>-57.753</v>
      </c>
      <c r="V75">
        <v>4</v>
      </c>
      <c r="W75">
        <v>15.93</v>
      </c>
      <c r="X75">
        <v>86960</v>
      </c>
      <c r="Y75" t="s">
        <v>3216</v>
      </c>
    </row>
    <row r="76" spans="1:25" x14ac:dyDescent="0.2">
      <c r="A76">
        <v>1829</v>
      </c>
      <c r="B76" t="s">
        <v>230</v>
      </c>
      <c r="C76" t="s">
        <v>23</v>
      </c>
      <c r="D76">
        <v>0.02</v>
      </c>
      <c r="E76">
        <v>15.51</v>
      </c>
      <c r="F76">
        <v>17.78</v>
      </c>
      <c r="G76" t="s">
        <v>14</v>
      </c>
      <c r="H76" t="s">
        <v>70</v>
      </c>
      <c r="I76" t="s">
        <v>24</v>
      </c>
      <c r="J76" t="s">
        <v>54</v>
      </c>
      <c r="K76" t="s">
        <v>49</v>
      </c>
      <c r="L76" t="s">
        <v>234</v>
      </c>
      <c r="M76">
        <v>0.59</v>
      </c>
      <c r="N76" t="s">
        <v>8</v>
      </c>
      <c r="O76" t="s">
        <v>28</v>
      </c>
      <c r="P76" t="s">
        <v>189</v>
      </c>
      <c r="Q76" t="s">
        <v>232</v>
      </c>
      <c r="R76">
        <v>52402</v>
      </c>
      <c r="S76">
        <v>42010</v>
      </c>
      <c r="T76">
        <v>42017</v>
      </c>
      <c r="U76">
        <v>-47.97</v>
      </c>
      <c r="V76">
        <v>1</v>
      </c>
      <c r="W76">
        <v>21.28</v>
      </c>
      <c r="X76">
        <v>86960</v>
      </c>
      <c r="Y76" t="s">
        <v>3216</v>
      </c>
    </row>
    <row r="77" spans="1:25" x14ac:dyDescent="0.2">
      <c r="A77">
        <v>2146</v>
      </c>
      <c r="B77" t="s">
        <v>235</v>
      </c>
      <c r="C77" t="s">
        <v>23</v>
      </c>
      <c r="D77">
        <v>0.05</v>
      </c>
      <c r="E77">
        <v>20.34</v>
      </c>
      <c r="F77">
        <v>35</v>
      </c>
      <c r="G77" t="s">
        <v>14</v>
      </c>
      <c r="H77" t="s">
        <v>70</v>
      </c>
      <c r="I77" t="s">
        <v>24</v>
      </c>
      <c r="J77" t="s">
        <v>54</v>
      </c>
      <c r="K77" t="s">
        <v>40</v>
      </c>
      <c r="L77" t="s">
        <v>236</v>
      </c>
      <c r="M77">
        <v>0.84</v>
      </c>
      <c r="N77" t="s">
        <v>8</v>
      </c>
      <c r="O77" t="s">
        <v>9</v>
      </c>
      <c r="P77" t="s">
        <v>218</v>
      </c>
      <c r="Q77" t="s">
        <v>237</v>
      </c>
      <c r="R77">
        <v>20151</v>
      </c>
      <c r="S77">
        <v>42010</v>
      </c>
      <c r="T77">
        <v>42014</v>
      </c>
      <c r="U77">
        <v>52.776000000000003</v>
      </c>
      <c r="V77">
        <v>2</v>
      </c>
      <c r="W77">
        <v>53.02</v>
      </c>
      <c r="X77">
        <v>87071</v>
      </c>
      <c r="Y77" t="s">
        <v>3215</v>
      </c>
    </row>
    <row r="78" spans="1:25" x14ac:dyDescent="0.2">
      <c r="A78">
        <v>211</v>
      </c>
      <c r="B78" t="s">
        <v>238</v>
      </c>
      <c r="C78" t="s">
        <v>92</v>
      </c>
      <c r="D78">
        <v>0.01</v>
      </c>
      <c r="E78">
        <v>10.06</v>
      </c>
      <c r="F78">
        <v>2.06</v>
      </c>
      <c r="G78" t="s">
        <v>14</v>
      </c>
      <c r="H78" t="s">
        <v>15</v>
      </c>
      <c r="I78" t="s">
        <v>24</v>
      </c>
      <c r="J78" t="s">
        <v>64</v>
      </c>
      <c r="K78" t="s">
        <v>26</v>
      </c>
      <c r="L78" t="s">
        <v>149</v>
      </c>
      <c r="M78">
        <v>0.39</v>
      </c>
      <c r="N78" t="s">
        <v>8</v>
      </c>
      <c r="O78" t="s">
        <v>87</v>
      </c>
      <c r="P78" t="s">
        <v>88</v>
      </c>
      <c r="Q78" t="s">
        <v>239</v>
      </c>
      <c r="R78">
        <v>13501</v>
      </c>
      <c r="S78">
        <v>42010</v>
      </c>
      <c r="T78">
        <v>42012</v>
      </c>
      <c r="U78">
        <v>7.59</v>
      </c>
      <c r="V78">
        <v>2</v>
      </c>
      <c r="W78">
        <v>21.2</v>
      </c>
      <c r="X78">
        <v>85964</v>
      </c>
      <c r="Y78" t="s">
        <v>3218</v>
      </c>
    </row>
    <row r="79" spans="1:25" x14ac:dyDescent="0.2">
      <c r="A79">
        <v>211</v>
      </c>
      <c r="B79" t="s">
        <v>238</v>
      </c>
      <c r="C79" t="s">
        <v>92</v>
      </c>
      <c r="D79">
        <v>0</v>
      </c>
      <c r="E79">
        <v>65.989999999999995</v>
      </c>
      <c r="F79">
        <v>5.92</v>
      </c>
      <c r="G79" t="s">
        <v>14</v>
      </c>
      <c r="H79" t="s">
        <v>15</v>
      </c>
      <c r="I79" t="s">
        <v>16</v>
      </c>
      <c r="J79" t="s">
        <v>111</v>
      </c>
      <c r="K79" t="s">
        <v>49</v>
      </c>
      <c r="L79" t="s">
        <v>240</v>
      </c>
      <c r="M79">
        <v>0.55000000000000004</v>
      </c>
      <c r="N79" t="s">
        <v>8</v>
      </c>
      <c r="O79" t="s">
        <v>87</v>
      </c>
      <c r="P79" t="s">
        <v>88</v>
      </c>
      <c r="Q79" t="s">
        <v>239</v>
      </c>
      <c r="R79">
        <v>13501</v>
      </c>
      <c r="S79">
        <v>42010</v>
      </c>
      <c r="T79">
        <v>42012</v>
      </c>
      <c r="U79">
        <v>-107.98699999999999</v>
      </c>
      <c r="V79">
        <v>3</v>
      </c>
      <c r="W79">
        <v>173.32</v>
      </c>
      <c r="X79">
        <v>85964</v>
      </c>
      <c r="Y79" t="s">
        <v>3218</v>
      </c>
    </row>
    <row r="80" spans="1:25" x14ac:dyDescent="0.2">
      <c r="A80">
        <v>3347</v>
      </c>
      <c r="B80" t="s">
        <v>241</v>
      </c>
      <c r="C80" t="s">
        <v>92</v>
      </c>
      <c r="D80">
        <v>7.0000000000000007E-2</v>
      </c>
      <c r="E80">
        <v>7.68</v>
      </c>
      <c r="F80">
        <v>6.16</v>
      </c>
      <c r="G80" t="s">
        <v>63</v>
      </c>
      <c r="H80" t="s">
        <v>15</v>
      </c>
      <c r="I80" t="s">
        <v>24</v>
      </c>
      <c r="J80" t="s">
        <v>48</v>
      </c>
      <c r="K80" t="s">
        <v>49</v>
      </c>
      <c r="L80" t="s">
        <v>242</v>
      </c>
      <c r="M80">
        <v>0.35</v>
      </c>
      <c r="N80" t="s">
        <v>8</v>
      </c>
      <c r="O80" t="s">
        <v>9</v>
      </c>
      <c r="P80" t="s">
        <v>99</v>
      </c>
      <c r="Q80" t="s">
        <v>243</v>
      </c>
      <c r="R80">
        <v>33411</v>
      </c>
      <c r="S80">
        <v>42010</v>
      </c>
      <c r="T80">
        <v>42012</v>
      </c>
      <c r="U80">
        <v>125.9982</v>
      </c>
      <c r="V80">
        <v>1</v>
      </c>
      <c r="W80">
        <v>22.13</v>
      </c>
      <c r="X80">
        <v>89355</v>
      </c>
      <c r="Y80" t="s">
        <v>3215</v>
      </c>
    </row>
    <row r="81" spans="1:25" x14ac:dyDescent="0.2">
      <c r="A81">
        <v>3347</v>
      </c>
      <c r="B81" t="s">
        <v>241</v>
      </c>
      <c r="C81" t="s">
        <v>92</v>
      </c>
      <c r="D81">
        <v>0.05</v>
      </c>
      <c r="E81">
        <v>6.64</v>
      </c>
      <c r="F81">
        <v>4.95</v>
      </c>
      <c r="G81" t="s">
        <v>63</v>
      </c>
      <c r="H81" t="s">
        <v>15</v>
      </c>
      <c r="I81" t="s">
        <v>4</v>
      </c>
      <c r="J81" t="s">
        <v>102</v>
      </c>
      <c r="K81" t="s">
        <v>18</v>
      </c>
      <c r="L81" t="s">
        <v>244</v>
      </c>
      <c r="M81">
        <v>0.37</v>
      </c>
      <c r="N81" t="s">
        <v>8</v>
      </c>
      <c r="O81" t="s">
        <v>9</v>
      </c>
      <c r="P81" t="s">
        <v>99</v>
      </c>
      <c r="Q81" t="s">
        <v>243</v>
      </c>
      <c r="R81">
        <v>33411</v>
      </c>
      <c r="S81">
        <v>42010</v>
      </c>
      <c r="T81">
        <v>42012</v>
      </c>
      <c r="U81">
        <v>-92.929199999999994</v>
      </c>
      <c r="V81">
        <v>5</v>
      </c>
      <c r="W81">
        <v>34.17</v>
      </c>
      <c r="X81">
        <v>89355</v>
      </c>
      <c r="Y81" t="s">
        <v>3215</v>
      </c>
    </row>
    <row r="82" spans="1:25" x14ac:dyDescent="0.2">
      <c r="A82">
        <v>799</v>
      </c>
      <c r="B82" t="s">
        <v>245</v>
      </c>
      <c r="C82" t="s">
        <v>46</v>
      </c>
      <c r="D82">
        <v>0.01</v>
      </c>
      <c r="E82">
        <v>150.97999999999999</v>
      </c>
      <c r="F82">
        <v>30</v>
      </c>
      <c r="G82" t="s">
        <v>2</v>
      </c>
      <c r="H82" t="s">
        <v>15</v>
      </c>
      <c r="I82" t="s">
        <v>4</v>
      </c>
      <c r="J82" t="s">
        <v>85</v>
      </c>
      <c r="K82" t="s">
        <v>33</v>
      </c>
      <c r="L82" t="s">
        <v>246</v>
      </c>
      <c r="M82">
        <v>0.74</v>
      </c>
      <c r="N82" t="s">
        <v>8</v>
      </c>
      <c r="O82" t="s">
        <v>9</v>
      </c>
      <c r="P82" t="s">
        <v>247</v>
      </c>
      <c r="Q82" t="s">
        <v>248</v>
      </c>
      <c r="R82">
        <v>29915</v>
      </c>
      <c r="S82">
        <v>42010</v>
      </c>
      <c r="T82">
        <v>42012</v>
      </c>
      <c r="U82">
        <v>131.38200000000001</v>
      </c>
      <c r="V82">
        <v>6</v>
      </c>
      <c r="W82">
        <v>958.46</v>
      </c>
      <c r="X82">
        <v>89909</v>
      </c>
      <c r="Y82" t="s">
        <v>3215</v>
      </c>
    </row>
    <row r="83" spans="1:25" x14ac:dyDescent="0.2">
      <c r="A83">
        <v>799</v>
      </c>
      <c r="B83" t="s">
        <v>245</v>
      </c>
      <c r="C83" t="s">
        <v>46</v>
      </c>
      <c r="D83">
        <v>0.01</v>
      </c>
      <c r="E83">
        <v>28.28</v>
      </c>
      <c r="F83">
        <v>13.99</v>
      </c>
      <c r="G83" t="s">
        <v>63</v>
      </c>
      <c r="H83" t="s">
        <v>15</v>
      </c>
      <c r="I83" t="s">
        <v>24</v>
      </c>
      <c r="J83" t="s">
        <v>54</v>
      </c>
      <c r="K83" t="s">
        <v>120</v>
      </c>
      <c r="L83" t="s">
        <v>249</v>
      </c>
      <c r="M83">
        <v>0.57999999999999996</v>
      </c>
      <c r="N83" t="s">
        <v>8</v>
      </c>
      <c r="O83" t="s">
        <v>9</v>
      </c>
      <c r="P83" t="s">
        <v>247</v>
      </c>
      <c r="Q83" t="s">
        <v>248</v>
      </c>
      <c r="R83">
        <v>29915</v>
      </c>
      <c r="S83">
        <v>42010</v>
      </c>
      <c r="T83">
        <v>42012</v>
      </c>
      <c r="U83">
        <v>-89.292000000000002</v>
      </c>
      <c r="V83">
        <v>12</v>
      </c>
      <c r="W83">
        <v>368.84</v>
      </c>
      <c r="X83">
        <v>89909</v>
      </c>
      <c r="Y83" t="s">
        <v>3215</v>
      </c>
    </row>
    <row r="84" spans="1:25" x14ac:dyDescent="0.2">
      <c r="A84">
        <v>799</v>
      </c>
      <c r="B84" t="s">
        <v>245</v>
      </c>
      <c r="C84" t="s">
        <v>46</v>
      </c>
      <c r="D84">
        <v>0.03</v>
      </c>
      <c r="E84">
        <v>35.99</v>
      </c>
      <c r="F84">
        <v>1.1000000000000001</v>
      </c>
      <c r="G84" t="s">
        <v>14</v>
      </c>
      <c r="H84" t="s">
        <v>15</v>
      </c>
      <c r="I84" t="s">
        <v>16</v>
      </c>
      <c r="J84" t="s">
        <v>111</v>
      </c>
      <c r="K84" t="s">
        <v>49</v>
      </c>
      <c r="L84" t="s">
        <v>250</v>
      </c>
      <c r="M84">
        <v>0.55000000000000004</v>
      </c>
      <c r="N84" t="s">
        <v>8</v>
      </c>
      <c r="O84" t="s">
        <v>9</v>
      </c>
      <c r="P84" t="s">
        <v>247</v>
      </c>
      <c r="Q84" t="s">
        <v>248</v>
      </c>
      <c r="R84">
        <v>29915</v>
      </c>
      <c r="S84">
        <v>42010</v>
      </c>
      <c r="T84">
        <v>42011</v>
      </c>
      <c r="U84">
        <v>-211.036</v>
      </c>
      <c r="V84">
        <v>1</v>
      </c>
      <c r="W84">
        <v>30.86</v>
      </c>
      <c r="X84">
        <v>89909</v>
      </c>
      <c r="Y84" t="s">
        <v>3215</v>
      </c>
    </row>
    <row r="85" spans="1:25" x14ac:dyDescent="0.2">
      <c r="A85">
        <v>1950</v>
      </c>
      <c r="B85" t="s">
        <v>251</v>
      </c>
      <c r="C85" t="s">
        <v>46</v>
      </c>
      <c r="D85">
        <v>0.01</v>
      </c>
      <c r="E85">
        <v>6.68</v>
      </c>
      <c r="F85">
        <v>4.91</v>
      </c>
      <c r="G85" t="s">
        <v>14</v>
      </c>
      <c r="H85" t="s">
        <v>3</v>
      </c>
      <c r="I85" t="s">
        <v>24</v>
      </c>
      <c r="J85" t="s">
        <v>64</v>
      </c>
      <c r="K85" t="s">
        <v>49</v>
      </c>
      <c r="L85" t="s">
        <v>252</v>
      </c>
      <c r="M85">
        <v>0.37</v>
      </c>
      <c r="N85" t="s">
        <v>8</v>
      </c>
      <c r="O85" t="s">
        <v>35</v>
      </c>
      <c r="P85" t="s">
        <v>253</v>
      </c>
      <c r="Q85" t="s">
        <v>254</v>
      </c>
      <c r="R85">
        <v>59750</v>
      </c>
      <c r="S85">
        <v>42010</v>
      </c>
      <c r="T85">
        <v>42012</v>
      </c>
      <c r="U85">
        <v>-15.48</v>
      </c>
      <c r="V85">
        <v>7</v>
      </c>
      <c r="W85">
        <v>51.03</v>
      </c>
      <c r="X85">
        <v>90414</v>
      </c>
      <c r="Y85" t="s">
        <v>3217</v>
      </c>
    </row>
    <row r="86" spans="1:25" x14ac:dyDescent="0.2">
      <c r="A86">
        <v>2290</v>
      </c>
      <c r="B86" t="s">
        <v>255</v>
      </c>
      <c r="C86" t="s">
        <v>46</v>
      </c>
      <c r="D86">
        <v>0</v>
      </c>
      <c r="E86">
        <v>42.98</v>
      </c>
      <c r="F86">
        <v>4.62</v>
      </c>
      <c r="G86" t="s">
        <v>14</v>
      </c>
      <c r="H86" t="s">
        <v>47</v>
      </c>
      <c r="I86" t="s">
        <v>24</v>
      </c>
      <c r="J86" t="s">
        <v>71</v>
      </c>
      <c r="K86" t="s">
        <v>49</v>
      </c>
      <c r="L86" t="s">
        <v>256</v>
      </c>
      <c r="M86">
        <v>0.56000000000000005</v>
      </c>
      <c r="N86" t="s">
        <v>8</v>
      </c>
      <c r="O86" t="s">
        <v>28</v>
      </c>
      <c r="P86" t="s">
        <v>60</v>
      </c>
      <c r="Q86" t="s">
        <v>257</v>
      </c>
      <c r="R86">
        <v>55433</v>
      </c>
      <c r="S86">
        <v>42010</v>
      </c>
      <c r="T86">
        <v>42012</v>
      </c>
      <c r="U86">
        <v>385.30290000000002</v>
      </c>
      <c r="V86">
        <v>12</v>
      </c>
      <c r="W86">
        <v>558.41</v>
      </c>
      <c r="X86">
        <v>88163</v>
      </c>
      <c r="Y86" t="s">
        <v>3216</v>
      </c>
    </row>
    <row r="87" spans="1:25" x14ac:dyDescent="0.2">
      <c r="A87">
        <v>2290</v>
      </c>
      <c r="B87" t="s">
        <v>255</v>
      </c>
      <c r="C87" t="s">
        <v>46</v>
      </c>
      <c r="D87">
        <v>0.03</v>
      </c>
      <c r="E87">
        <v>21.78</v>
      </c>
      <c r="F87">
        <v>5.94</v>
      </c>
      <c r="G87" t="s">
        <v>14</v>
      </c>
      <c r="H87" t="s">
        <v>47</v>
      </c>
      <c r="I87" t="s">
        <v>24</v>
      </c>
      <c r="J87" t="s">
        <v>71</v>
      </c>
      <c r="K87" t="s">
        <v>120</v>
      </c>
      <c r="L87" t="s">
        <v>258</v>
      </c>
      <c r="M87">
        <v>0.5</v>
      </c>
      <c r="N87" t="s">
        <v>8</v>
      </c>
      <c r="O87" t="s">
        <v>28</v>
      </c>
      <c r="P87" t="s">
        <v>60</v>
      </c>
      <c r="Q87" t="s">
        <v>257</v>
      </c>
      <c r="R87">
        <v>55433</v>
      </c>
      <c r="S87">
        <v>42010</v>
      </c>
      <c r="T87">
        <v>42012</v>
      </c>
      <c r="U87">
        <v>187.2</v>
      </c>
      <c r="V87">
        <v>13</v>
      </c>
      <c r="W87">
        <v>290.22000000000003</v>
      </c>
      <c r="X87">
        <v>88163</v>
      </c>
      <c r="Y87" t="s">
        <v>3216</v>
      </c>
    </row>
    <row r="88" spans="1:25" x14ac:dyDescent="0.2">
      <c r="A88">
        <v>3285</v>
      </c>
      <c r="B88" t="s">
        <v>259</v>
      </c>
      <c r="C88" t="s">
        <v>46</v>
      </c>
      <c r="D88">
        <v>0.06</v>
      </c>
      <c r="E88">
        <v>1.7</v>
      </c>
      <c r="F88">
        <v>1.99</v>
      </c>
      <c r="G88" t="s">
        <v>14</v>
      </c>
      <c r="H88" t="s">
        <v>15</v>
      </c>
      <c r="I88" t="s">
        <v>16</v>
      </c>
      <c r="J88" t="s">
        <v>17</v>
      </c>
      <c r="K88" t="s">
        <v>18</v>
      </c>
      <c r="L88" t="s">
        <v>260</v>
      </c>
      <c r="M88">
        <v>0.51</v>
      </c>
      <c r="N88" t="s">
        <v>8</v>
      </c>
      <c r="O88" t="s">
        <v>9</v>
      </c>
      <c r="P88" t="s">
        <v>218</v>
      </c>
      <c r="Q88" t="s">
        <v>261</v>
      </c>
      <c r="R88">
        <v>20170</v>
      </c>
      <c r="S88">
        <v>42010</v>
      </c>
      <c r="T88">
        <v>42011</v>
      </c>
      <c r="U88">
        <v>80.071200000000005</v>
      </c>
      <c r="V88">
        <v>7</v>
      </c>
      <c r="W88">
        <v>12.15</v>
      </c>
      <c r="X88">
        <v>90750</v>
      </c>
      <c r="Y88" t="s">
        <v>3215</v>
      </c>
    </row>
    <row r="89" spans="1:25" x14ac:dyDescent="0.2">
      <c r="A89">
        <v>3285</v>
      </c>
      <c r="B89" t="s">
        <v>259</v>
      </c>
      <c r="C89" t="s">
        <v>46</v>
      </c>
      <c r="D89">
        <v>0.01</v>
      </c>
      <c r="E89">
        <v>30.98</v>
      </c>
      <c r="F89">
        <v>5.09</v>
      </c>
      <c r="G89" t="s">
        <v>14</v>
      </c>
      <c r="H89" t="s">
        <v>15</v>
      </c>
      <c r="I89" t="s">
        <v>24</v>
      </c>
      <c r="J89" t="s">
        <v>64</v>
      </c>
      <c r="K89" t="s">
        <v>49</v>
      </c>
      <c r="L89" t="s">
        <v>262</v>
      </c>
      <c r="M89">
        <v>0.4</v>
      </c>
      <c r="N89" t="s">
        <v>8</v>
      </c>
      <c r="O89" t="s">
        <v>9</v>
      </c>
      <c r="P89" t="s">
        <v>218</v>
      </c>
      <c r="Q89" t="s">
        <v>261</v>
      </c>
      <c r="R89">
        <v>20170</v>
      </c>
      <c r="S89">
        <v>42010</v>
      </c>
      <c r="T89">
        <v>42012</v>
      </c>
      <c r="U89">
        <v>896.40599999999995</v>
      </c>
      <c r="V89">
        <v>9</v>
      </c>
      <c r="W89">
        <v>288.42</v>
      </c>
      <c r="X89">
        <v>90750</v>
      </c>
      <c r="Y89" t="s">
        <v>3215</v>
      </c>
    </row>
    <row r="90" spans="1:25" x14ac:dyDescent="0.2">
      <c r="A90">
        <v>619</v>
      </c>
      <c r="B90" t="s">
        <v>263</v>
      </c>
      <c r="C90" t="s">
        <v>1</v>
      </c>
      <c r="D90">
        <v>0.03</v>
      </c>
      <c r="E90">
        <v>14.2</v>
      </c>
      <c r="F90">
        <v>5.3</v>
      </c>
      <c r="G90" t="s">
        <v>14</v>
      </c>
      <c r="H90" t="s">
        <v>15</v>
      </c>
      <c r="I90" t="s">
        <v>4</v>
      </c>
      <c r="J90" t="s">
        <v>102</v>
      </c>
      <c r="K90" t="s">
        <v>26</v>
      </c>
      <c r="L90" t="s">
        <v>264</v>
      </c>
      <c r="M90">
        <v>0.46</v>
      </c>
      <c r="N90" t="s">
        <v>8</v>
      </c>
      <c r="O90" t="s">
        <v>28</v>
      </c>
      <c r="P90" t="s">
        <v>265</v>
      </c>
      <c r="Q90" t="s">
        <v>266</v>
      </c>
      <c r="R90">
        <v>48195</v>
      </c>
      <c r="S90">
        <v>42011</v>
      </c>
      <c r="T90">
        <v>42012</v>
      </c>
      <c r="U90">
        <v>107.02</v>
      </c>
      <c r="V90">
        <v>14</v>
      </c>
      <c r="W90">
        <v>205.98</v>
      </c>
      <c r="X90">
        <v>88196</v>
      </c>
      <c r="Y90" t="s">
        <v>3216</v>
      </c>
    </row>
    <row r="91" spans="1:25" x14ac:dyDescent="0.2">
      <c r="A91">
        <v>3</v>
      </c>
      <c r="B91" t="s">
        <v>267</v>
      </c>
      <c r="C91" t="s">
        <v>13</v>
      </c>
      <c r="D91">
        <v>0.01</v>
      </c>
      <c r="E91">
        <v>2.84</v>
      </c>
      <c r="F91">
        <v>0.93</v>
      </c>
      <c r="G91" t="s">
        <v>63</v>
      </c>
      <c r="H91" t="s">
        <v>70</v>
      </c>
      <c r="I91" t="s">
        <v>24</v>
      </c>
      <c r="J91" t="s">
        <v>25</v>
      </c>
      <c r="K91" t="s">
        <v>26</v>
      </c>
      <c r="L91" t="s">
        <v>268</v>
      </c>
      <c r="M91">
        <v>0.54</v>
      </c>
      <c r="N91" t="s">
        <v>8</v>
      </c>
      <c r="O91" t="s">
        <v>35</v>
      </c>
      <c r="P91" t="s">
        <v>42</v>
      </c>
      <c r="Q91" t="s">
        <v>269</v>
      </c>
      <c r="R91">
        <v>98221</v>
      </c>
      <c r="S91">
        <v>42011</v>
      </c>
      <c r="T91">
        <v>42012</v>
      </c>
      <c r="U91">
        <v>4.5599999999999996</v>
      </c>
      <c r="V91">
        <v>4</v>
      </c>
      <c r="W91">
        <v>13.01</v>
      </c>
      <c r="X91">
        <v>88522</v>
      </c>
      <c r="Y91" t="s">
        <v>3217</v>
      </c>
    </row>
    <row r="92" spans="1:25" x14ac:dyDescent="0.2">
      <c r="A92">
        <v>651</v>
      </c>
      <c r="B92" t="s">
        <v>270</v>
      </c>
      <c r="C92" t="s">
        <v>13</v>
      </c>
      <c r="D92">
        <v>0.08</v>
      </c>
      <c r="E92">
        <v>15.99</v>
      </c>
      <c r="F92">
        <v>13.18</v>
      </c>
      <c r="G92" t="s">
        <v>14</v>
      </c>
      <c r="H92" t="s">
        <v>15</v>
      </c>
      <c r="I92" t="s">
        <v>24</v>
      </c>
      <c r="J92" t="s">
        <v>48</v>
      </c>
      <c r="K92" t="s">
        <v>49</v>
      </c>
      <c r="L92" t="s">
        <v>271</v>
      </c>
      <c r="M92">
        <v>0.37</v>
      </c>
      <c r="N92" t="s">
        <v>8</v>
      </c>
      <c r="O92" t="s">
        <v>35</v>
      </c>
      <c r="P92" t="s">
        <v>272</v>
      </c>
      <c r="Q92" t="s">
        <v>273</v>
      </c>
      <c r="R92">
        <v>89115</v>
      </c>
      <c r="S92">
        <v>42011</v>
      </c>
      <c r="T92">
        <v>42012</v>
      </c>
      <c r="U92">
        <v>-246.92616000000001</v>
      </c>
      <c r="V92">
        <v>12</v>
      </c>
      <c r="W92">
        <v>192.33</v>
      </c>
      <c r="X92">
        <v>91575</v>
      </c>
      <c r="Y92" t="s">
        <v>3217</v>
      </c>
    </row>
    <row r="93" spans="1:25" x14ac:dyDescent="0.2">
      <c r="A93">
        <v>2630</v>
      </c>
      <c r="B93" t="s">
        <v>181</v>
      </c>
      <c r="C93" t="s">
        <v>13</v>
      </c>
      <c r="D93">
        <v>7.0000000000000007E-2</v>
      </c>
      <c r="E93">
        <v>65.989999999999995</v>
      </c>
      <c r="F93">
        <v>5.99</v>
      </c>
      <c r="G93" t="s">
        <v>14</v>
      </c>
      <c r="H93" t="s">
        <v>3</v>
      </c>
      <c r="I93" t="s">
        <v>16</v>
      </c>
      <c r="J93" t="s">
        <v>111</v>
      </c>
      <c r="K93" t="s">
        <v>49</v>
      </c>
      <c r="L93" t="s">
        <v>274</v>
      </c>
      <c r="M93">
        <v>0.57999999999999996</v>
      </c>
      <c r="N93" t="s">
        <v>8</v>
      </c>
      <c r="O93" t="s">
        <v>28</v>
      </c>
      <c r="P93" t="s">
        <v>183</v>
      </c>
      <c r="Q93" t="s">
        <v>184</v>
      </c>
      <c r="R93">
        <v>73071</v>
      </c>
      <c r="S93">
        <v>42011</v>
      </c>
      <c r="T93">
        <v>42012</v>
      </c>
      <c r="U93">
        <v>-139.18256</v>
      </c>
      <c r="V93">
        <v>3</v>
      </c>
      <c r="W93">
        <v>165.71</v>
      </c>
      <c r="X93">
        <v>85915</v>
      </c>
      <c r="Y93" t="s">
        <v>3216</v>
      </c>
    </row>
    <row r="94" spans="1:25" x14ac:dyDescent="0.2">
      <c r="A94">
        <v>1781</v>
      </c>
      <c r="B94" t="s">
        <v>275</v>
      </c>
      <c r="C94" t="s">
        <v>23</v>
      </c>
      <c r="D94">
        <v>0.03</v>
      </c>
      <c r="E94">
        <v>5.08</v>
      </c>
      <c r="F94">
        <v>2.0299999999999998</v>
      </c>
      <c r="G94" t="s">
        <v>14</v>
      </c>
      <c r="H94" t="s">
        <v>47</v>
      </c>
      <c r="I94" t="s">
        <v>4</v>
      </c>
      <c r="J94" t="s">
        <v>102</v>
      </c>
      <c r="K94" t="s">
        <v>26</v>
      </c>
      <c r="L94" t="s">
        <v>276</v>
      </c>
      <c r="M94">
        <v>0.51</v>
      </c>
      <c r="N94" t="s">
        <v>8</v>
      </c>
      <c r="O94" t="s">
        <v>35</v>
      </c>
      <c r="P94" t="s">
        <v>66</v>
      </c>
      <c r="Q94" t="s">
        <v>277</v>
      </c>
      <c r="R94">
        <v>94070</v>
      </c>
      <c r="S94">
        <v>42011</v>
      </c>
      <c r="T94">
        <v>42016</v>
      </c>
      <c r="U94">
        <v>15.1524</v>
      </c>
      <c r="V94">
        <v>4</v>
      </c>
      <c r="W94">
        <v>21.96</v>
      </c>
      <c r="X94">
        <v>89858</v>
      </c>
      <c r="Y94" t="s">
        <v>3217</v>
      </c>
    </row>
    <row r="95" spans="1:25" x14ac:dyDescent="0.2">
      <c r="A95">
        <v>3123</v>
      </c>
      <c r="B95" t="s">
        <v>278</v>
      </c>
      <c r="C95" t="s">
        <v>23</v>
      </c>
      <c r="D95">
        <v>0.02</v>
      </c>
      <c r="E95">
        <v>7.1</v>
      </c>
      <c r="F95">
        <v>6.05</v>
      </c>
      <c r="G95" t="s">
        <v>14</v>
      </c>
      <c r="H95" t="s">
        <v>47</v>
      </c>
      <c r="I95" t="s">
        <v>24</v>
      </c>
      <c r="J95" t="s">
        <v>48</v>
      </c>
      <c r="K95" t="s">
        <v>49</v>
      </c>
      <c r="L95" t="s">
        <v>227</v>
      </c>
      <c r="M95">
        <v>0.39</v>
      </c>
      <c r="N95" t="s">
        <v>8</v>
      </c>
      <c r="O95" t="s">
        <v>28</v>
      </c>
      <c r="P95" t="s">
        <v>79</v>
      </c>
      <c r="Q95" t="s">
        <v>279</v>
      </c>
      <c r="R95">
        <v>60160</v>
      </c>
      <c r="S95">
        <v>42011</v>
      </c>
      <c r="T95">
        <v>42013</v>
      </c>
      <c r="U95">
        <v>-48.875</v>
      </c>
      <c r="V95">
        <v>8</v>
      </c>
      <c r="W95">
        <v>61.5</v>
      </c>
      <c r="X95">
        <v>87287</v>
      </c>
      <c r="Y95" t="s">
        <v>3216</v>
      </c>
    </row>
    <row r="96" spans="1:25" x14ac:dyDescent="0.2">
      <c r="A96">
        <v>3303</v>
      </c>
      <c r="B96" t="s">
        <v>280</v>
      </c>
      <c r="C96" t="s">
        <v>23</v>
      </c>
      <c r="D96">
        <v>0.04</v>
      </c>
      <c r="E96">
        <v>33.89</v>
      </c>
      <c r="F96">
        <v>5.0999999999999996</v>
      </c>
      <c r="G96" t="s">
        <v>14</v>
      </c>
      <c r="H96" t="s">
        <v>47</v>
      </c>
      <c r="I96" t="s">
        <v>24</v>
      </c>
      <c r="J96" t="s">
        <v>54</v>
      </c>
      <c r="K96" t="s">
        <v>49</v>
      </c>
      <c r="L96" t="s">
        <v>281</v>
      </c>
      <c r="M96">
        <v>0.6</v>
      </c>
      <c r="N96" t="s">
        <v>8</v>
      </c>
      <c r="O96" t="s">
        <v>9</v>
      </c>
      <c r="P96" t="s">
        <v>99</v>
      </c>
      <c r="Q96" t="s">
        <v>282</v>
      </c>
      <c r="R96">
        <v>33461</v>
      </c>
      <c r="S96">
        <v>42011</v>
      </c>
      <c r="T96">
        <v>42016</v>
      </c>
      <c r="U96">
        <v>68.676000000000002</v>
      </c>
      <c r="V96">
        <v>6</v>
      </c>
      <c r="W96">
        <v>200.64</v>
      </c>
      <c r="X96">
        <v>87795</v>
      </c>
      <c r="Y96" t="s">
        <v>3215</v>
      </c>
    </row>
    <row r="97" spans="1:25" x14ac:dyDescent="0.2">
      <c r="A97">
        <v>1367</v>
      </c>
      <c r="B97" t="s">
        <v>283</v>
      </c>
      <c r="C97" t="s">
        <v>92</v>
      </c>
      <c r="D97">
        <v>0.03</v>
      </c>
      <c r="E97">
        <v>73.98</v>
      </c>
      <c r="F97">
        <v>14.52</v>
      </c>
      <c r="G97" t="s">
        <v>14</v>
      </c>
      <c r="H97" t="s">
        <v>15</v>
      </c>
      <c r="I97" t="s">
        <v>16</v>
      </c>
      <c r="J97" t="s">
        <v>17</v>
      </c>
      <c r="K97" t="s">
        <v>49</v>
      </c>
      <c r="L97" t="s">
        <v>284</v>
      </c>
      <c r="M97">
        <v>0.65</v>
      </c>
      <c r="N97" t="s">
        <v>8</v>
      </c>
      <c r="O97" t="s">
        <v>28</v>
      </c>
      <c r="P97" t="s">
        <v>163</v>
      </c>
      <c r="Q97" t="s">
        <v>285</v>
      </c>
      <c r="R97">
        <v>79424</v>
      </c>
      <c r="S97">
        <v>42011</v>
      </c>
      <c r="T97">
        <v>42014</v>
      </c>
      <c r="U97">
        <v>-326.23160000000001</v>
      </c>
      <c r="V97">
        <v>1</v>
      </c>
      <c r="W97">
        <v>79.02</v>
      </c>
      <c r="X97">
        <v>90513</v>
      </c>
      <c r="Y97" t="s">
        <v>3216</v>
      </c>
    </row>
    <row r="98" spans="1:25" x14ac:dyDescent="0.2">
      <c r="A98">
        <v>1606</v>
      </c>
      <c r="B98" t="s">
        <v>286</v>
      </c>
      <c r="C98" t="s">
        <v>92</v>
      </c>
      <c r="D98">
        <v>0.05</v>
      </c>
      <c r="E98">
        <v>1.98</v>
      </c>
      <c r="F98">
        <v>4.7699999999999996</v>
      </c>
      <c r="G98" t="s">
        <v>14</v>
      </c>
      <c r="H98" t="s">
        <v>47</v>
      </c>
      <c r="I98" t="s">
        <v>24</v>
      </c>
      <c r="J98" t="s">
        <v>48</v>
      </c>
      <c r="K98" t="s">
        <v>49</v>
      </c>
      <c r="L98" t="s">
        <v>287</v>
      </c>
      <c r="M98">
        <v>0.4</v>
      </c>
      <c r="N98" t="s">
        <v>8</v>
      </c>
      <c r="O98" t="s">
        <v>87</v>
      </c>
      <c r="P98" t="s">
        <v>88</v>
      </c>
      <c r="Q98" t="s">
        <v>288</v>
      </c>
      <c r="R98">
        <v>11010</v>
      </c>
      <c r="S98">
        <v>42011</v>
      </c>
      <c r="T98">
        <v>42012</v>
      </c>
      <c r="U98">
        <v>-14.359819999999999</v>
      </c>
      <c r="V98">
        <v>1</v>
      </c>
      <c r="W98">
        <v>3.53</v>
      </c>
      <c r="X98">
        <v>87993</v>
      </c>
      <c r="Y98" t="s">
        <v>3218</v>
      </c>
    </row>
    <row r="99" spans="1:25" x14ac:dyDescent="0.2">
      <c r="A99">
        <v>1606</v>
      </c>
      <c r="B99" t="s">
        <v>286</v>
      </c>
      <c r="C99" t="s">
        <v>92</v>
      </c>
      <c r="D99">
        <v>7.0000000000000007E-2</v>
      </c>
      <c r="E99">
        <v>699.99</v>
      </c>
      <c r="F99">
        <v>24.49</v>
      </c>
      <c r="G99" t="s">
        <v>63</v>
      </c>
      <c r="H99" t="s">
        <v>47</v>
      </c>
      <c r="I99" t="s">
        <v>16</v>
      </c>
      <c r="J99" t="s">
        <v>39</v>
      </c>
      <c r="K99" t="s">
        <v>40</v>
      </c>
      <c r="L99" t="s">
        <v>289</v>
      </c>
      <c r="M99">
        <v>0.41</v>
      </c>
      <c r="N99" t="s">
        <v>8</v>
      </c>
      <c r="O99" t="s">
        <v>87</v>
      </c>
      <c r="P99" t="s">
        <v>88</v>
      </c>
      <c r="Q99" t="s">
        <v>288</v>
      </c>
      <c r="R99">
        <v>11010</v>
      </c>
      <c r="S99">
        <v>42011</v>
      </c>
      <c r="T99">
        <v>42012</v>
      </c>
      <c r="U99">
        <v>-2870.2775999999999</v>
      </c>
      <c r="V99">
        <v>1</v>
      </c>
      <c r="W99">
        <v>706.56</v>
      </c>
      <c r="X99">
        <v>87993</v>
      </c>
      <c r="Y99" t="s">
        <v>3218</v>
      </c>
    </row>
    <row r="100" spans="1:25" x14ac:dyDescent="0.2">
      <c r="A100">
        <v>1606</v>
      </c>
      <c r="B100" t="s">
        <v>286</v>
      </c>
      <c r="C100" t="s">
        <v>92</v>
      </c>
      <c r="D100">
        <v>7.0000000000000007E-2</v>
      </c>
      <c r="E100">
        <v>6783.02</v>
      </c>
      <c r="F100">
        <v>24.49</v>
      </c>
      <c r="G100" t="s">
        <v>14</v>
      </c>
      <c r="H100" t="s">
        <v>47</v>
      </c>
      <c r="I100" t="s">
        <v>16</v>
      </c>
      <c r="J100" t="s">
        <v>32</v>
      </c>
      <c r="K100" t="s">
        <v>40</v>
      </c>
      <c r="L100" t="s">
        <v>290</v>
      </c>
      <c r="M100">
        <v>0.39</v>
      </c>
      <c r="N100" t="s">
        <v>8</v>
      </c>
      <c r="O100" t="s">
        <v>87</v>
      </c>
      <c r="P100" t="s">
        <v>88</v>
      </c>
      <c r="Q100" t="s">
        <v>288</v>
      </c>
      <c r="R100">
        <v>11010</v>
      </c>
      <c r="S100">
        <v>42011</v>
      </c>
      <c r="T100">
        <v>42012</v>
      </c>
      <c r="U100">
        <v>77.983599999999996</v>
      </c>
      <c r="V100">
        <v>2</v>
      </c>
      <c r="W100">
        <v>13121.07</v>
      </c>
      <c r="X100">
        <v>87993</v>
      </c>
      <c r="Y100" t="s">
        <v>3218</v>
      </c>
    </row>
    <row r="101" spans="1:25" x14ac:dyDescent="0.2">
      <c r="A101">
        <v>3076</v>
      </c>
      <c r="B101" t="s">
        <v>291</v>
      </c>
      <c r="C101" t="s">
        <v>92</v>
      </c>
      <c r="D101">
        <v>0</v>
      </c>
      <c r="E101">
        <v>137.47999999999999</v>
      </c>
      <c r="F101">
        <v>32.18</v>
      </c>
      <c r="G101" t="s">
        <v>2</v>
      </c>
      <c r="H101" t="s">
        <v>3</v>
      </c>
      <c r="I101" t="s">
        <v>4</v>
      </c>
      <c r="J101" t="s">
        <v>93</v>
      </c>
      <c r="K101" t="s">
        <v>6</v>
      </c>
      <c r="L101" t="s">
        <v>292</v>
      </c>
      <c r="M101">
        <v>0.78</v>
      </c>
      <c r="N101" t="s">
        <v>8</v>
      </c>
      <c r="O101" t="s">
        <v>87</v>
      </c>
      <c r="P101" t="s">
        <v>293</v>
      </c>
      <c r="Q101" t="s">
        <v>294</v>
      </c>
      <c r="R101">
        <v>44224</v>
      </c>
      <c r="S101">
        <v>42011</v>
      </c>
      <c r="T101">
        <v>42012</v>
      </c>
      <c r="U101">
        <v>-203.27</v>
      </c>
      <c r="V101">
        <v>2</v>
      </c>
      <c r="W101">
        <v>296.75</v>
      </c>
      <c r="X101">
        <v>88241</v>
      </c>
      <c r="Y101" t="s">
        <v>3218</v>
      </c>
    </row>
    <row r="102" spans="1:25" x14ac:dyDescent="0.2">
      <c r="A102">
        <v>3079</v>
      </c>
      <c r="B102" t="s">
        <v>295</v>
      </c>
      <c r="C102" t="s">
        <v>92</v>
      </c>
      <c r="D102">
        <v>0</v>
      </c>
      <c r="E102">
        <v>137.47999999999999</v>
      </c>
      <c r="F102">
        <v>32.18</v>
      </c>
      <c r="G102" t="s">
        <v>2</v>
      </c>
      <c r="H102" t="s">
        <v>3</v>
      </c>
      <c r="I102" t="s">
        <v>4</v>
      </c>
      <c r="J102" t="s">
        <v>93</v>
      </c>
      <c r="K102" t="s">
        <v>6</v>
      </c>
      <c r="L102" t="s">
        <v>292</v>
      </c>
      <c r="M102">
        <v>0.78</v>
      </c>
      <c r="N102" t="s">
        <v>8</v>
      </c>
      <c r="O102" t="s">
        <v>87</v>
      </c>
      <c r="P102" t="s">
        <v>296</v>
      </c>
      <c r="Q102" t="s">
        <v>297</v>
      </c>
      <c r="R102">
        <v>19112</v>
      </c>
      <c r="S102">
        <v>42011</v>
      </c>
      <c r="T102">
        <v>42012</v>
      </c>
      <c r="U102">
        <v>-203.27</v>
      </c>
      <c r="V102">
        <v>10</v>
      </c>
      <c r="W102">
        <v>1483.76</v>
      </c>
      <c r="X102">
        <v>12480</v>
      </c>
      <c r="Y102" t="s">
        <v>3218</v>
      </c>
    </row>
    <row r="103" spans="1:25" x14ac:dyDescent="0.2">
      <c r="A103">
        <v>2868</v>
      </c>
      <c r="B103" t="s">
        <v>298</v>
      </c>
      <c r="C103" t="s">
        <v>13</v>
      </c>
      <c r="D103">
        <v>0.03</v>
      </c>
      <c r="E103">
        <v>896.99</v>
      </c>
      <c r="F103">
        <v>19.989999999999998</v>
      </c>
      <c r="G103" t="s">
        <v>14</v>
      </c>
      <c r="H103" t="s">
        <v>70</v>
      </c>
      <c r="I103" t="s">
        <v>24</v>
      </c>
      <c r="J103" t="s">
        <v>48</v>
      </c>
      <c r="K103" t="s">
        <v>49</v>
      </c>
      <c r="L103" t="s">
        <v>299</v>
      </c>
      <c r="M103">
        <v>0.38</v>
      </c>
      <c r="N103" t="s">
        <v>8</v>
      </c>
      <c r="O103" t="s">
        <v>35</v>
      </c>
      <c r="P103" t="s">
        <v>42</v>
      </c>
      <c r="Q103" t="s">
        <v>300</v>
      </c>
      <c r="R103">
        <v>98026</v>
      </c>
      <c r="S103">
        <v>42012</v>
      </c>
      <c r="T103">
        <v>42014</v>
      </c>
      <c r="U103">
        <v>3602.1311999999998</v>
      </c>
      <c r="V103">
        <v>6</v>
      </c>
      <c r="W103">
        <v>5220.4799999999996</v>
      </c>
      <c r="X103">
        <v>85826</v>
      </c>
      <c r="Y103" t="s">
        <v>3217</v>
      </c>
    </row>
    <row r="104" spans="1:25" x14ac:dyDescent="0.2">
      <c r="A104">
        <v>2908</v>
      </c>
      <c r="B104" t="s">
        <v>301</v>
      </c>
      <c r="C104" t="s">
        <v>13</v>
      </c>
      <c r="D104">
        <v>7.0000000000000007E-2</v>
      </c>
      <c r="E104">
        <v>4.13</v>
      </c>
      <c r="F104">
        <v>0.99</v>
      </c>
      <c r="G104" t="s">
        <v>14</v>
      </c>
      <c r="H104" t="s">
        <v>47</v>
      </c>
      <c r="I104" t="s">
        <v>24</v>
      </c>
      <c r="J104" t="s">
        <v>128</v>
      </c>
      <c r="K104" t="s">
        <v>49</v>
      </c>
      <c r="L104" t="s">
        <v>302</v>
      </c>
      <c r="M104">
        <v>0.39</v>
      </c>
      <c r="N104" t="s">
        <v>8</v>
      </c>
      <c r="O104" t="s">
        <v>87</v>
      </c>
      <c r="P104" t="s">
        <v>293</v>
      </c>
      <c r="Q104" t="s">
        <v>303</v>
      </c>
      <c r="R104">
        <v>44125</v>
      </c>
      <c r="S104">
        <v>42012</v>
      </c>
      <c r="T104">
        <v>42012</v>
      </c>
      <c r="U104">
        <v>10.959199999999999</v>
      </c>
      <c r="V104">
        <v>4</v>
      </c>
      <c r="W104">
        <v>16.07</v>
      </c>
      <c r="X104">
        <v>88156</v>
      </c>
      <c r="Y104" t="s">
        <v>3218</v>
      </c>
    </row>
    <row r="105" spans="1:25" x14ac:dyDescent="0.2">
      <c r="A105">
        <v>2908</v>
      </c>
      <c r="B105" t="s">
        <v>301</v>
      </c>
      <c r="C105" t="s">
        <v>13</v>
      </c>
      <c r="D105">
        <v>0.03</v>
      </c>
      <c r="E105">
        <v>22.72</v>
      </c>
      <c r="F105">
        <v>8.99</v>
      </c>
      <c r="G105" t="s">
        <v>14</v>
      </c>
      <c r="H105" t="s">
        <v>47</v>
      </c>
      <c r="I105" t="s">
        <v>4</v>
      </c>
      <c r="J105" t="s">
        <v>102</v>
      </c>
      <c r="K105" t="s">
        <v>18</v>
      </c>
      <c r="L105" t="s">
        <v>304</v>
      </c>
      <c r="M105">
        <v>0.44</v>
      </c>
      <c r="N105" t="s">
        <v>8</v>
      </c>
      <c r="O105" t="s">
        <v>87</v>
      </c>
      <c r="P105" t="s">
        <v>293</v>
      </c>
      <c r="Q105" t="s">
        <v>303</v>
      </c>
      <c r="R105">
        <v>44125</v>
      </c>
      <c r="S105">
        <v>42012</v>
      </c>
      <c r="T105">
        <v>42012</v>
      </c>
      <c r="U105">
        <v>17.429400000000001</v>
      </c>
      <c r="V105">
        <v>1</v>
      </c>
      <c r="W105">
        <v>25.26</v>
      </c>
      <c r="X105">
        <v>88156</v>
      </c>
      <c r="Y105" t="s">
        <v>3218</v>
      </c>
    </row>
    <row r="106" spans="1:25" x14ac:dyDescent="0.2">
      <c r="A106">
        <v>2508</v>
      </c>
      <c r="B106" t="s">
        <v>305</v>
      </c>
      <c r="C106" t="s">
        <v>23</v>
      </c>
      <c r="D106">
        <v>0.02</v>
      </c>
      <c r="E106">
        <v>5.81</v>
      </c>
      <c r="F106">
        <v>8.49</v>
      </c>
      <c r="G106" t="s">
        <v>14</v>
      </c>
      <c r="H106" t="s">
        <v>47</v>
      </c>
      <c r="I106" t="s">
        <v>24</v>
      </c>
      <c r="J106" t="s">
        <v>48</v>
      </c>
      <c r="K106" t="s">
        <v>49</v>
      </c>
      <c r="L106" t="s">
        <v>306</v>
      </c>
      <c r="M106">
        <v>0.39</v>
      </c>
      <c r="N106" t="s">
        <v>8</v>
      </c>
      <c r="O106" t="s">
        <v>87</v>
      </c>
      <c r="P106" t="s">
        <v>307</v>
      </c>
      <c r="Q106" t="s">
        <v>308</v>
      </c>
      <c r="R106">
        <v>4073</v>
      </c>
      <c r="S106">
        <v>42012</v>
      </c>
      <c r="T106">
        <v>42016</v>
      </c>
      <c r="U106">
        <v>-137.494</v>
      </c>
      <c r="V106">
        <v>7</v>
      </c>
      <c r="W106">
        <v>42.44</v>
      </c>
      <c r="X106">
        <v>87031</v>
      </c>
      <c r="Y106" t="s">
        <v>3218</v>
      </c>
    </row>
    <row r="107" spans="1:25" x14ac:dyDescent="0.2">
      <c r="A107">
        <v>2099</v>
      </c>
      <c r="B107" t="s">
        <v>309</v>
      </c>
      <c r="C107" t="s">
        <v>46</v>
      </c>
      <c r="D107">
        <v>7.0000000000000007E-2</v>
      </c>
      <c r="E107">
        <v>14.56</v>
      </c>
      <c r="F107">
        <v>3.5</v>
      </c>
      <c r="G107" t="s">
        <v>14</v>
      </c>
      <c r="H107" t="s">
        <v>47</v>
      </c>
      <c r="I107" t="s">
        <v>24</v>
      </c>
      <c r="J107" t="s">
        <v>71</v>
      </c>
      <c r="K107" t="s">
        <v>49</v>
      </c>
      <c r="L107" t="s">
        <v>310</v>
      </c>
      <c r="M107">
        <v>0.57999999999999996</v>
      </c>
      <c r="N107" t="s">
        <v>8</v>
      </c>
      <c r="O107" t="s">
        <v>9</v>
      </c>
      <c r="P107" t="s">
        <v>247</v>
      </c>
      <c r="Q107" t="s">
        <v>311</v>
      </c>
      <c r="R107">
        <v>29577</v>
      </c>
      <c r="S107">
        <v>42012</v>
      </c>
      <c r="T107">
        <v>42013</v>
      </c>
      <c r="U107">
        <v>-45.527999999999999</v>
      </c>
      <c r="V107">
        <v>6</v>
      </c>
      <c r="W107">
        <v>84.59</v>
      </c>
      <c r="X107">
        <v>87888</v>
      </c>
      <c r="Y107" t="s">
        <v>3215</v>
      </c>
    </row>
    <row r="108" spans="1:25" x14ac:dyDescent="0.2">
      <c r="A108">
        <v>806</v>
      </c>
      <c r="B108" t="s">
        <v>312</v>
      </c>
      <c r="C108" t="s">
        <v>1</v>
      </c>
      <c r="D108">
        <v>0.06</v>
      </c>
      <c r="E108">
        <v>179.99</v>
      </c>
      <c r="F108">
        <v>13.99</v>
      </c>
      <c r="G108" t="s">
        <v>63</v>
      </c>
      <c r="H108" t="s">
        <v>3</v>
      </c>
      <c r="I108" t="s">
        <v>16</v>
      </c>
      <c r="J108" t="s">
        <v>111</v>
      </c>
      <c r="K108" t="s">
        <v>120</v>
      </c>
      <c r="L108" t="s">
        <v>313</v>
      </c>
      <c r="M108">
        <v>0.56999999999999995</v>
      </c>
      <c r="N108" t="s">
        <v>8</v>
      </c>
      <c r="O108" t="s">
        <v>9</v>
      </c>
      <c r="P108" t="s">
        <v>99</v>
      </c>
      <c r="Q108" t="s">
        <v>104</v>
      </c>
      <c r="R108">
        <v>33132</v>
      </c>
      <c r="S108">
        <v>42013</v>
      </c>
      <c r="T108">
        <v>42015</v>
      </c>
      <c r="U108">
        <v>1220.03784</v>
      </c>
      <c r="V108">
        <v>54</v>
      </c>
      <c r="W108">
        <v>8332.91</v>
      </c>
      <c r="X108">
        <v>40547</v>
      </c>
      <c r="Y108" t="s">
        <v>3215</v>
      </c>
    </row>
    <row r="109" spans="1:25" x14ac:dyDescent="0.2">
      <c r="A109">
        <v>1527</v>
      </c>
      <c r="B109" t="s">
        <v>314</v>
      </c>
      <c r="C109" t="s">
        <v>1</v>
      </c>
      <c r="D109">
        <v>0.03</v>
      </c>
      <c r="E109">
        <v>30.98</v>
      </c>
      <c r="F109">
        <v>8.99</v>
      </c>
      <c r="G109" t="s">
        <v>63</v>
      </c>
      <c r="H109" t="s">
        <v>3</v>
      </c>
      <c r="I109" t="s">
        <v>24</v>
      </c>
      <c r="J109" t="s">
        <v>25</v>
      </c>
      <c r="K109" t="s">
        <v>18</v>
      </c>
      <c r="L109" t="s">
        <v>315</v>
      </c>
      <c r="M109">
        <v>0.57999999999999996</v>
      </c>
      <c r="N109" t="s">
        <v>8</v>
      </c>
      <c r="O109" t="s">
        <v>9</v>
      </c>
      <c r="P109" t="s">
        <v>140</v>
      </c>
      <c r="Q109" t="s">
        <v>316</v>
      </c>
      <c r="R109">
        <v>35601</v>
      </c>
      <c r="S109">
        <v>42013</v>
      </c>
      <c r="T109">
        <v>42015</v>
      </c>
      <c r="U109">
        <v>0.51</v>
      </c>
      <c r="V109">
        <v>5</v>
      </c>
      <c r="W109">
        <v>162.38999999999999</v>
      </c>
      <c r="X109">
        <v>86813</v>
      </c>
      <c r="Y109" t="s">
        <v>3215</v>
      </c>
    </row>
    <row r="110" spans="1:25" x14ac:dyDescent="0.2">
      <c r="A110">
        <v>1528</v>
      </c>
      <c r="B110" t="s">
        <v>317</v>
      </c>
      <c r="C110" t="s">
        <v>1</v>
      </c>
      <c r="D110">
        <v>0.01</v>
      </c>
      <c r="E110">
        <v>525.98</v>
      </c>
      <c r="F110">
        <v>19.989999999999998</v>
      </c>
      <c r="G110" t="s">
        <v>14</v>
      </c>
      <c r="H110" t="s">
        <v>3</v>
      </c>
      <c r="I110" t="s">
        <v>24</v>
      </c>
      <c r="J110" t="s">
        <v>48</v>
      </c>
      <c r="K110" t="s">
        <v>49</v>
      </c>
      <c r="L110" t="s">
        <v>318</v>
      </c>
      <c r="M110">
        <v>0.37</v>
      </c>
      <c r="N110" t="s">
        <v>8</v>
      </c>
      <c r="O110" t="s">
        <v>9</v>
      </c>
      <c r="P110" t="s">
        <v>73</v>
      </c>
      <c r="Q110" t="s">
        <v>319</v>
      </c>
      <c r="R110">
        <v>27288</v>
      </c>
      <c r="S110">
        <v>42013</v>
      </c>
      <c r="T110">
        <v>42015</v>
      </c>
      <c r="U110">
        <v>-161.92400000000001</v>
      </c>
      <c r="V110">
        <v>9</v>
      </c>
      <c r="W110">
        <v>4920.8100000000004</v>
      </c>
      <c r="X110">
        <v>86813</v>
      </c>
      <c r="Y110" t="s">
        <v>3215</v>
      </c>
    </row>
    <row r="111" spans="1:25" x14ac:dyDescent="0.2">
      <c r="A111">
        <v>3017</v>
      </c>
      <c r="B111" t="s">
        <v>320</v>
      </c>
      <c r="C111" t="s">
        <v>1</v>
      </c>
      <c r="D111">
        <v>0.01</v>
      </c>
      <c r="E111">
        <v>5.58</v>
      </c>
      <c r="F111">
        <v>5.3</v>
      </c>
      <c r="G111" t="s">
        <v>14</v>
      </c>
      <c r="H111" t="s">
        <v>70</v>
      </c>
      <c r="I111" t="s">
        <v>24</v>
      </c>
      <c r="J111" t="s">
        <v>321</v>
      </c>
      <c r="K111" t="s">
        <v>49</v>
      </c>
      <c r="L111" t="s">
        <v>322</v>
      </c>
      <c r="M111">
        <v>0.35</v>
      </c>
      <c r="N111" t="s">
        <v>8</v>
      </c>
      <c r="O111" t="s">
        <v>35</v>
      </c>
      <c r="P111" t="s">
        <v>66</v>
      </c>
      <c r="Q111" t="s">
        <v>323</v>
      </c>
      <c r="R111">
        <v>92024</v>
      </c>
      <c r="S111">
        <v>42013</v>
      </c>
      <c r="T111">
        <v>42014</v>
      </c>
      <c r="U111">
        <v>-7.25</v>
      </c>
      <c r="V111">
        <v>1</v>
      </c>
      <c r="W111">
        <v>11.16</v>
      </c>
      <c r="X111">
        <v>89071</v>
      </c>
      <c r="Y111" t="s">
        <v>3217</v>
      </c>
    </row>
    <row r="112" spans="1:25" x14ac:dyDescent="0.2">
      <c r="A112">
        <v>3017</v>
      </c>
      <c r="B112" t="s">
        <v>320</v>
      </c>
      <c r="C112" t="s">
        <v>1</v>
      </c>
      <c r="D112">
        <v>0.03</v>
      </c>
      <c r="E112">
        <v>3.98</v>
      </c>
      <c r="F112">
        <v>0.7</v>
      </c>
      <c r="G112" t="s">
        <v>14</v>
      </c>
      <c r="H112" t="s">
        <v>70</v>
      </c>
      <c r="I112" t="s">
        <v>24</v>
      </c>
      <c r="J112" t="s">
        <v>25</v>
      </c>
      <c r="K112" t="s">
        <v>26</v>
      </c>
      <c r="L112" t="s">
        <v>324</v>
      </c>
      <c r="M112">
        <v>0.52</v>
      </c>
      <c r="N112" t="s">
        <v>8</v>
      </c>
      <c r="O112" t="s">
        <v>35</v>
      </c>
      <c r="P112" t="s">
        <v>66</v>
      </c>
      <c r="Q112" t="s">
        <v>323</v>
      </c>
      <c r="R112">
        <v>92024</v>
      </c>
      <c r="S112">
        <v>42013</v>
      </c>
      <c r="T112">
        <v>42014</v>
      </c>
      <c r="U112">
        <v>31.201799999999999</v>
      </c>
      <c r="V112">
        <v>11</v>
      </c>
      <c r="W112">
        <v>45.22</v>
      </c>
      <c r="X112">
        <v>89071</v>
      </c>
      <c r="Y112" t="s">
        <v>3217</v>
      </c>
    </row>
    <row r="113" spans="1:25" x14ac:dyDescent="0.2">
      <c r="A113">
        <v>833</v>
      </c>
      <c r="B113" t="s">
        <v>325</v>
      </c>
      <c r="C113" t="s">
        <v>13</v>
      </c>
      <c r="D113">
        <v>0</v>
      </c>
      <c r="E113">
        <v>11.66</v>
      </c>
      <c r="F113">
        <v>8.99</v>
      </c>
      <c r="G113" t="s">
        <v>63</v>
      </c>
      <c r="H113" t="s">
        <v>70</v>
      </c>
      <c r="I113" t="s">
        <v>24</v>
      </c>
      <c r="J113" t="s">
        <v>25</v>
      </c>
      <c r="K113" t="s">
        <v>18</v>
      </c>
      <c r="L113" t="s">
        <v>326</v>
      </c>
      <c r="M113">
        <v>0.59</v>
      </c>
      <c r="N113" t="s">
        <v>8</v>
      </c>
      <c r="O113" t="s">
        <v>35</v>
      </c>
      <c r="P113" t="s">
        <v>66</v>
      </c>
      <c r="Q113" t="s">
        <v>327</v>
      </c>
      <c r="R113">
        <v>95020</v>
      </c>
      <c r="S113">
        <v>42013</v>
      </c>
      <c r="T113">
        <v>42015</v>
      </c>
      <c r="U113">
        <v>-203.67</v>
      </c>
      <c r="V113">
        <v>11</v>
      </c>
      <c r="W113">
        <v>138.51</v>
      </c>
      <c r="X113">
        <v>89770</v>
      </c>
      <c r="Y113" t="s">
        <v>3217</v>
      </c>
    </row>
    <row r="114" spans="1:25" x14ac:dyDescent="0.2">
      <c r="A114">
        <v>358</v>
      </c>
      <c r="B114" t="s">
        <v>328</v>
      </c>
      <c r="C114" t="s">
        <v>23</v>
      </c>
      <c r="D114">
        <v>0.04</v>
      </c>
      <c r="E114">
        <v>125.99</v>
      </c>
      <c r="F114">
        <v>8.99</v>
      </c>
      <c r="G114" t="s">
        <v>14</v>
      </c>
      <c r="H114" t="s">
        <v>70</v>
      </c>
      <c r="I114" t="s">
        <v>16</v>
      </c>
      <c r="J114" t="s">
        <v>111</v>
      </c>
      <c r="K114" t="s">
        <v>49</v>
      </c>
      <c r="L114" t="s">
        <v>329</v>
      </c>
      <c r="M114">
        <v>0.59</v>
      </c>
      <c r="N114" t="s">
        <v>8</v>
      </c>
      <c r="O114" t="s">
        <v>87</v>
      </c>
      <c r="P114" t="s">
        <v>296</v>
      </c>
      <c r="Q114" t="s">
        <v>330</v>
      </c>
      <c r="R114">
        <v>19406</v>
      </c>
      <c r="S114">
        <v>42013</v>
      </c>
      <c r="T114">
        <v>42020</v>
      </c>
      <c r="U114">
        <v>-627.82191999999998</v>
      </c>
      <c r="V114">
        <v>1</v>
      </c>
      <c r="W114">
        <v>107.95</v>
      </c>
      <c r="X114">
        <v>91130</v>
      </c>
      <c r="Y114" t="s">
        <v>3218</v>
      </c>
    </row>
    <row r="115" spans="1:25" x14ac:dyDescent="0.2">
      <c r="A115">
        <v>2555</v>
      </c>
      <c r="B115" t="s">
        <v>331</v>
      </c>
      <c r="C115" t="s">
        <v>23</v>
      </c>
      <c r="D115">
        <v>0.1</v>
      </c>
      <c r="E115">
        <v>2.6</v>
      </c>
      <c r="F115">
        <v>2.4</v>
      </c>
      <c r="G115" t="s">
        <v>14</v>
      </c>
      <c r="H115" t="s">
        <v>47</v>
      </c>
      <c r="I115" t="s">
        <v>24</v>
      </c>
      <c r="J115" t="s">
        <v>25</v>
      </c>
      <c r="K115" t="s">
        <v>26</v>
      </c>
      <c r="L115" t="s">
        <v>332</v>
      </c>
      <c r="M115">
        <v>0.57999999999999996</v>
      </c>
      <c r="N115" t="s">
        <v>8</v>
      </c>
      <c r="O115" t="s">
        <v>28</v>
      </c>
      <c r="P115" t="s">
        <v>333</v>
      </c>
      <c r="Q115" t="s">
        <v>334</v>
      </c>
      <c r="R115">
        <v>53711</v>
      </c>
      <c r="S115">
        <v>42013</v>
      </c>
      <c r="T115">
        <v>42018</v>
      </c>
      <c r="U115">
        <v>-88.04</v>
      </c>
      <c r="V115">
        <v>12</v>
      </c>
      <c r="W115">
        <v>30.1</v>
      </c>
      <c r="X115">
        <v>86527</v>
      </c>
      <c r="Y115" t="s">
        <v>3216</v>
      </c>
    </row>
    <row r="116" spans="1:25" x14ac:dyDescent="0.2">
      <c r="A116">
        <v>1745</v>
      </c>
      <c r="B116" t="s">
        <v>335</v>
      </c>
      <c r="C116" t="s">
        <v>46</v>
      </c>
      <c r="D116">
        <v>0.02</v>
      </c>
      <c r="E116">
        <v>4.13</v>
      </c>
      <c r="F116">
        <v>6.89</v>
      </c>
      <c r="G116" t="s">
        <v>14</v>
      </c>
      <c r="H116" t="s">
        <v>47</v>
      </c>
      <c r="I116" t="s">
        <v>24</v>
      </c>
      <c r="J116" t="s">
        <v>128</v>
      </c>
      <c r="K116" t="s">
        <v>49</v>
      </c>
      <c r="L116" t="s">
        <v>336</v>
      </c>
      <c r="M116">
        <v>0.39</v>
      </c>
      <c r="N116" t="s">
        <v>8</v>
      </c>
      <c r="O116" t="s">
        <v>9</v>
      </c>
      <c r="P116" t="s">
        <v>51</v>
      </c>
      <c r="Q116" t="s">
        <v>337</v>
      </c>
      <c r="R116">
        <v>30305</v>
      </c>
      <c r="S116">
        <v>42013</v>
      </c>
      <c r="T116">
        <v>42014</v>
      </c>
      <c r="U116">
        <v>-51.737000000000002</v>
      </c>
      <c r="V116">
        <v>9</v>
      </c>
      <c r="W116">
        <v>45.87</v>
      </c>
      <c r="X116">
        <v>18561</v>
      </c>
      <c r="Y116" t="s">
        <v>3215</v>
      </c>
    </row>
    <row r="117" spans="1:25" x14ac:dyDescent="0.2">
      <c r="A117">
        <v>1749</v>
      </c>
      <c r="B117" t="s">
        <v>338</v>
      </c>
      <c r="C117" t="s">
        <v>46</v>
      </c>
      <c r="D117">
        <v>0.02</v>
      </c>
      <c r="E117">
        <v>4.13</v>
      </c>
      <c r="F117">
        <v>6.89</v>
      </c>
      <c r="G117" t="s">
        <v>14</v>
      </c>
      <c r="H117" t="s">
        <v>47</v>
      </c>
      <c r="I117" t="s">
        <v>24</v>
      </c>
      <c r="J117" t="s">
        <v>128</v>
      </c>
      <c r="K117" t="s">
        <v>49</v>
      </c>
      <c r="L117" t="s">
        <v>336</v>
      </c>
      <c r="M117">
        <v>0.39</v>
      </c>
      <c r="N117" t="s">
        <v>8</v>
      </c>
      <c r="O117" t="s">
        <v>28</v>
      </c>
      <c r="P117" t="s">
        <v>183</v>
      </c>
      <c r="Q117" t="s">
        <v>339</v>
      </c>
      <c r="R117">
        <v>73505</v>
      </c>
      <c r="S117">
        <v>42013</v>
      </c>
      <c r="T117">
        <v>42014</v>
      </c>
      <c r="U117">
        <v>-48.235999999999997</v>
      </c>
      <c r="V117">
        <v>2</v>
      </c>
      <c r="W117">
        <v>10.19</v>
      </c>
      <c r="X117">
        <v>87243</v>
      </c>
      <c r="Y117" t="s">
        <v>3216</v>
      </c>
    </row>
    <row r="118" spans="1:25" x14ac:dyDescent="0.2">
      <c r="A118">
        <v>2164</v>
      </c>
      <c r="B118" t="s">
        <v>340</v>
      </c>
      <c r="C118" t="s">
        <v>46</v>
      </c>
      <c r="D118">
        <v>0.01</v>
      </c>
      <c r="E118">
        <v>5.38</v>
      </c>
      <c r="F118">
        <v>7.57</v>
      </c>
      <c r="G118" t="s">
        <v>14</v>
      </c>
      <c r="H118" t="s">
        <v>3</v>
      </c>
      <c r="I118" t="s">
        <v>24</v>
      </c>
      <c r="J118" t="s">
        <v>48</v>
      </c>
      <c r="K118" t="s">
        <v>49</v>
      </c>
      <c r="L118" t="s">
        <v>341</v>
      </c>
      <c r="M118">
        <v>0.36</v>
      </c>
      <c r="N118" t="s">
        <v>8</v>
      </c>
      <c r="O118" t="s">
        <v>35</v>
      </c>
      <c r="P118" t="s">
        <v>66</v>
      </c>
      <c r="Q118" t="s">
        <v>342</v>
      </c>
      <c r="R118">
        <v>91104</v>
      </c>
      <c r="S118">
        <v>42013</v>
      </c>
      <c r="T118">
        <v>42014</v>
      </c>
      <c r="U118">
        <v>-66.779579999999996</v>
      </c>
      <c r="V118">
        <v>3</v>
      </c>
      <c r="W118">
        <v>18.68</v>
      </c>
      <c r="X118">
        <v>88794</v>
      </c>
      <c r="Y118" t="s">
        <v>3217</v>
      </c>
    </row>
    <row r="119" spans="1:25" x14ac:dyDescent="0.2">
      <c r="A119">
        <v>2164</v>
      </c>
      <c r="B119" t="s">
        <v>340</v>
      </c>
      <c r="C119" t="s">
        <v>46</v>
      </c>
      <c r="D119">
        <v>0.05</v>
      </c>
      <c r="E119">
        <v>3.28</v>
      </c>
      <c r="F119">
        <v>3.97</v>
      </c>
      <c r="G119" t="s">
        <v>14</v>
      </c>
      <c r="H119" t="s">
        <v>3</v>
      </c>
      <c r="I119" t="s">
        <v>24</v>
      </c>
      <c r="J119" t="s">
        <v>25</v>
      </c>
      <c r="K119" t="s">
        <v>26</v>
      </c>
      <c r="L119" t="s">
        <v>343</v>
      </c>
      <c r="M119">
        <v>0.56000000000000005</v>
      </c>
      <c r="N119" t="s">
        <v>8</v>
      </c>
      <c r="O119" t="s">
        <v>35</v>
      </c>
      <c r="P119" t="s">
        <v>66</v>
      </c>
      <c r="Q119" t="s">
        <v>342</v>
      </c>
      <c r="R119">
        <v>91104</v>
      </c>
      <c r="S119">
        <v>42013</v>
      </c>
      <c r="T119">
        <v>42013</v>
      </c>
      <c r="U119">
        <v>-144.9188</v>
      </c>
      <c r="V119">
        <v>11</v>
      </c>
      <c r="W119">
        <v>36.299999999999997</v>
      </c>
      <c r="X119">
        <v>88794</v>
      </c>
      <c r="Y119" t="s">
        <v>3217</v>
      </c>
    </row>
    <row r="120" spans="1:25" x14ac:dyDescent="0.2">
      <c r="A120">
        <v>2165</v>
      </c>
      <c r="B120" t="s">
        <v>344</v>
      </c>
      <c r="C120" t="s">
        <v>46</v>
      </c>
      <c r="D120">
        <v>0.09</v>
      </c>
      <c r="E120">
        <v>2.78</v>
      </c>
      <c r="F120">
        <v>0.97</v>
      </c>
      <c r="G120" t="s">
        <v>14</v>
      </c>
      <c r="H120" t="s">
        <v>3</v>
      </c>
      <c r="I120" t="s">
        <v>24</v>
      </c>
      <c r="J120" t="s">
        <v>25</v>
      </c>
      <c r="K120" t="s">
        <v>26</v>
      </c>
      <c r="L120" t="s">
        <v>345</v>
      </c>
      <c r="M120">
        <v>0.59</v>
      </c>
      <c r="N120" t="s">
        <v>8</v>
      </c>
      <c r="O120" t="s">
        <v>87</v>
      </c>
      <c r="P120" t="s">
        <v>307</v>
      </c>
      <c r="Q120" t="s">
        <v>346</v>
      </c>
      <c r="R120">
        <v>4330</v>
      </c>
      <c r="S120">
        <v>42013</v>
      </c>
      <c r="T120">
        <v>42015</v>
      </c>
      <c r="U120">
        <v>-5.0716000000000001</v>
      </c>
      <c r="V120">
        <v>6</v>
      </c>
      <c r="W120">
        <v>16.03</v>
      </c>
      <c r="X120">
        <v>88794</v>
      </c>
      <c r="Y120" t="s">
        <v>3218</v>
      </c>
    </row>
    <row r="121" spans="1:25" x14ac:dyDescent="0.2">
      <c r="A121">
        <v>3331</v>
      </c>
      <c r="B121" t="s">
        <v>204</v>
      </c>
      <c r="C121" t="s">
        <v>46</v>
      </c>
      <c r="D121">
        <v>0.02</v>
      </c>
      <c r="E121">
        <v>4</v>
      </c>
      <c r="F121">
        <v>1.3</v>
      </c>
      <c r="G121" t="s">
        <v>14</v>
      </c>
      <c r="H121" t="s">
        <v>70</v>
      </c>
      <c r="I121" t="s">
        <v>24</v>
      </c>
      <c r="J121" t="s">
        <v>64</v>
      </c>
      <c r="K121" t="s">
        <v>26</v>
      </c>
      <c r="L121" t="s">
        <v>347</v>
      </c>
      <c r="M121">
        <v>0.37</v>
      </c>
      <c r="N121" t="s">
        <v>8</v>
      </c>
      <c r="O121" t="s">
        <v>9</v>
      </c>
      <c r="P121" t="s">
        <v>99</v>
      </c>
      <c r="Q121" t="s">
        <v>206</v>
      </c>
      <c r="R121">
        <v>32174</v>
      </c>
      <c r="S121">
        <v>42013</v>
      </c>
      <c r="T121">
        <v>42013</v>
      </c>
      <c r="U121">
        <v>-23.295999999999999</v>
      </c>
      <c r="V121">
        <v>12</v>
      </c>
      <c r="W121">
        <v>50.71</v>
      </c>
      <c r="X121">
        <v>86284</v>
      </c>
      <c r="Y121" t="s">
        <v>3215</v>
      </c>
    </row>
    <row r="122" spans="1:25" x14ac:dyDescent="0.2">
      <c r="A122">
        <v>894</v>
      </c>
      <c r="B122" t="s">
        <v>348</v>
      </c>
      <c r="C122" t="s">
        <v>1</v>
      </c>
      <c r="D122">
        <v>0.01</v>
      </c>
      <c r="E122">
        <v>8.34</v>
      </c>
      <c r="F122">
        <v>0.96</v>
      </c>
      <c r="G122" t="s">
        <v>14</v>
      </c>
      <c r="H122" t="s">
        <v>70</v>
      </c>
      <c r="I122" t="s">
        <v>4</v>
      </c>
      <c r="J122" t="s">
        <v>102</v>
      </c>
      <c r="K122" t="s">
        <v>26</v>
      </c>
      <c r="L122" t="s">
        <v>349</v>
      </c>
      <c r="M122">
        <v>0.43</v>
      </c>
      <c r="N122" t="s">
        <v>8</v>
      </c>
      <c r="O122" t="s">
        <v>87</v>
      </c>
      <c r="P122" t="s">
        <v>350</v>
      </c>
      <c r="Q122" t="s">
        <v>42</v>
      </c>
      <c r="R122">
        <v>20024</v>
      </c>
      <c r="S122">
        <v>42014</v>
      </c>
      <c r="T122">
        <v>42016</v>
      </c>
      <c r="U122">
        <v>29.332000000000001</v>
      </c>
      <c r="V122">
        <v>24</v>
      </c>
      <c r="W122">
        <v>199.12</v>
      </c>
      <c r="X122">
        <v>14596</v>
      </c>
      <c r="Y122" t="s">
        <v>3218</v>
      </c>
    </row>
    <row r="123" spans="1:25" x14ac:dyDescent="0.2">
      <c r="A123">
        <v>894</v>
      </c>
      <c r="B123" t="s">
        <v>348</v>
      </c>
      <c r="C123" t="s">
        <v>1</v>
      </c>
      <c r="D123">
        <v>0.06</v>
      </c>
      <c r="E123">
        <v>3.28</v>
      </c>
      <c r="F123">
        <v>3.97</v>
      </c>
      <c r="G123" t="s">
        <v>14</v>
      </c>
      <c r="H123" t="s">
        <v>70</v>
      </c>
      <c r="I123" t="s">
        <v>24</v>
      </c>
      <c r="J123" t="s">
        <v>25</v>
      </c>
      <c r="K123" t="s">
        <v>26</v>
      </c>
      <c r="L123" t="s">
        <v>343</v>
      </c>
      <c r="M123">
        <v>0.56000000000000005</v>
      </c>
      <c r="N123" t="s">
        <v>8</v>
      </c>
      <c r="O123" t="s">
        <v>87</v>
      </c>
      <c r="P123" t="s">
        <v>350</v>
      </c>
      <c r="Q123" t="s">
        <v>42</v>
      </c>
      <c r="R123">
        <v>20024</v>
      </c>
      <c r="S123">
        <v>42014</v>
      </c>
      <c r="T123">
        <v>42015</v>
      </c>
      <c r="U123">
        <v>-86</v>
      </c>
      <c r="V123">
        <v>19</v>
      </c>
      <c r="W123">
        <v>63.14</v>
      </c>
      <c r="X123">
        <v>14596</v>
      </c>
      <c r="Y123" t="s">
        <v>3218</v>
      </c>
    </row>
    <row r="124" spans="1:25" x14ac:dyDescent="0.2">
      <c r="A124">
        <v>896</v>
      </c>
      <c r="B124" t="s">
        <v>351</v>
      </c>
      <c r="C124" t="s">
        <v>1</v>
      </c>
      <c r="D124">
        <v>0.01</v>
      </c>
      <c r="E124">
        <v>8.34</v>
      </c>
      <c r="F124">
        <v>0.96</v>
      </c>
      <c r="G124" t="s">
        <v>14</v>
      </c>
      <c r="H124" t="s">
        <v>70</v>
      </c>
      <c r="I124" t="s">
        <v>4</v>
      </c>
      <c r="J124" t="s">
        <v>102</v>
      </c>
      <c r="K124" t="s">
        <v>26</v>
      </c>
      <c r="L124" t="s">
        <v>349</v>
      </c>
      <c r="M124">
        <v>0.43</v>
      </c>
      <c r="N124" t="s">
        <v>8</v>
      </c>
      <c r="O124" t="s">
        <v>28</v>
      </c>
      <c r="P124" t="s">
        <v>163</v>
      </c>
      <c r="Q124" t="s">
        <v>352</v>
      </c>
      <c r="R124">
        <v>76201</v>
      </c>
      <c r="S124">
        <v>42014</v>
      </c>
      <c r="T124">
        <v>42016</v>
      </c>
      <c r="U124">
        <v>34.348199999999999</v>
      </c>
      <c r="V124">
        <v>6</v>
      </c>
      <c r="W124">
        <v>49.78</v>
      </c>
      <c r="X124">
        <v>90166</v>
      </c>
      <c r="Y124" t="s">
        <v>3216</v>
      </c>
    </row>
    <row r="125" spans="1:25" x14ac:dyDescent="0.2">
      <c r="A125">
        <v>896</v>
      </c>
      <c r="B125" t="s">
        <v>351</v>
      </c>
      <c r="C125" t="s">
        <v>1</v>
      </c>
      <c r="D125">
        <v>0.06</v>
      </c>
      <c r="E125">
        <v>3.28</v>
      </c>
      <c r="F125">
        <v>3.97</v>
      </c>
      <c r="G125" t="s">
        <v>14</v>
      </c>
      <c r="H125" t="s">
        <v>70</v>
      </c>
      <c r="I125" t="s">
        <v>24</v>
      </c>
      <c r="J125" t="s">
        <v>25</v>
      </c>
      <c r="K125" t="s">
        <v>26</v>
      </c>
      <c r="L125" t="s">
        <v>343</v>
      </c>
      <c r="M125">
        <v>0.56000000000000005</v>
      </c>
      <c r="N125" t="s">
        <v>8</v>
      </c>
      <c r="O125" t="s">
        <v>28</v>
      </c>
      <c r="P125" t="s">
        <v>163</v>
      </c>
      <c r="Q125" t="s">
        <v>352</v>
      </c>
      <c r="R125">
        <v>76201</v>
      </c>
      <c r="S125">
        <v>42014</v>
      </c>
      <c r="T125">
        <v>42015</v>
      </c>
      <c r="U125">
        <v>-66.650000000000006</v>
      </c>
      <c r="V125">
        <v>5</v>
      </c>
      <c r="W125">
        <v>16.62</v>
      </c>
      <c r="X125">
        <v>90166</v>
      </c>
      <c r="Y125" t="s">
        <v>3216</v>
      </c>
    </row>
    <row r="126" spans="1:25" x14ac:dyDescent="0.2">
      <c r="A126">
        <v>1976</v>
      </c>
      <c r="B126" t="s">
        <v>353</v>
      </c>
      <c r="C126" t="s">
        <v>1</v>
      </c>
      <c r="D126">
        <v>0.05</v>
      </c>
      <c r="E126">
        <v>70.98</v>
      </c>
      <c r="F126">
        <v>46.74</v>
      </c>
      <c r="G126" t="s">
        <v>2</v>
      </c>
      <c r="H126" t="s">
        <v>15</v>
      </c>
      <c r="I126" t="s">
        <v>4</v>
      </c>
      <c r="J126" t="s">
        <v>93</v>
      </c>
      <c r="K126" t="s">
        <v>6</v>
      </c>
      <c r="L126" t="s">
        <v>354</v>
      </c>
      <c r="M126">
        <v>0.56000000000000005</v>
      </c>
      <c r="N126" t="s">
        <v>8</v>
      </c>
      <c r="O126" t="s">
        <v>28</v>
      </c>
      <c r="P126" t="s">
        <v>265</v>
      </c>
      <c r="Q126" t="s">
        <v>355</v>
      </c>
      <c r="R126">
        <v>48823</v>
      </c>
      <c r="S126">
        <v>42014</v>
      </c>
      <c r="T126">
        <v>42015</v>
      </c>
      <c r="U126">
        <v>-850.65239999999994</v>
      </c>
      <c r="V126">
        <v>8</v>
      </c>
      <c r="W126">
        <v>551.51</v>
      </c>
      <c r="X126">
        <v>89039</v>
      </c>
      <c r="Y126" t="s">
        <v>3216</v>
      </c>
    </row>
    <row r="127" spans="1:25" x14ac:dyDescent="0.2">
      <c r="A127">
        <v>1976</v>
      </c>
      <c r="B127" t="s">
        <v>353</v>
      </c>
      <c r="C127" t="s">
        <v>1</v>
      </c>
      <c r="D127">
        <v>0.05</v>
      </c>
      <c r="E127">
        <v>11.55</v>
      </c>
      <c r="F127">
        <v>2.36</v>
      </c>
      <c r="G127" t="s">
        <v>14</v>
      </c>
      <c r="H127" t="s">
        <v>15</v>
      </c>
      <c r="I127" t="s">
        <v>24</v>
      </c>
      <c r="J127" t="s">
        <v>25</v>
      </c>
      <c r="K127" t="s">
        <v>26</v>
      </c>
      <c r="L127" t="s">
        <v>356</v>
      </c>
      <c r="M127">
        <v>0.55000000000000004</v>
      </c>
      <c r="N127" t="s">
        <v>8</v>
      </c>
      <c r="O127" t="s">
        <v>28</v>
      </c>
      <c r="P127" t="s">
        <v>265</v>
      </c>
      <c r="Q127" t="s">
        <v>355</v>
      </c>
      <c r="R127">
        <v>48823</v>
      </c>
      <c r="S127">
        <v>42014</v>
      </c>
      <c r="T127">
        <v>42016</v>
      </c>
      <c r="U127">
        <v>98.525099999999995</v>
      </c>
      <c r="V127">
        <v>12</v>
      </c>
      <c r="W127">
        <v>142.79</v>
      </c>
      <c r="X127">
        <v>89039</v>
      </c>
      <c r="Y127" t="s">
        <v>3216</v>
      </c>
    </row>
    <row r="128" spans="1:25" x14ac:dyDescent="0.2">
      <c r="A128">
        <v>2418</v>
      </c>
      <c r="B128" t="s">
        <v>216</v>
      </c>
      <c r="C128" t="s">
        <v>13</v>
      </c>
      <c r="D128">
        <v>0.1</v>
      </c>
      <c r="E128">
        <v>599.99</v>
      </c>
      <c r="F128">
        <v>24.49</v>
      </c>
      <c r="G128" t="s">
        <v>14</v>
      </c>
      <c r="H128" t="s">
        <v>15</v>
      </c>
      <c r="I128" t="s">
        <v>16</v>
      </c>
      <c r="J128" t="s">
        <v>39</v>
      </c>
      <c r="K128" t="s">
        <v>40</v>
      </c>
      <c r="L128" t="s">
        <v>357</v>
      </c>
      <c r="M128">
        <v>0.5</v>
      </c>
      <c r="N128" t="s">
        <v>8</v>
      </c>
      <c r="O128" t="s">
        <v>9</v>
      </c>
      <c r="P128" t="s">
        <v>218</v>
      </c>
      <c r="Q128" t="s">
        <v>219</v>
      </c>
      <c r="R128">
        <v>23805</v>
      </c>
      <c r="S128">
        <v>42014</v>
      </c>
      <c r="T128">
        <v>42015</v>
      </c>
      <c r="U128">
        <v>-343.12599999999998</v>
      </c>
      <c r="V128">
        <v>11</v>
      </c>
      <c r="W128">
        <v>6355.69</v>
      </c>
      <c r="X128">
        <v>86753</v>
      </c>
      <c r="Y128" t="s">
        <v>3215</v>
      </c>
    </row>
    <row r="129" spans="1:25" x14ac:dyDescent="0.2">
      <c r="A129">
        <v>2418</v>
      </c>
      <c r="B129" t="s">
        <v>216</v>
      </c>
      <c r="C129" t="s">
        <v>13</v>
      </c>
      <c r="D129">
        <v>0.06</v>
      </c>
      <c r="E129">
        <v>2.78</v>
      </c>
      <c r="F129">
        <v>1.25</v>
      </c>
      <c r="G129" t="s">
        <v>14</v>
      </c>
      <c r="H129" t="s">
        <v>15</v>
      </c>
      <c r="I129" t="s">
        <v>24</v>
      </c>
      <c r="J129" t="s">
        <v>25</v>
      </c>
      <c r="K129" t="s">
        <v>26</v>
      </c>
      <c r="L129" t="s">
        <v>358</v>
      </c>
      <c r="M129">
        <v>0.59</v>
      </c>
      <c r="N129" t="s">
        <v>8</v>
      </c>
      <c r="O129" t="s">
        <v>9</v>
      </c>
      <c r="P129" t="s">
        <v>218</v>
      </c>
      <c r="Q129" t="s">
        <v>219</v>
      </c>
      <c r="R129">
        <v>23805</v>
      </c>
      <c r="S129">
        <v>42014</v>
      </c>
      <c r="T129">
        <v>42016</v>
      </c>
      <c r="U129">
        <v>66.36</v>
      </c>
      <c r="V129">
        <v>10</v>
      </c>
      <c r="W129">
        <v>28.09</v>
      </c>
      <c r="X129">
        <v>86753</v>
      </c>
      <c r="Y129" t="s">
        <v>3215</v>
      </c>
    </row>
    <row r="130" spans="1:25" x14ac:dyDescent="0.2">
      <c r="A130">
        <v>2132</v>
      </c>
      <c r="B130" t="s">
        <v>359</v>
      </c>
      <c r="C130" t="s">
        <v>23</v>
      </c>
      <c r="D130">
        <v>0.05</v>
      </c>
      <c r="E130">
        <v>30.42</v>
      </c>
      <c r="F130">
        <v>8.65</v>
      </c>
      <c r="G130" t="s">
        <v>63</v>
      </c>
      <c r="H130" t="s">
        <v>47</v>
      </c>
      <c r="I130" t="s">
        <v>16</v>
      </c>
      <c r="J130" t="s">
        <v>17</v>
      </c>
      <c r="K130" t="s">
        <v>49</v>
      </c>
      <c r="L130" t="s">
        <v>360</v>
      </c>
      <c r="M130">
        <v>0.74</v>
      </c>
      <c r="N130" t="s">
        <v>8</v>
      </c>
      <c r="O130" t="s">
        <v>28</v>
      </c>
      <c r="P130" t="s">
        <v>56</v>
      </c>
      <c r="Q130" t="s">
        <v>361</v>
      </c>
      <c r="R130">
        <v>63042</v>
      </c>
      <c r="S130">
        <v>42014</v>
      </c>
      <c r="T130">
        <v>42018</v>
      </c>
      <c r="U130">
        <v>-191.2576</v>
      </c>
      <c r="V130">
        <v>11</v>
      </c>
      <c r="W130">
        <v>334.44</v>
      </c>
      <c r="X130">
        <v>90078</v>
      </c>
      <c r="Y130" t="s">
        <v>3216</v>
      </c>
    </row>
    <row r="131" spans="1:25" x14ac:dyDescent="0.2">
      <c r="A131">
        <v>2346</v>
      </c>
      <c r="B131" t="s">
        <v>362</v>
      </c>
      <c r="C131" t="s">
        <v>23</v>
      </c>
      <c r="D131">
        <v>0.03</v>
      </c>
      <c r="E131">
        <v>297.64</v>
      </c>
      <c r="F131">
        <v>14.7</v>
      </c>
      <c r="G131" t="s">
        <v>2</v>
      </c>
      <c r="H131" t="s">
        <v>70</v>
      </c>
      <c r="I131" t="s">
        <v>16</v>
      </c>
      <c r="J131" t="s">
        <v>32</v>
      </c>
      <c r="K131" t="s">
        <v>33</v>
      </c>
      <c r="L131" t="s">
        <v>363</v>
      </c>
      <c r="M131">
        <v>0.56999999999999995</v>
      </c>
      <c r="N131" t="s">
        <v>8</v>
      </c>
      <c r="O131" t="s">
        <v>9</v>
      </c>
      <c r="P131" t="s">
        <v>364</v>
      </c>
      <c r="Q131" t="s">
        <v>365</v>
      </c>
      <c r="R131">
        <v>40258</v>
      </c>
      <c r="S131">
        <v>42014</v>
      </c>
      <c r="T131">
        <v>42019</v>
      </c>
      <c r="U131">
        <v>-48.972000000000001</v>
      </c>
      <c r="V131">
        <v>12</v>
      </c>
      <c r="W131">
        <v>3707.05</v>
      </c>
      <c r="X131">
        <v>89503</v>
      </c>
      <c r="Y131" t="s">
        <v>3215</v>
      </c>
    </row>
    <row r="132" spans="1:25" x14ac:dyDescent="0.2">
      <c r="A132">
        <v>2797</v>
      </c>
      <c r="B132" t="s">
        <v>366</v>
      </c>
      <c r="C132" t="s">
        <v>92</v>
      </c>
      <c r="D132">
        <v>0</v>
      </c>
      <c r="E132">
        <v>5.0199999999999996</v>
      </c>
      <c r="F132">
        <v>5.14</v>
      </c>
      <c r="G132" t="s">
        <v>14</v>
      </c>
      <c r="H132" t="s">
        <v>15</v>
      </c>
      <c r="I132" t="s">
        <v>16</v>
      </c>
      <c r="J132" t="s">
        <v>17</v>
      </c>
      <c r="K132" t="s">
        <v>18</v>
      </c>
      <c r="L132" t="s">
        <v>367</v>
      </c>
      <c r="M132">
        <v>0.79</v>
      </c>
      <c r="N132" t="s">
        <v>8</v>
      </c>
      <c r="O132" t="s">
        <v>87</v>
      </c>
      <c r="P132" t="s">
        <v>296</v>
      </c>
      <c r="Q132" t="s">
        <v>368</v>
      </c>
      <c r="R132">
        <v>15122</v>
      </c>
      <c r="S132">
        <v>42014</v>
      </c>
      <c r="T132">
        <v>42015</v>
      </c>
      <c r="U132">
        <v>-159.30279999999999</v>
      </c>
      <c r="V132">
        <v>8</v>
      </c>
      <c r="W132">
        <v>43.94</v>
      </c>
      <c r="X132">
        <v>87552</v>
      </c>
      <c r="Y132" t="s">
        <v>3218</v>
      </c>
    </row>
    <row r="133" spans="1:25" x14ac:dyDescent="0.2">
      <c r="A133">
        <v>194</v>
      </c>
      <c r="B133" t="s">
        <v>369</v>
      </c>
      <c r="C133" t="s">
        <v>46</v>
      </c>
      <c r="D133">
        <v>0.02</v>
      </c>
      <c r="E133">
        <v>6.48</v>
      </c>
      <c r="F133">
        <v>9.17</v>
      </c>
      <c r="G133" t="s">
        <v>14</v>
      </c>
      <c r="H133" t="s">
        <v>70</v>
      </c>
      <c r="I133" t="s">
        <v>24</v>
      </c>
      <c r="J133" t="s">
        <v>64</v>
      </c>
      <c r="K133" t="s">
        <v>49</v>
      </c>
      <c r="L133" t="s">
        <v>370</v>
      </c>
      <c r="M133">
        <v>0.37</v>
      </c>
      <c r="N133" t="s">
        <v>8</v>
      </c>
      <c r="O133" t="s">
        <v>35</v>
      </c>
      <c r="P133" t="s">
        <v>122</v>
      </c>
      <c r="Q133" t="s">
        <v>371</v>
      </c>
      <c r="R133">
        <v>84043</v>
      </c>
      <c r="S133">
        <v>42014</v>
      </c>
      <c r="T133">
        <v>42015</v>
      </c>
      <c r="U133">
        <v>-105.68519999999999</v>
      </c>
      <c r="V133">
        <v>4</v>
      </c>
      <c r="W133">
        <v>28.2</v>
      </c>
      <c r="X133">
        <v>90431</v>
      </c>
      <c r="Y133" t="s">
        <v>3217</v>
      </c>
    </row>
    <row r="134" spans="1:25" x14ac:dyDescent="0.2">
      <c r="A134">
        <v>947</v>
      </c>
      <c r="B134" t="s">
        <v>372</v>
      </c>
      <c r="C134" t="s">
        <v>1</v>
      </c>
      <c r="D134">
        <v>0.08</v>
      </c>
      <c r="E134">
        <v>14.2</v>
      </c>
      <c r="F134">
        <v>5.3</v>
      </c>
      <c r="G134" t="s">
        <v>63</v>
      </c>
      <c r="H134" t="s">
        <v>47</v>
      </c>
      <c r="I134" t="s">
        <v>4</v>
      </c>
      <c r="J134" t="s">
        <v>102</v>
      </c>
      <c r="K134" t="s">
        <v>26</v>
      </c>
      <c r="L134" t="s">
        <v>264</v>
      </c>
      <c r="M134">
        <v>0.46</v>
      </c>
      <c r="N134" t="s">
        <v>8</v>
      </c>
      <c r="O134" t="s">
        <v>87</v>
      </c>
      <c r="P134" t="s">
        <v>373</v>
      </c>
      <c r="Q134" t="s">
        <v>374</v>
      </c>
      <c r="R134">
        <v>7002</v>
      </c>
      <c r="S134">
        <v>42015</v>
      </c>
      <c r="T134">
        <v>42017</v>
      </c>
      <c r="U134">
        <v>27.23</v>
      </c>
      <c r="V134">
        <v>5</v>
      </c>
      <c r="W134">
        <v>72.11</v>
      </c>
      <c r="X134">
        <v>86565</v>
      </c>
      <c r="Y134" t="s">
        <v>3218</v>
      </c>
    </row>
    <row r="135" spans="1:25" x14ac:dyDescent="0.2">
      <c r="A135">
        <v>166</v>
      </c>
      <c r="B135" t="s">
        <v>375</v>
      </c>
      <c r="C135" t="s">
        <v>23</v>
      </c>
      <c r="D135">
        <v>0.08</v>
      </c>
      <c r="E135">
        <v>399.98</v>
      </c>
      <c r="F135">
        <v>12.06</v>
      </c>
      <c r="G135" t="s">
        <v>2</v>
      </c>
      <c r="H135" t="s">
        <v>15</v>
      </c>
      <c r="I135" t="s">
        <v>16</v>
      </c>
      <c r="J135" t="s">
        <v>32</v>
      </c>
      <c r="K135" t="s">
        <v>6</v>
      </c>
      <c r="L135" t="s">
        <v>159</v>
      </c>
      <c r="M135">
        <v>0.56000000000000005</v>
      </c>
      <c r="N135" t="s">
        <v>8</v>
      </c>
      <c r="O135" t="s">
        <v>9</v>
      </c>
      <c r="P135" t="s">
        <v>376</v>
      </c>
      <c r="Q135" t="s">
        <v>377</v>
      </c>
      <c r="R135">
        <v>37087</v>
      </c>
      <c r="S135">
        <v>42015</v>
      </c>
      <c r="T135">
        <v>42022</v>
      </c>
      <c r="U135">
        <v>28.514099999999999</v>
      </c>
      <c r="V135">
        <v>5</v>
      </c>
      <c r="W135">
        <v>1839.91</v>
      </c>
      <c r="X135">
        <v>89426</v>
      </c>
      <c r="Y135" t="s">
        <v>3215</v>
      </c>
    </row>
    <row r="136" spans="1:25" x14ac:dyDescent="0.2">
      <c r="A136">
        <v>466</v>
      </c>
      <c r="B136" t="s">
        <v>378</v>
      </c>
      <c r="C136" t="s">
        <v>46</v>
      </c>
      <c r="D136">
        <v>0.08</v>
      </c>
      <c r="E136">
        <v>297.64</v>
      </c>
      <c r="F136">
        <v>14.7</v>
      </c>
      <c r="G136" t="s">
        <v>2</v>
      </c>
      <c r="H136" t="s">
        <v>3</v>
      </c>
      <c r="I136" t="s">
        <v>16</v>
      </c>
      <c r="J136" t="s">
        <v>32</v>
      </c>
      <c r="K136" t="s">
        <v>33</v>
      </c>
      <c r="L136" t="s">
        <v>363</v>
      </c>
      <c r="M136">
        <v>0.56999999999999995</v>
      </c>
      <c r="N136" t="s">
        <v>8</v>
      </c>
      <c r="O136" t="s">
        <v>87</v>
      </c>
      <c r="P136" t="s">
        <v>379</v>
      </c>
      <c r="Q136" t="s">
        <v>380</v>
      </c>
      <c r="R136">
        <v>2019</v>
      </c>
      <c r="S136">
        <v>42015</v>
      </c>
      <c r="T136">
        <v>42015</v>
      </c>
      <c r="U136">
        <v>496.79680000000002</v>
      </c>
      <c r="V136">
        <v>5</v>
      </c>
      <c r="W136">
        <v>1132.8399999999999</v>
      </c>
      <c r="X136">
        <v>88060</v>
      </c>
      <c r="Y136" t="s">
        <v>3218</v>
      </c>
    </row>
    <row r="137" spans="1:25" x14ac:dyDescent="0.2">
      <c r="A137">
        <v>467</v>
      </c>
      <c r="B137" t="s">
        <v>381</v>
      </c>
      <c r="C137" t="s">
        <v>46</v>
      </c>
      <c r="D137">
        <v>0.02</v>
      </c>
      <c r="E137">
        <v>12.99</v>
      </c>
      <c r="F137">
        <v>14.37</v>
      </c>
      <c r="G137" t="s">
        <v>14</v>
      </c>
      <c r="H137" t="s">
        <v>3</v>
      </c>
      <c r="I137" t="s">
        <v>4</v>
      </c>
      <c r="J137" t="s">
        <v>102</v>
      </c>
      <c r="K137" t="s">
        <v>40</v>
      </c>
      <c r="L137" t="s">
        <v>382</v>
      </c>
      <c r="M137">
        <v>0.73</v>
      </c>
      <c r="N137" t="s">
        <v>8</v>
      </c>
      <c r="O137" t="s">
        <v>87</v>
      </c>
      <c r="P137" t="s">
        <v>379</v>
      </c>
      <c r="Q137" t="s">
        <v>383</v>
      </c>
      <c r="R137">
        <v>1915</v>
      </c>
      <c r="S137">
        <v>42015</v>
      </c>
      <c r="T137">
        <v>42016</v>
      </c>
      <c r="U137">
        <v>-556.80960000000005</v>
      </c>
      <c r="V137">
        <v>11</v>
      </c>
      <c r="W137">
        <v>143.63</v>
      </c>
      <c r="X137">
        <v>88060</v>
      </c>
      <c r="Y137" t="s">
        <v>3218</v>
      </c>
    </row>
    <row r="138" spans="1:25" x14ac:dyDescent="0.2">
      <c r="A138">
        <v>468</v>
      </c>
      <c r="B138" t="s">
        <v>384</v>
      </c>
      <c r="C138" t="s">
        <v>46</v>
      </c>
      <c r="D138">
        <v>0.06</v>
      </c>
      <c r="E138">
        <v>14.42</v>
      </c>
      <c r="F138">
        <v>6.75</v>
      </c>
      <c r="G138" t="s">
        <v>14</v>
      </c>
      <c r="H138" t="s">
        <v>3</v>
      </c>
      <c r="I138" t="s">
        <v>24</v>
      </c>
      <c r="J138" t="s">
        <v>71</v>
      </c>
      <c r="K138" t="s">
        <v>120</v>
      </c>
      <c r="L138" t="s">
        <v>385</v>
      </c>
      <c r="M138">
        <v>0.52</v>
      </c>
      <c r="N138" t="s">
        <v>8</v>
      </c>
      <c r="O138" t="s">
        <v>87</v>
      </c>
      <c r="P138" t="s">
        <v>379</v>
      </c>
      <c r="Q138" t="s">
        <v>386</v>
      </c>
      <c r="R138">
        <v>2341</v>
      </c>
      <c r="S138">
        <v>42015</v>
      </c>
      <c r="T138">
        <v>42016</v>
      </c>
      <c r="U138">
        <v>-27.738800000000001</v>
      </c>
      <c r="V138">
        <v>5</v>
      </c>
      <c r="W138">
        <v>73.040000000000006</v>
      </c>
      <c r="X138">
        <v>88060</v>
      </c>
      <c r="Y138" t="s">
        <v>3218</v>
      </c>
    </row>
    <row r="139" spans="1:25" x14ac:dyDescent="0.2">
      <c r="A139">
        <v>469</v>
      </c>
      <c r="B139" t="s">
        <v>387</v>
      </c>
      <c r="C139" t="s">
        <v>46</v>
      </c>
      <c r="D139">
        <v>0.05</v>
      </c>
      <c r="E139">
        <v>4.1399999999999997</v>
      </c>
      <c r="F139">
        <v>6.6</v>
      </c>
      <c r="G139" t="s">
        <v>63</v>
      </c>
      <c r="H139" t="s">
        <v>3</v>
      </c>
      <c r="I139" t="s">
        <v>4</v>
      </c>
      <c r="J139" t="s">
        <v>102</v>
      </c>
      <c r="K139" t="s">
        <v>49</v>
      </c>
      <c r="L139" t="s">
        <v>388</v>
      </c>
      <c r="M139">
        <v>0.49</v>
      </c>
      <c r="N139" t="s">
        <v>8</v>
      </c>
      <c r="O139" t="s">
        <v>87</v>
      </c>
      <c r="P139" t="s">
        <v>373</v>
      </c>
      <c r="Q139" t="s">
        <v>389</v>
      </c>
      <c r="R139">
        <v>7506</v>
      </c>
      <c r="S139">
        <v>42015</v>
      </c>
      <c r="T139">
        <v>42017</v>
      </c>
      <c r="U139">
        <v>-128.68719999999999</v>
      </c>
      <c r="V139">
        <v>7</v>
      </c>
      <c r="W139">
        <v>33.35</v>
      </c>
      <c r="X139">
        <v>88060</v>
      </c>
      <c r="Y139" t="s">
        <v>3218</v>
      </c>
    </row>
    <row r="140" spans="1:25" x14ac:dyDescent="0.2">
      <c r="A140">
        <v>470</v>
      </c>
      <c r="B140" t="s">
        <v>390</v>
      </c>
      <c r="C140" t="s">
        <v>46</v>
      </c>
      <c r="D140">
        <v>0.03</v>
      </c>
      <c r="E140">
        <v>11.34</v>
      </c>
      <c r="F140">
        <v>5.01</v>
      </c>
      <c r="G140" t="s">
        <v>14</v>
      </c>
      <c r="H140" t="s">
        <v>3</v>
      </c>
      <c r="I140" t="s">
        <v>24</v>
      </c>
      <c r="J140" t="s">
        <v>64</v>
      </c>
      <c r="K140" t="s">
        <v>49</v>
      </c>
      <c r="L140" t="s">
        <v>391</v>
      </c>
      <c r="M140">
        <v>0.36</v>
      </c>
      <c r="N140" t="s">
        <v>8</v>
      </c>
      <c r="O140" t="s">
        <v>87</v>
      </c>
      <c r="P140" t="s">
        <v>373</v>
      </c>
      <c r="Q140" t="s">
        <v>392</v>
      </c>
      <c r="R140">
        <v>8601</v>
      </c>
      <c r="S140">
        <v>42015</v>
      </c>
      <c r="T140">
        <v>42015</v>
      </c>
      <c r="U140">
        <v>23.2028</v>
      </c>
      <c r="V140">
        <v>5</v>
      </c>
      <c r="W140">
        <v>60.24</v>
      </c>
      <c r="X140">
        <v>88060</v>
      </c>
      <c r="Y140" t="s">
        <v>3218</v>
      </c>
    </row>
    <row r="141" spans="1:25" x14ac:dyDescent="0.2">
      <c r="A141">
        <v>2776</v>
      </c>
      <c r="B141" t="s">
        <v>393</v>
      </c>
      <c r="C141" t="s">
        <v>1</v>
      </c>
      <c r="D141">
        <v>0.03</v>
      </c>
      <c r="E141">
        <v>350.98</v>
      </c>
      <c r="F141">
        <v>30</v>
      </c>
      <c r="G141" t="s">
        <v>2</v>
      </c>
      <c r="H141" t="s">
        <v>15</v>
      </c>
      <c r="I141" t="s">
        <v>4</v>
      </c>
      <c r="J141" t="s">
        <v>85</v>
      </c>
      <c r="K141" t="s">
        <v>33</v>
      </c>
      <c r="L141" t="s">
        <v>167</v>
      </c>
      <c r="M141">
        <v>0.61</v>
      </c>
      <c r="N141" t="s">
        <v>8</v>
      </c>
      <c r="O141" t="s">
        <v>87</v>
      </c>
      <c r="P141" t="s">
        <v>394</v>
      </c>
      <c r="Q141" t="s">
        <v>395</v>
      </c>
      <c r="R141">
        <v>20877</v>
      </c>
      <c r="S141">
        <v>42016</v>
      </c>
      <c r="T141">
        <v>42019</v>
      </c>
      <c r="U141">
        <v>2692.4421000000002</v>
      </c>
      <c r="V141">
        <v>11</v>
      </c>
      <c r="W141">
        <v>3902.09</v>
      </c>
      <c r="X141">
        <v>91228</v>
      </c>
      <c r="Y141" t="s">
        <v>3218</v>
      </c>
    </row>
    <row r="142" spans="1:25" x14ac:dyDescent="0.2">
      <c r="A142">
        <v>2776</v>
      </c>
      <c r="B142" t="s">
        <v>393</v>
      </c>
      <c r="C142" t="s">
        <v>1</v>
      </c>
      <c r="D142">
        <v>0.04</v>
      </c>
      <c r="E142">
        <v>1.68</v>
      </c>
      <c r="F142">
        <v>1</v>
      </c>
      <c r="G142" t="s">
        <v>14</v>
      </c>
      <c r="H142" t="s">
        <v>15</v>
      </c>
      <c r="I142" t="s">
        <v>24</v>
      </c>
      <c r="J142" t="s">
        <v>25</v>
      </c>
      <c r="K142" t="s">
        <v>26</v>
      </c>
      <c r="L142" t="s">
        <v>396</v>
      </c>
      <c r="M142">
        <v>0.35</v>
      </c>
      <c r="N142" t="s">
        <v>8</v>
      </c>
      <c r="O142" t="s">
        <v>87</v>
      </c>
      <c r="P142" t="s">
        <v>394</v>
      </c>
      <c r="Q142" t="s">
        <v>395</v>
      </c>
      <c r="R142">
        <v>20877</v>
      </c>
      <c r="S142">
        <v>42016</v>
      </c>
      <c r="T142">
        <v>42018</v>
      </c>
      <c r="U142">
        <v>2.0672000000000001</v>
      </c>
      <c r="V142">
        <v>8</v>
      </c>
      <c r="W142">
        <v>14.18</v>
      </c>
      <c r="X142">
        <v>91228</v>
      </c>
      <c r="Y142" t="s">
        <v>3218</v>
      </c>
    </row>
    <row r="143" spans="1:25" x14ac:dyDescent="0.2">
      <c r="A143">
        <v>120</v>
      </c>
      <c r="B143" t="s">
        <v>397</v>
      </c>
      <c r="C143" t="s">
        <v>13</v>
      </c>
      <c r="D143">
        <v>0.05</v>
      </c>
      <c r="E143">
        <v>6.3</v>
      </c>
      <c r="F143">
        <v>0.5</v>
      </c>
      <c r="G143" t="s">
        <v>14</v>
      </c>
      <c r="H143" t="s">
        <v>70</v>
      </c>
      <c r="I143" t="s">
        <v>24</v>
      </c>
      <c r="J143" t="s">
        <v>128</v>
      </c>
      <c r="K143" t="s">
        <v>49</v>
      </c>
      <c r="L143" t="s">
        <v>398</v>
      </c>
      <c r="M143">
        <v>0.39</v>
      </c>
      <c r="N143" t="s">
        <v>8</v>
      </c>
      <c r="O143" t="s">
        <v>35</v>
      </c>
      <c r="P143" t="s">
        <v>122</v>
      </c>
      <c r="Q143" t="s">
        <v>157</v>
      </c>
      <c r="R143">
        <v>84041</v>
      </c>
      <c r="S143">
        <v>42016</v>
      </c>
      <c r="T143">
        <v>42017</v>
      </c>
      <c r="U143">
        <v>41.296500000000002</v>
      </c>
      <c r="V143">
        <v>10</v>
      </c>
      <c r="W143">
        <v>59.85</v>
      </c>
      <c r="X143">
        <v>86520</v>
      </c>
      <c r="Y143" t="s">
        <v>3217</v>
      </c>
    </row>
    <row r="144" spans="1:25" x14ac:dyDescent="0.2">
      <c r="A144">
        <v>120</v>
      </c>
      <c r="B144" t="s">
        <v>397</v>
      </c>
      <c r="C144" t="s">
        <v>13</v>
      </c>
      <c r="D144">
        <v>0.09</v>
      </c>
      <c r="E144">
        <v>205.99</v>
      </c>
      <c r="F144">
        <v>3</v>
      </c>
      <c r="G144" t="s">
        <v>63</v>
      </c>
      <c r="H144" t="s">
        <v>70</v>
      </c>
      <c r="I144" t="s">
        <v>16</v>
      </c>
      <c r="J144" t="s">
        <v>111</v>
      </c>
      <c r="K144" t="s">
        <v>49</v>
      </c>
      <c r="L144" t="s">
        <v>399</v>
      </c>
      <c r="M144">
        <v>0.57999999999999996</v>
      </c>
      <c r="N144" t="s">
        <v>8</v>
      </c>
      <c r="O144" t="s">
        <v>35</v>
      </c>
      <c r="P144" t="s">
        <v>122</v>
      </c>
      <c r="Q144" t="s">
        <v>157</v>
      </c>
      <c r="R144">
        <v>84041</v>
      </c>
      <c r="S144">
        <v>42016</v>
      </c>
      <c r="T144">
        <v>42018</v>
      </c>
      <c r="U144">
        <v>1179.0237</v>
      </c>
      <c r="V144">
        <v>10</v>
      </c>
      <c r="W144">
        <v>1708.73</v>
      </c>
      <c r="X144">
        <v>86520</v>
      </c>
      <c r="Y144" t="s">
        <v>3217</v>
      </c>
    </row>
    <row r="145" spans="1:25" x14ac:dyDescent="0.2">
      <c r="A145">
        <v>898</v>
      </c>
      <c r="B145" t="s">
        <v>400</v>
      </c>
      <c r="C145" t="s">
        <v>13</v>
      </c>
      <c r="D145">
        <v>0.04</v>
      </c>
      <c r="E145">
        <v>90.97</v>
      </c>
      <c r="F145">
        <v>28</v>
      </c>
      <c r="G145" t="s">
        <v>2</v>
      </c>
      <c r="H145" t="s">
        <v>3</v>
      </c>
      <c r="I145" t="s">
        <v>16</v>
      </c>
      <c r="J145" t="s">
        <v>32</v>
      </c>
      <c r="K145" t="s">
        <v>33</v>
      </c>
      <c r="L145" t="s">
        <v>401</v>
      </c>
      <c r="M145">
        <v>0.38</v>
      </c>
      <c r="N145" t="s">
        <v>8</v>
      </c>
      <c r="O145" t="s">
        <v>87</v>
      </c>
      <c r="P145" t="s">
        <v>88</v>
      </c>
      <c r="Q145" t="s">
        <v>89</v>
      </c>
      <c r="R145">
        <v>10039</v>
      </c>
      <c r="S145">
        <v>42016</v>
      </c>
      <c r="T145">
        <v>42017</v>
      </c>
      <c r="U145">
        <v>-173.09520000000001</v>
      </c>
      <c r="V145">
        <v>6</v>
      </c>
      <c r="W145">
        <v>573.30999999999995</v>
      </c>
      <c r="X145">
        <v>33635</v>
      </c>
      <c r="Y145" t="s">
        <v>3218</v>
      </c>
    </row>
    <row r="146" spans="1:25" x14ac:dyDescent="0.2">
      <c r="A146">
        <v>898</v>
      </c>
      <c r="B146" t="s">
        <v>400</v>
      </c>
      <c r="C146" t="s">
        <v>13</v>
      </c>
      <c r="D146">
        <v>7.0000000000000007E-2</v>
      </c>
      <c r="E146">
        <v>20.34</v>
      </c>
      <c r="F146">
        <v>35</v>
      </c>
      <c r="G146" t="s">
        <v>14</v>
      </c>
      <c r="H146" t="s">
        <v>3</v>
      </c>
      <c r="I146" t="s">
        <v>24</v>
      </c>
      <c r="J146" t="s">
        <v>54</v>
      </c>
      <c r="K146" t="s">
        <v>40</v>
      </c>
      <c r="L146" t="s">
        <v>236</v>
      </c>
      <c r="M146">
        <v>0.84</v>
      </c>
      <c r="N146" t="s">
        <v>8</v>
      </c>
      <c r="O146" t="s">
        <v>87</v>
      </c>
      <c r="P146" t="s">
        <v>88</v>
      </c>
      <c r="Q146" t="s">
        <v>89</v>
      </c>
      <c r="R146">
        <v>10039</v>
      </c>
      <c r="S146">
        <v>42016</v>
      </c>
      <c r="T146">
        <v>42017</v>
      </c>
      <c r="U146">
        <v>-96.16</v>
      </c>
      <c r="V146">
        <v>5</v>
      </c>
      <c r="W146">
        <v>140.22999999999999</v>
      </c>
      <c r="X146">
        <v>33635</v>
      </c>
      <c r="Y146" t="s">
        <v>3218</v>
      </c>
    </row>
    <row r="147" spans="1:25" x14ac:dyDescent="0.2">
      <c r="A147">
        <v>899</v>
      </c>
      <c r="B147" t="s">
        <v>402</v>
      </c>
      <c r="C147" t="s">
        <v>13</v>
      </c>
      <c r="D147">
        <v>0.04</v>
      </c>
      <c r="E147">
        <v>90.97</v>
      </c>
      <c r="F147">
        <v>28</v>
      </c>
      <c r="G147" t="s">
        <v>2</v>
      </c>
      <c r="H147" t="s">
        <v>3</v>
      </c>
      <c r="I147" t="s">
        <v>16</v>
      </c>
      <c r="J147" t="s">
        <v>32</v>
      </c>
      <c r="K147" t="s">
        <v>33</v>
      </c>
      <c r="L147" t="s">
        <v>401</v>
      </c>
      <c r="M147">
        <v>0.38</v>
      </c>
      <c r="N147" t="s">
        <v>8</v>
      </c>
      <c r="O147" t="s">
        <v>87</v>
      </c>
      <c r="P147" t="s">
        <v>296</v>
      </c>
      <c r="Q147" t="s">
        <v>403</v>
      </c>
      <c r="R147">
        <v>16602</v>
      </c>
      <c r="S147">
        <v>42016</v>
      </c>
      <c r="T147">
        <v>42017</v>
      </c>
      <c r="U147">
        <v>-173.09520000000001</v>
      </c>
      <c r="V147">
        <v>2</v>
      </c>
      <c r="W147">
        <v>191.1</v>
      </c>
      <c r="X147">
        <v>86263</v>
      </c>
      <c r="Y147" t="s">
        <v>3218</v>
      </c>
    </row>
    <row r="148" spans="1:25" x14ac:dyDescent="0.2">
      <c r="A148">
        <v>899</v>
      </c>
      <c r="B148" t="s">
        <v>402</v>
      </c>
      <c r="C148" t="s">
        <v>13</v>
      </c>
      <c r="D148">
        <v>7.0000000000000007E-2</v>
      </c>
      <c r="E148">
        <v>20.34</v>
      </c>
      <c r="F148">
        <v>35</v>
      </c>
      <c r="G148" t="s">
        <v>14</v>
      </c>
      <c r="H148" t="s">
        <v>3</v>
      </c>
      <c r="I148" t="s">
        <v>24</v>
      </c>
      <c r="J148" t="s">
        <v>54</v>
      </c>
      <c r="K148" t="s">
        <v>40</v>
      </c>
      <c r="L148" t="s">
        <v>236</v>
      </c>
      <c r="M148">
        <v>0.84</v>
      </c>
      <c r="N148" t="s">
        <v>8</v>
      </c>
      <c r="O148" t="s">
        <v>87</v>
      </c>
      <c r="P148" t="s">
        <v>296</v>
      </c>
      <c r="Q148" t="s">
        <v>403</v>
      </c>
      <c r="R148">
        <v>16602</v>
      </c>
      <c r="S148">
        <v>42016</v>
      </c>
      <c r="T148">
        <v>42017</v>
      </c>
      <c r="U148">
        <v>-96.16</v>
      </c>
      <c r="V148">
        <v>1</v>
      </c>
      <c r="W148">
        <v>28.05</v>
      </c>
      <c r="X148">
        <v>86263</v>
      </c>
      <c r="Y148" t="s">
        <v>3218</v>
      </c>
    </row>
    <row r="149" spans="1:25" x14ac:dyDescent="0.2">
      <c r="A149">
        <v>1636</v>
      </c>
      <c r="B149" t="s">
        <v>404</v>
      </c>
      <c r="C149" t="s">
        <v>13</v>
      </c>
      <c r="D149">
        <v>0.04</v>
      </c>
      <c r="E149">
        <v>136.97999999999999</v>
      </c>
      <c r="F149">
        <v>24.49</v>
      </c>
      <c r="G149" t="s">
        <v>63</v>
      </c>
      <c r="H149" t="s">
        <v>47</v>
      </c>
      <c r="I149" t="s">
        <v>4</v>
      </c>
      <c r="J149" t="s">
        <v>102</v>
      </c>
      <c r="K149" t="s">
        <v>40</v>
      </c>
      <c r="L149" t="s">
        <v>405</v>
      </c>
      <c r="M149">
        <v>0.59</v>
      </c>
      <c r="N149" t="s">
        <v>8</v>
      </c>
      <c r="O149" t="s">
        <v>35</v>
      </c>
      <c r="P149" t="s">
        <v>66</v>
      </c>
      <c r="Q149" t="s">
        <v>406</v>
      </c>
      <c r="R149">
        <v>93905</v>
      </c>
      <c r="S149">
        <v>42016</v>
      </c>
      <c r="T149">
        <v>42018</v>
      </c>
      <c r="U149">
        <v>1127.5497</v>
      </c>
      <c r="V149">
        <v>12</v>
      </c>
      <c r="W149">
        <v>1634.13</v>
      </c>
      <c r="X149">
        <v>89706</v>
      </c>
      <c r="Y149" t="s">
        <v>3217</v>
      </c>
    </row>
    <row r="150" spans="1:25" x14ac:dyDescent="0.2">
      <c r="A150">
        <v>823</v>
      </c>
      <c r="B150" t="s">
        <v>407</v>
      </c>
      <c r="C150" t="s">
        <v>23</v>
      </c>
      <c r="D150">
        <v>0.04</v>
      </c>
      <c r="E150">
        <v>6.24</v>
      </c>
      <c r="F150">
        <v>5.22</v>
      </c>
      <c r="G150" t="s">
        <v>14</v>
      </c>
      <c r="H150" t="s">
        <v>3</v>
      </c>
      <c r="I150" t="s">
        <v>4</v>
      </c>
      <c r="J150" t="s">
        <v>102</v>
      </c>
      <c r="K150" t="s">
        <v>49</v>
      </c>
      <c r="L150" t="s">
        <v>408</v>
      </c>
      <c r="M150">
        <v>0.6</v>
      </c>
      <c r="N150" t="s">
        <v>8</v>
      </c>
      <c r="O150" t="s">
        <v>9</v>
      </c>
      <c r="P150" t="s">
        <v>376</v>
      </c>
      <c r="Q150" t="s">
        <v>409</v>
      </c>
      <c r="R150">
        <v>37167</v>
      </c>
      <c r="S150">
        <v>42016</v>
      </c>
      <c r="T150">
        <v>42021</v>
      </c>
      <c r="U150">
        <v>4.3808999999999996</v>
      </c>
      <c r="V150">
        <v>13</v>
      </c>
      <c r="W150">
        <v>80.23</v>
      </c>
      <c r="X150">
        <v>89257</v>
      </c>
      <c r="Y150" t="s">
        <v>3215</v>
      </c>
    </row>
    <row r="151" spans="1:25" x14ac:dyDescent="0.2">
      <c r="A151">
        <v>824</v>
      </c>
      <c r="B151" t="s">
        <v>410</v>
      </c>
      <c r="C151" t="s">
        <v>23</v>
      </c>
      <c r="D151">
        <v>0.09</v>
      </c>
      <c r="E151">
        <v>260.98</v>
      </c>
      <c r="F151">
        <v>41.91</v>
      </c>
      <c r="G151" t="s">
        <v>2</v>
      </c>
      <c r="H151" t="s">
        <v>3</v>
      </c>
      <c r="I151" t="s">
        <v>4</v>
      </c>
      <c r="J151" t="s">
        <v>93</v>
      </c>
      <c r="K151" t="s">
        <v>6</v>
      </c>
      <c r="L151" t="s">
        <v>411</v>
      </c>
      <c r="M151">
        <v>0.59</v>
      </c>
      <c r="N151" t="s">
        <v>8</v>
      </c>
      <c r="O151" t="s">
        <v>9</v>
      </c>
      <c r="P151" t="s">
        <v>376</v>
      </c>
      <c r="Q151" t="s">
        <v>412</v>
      </c>
      <c r="R151">
        <v>37174</v>
      </c>
      <c r="S151">
        <v>42016</v>
      </c>
      <c r="T151">
        <v>42023</v>
      </c>
      <c r="U151">
        <v>-100.744</v>
      </c>
      <c r="V151">
        <v>8</v>
      </c>
      <c r="W151">
        <v>2044.9</v>
      </c>
      <c r="X151">
        <v>89257</v>
      </c>
      <c r="Y151" t="s">
        <v>3215</v>
      </c>
    </row>
    <row r="152" spans="1:25" x14ac:dyDescent="0.2">
      <c r="A152">
        <v>1424</v>
      </c>
      <c r="B152" t="s">
        <v>413</v>
      </c>
      <c r="C152" t="s">
        <v>23</v>
      </c>
      <c r="D152">
        <v>0.05</v>
      </c>
      <c r="E152">
        <v>350.99</v>
      </c>
      <c r="F152">
        <v>39</v>
      </c>
      <c r="G152" t="s">
        <v>2</v>
      </c>
      <c r="H152" t="s">
        <v>47</v>
      </c>
      <c r="I152" t="s">
        <v>4</v>
      </c>
      <c r="J152" t="s">
        <v>85</v>
      </c>
      <c r="K152" t="s">
        <v>33</v>
      </c>
      <c r="L152" t="s">
        <v>414</v>
      </c>
      <c r="M152">
        <v>0.55000000000000004</v>
      </c>
      <c r="N152" t="s">
        <v>8</v>
      </c>
      <c r="O152" t="s">
        <v>35</v>
      </c>
      <c r="P152" t="s">
        <v>36</v>
      </c>
      <c r="Q152" t="s">
        <v>415</v>
      </c>
      <c r="R152">
        <v>80112</v>
      </c>
      <c r="S152">
        <v>42016</v>
      </c>
      <c r="T152">
        <v>42018</v>
      </c>
      <c r="U152">
        <v>451.28039999999999</v>
      </c>
      <c r="V152">
        <v>3</v>
      </c>
      <c r="W152">
        <v>1020.08</v>
      </c>
      <c r="X152">
        <v>89448</v>
      </c>
      <c r="Y152" t="s">
        <v>3217</v>
      </c>
    </row>
    <row r="153" spans="1:25" x14ac:dyDescent="0.2">
      <c r="A153">
        <v>1424</v>
      </c>
      <c r="B153" t="s">
        <v>413</v>
      </c>
      <c r="C153" t="s">
        <v>23</v>
      </c>
      <c r="D153">
        <v>0</v>
      </c>
      <c r="E153">
        <v>8.74</v>
      </c>
      <c r="F153">
        <v>1.39</v>
      </c>
      <c r="G153" t="s">
        <v>14</v>
      </c>
      <c r="H153" t="s">
        <v>47</v>
      </c>
      <c r="I153" t="s">
        <v>24</v>
      </c>
      <c r="J153" t="s">
        <v>321</v>
      </c>
      <c r="K153" t="s">
        <v>49</v>
      </c>
      <c r="L153" t="s">
        <v>416</v>
      </c>
      <c r="M153">
        <v>0.38</v>
      </c>
      <c r="N153" t="s">
        <v>8</v>
      </c>
      <c r="O153" t="s">
        <v>35</v>
      </c>
      <c r="P153" t="s">
        <v>36</v>
      </c>
      <c r="Q153" t="s">
        <v>415</v>
      </c>
      <c r="R153">
        <v>80112</v>
      </c>
      <c r="S153">
        <v>42016</v>
      </c>
      <c r="T153">
        <v>42020</v>
      </c>
      <c r="U153">
        <v>44.988</v>
      </c>
      <c r="V153">
        <v>7</v>
      </c>
      <c r="W153">
        <v>65.2</v>
      </c>
      <c r="X153">
        <v>89448</v>
      </c>
      <c r="Y153" t="s">
        <v>3217</v>
      </c>
    </row>
    <row r="154" spans="1:25" x14ac:dyDescent="0.2">
      <c r="A154">
        <v>1424</v>
      </c>
      <c r="B154" t="s">
        <v>413</v>
      </c>
      <c r="C154" t="s">
        <v>23</v>
      </c>
      <c r="D154">
        <v>0.02</v>
      </c>
      <c r="E154">
        <v>1.98</v>
      </c>
      <c r="F154">
        <v>0.7</v>
      </c>
      <c r="G154" t="s">
        <v>14</v>
      </c>
      <c r="H154" t="s">
        <v>47</v>
      </c>
      <c r="I154" t="s">
        <v>24</v>
      </c>
      <c r="J154" t="s">
        <v>152</v>
      </c>
      <c r="K154" t="s">
        <v>26</v>
      </c>
      <c r="L154" t="s">
        <v>417</v>
      </c>
      <c r="M154">
        <v>0.83</v>
      </c>
      <c r="N154" t="s">
        <v>8</v>
      </c>
      <c r="O154" t="s">
        <v>35</v>
      </c>
      <c r="P154" t="s">
        <v>36</v>
      </c>
      <c r="Q154" t="s">
        <v>415</v>
      </c>
      <c r="R154">
        <v>80112</v>
      </c>
      <c r="S154">
        <v>42016</v>
      </c>
      <c r="T154">
        <v>42020</v>
      </c>
      <c r="U154">
        <v>-20.732800000000001</v>
      </c>
      <c r="V154">
        <v>11</v>
      </c>
      <c r="W154">
        <v>22.59</v>
      </c>
      <c r="X154">
        <v>89448</v>
      </c>
      <c r="Y154" t="s">
        <v>3217</v>
      </c>
    </row>
    <row r="155" spans="1:25" x14ac:dyDescent="0.2">
      <c r="A155">
        <v>2715</v>
      </c>
      <c r="B155" t="s">
        <v>418</v>
      </c>
      <c r="C155" t="s">
        <v>23</v>
      </c>
      <c r="D155">
        <v>0.01</v>
      </c>
      <c r="E155">
        <v>29.89</v>
      </c>
      <c r="F155">
        <v>1.99</v>
      </c>
      <c r="G155" t="s">
        <v>14</v>
      </c>
      <c r="H155" t="s">
        <v>70</v>
      </c>
      <c r="I155" t="s">
        <v>16</v>
      </c>
      <c r="J155" t="s">
        <v>17</v>
      </c>
      <c r="K155" t="s">
        <v>18</v>
      </c>
      <c r="L155" t="s">
        <v>419</v>
      </c>
      <c r="M155">
        <v>0.5</v>
      </c>
      <c r="N155" t="s">
        <v>8</v>
      </c>
      <c r="O155" t="s">
        <v>28</v>
      </c>
      <c r="P155" t="s">
        <v>265</v>
      </c>
      <c r="Q155" t="s">
        <v>420</v>
      </c>
      <c r="R155">
        <v>48911</v>
      </c>
      <c r="S155">
        <v>42016</v>
      </c>
      <c r="T155">
        <v>42020</v>
      </c>
      <c r="U155">
        <v>-74.64</v>
      </c>
      <c r="V155">
        <v>1</v>
      </c>
      <c r="W155">
        <v>31.96</v>
      </c>
      <c r="X155">
        <v>88702</v>
      </c>
      <c r="Y155" t="s">
        <v>3216</v>
      </c>
    </row>
    <row r="156" spans="1:25" x14ac:dyDescent="0.2">
      <c r="A156">
        <v>2069</v>
      </c>
      <c r="B156" t="s">
        <v>421</v>
      </c>
      <c r="C156" t="s">
        <v>92</v>
      </c>
      <c r="D156">
        <v>0.1</v>
      </c>
      <c r="E156">
        <v>40.98</v>
      </c>
      <c r="F156">
        <v>6.5</v>
      </c>
      <c r="G156" t="s">
        <v>14</v>
      </c>
      <c r="H156" t="s">
        <v>15</v>
      </c>
      <c r="I156" t="s">
        <v>16</v>
      </c>
      <c r="J156" t="s">
        <v>17</v>
      </c>
      <c r="K156" t="s">
        <v>49</v>
      </c>
      <c r="L156" t="s">
        <v>422</v>
      </c>
      <c r="M156">
        <v>0.74</v>
      </c>
      <c r="N156" t="s">
        <v>8</v>
      </c>
      <c r="O156" t="s">
        <v>9</v>
      </c>
      <c r="P156" t="s">
        <v>364</v>
      </c>
      <c r="Q156" t="s">
        <v>423</v>
      </c>
      <c r="R156">
        <v>41075</v>
      </c>
      <c r="S156">
        <v>42016</v>
      </c>
      <c r="T156">
        <v>42018</v>
      </c>
      <c r="U156">
        <v>66.852000000000004</v>
      </c>
      <c r="V156">
        <v>3</v>
      </c>
      <c r="W156">
        <v>120.34</v>
      </c>
      <c r="X156">
        <v>88554</v>
      </c>
      <c r="Y156" t="s">
        <v>3215</v>
      </c>
    </row>
    <row r="157" spans="1:25" x14ac:dyDescent="0.2">
      <c r="A157">
        <v>750</v>
      </c>
      <c r="B157" t="s">
        <v>424</v>
      </c>
      <c r="C157" t="s">
        <v>46</v>
      </c>
      <c r="D157">
        <v>0.09</v>
      </c>
      <c r="E157">
        <v>27.75</v>
      </c>
      <c r="F157">
        <v>19.989999999999998</v>
      </c>
      <c r="G157" t="s">
        <v>14</v>
      </c>
      <c r="H157" t="s">
        <v>70</v>
      </c>
      <c r="I157" t="s">
        <v>24</v>
      </c>
      <c r="J157" t="s">
        <v>54</v>
      </c>
      <c r="K157" t="s">
        <v>49</v>
      </c>
      <c r="L157" t="s">
        <v>425</v>
      </c>
      <c r="M157">
        <v>0.67</v>
      </c>
      <c r="N157" t="s">
        <v>8</v>
      </c>
      <c r="O157" t="s">
        <v>9</v>
      </c>
      <c r="P157" t="s">
        <v>364</v>
      </c>
      <c r="Q157" t="s">
        <v>426</v>
      </c>
      <c r="R157">
        <v>41042</v>
      </c>
      <c r="S157">
        <v>42016</v>
      </c>
      <c r="T157">
        <v>42017</v>
      </c>
      <c r="U157">
        <v>-224.64400000000001</v>
      </c>
      <c r="V157">
        <v>10</v>
      </c>
      <c r="W157">
        <v>257.52</v>
      </c>
      <c r="X157">
        <v>91200</v>
      </c>
      <c r="Y157" t="s">
        <v>3215</v>
      </c>
    </row>
    <row r="158" spans="1:25" x14ac:dyDescent="0.2">
      <c r="A158">
        <v>2489</v>
      </c>
      <c r="B158" t="s">
        <v>427</v>
      </c>
      <c r="C158" t="s">
        <v>46</v>
      </c>
      <c r="D158">
        <v>7.0000000000000007E-2</v>
      </c>
      <c r="E158">
        <v>65.989999999999995</v>
      </c>
      <c r="F158">
        <v>8.8000000000000007</v>
      </c>
      <c r="G158" t="s">
        <v>14</v>
      </c>
      <c r="H158" t="s">
        <v>47</v>
      </c>
      <c r="I158" t="s">
        <v>16</v>
      </c>
      <c r="J158" t="s">
        <v>111</v>
      </c>
      <c r="K158" t="s">
        <v>49</v>
      </c>
      <c r="L158" t="s">
        <v>428</v>
      </c>
      <c r="M158">
        <v>0.57999999999999996</v>
      </c>
      <c r="N158" t="s">
        <v>8</v>
      </c>
      <c r="O158" t="s">
        <v>35</v>
      </c>
      <c r="P158" t="s">
        <v>66</v>
      </c>
      <c r="Q158" t="s">
        <v>429</v>
      </c>
      <c r="R158">
        <v>94521</v>
      </c>
      <c r="S158">
        <v>42016</v>
      </c>
      <c r="T158">
        <v>42016</v>
      </c>
      <c r="U158">
        <v>109.836</v>
      </c>
      <c r="V158">
        <v>9</v>
      </c>
      <c r="W158">
        <v>471.66</v>
      </c>
      <c r="X158">
        <v>86886</v>
      </c>
      <c r="Y158" t="s">
        <v>3217</v>
      </c>
    </row>
    <row r="159" spans="1:25" x14ac:dyDescent="0.2">
      <c r="A159">
        <v>2490</v>
      </c>
      <c r="B159" t="s">
        <v>430</v>
      </c>
      <c r="C159" t="s">
        <v>46</v>
      </c>
      <c r="D159">
        <v>0</v>
      </c>
      <c r="E159">
        <v>10.01</v>
      </c>
      <c r="F159">
        <v>1.99</v>
      </c>
      <c r="G159" t="s">
        <v>63</v>
      </c>
      <c r="H159" t="s">
        <v>47</v>
      </c>
      <c r="I159" t="s">
        <v>16</v>
      </c>
      <c r="J159" t="s">
        <v>17</v>
      </c>
      <c r="K159" t="s">
        <v>18</v>
      </c>
      <c r="L159" t="s">
        <v>431</v>
      </c>
      <c r="M159">
        <v>0.41</v>
      </c>
      <c r="N159" t="s">
        <v>8</v>
      </c>
      <c r="O159" t="s">
        <v>35</v>
      </c>
      <c r="P159" t="s">
        <v>66</v>
      </c>
      <c r="Q159" t="s">
        <v>432</v>
      </c>
      <c r="R159">
        <v>92627</v>
      </c>
      <c r="S159">
        <v>42016</v>
      </c>
      <c r="T159">
        <v>42018</v>
      </c>
      <c r="U159">
        <v>82.703400000000002</v>
      </c>
      <c r="V159">
        <v>11</v>
      </c>
      <c r="W159">
        <v>119.86</v>
      </c>
      <c r="X159">
        <v>86886</v>
      </c>
      <c r="Y159" t="s">
        <v>3217</v>
      </c>
    </row>
    <row r="160" spans="1:25" x14ac:dyDescent="0.2">
      <c r="A160">
        <v>2491</v>
      </c>
      <c r="B160" t="s">
        <v>433</v>
      </c>
      <c r="C160" t="s">
        <v>46</v>
      </c>
      <c r="D160">
        <v>7.0000000000000007E-2</v>
      </c>
      <c r="E160">
        <v>65.989999999999995</v>
      </c>
      <c r="F160">
        <v>8.8000000000000007</v>
      </c>
      <c r="G160" t="s">
        <v>14</v>
      </c>
      <c r="H160" t="s">
        <v>47</v>
      </c>
      <c r="I160" t="s">
        <v>16</v>
      </c>
      <c r="J160" t="s">
        <v>111</v>
      </c>
      <c r="K160" t="s">
        <v>49</v>
      </c>
      <c r="L160" t="s">
        <v>428</v>
      </c>
      <c r="M160">
        <v>0.57999999999999996</v>
      </c>
      <c r="N160" t="s">
        <v>8</v>
      </c>
      <c r="O160" t="s">
        <v>35</v>
      </c>
      <c r="P160" t="s">
        <v>66</v>
      </c>
      <c r="Q160" t="s">
        <v>76</v>
      </c>
      <c r="R160">
        <v>90045</v>
      </c>
      <c r="S160">
        <v>42016</v>
      </c>
      <c r="T160">
        <v>42016</v>
      </c>
      <c r="U160">
        <v>109.836</v>
      </c>
      <c r="V160">
        <v>37</v>
      </c>
      <c r="W160">
        <v>1939.03</v>
      </c>
      <c r="X160">
        <v>23877</v>
      </c>
      <c r="Y160" t="s">
        <v>3217</v>
      </c>
    </row>
    <row r="161" spans="1:25" x14ac:dyDescent="0.2">
      <c r="A161">
        <v>2491</v>
      </c>
      <c r="B161" t="s">
        <v>433</v>
      </c>
      <c r="C161" t="s">
        <v>46</v>
      </c>
      <c r="D161">
        <v>0</v>
      </c>
      <c r="E161">
        <v>10.01</v>
      </c>
      <c r="F161">
        <v>1.99</v>
      </c>
      <c r="G161" t="s">
        <v>63</v>
      </c>
      <c r="H161" t="s">
        <v>47</v>
      </c>
      <c r="I161" t="s">
        <v>16</v>
      </c>
      <c r="J161" t="s">
        <v>17</v>
      </c>
      <c r="K161" t="s">
        <v>18</v>
      </c>
      <c r="L161" t="s">
        <v>431</v>
      </c>
      <c r="M161">
        <v>0.41</v>
      </c>
      <c r="N161" t="s">
        <v>8</v>
      </c>
      <c r="O161" t="s">
        <v>35</v>
      </c>
      <c r="P161" t="s">
        <v>66</v>
      </c>
      <c r="Q161" t="s">
        <v>76</v>
      </c>
      <c r="R161">
        <v>90045</v>
      </c>
      <c r="S161">
        <v>42016</v>
      </c>
      <c r="T161">
        <v>42018</v>
      </c>
      <c r="U161">
        <v>128.03</v>
      </c>
      <c r="V161">
        <v>42</v>
      </c>
      <c r="W161">
        <v>457.63</v>
      </c>
      <c r="X161">
        <v>23877</v>
      </c>
      <c r="Y161" t="s">
        <v>3217</v>
      </c>
    </row>
    <row r="162" spans="1:25" x14ac:dyDescent="0.2">
      <c r="A162">
        <v>2338</v>
      </c>
      <c r="B162" t="s">
        <v>434</v>
      </c>
      <c r="C162" t="s">
        <v>1</v>
      </c>
      <c r="D162">
        <v>0.06</v>
      </c>
      <c r="E162">
        <v>2.08</v>
      </c>
      <c r="F162">
        <v>5.33</v>
      </c>
      <c r="G162" t="s">
        <v>14</v>
      </c>
      <c r="H162" t="s">
        <v>47</v>
      </c>
      <c r="I162" t="s">
        <v>4</v>
      </c>
      <c r="J162" t="s">
        <v>102</v>
      </c>
      <c r="K162" t="s">
        <v>49</v>
      </c>
      <c r="L162" t="s">
        <v>435</v>
      </c>
      <c r="M162">
        <v>0.43</v>
      </c>
      <c r="N162" t="s">
        <v>8</v>
      </c>
      <c r="O162" t="s">
        <v>87</v>
      </c>
      <c r="P162" t="s">
        <v>394</v>
      </c>
      <c r="Q162" t="s">
        <v>436</v>
      </c>
      <c r="R162">
        <v>20740</v>
      </c>
      <c r="S162">
        <v>42017</v>
      </c>
      <c r="T162">
        <v>42017</v>
      </c>
      <c r="U162">
        <v>-82.559200000000004</v>
      </c>
      <c r="V162">
        <v>4</v>
      </c>
      <c r="W162">
        <v>9.23</v>
      </c>
      <c r="X162">
        <v>91480</v>
      </c>
      <c r="Y162" t="s">
        <v>3218</v>
      </c>
    </row>
    <row r="163" spans="1:25" x14ac:dyDescent="0.2">
      <c r="A163">
        <v>510</v>
      </c>
      <c r="B163" t="s">
        <v>437</v>
      </c>
      <c r="C163" t="s">
        <v>23</v>
      </c>
      <c r="D163">
        <v>0.02</v>
      </c>
      <c r="E163">
        <v>48.04</v>
      </c>
      <c r="F163">
        <v>5.09</v>
      </c>
      <c r="G163" t="s">
        <v>14</v>
      </c>
      <c r="H163" t="s">
        <v>70</v>
      </c>
      <c r="I163" t="s">
        <v>24</v>
      </c>
      <c r="J163" t="s">
        <v>64</v>
      </c>
      <c r="K163" t="s">
        <v>49</v>
      </c>
      <c r="L163" t="s">
        <v>438</v>
      </c>
      <c r="M163">
        <v>0.37</v>
      </c>
      <c r="N163" t="s">
        <v>8</v>
      </c>
      <c r="O163" t="s">
        <v>35</v>
      </c>
      <c r="P163" t="s">
        <v>66</v>
      </c>
      <c r="Q163" t="s">
        <v>439</v>
      </c>
      <c r="R163">
        <v>95336</v>
      </c>
      <c r="S163">
        <v>42017</v>
      </c>
      <c r="T163">
        <v>42017</v>
      </c>
      <c r="U163">
        <v>105.2526</v>
      </c>
      <c r="V163">
        <v>3</v>
      </c>
      <c r="W163">
        <v>152.54</v>
      </c>
      <c r="X163">
        <v>90058</v>
      </c>
      <c r="Y163" t="s">
        <v>3217</v>
      </c>
    </row>
    <row r="164" spans="1:25" x14ac:dyDescent="0.2">
      <c r="A164">
        <v>570</v>
      </c>
      <c r="B164" t="s">
        <v>440</v>
      </c>
      <c r="C164" t="s">
        <v>23</v>
      </c>
      <c r="D164">
        <v>0.06</v>
      </c>
      <c r="E164">
        <v>7.99</v>
      </c>
      <c r="F164">
        <v>5.03</v>
      </c>
      <c r="G164" t="s">
        <v>14</v>
      </c>
      <c r="H164" t="s">
        <v>15</v>
      </c>
      <c r="I164" t="s">
        <v>16</v>
      </c>
      <c r="J164" t="s">
        <v>111</v>
      </c>
      <c r="K164" t="s">
        <v>120</v>
      </c>
      <c r="L164" t="s">
        <v>441</v>
      </c>
      <c r="M164">
        <v>0.6</v>
      </c>
      <c r="N164" t="s">
        <v>8</v>
      </c>
      <c r="O164" t="s">
        <v>35</v>
      </c>
      <c r="P164" t="s">
        <v>272</v>
      </c>
      <c r="Q164" t="s">
        <v>442</v>
      </c>
      <c r="R164">
        <v>89015</v>
      </c>
      <c r="S164">
        <v>42017</v>
      </c>
      <c r="T164">
        <v>42017</v>
      </c>
      <c r="U164">
        <v>-122.133</v>
      </c>
      <c r="V164">
        <v>10</v>
      </c>
      <c r="W164">
        <v>65.739999999999995</v>
      </c>
      <c r="X164">
        <v>88881</v>
      </c>
      <c r="Y164" t="s">
        <v>3217</v>
      </c>
    </row>
    <row r="165" spans="1:25" x14ac:dyDescent="0.2">
      <c r="A165">
        <v>576</v>
      </c>
      <c r="B165" t="s">
        <v>443</v>
      </c>
      <c r="C165" t="s">
        <v>23</v>
      </c>
      <c r="D165">
        <v>0.06</v>
      </c>
      <c r="E165">
        <v>4.4800000000000004</v>
      </c>
      <c r="F165">
        <v>49</v>
      </c>
      <c r="G165" t="s">
        <v>14</v>
      </c>
      <c r="H165" t="s">
        <v>70</v>
      </c>
      <c r="I165" t="s">
        <v>24</v>
      </c>
      <c r="J165" t="s">
        <v>71</v>
      </c>
      <c r="K165" t="s">
        <v>40</v>
      </c>
      <c r="L165" t="s">
        <v>444</v>
      </c>
      <c r="M165">
        <v>0.6</v>
      </c>
      <c r="N165" t="s">
        <v>8</v>
      </c>
      <c r="O165" t="s">
        <v>35</v>
      </c>
      <c r="P165" t="s">
        <v>66</v>
      </c>
      <c r="Q165" t="s">
        <v>445</v>
      </c>
      <c r="R165">
        <v>91767</v>
      </c>
      <c r="S165">
        <v>42017</v>
      </c>
      <c r="T165">
        <v>42021</v>
      </c>
      <c r="U165">
        <v>-566</v>
      </c>
      <c r="V165">
        <v>4</v>
      </c>
      <c r="W165">
        <v>32.6</v>
      </c>
      <c r="X165">
        <v>88645</v>
      </c>
      <c r="Y165" t="s">
        <v>3217</v>
      </c>
    </row>
    <row r="166" spans="1:25" x14ac:dyDescent="0.2">
      <c r="A166">
        <v>2369</v>
      </c>
      <c r="B166" t="s">
        <v>446</v>
      </c>
      <c r="C166" t="s">
        <v>23</v>
      </c>
      <c r="D166">
        <v>7.0000000000000007E-2</v>
      </c>
      <c r="E166">
        <v>5.98</v>
      </c>
      <c r="F166">
        <v>5.79</v>
      </c>
      <c r="G166" t="s">
        <v>14</v>
      </c>
      <c r="H166" t="s">
        <v>15</v>
      </c>
      <c r="I166" t="s">
        <v>24</v>
      </c>
      <c r="J166" t="s">
        <v>64</v>
      </c>
      <c r="K166" t="s">
        <v>49</v>
      </c>
      <c r="L166" t="s">
        <v>447</v>
      </c>
      <c r="M166">
        <v>0.36</v>
      </c>
      <c r="N166" t="s">
        <v>8</v>
      </c>
      <c r="O166" t="s">
        <v>9</v>
      </c>
      <c r="P166" t="s">
        <v>99</v>
      </c>
      <c r="Q166" t="s">
        <v>448</v>
      </c>
      <c r="R166">
        <v>33024</v>
      </c>
      <c r="S166">
        <v>42017</v>
      </c>
      <c r="T166">
        <v>42019</v>
      </c>
      <c r="U166">
        <v>-41.972700000000003</v>
      </c>
      <c r="V166">
        <v>13</v>
      </c>
      <c r="W166">
        <v>77.42</v>
      </c>
      <c r="X166">
        <v>90408</v>
      </c>
      <c r="Y166" t="s">
        <v>3215</v>
      </c>
    </row>
    <row r="167" spans="1:25" x14ac:dyDescent="0.2">
      <c r="A167">
        <v>3340</v>
      </c>
      <c r="B167" t="s">
        <v>449</v>
      </c>
      <c r="C167" t="s">
        <v>92</v>
      </c>
      <c r="D167">
        <v>0.08</v>
      </c>
      <c r="E167">
        <v>125.99</v>
      </c>
      <c r="F167">
        <v>4.2</v>
      </c>
      <c r="G167" t="s">
        <v>14</v>
      </c>
      <c r="H167" t="s">
        <v>15</v>
      </c>
      <c r="I167" t="s">
        <v>16</v>
      </c>
      <c r="J167" t="s">
        <v>111</v>
      </c>
      <c r="K167" t="s">
        <v>49</v>
      </c>
      <c r="L167" t="s">
        <v>450</v>
      </c>
      <c r="M167">
        <v>0.56999999999999995</v>
      </c>
      <c r="N167" t="s">
        <v>8</v>
      </c>
      <c r="O167" t="s">
        <v>35</v>
      </c>
      <c r="P167" t="s">
        <v>115</v>
      </c>
      <c r="Q167" t="s">
        <v>451</v>
      </c>
      <c r="R167">
        <v>97060</v>
      </c>
      <c r="S167">
        <v>42017</v>
      </c>
      <c r="T167">
        <v>42018</v>
      </c>
      <c r="U167">
        <v>989.81190000000004</v>
      </c>
      <c r="V167">
        <v>14</v>
      </c>
      <c r="W167">
        <v>1434.51</v>
      </c>
      <c r="X167">
        <v>85980</v>
      </c>
      <c r="Y167" t="s">
        <v>3217</v>
      </c>
    </row>
    <row r="168" spans="1:25" x14ac:dyDescent="0.2">
      <c r="A168">
        <v>772</v>
      </c>
      <c r="B168" t="s">
        <v>452</v>
      </c>
      <c r="C168" t="s">
        <v>1</v>
      </c>
      <c r="D168">
        <v>0.08</v>
      </c>
      <c r="E168">
        <v>7.77</v>
      </c>
      <c r="F168">
        <v>9.23</v>
      </c>
      <c r="G168" t="s">
        <v>14</v>
      </c>
      <c r="H168" t="s">
        <v>3</v>
      </c>
      <c r="I168" t="s">
        <v>24</v>
      </c>
      <c r="J168" t="s">
        <v>71</v>
      </c>
      <c r="K168" t="s">
        <v>49</v>
      </c>
      <c r="L168" t="s">
        <v>453</v>
      </c>
      <c r="M168">
        <v>0.57999999999999996</v>
      </c>
      <c r="N168" t="s">
        <v>8</v>
      </c>
      <c r="O168" t="s">
        <v>87</v>
      </c>
      <c r="P168" t="s">
        <v>296</v>
      </c>
      <c r="Q168" t="s">
        <v>454</v>
      </c>
      <c r="R168">
        <v>18103</v>
      </c>
      <c r="S168">
        <v>42018</v>
      </c>
      <c r="T168">
        <v>42020</v>
      </c>
      <c r="U168">
        <v>-209.25</v>
      </c>
      <c r="V168">
        <v>7</v>
      </c>
      <c r="W168">
        <v>56.44</v>
      </c>
      <c r="X168">
        <v>88666</v>
      </c>
      <c r="Y168" t="s">
        <v>3218</v>
      </c>
    </row>
    <row r="169" spans="1:25" x14ac:dyDescent="0.2">
      <c r="A169">
        <v>772</v>
      </c>
      <c r="B169" t="s">
        <v>452</v>
      </c>
      <c r="C169" t="s">
        <v>1</v>
      </c>
      <c r="D169">
        <v>0.1</v>
      </c>
      <c r="E169">
        <v>18.97</v>
      </c>
      <c r="F169">
        <v>9.5399999999999991</v>
      </c>
      <c r="G169" t="s">
        <v>63</v>
      </c>
      <c r="H169" t="s">
        <v>3</v>
      </c>
      <c r="I169" t="s">
        <v>24</v>
      </c>
      <c r="J169" t="s">
        <v>64</v>
      </c>
      <c r="K169" t="s">
        <v>49</v>
      </c>
      <c r="L169" t="s">
        <v>455</v>
      </c>
      <c r="M169">
        <v>0.37</v>
      </c>
      <c r="N169" t="s">
        <v>8</v>
      </c>
      <c r="O169" t="s">
        <v>87</v>
      </c>
      <c r="P169" t="s">
        <v>296</v>
      </c>
      <c r="Q169" t="s">
        <v>454</v>
      </c>
      <c r="R169">
        <v>18103</v>
      </c>
      <c r="S169">
        <v>42018</v>
      </c>
      <c r="T169">
        <v>42020</v>
      </c>
      <c r="U169">
        <v>-9.1636000000000006</v>
      </c>
      <c r="V169">
        <v>3</v>
      </c>
      <c r="W169">
        <v>56.73</v>
      </c>
      <c r="X169">
        <v>88666</v>
      </c>
      <c r="Y169" t="s">
        <v>3218</v>
      </c>
    </row>
    <row r="170" spans="1:25" x14ac:dyDescent="0.2">
      <c r="A170">
        <v>1636</v>
      </c>
      <c r="B170" t="s">
        <v>404</v>
      </c>
      <c r="C170" t="s">
        <v>1</v>
      </c>
      <c r="D170">
        <v>0.08</v>
      </c>
      <c r="E170">
        <v>115.99</v>
      </c>
      <c r="F170">
        <v>56.14</v>
      </c>
      <c r="G170" t="s">
        <v>2</v>
      </c>
      <c r="H170" t="s">
        <v>47</v>
      </c>
      <c r="I170" t="s">
        <v>16</v>
      </c>
      <c r="J170" t="s">
        <v>32</v>
      </c>
      <c r="K170" t="s">
        <v>33</v>
      </c>
      <c r="L170" t="s">
        <v>456</v>
      </c>
      <c r="M170">
        <v>0.4</v>
      </c>
      <c r="N170" t="s">
        <v>8</v>
      </c>
      <c r="O170" t="s">
        <v>35</v>
      </c>
      <c r="P170" t="s">
        <v>66</v>
      </c>
      <c r="Q170" t="s">
        <v>406</v>
      </c>
      <c r="R170">
        <v>93905</v>
      </c>
      <c r="S170">
        <v>42018</v>
      </c>
      <c r="T170">
        <v>42020</v>
      </c>
      <c r="U170">
        <v>-272.860884</v>
      </c>
      <c r="V170">
        <v>5</v>
      </c>
      <c r="W170">
        <v>562.92999999999995</v>
      </c>
      <c r="X170">
        <v>89704</v>
      </c>
      <c r="Y170" t="s">
        <v>3217</v>
      </c>
    </row>
    <row r="171" spans="1:25" x14ac:dyDescent="0.2">
      <c r="A171">
        <v>1636</v>
      </c>
      <c r="B171" t="s">
        <v>404</v>
      </c>
      <c r="C171" t="s">
        <v>1</v>
      </c>
      <c r="D171">
        <v>0.08</v>
      </c>
      <c r="E171">
        <v>4.28</v>
      </c>
      <c r="F171">
        <v>0.94</v>
      </c>
      <c r="G171" t="s">
        <v>14</v>
      </c>
      <c r="H171" t="s">
        <v>47</v>
      </c>
      <c r="I171" t="s">
        <v>24</v>
      </c>
      <c r="J171" t="s">
        <v>25</v>
      </c>
      <c r="K171" t="s">
        <v>26</v>
      </c>
      <c r="L171" t="s">
        <v>457</v>
      </c>
      <c r="M171">
        <v>0.56000000000000005</v>
      </c>
      <c r="N171" t="s">
        <v>8</v>
      </c>
      <c r="O171" t="s">
        <v>35</v>
      </c>
      <c r="P171" t="s">
        <v>66</v>
      </c>
      <c r="Q171" t="s">
        <v>406</v>
      </c>
      <c r="R171">
        <v>93905</v>
      </c>
      <c r="S171">
        <v>42018</v>
      </c>
      <c r="T171">
        <v>42021</v>
      </c>
      <c r="U171">
        <v>10.5792</v>
      </c>
      <c r="V171">
        <v>7</v>
      </c>
      <c r="W171">
        <v>29.18</v>
      </c>
      <c r="X171">
        <v>89704</v>
      </c>
      <c r="Y171" t="s">
        <v>3217</v>
      </c>
    </row>
    <row r="172" spans="1:25" x14ac:dyDescent="0.2">
      <c r="A172">
        <v>463</v>
      </c>
      <c r="B172" t="s">
        <v>458</v>
      </c>
      <c r="C172" t="s">
        <v>23</v>
      </c>
      <c r="D172">
        <v>7.0000000000000007E-2</v>
      </c>
      <c r="E172">
        <v>165.2</v>
      </c>
      <c r="F172">
        <v>19.989999999999998</v>
      </c>
      <c r="G172" t="s">
        <v>14</v>
      </c>
      <c r="H172" t="s">
        <v>3</v>
      </c>
      <c r="I172" t="s">
        <v>24</v>
      </c>
      <c r="J172" t="s">
        <v>54</v>
      </c>
      <c r="K172" t="s">
        <v>49</v>
      </c>
      <c r="L172" t="s">
        <v>459</v>
      </c>
      <c r="M172">
        <v>0.59</v>
      </c>
      <c r="N172" t="s">
        <v>8</v>
      </c>
      <c r="O172" t="s">
        <v>35</v>
      </c>
      <c r="P172" t="s">
        <v>66</v>
      </c>
      <c r="Q172" t="s">
        <v>460</v>
      </c>
      <c r="R172">
        <v>90069</v>
      </c>
      <c r="S172">
        <v>42018</v>
      </c>
      <c r="T172">
        <v>42020</v>
      </c>
      <c r="U172">
        <v>521.69000000000005</v>
      </c>
      <c r="V172">
        <v>7</v>
      </c>
      <c r="W172">
        <v>1081.54</v>
      </c>
      <c r="X172">
        <v>88061</v>
      </c>
      <c r="Y172" t="s">
        <v>3217</v>
      </c>
    </row>
    <row r="173" spans="1:25" x14ac:dyDescent="0.2">
      <c r="A173">
        <v>3064</v>
      </c>
      <c r="B173" t="s">
        <v>461</v>
      </c>
      <c r="C173" t="s">
        <v>23</v>
      </c>
      <c r="D173">
        <v>0.03</v>
      </c>
      <c r="E173">
        <v>6.45</v>
      </c>
      <c r="F173">
        <v>1.34</v>
      </c>
      <c r="G173" t="s">
        <v>14</v>
      </c>
      <c r="H173" t="s">
        <v>15</v>
      </c>
      <c r="I173" t="s">
        <v>24</v>
      </c>
      <c r="J173" t="s">
        <v>64</v>
      </c>
      <c r="K173" t="s">
        <v>26</v>
      </c>
      <c r="L173" t="s">
        <v>462</v>
      </c>
      <c r="M173">
        <v>0.36</v>
      </c>
      <c r="N173" t="s">
        <v>8</v>
      </c>
      <c r="O173" t="s">
        <v>35</v>
      </c>
      <c r="P173" t="s">
        <v>42</v>
      </c>
      <c r="Q173" t="s">
        <v>463</v>
      </c>
      <c r="R173">
        <v>98503</v>
      </c>
      <c r="S173">
        <v>42018</v>
      </c>
      <c r="T173">
        <v>42023</v>
      </c>
      <c r="U173">
        <v>39.129899999999999</v>
      </c>
      <c r="V173">
        <v>9</v>
      </c>
      <c r="W173">
        <v>56.71</v>
      </c>
      <c r="X173">
        <v>88448</v>
      </c>
      <c r="Y173" t="s">
        <v>3217</v>
      </c>
    </row>
    <row r="174" spans="1:25" x14ac:dyDescent="0.2">
      <c r="A174">
        <v>3148</v>
      </c>
      <c r="B174" t="s">
        <v>464</v>
      </c>
      <c r="C174" t="s">
        <v>92</v>
      </c>
      <c r="D174">
        <v>0.06</v>
      </c>
      <c r="E174">
        <v>19.989999999999998</v>
      </c>
      <c r="F174">
        <v>11.17</v>
      </c>
      <c r="G174" t="s">
        <v>14</v>
      </c>
      <c r="H174" t="s">
        <v>70</v>
      </c>
      <c r="I174" t="s">
        <v>4</v>
      </c>
      <c r="J174" t="s">
        <v>102</v>
      </c>
      <c r="K174" t="s">
        <v>40</v>
      </c>
      <c r="L174" t="s">
        <v>465</v>
      </c>
      <c r="M174">
        <v>0.6</v>
      </c>
      <c r="N174" t="s">
        <v>8</v>
      </c>
      <c r="O174" t="s">
        <v>35</v>
      </c>
      <c r="P174" t="s">
        <v>466</v>
      </c>
      <c r="Q174" t="s">
        <v>467</v>
      </c>
      <c r="R174">
        <v>83854</v>
      </c>
      <c r="S174">
        <v>42018</v>
      </c>
      <c r="T174">
        <v>42018</v>
      </c>
      <c r="U174">
        <v>-66.823599999999999</v>
      </c>
      <c r="V174">
        <v>7</v>
      </c>
      <c r="W174">
        <v>139.49</v>
      </c>
      <c r="X174">
        <v>89716</v>
      </c>
      <c r="Y174" t="s">
        <v>3217</v>
      </c>
    </row>
    <row r="175" spans="1:25" x14ac:dyDescent="0.2">
      <c r="A175">
        <v>3149</v>
      </c>
      <c r="B175" t="s">
        <v>468</v>
      </c>
      <c r="C175" t="s">
        <v>92</v>
      </c>
      <c r="D175">
        <v>0.06</v>
      </c>
      <c r="E175">
        <v>320.98</v>
      </c>
      <c r="F175">
        <v>58.95</v>
      </c>
      <c r="G175" t="s">
        <v>2</v>
      </c>
      <c r="H175" t="s">
        <v>70</v>
      </c>
      <c r="I175" t="s">
        <v>4</v>
      </c>
      <c r="J175" t="s">
        <v>85</v>
      </c>
      <c r="K175" t="s">
        <v>33</v>
      </c>
      <c r="L175" t="s">
        <v>469</v>
      </c>
      <c r="M175">
        <v>0.56999999999999995</v>
      </c>
      <c r="N175" t="s">
        <v>8</v>
      </c>
      <c r="O175" t="s">
        <v>35</v>
      </c>
      <c r="P175" t="s">
        <v>466</v>
      </c>
      <c r="Q175" t="s">
        <v>470</v>
      </c>
      <c r="R175">
        <v>83440</v>
      </c>
      <c r="S175">
        <v>42018</v>
      </c>
      <c r="T175">
        <v>42020</v>
      </c>
      <c r="U175">
        <v>971.62199999999996</v>
      </c>
      <c r="V175">
        <v>6</v>
      </c>
      <c r="W175">
        <v>1952.43</v>
      </c>
      <c r="X175">
        <v>89716</v>
      </c>
      <c r="Y175" t="s">
        <v>3217</v>
      </c>
    </row>
    <row r="176" spans="1:25" x14ac:dyDescent="0.2">
      <c r="A176">
        <v>2820</v>
      </c>
      <c r="B176" t="s">
        <v>471</v>
      </c>
      <c r="C176" t="s">
        <v>46</v>
      </c>
      <c r="D176">
        <v>0.1</v>
      </c>
      <c r="E176">
        <v>22.01</v>
      </c>
      <c r="F176">
        <v>5.53</v>
      </c>
      <c r="G176" t="s">
        <v>14</v>
      </c>
      <c r="H176" t="s">
        <v>47</v>
      </c>
      <c r="I176" t="s">
        <v>24</v>
      </c>
      <c r="J176" t="s">
        <v>25</v>
      </c>
      <c r="K176" t="s">
        <v>18</v>
      </c>
      <c r="L176" t="s">
        <v>472</v>
      </c>
      <c r="M176">
        <v>0.59</v>
      </c>
      <c r="N176" t="s">
        <v>8</v>
      </c>
      <c r="O176" t="s">
        <v>28</v>
      </c>
      <c r="P176" t="s">
        <v>56</v>
      </c>
      <c r="Q176" t="s">
        <v>473</v>
      </c>
      <c r="R176">
        <v>63129</v>
      </c>
      <c r="S176">
        <v>42018</v>
      </c>
      <c r="T176">
        <v>42019</v>
      </c>
      <c r="U176">
        <v>31.59</v>
      </c>
      <c r="V176">
        <v>14</v>
      </c>
      <c r="W176">
        <v>281.75</v>
      </c>
      <c r="X176">
        <v>87900</v>
      </c>
      <c r="Y176" t="s">
        <v>3216</v>
      </c>
    </row>
    <row r="177" spans="1:25" x14ac:dyDescent="0.2">
      <c r="A177">
        <v>3225</v>
      </c>
      <c r="B177" t="s">
        <v>474</v>
      </c>
      <c r="C177" t="s">
        <v>46</v>
      </c>
      <c r="D177">
        <v>0.1</v>
      </c>
      <c r="E177">
        <v>208.16</v>
      </c>
      <c r="F177">
        <v>68.02</v>
      </c>
      <c r="G177" t="s">
        <v>2</v>
      </c>
      <c r="H177" t="s">
        <v>3</v>
      </c>
      <c r="I177" t="s">
        <v>24</v>
      </c>
      <c r="J177" t="s">
        <v>71</v>
      </c>
      <c r="K177" t="s">
        <v>33</v>
      </c>
      <c r="L177" t="s">
        <v>475</v>
      </c>
      <c r="M177">
        <v>0.57999999999999996</v>
      </c>
      <c r="N177" t="s">
        <v>8</v>
      </c>
      <c r="O177" t="s">
        <v>9</v>
      </c>
      <c r="P177" t="s">
        <v>376</v>
      </c>
      <c r="Q177" t="s">
        <v>476</v>
      </c>
      <c r="R177">
        <v>38138</v>
      </c>
      <c r="S177">
        <v>42018</v>
      </c>
      <c r="T177">
        <v>42018</v>
      </c>
      <c r="U177">
        <v>-137.52199999999999</v>
      </c>
      <c r="V177">
        <v>4</v>
      </c>
      <c r="W177">
        <v>768.81</v>
      </c>
      <c r="X177">
        <v>86507</v>
      </c>
      <c r="Y177" t="s">
        <v>3215</v>
      </c>
    </row>
    <row r="178" spans="1:25" x14ac:dyDescent="0.2">
      <c r="A178">
        <v>3226</v>
      </c>
      <c r="B178" t="s">
        <v>477</v>
      </c>
      <c r="C178" t="s">
        <v>46</v>
      </c>
      <c r="D178">
        <v>7.0000000000000007E-2</v>
      </c>
      <c r="E178">
        <v>90.48</v>
      </c>
      <c r="F178">
        <v>19.989999999999998</v>
      </c>
      <c r="G178" t="s">
        <v>14</v>
      </c>
      <c r="H178" t="s">
        <v>3</v>
      </c>
      <c r="I178" t="s">
        <v>24</v>
      </c>
      <c r="J178" t="s">
        <v>321</v>
      </c>
      <c r="K178" t="s">
        <v>49</v>
      </c>
      <c r="L178" t="s">
        <v>478</v>
      </c>
      <c r="M178">
        <v>0.4</v>
      </c>
      <c r="N178" t="s">
        <v>8</v>
      </c>
      <c r="O178" t="s">
        <v>9</v>
      </c>
      <c r="P178" t="s">
        <v>376</v>
      </c>
      <c r="Q178" t="s">
        <v>479</v>
      </c>
      <c r="R178">
        <v>37075</v>
      </c>
      <c r="S178">
        <v>42018</v>
      </c>
      <c r="T178">
        <v>42019</v>
      </c>
      <c r="U178">
        <v>-11.816000000000001</v>
      </c>
      <c r="V178">
        <v>2</v>
      </c>
      <c r="W178">
        <v>183.39</v>
      </c>
      <c r="X178">
        <v>86507</v>
      </c>
      <c r="Y178" t="s">
        <v>3215</v>
      </c>
    </row>
    <row r="179" spans="1:25" x14ac:dyDescent="0.2">
      <c r="A179">
        <v>3226</v>
      </c>
      <c r="B179" t="s">
        <v>477</v>
      </c>
      <c r="C179" t="s">
        <v>46</v>
      </c>
      <c r="D179">
        <v>0.01</v>
      </c>
      <c r="E179">
        <v>9.48</v>
      </c>
      <c r="F179">
        <v>7.29</v>
      </c>
      <c r="G179" t="s">
        <v>63</v>
      </c>
      <c r="H179" t="s">
        <v>3</v>
      </c>
      <c r="I179" t="s">
        <v>4</v>
      </c>
      <c r="J179" t="s">
        <v>102</v>
      </c>
      <c r="K179" t="s">
        <v>18</v>
      </c>
      <c r="L179" t="s">
        <v>480</v>
      </c>
      <c r="M179">
        <v>0.45</v>
      </c>
      <c r="N179" t="s">
        <v>8</v>
      </c>
      <c r="O179" t="s">
        <v>9</v>
      </c>
      <c r="P179" t="s">
        <v>376</v>
      </c>
      <c r="Q179" t="s">
        <v>479</v>
      </c>
      <c r="R179">
        <v>37075</v>
      </c>
      <c r="S179">
        <v>42018</v>
      </c>
      <c r="T179">
        <v>42020</v>
      </c>
      <c r="U179">
        <v>238.93379999999999</v>
      </c>
      <c r="V179">
        <v>1</v>
      </c>
      <c r="W179">
        <v>12.9</v>
      </c>
      <c r="X179">
        <v>86507</v>
      </c>
      <c r="Y179" t="s">
        <v>3215</v>
      </c>
    </row>
    <row r="180" spans="1:25" x14ac:dyDescent="0.2">
      <c r="A180">
        <v>3226</v>
      </c>
      <c r="B180" t="s">
        <v>477</v>
      </c>
      <c r="C180" t="s">
        <v>46</v>
      </c>
      <c r="D180">
        <v>0.02</v>
      </c>
      <c r="E180">
        <v>4.28</v>
      </c>
      <c r="F180">
        <v>0.94</v>
      </c>
      <c r="G180" t="s">
        <v>14</v>
      </c>
      <c r="H180" t="s">
        <v>3</v>
      </c>
      <c r="I180" t="s">
        <v>24</v>
      </c>
      <c r="J180" t="s">
        <v>25</v>
      </c>
      <c r="K180" t="s">
        <v>26</v>
      </c>
      <c r="L180" t="s">
        <v>457</v>
      </c>
      <c r="M180">
        <v>0.56000000000000005</v>
      </c>
      <c r="N180" t="s">
        <v>8</v>
      </c>
      <c r="O180" t="s">
        <v>9</v>
      </c>
      <c r="P180" t="s">
        <v>376</v>
      </c>
      <c r="Q180" t="s">
        <v>479</v>
      </c>
      <c r="R180">
        <v>37075</v>
      </c>
      <c r="S180">
        <v>42018</v>
      </c>
      <c r="T180">
        <v>42019</v>
      </c>
      <c r="U180">
        <v>-105.126</v>
      </c>
      <c r="V180">
        <v>4</v>
      </c>
      <c r="W180">
        <v>17.89</v>
      </c>
      <c r="X180">
        <v>86507</v>
      </c>
      <c r="Y180" t="s">
        <v>3215</v>
      </c>
    </row>
    <row r="181" spans="1:25" x14ac:dyDescent="0.2">
      <c r="A181">
        <v>152</v>
      </c>
      <c r="B181" t="s">
        <v>481</v>
      </c>
      <c r="C181" t="s">
        <v>1</v>
      </c>
      <c r="D181">
        <v>0.09</v>
      </c>
      <c r="E181">
        <v>2.88</v>
      </c>
      <c r="F181">
        <v>0.7</v>
      </c>
      <c r="G181" t="s">
        <v>14</v>
      </c>
      <c r="H181" t="s">
        <v>15</v>
      </c>
      <c r="I181" t="s">
        <v>24</v>
      </c>
      <c r="J181" t="s">
        <v>25</v>
      </c>
      <c r="K181" t="s">
        <v>26</v>
      </c>
      <c r="L181" t="s">
        <v>482</v>
      </c>
      <c r="M181">
        <v>0.56000000000000005</v>
      </c>
      <c r="N181" t="s">
        <v>8</v>
      </c>
      <c r="O181" t="s">
        <v>9</v>
      </c>
      <c r="P181" t="s">
        <v>376</v>
      </c>
      <c r="Q181" t="s">
        <v>483</v>
      </c>
      <c r="R181">
        <v>37918</v>
      </c>
      <c r="S181">
        <v>42019</v>
      </c>
      <c r="T181">
        <v>42020</v>
      </c>
      <c r="U181">
        <v>-172.71799999999999</v>
      </c>
      <c r="V181">
        <v>2</v>
      </c>
      <c r="W181">
        <v>5.5</v>
      </c>
      <c r="X181">
        <v>89520</v>
      </c>
      <c r="Y181" t="s">
        <v>3215</v>
      </c>
    </row>
    <row r="182" spans="1:25" x14ac:dyDescent="0.2">
      <c r="A182">
        <v>2791</v>
      </c>
      <c r="B182" t="s">
        <v>484</v>
      </c>
      <c r="C182" t="s">
        <v>1</v>
      </c>
      <c r="D182">
        <v>0.09</v>
      </c>
      <c r="E182">
        <v>2.88</v>
      </c>
      <c r="F182">
        <v>0.7</v>
      </c>
      <c r="G182" t="s">
        <v>14</v>
      </c>
      <c r="H182" t="s">
        <v>70</v>
      </c>
      <c r="I182" t="s">
        <v>24</v>
      </c>
      <c r="J182" t="s">
        <v>25</v>
      </c>
      <c r="K182" t="s">
        <v>26</v>
      </c>
      <c r="L182" t="s">
        <v>485</v>
      </c>
      <c r="M182">
        <v>0.56000000000000005</v>
      </c>
      <c r="N182" t="s">
        <v>8</v>
      </c>
      <c r="O182" t="s">
        <v>28</v>
      </c>
      <c r="P182" t="s">
        <v>265</v>
      </c>
      <c r="Q182" t="s">
        <v>486</v>
      </c>
      <c r="R182">
        <v>48071</v>
      </c>
      <c r="S182">
        <v>42019</v>
      </c>
      <c r="T182">
        <v>42019</v>
      </c>
      <c r="U182">
        <v>4.8499999999999996</v>
      </c>
      <c r="V182">
        <v>7</v>
      </c>
      <c r="W182">
        <v>19.29</v>
      </c>
      <c r="X182">
        <v>88758</v>
      </c>
      <c r="Y182" t="s">
        <v>3216</v>
      </c>
    </row>
    <row r="183" spans="1:25" x14ac:dyDescent="0.2">
      <c r="A183">
        <v>428</v>
      </c>
      <c r="B183" t="s">
        <v>487</v>
      </c>
      <c r="C183" t="s">
        <v>13</v>
      </c>
      <c r="D183">
        <v>0.02</v>
      </c>
      <c r="E183">
        <v>15.28</v>
      </c>
      <c r="F183">
        <v>1.99</v>
      </c>
      <c r="G183" t="s">
        <v>14</v>
      </c>
      <c r="H183" t="s">
        <v>70</v>
      </c>
      <c r="I183" t="s">
        <v>16</v>
      </c>
      <c r="J183" t="s">
        <v>17</v>
      </c>
      <c r="K183" t="s">
        <v>18</v>
      </c>
      <c r="L183" t="s">
        <v>488</v>
      </c>
      <c r="M183">
        <v>0.42</v>
      </c>
      <c r="N183" t="s">
        <v>8</v>
      </c>
      <c r="O183" t="s">
        <v>35</v>
      </c>
      <c r="P183" t="s">
        <v>272</v>
      </c>
      <c r="Q183" t="s">
        <v>489</v>
      </c>
      <c r="R183">
        <v>89701</v>
      </c>
      <c r="S183">
        <v>42019</v>
      </c>
      <c r="T183">
        <v>42020</v>
      </c>
      <c r="U183">
        <v>163.1574</v>
      </c>
      <c r="V183">
        <v>15</v>
      </c>
      <c r="W183">
        <v>236.46</v>
      </c>
      <c r="X183">
        <v>88479</v>
      </c>
      <c r="Y183" t="s">
        <v>3217</v>
      </c>
    </row>
    <row r="184" spans="1:25" x14ac:dyDescent="0.2">
      <c r="A184">
        <v>428</v>
      </c>
      <c r="B184" t="s">
        <v>487</v>
      </c>
      <c r="C184" t="s">
        <v>13</v>
      </c>
      <c r="D184">
        <v>0</v>
      </c>
      <c r="E184">
        <v>85.99</v>
      </c>
      <c r="F184">
        <v>3.3</v>
      </c>
      <c r="G184" t="s">
        <v>14</v>
      </c>
      <c r="H184" t="s">
        <v>70</v>
      </c>
      <c r="I184" t="s">
        <v>16</v>
      </c>
      <c r="J184" t="s">
        <v>111</v>
      </c>
      <c r="K184" t="s">
        <v>18</v>
      </c>
      <c r="L184" t="s">
        <v>490</v>
      </c>
      <c r="M184">
        <v>0.37</v>
      </c>
      <c r="N184" t="s">
        <v>8</v>
      </c>
      <c r="O184" t="s">
        <v>35</v>
      </c>
      <c r="P184" t="s">
        <v>272</v>
      </c>
      <c r="Q184" t="s">
        <v>489</v>
      </c>
      <c r="R184">
        <v>89701</v>
      </c>
      <c r="S184">
        <v>42019</v>
      </c>
      <c r="T184">
        <v>42020</v>
      </c>
      <c r="U184">
        <v>-302.22500000000002</v>
      </c>
      <c r="V184">
        <v>1</v>
      </c>
      <c r="W184">
        <v>73.819999999999993</v>
      </c>
      <c r="X184">
        <v>88479</v>
      </c>
      <c r="Y184" t="s">
        <v>3217</v>
      </c>
    </row>
    <row r="185" spans="1:25" x14ac:dyDescent="0.2">
      <c r="A185">
        <v>1212</v>
      </c>
      <c r="B185" t="s">
        <v>491</v>
      </c>
      <c r="C185" t="s">
        <v>13</v>
      </c>
      <c r="D185">
        <v>0.08</v>
      </c>
      <c r="E185">
        <v>4.91</v>
      </c>
      <c r="F185">
        <v>4.97</v>
      </c>
      <c r="G185" t="s">
        <v>14</v>
      </c>
      <c r="H185" t="s">
        <v>70</v>
      </c>
      <c r="I185" t="s">
        <v>24</v>
      </c>
      <c r="J185" t="s">
        <v>48</v>
      </c>
      <c r="K185" t="s">
        <v>49</v>
      </c>
      <c r="L185" t="s">
        <v>492</v>
      </c>
      <c r="M185">
        <v>0.38</v>
      </c>
      <c r="N185" t="s">
        <v>8</v>
      </c>
      <c r="O185" t="s">
        <v>28</v>
      </c>
      <c r="P185" t="s">
        <v>29</v>
      </c>
      <c r="Q185" t="s">
        <v>493</v>
      </c>
      <c r="R185">
        <v>46404</v>
      </c>
      <c r="S185">
        <v>42019</v>
      </c>
      <c r="T185">
        <v>42020</v>
      </c>
      <c r="U185">
        <v>-99.762500000000003</v>
      </c>
      <c r="V185">
        <v>12</v>
      </c>
      <c r="W185">
        <v>58.95</v>
      </c>
      <c r="X185">
        <v>88600</v>
      </c>
      <c r="Y185" t="s">
        <v>3216</v>
      </c>
    </row>
    <row r="186" spans="1:25" x14ac:dyDescent="0.2">
      <c r="A186">
        <v>1212</v>
      </c>
      <c r="B186" t="s">
        <v>491</v>
      </c>
      <c r="C186" t="s">
        <v>13</v>
      </c>
      <c r="D186">
        <v>0.01</v>
      </c>
      <c r="E186">
        <v>3499.99</v>
      </c>
      <c r="F186">
        <v>24.49</v>
      </c>
      <c r="G186" t="s">
        <v>14</v>
      </c>
      <c r="H186" t="s">
        <v>70</v>
      </c>
      <c r="I186" t="s">
        <v>16</v>
      </c>
      <c r="J186" t="s">
        <v>39</v>
      </c>
      <c r="K186" t="s">
        <v>40</v>
      </c>
      <c r="L186" t="s">
        <v>494</v>
      </c>
      <c r="M186">
        <v>0.37</v>
      </c>
      <c r="N186" t="s">
        <v>8</v>
      </c>
      <c r="O186" t="s">
        <v>28</v>
      </c>
      <c r="P186" t="s">
        <v>29</v>
      </c>
      <c r="Q186" t="s">
        <v>493</v>
      </c>
      <c r="R186">
        <v>46404</v>
      </c>
      <c r="S186">
        <v>42019</v>
      </c>
      <c r="T186">
        <v>42020</v>
      </c>
      <c r="U186">
        <v>-3061.82</v>
      </c>
      <c r="V186">
        <v>1</v>
      </c>
      <c r="W186">
        <v>3672.89</v>
      </c>
      <c r="X186">
        <v>88600</v>
      </c>
      <c r="Y186" t="s">
        <v>3216</v>
      </c>
    </row>
    <row r="187" spans="1:25" x14ac:dyDescent="0.2">
      <c r="A187">
        <v>1213</v>
      </c>
      <c r="B187" t="s">
        <v>495</v>
      </c>
      <c r="C187" t="s">
        <v>13</v>
      </c>
      <c r="D187">
        <v>0.03</v>
      </c>
      <c r="E187">
        <v>5.84</v>
      </c>
      <c r="F187">
        <v>1.2</v>
      </c>
      <c r="G187" t="s">
        <v>14</v>
      </c>
      <c r="H187" t="s">
        <v>70</v>
      </c>
      <c r="I187" t="s">
        <v>24</v>
      </c>
      <c r="J187" t="s">
        <v>25</v>
      </c>
      <c r="K187" t="s">
        <v>26</v>
      </c>
      <c r="L187" t="s">
        <v>44</v>
      </c>
      <c r="M187">
        <v>0.55000000000000004</v>
      </c>
      <c r="N187" t="s">
        <v>8</v>
      </c>
      <c r="O187" t="s">
        <v>28</v>
      </c>
      <c r="P187" t="s">
        <v>29</v>
      </c>
      <c r="Q187" t="s">
        <v>496</v>
      </c>
      <c r="R187">
        <v>46530</v>
      </c>
      <c r="S187">
        <v>42019</v>
      </c>
      <c r="T187">
        <v>42021</v>
      </c>
      <c r="U187">
        <v>-0.01</v>
      </c>
      <c r="V187">
        <v>2</v>
      </c>
      <c r="W187">
        <v>11.74</v>
      </c>
      <c r="X187">
        <v>88600</v>
      </c>
      <c r="Y187" t="s">
        <v>3216</v>
      </c>
    </row>
    <row r="188" spans="1:25" x14ac:dyDescent="0.2">
      <c r="A188">
        <v>1632</v>
      </c>
      <c r="B188" t="s">
        <v>497</v>
      </c>
      <c r="C188" t="s">
        <v>13</v>
      </c>
      <c r="D188">
        <v>0.08</v>
      </c>
      <c r="E188">
        <v>8.09</v>
      </c>
      <c r="F188">
        <v>7.96</v>
      </c>
      <c r="G188" t="s">
        <v>63</v>
      </c>
      <c r="H188" t="s">
        <v>47</v>
      </c>
      <c r="I188" t="s">
        <v>4</v>
      </c>
      <c r="J188" t="s">
        <v>102</v>
      </c>
      <c r="K188" t="s">
        <v>49</v>
      </c>
      <c r="L188" t="s">
        <v>498</v>
      </c>
      <c r="M188">
        <v>0.49</v>
      </c>
      <c r="N188" t="s">
        <v>8</v>
      </c>
      <c r="O188" t="s">
        <v>9</v>
      </c>
      <c r="P188" t="s">
        <v>10</v>
      </c>
      <c r="Q188" t="s">
        <v>499</v>
      </c>
      <c r="R188">
        <v>39401</v>
      </c>
      <c r="S188">
        <v>42019</v>
      </c>
      <c r="T188">
        <v>42020</v>
      </c>
      <c r="U188">
        <v>15.984</v>
      </c>
      <c r="V188">
        <v>6</v>
      </c>
      <c r="W188">
        <v>48.25</v>
      </c>
      <c r="X188">
        <v>90530</v>
      </c>
      <c r="Y188" t="s">
        <v>3215</v>
      </c>
    </row>
    <row r="189" spans="1:25" x14ac:dyDescent="0.2">
      <c r="A189">
        <v>3035</v>
      </c>
      <c r="B189" t="s">
        <v>500</v>
      </c>
      <c r="C189" t="s">
        <v>23</v>
      </c>
      <c r="D189">
        <v>0.01</v>
      </c>
      <c r="E189">
        <v>4.9800000000000004</v>
      </c>
      <c r="F189">
        <v>4.75</v>
      </c>
      <c r="G189" t="s">
        <v>14</v>
      </c>
      <c r="H189" t="s">
        <v>47</v>
      </c>
      <c r="I189" t="s">
        <v>24</v>
      </c>
      <c r="J189" t="s">
        <v>64</v>
      </c>
      <c r="K189" t="s">
        <v>49</v>
      </c>
      <c r="L189" t="s">
        <v>501</v>
      </c>
      <c r="M189">
        <v>0.36</v>
      </c>
      <c r="N189" t="s">
        <v>8</v>
      </c>
      <c r="O189" t="s">
        <v>28</v>
      </c>
      <c r="P189" t="s">
        <v>79</v>
      </c>
      <c r="Q189" t="s">
        <v>502</v>
      </c>
      <c r="R189">
        <v>60148</v>
      </c>
      <c r="S189">
        <v>42019</v>
      </c>
      <c r="T189">
        <v>42024</v>
      </c>
      <c r="U189">
        <v>-75.900400000000005</v>
      </c>
      <c r="V189">
        <v>10</v>
      </c>
      <c r="W189">
        <v>52.93</v>
      </c>
      <c r="X189">
        <v>89128</v>
      </c>
      <c r="Y189" t="s">
        <v>3216</v>
      </c>
    </row>
    <row r="190" spans="1:25" x14ac:dyDescent="0.2">
      <c r="A190">
        <v>3035</v>
      </c>
      <c r="B190" t="s">
        <v>500</v>
      </c>
      <c r="C190" t="s">
        <v>23</v>
      </c>
      <c r="D190">
        <v>0.04</v>
      </c>
      <c r="E190">
        <v>6.35</v>
      </c>
      <c r="F190">
        <v>1.02</v>
      </c>
      <c r="G190" t="s">
        <v>14</v>
      </c>
      <c r="H190" t="s">
        <v>47</v>
      </c>
      <c r="I190" t="s">
        <v>24</v>
      </c>
      <c r="J190" t="s">
        <v>64</v>
      </c>
      <c r="K190" t="s">
        <v>26</v>
      </c>
      <c r="L190" t="s">
        <v>503</v>
      </c>
      <c r="M190">
        <v>0.39</v>
      </c>
      <c r="N190" t="s">
        <v>8</v>
      </c>
      <c r="O190" t="s">
        <v>28</v>
      </c>
      <c r="P190" t="s">
        <v>79</v>
      </c>
      <c r="Q190" t="s">
        <v>502</v>
      </c>
      <c r="R190">
        <v>60148</v>
      </c>
      <c r="S190">
        <v>42019</v>
      </c>
      <c r="T190">
        <v>42024</v>
      </c>
      <c r="U190">
        <v>52.170900000000003</v>
      </c>
      <c r="V190">
        <v>12</v>
      </c>
      <c r="W190">
        <v>75.61</v>
      </c>
      <c r="X190">
        <v>89128</v>
      </c>
      <c r="Y190" t="s">
        <v>3216</v>
      </c>
    </row>
    <row r="191" spans="1:25" x14ac:dyDescent="0.2">
      <c r="A191">
        <v>145</v>
      </c>
      <c r="B191" t="s">
        <v>504</v>
      </c>
      <c r="C191" t="s">
        <v>92</v>
      </c>
      <c r="D191">
        <v>0.06</v>
      </c>
      <c r="E191">
        <v>7.04</v>
      </c>
      <c r="F191">
        <v>2.17</v>
      </c>
      <c r="G191" t="s">
        <v>14</v>
      </c>
      <c r="H191" t="s">
        <v>3</v>
      </c>
      <c r="I191" t="s">
        <v>24</v>
      </c>
      <c r="J191" t="s">
        <v>64</v>
      </c>
      <c r="K191" t="s">
        <v>26</v>
      </c>
      <c r="L191" t="s">
        <v>505</v>
      </c>
      <c r="M191">
        <v>0.38</v>
      </c>
      <c r="N191" t="s">
        <v>8</v>
      </c>
      <c r="O191" t="s">
        <v>87</v>
      </c>
      <c r="P191" t="s">
        <v>296</v>
      </c>
      <c r="Q191" t="s">
        <v>506</v>
      </c>
      <c r="R191">
        <v>15122</v>
      </c>
      <c r="S191">
        <v>42019</v>
      </c>
      <c r="T191">
        <v>42021</v>
      </c>
      <c r="U191">
        <v>2.4851999999999999</v>
      </c>
      <c r="V191">
        <v>2</v>
      </c>
      <c r="W191">
        <v>14.65</v>
      </c>
      <c r="X191">
        <v>91086</v>
      </c>
      <c r="Y191" t="s">
        <v>3218</v>
      </c>
    </row>
    <row r="192" spans="1:25" x14ac:dyDescent="0.2">
      <c r="A192">
        <v>1402</v>
      </c>
      <c r="B192" t="s">
        <v>507</v>
      </c>
      <c r="C192" t="s">
        <v>46</v>
      </c>
      <c r="D192">
        <v>0</v>
      </c>
      <c r="E192">
        <v>8.6</v>
      </c>
      <c r="F192">
        <v>6.19</v>
      </c>
      <c r="G192" t="s">
        <v>14</v>
      </c>
      <c r="H192" t="s">
        <v>70</v>
      </c>
      <c r="I192" t="s">
        <v>24</v>
      </c>
      <c r="J192" t="s">
        <v>48</v>
      </c>
      <c r="K192" t="s">
        <v>49</v>
      </c>
      <c r="L192" t="s">
        <v>508</v>
      </c>
      <c r="M192">
        <v>0.38</v>
      </c>
      <c r="N192" t="s">
        <v>8</v>
      </c>
      <c r="O192" t="s">
        <v>28</v>
      </c>
      <c r="P192" t="s">
        <v>79</v>
      </c>
      <c r="Q192" t="s">
        <v>509</v>
      </c>
      <c r="R192">
        <v>60653</v>
      </c>
      <c r="S192">
        <v>42019</v>
      </c>
      <c r="T192">
        <v>42019</v>
      </c>
      <c r="U192">
        <v>-42.8536</v>
      </c>
      <c r="V192">
        <v>48</v>
      </c>
      <c r="W192">
        <v>447.89</v>
      </c>
      <c r="X192">
        <v>37729</v>
      </c>
      <c r="Y192" t="s">
        <v>3216</v>
      </c>
    </row>
    <row r="193" spans="1:25" x14ac:dyDescent="0.2">
      <c r="A193">
        <v>1405</v>
      </c>
      <c r="B193" t="s">
        <v>510</v>
      </c>
      <c r="C193" t="s">
        <v>46</v>
      </c>
      <c r="D193">
        <v>0</v>
      </c>
      <c r="E193">
        <v>8.6</v>
      </c>
      <c r="F193">
        <v>6.19</v>
      </c>
      <c r="G193" t="s">
        <v>14</v>
      </c>
      <c r="H193" t="s">
        <v>70</v>
      </c>
      <c r="I193" t="s">
        <v>24</v>
      </c>
      <c r="J193" t="s">
        <v>48</v>
      </c>
      <c r="K193" t="s">
        <v>49</v>
      </c>
      <c r="L193" t="s">
        <v>508</v>
      </c>
      <c r="M193">
        <v>0.38</v>
      </c>
      <c r="N193" t="s">
        <v>8</v>
      </c>
      <c r="O193" t="s">
        <v>28</v>
      </c>
      <c r="P193" t="s">
        <v>265</v>
      </c>
      <c r="Q193" t="s">
        <v>511</v>
      </c>
      <c r="R193">
        <v>49017</v>
      </c>
      <c r="S193">
        <v>42019</v>
      </c>
      <c r="T193">
        <v>42019</v>
      </c>
      <c r="U193">
        <v>-33.211539999999999</v>
      </c>
      <c r="V193">
        <v>12</v>
      </c>
      <c r="W193">
        <v>111.97</v>
      </c>
      <c r="X193">
        <v>86144</v>
      </c>
      <c r="Y193" t="s">
        <v>3216</v>
      </c>
    </row>
    <row r="194" spans="1:25" x14ac:dyDescent="0.2">
      <c r="A194">
        <v>288</v>
      </c>
      <c r="B194" t="s">
        <v>512</v>
      </c>
      <c r="C194" t="s">
        <v>1</v>
      </c>
      <c r="D194">
        <v>0.09</v>
      </c>
      <c r="E194">
        <v>28.48</v>
      </c>
      <c r="F194">
        <v>1.99</v>
      </c>
      <c r="G194" t="s">
        <v>14</v>
      </c>
      <c r="H194" t="s">
        <v>3</v>
      </c>
      <c r="I194" t="s">
        <v>16</v>
      </c>
      <c r="J194" t="s">
        <v>17</v>
      </c>
      <c r="K194" t="s">
        <v>18</v>
      </c>
      <c r="L194" t="s">
        <v>188</v>
      </c>
      <c r="M194">
        <v>0.4</v>
      </c>
      <c r="N194" t="s">
        <v>8</v>
      </c>
      <c r="O194" t="s">
        <v>28</v>
      </c>
      <c r="P194" t="s">
        <v>513</v>
      </c>
      <c r="Q194" t="s">
        <v>514</v>
      </c>
      <c r="R194">
        <v>67212</v>
      </c>
      <c r="S194">
        <v>42020</v>
      </c>
      <c r="T194">
        <v>42023</v>
      </c>
      <c r="U194">
        <v>132.68700000000001</v>
      </c>
      <c r="V194">
        <v>7</v>
      </c>
      <c r="W194">
        <v>192.3</v>
      </c>
      <c r="X194">
        <v>89762</v>
      </c>
      <c r="Y194" t="s">
        <v>3216</v>
      </c>
    </row>
    <row r="195" spans="1:25" x14ac:dyDescent="0.2">
      <c r="A195">
        <v>288</v>
      </c>
      <c r="B195" t="s">
        <v>512</v>
      </c>
      <c r="C195" t="s">
        <v>1</v>
      </c>
      <c r="D195">
        <v>0.08</v>
      </c>
      <c r="E195">
        <v>65.989999999999995</v>
      </c>
      <c r="F195">
        <v>4.99</v>
      </c>
      <c r="G195" t="s">
        <v>63</v>
      </c>
      <c r="H195" t="s">
        <v>3</v>
      </c>
      <c r="I195" t="s">
        <v>16</v>
      </c>
      <c r="J195" t="s">
        <v>111</v>
      </c>
      <c r="K195" t="s">
        <v>49</v>
      </c>
      <c r="L195" t="s">
        <v>515</v>
      </c>
      <c r="M195">
        <v>0.57999999999999996</v>
      </c>
      <c r="N195" t="s">
        <v>8</v>
      </c>
      <c r="O195" t="s">
        <v>28</v>
      </c>
      <c r="P195" t="s">
        <v>513</v>
      </c>
      <c r="Q195" t="s">
        <v>514</v>
      </c>
      <c r="R195">
        <v>67212</v>
      </c>
      <c r="S195">
        <v>42020</v>
      </c>
      <c r="T195">
        <v>42022</v>
      </c>
      <c r="U195">
        <v>496.89</v>
      </c>
      <c r="V195">
        <v>14</v>
      </c>
      <c r="W195">
        <v>748.1</v>
      </c>
      <c r="X195">
        <v>89762</v>
      </c>
      <c r="Y195" t="s">
        <v>3216</v>
      </c>
    </row>
    <row r="196" spans="1:25" x14ac:dyDescent="0.2">
      <c r="A196">
        <v>1603</v>
      </c>
      <c r="B196" t="s">
        <v>516</v>
      </c>
      <c r="C196" t="s">
        <v>1</v>
      </c>
      <c r="D196">
        <v>0.09</v>
      </c>
      <c r="E196">
        <v>2.1800000000000002</v>
      </c>
      <c r="F196">
        <v>0.78</v>
      </c>
      <c r="G196" t="s">
        <v>14</v>
      </c>
      <c r="H196" t="s">
        <v>3</v>
      </c>
      <c r="I196" t="s">
        <v>24</v>
      </c>
      <c r="J196" t="s">
        <v>152</v>
      </c>
      <c r="K196" t="s">
        <v>26</v>
      </c>
      <c r="L196" t="s">
        <v>517</v>
      </c>
      <c r="M196">
        <v>0.52</v>
      </c>
      <c r="N196" t="s">
        <v>8</v>
      </c>
      <c r="O196" t="s">
        <v>87</v>
      </c>
      <c r="P196" t="s">
        <v>88</v>
      </c>
      <c r="Q196" t="s">
        <v>518</v>
      </c>
      <c r="R196">
        <v>11598</v>
      </c>
      <c r="S196">
        <v>42020</v>
      </c>
      <c r="T196">
        <v>42022</v>
      </c>
      <c r="U196">
        <v>2.4548000000000001</v>
      </c>
      <c r="V196">
        <v>9</v>
      </c>
      <c r="W196">
        <v>19.12</v>
      </c>
      <c r="X196">
        <v>89679</v>
      </c>
      <c r="Y196" t="s">
        <v>3218</v>
      </c>
    </row>
    <row r="197" spans="1:25" x14ac:dyDescent="0.2">
      <c r="A197">
        <v>1603</v>
      </c>
      <c r="B197" t="s">
        <v>516</v>
      </c>
      <c r="C197" t="s">
        <v>1</v>
      </c>
      <c r="D197">
        <v>0.05</v>
      </c>
      <c r="E197">
        <v>179.29</v>
      </c>
      <c r="F197">
        <v>29.21</v>
      </c>
      <c r="G197" t="s">
        <v>2</v>
      </c>
      <c r="H197" t="s">
        <v>3</v>
      </c>
      <c r="I197" t="s">
        <v>4</v>
      </c>
      <c r="J197" t="s">
        <v>5</v>
      </c>
      <c r="K197" t="s">
        <v>6</v>
      </c>
      <c r="L197" t="s">
        <v>519</v>
      </c>
      <c r="M197">
        <v>0.76</v>
      </c>
      <c r="N197" t="s">
        <v>8</v>
      </c>
      <c r="O197" t="s">
        <v>87</v>
      </c>
      <c r="P197" t="s">
        <v>88</v>
      </c>
      <c r="Q197" t="s">
        <v>518</v>
      </c>
      <c r="R197">
        <v>11598</v>
      </c>
      <c r="S197">
        <v>42020</v>
      </c>
      <c r="T197">
        <v>42022</v>
      </c>
      <c r="U197">
        <v>-537.27977731999999</v>
      </c>
      <c r="V197">
        <v>1</v>
      </c>
      <c r="W197">
        <v>186.64</v>
      </c>
      <c r="X197">
        <v>89679</v>
      </c>
      <c r="Y197" t="s">
        <v>3218</v>
      </c>
    </row>
    <row r="198" spans="1:25" x14ac:dyDescent="0.2">
      <c r="A198">
        <v>2924</v>
      </c>
      <c r="B198" t="s">
        <v>520</v>
      </c>
      <c r="C198" t="s">
        <v>1</v>
      </c>
      <c r="D198">
        <v>0.02</v>
      </c>
      <c r="E198">
        <v>110.98</v>
      </c>
      <c r="F198">
        <v>13.99</v>
      </c>
      <c r="G198" t="s">
        <v>14</v>
      </c>
      <c r="H198" t="s">
        <v>15</v>
      </c>
      <c r="I198" t="s">
        <v>4</v>
      </c>
      <c r="J198" t="s">
        <v>102</v>
      </c>
      <c r="K198" t="s">
        <v>120</v>
      </c>
      <c r="L198" t="s">
        <v>521</v>
      </c>
      <c r="M198">
        <v>0.69</v>
      </c>
      <c r="N198" t="s">
        <v>8</v>
      </c>
      <c r="O198" t="s">
        <v>87</v>
      </c>
      <c r="P198" t="s">
        <v>394</v>
      </c>
      <c r="Q198" t="s">
        <v>522</v>
      </c>
      <c r="R198">
        <v>20707</v>
      </c>
      <c r="S198">
        <v>42020</v>
      </c>
      <c r="T198">
        <v>42022</v>
      </c>
      <c r="U198">
        <v>-106.3424</v>
      </c>
      <c r="V198">
        <v>2</v>
      </c>
      <c r="W198">
        <v>226.53</v>
      </c>
      <c r="X198">
        <v>86591</v>
      </c>
      <c r="Y198" t="s">
        <v>3218</v>
      </c>
    </row>
    <row r="199" spans="1:25" x14ac:dyDescent="0.2">
      <c r="A199">
        <v>2924</v>
      </c>
      <c r="B199" t="s">
        <v>520</v>
      </c>
      <c r="C199" t="s">
        <v>1</v>
      </c>
      <c r="D199">
        <v>0.01</v>
      </c>
      <c r="E199">
        <v>8.01</v>
      </c>
      <c r="F199">
        <v>2.87</v>
      </c>
      <c r="G199" t="s">
        <v>14</v>
      </c>
      <c r="H199" t="s">
        <v>15</v>
      </c>
      <c r="I199" t="s">
        <v>24</v>
      </c>
      <c r="J199" t="s">
        <v>64</v>
      </c>
      <c r="K199" t="s">
        <v>26</v>
      </c>
      <c r="L199" t="s">
        <v>523</v>
      </c>
      <c r="M199">
        <v>0.4</v>
      </c>
      <c r="N199" t="s">
        <v>8</v>
      </c>
      <c r="O199" t="s">
        <v>87</v>
      </c>
      <c r="P199" t="s">
        <v>394</v>
      </c>
      <c r="Q199" t="s">
        <v>522</v>
      </c>
      <c r="R199">
        <v>20707</v>
      </c>
      <c r="S199">
        <v>42020</v>
      </c>
      <c r="T199">
        <v>42022</v>
      </c>
      <c r="U199">
        <v>44.976799999999997</v>
      </c>
      <c r="V199">
        <v>8</v>
      </c>
      <c r="W199">
        <v>68.650000000000006</v>
      </c>
      <c r="X199">
        <v>86591</v>
      </c>
      <c r="Y199" t="s">
        <v>3218</v>
      </c>
    </row>
    <row r="200" spans="1:25" x14ac:dyDescent="0.2">
      <c r="A200">
        <v>202</v>
      </c>
      <c r="B200" t="s">
        <v>524</v>
      </c>
      <c r="C200" t="s">
        <v>13</v>
      </c>
      <c r="D200">
        <v>0.03</v>
      </c>
      <c r="E200">
        <v>7.37</v>
      </c>
      <c r="F200">
        <v>5.53</v>
      </c>
      <c r="G200" t="s">
        <v>14</v>
      </c>
      <c r="H200" t="s">
        <v>70</v>
      </c>
      <c r="I200" t="s">
        <v>16</v>
      </c>
      <c r="J200" t="s">
        <v>17</v>
      </c>
      <c r="K200" t="s">
        <v>18</v>
      </c>
      <c r="L200" t="s">
        <v>525</v>
      </c>
      <c r="M200">
        <v>0.69</v>
      </c>
      <c r="N200" t="s">
        <v>8</v>
      </c>
      <c r="O200" t="s">
        <v>28</v>
      </c>
      <c r="P200" t="s">
        <v>183</v>
      </c>
      <c r="Q200" t="s">
        <v>526</v>
      </c>
      <c r="R200">
        <v>74006</v>
      </c>
      <c r="S200">
        <v>42020</v>
      </c>
      <c r="T200">
        <v>42022</v>
      </c>
      <c r="U200">
        <v>-133.69999999999999</v>
      </c>
      <c r="V200">
        <v>11</v>
      </c>
      <c r="W200">
        <v>85.79</v>
      </c>
      <c r="X200">
        <v>88972</v>
      </c>
      <c r="Y200" t="s">
        <v>3216</v>
      </c>
    </row>
    <row r="201" spans="1:25" x14ac:dyDescent="0.2">
      <c r="A201">
        <v>665</v>
      </c>
      <c r="B201" t="s">
        <v>527</v>
      </c>
      <c r="C201" t="s">
        <v>23</v>
      </c>
      <c r="D201">
        <v>0.04</v>
      </c>
      <c r="E201">
        <v>22.72</v>
      </c>
      <c r="F201">
        <v>8.99</v>
      </c>
      <c r="G201" t="s">
        <v>14</v>
      </c>
      <c r="H201" t="s">
        <v>70</v>
      </c>
      <c r="I201" t="s">
        <v>4</v>
      </c>
      <c r="J201" t="s">
        <v>102</v>
      </c>
      <c r="K201" t="s">
        <v>18</v>
      </c>
      <c r="L201" t="s">
        <v>304</v>
      </c>
      <c r="M201">
        <v>0.44</v>
      </c>
      <c r="N201" t="s">
        <v>8</v>
      </c>
      <c r="O201" t="s">
        <v>9</v>
      </c>
      <c r="P201" t="s">
        <v>376</v>
      </c>
      <c r="Q201" t="s">
        <v>528</v>
      </c>
      <c r="R201">
        <v>37130</v>
      </c>
      <c r="S201">
        <v>42020</v>
      </c>
      <c r="T201">
        <v>42024</v>
      </c>
      <c r="U201">
        <v>-678.49599999999998</v>
      </c>
      <c r="V201">
        <v>9</v>
      </c>
      <c r="W201">
        <v>202.41</v>
      </c>
      <c r="X201">
        <v>88677</v>
      </c>
      <c r="Y201" t="s">
        <v>3215</v>
      </c>
    </row>
    <row r="202" spans="1:25" x14ac:dyDescent="0.2">
      <c r="A202">
        <v>667</v>
      </c>
      <c r="B202" t="s">
        <v>529</v>
      </c>
      <c r="C202" t="s">
        <v>23</v>
      </c>
      <c r="D202">
        <v>0.04</v>
      </c>
      <c r="E202">
        <v>22.72</v>
      </c>
      <c r="F202">
        <v>8.99</v>
      </c>
      <c r="G202" t="s">
        <v>14</v>
      </c>
      <c r="H202" t="s">
        <v>70</v>
      </c>
      <c r="I202" t="s">
        <v>4</v>
      </c>
      <c r="J202" t="s">
        <v>102</v>
      </c>
      <c r="K202" t="s">
        <v>18</v>
      </c>
      <c r="L202" t="s">
        <v>304</v>
      </c>
      <c r="M202">
        <v>0.44</v>
      </c>
      <c r="N202" t="s">
        <v>8</v>
      </c>
      <c r="O202" t="s">
        <v>28</v>
      </c>
      <c r="P202" t="s">
        <v>163</v>
      </c>
      <c r="Q202" t="s">
        <v>530</v>
      </c>
      <c r="R202">
        <v>75203</v>
      </c>
      <c r="S202">
        <v>42020</v>
      </c>
      <c r="T202">
        <v>42024</v>
      </c>
      <c r="U202">
        <v>70.028000000000006</v>
      </c>
      <c r="V202">
        <v>37</v>
      </c>
      <c r="W202">
        <v>832.14</v>
      </c>
      <c r="X202">
        <v>22147</v>
      </c>
      <c r="Y202" t="s">
        <v>3216</v>
      </c>
    </row>
    <row r="203" spans="1:25" x14ac:dyDescent="0.2">
      <c r="A203">
        <v>3385</v>
      </c>
      <c r="B203" t="s">
        <v>531</v>
      </c>
      <c r="C203" t="s">
        <v>23</v>
      </c>
      <c r="D203">
        <v>0.04</v>
      </c>
      <c r="E203">
        <v>2.98</v>
      </c>
      <c r="F203">
        <v>2.0299999999999998</v>
      </c>
      <c r="G203" t="s">
        <v>63</v>
      </c>
      <c r="H203" t="s">
        <v>70</v>
      </c>
      <c r="I203" t="s">
        <v>24</v>
      </c>
      <c r="J203" t="s">
        <v>25</v>
      </c>
      <c r="K203" t="s">
        <v>26</v>
      </c>
      <c r="L203" t="s">
        <v>532</v>
      </c>
      <c r="M203">
        <v>0.56999999999999995</v>
      </c>
      <c r="N203" t="s">
        <v>8</v>
      </c>
      <c r="O203" t="s">
        <v>87</v>
      </c>
      <c r="P203" t="s">
        <v>293</v>
      </c>
      <c r="Q203" t="s">
        <v>533</v>
      </c>
      <c r="R203">
        <v>44512</v>
      </c>
      <c r="S203">
        <v>42020</v>
      </c>
      <c r="T203">
        <v>42020</v>
      </c>
      <c r="U203">
        <v>-22.01</v>
      </c>
      <c r="V203">
        <v>5</v>
      </c>
      <c r="W203">
        <v>15.7</v>
      </c>
      <c r="X203">
        <v>88745</v>
      </c>
      <c r="Y203" t="s">
        <v>3218</v>
      </c>
    </row>
    <row r="204" spans="1:25" x14ac:dyDescent="0.2">
      <c r="A204">
        <v>3385</v>
      </c>
      <c r="B204" t="s">
        <v>531</v>
      </c>
      <c r="C204" t="s">
        <v>23</v>
      </c>
      <c r="D204">
        <v>0.01</v>
      </c>
      <c r="E204">
        <v>125.99</v>
      </c>
      <c r="F204">
        <v>8.99</v>
      </c>
      <c r="G204" t="s">
        <v>14</v>
      </c>
      <c r="H204" t="s">
        <v>70</v>
      </c>
      <c r="I204" t="s">
        <v>16</v>
      </c>
      <c r="J204" t="s">
        <v>111</v>
      </c>
      <c r="K204" t="s">
        <v>49</v>
      </c>
      <c r="L204" t="s">
        <v>329</v>
      </c>
      <c r="M204">
        <v>0.59</v>
      </c>
      <c r="N204" t="s">
        <v>8</v>
      </c>
      <c r="O204" t="s">
        <v>87</v>
      </c>
      <c r="P204" t="s">
        <v>293</v>
      </c>
      <c r="Q204" t="s">
        <v>533</v>
      </c>
      <c r="R204">
        <v>44512</v>
      </c>
      <c r="S204">
        <v>42020</v>
      </c>
      <c r="T204">
        <v>42025</v>
      </c>
      <c r="U204">
        <v>426.46032000000002</v>
      </c>
      <c r="V204">
        <v>6</v>
      </c>
      <c r="W204">
        <v>680.65</v>
      </c>
      <c r="X204">
        <v>88745</v>
      </c>
      <c r="Y204" t="s">
        <v>3218</v>
      </c>
    </row>
    <row r="205" spans="1:25" x14ac:dyDescent="0.2">
      <c r="A205">
        <v>1697</v>
      </c>
      <c r="B205" t="s">
        <v>534</v>
      </c>
      <c r="C205" t="s">
        <v>92</v>
      </c>
      <c r="D205">
        <v>0</v>
      </c>
      <c r="E205">
        <v>13.43</v>
      </c>
      <c r="F205">
        <v>5.5</v>
      </c>
      <c r="G205" t="s">
        <v>14</v>
      </c>
      <c r="H205" t="s">
        <v>47</v>
      </c>
      <c r="I205" t="s">
        <v>24</v>
      </c>
      <c r="J205" t="s">
        <v>54</v>
      </c>
      <c r="K205" t="s">
        <v>49</v>
      </c>
      <c r="L205" t="s">
        <v>535</v>
      </c>
      <c r="M205">
        <v>0.56999999999999995</v>
      </c>
      <c r="N205" t="s">
        <v>8</v>
      </c>
      <c r="O205" t="s">
        <v>9</v>
      </c>
      <c r="P205" t="s">
        <v>20</v>
      </c>
      <c r="Q205" t="s">
        <v>536</v>
      </c>
      <c r="R205">
        <v>71901</v>
      </c>
      <c r="S205">
        <v>42020</v>
      </c>
      <c r="T205">
        <v>42021</v>
      </c>
      <c r="U205">
        <v>-253.77799999999999</v>
      </c>
      <c r="V205">
        <v>9</v>
      </c>
      <c r="W205">
        <v>129.54</v>
      </c>
      <c r="X205">
        <v>86338</v>
      </c>
      <c r="Y205" t="s">
        <v>3215</v>
      </c>
    </row>
    <row r="206" spans="1:25" x14ac:dyDescent="0.2">
      <c r="A206">
        <v>3133</v>
      </c>
      <c r="B206" t="s">
        <v>537</v>
      </c>
      <c r="C206" t="s">
        <v>92</v>
      </c>
      <c r="D206">
        <v>0.1</v>
      </c>
      <c r="E206">
        <v>5.81</v>
      </c>
      <c r="F206">
        <v>8.49</v>
      </c>
      <c r="G206" t="s">
        <v>14</v>
      </c>
      <c r="H206" t="s">
        <v>70</v>
      </c>
      <c r="I206" t="s">
        <v>24</v>
      </c>
      <c r="J206" t="s">
        <v>48</v>
      </c>
      <c r="K206" t="s">
        <v>49</v>
      </c>
      <c r="L206" t="s">
        <v>306</v>
      </c>
      <c r="M206">
        <v>0.39</v>
      </c>
      <c r="N206" t="s">
        <v>8</v>
      </c>
      <c r="O206" t="s">
        <v>28</v>
      </c>
      <c r="P206" t="s">
        <v>79</v>
      </c>
      <c r="Q206" t="s">
        <v>538</v>
      </c>
      <c r="R206">
        <v>60540</v>
      </c>
      <c r="S206">
        <v>42020</v>
      </c>
      <c r="T206">
        <v>42021</v>
      </c>
      <c r="U206">
        <v>-350.43950000000001</v>
      </c>
      <c r="V206">
        <v>12</v>
      </c>
      <c r="W206">
        <v>64.959999999999994</v>
      </c>
      <c r="X206">
        <v>86789</v>
      </c>
      <c r="Y206" t="s">
        <v>3216</v>
      </c>
    </row>
    <row r="207" spans="1:25" x14ac:dyDescent="0.2">
      <c r="A207">
        <v>3133</v>
      </c>
      <c r="B207" t="s">
        <v>537</v>
      </c>
      <c r="C207" t="s">
        <v>92</v>
      </c>
      <c r="D207">
        <v>0.03</v>
      </c>
      <c r="E207">
        <v>1.81</v>
      </c>
      <c r="F207">
        <v>0.75</v>
      </c>
      <c r="G207" t="s">
        <v>14</v>
      </c>
      <c r="H207" t="s">
        <v>70</v>
      </c>
      <c r="I207" t="s">
        <v>24</v>
      </c>
      <c r="J207" t="s">
        <v>152</v>
      </c>
      <c r="K207" t="s">
        <v>26</v>
      </c>
      <c r="L207" t="s">
        <v>539</v>
      </c>
      <c r="M207">
        <v>0.52</v>
      </c>
      <c r="N207" t="s">
        <v>8</v>
      </c>
      <c r="O207" t="s">
        <v>28</v>
      </c>
      <c r="P207" t="s">
        <v>79</v>
      </c>
      <c r="Q207" t="s">
        <v>538</v>
      </c>
      <c r="R207">
        <v>60540</v>
      </c>
      <c r="S207">
        <v>42020</v>
      </c>
      <c r="T207">
        <v>42021</v>
      </c>
      <c r="U207">
        <v>4.2027999999999999</v>
      </c>
      <c r="V207">
        <v>10</v>
      </c>
      <c r="W207">
        <v>19.14</v>
      </c>
      <c r="X207">
        <v>86789</v>
      </c>
      <c r="Y207" t="s">
        <v>3216</v>
      </c>
    </row>
    <row r="208" spans="1:25" x14ac:dyDescent="0.2">
      <c r="A208">
        <v>3036</v>
      </c>
      <c r="B208" t="s">
        <v>540</v>
      </c>
      <c r="C208" t="s">
        <v>46</v>
      </c>
      <c r="D208">
        <v>0.02</v>
      </c>
      <c r="E208">
        <v>12.99</v>
      </c>
      <c r="F208">
        <v>14.37</v>
      </c>
      <c r="G208" t="s">
        <v>14</v>
      </c>
      <c r="H208" t="s">
        <v>47</v>
      </c>
      <c r="I208" t="s">
        <v>4</v>
      </c>
      <c r="J208" t="s">
        <v>102</v>
      </c>
      <c r="K208" t="s">
        <v>40</v>
      </c>
      <c r="L208" t="s">
        <v>382</v>
      </c>
      <c r="M208">
        <v>0.73</v>
      </c>
      <c r="N208" t="s">
        <v>8</v>
      </c>
      <c r="O208" t="s">
        <v>28</v>
      </c>
      <c r="P208" t="s">
        <v>541</v>
      </c>
      <c r="Q208" t="s">
        <v>542</v>
      </c>
      <c r="R208">
        <v>58554</v>
      </c>
      <c r="S208">
        <v>42020</v>
      </c>
      <c r="T208">
        <v>42022</v>
      </c>
      <c r="U208">
        <v>-159.86000000000001</v>
      </c>
      <c r="V208">
        <v>5</v>
      </c>
      <c r="W208">
        <v>67.64</v>
      </c>
      <c r="X208">
        <v>89129</v>
      </c>
      <c r="Y208" t="s">
        <v>3216</v>
      </c>
    </row>
    <row r="209" spans="1:25" x14ac:dyDescent="0.2">
      <c r="A209">
        <v>3036</v>
      </c>
      <c r="B209" t="s">
        <v>540</v>
      </c>
      <c r="C209" t="s">
        <v>46</v>
      </c>
      <c r="D209">
        <v>0.05</v>
      </c>
      <c r="E209">
        <v>35.44</v>
      </c>
      <c r="F209">
        <v>7.5</v>
      </c>
      <c r="G209" t="s">
        <v>14</v>
      </c>
      <c r="H209" t="s">
        <v>47</v>
      </c>
      <c r="I209" t="s">
        <v>24</v>
      </c>
      <c r="J209" t="s">
        <v>64</v>
      </c>
      <c r="K209" t="s">
        <v>49</v>
      </c>
      <c r="L209" t="s">
        <v>543</v>
      </c>
      <c r="M209">
        <v>0.38</v>
      </c>
      <c r="N209" t="s">
        <v>8</v>
      </c>
      <c r="O209" t="s">
        <v>28</v>
      </c>
      <c r="P209" t="s">
        <v>541</v>
      </c>
      <c r="Q209" t="s">
        <v>542</v>
      </c>
      <c r="R209">
        <v>58554</v>
      </c>
      <c r="S209">
        <v>42020</v>
      </c>
      <c r="T209">
        <v>42022</v>
      </c>
      <c r="U209">
        <v>165.88980000000001</v>
      </c>
      <c r="V209">
        <v>7</v>
      </c>
      <c r="W209">
        <v>240.42</v>
      </c>
      <c r="X209">
        <v>89129</v>
      </c>
      <c r="Y209" t="s">
        <v>3216</v>
      </c>
    </row>
    <row r="210" spans="1:25" x14ac:dyDescent="0.2">
      <c r="A210">
        <v>3036</v>
      </c>
      <c r="B210" t="s">
        <v>540</v>
      </c>
      <c r="C210" t="s">
        <v>46</v>
      </c>
      <c r="D210">
        <v>0.02</v>
      </c>
      <c r="E210">
        <v>12.98</v>
      </c>
      <c r="F210">
        <v>3.14</v>
      </c>
      <c r="G210" t="s">
        <v>14</v>
      </c>
      <c r="H210" t="s">
        <v>47</v>
      </c>
      <c r="I210" t="s">
        <v>24</v>
      </c>
      <c r="J210" t="s">
        <v>544</v>
      </c>
      <c r="K210" t="s">
        <v>18</v>
      </c>
      <c r="L210" t="s">
        <v>545</v>
      </c>
      <c r="M210">
        <v>0.6</v>
      </c>
      <c r="N210" t="s">
        <v>8</v>
      </c>
      <c r="O210" t="s">
        <v>28</v>
      </c>
      <c r="P210" t="s">
        <v>541</v>
      </c>
      <c r="Q210" t="s">
        <v>542</v>
      </c>
      <c r="R210">
        <v>58554</v>
      </c>
      <c r="S210">
        <v>42020</v>
      </c>
      <c r="T210">
        <v>42023</v>
      </c>
      <c r="U210">
        <v>75.010000000000005</v>
      </c>
      <c r="V210">
        <v>14</v>
      </c>
      <c r="W210">
        <v>184.4</v>
      </c>
      <c r="X210">
        <v>89129</v>
      </c>
      <c r="Y210" t="s">
        <v>3216</v>
      </c>
    </row>
    <row r="211" spans="1:25" x14ac:dyDescent="0.2">
      <c r="A211">
        <v>592</v>
      </c>
      <c r="B211" t="s">
        <v>546</v>
      </c>
      <c r="C211" t="s">
        <v>1</v>
      </c>
      <c r="D211">
        <v>0.08</v>
      </c>
      <c r="E211">
        <v>30.53</v>
      </c>
      <c r="F211">
        <v>19.989999999999998</v>
      </c>
      <c r="G211" t="s">
        <v>14</v>
      </c>
      <c r="H211" t="s">
        <v>3</v>
      </c>
      <c r="I211" t="s">
        <v>24</v>
      </c>
      <c r="J211" t="s">
        <v>128</v>
      </c>
      <c r="K211" t="s">
        <v>49</v>
      </c>
      <c r="L211" t="s">
        <v>547</v>
      </c>
      <c r="M211">
        <v>0.39</v>
      </c>
      <c r="N211" t="s">
        <v>8</v>
      </c>
      <c r="O211" t="s">
        <v>28</v>
      </c>
      <c r="P211" t="s">
        <v>79</v>
      </c>
      <c r="Q211" t="s">
        <v>548</v>
      </c>
      <c r="R211">
        <v>60091</v>
      </c>
      <c r="S211">
        <v>42021</v>
      </c>
      <c r="T211">
        <v>42021</v>
      </c>
      <c r="U211">
        <v>-239.8656</v>
      </c>
      <c r="V211">
        <v>10</v>
      </c>
      <c r="W211">
        <v>285.87</v>
      </c>
      <c r="X211">
        <v>86307</v>
      </c>
      <c r="Y211" t="s">
        <v>3216</v>
      </c>
    </row>
    <row r="212" spans="1:25" x14ac:dyDescent="0.2">
      <c r="A212">
        <v>593</v>
      </c>
      <c r="B212" t="s">
        <v>549</v>
      </c>
      <c r="C212" t="s">
        <v>1</v>
      </c>
      <c r="D212">
        <v>0.01</v>
      </c>
      <c r="E212">
        <v>1.68</v>
      </c>
      <c r="F212">
        <v>1.57</v>
      </c>
      <c r="G212" t="s">
        <v>14</v>
      </c>
      <c r="H212" t="s">
        <v>3</v>
      </c>
      <c r="I212" t="s">
        <v>24</v>
      </c>
      <c r="J212" t="s">
        <v>25</v>
      </c>
      <c r="K212" t="s">
        <v>26</v>
      </c>
      <c r="L212" t="s">
        <v>550</v>
      </c>
      <c r="M212">
        <v>0.59</v>
      </c>
      <c r="N212" t="s">
        <v>8</v>
      </c>
      <c r="O212" t="s">
        <v>28</v>
      </c>
      <c r="P212" t="s">
        <v>79</v>
      </c>
      <c r="Q212" t="s">
        <v>551</v>
      </c>
      <c r="R212">
        <v>60517</v>
      </c>
      <c r="S212">
        <v>42021</v>
      </c>
      <c r="T212">
        <v>42023</v>
      </c>
      <c r="U212">
        <v>-53.444000000000003</v>
      </c>
      <c r="V212">
        <v>12</v>
      </c>
      <c r="W212">
        <v>20.37</v>
      </c>
      <c r="X212">
        <v>86307</v>
      </c>
      <c r="Y212" t="s">
        <v>3216</v>
      </c>
    </row>
    <row r="213" spans="1:25" x14ac:dyDescent="0.2">
      <c r="A213">
        <v>1531</v>
      </c>
      <c r="B213" t="s">
        <v>552</v>
      </c>
      <c r="C213" t="s">
        <v>1</v>
      </c>
      <c r="D213">
        <v>7.0000000000000007E-2</v>
      </c>
      <c r="E213">
        <v>4.91</v>
      </c>
      <c r="F213">
        <v>0.5</v>
      </c>
      <c r="G213" t="s">
        <v>14</v>
      </c>
      <c r="H213" t="s">
        <v>15</v>
      </c>
      <c r="I213" t="s">
        <v>24</v>
      </c>
      <c r="J213" t="s">
        <v>128</v>
      </c>
      <c r="K213" t="s">
        <v>49</v>
      </c>
      <c r="L213" t="s">
        <v>553</v>
      </c>
      <c r="M213">
        <v>0.36</v>
      </c>
      <c r="N213" t="s">
        <v>8</v>
      </c>
      <c r="O213" t="s">
        <v>9</v>
      </c>
      <c r="P213" t="s">
        <v>99</v>
      </c>
      <c r="Q213" t="s">
        <v>554</v>
      </c>
      <c r="R213">
        <v>32137</v>
      </c>
      <c r="S213">
        <v>42021</v>
      </c>
      <c r="T213">
        <v>42022</v>
      </c>
      <c r="U213">
        <v>-157.696</v>
      </c>
      <c r="V213">
        <v>6</v>
      </c>
      <c r="W213">
        <v>28.22</v>
      </c>
      <c r="X213">
        <v>88852</v>
      </c>
      <c r="Y213" t="s">
        <v>3215</v>
      </c>
    </row>
    <row r="214" spans="1:25" x14ac:dyDescent="0.2">
      <c r="A214">
        <v>210</v>
      </c>
      <c r="B214" t="s">
        <v>555</v>
      </c>
      <c r="C214" t="s">
        <v>23</v>
      </c>
      <c r="D214">
        <v>0.05</v>
      </c>
      <c r="E214">
        <v>1.86</v>
      </c>
      <c r="F214">
        <v>2.58</v>
      </c>
      <c r="G214" t="s">
        <v>14</v>
      </c>
      <c r="H214" t="s">
        <v>47</v>
      </c>
      <c r="I214" t="s">
        <v>24</v>
      </c>
      <c r="J214" t="s">
        <v>152</v>
      </c>
      <c r="K214" t="s">
        <v>26</v>
      </c>
      <c r="L214" t="s">
        <v>556</v>
      </c>
      <c r="M214">
        <v>0.82</v>
      </c>
      <c r="N214" t="s">
        <v>8</v>
      </c>
      <c r="O214" t="s">
        <v>87</v>
      </c>
      <c r="P214" t="s">
        <v>88</v>
      </c>
      <c r="Q214" t="s">
        <v>557</v>
      </c>
      <c r="R214">
        <v>12180</v>
      </c>
      <c r="S214">
        <v>42021</v>
      </c>
      <c r="T214">
        <v>42025</v>
      </c>
      <c r="U214">
        <v>-66.62</v>
      </c>
      <c r="V214">
        <v>9</v>
      </c>
      <c r="W214">
        <v>17.61</v>
      </c>
      <c r="X214">
        <v>85965</v>
      </c>
      <c r="Y214" t="s">
        <v>3218</v>
      </c>
    </row>
    <row r="215" spans="1:25" x14ac:dyDescent="0.2">
      <c r="A215">
        <v>366</v>
      </c>
      <c r="B215" t="s">
        <v>558</v>
      </c>
      <c r="C215" t="s">
        <v>92</v>
      </c>
      <c r="D215">
        <v>0.05</v>
      </c>
      <c r="E215">
        <v>328.14</v>
      </c>
      <c r="F215">
        <v>91.05</v>
      </c>
      <c r="G215" t="s">
        <v>2</v>
      </c>
      <c r="H215" t="s">
        <v>3</v>
      </c>
      <c r="I215" t="s">
        <v>24</v>
      </c>
      <c r="J215" t="s">
        <v>71</v>
      </c>
      <c r="K215" t="s">
        <v>33</v>
      </c>
      <c r="L215" t="s">
        <v>559</v>
      </c>
      <c r="M215">
        <v>0.56999999999999995</v>
      </c>
      <c r="N215" t="s">
        <v>8</v>
      </c>
      <c r="O215" t="s">
        <v>87</v>
      </c>
      <c r="P215" t="s">
        <v>560</v>
      </c>
      <c r="Q215" t="s">
        <v>561</v>
      </c>
      <c r="R215">
        <v>2910</v>
      </c>
      <c r="S215">
        <v>42021</v>
      </c>
      <c r="T215">
        <v>42023</v>
      </c>
      <c r="U215">
        <v>411.5172</v>
      </c>
      <c r="V215">
        <v>6</v>
      </c>
      <c r="W215">
        <v>1967.98</v>
      </c>
      <c r="X215">
        <v>87347</v>
      </c>
      <c r="Y215" t="s">
        <v>3218</v>
      </c>
    </row>
    <row r="216" spans="1:25" x14ac:dyDescent="0.2">
      <c r="A216">
        <v>744</v>
      </c>
      <c r="B216" t="s">
        <v>562</v>
      </c>
      <c r="C216" t="s">
        <v>92</v>
      </c>
      <c r="D216">
        <v>0.03</v>
      </c>
      <c r="E216">
        <v>119.99</v>
      </c>
      <c r="F216">
        <v>56.14</v>
      </c>
      <c r="G216" t="s">
        <v>2</v>
      </c>
      <c r="H216" t="s">
        <v>15</v>
      </c>
      <c r="I216" t="s">
        <v>16</v>
      </c>
      <c r="J216" t="s">
        <v>32</v>
      </c>
      <c r="K216" t="s">
        <v>6</v>
      </c>
      <c r="L216" t="s">
        <v>563</v>
      </c>
      <c r="M216">
        <v>0.39</v>
      </c>
      <c r="N216" t="s">
        <v>8</v>
      </c>
      <c r="O216" t="s">
        <v>35</v>
      </c>
      <c r="P216" t="s">
        <v>564</v>
      </c>
      <c r="Q216" t="s">
        <v>565</v>
      </c>
      <c r="R216">
        <v>85737</v>
      </c>
      <c r="S216">
        <v>42021</v>
      </c>
      <c r="T216">
        <v>42023</v>
      </c>
      <c r="U216">
        <v>1400.1</v>
      </c>
      <c r="V216">
        <v>13</v>
      </c>
      <c r="W216">
        <v>1545.58</v>
      </c>
      <c r="X216">
        <v>87726</v>
      </c>
      <c r="Y216" t="s">
        <v>3217</v>
      </c>
    </row>
    <row r="217" spans="1:25" x14ac:dyDescent="0.2">
      <c r="A217">
        <v>745</v>
      </c>
      <c r="B217" t="s">
        <v>566</v>
      </c>
      <c r="C217" t="s">
        <v>92</v>
      </c>
      <c r="D217">
        <v>0.05</v>
      </c>
      <c r="E217">
        <v>115.79</v>
      </c>
      <c r="F217">
        <v>1.99</v>
      </c>
      <c r="G217" t="s">
        <v>14</v>
      </c>
      <c r="H217" t="s">
        <v>15</v>
      </c>
      <c r="I217" t="s">
        <v>16</v>
      </c>
      <c r="J217" t="s">
        <v>17</v>
      </c>
      <c r="K217" t="s">
        <v>18</v>
      </c>
      <c r="L217" t="s">
        <v>567</v>
      </c>
      <c r="M217">
        <v>0.49</v>
      </c>
      <c r="N217" t="s">
        <v>8</v>
      </c>
      <c r="O217" t="s">
        <v>35</v>
      </c>
      <c r="P217" t="s">
        <v>564</v>
      </c>
      <c r="Q217" t="s">
        <v>568</v>
      </c>
      <c r="R217">
        <v>85345</v>
      </c>
      <c r="S217">
        <v>42021</v>
      </c>
      <c r="T217">
        <v>42023</v>
      </c>
      <c r="U217">
        <v>67.599999999999994</v>
      </c>
      <c r="V217">
        <v>3</v>
      </c>
      <c r="W217">
        <v>353.1</v>
      </c>
      <c r="X217">
        <v>87726</v>
      </c>
      <c r="Y217" t="s">
        <v>3217</v>
      </c>
    </row>
    <row r="218" spans="1:25" x14ac:dyDescent="0.2">
      <c r="A218">
        <v>1702</v>
      </c>
      <c r="B218" t="s">
        <v>569</v>
      </c>
      <c r="C218" t="s">
        <v>92</v>
      </c>
      <c r="D218">
        <v>0.05</v>
      </c>
      <c r="E218">
        <v>14.81</v>
      </c>
      <c r="F218">
        <v>13.32</v>
      </c>
      <c r="G218" t="s">
        <v>14</v>
      </c>
      <c r="H218" t="s">
        <v>47</v>
      </c>
      <c r="I218" t="s">
        <v>24</v>
      </c>
      <c r="J218" t="s">
        <v>71</v>
      </c>
      <c r="K218" t="s">
        <v>49</v>
      </c>
      <c r="L218" t="s">
        <v>570</v>
      </c>
      <c r="M218">
        <v>0.43</v>
      </c>
      <c r="N218" t="s">
        <v>8</v>
      </c>
      <c r="O218" t="s">
        <v>9</v>
      </c>
      <c r="P218" t="s">
        <v>10</v>
      </c>
      <c r="Q218" t="s">
        <v>571</v>
      </c>
      <c r="R218">
        <v>39301</v>
      </c>
      <c r="S218">
        <v>42021</v>
      </c>
      <c r="T218">
        <v>42024</v>
      </c>
      <c r="U218">
        <v>-220.05199999999999</v>
      </c>
      <c r="V218">
        <v>3</v>
      </c>
      <c r="W218">
        <v>45.28</v>
      </c>
      <c r="X218">
        <v>90473</v>
      </c>
      <c r="Y218" t="s">
        <v>3215</v>
      </c>
    </row>
    <row r="219" spans="1:25" x14ac:dyDescent="0.2">
      <c r="A219">
        <v>1702</v>
      </c>
      <c r="B219" t="s">
        <v>569</v>
      </c>
      <c r="C219" t="s">
        <v>92</v>
      </c>
      <c r="D219">
        <v>0.05</v>
      </c>
      <c r="E219">
        <v>4.2</v>
      </c>
      <c r="F219">
        <v>2.2599999999999998</v>
      </c>
      <c r="G219" t="s">
        <v>63</v>
      </c>
      <c r="H219" t="s">
        <v>47</v>
      </c>
      <c r="I219" t="s">
        <v>24</v>
      </c>
      <c r="J219" t="s">
        <v>64</v>
      </c>
      <c r="K219" t="s">
        <v>26</v>
      </c>
      <c r="L219" t="s">
        <v>572</v>
      </c>
      <c r="M219">
        <v>0.36</v>
      </c>
      <c r="N219" t="s">
        <v>8</v>
      </c>
      <c r="O219" t="s">
        <v>9</v>
      </c>
      <c r="P219" t="s">
        <v>10</v>
      </c>
      <c r="Q219" t="s">
        <v>571</v>
      </c>
      <c r="R219">
        <v>39301</v>
      </c>
      <c r="S219">
        <v>42021</v>
      </c>
      <c r="T219">
        <v>42023</v>
      </c>
      <c r="U219">
        <v>20.393370000000001</v>
      </c>
      <c r="V219">
        <v>3</v>
      </c>
      <c r="W219">
        <v>13.57</v>
      </c>
      <c r="X219">
        <v>90473</v>
      </c>
      <c r="Y219" t="s">
        <v>3215</v>
      </c>
    </row>
    <row r="220" spans="1:25" x14ac:dyDescent="0.2">
      <c r="A220">
        <v>1708</v>
      </c>
      <c r="B220" t="s">
        <v>573</v>
      </c>
      <c r="C220" t="s">
        <v>92</v>
      </c>
      <c r="D220">
        <v>0.05</v>
      </c>
      <c r="E220">
        <v>5.68</v>
      </c>
      <c r="F220">
        <v>1.39</v>
      </c>
      <c r="G220" t="s">
        <v>14</v>
      </c>
      <c r="H220" t="s">
        <v>3</v>
      </c>
      <c r="I220" t="s">
        <v>24</v>
      </c>
      <c r="J220" t="s">
        <v>321</v>
      </c>
      <c r="K220" t="s">
        <v>49</v>
      </c>
      <c r="L220" t="s">
        <v>574</v>
      </c>
      <c r="M220">
        <v>0.38</v>
      </c>
      <c r="N220" t="s">
        <v>8</v>
      </c>
      <c r="O220" t="s">
        <v>87</v>
      </c>
      <c r="P220" t="s">
        <v>293</v>
      </c>
      <c r="Q220" t="s">
        <v>575</v>
      </c>
      <c r="R220">
        <v>44118</v>
      </c>
      <c r="S220">
        <v>42021</v>
      </c>
      <c r="T220">
        <v>42022</v>
      </c>
      <c r="U220">
        <v>38.281199999999998</v>
      </c>
      <c r="V220">
        <v>10</v>
      </c>
      <c r="W220">
        <v>55.48</v>
      </c>
      <c r="X220">
        <v>88781</v>
      </c>
      <c r="Y220" t="s">
        <v>3218</v>
      </c>
    </row>
    <row r="221" spans="1:25" x14ac:dyDescent="0.2">
      <c r="A221">
        <v>1719</v>
      </c>
      <c r="B221" t="s">
        <v>576</v>
      </c>
      <c r="C221" t="s">
        <v>92</v>
      </c>
      <c r="D221">
        <v>0.06</v>
      </c>
      <c r="E221">
        <v>16.48</v>
      </c>
      <c r="F221">
        <v>1.99</v>
      </c>
      <c r="G221" t="s">
        <v>14</v>
      </c>
      <c r="H221" t="s">
        <v>70</v>
      </c>
      <c r="I221" t="s">
        <v>16</v>
      </c>
      <c r="J221" t="s">
        <v>17</v>
      </c>
      <c r="K221" t="s">
        <v>18</v>
      </c>
      <c r="L221" t="s">
        <v>577</v>
      </c>
      <c r="M221">
        <v>0.42</v>
      </c>
      <c r="N221" t="s">
        <v>8</v>
      </c>
      <c r="O221" t="s">
        <v>9</v>
      </c>
      <c r="P221" t="s">
        <v>140</v>
      </c>
      <c r="Q221" t="s">
        <v>578</v>
      </c>
      <c r="R221">
        <v>35473</v>
      </c>
      <c r="S221">
        <v>42021</v>
      </c>
      <c r="T221">
        <v>42023</v>
      </c>
      <c r="U221">
        <v>-144.59200000000001</v>
      </c>
      <c r="V221">
        <v>8</v>
      </c>
      <c r="W221">
        <v>128.13</v>
      </c>
      <c r="X221">
        <v>90786</v>
      </c>
      <c r="Y221" t="s">
        <v>3215</v>
      </c>
    </row>
    <row r="222" spans="1:25" x14ac:dyDescent="0.2">
      <c r="A222">
        <v>1873</v>
      </c>
      <c r="B222" t="s">
        <v>579</v>
      </c>
      <c r="C222" t="s">
        <v>92</v>
      </c>
      <c r="D222">
        <v>0.03</v>
      </c>
      <c r="E222">
        <v>90.48</v>
      </c>
      <c r="F222">
        <v>19.989999999999998</v>
      </c>
      <c r="G222" t="s">
        <v>14</v>
      </c>
      <c r="H222" t="s">
        <v>70</v>
      </c>
      <c r="I222" t="s">
        <v>24</v>
      </c>
      <c r="J222" t="s">
        <v>321</v>
      </c>
      <c r="K222" t="s">
        <v>49</v>
      </c>
      <c r="L222" t="s">
        <v>478</v>
      </c>
      <c r="M222">
        <v>0.4</v>
      </c>
      <c r="N222" t="s">
        <v>8</v>
      </c>
      <c r="O222" t="s">
        <v>9</v>
      </c>
      <c r="P222" t="s">
        <v>99</v>
      </c>
      <c r="Q222" t="s">
        <v>580</v>
      </c>
      <c r="R222">
        <v>33403</v>
      </c>
      <c r="S222">
        <v>42021</v>
      </c>
      <c r="T222">
        <v>42023</v>
      </c>
      <c r="U222">
        <v>15.353999999999999</v>
      </c>
      <c r="V222">
        <v>1</v>
      </c>
      <c r="W222">
        <v>99.69</v>
      </c>
      <c r="X222">
        <v>90099</v>
      </c>
      <c r="Y222" t="s">
        <v>3215</v>
      </c>
    </row>
    <row r="223" spans="1:25" x14ac:dyDescent="0.2">
      <c r="A223">
        <v>1873</v>
      </c>
      <c r="B223" t="s">
        <v>579</v>
      </c>
      <c r="C223" t="s">
        <v>92</v>
      </c>
      <c r="D223">
        <v>0.06</v>
      </c>
      <c r="E223">
        <v>22.84</v>
      </c>
      <c r="F223">
        <v>8.18</v>
      </c>
      <c r="G223" t="s">
        <v>14</v>
      </c>
      <c r="H223" t="s">
        <v>70</v>
      </c>
      <c r="I223" t="s">
        <v>24</v>
      </c>
      <c r="J223" t="s">
        <v>64</v>
      </c>
      <c r="K223" t="s">
        <v>49</v>
      </c>
      <c r="L223" t="s">
        <v>581</v>
      </c>
      <c r="M223">
        <v>0.39</v>
      </c>
      <c r="N223" t="s">
        <v>8</v>
      </c>
      <c r="O223" t="s">
        <v>9</v>
      </c>
      <c r="P223" t="s">
        <v>99</v>
      </c>
      <c r="Q223" t="s">
        <v>580</v>
      </c>
      <c r="R223">
        <v>33403</v>
      </c>
      <c r="S223">
        <v>42021</v>
      </c>
      <c r="T223">
        <v>42021</v>
      </c>
      <c r="U223">
        <v>-357.92399999999998</v>
      </c>
      <c r="V223">
        <v>7</v>
      </c>
      <c r="W223">
        <v>152.49</v>
      </c>
      <c r="X223">
        <v>90099</v>
      </c>
      <c r="Y223" t="s">
        <v>3215</v>
      </c>
    </row>
    <row r="224" spans="1:25" x14ac:dyDescent="0.2">
      <c r="A224">
        <v>2579</v>
      </c>
      <c r="B224" t="s">
        <v>138</v>
      </c>
      <c r="C224" t="s">
        <v>92</v>
      </c>
      <c r="D224">
        <v>7.0000000000000007E-2</v>
      </c>
      <c r="E224">
        <v>1.76</v>
      </c>
      <c r="F224">
        <v>4.8600000000000003</v>
      </c>
      <c r="G224" t="s">
        <v>14</v>
      </c>
      <c r="H224" t="s">
        <v>47</v>
      </c>
      <c r="I224" t="s">
        <v>4</v>
      </c>
      <c r="J224" t="s">
        <v>102</v>
      </c>
      <c r="K224" t="s">
        <v>49</v>
      </c>
      <c r="L224" t="s">
        <v>582</v>
      </c>
      <c r="M224">
        <v>0.41</v>
      </c>
      <c r="N224" t="s">
        <v>8</v>
      </c>
      <c r="O224" t="s">
        <v>9</v>
      </c>
      <c r="P224" t="s">
        <v>140</v>
      </c>
      <c r="Q224" t="s">
        <v>141</v>
      </c>
      <c r="R224">
        <v>36869</v>
      </c>
      <c r="S224">
        <v>42021</v>
      </c>
      <c r="T224">
        <v>42021</v>
      </c>
      <c r="U224">
        <v>0.58799999999999997</v>
      </c>
      <c r="V224">
        <v>15</v>
      </c>
      <c r="W224">
        <v>26.01</v>
      </c>
      <c r="X224">
        <v>88297</v>
      </c>
      <c r="Y224" t="s">
        <v>3215</v>
      </c>
    </row>
    <row r="225" spans="1:25" x14ac:dyDescent="0.2">
      <c r="A225">
        <v>2618</v>
      </c>
      <c r="B225" t="s">
        <v>583</v>
      </c>
      <c r="C225" t="s">
        <v>92</v>
      </c>
      <c r="D225">
        <v>0.1</v>
      </c>
      <c r="E225">
        <v>7.64</v>
      </c>
      <c r="F225">
        <v>1.39</v>
      </c>
      <c r="G225" t="s">
        <v>14</v>
      </c>
      <c r="H225" t="s">
        <v>70</v>
      </c>
      <c r="I225" t="s">
        <v>24</v>
      </c>
      <c r="J225" t="s">
        <v>321</v>
      </c>
      <c r="K225" t="s">
        <v>49</v>
      </c>
      <c r="L225" t="s">
        <v>584</v>
      </c>
      <c r="M225">
        <v>0.36</v>
      </c>
      <c r="N225" t="s">
        <v>8</v>
      </c>
      <c r="O225" t="s">
        <v>87</v>
      </c>
      <c r="P225" t="s">
        <v>88</v>
      </c>
      <c r="Q225" t="s">
        <v>89</v>
      </c>
      <c r="R225">
        <v>10004</v>
      </c>
      <c r="S225">
        <v>42021</v>
      </c>
      <c r="T225">
        <v>42023</v>
      </c>
      <c r="U225">
        <v>16.12</v>
      </c>
      <c r="V225">
        <v>18</v>
      </c>
      <c r="W225">
        <v>130.11000000000001</v>
      </c>
      <c r="X225">
        <v>46884</v>
      </c>
      <c r="Y225" t="s">
        <v>3218</v>
      </c>
    </row>
    <row r="226" spans="1:25" x14ac:dyDescent="0.2">
      <c r="A226">
        <v>2618</v>
      </c>
      <c r="B226" t="s">
        <v>583</v>
      </c>
      <c r="C226" t="s">
        <v>92</v>
      </c>
      <c r="D226">
        <v>0</v>
      </c>
      <c r="E226">
        <v>125.99</v>
      </c>
      <c r="F226">
        <v>2.5</v>
      </c>
      <c r="G226" t="s">
        <v>14</v>
      </c>
      <c r="H226" t="s">
        <v>70</v>
      </c>
      <c r="I226" t="s">
        <v>16</v>
      </c>
      <c r="J226" t="s">
        <v>111</v>
      </c>
      <c r="K226" t="s">
        <v>49</v>
      </c>
      <c r="L226" t="s">
        <v>585</v>
      </c>
      <c r="M226">
        <v>0.59</v>
      </c>
      <c r="N226" t="s">
        <v>8</v>
      </c>
      <c r="O226" t="s">
        <v>87</v>
      </c>
      <c r="P226" t="s">
        <v>88</v>
      </c>
      <c r="Q226" t="s">
        <v>89</v>
      </c>
      <c r="R226">
        <v>10004</v>
      </c>
      <c r="S226">
        <v>42021</v>
      </c>
      <c r="T226">
        <v>42023</v>
      </c>
      <c r="U226">
        <v>-815.9008</v>
      </c>
      <c r="V226">
        <v>3</v>
      </c>
      <c r="W226">
        <v>337.34</v>
      </c>
      <c r="X226">
        <v>46884</v>
      </c>
      <c r="Y226" t="s">
        <v>3218</v>
      </c>
    </row>
    <row r="227" spans="1:25" x14ac:dyDescent="0.2">
      <c r="A227">
        <v>2618</v>
      </c>
      <c r="B227" t="s">
        <v>583</v>
      </c>
      <c r="C227" t="s">
        <v>92</v>
      </c>
      <c r="D227">
        <v>0.1</v>
      </c>
      <c r="E227">
        <v>11.55</v>
      </c>
      <c r="F227">
        <v>2.36</v>
      </c>
      <c r="G227" t="s">
        <v>14</v>
      </c>
      <c r="H227" t="s">
        <v>70</v>
      </c>
      <c r="I227" t="s">
        <v>24</v>
      </c>
      <c r="J227" t="s">
        <v>25</v>
      </c>
      <c r="K227" t="s">
        <v>26</v>
      </c>
      <c r="L227" t="s">
        <v>356</v>
      </c>
      <c r="M227">
        <v>0.55000000000000004</v>
      </c>
      <c r="N227" t="s">
        <v>8</v>
      </c>
      <c r="O227" t="s">
        <v>87</v>
      </c>
      <c r="P227" t="s">
        <v>88</v>
      </c>
      <c r="Q227" t="s">
        <v>89</v>
      </c>
      <c r="R227">
        <v>10004</v>
      </c>
      <c r="S227">
        <v>42021</v>
      </c>
      <c r="T227">
        <v>42022</v>
      </c>
      <c r="U227">
        <v>15.808</v>
      </c>
      <c r="V227">
        <v>25</v>
      </c>
      <c r="W227">
        <v>280.43</v>
      </c>
      <c r="X227">
        <v>46884</v>
      </c>
      <c r="Y227" t="s">
        <v>3218</v>
      </c>
    </row>
    <row r="228" spans="1:25" x14ac:dyDescent="0.2">
      <c r="A228">
        <v>2628</v>
      </c>
      <c r="B228" t="s">
        <v>586</v>
      </c>
      <c r="C228" t="s">
        <v>92</v>
      </c>
      <c r="D228">
        <v>0.02</v>
      </c>
      <c r="E228">
        <v>30.53</v>
      </c>
      <c r="F228">
        <v>19.989999999999998</v>
      </c>
      <c r="G228" t="s">
        <v>63</v>
      </c>
      <c r="H228" t="s">
        <v>70</v>
      </c>
      <c r="I228" t="s">
        <v>24</v>
      </c>
      <c r="J228" t="s">
        <v>128</v>
      </c>
      <c r="K228" t="s">
        <v>49</v>
      </c>
      <c r="L228" t="s">
        <v>547</v>
      </c>
      <c r="M228">
        <v>0.39</v>
      </c>
      <c r="N228" t="s">
        <v>8</v>
      </c>
      <c r="O228" t="s">
        <v>28</v>
      </c>
      <c r="P228" t="s">
        <v>183</v>
      </c>
      <c r="Q228" t="s">
        <v>587</v>
      </c>
      <c r="R228">
        <v>73160</v>
      </c>
      <c r="S228">
        <v>42021</v>
      </c>
      <c r="T228">
        <v>42023</v>
      </c>
      <c r="U228">
        <v>-54.63</v>
      </c>
      <c r="V228">
        <v>14</v>
      </c>
      <c r="W228">
        <v>448.47</v>
      </c>
      <c r="X228">
        <v>85916</v>
      </c>
      <c r="Y228" t="s">
        <v>3216</v>
      </c>
    </row>
    <row r="229" spans="1:25" x14ac:dyDescent="0.2">
      <c r="A229">
        <v>526</v>
      </c>
      <c r="B229" t="s">
        <v>588</v>
      </c>
      <c r="C229" t="s">
        <v>46</v>
      </c>
      <c r="D229">
        <v>0</v>
      </c>
      <c r="E229">
        <v>1.88</v>
      </c>
      <c r="F229">
        <v>1.49</v>
      </c>
      <c r="G229" t="s">
        <v>14</v>
      </c>
      <c r="H229" t="s">
        <v>47</v>
      </c>
      <c r="I229" t="s">
        <v>24</v>
      </c>
      <c r="J229" t="s">
        <v>48</v>
      </c>
      <c r="K229" t="s">
        <v>49</v>
      </c>
      <c r="L229" t="s">
        <v>589</v>
      </c>
      <c r="M229">
        <v>0.37</v>
      </c>
      <c r="N229" t="s">
        <v>8</v>
      </c>
      <c r="O229" t="s">
        <v>35</v>
      </c>
      <c r="P229" t="s">
        <v>564</v>
      </c>
      <c r="Q229" t="s">
        <v>590</v>
      </c>
      <c r="R229">
        <v>85204</v>
      </c>
      <c r="S229">
        <v>42021</v>
      </c>
      <c r="T229">
        <v>42022</v>
      </c>
      <c r="U229">
        <v>-15.5595</v>
      </c>
      <c r="V229">
        <v>13</v>
      </c>
      <c r="W229">
        <v>25.39</v>
      </c>
      <c r="X229">
        <v>90027</v>
      </c>
      <c r="Y229" t="s">
        <v>3217</v>
      </c>
    </row>
    <row r="230" spans="1:25" x14ac:dyDescent="0.2">
      <c r="A230">
        <v>526</v>
      </c>
      <c r="B230" t="s">
        <v>588</v>
      </c>
      <c r="C230" t="s">
        <v>46</v>
      </c>
      <c r="D230">
        <v>0.06</v>
      </c>
      <c r="E230">
        <v>5.78</v>
      </c>
      <c r="F230">
        <v>5.67</v>
      </c>
      <c r="G230" t="s">
        <v>14</v>
      </c>
      <c r="H230" t="s">
        <v>47</v>
      </c>
      <c r="I230" t="s">
        <v>24</v>
      </c>
      <c r="J230" t="s">
        <v>64</v>
      </c>
      <c r="K230" t="s">
        <v>49</v>
      </c>
      <c r="L230" t="s">
        <v>591</v>
      </c>
      <c r="M230">
        <v>0.36</v>
      </c>
      <c r="N230" t="s">
        <v>8</v>
      </c>
      <c r="O230" t="s">
        <v>35</v>
      </c>
      <c r="P230" t="s">
        <v>564</v>
      </c>
      <c r="Q230" t="s">
        <v>590</v>
      </c>
      <c r="R230">
        <v>85204</v>
      </c>
      <c r="S230">
        <v>42021</v>
      </c>
      <c r="T230">
        <v>42022</v>
      </c>
      <c r="U230">
        <v>-108.19</v>
      </c>
      <c r="V230">
        <v>15</v>
      </c>
      <c r="W230">
        <v>87.27</v>
      </c>
      <c r="X230">
        <v>90027</v>
      </c>
      <c r="Y230" t="s">
        <v>3217</v>
      </c>
    </row>
    <row r="231" spans="1:25" x14ac:dyDescent="0.2">
      <c r="A231">
        <v>2059</v>
      </c>
      <c r="B231" t="s">
        <v>592</v>
      </c>
      <c r="C231" t="s">
        <v>46</v>
      </c>
      <c r="D231">
        <v>0.09</v>
      </c>
      <c r="E231">
        <v>28.48</v>
      </c>
      <c r="F231">
        <v>1.99</v>
      </c>
      <c r="G231" t="s">
        <v>14</v>
      </c>
      <c r="H231" t="s">
        <v>70</v>
      </c>
      <c r="I231" t="s">
        <v>16</v>
      </c>
      <c r="J231" t="s">
        <v>17</v>
      </c>
      <c r="K231" t="s">
        <v>18</v>
      </c>
      <c r="L231" t="s">
        <v>188</v>
      </c>
      <c r="M231">
        <v>0.4</v>
      </c>
      <c r="N231" t="s">
        <v>8</v>
      </c>
      <c r="O231" t="s">
        <v>9</v>
      </c>
      <c r="P231" t="s">
        <v>73</v>
      </c>
      <c r="Q231" t="s">
        <v>593</v>
      </c>
      <c r="R231">
        <v>27260</v>
      </c>
      <c r="S231">
        <v>42021</v>
      </c>
      <c r="T231">
        <v>42022</v>
      </c>
      <c r="U231">
        <v>-1250.7460000000001</v>
      </c>
      <c r="V231">
        <v>13</v>
      </c>
      <c r="W231">
        <v>336.92</v>
      </c>
      <c r="X231">
        <v>88039</v>
      </c>
      <c r="Y231" t="s">
        <v>3215</v>
      </c>
    </row>
    <row r="232" spans="1:25" x14ac:dyDescent="0.2">
      <c r="A232">
        <v>2725</v>
      </c>
      <c r="B232" t="s">
        <v>594</v>
      </c>
      <c r="C232" t="s">
        <v>46</v>
      </c>
      <c r="D232">
        <v>0.05</v>
      </c>
      <c r="E232">
        <v>28.15</v>
      </c>
      <c r="F232">
        <v>6.17</v>
      </c>
      <c r="G232" t="s">
        <v>14</v>
      </c>
      <c r="H232" t="s">
        <v>47</v>
      </c>
      <c r="I232" t="s">
        <v>24</v>
      </c>
      <c r="J232" t="s">
        <v>25</v>
      </c>
      <c r="K232" t="s">
        <v>18</v>
      </c>
      <c r="L232" t="s">
        <v>595</v>
      </c>
      <c r="M232">
        <v>0.55000000000000004</v>
      </c>
      <c r="N232" t="s">
        <v>8</v>
      </c>
      <c r="O232" t="s">
        <v>9</v>
      </c>
      <c r="P232" t="s">
        <v>376</v>
      </c>
      <c r="Q232" t="s">
        <v>596</v>
      </c>
      <c r="R232">
        <v>37042</v>
      </c>
      <c r="S232">
        <v>42021</v>
      </c>
      <c r="T232">
        <v>42022</v>
      </c>
      <c r="U232">
        <v>-66.248000000000005</v>
      </c>
      <c r="V232">
        <v>10</v>
      </c>
      <c r="W232">
        <v>282.38</v>
      </c>
      <c r="X232">
        <v>88958</v>
      </c>
      <c r="Y232" t="s">
        <v>3215</v>
      </c>
    </row>
    <row r="233" spans="1:25" x14ac:dyDescent="0.2">
      <c r="A233">
        <v>2443</v>
      </c>
      <c r="B233" t="s">
        <v>597</v>
      </c>
      <c r="C233" t="s">
        <v>13</v>
      </c>
      <c r="D233">
        <v>0.05</v>
      </c>
      <c r="E233">
        <v>58.1</v>
      </c>
      <c r="F233">
        <v>1.49</v>
      </c>
      <c r="G233" t="s">
        <v>14</v>
      </c>
      <c r="H233" t="s">
        <v>70</v>
      </c>
      <c r="I233" t="s">
        <v>24</v>
      </c>
      <c r="J233" t="s">
        <v>48</v>
      </c>
      <c r="K233" t="s">
        <v>49</v>
      </c>
      <c r="L233" t="s">
        <v>598</v>
      </c>
      <c r="M233">
        <v>0.38</v>
      </c>
      <c r="N233" t="s">
        <v>8</v>
      </c>
      <c r="O233" t="s">
        <v>9</v>
      </c>
      <c r="P233" t="s">
        <v>99</v>
      </c>
      <c r="Q233" t="s">
        <v>104</v>
      </c>
      <c r="R233">
        <v>33142</v>
      </c>
      <c r="S233">
        <v>42022</v>
      </c>
      <c r="T233">
        <v>42022</v>
      </c>
      <c r="U233">
        <v>1633.9860000000001</v>
      </c>
      <c r="V233">
        <v>13</v>
      </c>
      <c r="W233">
        <v>739.06</v>
      </c>
      <c r="X233">
        <v>89299</v>
      </c>
      <c r="Y233" t="s">
        <v>3215</v>
      </c>
    </row>
    <row r="234" spans="1:25" x14ac:dyDescent="0.2">
      <c r="A234">
        <v>1971</v>
      </c>
      <c r="B234" t="s">
        <v>599</v>
      </c>
      <c r="C234" t="s">
        <v>92</v>
      </c>
      <c r="D234">
        <v>0.02</v>
      </c>
      <c r="E234">
        <v>11.58</v>
      </c>
      <c r="F234">
        <v>5.72</v>
      </c>
      <c r="G234" t="s">
        <v>14</v>
      </c>
      <c r="H234" t="s">
        <v>70</v>
      </c>
      <c r="I234" t="s">
        <v>24</v>
      </c>
      <c r="J234" t="s">
        <v>321</v>
      </c>
      <c r="K234" t="s">
        <v>49</v>
      </c>
      <c r="L234" t="s">
        <v>600</v>
      </c>
      <c r="M234">
        <v>0.35</v>
      </c>
      <c r="N234" t="s">
        <v>8</v>
      </c>
      <c r="O234" t="s">
        <v>9</v>
      </c>
      <c r="P234" t="s">
        <v>10</v>
      </c>
      <c r="Q234" t="s">
        <v>601</v>
      </c>
      <c r="R234">
        <v>38801</v>
      </c>
      <c r="S234">
        <v>42022</v>
      </c>
      <c r="T234">
        <v>42023</v>
      </c>
      <c r="U234">
        <v>-259.75599999999997</v>
      </c>
      <c r="V234">
        <v>3</v>
      </c>
      <c r="W234">
        <v>35.479999999999997</v>
      </c>
      <c r="X234">
        <v>91550</v>
      </c>
      <c r="Y234" t="s">
        <v>3215</v>
      </c>
    </row>
    <row r="235" spans="1:25" x14ac:dyDescent="0.2">
      <c r="A235">
        <v>1972</v>
      </c>
      <c r="B235" t="s">
        <v>602</v>
      </c>
      <c r="C235" t="s">
        <v>92</v>
      </c>
      <c r="D235">
        <v>0.05</v>
      </c>
      <c r="E235">
        <v>350.99</v>
      </c>
      <c r="F235">
        <v>39</v>
      </c>
      <c r="G235" t="s">
        <v>2</v>
      </c>
      <c r="H235" t="s">
        <v>70</v>
      </c>
      <c r="I235" t="s">
        <v>4</v>
      </c>
      <c r="J235" t="s">
        <v>85</v>
      </c>
      <c r="K235" t="s">
        <v>33</v>
      </c>
      <c r="L235" t="s">
        <v>414</v>
      </c>
      <c r="M235">
        <v>0.55000000000000004</v>
      </c>
      <c r="N235" t="s">
        <v>8</v>
      </c>
      <c r="O235" t="s">
        <v>87</v>
      </c>
      <c r="P235" t="s">
        <v>296</v>
      </c>
      <c r="Q235" t="s">
        <v>603</v>
      </c>
      <c r="R235">
        <v>19090</v>
      </c>
      <c r="S235">
        <v>42022</v>
      </c>
      <c r="T235">
        <v>42024</v>
      </c>
      <c r="U235">
        <v>1469.7275999999999</v>
      </c>
      <c r="V235">
        <v>6</v>
      </c>
      <c r="W235">
        <v>2130.04</v>
      </c>
      <c r="X235">
        <v>91550</v>
      </c>
      <c r="Y235" t="s">
        <v>3218</v>
      </c>
    </row>
    <row r="236" spans="1:25" x14ac:dyDescent="0.2">
      <c r="A236">
        <v>1972</v>
      </c>
      <c r="B236" t="s">
        <v>602</v>
      </c>
      <c r="C236" t="s">
        <v>92</v>
      </c>
      <c r="D236">
        <v>0.04</v>
      </c>
      <c r="E236">
        <v>15.99</v>
      </c>
      <c r="F236">
        <v>9.4</v>
      </c>
      <c r="G236" t="s">
        <v>63</v>
      </c>
      <c r="H236" t="s">
        <v>70</v>
      </c>
      <c r="I236" t="s">
        <v>16</v>
      </c>
      <c r="J236" t="s">
        <v>32</v>
      </c>
      <c r="K236" t="s">
        <v>49</v>
      </c>
      <c r="L236" t="s">
        <v>604</v>
      </c>
      <c r="M236">
        <v>0.49</v>
      </c>
      <c r="N236" t="s">
        <v>8</v>
      </c>
      <c r="O236" t="s">
        <v>87</v>
      </c>
      <c r="P236" t="s">
        <v>296</v>
      </c>
      <c r="Q236" t="s">
        <v>603</v>
      </c>
      <c r="R236">
        <v>19090</v>
      </c>
      <c r="S236">
        <v>42022</v>
      </c>
      <c r="T236">
        <v>42024</v>
      </c>
      <c r="U236">
        <v>-83.553060000000002</v>
      </c>
      <c r="V236">
        <v>5</v>
      </c>
      <c r="W236">
        <v>82.8</v>
      </c>
      <c r="X236">
        <v>91550</v>
      </c>
      <c r="Y236" t="s">
        <v>3218</v>
      </c>
    </row>
    <row r="237" spans="1:25" x14ac:dyDescent="0.2">
      <c r="A237">
        <v>657</v>
      </c>
      <c r="B237" t="s">
        <v>605</v>
      </c>
      <c r="C237" t="s">
        <v>1</v>
      </c>
      <c r="D237">
        <v>0.1</v>
      </c>
      <c r="E237">
        <v>18.97</v>
      </c>
      <c r="F237">
        <v>9.0299999999999994</v>
      </c>
      <c r="G237" t="s">
        <v>14</v>
      </c>
      <c r="H237" t="s">
        <v>15</v>
      </c>
      <c r="I237" t="s">
        <v>24</v>
      </c>
      <c r="J237" t="s">
        <v>64</v>
      </c>
      <c r="K237" t="s">
        <v>49</v>
      </c>
      <c r="L237" t="s">
        <v>606</v>
      </c>
      <c r="M237">
        <v>0.37</v>
      </c>
      <c r="N237" t="s">
        <v>8</v>
      </c>
      <c r="O237" t="s">
        <v>87</v>
      </c>
      <c r="P237" t="s">
        <v>379</v>
      </c>
      <c r="Q237" t="s">
        <v>607</v>
      </c>
      <c r="R237">
        <v>1540</v>
      </c>
      <c r="S237">
        <v>42023</v>
      </c>
      <c r="T237">
        <v>42025</v>
      </c>
      <c r="U237">
        <v>-24.204799999999999</v>
      </c>
      <c r="V237">
        <v>1</v>
      </c>
      <c r="W237">
        <v>19.73</v>
      </c>
      <c r="X237">
        <v>91212</v>
      </c>
      <c r="Y237" t="s">
        <v>3218</v>
      </c>
    </row>
    <row r="238" spans="1:25" x14ac:dyDescent="0.2">
      <c r="A238">
        <v>659</v>
      </c>
      <c r="B238" t="s">
        <v>608</v>
      </c>
      <c r="C238" t="s">
        <v>1</v>
      </c>
      <c r="D238">
        <v>0</v>
      </c>
      <c r="E238">
        <v>119.99</v>
      </c>
      <c r="F238">
        <v>56.14</v>
      </c>
      <c r="G238" t="s">
        <v>2</v>
      </c>
      <c r="H238" t="s">
        <v>15</v>
      </c>
      <c r="I238" t="s">
        <v>16</v>
      </c>
      <c r="J238" t="s">
        <v>32</v>
      </c>
      <c r="K238" t="s">
        <v>6</v>
      </c>
      <c r="L238" t="s">
        <v>563</v>
      </c>
      <c r="M238">
        <v>0.39</v>
      </c>
      <c r="N238" t="s">
        <v>8</v>
      </c>
      <c r="O238" t="s">
        <v>87</v>
      </c>
      <c r="P238" t="s">
        <v>609</v>
      </c>
      <c r="Q238" t="s">
        <v>610</v>
      </c>
      <c r="R238">
        <v>5403</v>
      </c>
      <c r="S238">
        <v>42023</v>
      </c>
      <c r="T238">
        <v>42024</v>
      </c>
      <c r="U238">
        <v>-126.05777999999999</v>
      </c>
      <c r="V238">
        <v>5</v>
      </c>
      <c r="W238">
        <v>615.54</v>
      </c>
      <c r="X238">
        <v>91212</v>
      </c>
      <c r="Y238" t="s">
        <v>3218</v>
      </c>
    </row>
    <row r="239" spans="1:25" x14ac:dyDescent="0.2">
      <c r="A239">
        <v>3095</v>
      </c>
      <c r="B239" t="s">
        <v>611</v>
      </c>
      <c r="C239" t="s">
        <v>1</v>
      </c>
      <c r="D239">
        <v>0.09</v>
      </c>
      <c r="E239">
        <v>207.48</v>
      </c>
      <c r="F239">
        <v>0.99</v>
      </c>
      <c r="G239" t="s">
        <v>14</v>
      </c>
      <c r="H239" t="s">
        <v>15</v>
      </c>
      <c r="I239" t="s">
        <v>24</v>
      </c>
      <c r="J239" t="s">
        <v>71</v>
      </c>
      <c r="K239" t="s">
        <v>49</v>
      </c>
      <c r="L239" t="s">
        <v>612</v>
      </c>
      <c r="M239">
        <v>0.55000000000000004</v>
      </c>
      <c r="N239" t="s">
        <v>8</v>
      </c>
      <c r="O239" t="s">
        <v>87</v>
      </c>
      <c r="P239" t="s">
        <v>293</v>
      </c>
      <c r="Q239" t="s">
        <v>613</v>
      </c>
      <c r="R239">
        <v>45011</v>
      </c>
      <c r="S239">
        <v>42023</v>
      </c>
      <c r="T239">
        <v>42025</v>
      </c>
      <c r="U239">
        <v>683.9556</v>
      </c>
      <c r="V239">
        <v>5</v>
      </c>
      <c r="W239">
        <v>991.24</v>
      </c>
      <c r="X239">
        <v>86220</v>
      </c>
      <c r="Y239" t="s">
        <v>3218</v>
      </c>
    </row>
    <row r="240" spans="1:25" x14ac:dyDescent="0.2">
      <c r="A240">
        <v>259</v>
      </c>
      <c r="B240" t="s">
        <v>614</v>
      </c>
      <c r="C240" t="s">
        <v>23</v>
      </c>
      <c r="D240">
        <v>0.09</v>
      </c>
      <c r="E240">
        <v>2.88</v>
      </c>
      <c r="F240">
        <v>0.7</v>
      </c>
      <c r="G240" t="s">
        <v>14</v>
      </c>
      <c r="H240" t="s">
        <v>15</v>
      </c>
      <c r="I240" t="s">
        <v>24</v>
      </c>
      <c r="J240" t="s">
        <v>25</v>
      </c>
      <c r="K240" t="s">
        <v>26</v>
      </c>
      <c r="L240" t="s">
        <v>615</v>
      </c>
      <c r="M240">
        <v>0.56000000000000005</v>
      </c>
      <c r="N240" t="s">
        <v>8</v>
      </c>
      <c r="O240" t="s">
        <v>35</v>
      </c>
      <c r="P240" t="s">
        <v>616</v>
      </c>
      <c r="Q240" t="s">
        <v>617</v>
      </c>
      <c r="R240">
        <v>87505</v>
      </c>
      <c r="S240">
        <v>42023</v>
      </c>
      <c r="T240">
        <v>42023</v>
      </c>
      <c r="U240">
        <v>5.7531999999999996</v>
      </c>
      <c r="V240">
        <v>10</v>
      </c>
      <c r="W240">
        <v>26.38</v>
      </c>
      <c r="X240">
        <v>85857</v>
      </c>
      <c r="Y240" t="s">
        <v>3217</v>
      </c>
    </row>
    <row r="241" spans="1:25" x14ac:dyDescent="0.2">
      <c r="A241">
        <v>3155</v>
      </c>
      <c r="B241" t="s">
        <v>618</v>
      </c>
      <c r="C241" t="s">
        <v>1</v>
      </c>
      <c r="D241">
        <v>0.02</v>
      </c>
      <c r="E241">
        <v>60.22</v>
      </c>
      <c r="F241">
        <v>3.5</v>
      </c>
      <c r="G241" t="s">
        <v>14</v>
      </c>
      <c r="H241" t="s">
        <v>70</v>
      </c>
      <c r="I241" t="s">
        <v>24</v>
      </c>
      <c r="J241" t="s">
        <v>71</v>
      </c>
      <c r="K241" t="s">
        <v>49</v>
      </c>
      <c r="L241" t="s">
        <v>619</v>
      </c>
      <c r="M241">
        <v>0.56999999999999995</v>
      </c>
      <c r="N241" t="s">
        <v>8</v>
      </c>
      <c r="O241" t="s">
        <v>9</v>
      </c>
      <c r="P241" t="s">
        <v>99</v>
      </c>
      <c r="Q241" t="s">
        <v>308</v>
      </c>
      <c r="R241">
        <v>32771</v>
      </c>
      <c r="S241">
        <v>42024</v>
      </c>
      <c r="T241">
        <v>42025</v>
      </c>
      <c r="U241">
        <v>-193.91399999999999</v>
      </c>
      <c r="V241">
        <v>9</v>
      </c>
      <c r="W241">
        <v>541.76</v>
      </c>
      <c r="X241">
        <v>86898</v>
      </c>
      <c r="Y241" t="s">
        <v>3215</v>
      </c>
    </row>
    <row r="242" spans="1:25" x14ac:dyDescent="0.2">
      <c r="A242">
        <v>32</v>
      </c>
      <c r="B242" t="s">
        <v>620</v>
      </c>
      <c r="C242" t="s">
        <v>92</v>
      </c>
      <c r="D242">
        <v>0.09</v>
      </c>
      <c r="E242">
        <v>125.99</v>
      </c>
      <c r="F242">
        <v>7.69</v>
      </c>
      <c r="G242" t="s">
        <v>63</v>
      </c>
      <c r="H242" t="s">
        <v>70</v>
      </c>
      <c r="I242" t="s">
        <v>16</v>
      </c>
      <c r="J242" t="s">
        <v>111</v>
      </c>
      <c r="K242" t="s">
        <v>49</v>
      </c>
      <c r="L242" t="s">
        <v>621</v>
      </c>
      <c r="M242">
        <v>0.59</v>
      </c>
      <c r="N242" t="s">
        <v>8</v>
      </c>
      <c r="O242" t="s">
        <v>35</v>
      </c>
      <c r="P242" t="s">
        <v>115</v>
      </c>
      <c r="Q242" t="s">
        <v>622</v>
      </c>
      <c r="R242">
        <v>97526</v>
      </c>
      <c r="S242">
        <v>42024</v>
      </c>
      <c r="T242">
        <v>42026</v>
      </c>
      <c r="U242">
        <v>209.99700000000001</v>
      </c>
      <c r="V242">
        <v>8</v>
      </c>
      <c r="W242">
        <v>783.55</v>
      </c>
      <c r="X242">
        <v>89202</v>
      </c>
      <c r="Y242" t="s">
        <v>3217</v>
      </c>
    </row>
    <row r="243" spans="1:25" x14ac:dyDescent="0.2">
      <c r="A243">
        <v>493</v>
      </c>
      <c r="B243" t="s">
        <v>623</v>
      </c>
      <c r="C243" t="s">
        <v>46</v>
      </c>
      <c r="D243">
        <v>0.02</v>
      </c>
      <c r="E243">
        <v>6.48</v>
      </c>
      <c r="F243">
        <v>6.6</v>
      </c>
      <c r="G243" t="s">
        <v>14</v>
      </c>
      <c r="H243" t="s">
        <v>15</v>
      </c>
      <c r="I243" t="s">
        <v>24</v>
      </c>
      <c r="J243" t="s">
        <v>64</v>
      </c>
      <c r="K243" t="s">
        <v>49</v>
      </c>
      <c r="L243" t="s">
        <v>624</v>
      </c>
      <c r="M243">
        <v>0.37</v>
      </c>
      <c r="N243" t="s">
        <v>8</v>
      </c>
      <c r="O243" t="s">
        <v>35</v>
      </c>
      <c r="P243" t="s">
        <v>42</v>
      </c>
      <c r="Q243" t="s">
        <v>625</v>
      </c>
      <c r="R243">
        <v>98158</v>
      </c>
      <c r="S243">
        <v>42024</v>
      </c>
      <c r="T243">
        <v>42026</v>
      </c>
      <c r="U243">
        <v>-92.05</v>
      </c>
      <c r="V243">
        <v>10</v>
      </c>
      <c r="W243">
        <v>66.709999999999994</v>
      </c>
      <c r="X243">
        <v>88906</v>
      </c>
      <c r="Y243" t="s">
        <v>3217</v>
      </c>
    </row>
    <row r="244" spans="1:25" x14ac:dyDescent="0.2">
      <c r="A244">
        <v>493</v>
      </c>
      <c r="B244" t="s">
        <v>623</v>
      </c>
      <c r="C244" t="s">
        <v>46</v>
      </c>
      <c r="D244">
        <v>0.04</v>
      </c>
      <c r="E244">
        <v>17.149999999999999</v>
      </c>
      <c r="F244">
        <v>4.96</v>
      </c>
      <c r="G244" t="s">
        <v>14</v>
      </c>
      <c r="H244" t="s">
        <v>15</v>
      </c>
      <c r="I244" t="s">
        <v>24</v>
      </c>
      <c r="J244" t="s">
        <v>54</v>
      </c>
      <c r="K244" t="s">
        <v>49</v>
      </c>
      <c r="L244" t="s">
        <v>626</v>
      </c>
      <c r="M244">
        <v>0.57999999999999996</v>
      </c>
      <c r="N244" t="s">
        <v>8</v>
      </c>
      <c r="O244" t="s">
        <v>35</v>
      </c>
      <c r="P244" t="s">
        <v>42</v>
      </c>
      <c r="Q244" t="s">
        <v>625</v>
      </c>
      <c r="R244">
        <v>98158</v>
      </c>
      <c r="S244">
        <v>42024</v>
      </c>
      <c r="T244">
        <v>42025</v>
      </c>
      <c r="U244">
        <v>6.11</v>
      </c>
      <c r="V244">
        <v>5</v>
      </c>
      <c r="W244">
        <v>87.16</v>
      </c>
      <c r="X244">
        <v>88906</v>
      </c>
      <c r="Y244" t="s">
        <v>3217</v>
      </c>
    </row>
    <row r="245" spans="1:25" x14ac:dyDescent="0.2">
      <c r="A245">
        <v>524</v>
      </c>
      <c r="B245" t="s">
        <v>627</v>
      </c>
      <c r="C245" t="s">
        <v>46</v>
      </c>
      <c r="D245">
        <v>0.03</v>
      </c>
      <c r="E245">
        <v>1270.99</v>
      </c>
      <c r="F245">
        <v>19.989999999999998</v>
      </c>
      <c r="G245" t="s">
        <v>14</v>
      </c>
      <c r="H245" t="s">
        <v>15</v>
      </c>
      <c r="I245" t="s">
        <v>24</v>
      </c>
      <c r="J245" t="s">
        <v>48</v>
      </c>
      <c r="K245" t="s">
        <v>49</v>
      </c>
      <c r="L245" t="s">
        <v>628</v>
      </c>
      <c r="M245">
        <v>0.35</v>
      </c>
      <c r="N245" t="s">
        <v>8</v>
      </c>
      <c r="O245" t="s">
        <v>9</v>
      </c>
      <c r="P245" t="s">
        <v>376</v>
      </c>
      <c r="Q245" t="s">
        <v>629</v>
      </c>
      <c r="R245">
        <v>37922</v>
      </c>
      <c r="S245">
        <v>42024</v>
      </c>
      <c r="T245">
        <v>42026</v>
      </c>
      <c r="U245">
        <v>363.55200000000002</v>
      </c>
      <c r="V245">
        <v>2</v>
      </c>
      <c r="W245">
        <v>2589.0100000000002</v>
      </c>
      <c r="X245">
        <v>91127</v>
      </c>
      <c r="Y245" t="s">
        <v>3215</v>
      </c>
    </row>
    <row r="246" spans="1:25" x14ac:dyDescent="0.2">
      <c r="A246">
        <v>524</v>
      </c>
      <c r="B246" t="s">
        <v>627</v>
      </c>
      <c r="C246" t="s">
        <v>46</v>
      </c>
      <c r="D246">
        <v>7.0000000000000007E-2</v>
      </c>
      <c r="E246">
        <v>2036.48</v>
      </c>
      <c r="F246">
        <v>14.7</v>
      </c>
      <c r="G246" t="s">
        <v>2</v>
      </c>
      <c r="H246" t="s">
        <v>15</v>
      </c>
      <c r="I246" t="s">
        <v>16</v>
      </c>
      <c r="J246" t="s">
        <v>32</v>
      </c>
      <c r="K246" t="s">
        <v>33</v>
      </c>
      <c r="L246" t="s">
        <v>34</v>
      </c>
      <c r="M246">
        <v>0.55000000000000004</v>
      </c>
      <c r="N246" t="s">
        <v>8</v>
      </c>
      <c r="O246" t="s">
        <v>9</v>
      </c>
      <c r="P246" t="s">
        <v>376</v>
      </c>
      <c r="Q246" t="s">
        <v>629</v>
      </c>
      <c r="R246">
        <v>37922</v>
      </c>
      <c r="S246">
        <v>42024</v>
      </c>
      <c r="T246">
        <v>42026</v>
      </c>
      <c r="U246">
        <v>-11.536</v>
      </c>
      <c r="V246">
        <v>1</v>
      </c>
      <c r="W246">
        <v>1893.93</v>
      </c>
      <c r="X246">
        <v>91127</v>
      </c>
      <c r="Y246" t="s">
        <v>3215</v>
      </c>
    </row>
    <row r="247" spans="1:25" x14ac:dyDescent="0.2">
      <c r="A247">
        <v>549</v>
      </c>
      <c r="B247" t="s">
        <v>630</v>
      </c>
      <c r="C247" t="s">
        <v>46</v>
      </c>
      <c r="D247">
        <v>0.02</v>
      </c>
      <c r="E247">
        <v>7.1</v>
      </c>
      <c r="F247">
        <v>6.05</v>
      </c>
      <c r="G247" t="s">
        <v>14</v>
      </c>
      <c r="H247" t="s">
        <v>70</v>
      </c>
      <c r="I247" t="s">
        <v>24</v>
      </c>
      <c r="J247" t="s">
        <v>48</v>
      </c>
      <c r="K247" t="s">
        <v>49</v>
      </c>
      <c r="L247" t="s">
        <v>227</v>
      </c>
      <c r="M247">
        <v>0.39</v>
      </c>
      <c r="N247" t="s">
        <v>8</v>
      </c>
      <c r="O247" t="s">
        <v>35</v>
      </c>
      <c r="P247" t="s">
        <v>616</v>
      </c>
      <c r="Q247" t="s">
        <v>171</v>
      </c>
      <c r="R247">
        <v>88201</v>
      </c>
      <c r="S247">
        <v>42024</v>
      </c>
      <c r="T247">
        <v>42024</v>
      </c>
      <c r="U247">
        <v>-66.378</v>
      </c>
      <c r="V247">
        <v>9</v>
      </c>
      <c r="W247">
        <v>66.319999999999993</v>
      </c>
      <c r="X247">
        <v>90908</v>
      </c>
      <c r="Y247" t="s">
        <v>3217</v>
      </c>
    </row>
    <row r="248" spans="1:25" x14ac:dyDescent="0.2">
      <c r="A248">
        <v>2464</v>
      </c>
      <c r="B248" t="s">
        <v>631</v>
      </c>
      <c r="C248" t="s">
        <v>46</v>
      </c>
      <c r="D248">
        <v>0.05</v>
      </c>
      <c r="E248">
        <v>6.28</v>
      </c>
      <c r="F248">
        <v>5.36</v>
      </c>
      <c r="G248" t="s">
        <v>14</v>
      </c>
      <c r="H248" t="s">
        <v>15</v>
      </c>
      <c r="I248" t="s">
        <v>24</v>
      </c>
      <c r="J248" t="s">
        <v>48</v>
      </c>
      <c r="K248" t="s">
        <v>49</v>
      </c>
      <c r="L248" t="s">
        <v>632</v>
      </c>
      <c r="M248">
        <v>0.4</v>
      </c>
      <c r="N248" t="s">
        <v>8</v>
      </c>
      <c r="O248" t="s">
        <v>9</v>
      </c>
      <c r="P248" t="s">
        <v>144</v>
      </c>
      <c r="Q248" t="s">
        <v>633</v>
      </c>
      <c r="R248">
        <v>71111</v>
      </c>
      <c r="S248">
        <v>42024</v>
      </c>
      <c r="T248">
        <v>42027</v>
      </c>
      <c r="U248">
        <v>1.278</v>
      </c>
      <c r="V248">
        <v>6</v>
      </c>
      <c r="W248">
        <v>38.04</v>
      </c>
      <c r="X248">
        <v>88714</v>
      </c>
      <c r="Y248" t="s">
        <v>3215</v>
      </c>
    </row>
    <row r="249" spans="1:25" x14ac:dyDescent="0.2">
      <c r="A249">
        <v>2464</v>
      </c>
      <c r="B249" t="s">
        <v>631</v>
      </c>
      <c r="C249" t="s">
        <v>46</v>
      </c>
      <c r="D249">
        <v>0.04</v>
      </c>
      <c r="E249">
        <v>3.08</v>
      </c>
      <c r="F249">
        <v>0.99</v>
      </c>
      <c r="G249" t="s">
        <v>14</v>
      </c>
      <c r="H249" t="s">
        <v>15</v>
      </c>
      <c r="I249" t="s">
        <v>24</v>
      </c>
      <c r="J249" t="s">
        <v>128</v>
      </c>
      <c r="K249" t="s">
        <v>49</v>
      </c>
      <c r="L249" t="s">
        <v>634</v>
      </c>
      <c r="M249">
        <v>0.37</v>
      </c>
      <c r="N249" t="s">
        <v>8</v>
      </c>
      <c r="O249" t="s">
        <v>9</v>
      </c>
      <c r="P249" t="s">
        <v>144</v>
      </c>
      <c r="Q249" t="s">
        <v>633</v>
      </c>
      <c r="R249">
        <v>71111</v>
      </c>
      <c r="S249">
        <v>42024</v>
      </c>
      <c r="T249">
        <v>42025</v>
      </c>
      <c r="U249">
        <v>424.29</v>
      </c>
      <c r="V249">
        <v>14</v>
      </c>
      <c r="W249">
        <v>42.53</v>
      </c>
      <c r="X249">
        <v>88714</v>
      </c>
      <c r="Y249" t="s">
        <v>3215</v>
      </c>
    </row>
    <row r="250" spans="1:25" x14ac:dyDescent="0.2">
      <c r="A250">
        <v>1473</v>
      </c>
      <c r="B250" t="s">
        <v>635</v>
      </c>
      <c r="C250" t="s">
        <v>1</v>
      </c>
      <c r="D250">
        <v>0.04</v>
      </c>
      <c r="E250">
        <v>9.7799999999999994</v>
      </c>
      <c r="F250">
        <v>1.99</v>
      </c>
      <c r="G250" t="s">
        <v>63</v>
      </c>
      <c r="H250" t="s">
        <v>47</v>
      </c>
      <c r="I250" t="s">
        <v>16</v>
      </c>
      <c r="J250" t="s">
        <v>17</v>
      </c>
      <c r="K250" t="s">
        <v>18</v>
      </c>
      <c r="L250" t="s">
        <v>636</v>
      </c>
      <c r="M250">
        <v>0.43</v>
      </c>
      <c r="N250" t="s">
        <v>8</v>
      </c>
      <c r="O250" t="s">
        <v>87</v>
      </c>
      <c r="P250" t="s">
        <v>293</v>
      </c>
      <c r="Q250" t="s">
        <v>637</v>
      </c>
      <c r="R250">
        <v>44691</v>
      </c>
      <c r="S250">
        <v>42025</v>
      </c>
      <c r="T250">
        <v>42026</v>
      </c>
      <c r="U250">
        <v>61.292700000000004</v>
      </c>
      <c r="V250">
        <v>9</v>
      </c>
      <c r="W250">
        <v>88.83</v>
      </c>
      <c r="X250">
        <v>87076</v>
      </c>
      <c r="Y250" t="s">
        <v>3218</v>
      </c>
    </row>
    <row r="251" spans="1:25" x14ac:dyDescent="0.2">
      <c r="A251">
        <v>1788</v>
      </c>
      <c r="B251" t="s">
        <v>638</v>
      </c>
      <c r="C251" t="s">
        <v>1</v>
      </c>
      <c r="D251">
        <v>0.04</v>
      </c>
      <c r="E251">
        <v>205.99</v>
      </c>
      <c r="F251">
        <v>8.99</v>
      </c>
      <c r="G251" t="s">
        <v>14</v>
      </c>
      <c r="H251" t="s">
        <v>15</v>
      </c>
      <c r="I251" t="s">
        <v>16</v>
      </c>
      <c r="J251" t="s">
        <v>111</v>
      </c>
      <c r="K251" t="s">
        <v>49</v>
      </c>
      <c r="L251" t="s">
        <v>639</v>
      </c>
      <c r="M251">
        <v>0.56000000000000005</v>
      </c>
      <c r="N251" t="s">
        <v>8</v>
      </c>
      <c r="O251" t="s">
        <v>9</v>
      </c>
      <c r="P251" t="s">
        <v>51</v>
      </c>
      <c r="Q251" t="s">
        <v>640</v>
      </c>
      <c r="R251">
        <v>30188</v>
      </c>
      <c r="S251">
        <v>42025</v>
      </c>
      <c r="T251">
        <v>42026</v>
      </c>
      <c r="U251">
        <v>960.98400000000004</v>
      </c>
      <c r="V251">
        <v>6</v>
      </c>
      <c r="W251">
        <v>1008.53</v>
      </c>
      <c r="X251">
        <v>88256</v>
      </c>
      <c r="Y251" t="s">
        <v>3215</v>
      </c>
    </row>
    <row r="252" spans="1:25" x14ac:dyDescent="0.2">
      <c r="A252">
        <v>263</v>
      </c>
      <c r="B252" t="s">
        <v>641</v>
      </c>
      <c r="C252" t="s">
        <v>13</v>
      </c>
      <c r="D252">
        <v>0.05</v>
      </c>
      <c r="E252">
        <v>31.76</v>
      </c>
      <c r="F252">
        <v>45.51</v>
      </c>
      <c r="G252" t="s">
        <v>2</v>
      </c>
      <c r="H252" t="s">
        <v>3</v>
      </c>
      <c r="I252" t="s">
        <v>4</v>
      </c>
      <c r="J252" t="s">
        <v>5</v>
      </c>
      <c r="K252" t="s">
        <v>6</v>
      </c>
      <c r="L252" t="s">
        <v>642</v>
      </c>
      <c r="M252">
        <v>0.65</v>
      </c>
      <c r="N252" t="s">
        <v>8</v>
      </c>
      <c r="O252" t="s">
        <v>87</v>
      </c>
      <c r="P252" t="s">
        <v>293</v>
      </c>
      <c r="Q252" t="s">
        <v>643</v>
      </c>
      <c r="R252">
        <v>44106</v>
      </c>
      <c r="S252">
        <v>42025</v>
      </c>
      <c r="T252">
        <v>42027</v>
      </c>
      <c r="U252">
        <v>-2177.9860960000001</v>
      </c>
      <c r="V252">
        <v>9</v>
      </c>
      <c r="W252">
        <v>304.33999999999997</v>
      </c>
      <c r="X252">
        <v>86297</v>
      </c>
      <c r="Y252" t="s">
        <v>3218</v>
      </c>
    </row>
    <row r="253" spans="1:25" x14ac:dyDescent="0.2">
      <c r="A253">
        <v>2423</v>
      </c>
      <c r="B253" t="s">
        <v>644</v>
      </c>
      <c r="C253" t="s">
        <v>23</v>
      </c>
      <c r="D253">
        <v>0.04</v>
      </c>
      <c r="E253">
        <v>100.98</v>
      </c>
      <c r="F253">
        <v>7.18</v>
      </c>
      <c r="G253" t="s">
        <v>14</v>
      </c>
      <c r="H253" t="s">
        <v>47</v>
      </c>
      <c r="I253" t="s">
        <v>16</v>
      </c>
      <c r="J253" t="s">
        <v>17</v>
      </c>
      <c r="K253" t="s">
        <v>49</v>
      </c>
      <c r="L253" t="s">
        <v>645</v>
      </c>
      <c r="M253">
        <v>0.4</v>
      </c>
      <c r="N253" t="s">
        <v>8</v>
      </c>
      <c r="O253" t="s">
        <v>28</v>
      </c>
      <c r="P253" t="s">
        <v>163</v>
      </c>
      <c r="Q253" t="s">
        <v>646</v>
      </c>
      <c r="R253">
        <v>76053</v>
      </c>
      <c r="S253">
        <v>42025</v>
      </c>
      <c r="T253">
        <v>42030</v>
      </c>
      <c r="U253">
        <v>269.94</v>
      </c>
      <c r="V253">
        <v>4</v>
      </c>
      <c r="W253">
        <v>414.91</v>
      </c>
      <c r="X253">
        <v>89054</v>
      </c>
      <c r="Y253" t="s">
        <v>3216</v>
      </c>
    </row>
    <row r="254" spans="1:25" x14ac:dyDescent="0.2">
      <c r="A254">
        <v>2882</v>
      </c>
      <c r="B254" t="s">
        <v>647</v>
      </c>
      <c r="C254" t="s">
        <v>23</v>
      </c>
      <c r="D254">
        <v>0.02</v>
      </c>
      <c r="E254">
        <v>43.98</v>
      </c>
      <c r="F254">
        <v>1.99</v>
      </c>
      <c r="G254" t="s">
        <v>14</v>
      </c>
      <c r="H254" t="s">
        <v>15</v>
      </c>
      <c r="I254" t="s">
        <v>16</v>
      </c>
      <c r="J254" t="s">
        <v>17</v>
      </c>
      <c r="K254" t="s">
        <v>18</v>
      </c>
      <c r="L254" t="s">
        <v>648</v>
      </c>
      <c r="M254">
        <v>0.44</v>
      </c>
      <c r="N254" t="s">
        <v>8</v>
      </c>
      <c r="O254" t="s">
        <v>9</v>
      </c>
      <c r="P254" t="s">
        <v>73</v>
      </c>
      <c r="Q254" t="s">
        <v>649</v>
      </c>
      <c r="R254">
        <v>28206</v>
      </c>
      <c r="S254">
        <v>42025</v>
      </c>
      <c r="T254">
        <v>42029</v>
      </c>
      <c r="U254">
        <v>333.76049999999998</v>
      </c>
      <c r="V254">
        <v>40</v>
      </c>
      <c r="W254">
        <v>1724.01</v>
      </c>
      <c r="X254">
        <v>50917</v>
      </c>
      <c r="Y254" t="s">
        <v>3215</v>
      </c>
    </row>
    <row r="255" spans="1:25" x14ac:dyDescent="0.2">
      <c r="A255">
        <v>1402</v>
      </c>
      <c r="B255" t="s">
        <v>507</v>
      </c>
      <c r="C255" t="s">
        <v>92</v>
      </c>
      <c r="D255">
        <v>0.04</v>
      </c>
      <c r="E255">
        <v>30.73</v>
      </c>
      <c r="F255">
        <v>4</v>
      </c>
      <c r="G255" t="s">
        <v>14</v>
      </c>
      <c r="H255" t="s">
        <v>47</v>
      </c>
      <c r="I255" t="s">
        <v>16</v>
      </c>
      <c r="J255" t="s">
        <v>17</v>
      </c>
      <c r="K255" t="s">
        <v>49</v>
      </c>
      <c r="L255" t="s">
        <v>650</v>
      </c>
      <c r="M255">
        <v>0.75</v>
      </c>
      <c r="N255" t="s">
        <v>8</v>
      </c>
      <c r="O255" t="s">
        <v>28</v>
      </c>
      <c r="P255" t="s">
        <v>79</v>
      </c>
      <c r="Q255" t="s">
        <v>509</v>
      </c>
      <c r="R255">
        <v>60653</v>
      </c>
      <c r="S255">
        <v>42025</v>
      </c>
      <c r="T255">
        <v>42026</v>
      </c>
      <c r="U255">
        <v>-20.79</v>
      </c>
      <c r="V255">
        <v>48</v>
      </c>
      <c r="W255">
        <v>1420.84</v>
      </c>
      <c r="X255">
        <v>43079</v>
      </c>
      <c r="Y255" t="s">
        <v>3216</v>
      </c>
    </row>
    <row r="256" spans="1:25" x14ac:dyDescent="0.2">
      <c r="A256">
        <v>1405</v>
      </c>
      <c r="B256" t="s">
        <v>510</v>
      </c>
      <c r="C256" t="s">
        <v>92</v>
      </c>
      <c r="D256">
        <v>0.04</v>
      </c>
      <c r="E256">
        <v>30.73</v>
      </c>
      <c r="F256">
        <v>4</v>
      </c>
      <c r="G256" t="s">
        <v>14</v>
      </c>
      <c r="H256" t="s">
        <v>47</v>
      </c>
      <c r="I256" t="s">
        <v>16</v>
      </c>
      <c r="J256" t="s">
        <v>17</v>
      </c>
      <c r="K256" t="s">
        <v>49</v>
      </c>
      <c r="L256" t="s">
        <v>650</v>
      </c>
      <c r="M256">
        <v>0.75</v>
      </c>
      <c r="N256" t="s">
        <v>8</v>
      </c>
      <c r="O256" t="s">
        <v>28</v>
      </c>
      <c r="P256" t="s">
        <v>265</v>
      </c>
      <c r="Q256" t="s">
        <v>511</v>
      </c>
      <c r="R256">
        <v>49017</v>
      </c>
      <c r="S256">
        <v>42025</v>
      </c>
      <c r="T256">
        <v>42026</v>
      </c>
      <c r="U256">
        <v>-20.79</v>
      </c>
      <c r="V256">
        <v>12</v>
      </c>
      <c r="W256">
        <v>355.21</v>
      </c>
      <c r="X256">
        <v>86145</v>
      </c>
      <c r="Y256" t="s">
        <v>3216</v>
      </c>
    </row>
    <row r="257" spans="1:25" x14ac:dyDescent="0.2">
      <c r="A257">
        <v>2796</v>
      </c>
      <c r="B257" t="s">
        <v>651</v>
      </c>
      <c r="C257" t="s">
        <v>92</v>
      </c>
      <c r="D257">
        <v>0.02</v>
      </c>
      <c r="E257">
        <v>30.44</v>
      </c>
      <c r="F257">
        <v>1.49</v>
      </c>
      <c r="G257" t="s">
        <v>14</v>
      </c>
      <c r="H257" t="s">
        <v>70</v>
      </c>
      <c r="I257" t="s">
        <v>24</v>
      </c>
      <c r="J257" t="s">
        <v>48</v>
      </c>
      <c r="K257" t="s">
        <v>49</v>
      </c>
      <c r="L257" t="s">
        <v>652</v>
      </c>
      <c r="M257">
        <v>0.37</v>
      </c>
      <c r="N257" t="s">
        <v>8</v>
      </c>
      <c r="O257" t="s">
        <v>28</v>
      </c>
      <c r="P257" t="s">
        <v>189</v>
      </c>
      <c r="Q257" t="s">
        <v>653</v>
      </c>
      <c r="R257">
        <v>51106</v>
      </c>
      <c r="S257">
        <v>42025</v>
      </c>
      <c r="T257">
        <v>42027</v>
      </c>
      <c r="U257">
        <v>266.76089999999999</v>
      </c>
      <c r="V257">
        <v>12</v>
      </c>
      <c r="W257">
        <v>386.61</v>
      </c>
      <c r="X257">
        <v>87553</v>
      </c>
      <c r="Y257" t="s">
        <v>3216</v>
      </c>
    </row>
    <row r="258" spans="1:25" x14ac:dyDescent="0.2">
      <c r="A258">
        <v>2797</v>
      </c>
      <c r="B258" t="s">
        <v>366</v>
      </c>
      <c r="C258" t="s">
        <v>92</v>
      </c>
      <c r="D258">
        <v>0.02</v>
      </c>
      <c r="E258">
        <v>4.91</v>
      </c>
      <c r="F258">
        <v>0.5</v>
      </c>
      <c r="G258" t="s">
        <v>14</v>
      </c>
      <c r="H258" t="s">
        <v>70</v>
      </c>
      <c r="I258" t="s">
        <v>24</v>
      </c>
      <c r="J258" t="s">
        <v>128</v>
      </c>
      <c r="K258" t="s">
        <v>49</v>
      </c>
      <c r="L258" t="s">
        <v>553</v>
      </c>
      <c r="M258">
        <v>0.36</v>
      </c>
      <c r="N258" t="s">
        <v>8</v>
      </c>
      <c r="O258" t="s">
        <v>87</v>
      </c>
      <c r="P258" t="s">
        <v>296</v>
      </c>
      <c r="Q258" t="s">
        <v>368</v>
      </c>
      <c r="R258">
        <v>15122</v>
      </c>
      <c r="S258">
        <v>42025</v>
      </c>
      <c r="T258">
        <v>42026</v>
      </c>
      <c r="U258">
        <v>29.883900000000001</v>
      </c>
      <c r="V258">
        <v>9</v>
      </c>
      <c r="W258">
        <v>43.31</v>
      </c>
      <c r="X258">
        <v>87553</v>
      </c>
      <c r="Y258" t="s">
        <v>3218</v>
      </c>
    </row>
    <row r="259" spans="1:25" x14ac:dyDescent="0.2">
      <c r="A259">
        <v>2855</v>
      </c>
      <c r="B259" t="s">
        <v>654</v>
      </c>
      <c r="C259" t="s">
        <v>92</v>
      </c>
      <c r="D259">
        <v>0.08</v>
      </c>
      <c r="E259">
        <v>7.84</v>
      </c>
      <c r="F259">
        <v>4.71</v>
      </c>
      <c r="G259" t="s">
        <v>14</v>
      </c>
      <c r="H259" t="s">
        <v>70</v>
      </c>
      <c r="I259" t="s">
        <v>24</v>
      </c>
      <c r="J259" t="s">
        <v>48</v>
      </c>
      <c r="K259" t="s">
        <v>49</v>
      </c>
      <c r="L259" t="s">
        <v>655</v>
      </c>
      <c r="M259">
        <v>0.35</v>
      </c>
      <c r="N259" t="s">
        <v>8</v>
      </c>
      <c r="O259" t="s">
        <v>35</v>
      </c>
      <c r="P259" t="s">
        <v>42</v>
      </c>
      <c r="Q259" t="s">
        <v>656</v>
      </c>
      <c r="R259">
        <v>98198</v>
      </c>
      <c r="S259">
        <v>42025</v>
      </c>
      <c r="T259">
        <v>42026</v>
      </c>
      <c r="U259">
        <v>-12.87678</v>
      </c>
      <c r="V259">
        <v>10</v>
      </c>
      <c r="W259">
        <v>76.16</v>
      </c>
      <c r="X259">
        <v>87316</v>
      </c>
      <c r="Y259" t="s">
        <v>3217</v>
      </c>
    </row>
    <row r="260" spans="1:25" x14ac:dyDescent="0.2">
      <c r="A260">
        <v>2855</v>
      </c>
      <c r="B260" t="s">
        <v>654</v>
      </c>
      <c r="C260" t="s">
        <v>92</v>
      </c>
      <c r="D260">
        <v>0.03</v>
      </c>
      <c r="E260">
        <v>105.34</v>
      </c>
      <c r="F260">
        <v>24.49</v>
      </c>
      <c r="G260" t="s">
        <v>14</v>
      </c>
      <c r="H260" t="s">
        <v>70</v>
      </c>
      <c r="I260" t="s">
        <v>4</v>
      </c>
      <c r="J260" t="s">
        <v>102</v>
      </c>
      <c r="K260" t="s">
        <v>40</v>
      </c>
      <c r="L260" t="s">
        <v>657</v>
      </c>
      <c r="M260">
        <v>0.61</v>
      </c>
      <c r="N260" t="s">
        <v>8</v>
      </c>
      <c r="O260" t="s">
        <v>35</v>
      </c>
      <c r="P260" t="s">
        <v>42</v>
      </c>
      <c r="Q260" t="s">
        <v>656</v>
      </c>
      <c r="R260">
        <v>98198</v>
      </c>
      <c r="S260">
        <v>42025</v>
      </c>
      <c r="T260">
        <v>42026</v>
      </c>
      <c r="U260">
        <v>618.13080000000002</v>
      </c>
      <c r="V260">
        <v>10</v>
      </c>
      <c r="W260">
        <v>1038.1400000000001</v>
      </c>
      <c r="X260">
        <v>87316</v>
      </c>
      <c r="Y260" t="s">
        <v>3217</v>
      </c>
    </row>
    <row r="261" spans="1:25" x14ac:dyDescent="0.2">
      <c r="A261">
        <v>584</v>
      </c>
      <c r="B261" t="s">
        <v>658</v>
      </c>
      <c r="C261" t="s">
        <v>46</v>
      </c>
      <c r="D261">
        <v>0.04</v>
      </c>
      <c r="E261">
        <v>15.51</v>
      </c>
      <c r="F261">
        <v>17.78</v>
      </c>
      <c r="G261" t="s">
        <v>14</v>
      </c>
      <c r="H261" t="s">
        <v>70</v>
      </c>
      <c r="I261" t="s">
        <v>24</v>
      </c>
      <c r="J261" t="s">
        <v>54</v>
      </c>
      <c r="K261" t="s">
        <v>49</v>
      </c>
      <c r="L261" t="s">
        <v>234</v>
      </c>
      <c r="M261">
        <v>0.59</v>
      </c>
      <c r="N261" t="s">
        <v>8</v>
      </c>
      <c r="O261" t="s">
        <v>87</v>
      </c>
      <c r="P261" t="s">
        <v>379</v>
      </c>
      <c r="Q261" t="s">
        <v>659</v>
      </c>
      <c r="R261">
        <v>1801</v>
      </c>
      <c r="S261">
        <v>42025</v>
      </c>
      <c r="T261">
        <v>42027</v>
      </c>
      <c r="U261">
        <v>-266.22000000000003</v>
      </c>
      <c r="V261">
        <v>7</v>
      </c>
      <c r="W261">
        <v>116.93</v>
      </c>
      <c r="X261">
        <v>88646</v>
      </c>
      <c r="Y261" t="s">
        <v>3218</v>
      </c>
    </row>
    <row r="262" spans="1:25" x14ac:dyDescent="0.2">
      <c r="A262">
        <v>1709</v>
      </c>
      <c r="B262" t="s">
        <v>660</v>
      </c>
      <c r="C262" t="s">
        <v>46</v>
      </c>
      <c r="D262">
        <v>0.01</v>
      </c>
      <c r="E262">
        <v>14.28</v>
      </c>
      <c r="F262">
        <v>2.99</v>
      </c>
      <c r="G262" t="s">
        <v>14</v>
      </c>
      <c r="H262" t="s">
        <v>15</v>
      </c>
      <c r="I262" t="s">
        <v>24</v>
      </c>
      <c r="J262" t="s">
        <v>48</v>
      </c>
      <c r="K262" t="s">
        <v>49</v>
      </c>
      <c r="L262" t="s">
        <v>661</v>
      </c>
      <c r="M262">
        <v>0.39</v>
      </c>
      <c r="N262" t="s">
        <v>8</v>
      </c>
      <c r="O262" t="s">
        <v>87</v>
      </c>
      <c r="P262" t="s">
        <v>296</v>
      </c>
      <c r="Q262" t="s">
        <v>662</v>
      </c>
      <c r="R262">
        <v>19464</v>
      </c>
      <c r="S262">
        <v>42025</v>
      </c>
      <c r="T262">
        <v>42026</v>
      </c>
      <c r="U262">
        <v>21.003499999999999</v>
      </c>
      <c r="V262">
        <v>2</v>
      </c>
      <c r="W262">
        <v>30.44</v>
      </c>
      <c r="X262">
        <v>88782</v>
      </c>
      <c r="Y262" t="s">
        <v>3218</v>
      </c>
    </row>
    <row r="263" spans="1:25" x14ac:dyDescent="0.2">
      <c r="A263">
        <v>1727</v>
      </c>
      <c r="B263" t="s">
        <v>663</v>
      </c>
      <c r="C263" t="s">
        <v>46</v>
      </c>
      <c r="D263">
        <v>0.1</v>
      </c>
      <c r="E263">
        <v>14.98</v>
      </c>
      <c r="F263">
        <v>7.69</v>
      </c>
      <c r="G263" t="s">
        <v>63</v>
      </c>
      <c r="H263" t="s">
        <v>3</v>
      </c>
      <c r="I263" t="s">
        <v>24</v>
      </c>
      <c r="J263" t="s">
        <v>54</v>
      </c>
      <c r="K263" t="s">
        <v>49</v>
      </c>
      <c r="L263" t="s">
        <v>664</v>
      </c>
      <c r="M263">
        <v>0.56999999999999995</v>
      </c>
      <c r="N263" t="s">
        <v>8</v>
      </c>
      <c r="O263" t="s">
        <v>87</v>
      </c>
      <c r="P263" t="s">
        <v>293</v>
      </c>
      <c r="Q263" t="s">
        <v>665</v>
      </c>
      <c r="R263">
        <v>44240</v>
      </c>
      <c r="S263">
        <v>42025</v>
      </c>
      <c r="T263">
        <v>42027</v>
      </c>
      <c r="U263">
        <v>-76.900000000000006</v>
      </c>
      <c r="V263">
        <v>8</v>
      </c>
      <c r="W263">
        <v>114.81</v>
      </c>
      <c r="X263">
        <v>87194</v>
      </c>
      <c r="Y263" t="s">
        <v>3218</v>
      </c>
    </row>
    <row r="264" spans="1:25" x14ac:dyDescent="0.2">
      <c r="A264">
        <v>1928</v>
      </c>
      <c r="B264" t="s">
        <v>666</v>
      </c>
      <c r="C264" t="s">
        <v>46</v>
      </c>
      <c r="D264">
        <v>0.1</v>
      </c>
      <c r="E264">
        <v>1889.99</v>
      </c>
      <c r="F264">
        <v>19.989999999999998</v>
      </c>
      <c r="G264" t="s">
        <v>14</v>
      </c>
      <c r="H264" t="s">
        <v>47</v>
      </c>
      <c r="I264" t="s">
        <v>24</v>
      </c>
      <c r="J264" t="s">
        <v>48</v>
      </c>
      <c r="K264" t="s">
        <v>49</v>
      </c>
      <c r="L264" t="s">
        <v>667</v>
      </c>
      <c r="M264">
        <v>0.36</v>
      </c>
      <c r="N264" t="s">
        <v>8</v>
      </c>
      <c r="O264" t="s">
        <v>9</v>
      </c>
      <c r="P264" t="s">
        <v>247</v>
      </c>
      <c r="Q264" t="s">
        <v>668</v>
      </c>
      <c r="R264">
        <v>29651</v>
      </c>
      <c r="S264">
        <v>42025</v>
      </c>
      <c r="T264">
        <v>42025</v>
      </c>
      <c r="U264">
        <v>-42.545999999999999</v>
      </c>
      <c r="V264">
        <v>1</v>
      </c>
      <c r="W264">
        <v>1786.04</v>
      </c>
      <c r="X264">
        <v>88580</v>
      </c>
      <c r="Y264" t="s">
        <v>3215</v>
      </c>
    </row>
    <row r="265" spans="1:25" x14ac:dyDescent="0.2">
      <c r="A265">
        <v>1989</v>
      </c>
      <c r="B265" t="s">
        <v>669</v>
      </c>
      <c r="C265" t="s">
        <v>46</v>
      </c>
      <c r="D265">
        <v>0.04</v>
      </c>
      <c r="E265">
        <v>355.98</v>
      </c>
      <c r="F265">
        <v>58.92</v>
      </c>
      <c r="G265" t="s">
        <v>2</v>
      </c>
      <c r="H265" t="s">
        <v>47</v>
      </c>
      <c r="I265" t="s">
        <v>4</v>
      </c>
      <c r="J265" t="s">
        <v>85</v>
      </c>
      <c r="K265" t="s">
        <v>33</v>
      </c>
      <c r="L265" t="s">
        <v>670</v>
      </c>
      <c r="M265">
        <v>0.64</v>
      </c>
      <c r="N265" t="s">
        <v>8</v>
      </c>
      <c r="O265" t="s">
        <v>35</v>
      </c>
      <c r="P265" t="s">
        <v>122</v>
      </c>
      <c r="Q265" t="s">
        <v>671</v>
      </c>
      <c r="R265">
        <v>84117</v>
      </c>
      <c r="S265">
        <v>42025</v>
      </c>
      <c r="T265">
        <v>42026</v>
      </c>
      <c r="U265">
        <v>882.93</v>
      </c>
      <c r="V265">
        <v>8</v>
      </c>
      <c r="W265">
        <v>2748.21</v>
      </c>
      <c r="X265">
        <v>90000</v>
      </c>
      <c r="Y265" t="s">
        <v>3217</v>
      </c>
    </row>
    <row r="266" spans="1:25" x14ac:dyDescent="0.2">
      <c r="A266">
        <v>1989</v>
      </c>
      <c r="B266" t="s">
        <v>669</v>
      </c>
      <c r="C266" t="s">
        <v>46</v>
      </c>
      <c r="D266">
        <v>0.09</v>
      </c>
      <c r="E266">
        <v>19.98</v>
      </c>
      <c r="F266">
        <v>8.68</v>
      </c>
      <c r="G266" t="s">
        <v>14</v>
      </c>
      <c r="H266" t="s">
        <v>47</v>
      </c>
      <c r="I266" t="s">
        <v>24</v>
      </c>
      <c r="J266" t="s">
        <v>64</v>
      </c>
      <c r="K266" t="s">
        <v>49</v>
      </c>
      <c r="L266" t="s">
        <v>672</v>
      </c>
      <c r="M266">
        <v>0.37</v>
      </c>
      <c r="N266" t="s">
        <v>8</v>
      </c>
      <c r="O266" t="s">
        <v>35</v>
      </c>
      <c r="P266" t="s">
        <v>122</v>
      </c>
      <c r="Q266" t="s">
        <v>671</v>
      </c>
      <c r="R266">
        <v>84117</v>
      </c>
      <c r="S266">
        <v>42025</v>
      </c>
      <c r="T266">
        <v>42026</v>
      </c>
      <c r="U266">
        <v>6.6803999999999997</v>
      </c>
      <c r="V266">
        <v>5</v>
      </c>
      <c r="W266">
        <v>93.19</v>
      </c>
      <c r="X266">
        <v>90000</v>
      </c>
      <c r="Y266" t="s">
        <v>3217</v>
      </c>
    </row>
    <row r="267" spans="1:25" x14ac:dyDescent="0.2">
      <c r="A267">
        <v>3229</v>
      </c>
      <c r="B267" t="s">
        <v>673</v>
      </c>
      <c r="C267" t="s">
        <v>46</v>
      </c>
      <c r="D267">
        <v>0.01</v>
      </c>
      <c r="E267">
        <v>24.95</v>
      </c>
      <c r="F267">
        <v>2.99</v>
      </c>
      <c r="G267" t="s">
        <v>14</v>
      </c>
      <c r="H267" t="s">
        <v>3</v>
      </c>
      <c r="I267" t="s">
        <v>24</v>
      </c>
      <c r="J267" t="s">
        <v>48</v>
      </c>
      <c r="K267" t="s">
        <v>49</v>
      </c>
      <c r="L267" t="s">
        <v>674</v>
      </c>
      <c r="M267">
        <v>0.39</v>
      </c>
      <c r="N267" t="s">
        <v>8</v>
      </c>
      <c r="O267" t="s">
        <v>28</v>
      </c>
      <c r="P267" t="s">
        <v>333</v>
      </c>
      <c r="Q267" t="s">
        <v>675</v>
      </c>
      <c r="R267">
        <v>54880</v>
      </c>
      <c r="S267">
        <v>42025</v>
      </c>
      <c r="T267">
        <v>42026</v>
      </c>
      <c r="U267">
        <v>261.38580000000002</v>
      </c>
      <c r="V267">
        <v>15</v>
      </c>
      <c r="W267">
        <v>378.82</v>
      </c>
      <c r="X267">
        <v>87435</v>
      </c>
      <c r="Y267" t="s">
        <v>3216</v>
      </c>
    </row>
    <row r="268" spans="1:25" x14ac:dyDescent="0.2">
      <c r="A268">
        <v>3230</v>
      </c>
      <c r="B268" t="s">
        <v>676</v>
      </c>
      <c r="C268" t="s">
        <v>46</v>
      </c>
      <c r="D268">
        <v>0</v>
      </c>
      <c r="E268">
        <v>15.98</v>
      </c>
      <c r="F268">
        <v>8.99</v>
      </c>
      <c r="G268" t="s">
        <v>14</v>
      </c>
      <c r="H268" t="s">
        <v>3</v>
      </c>
      <c r="I268" t="s">
        <v>16</v>
      </c>
      <c r="J268" t="s">
        <v>17</v>
      </c>
      <c r="K268" t="s">
        <v>18</v>
      </c>
      <c r="L268" t="s">
        <v>677</v>
      </c>
      <c r="M268">
        <v>0.64</v>
      </c>
      <c r="N268" t="s">
        <v>8</v>
      </c>
      <c r="O268" t="s">
        <v>28</v>
      </c>
      <c r="P268" t="s">
        <v>333</v>
      </c>
      <c r="Q268" t="s">
        <v>678</v>
      </c>
      <c r="R268">
        <v>53186</v>
      </c>
      <c r="S268">
        <v>42025</v>
      </c>
      <c r="T268">
        <v>42027</v>
      </c>
      <c r="U268">
        <v>-135.46</v>
      </c>
      <c r="V268">
        <v>9</v>
      </c>
      <c r="W268">
        <v>152.18</v>
      </c>
      <c r="X268">
        <v>87435</v>
      </c>
      <c r="Y268" t="s">
        <v>3216</v>
      </c>
    </row>
    <row r="269" spans="1:25" x14ac:dyDescent="0.2">
      <c r="A269">
        <v>151</v>
      </c>
      <c r="B269" t="s">
        <v>679</v>
      </c>
      <c r="C269" t="s">
        <v>1</v>
      </c>
      <c r="D269">
        <v>0.09</v>
      </c>
      <c r="E269">
        <v>32.979999999999997</v>
      </c>
      <c r="F269">
        <v>5.5</v>
      </c>
      <c r="G269" t="s">
        <v>14</v>
      </c>
      <c r="H269" t="s">
        <v>47</v>
      </c>
      <c r="I269" t="s">
        <v>16</v>
      </c>
      <c r="J269" t="s">
        <v>17</v>
      </c>
      <c r="K269" t="s">
        <v>49</v>
      </c>
      <c r="L269" t="s">
        <v>680</v>
      </c>
      <c r="M269">
        <v>0.75</v>
      </c>
      <c r="N269" t="s">
        <v>8</v>
      </c>
      <c r="O269" t="s">
        <v>9</v>
      </c>
      <c r="P269" t="s">
        <v>376</v>
      </c>
      <c r="Q269" t="s">
        <v>681</v>
      </c>
      <c r="R269">
        <v>37664</v>
      </c>
      <c r="S269">
        <v>42026</v>
      </c>
      <c r="T269">
        <v>42027</v>
      </c>
      <c r="U269">
        <v>-20.257999999999999</v>
      </c>
      <c r="V269">
        <v>2</v>
      </c>
      <c r="W269">
        <v>62.46</v>
      </c>
      <c r="X269">
        <v>89521</v>
      </c>
      <c r="Y269" t="s">
        <v>3215</v>
      </c>
    </row>
    <row r="270" spans="1:25" x14ac:dyDescent="0.2">
      <c r="A270">
        <v>1438</v>
      </c>
      <c r="B270" t="s">
        <v>682</v>
      </c>
      <c r="C270" t="s">
        <v>1</v>
      </c>
      <c r="D270">
        <v>0.01</v>
      </c>
      <c r="E270">
        <v>80.98</v>
      </c>
      <c r="F270">
        <v>35</v>
      </c>
      <c r="G270" t="s">
        <v>14</v>
      </c>
      <c r="H270" t="s">
        <v>70</v>
      </c>
      <c r="I270" t="s">
        <v>24</v>
      </c>
      <c r="J270" t="s">
        <v>54</v>
      </c>
      <c r="K270" t="s">
        <v>40</v>
      </c>
      <c r="L270" t="s">
        <v>683</v>
      </c>
      <c r="M270">
        <v>0.83</v>
      </c>
      <c r="N270" t="s">
        <v>8</v>
      </c>
      <c r="O270" t="s">
        <v>87</v>
      </c>
      <c r="P270" t="s">
        <v>293</v>
      </c>
      <c r="Q270" t="s">
        <v>684</v>
      </c>
      <c r="R270">
        <v>44035</v>
      </c>
      <c r="S270">
        <v>42026</v>
      </c>
      <c r="T270">
        <v>42028</v>
      </c>
      <c r="U270">
        <v>-409.37360000000001</v>
      </c>
      <c r="V270">
        <v>3</v>
      </c>
      <c r="W270">
        <v>267.83</v>
      </c>
      <c r="X270">
        <v>90120</v>
      </c>
      <c r="Y270" t="s">
        <v>3218</v>
      </c>
    </row>
    <row r="271" spans="1:25" x14ac:dyDescent="0.2">
      <c r="A271">
        <v>1959</v>
      </c>
      <c r="B271" t="s">
        <v>685</v>
      </c>
      <c r="C271" t="s">
        <v>1</v>
      </c>
      <c r="D271">
        <v>0</v>
      </c>
      <c r="E271">
        <v>20.28</v>
      </c>
      <c r="F271">
        <v>14.39</v>
      </c>
      <c r="G271" t="s">
        <v>14</v>
      </c>
      <c r="H271" t="s">
        <v>70</v>
      </c>
      <c r="I271" t="s">
        <v>4</v>
      </c>
      <c r="J271" t="s">
        <v>102</v>
      </c>
      <c r="K271" t="s">
        <v>49</v>
      </c>
      <c r="L271" t="s">
        <v>686</v>
      </c>
      <c r="M271">
        <v>0.47</v>
      </c>
      <c r="N271" t="s">
        <v>8</v>
      </c>
      <c r="O271" t="s">
        <v>9</v>
      </c>
      <c r="P271" t="s">
        <v>99</v>
      </c>
      <c r="Q271" t="s">
        <v>104</v>
      </c>
      <c r="R271">
        <v>33916</v>
      </c>
      <c r="S271">
        <v>42026</v>
      </c>
      <c r="T271">
        <v>42026</v>
      </c>
      <c r="U271">
        <v>-66.247299999999996</v>
      </c>
      <c r="V271">
        <v>9</v>
      </c>
      <c r="W271">
        <v>206.04</v>
      </c>
      <c r="X271">
        <v>28225</v>
      </c>
      <c r="Y271" t="s">
        <v>3215</v>
      </c>
    </row>
    <row r="272" spans="1:25" x14ac:dyDescent="0.2">
      <c r="A272">
        <v>1764</v>
      </c>
      <c r="B272" t="s">
        <v>687</v>
      </c>
      <c r="C272" t="s">
        <v>13</v>
      </c>
      <c r="D272">
        <v>0</v>
      </c>
      <c r="E272">
        <v>115.99</v>
      </c>
      <c r="F272">
        <v>5.92</v>
      </c>
      <c r="G272" t="s">
        <v>14</v>
      </c>
      <c r="H272" t="s">
        <v>15</v>
      </c>
      <c r="I272" t="s">
        <v>16</v>
      </c>
      <c r="J272" t="s">
        <v>111</v>
      </c>
      <c r="K272" t="s">
        <v>49</v>
      </c>
      <c r="L272" t="s">
        <v>688</v>
      </c>
      <c r="M272">
        <v>0.57999999999999996</v>
      </c>
      <c r="N272" t="s">
        <v>8</v>
      </c>
      <c r="O272" t="s">
        <v>9</v>
      </c>
      <c r="P272" t="s">
        <v>99</v>
      </c>
      <c r="Q272" t="s">
        <v>689</v>
      </c>
      <c r="R272">
        <v>34698</v>
      </c>
      <c r="S272">
        <v>42026</v>
      </c>
      <c r="T272">
        <v>42026</v>
      </c>
      <c r="U272">
        <v>-16.771999999999998</v>
      </c>
      <c r="V272">
        <v>11</v>
      </c>
      <c r="W272">
        <v>1160.42</v>
      </c>
      <c r="X272">
        <v>89775</v>
      </c>
      <c r="Y272" t="s">
        <v>3215</v>
      </c>
    </row>
    <row r="273" spans="1:25" x14ac:dyDescent="0.2">
      <c r="A273">
        <v>2456</v>
      </c>
      <c r="B273" t="s">
        <v>690</v>
      </c>
      <c r="C273" t="s">
        <v>13</v>
      </c>
      <c r="D273">
        <v>7.0000000000000007E-2</v>
      </c>
      <c r="E273">
        <v>179.99</v>
      </c>
      <c r="F273">
        <v>19.989999999999998</v>
      </c>
      <c r="G273" t="s">
        <v>14</v>
      </c>
      <c r="H273" t="s">
        <v>47</v>
      </c>
      <c r="I273" t="s">
        <v>16</v>
      </c>
      <c r="J273" t="s">
        <v>17</v>
      </c>
      <c r="K273" t="s">
        <v>49</v>
      </c>
      <c r="L273" t="s">
        <v>691</v>
      </c>
      <c r="M273">
        <v>0.48</v>
      </c>
      <c r="N273" t="s">
        <v>8</v>
      </c>
      <c r="O273" t="s">
        <v>9</v>
      </c>
      <c r="P273" t="s">
        <v>140</v>
      </c>
      <c r="Q273" t="s">
        <v>692</v>
      </c>
      <c r="R273">
        <v>36608</v>
      </c>
      <c r="S273">
        <v>42026</v>
      </c>
      <c r="T273">
        <v>42027</v>
      </c>
      <c r="U273">
        <v>733.28219999999999</v>
      </c>
      <c r="V273">
        <v>7</v>
      </c>
      <c r="W273">
        <v>1188.6300000000001</v>
      </c>
      <c r="X273">
        <v>89218</v>
      </c>
      <c r="Y273" t="s">
        <v>3215</v>
      </c>
    </row>
    <row r="274" spans="1:25" x14ac:dyDescent="0.2">
      <c r="A274">
        <v>2456</v>
      </c>
      <c r="B274" t="s">
        <v>690</v>
      </c>
      <c r="C274" t="s">
        <v>13</v>
      </c>
      <c r="D274">
        <v>0.02</v>
      </c>
      <c r="E274">
        <v>92.23</v>
      </c>
      <c r="F274">
        <v>39.61</v>
      </c>
      <c r="G274" t="s">
        <v>63</v>
      </c>
      <c r="H274" t="s">
        <v>47</v>
      </c>
      <c r="I274" t="s">
        <v>4</v>
      </c>
      <c r="J274" t="s">
        <v>102</v>
      </c>
      <c r="K274" t="s">
        <v>120</v>
      </c>
      <c r="L274" t="s">
        <v>693</v>
      </c>
      <c r="M274">
        <v>0.67</v>
      </c>
      <c r="N274" t="s">
        <v>8</v>
      </c>
      <c r="O274" t="s">
        <v>9</v>
      </c>
      <c r="P274" t="s">
        <v>140</v>
      </c>
      <c r="Q274" t="s">
        <v>692</v>
      </c>
      <c r="R274">
        <v>36608</v>
      </c>
      <c r="S274">
        <v>42026</v>
      </c>
      <c r="T274">
        <v>42027</v>
      </c>
      <c r="U274">
        <v>-905.99040000000002</v>
      </c>
      <c r="V274">
        <v>11</v>
      </c>
      <c r="W274">
        <v>1009.93</v>
      </c>
      <c r="X274">
        <v>89218</v>
      </c>
      <c r="Y274" t="s">
        <v>3215</v>
      </c>
    </row>
    <row r="275" spans="1:25" x14ac:dyDescent="0.2">
      <c r="A275">
        <v>2457</v>
      </c>
      <c r="B275" t="s">
        <v>694</v>
      </c>
      <c r="C275" t="s">
        <v>13</v>
      </c>
      <c r="D275">
        <v>0.02</v>
      </c>
      <c r="E275">
        <v>15.22</v>
      </c>
      <c r="F275">
        <v>9.73</v>
      </c>
      <c r="G275" t="s">
        <v>14</v>
      </c>
      <c r="H275" t="s">
        <v>47</v>
      </c>
      <c r="I275" t="s">
        <v>24</v>
      </c>
      <c r="J275" t="s">
        <v>48</v>
      </c>
      <c r="K275" t="s">
        <v>49</v>
      </c>
      <c r="L275" t="s">
        <v>695</v>
      </c>
      <c r="M275">
        <v>0.36</v>
      </c>
      <c r="N275" t="s">
        <v>8</v>
      </c>
      <c r="O275" t="s">
        <v>28</v>
      </c>
      <c r="P275" t="s">
        <v>60</v>
      </c>
      <c r="Q275" t="s">
        <v>696</v>
      </c>
      <c r="R275">
        <v>55014</v>
      </c>
      <c r="S275">
        <v>42026</v>
      </c>
      <c r="T275">
        <v>42026</v>
      </c>
      <c r="U275">
        <v>-21.63242</v>
      </c>
      <c r="V275">
        <v>9</v>
      </c>
      <c r="W275">
        <v>140.69999999999999</v>
      </c>
      <c r="X275">
        <v>89218</v>
      </c>
      <c r="Y275" t="s">
        <v>3216</v>
      </c>
    </row>
    <row r="276" spans="1:25" x14ac:dyDescent="0.2">
      <c r="A276">
        <v>2209</v>
      </c>
      <c r="B276" t="s">
        <v>697</v>
      </c>
      <c r="C276" t="s">
        <v>23</v>
      </c>
      <c r="D276">
        <v>0.06</v>
      </c>
      <c r="E276">
        <v>6.98</v>
      </c>
      <c r="F276">
        <v>1.6</v>
      </c>
      <c r="G276" t="s">
        <v>14</v>
      </c>
      <c r="H276" t="s">
        <v>47</v>
      </c>
      <c r="I276" t="s">
        <v>24</v>
      </c>
      <c r="J276" t="s">
        <v>64</v>
      </c>
      <c r="K276" t="s">
        <v>26</v>
      </c>
      <c r="L276" t="s">
        <v>698</v>
      </c>
      <c r="M276">
        <v>0.38</v>
      </c>
      <c r="N276" t="s">
        <v>8</v>
      </c>
      <c r="O276" t="s">
        <v>9</v>
      </c>
      <c r="P276" t="s">
        <v>51</v>
      </c>
      <c r="Q276" t="s">
        <v>436</v>
      </c>
      <c r="R276">
        <v>30337</v>
      </c>
      <c r="S276">
        <v>42026</v>
      </c>
      <c r="T276">
        <v>42033</v>
      </c>
      <c r="U276">
        <v>-98.055999999999997</v>
      </c>
      <c r="V276">
        <v>12</v>
      </c>
      <c r="W276">
        <v>83.93</v>
      </c>
      <c r="X276">
        <v>88030</v>
      </c>
      <c r="Y276" t="s">
        <v>3215</v>
      </c>
    </row>
    <row r="277" spans="1:25" x14ac:dyDescent="0.2">
      <c r="A277">
        <v>2896</v>
      </c>
      <c r="B277" t="s">
        <v>699</v>
      </c>
      <c r="C277" t="s">
        <v>23</v>
      </c>
      <c r="D277">
        <v>0.02</v>
      </c>
      <c r="E277">
        <v>880.98</v>
      </c>
      <c r="F277">
        <v>44.55</v>
      </c>
      <c r="G277" t="s">
        <v>2</v>
      </c>
      <c r="H277" t="s">
        <v>47</v>
      </c>
      <c r="I277" t="s">
        <v>4</v>
      </c>
      <c r="J277" t="s">
        <v>93</v>
      </c>
      <c r="K277" t="s">
        <v>6</v>
      </c>
      <c r="L277" t="s">
        <v>214</v>
      </c>
      <c r="M277">
        <v>0.62</v>
      </c>
      <c r="N277" t="s">
        <v>8</v>
      </c>
      <c r="O277" t="s">
        <v>28</v>
      </c>
      <c r="P277" t="s">
        <v>60</v>
      </c>
      <c r="Q277" t="s">
        <v>700</v>
      </c>
      <c r="R277">
        <v>56001</v>
      </c>
      <c r="S277">
        <v>42026</v>
      </c>
      <c r="T277">
        <v>42030</v>
      </c>
      <c r="U277">
        <v>4861.0637999999999</v>
      </c>
      <c r="V277">
        <v>8</v>
      </c>
      <c r="W277">
        <v>7045.02</v>
      </c>
      <c r="X277">
        <v>86925</v>
      </c>
      <c r="Y277" t="s">
        <v>3216</v>
      </c>
    </row>
    <row r="278" spans="1:25" x14ac:dyDescent="0.2">
      <c r="A278">
        <v>2422</v>
      </c>
      <c r="B278" t="s">
        <v>701</v>
      </c>
      <c r="C278" t="s">
        <v>92</v>
      </c>
      <c r="D278">
        <v>0.09</v>
      </c>
      <c r="E278">
        <v>3.89</v>
      </c>
      <c r="F278">
        <v>7.01</v>
      </c>
      <c r="G278" t="s">
        <v>63</v>
      </c>
      <c r="H278" t="s">
        <v>47</v>
      </c>
      <c r="I278" t="s">
        <v>24</v>
      </c>
      <c r="J278" t="s">
        <v>48</v>
      </c>
      <c r="K278" t="s">
        <v>49</v>
      </c>
      <c r="L278" t="s">
        <v>702</v>
      </c>
      <c r="M278">
        <v>0.37</v>
      </c>
      <c r="N278" t="s">
        <v>8</v>
      </c>
      <c r="O278" t="s">
        <v>28</v>
      </c>
      <c r="P278" t="s">
        <v>163</v>
      </c>
      <c r="Q278" t="s">
        <v>703</v>
      </c>
      <c r="R278">
        <v>77340</v>
      </c>
      <c r="S278">
        <v>42026</v>
      </c>
      <c r="T278">
        <v>42028</v>
      </c>
      <c r="U278">
        <v>-154.30699999999999</v>
      </c>
      <c r="V278">
        <v>10</v>
      </c>
      <c r="W278">
        <v>42.56</v>
      </c>
      <c r="X278">
        <v>89055</v>
      </c>
      <c r="Y278" t="s">
        <v>3216</v>
      </c>
    </row>
    <row r="279" spans="1:25" x14ac:dyDescent="0.2">
      <c r="A279">
        <v>2873</v>
      </c>
      <c r="B279" t="s">
        <v>704</v>
      </c>
      <c r="C279" t="s">
        <v>92</v>
      </c>
      <c r="D279">
        <v>7.0000000000000007E-2</v>
      </c>
      <c r="E279">
        <v>2.89</v>
      </c>
      <c r="F279">
        <v>0.5</v>
      </c>
      <c r="G279" t="s">
        <v>14</v>
      </c>
      <c r="H279" t="s">
        <v>3</v>
      </c>
      <c r="I279" t="s">
        <v>24</v>
      </c>
      <c r="J279" t="s">
        <v>128</v>
      </c>
      <c r="K279" t="s">
        <v>49</v>
      </c>
      <c r="L279" t="s">
        <v>705</v>
      </c>
      <c r="M279">
        <v>0.38</v>
      </c>
      <c r="N279" t="s">
        <v>8</v>
      </c>
      <c r="O279" t="s">
        <v>9</v>
      </c>
      <c r="P279" t="s">
        <v>99</v>
      </c>
      <c r="Q279" t="s">
        <v>706</v>
      </c>
      <c r="R279">
        <v>33012</v>
      </c>
      <c r="S279">
        <v>42026</v>
      </c>
      <c r="T279">
        <v>42028</v>
      </c>
      <c r="U279">
        <v>441.59399999999999</v>
      </c>
      <c r="V279">
        <v>12</v>
      </c>
      <c r="W279">
        <v>33.020000000000003</v>
      </c>
      <c r="X279">
        <v>89872</v>
      </c>
      <c r="Y279" t="s">
        <v>3215</v>
      </c>
    </row>
    <row r="280" spans="1:25" x14ac:dyDescent="0.2">
      <c r="A280">
        <v>2873</v>
      </c>
      <c r="B280" t="s">
        <v>704</v>
      </c>
      <c r="C280" t="s">
        <v>92</v>
      </c>
      <c r="D280">
        <v>0</v>
      </c>
      <c r="E280">
        <v>217.85</v>
      </c>
      <c r="F280">
        <v>29.1</v>
      </c>
      <c r="G280" t="s">
        <v>2</v>
      </c>
      <c r="H280" t="s">
        <v>3</v>
      </c>
      <c r="I280" t="s">
        <v>4</v>
      </c>
      <c r="J280" t="s">
        <v>5</v>
      </c>
      <c r="K280" t="s">
        <v>6</v>
      </c>
      <c r="L280" t="s">
        <v>707</v>
      </c>
      <c r="M280">
        <v>0.68</v>
      </c>
      <c r="N280" t="s">
        <v>8</v>
      </c>
      <c r="O280" t="s">
        <v>9</v>
      </c>
      <c r="P280" t="s">
        <v>99</v>
      </c>
      <c r="Q280" t="s">
        <v>706</v>
      </c>
      <c r="R280">
        <v>33012</v>
      </c>
      <c r="S280">
        <v>42026</v>
      </c>
      <c r="T280">
        <v>42027</v>
      </c>
      <c r="U280">
        <v>394.17</v>
      </c>
      <c r="V280">
        <v>10</v>
      </c>
      <c r="W280">
        <v>2273.1</v>
      </c>
      <c r="X280">
        <v>89872</v>
      </c>
      <c r="Y280" t="s">
        <v>3215</v>
      </c>
    </row>
    <row r="281" spans="1:25" x14ac:dyDescent="0.2">
      <c r="A281">
        <v>3350</v>
      </c>
      <c r="B281" t="s">
        <v>708</v>
      </c>
      <c r="C281" t="s">
        <v>92</v>
      </c>
      <c r="D281">
        <v>0.01</v>
      </c>
      <c r="E281">
        <v>73.98</v>
      </c>
      <c r="F281">
        <v>12.14</v>
      </c>
      <c r="G281" t="s">
        <v>14</v>
      </c>
      <c r="H281" t="s">
        <v>3</v>
      </c>
      <c r="I281" t="s">
        <v>16</v>
      </c>
      <c r="J281" t="s">
        <v>17</v>
      </c>
      <c r="K281" t="s">
        <v>49</v>
      </c>
      <c r="L281" t="s">
        <v>709</v>
      </c>
      <c r="M281">
        <v>0.67</v>
      </c>
      <c r="N281" t="s">
        <v>8</v>
      </c>
      <c r="O281" t="s">
        <v>35</v>
      </c>
      <c r="P281" t="s">
        <v>42</v>
      </c>
      <c r="Q281" t="s">
        <v>710</v>
      </c>
      <c r="R281">
        <v>98444</v>
      </c>
      <c r="S281">
        <v>42027</v>
      </c>
      <c r="T281">
        <v>42029</v>
      </c>
      <c r="U281">
        <v>-29.0656</v>
      </c>
      <c r="V281">
        <v>5</v>
      </c>
      <c r="W281">
        <v>384.22</v>
      </c>
      <c r="X281">
        <v>91296</v>
      </c>
      <c r="Y281" t="s">
        <v>3217</v>
      </c>
    </row>
    <row r="282" spans="1:25" x14ac:dyDescent="0.2">
      <c r="A282">
        <v>1692</v>
      </c>
      <c r="B282" t="s">
        <v>711</v>
      </c>
      <c r="C282" t="s">
        <v>46</v>
      </c>
      <c r="D282">
        <v>0</v>
      </c>
      <c r="E282">
        <v>6.84</v>
      </c>
      <c r="F282">
        <v>8.3699999999999992</v>
      </c>
      <c r="G282" t="s">
        <v>14</v>
      </c>
      <c r="H282" t="s">
        <v>15</v>
      </c>
      <c r="I282" t="s">
        <v>24</v>
      </c>
      <c r="J282" t="s">
        <v>544</v>
      </c>
      <c r="K282" t="s">
        <v>18</v>
      </c>
      <c r="L282" t="s">
        <v>712</v>
      </c>
      <c r="M282">
        <v>0.57999999999999996</v>
      </c>
      <c r="N282" t="s">
        <v>8</v>
      </c>
      <c r="O282" t="s">
        <v>28</v>
      </c>
      <c r="P282" t="s">
        <v>513</v>
      </c>
      <c r="Q282" t="s">
        <v>713</v>
      </c>
      <c r="R282">
        <v>67114</v>
      </c>
      <c r="S282">
        <v>42027</v>
      </c>
      <c r="T282">
        <v>42028</v>
      </c>
      <c r="U282">
        <v>-123.1816</v>
      </c>
      <c r="V282">
        <v>5</v>
      </c>
      <c r="W282">
        <v>37.89</v>
      </c>
      <c r="X282">
        <v>90189</v>
      </c>
      <c r="Y282" t="s">
        <v>3216</v>
      </c>
    </row>
    <row r="283" spans="1:25" x14ac:dyDescent="0.2">
      <c r="A283">
        <v>1693</v>
      </c>
      <c r="B283" t="s">
        <v>714</v>
      </c>
      <c r="C283" t="s">
        <v>46</v>
      </c>
      <c r="D283">
        <v>7.0000000000000007E-2</v>
      </c>
      <c r="E283">
        <v>30.98</v>
      </c>
      <c r="F283">
        <v>5.76</v>
      </c>
      <c r="G283" t="s">
        <v>14</v>
      </c>
      <c r="H283" t="s">
        <v>15</v>
      </c>
      <c r="I283" t="s">
        <v>24</v>
      </c>
      <c r="J283" t="s">
        <v>64</v>
      </c>
      <c r="K283" t="s">
        <v>49</v>
      </c>
      <c r="L283" t="s">
        <v>715</v>
      </c>
      <c r="M283">
        <v>0.4</v>
      </c>
      <c r="N283" t="s">
        <v>8</v>
      </c>
      <c r="O283" t="s">
        <v>9</v>
      </c>
      <c r="P283" t="s">
        <v>218</v>
      </c>
      <c r="Q283" t="s">
        <v>716</v>
      </c>
      <c r="R283">
        <v>20190</v>
      </c>
      <c r="S283">
        <v>42027</v>
      </c>
      <c r="T283">
        <v>42029</v>
      </c>
      <c r="U283">
        <v>-28.797999999999998</v>
      </c>
      <c r="V283">
        <v>11</v>
      </c>
      <c r="W283">
        <v>343.79</v>
      </c>
      <c r="X283">
        <v>90189</v>
      </c>
      <c r="Y283" t="s">
        <v>3215</v>
      </c>
    </row>
    <row r="284" spans="1:25" x14ac:dyDescent="0.2">
      <c r="A284">
        <v>604</v>
      </c>
      <c r="B284" t="s">
        <v>717</v>
      </c>
      <c r="C284" t="s">
        <v>1</v>
      </c>
      <c r="D284">
        <v>0.03</v>
      </c>
      <c r="E284">
        <v>1.88</v>
      </c>
      <c r="F284">
        <v>1.49</v>
      </c>
      <c r="G284" t="s">
        <v>14</v>
      </c>
      <c r="H284" t="s">
        <v>47</v>
      </c>
      <c r="I284" t="s">
        <v>24</v>
      </c>
      <c r="J284" t="s">
        <v>48</v>
      </c>
      <c r="K284" t="s">
        <v>49</v>
      </c>
      <c r="L284" t="s">
        <v>589</v>
      </c>
      <c r="M284">
        <v>0.37</v>
      </c>
      <c r="N284" t="s">
        <v>8</v>
      </c>
      <c r="O284" t="s">
        <v>35</v>
      </c>
      <c r="P284" t="s">
        <v>66</v>
      </c>
      <c r="Q284" t="s">
        <v>76</v>
      </c>
      <c r="R284">
        <v>90045</v>
      </c>
      <c r="S284">
        <v>42028</v>
      </c>
      <c r="T284">
        <v>42029</v>
      </c>
      <c r="U284">
        <v>-15.099500000000001</v>
      </c>
      <c r="V284">
        <v>52</v>
      </c>
      <c r="W284">
        <v>102.32</v>
      </c>
      <c r="X284">
        <v>34882</v>
      </c>
      <c r="Y284" t="s">
        <v>3217</v>
      </c>
    </row>
    <row r="285" spans="1:25" x14ac:dyDescent="0.2">
      <c r="A285">
        <v>830</v>
      </c>
      <c r="B285" t="s">
        <v>718</v>
      </c>
      <c r="C285" t="s">
        <v>13</v>
      </c>
      <c r="D285">
        <v>0.01</v>
      </c>
      <c r="E285">
        <v>14.42</v>
      </c>
      <c r="F285">
        <v>6.75</v>
      </c>
      <c r="G285" t="s">
        <v>14</v>
      </c>
      <c r="H285" t="s">
        <v>70</v>
      </c>
      <c r="I285" t="s">
        <v>24</v>
      </c>
      <c r="J285" t="s">
        <v>71</v>
      </c>
      <c r="K285" t="s">
        <v>120</v>
      </c>
      <c r="L285" t="s">
        <v>385</v>
      </c>
      <c r="M285">
        <v>0.52</v>
      </c>
      <c r="N285" t="s">
        <v>8</v>
      </c>
      <c r="O285" t="s">
        <v>35</v>
      </c>
      <c r="P285" t="s">
        <v>36</v>
      </c>
      <c r="Q285" t="s">
        <v>719</v>
      </c>
      <c r="R285">
        <v>80033</v>
      </c>
      <c r="S285">
        <v>42028</v>
      </c>
      <c r="T285">
        <v>42028</v>
      </c>
      <c r="U285">
        <v>-13.826000000000001</v>
      </c>
      <c r="V285">
        <v>6</v>
      </c>
      <c r="W285">
        <v>89.91</v>
      </c>
      <c r="X285">
        <v>90270</v>
      </c>
      <c r="Y285" t="s">
        <v>3217</v>
      </c>
    </row>
    <row r="286" spans="1:25" x14ac:dyDescent="0.2">
      <c r="A286">
        <v>997</v>
      </c>
      <c r="B286" t="s">
        <v>720</v>
      </c>
      <c r="C286" t="s">
        <v>23</v>
      </c>
      <c r="D286">
        <v>0.08</v>
      </c>
      <c r="E286">
        <v>67.84</v>
      </c>
      <c r="F286">
        <v>0.99</v>
      </c>
      <c r="G286" t="s">
        <v>14</v>
      </c>
      <c r="H286" t="s">
        <v>3</v>
      </c>
      <c r="I286" t="s">
        <v>24</v>
      </c>
      <c r="J286" t="s">
        <v>71</v>
      </c>
      <c r="K286" t="s">
        <v>49</v>
      </c>
      <c r="L286" t="s">
        <v>721</v>
      </c>
      <c r="M286">
        <v>0.57999999999999996</v>
      </c>
      <c r="N286" t="s">
        <v>8</v>
      </c>
      <c r="O286" t="s">
        <v>87</v>
      </c>
      <c r="P286" t="s">
        <v>373</v>
      </c>
      <c r="Q286" t="s">
        <v>374</v>
      </c>
      <c r="R286">
        <v>7002</v>
      </c>
      <c r="S286">
        <v>42028</v>
      </c>
      <c r="T286">
        <v>42033</v>
      </c>
      <c r="U286">
        <v>-23.634399999999999</v>
      </c>
      <c r="V286">
        <v>1</v>
      </c>
      <c r="W286">
        <v>63.66</v>
      </c>
      <c r="X286">
        <v>89431</v>
      </c>
      <c r="Y286" t="s">
        <v>3218</v>
      </c>
    </row>
    <row r="287" spans="1:25" x14ac:dyDescent="0.2">
      <c r="A287">
        <v>1281</v>
      </c>
      <c r="B287" t="s">
        <v>722</v>
      </c>
      <c r="C287" t="s">
        <v>23</v>
      </c>
      <c r="D287">
        <v>0.03</v>
      </c>
      <c r="E287">
        <v>199.99</v>
      </c>
      <c r="F287">
        <v>24.49</v>
      </c>
      <c r="G287" t="s">
        <v>63</v>
      </c>
      <c r="H287" t="s">
        <v>3</v>
      </c>
      <c r="I287" t="s">
        <v>16</v>
      </c>
      <c r="J287" t="s">
        <v>39</v>
      </c>
      <c r="K287" t="s">
        <v>40</v>
      </c>
      <c r="L287" t="s">
        <v>723</v>
      </c>
      <c r="M287">
        <v>0.46</v>
      </c>
      <c r="N287" t="s">
        <v>8</v>
      </c>
      <c r="O287" t="s">
        <v>28</v>
      </c>
      <c r="P287" t="s">
        <v>29</v>
      </c>
      <c r="Q287" t="s">
        <v>724</v>
      </c>
      <c r="R287">
        <v>47591</v>
      </c>
      <c r="S287">
        <v>42028</v>
      </c>
      <c r="T287">
        <v>42030</v>
      </c>
      <c r="U287">
        <v>727.73609999999996</v>
      </c>
      <c r="V287">
        <v>5</v>
      </c>
      <c r="W287">
        <v>1054.69</v>
      </c>
      <c r="X287">
        <v>89112</v>
      </c>
      <c r="Y287" t="s">
        <v>3216</v>
      </c>
    </row>
    <row r="288" spans="1:25" x14ac:dyDescent="0.2">
      <c r="A288">
        <v>1282</v>
      </c>
      <c r="B288" t="s">
        <v>725</v>
      </c>
      <c r="C288" t="s">
        <v>23</v>
      </c>
      <c r="D288">
        <v>0.03</v>
      </c>
      <c r="E288">
        <v>199.99</v>
      </c>
      <c r="F288">
        <v>24.49</v>
      </c>
      <c r="G288" t="s">
        <v>63</v>
      </c>
      <c r="H288" t="s">
        <v>3</v>
      </c>
      <c r="I288" t="s">
        <v>16</v>
      </c>
      <c r="J288" t="s">
        <v>39</v>
      </c>
      <c r="K288" t="s">
        <v>40</v>
      </c>
      <c r="L288" t="s">
        <v>723</v>
      </c>
      <c r="M288">
        <v>0.46</v>
      </c>
      <c r="N288" t="s">
        <v>8</v>
      </c>
      <c r="O288" t="s">
        <v>87</v>
      </c>
      <c r="P288" t="s">
        <v>296</v>
      </c>
      <c r="Q288" t="s">
        <v>297</v>
      </c>
      <c r="R288">
        <v>19134</v>
      </c>
      <c r="S288">
        <v>42028</v>
      </c>
      <c r="T288">
        <v>42030</v>
      </c>
      <c r="U288">
        <v>393.42</v>
      </c>
      <c r="V288">
        <v>21</v>
      </c>
      <c r="W288">
        <v>4429.6899999999996</v>
      </c>
      <c r="X288">
        <v>29319</v>
      </c>
      <c r="Y288" t="s">
        <v>3218</v>
      </c>
    </row>
    <row r="289" spans="1:25" x14ac:dyDescent="0.2">
      <c r="A289">
        <v>1690</v>
      </c>
      <c r="B289" t="s">
        <v>726</v>
      </c>
      <c r="C289" t="s">
        <v>23</v>
      </c>
      <c r="D289">
        <v>0.05</v>
      </c>
      <c r="E289">
        <v>115.99</v>
      </c>
      <c r="F289">
        <v>5.26</v>
      </c>
      <c r="G289" t="s">
        <v>14</v>
      </c>
      <c r="H289" t="s">
        <v>70</v>
      </c>
      <c r="I289" t="s">
        <v>16</v>
      </c>
      <c r="J289" t="s">
        <v>111</v>
      </c>
      <c r="K289" t="s">
        <v>49</v>
      </c>
      <c r="L289" t="s">
        <v>727</v>
      </c>
      <c r="M289">
        <v>0.56999999999999995</v>
      </c>
      <c r="N289" t="s">
        <v>8</v>
      </c>
      <c r="O289" t="s">
        <v>87</v>
      </c>
      <c r="P289" t="s">
        <v>296</v>
      </c>
      <c r="Q289" t="s">
        <v>728</v>
      </c>
      <c r="R289">
        <v>17112</v>
      </c>
      <c r="S289">
        <v>42028</v>
      </c>
      <c r="T289">
        <v>42032</v>
      </c>
      <c r="U289">
        <v>616.53570000000002</v>
      </c>
      <c r="V289">
        <v>9</v>
      </c>
      <c r="W289">
        <v>893.53</v>
      </c>
      <c r="X289">
        <v>91076</v>
      </c>
      <c r="Y289" t="s">
        <v>3218</v>
      </c>
    </row>
    <row r="290" spans="1:25" x14ac:dyDescent="0.2">
      <c r="A290">
        <v>2613</v>
      </c>
      <c r="B290" t="s">
        <v>729</v>
      </c>
      <c r="C290" t="s">
        <v>23</v>
      </c>
      <c r="D290">
        <v>0.02</v>
      </c>
      <c r="E290">
        <v>50.98</v>
      </c>
      <c r="F290">
        <v>13.66</v>
      </c>
      <c r="G290" t="s">
        <v>63</v>
      </c>
      <c r="H290" t="s">
        <v>70</v>
      </c>
      <c r="I290" t="s">
        <v>24</v>
      </c>
      <c r="J290" t="s">
        <v>71</v>
      </c>
      <c r="K290" t="s">
        <v>49</v>
      </c>
      <c r="L290" t="s">
        <v>730</v>
      </c>
      <c r="M290">
        <v>0.57999999999999996</v>
      </c>
      <c r="N290" t="s">
        <v>8</v>
      </c>
      <c r="O290" t="s">
        <v>87</v>
      </c>
      <c r="P290" t="s">
        <v>373</v>
      </c>
      <c r="Q290" t="s">
        <v>731</v>
      </c>
      <c r="R290">
        <v>8863</v>
      </c>
      <c r="S290">
        <v>42028</v>
      </c>
      <c r="T290">
        <v>42028</v>
      </c>
      <c r="U290">
        <v>-25.76</v>
      </c>
      <c r="V290">
        <v>1</v>
      </c>
      <c r="W290">
        <v>68.45</v>
      </c>
      <c r="X290">
        <v>86119</v>
      </c>
      <c r="Y290" t="s">
        <v>3218</v>
      </c>
    </row>
    <row r="291" spans="1:25" x14ac:dyDescent="0.2">
      <c r="A291">
        <v>3089</v>
      </c>
      <c r="B291" t="s">
        <v>732</v>
      </c>
      <c r="C291" t="s">
        <v>23</v>
      </c>
      <c r="D291">
        <v>7.0000000000000007E-2</v>
      </c>
      <c r="E291">
        <v>49.43</v>
      </c>
      <c r="F291">
        <v>19.989999999999998</v>
      </c>
      <c r="G291" t="s">
        <v>14</v>
      </c>
      <c r="H291" t="s">
        <v>70</v>
      </c>
      <c r="I291" t="s">
        <v>24</v>
      </c>
      <c r="J291" t="s">
        <v>71</v>
      </c>
      <c r="K291" t="s">
        <v>49</v>
      </c>
      <c r="L291" t="s">
        <v>733</v>
      </c>
      <c r="M291">
        <v>0.56999999999999995</v>
      </c>
      <c r="N291" t="s">
        <v>8</v>
      </c>
      <c r="O291" t="s">
        <v>28</v>
      </c>
      <c r="P291" t="s">
        <v>513</v>
      </c>
      <c r="Q291" t="s">
        <v>734</v>
      </c>
      <c r="R291">
        <v>66209</v>
      </c>
      <c r="S291">
        <v>42028</v>
      </c>
      <c r="T291">
        <v>42033</v>
      </c>
      <c r="U291">
        <v>-122.77</v>
      </c>
      <c r="V291">
        <v>6</v>
      </c>
      <c r="W291">
        <v>281.82</v>
      </c>
      <c r="X291">
        <v>91219</v>
      </c>
      <c r="Y291" t="s">
        <v>3216</v>
      </c>
    </row>
    <row r="292" spans="1:25" x14ac:dyDescent="0.2">
      <c r="A292">
        <v>2283</v>
      </c>
      <c r="B292" t="s">
        <v>735</v>
      </c>
      <c r="C292" t="s">
        <v>92</v>
      </c>
      <c r="D292">
        <v>0.01</v>
      </c>
      <c r="E292">
        <v>11.7</v>
      </c>
      <c r="F292">
        <v>6.96</v>
      </c>
      <c r="G292" t="s">
        <v>14</v>
      </c>
      <c r="H292" t="s">
        <v>47</v>
      </c>
      <c r="I292" t="s">
        <v>24</v>
      </c>
      <c r="J292" t="s">
        <v>71</v>
      </c>
      <c r="K292" t="s">
        <v>120</v>
      </c>
      <c r="L292" t="s">
        <v>736</v>
      </c>
      <c r="M292">
        <v>0.5</v>
      </c>
      <c r="N292" t="s">
        <v>8</v>
      </c>
      <c r="O292" t="s">
        <v>28</v>
      </c>
      <c r="P292" t="s">
        <v>333</v>
      </c>
      <c r="Q292" t="s">
        <v>737</v>
      </c>
      <c r="R292">
        <v>53132</v>
      </c>
      <c r="S292">
        <v>42028</v>
      </c>
      <c r="T292">
        <v>42030</v>
      </c>
      <c r="U292">
        <v>-28.954000000000001</v>
      </c>
      <c r="V292">
        <v>6</v>
      </c>
      <c r="W292">
        <v>76.87</v>
      </c>
      <c r="X292">
        <v>85947</v>
      </c>
      <c r="Y292" t="s">
        <v>3216</v>
      </c>
    </row>
    <row r="293" spans="1:25" x14ac:dyDescent="0.2">
      <c r="A293">
        <v>275</v>
      </c>
      <c r="B293" t="s">
        <v>738</v>
      </c>
      <c r="C293" t="s">
        <v>46</v>
      </c>
      <c r="D293">
        <v>0.09</v>
      </c>
      <c r="E293">
        <v>15.28</v>
      </c>
      <c r="F293">
        <v>10.91</v>
      </c>
      <c r="G293" t="s">
        <v>14</v>
      </c>
      <c r="H293" t="s">
        <v>70</v>
      </c>
      <c r="I293" t="s">
        <v>24</v>
      </c>
      <c r="J293" t="s">
        <v>48</v>
      </c>
      <c r="K293" t="s">
        <v>49</v>
      </c>
      <c r="L293" t="s">
        <v>739</v>
      </c>
      <c r="M293">
        <v>0.36</v>
      </c>
      <c r="N293" t="s">
        <v>8</v>
      </c>
      <c r="O293" t="s">
        <v>87</v>
      </c>
      <c r="P293" t="s">
        <v>224</v>
      </c>
      <c r="Q293" t="s">
        <v>740</v>
      </c>
      <c r="R293">
        <v>6824</v>
      </c>
      <c r="S293">
        <v>42028</v>
      </c>
      <c r="T293">
        <v>42029</v>
      </c>
      <c r="U293">
        <v>-51.75</v>
      </c>
      <c r="V293">
        <v>4</v>
      </c>
      <c r="W293">
        <v>61.52</v>
      </c>
      <c r="X293">
        <v>89292</v>
      </c>
      <c r="Y293" t="s">
        <v>3218</v>
      </c>
    </row>
    <row r="294" spans="1:25" x14ac:dyDescent="0.2">
      <c r="A294">
        <v>1653</v>
      </c>
      <c r="B294" t="s">
        <v>741</v>
      </c>
      <c r="C294" t="s">
        <v>46</v>
      </c>
      <c r="D294">
        <v>0</v>
      </c>
      <c r="E294">
        <v>101.41</v>
      </c>
      <c r="F294">
        <v>35</v>
      </c>
      <c r="G294" t="s">
        <v>63</v>
      </c>
      <c r="H294" t="s">
        <v>70</v>
      </c>
      <c r="I294" t="s">
        <v>24</v>
      </c>
      <c r="J294" t="s">
        <v>54</v>
      </c>
      <c r="K294" t="s">
        <v>40</v>
      </c>
      <c r="L294" t="s">
        <v>742</v>
      </c>
      <c r="M294">
        <v>0.82</v>
      </c>
      <c r="N294" t="s">
        <v>8</v>
      </c>
      <c r="O294" t="s">
        <v>35</v>
      </c>
      <c r="P294" t="s">
        <v>66</v>
      </c>
      <c r="Q294" t="s">
        <v>743</v>
      </c>
      <c r="R294">
        <v>91360</v>
      </c>
      <c r="S294">
        <v>42028</v>
      </c>
      <c r="T294">
        <v>42029</v>
      </c>
      <c r="U294">
        <v>-457.73</v>
      </c>
      <c r="V294">
        <v>10</v>
      </c>
      <c r="W294">
        <v>1104.32</v>
      </c>
      <c r="X294">
        <v>89885</v>
      </c>
      <c r="Y294" t="s">
        <v>3217</v>
      </c>
    </row>
    <row r="295" spans="1:25" x14ac:dyDescent="0.2">
      <c r="A295">
        <v>1653</v>
      </c>
      <c r="B295" t="s">
        <v>741</v>
      </c>
      <c r="C295" t="s">
        <v>46</v>
      </c>
      <c r="D295">
        <v>0.1</v>
      </c>
      <c r="E295">
        <v>95.99</v>
      </c>
      <c r="F295">
        <v>4.9000000000000004</v>
      </c>
      <c r="G295" t="s">
        <v>14</v>
      </c>
      <c r="H295" t="s">
        <v>70</v>
      </c>
      <c r="I295" t="s">
        <v>16</v>
      </c>
      <c r="J295" t="s">
        <v>111</v>
      </c>
      <c r="K295" t="s">
        <v>49</v>
      </c>
      <c r="L295" t="s">
        <v>744</v>
      </c>
      <c r="M295">
        <v>0.56000000000000005</v>
      </c>
      <c r="N295" t="s">
        <v>8</v>
      </c>
      <c r="O295" t="s">
        <v>35</v>
      </c>
      <c r="P295" t="s">
        <v>66</v>
      </c>
      <c r="Q295" t="s">
        <v>743</v>
      </c>
      <c r="R295">
        <v>91360</v>
      </c>
      <c r="S295">
        <v>42028</v>
      </c>
      <c r="T295">
        <v>42029</v>
      </c>
      <c r="U295">
        <v>-268.66399999999999</v>
      </c>
      <c r="V295">
        <v>2</v>
      </c>
      <c r="W295">
        <v>149.80000000000001</v>
      </c>
      <c r="X295">
        <v>89885</v>
      </c>
      <c r="Y295" t="s">
        <v>3217</v>
      </c>
    </row>
    <row r="296" spans="1:25" x14ac:dyDescent="0.2">
      <c r="A296">
        <v>1389</v>
      </c>
      <c r="B296" t="s">
        <v>745</v>
      </c>
      <c r="C296" t="s">
        <v>1</v>
      </c>
      <c r="D296">
        <v>0.06</v>
      </c>
      <c r="E296">
        <v>1.74</v>
      </c>
      <c r="F296">
        <v>4.08</v>
      </c>
      <c r="G296" t="s">
        <v>14</v>
      </c>
      <c r="H296" t="s">
        <v>70</v>
      </c>
      <c r="I296" t="s">
        <v>4</v>
      </c>
      <c r="J296" t="s">
        <v>102</v>
      </c>
      <c r="K296" t="s">
        <v>18</v>
      </c>
      <c r="L296" t="s">
        <v>746</v>
      </c>
      <c r="M296">
        <v>0.53</v>
      </c>
      <c r="N296" t="s">
        <v>8</v>
      </c>
      <c r="O296" t="s">
        <v>35</v>
      </c>
      <c r="P296" t="s">
        <v>66</v>
      </c>
      <c r="Q296" t="s">
        <v>747</v>
      </c>
      <c r="R296">
        <v>94025</v>
      </c>
      <c r="S296">
        <v>42029</v>
      </c>
      <c r="T296">
        <v>42030</v>
      </c>
      <c r="U296">
        <v>-11.0732</v>
      </c>
      <c r="V296">
        <v>1</v>
      </c>
      <c r="W296">
        <v>2.77</v>
      </c>
      <c r="X296">
        <v>88726</v>
      </c>
      <c r="Y296" t="s">
        <v>3217</v>
      </c>
    </row>
    <row r="297" spans="1:25" x14ac:dyDescent="0.2">
      <c r="A297">
        <v>156</v>
      </c>
      <c r="B297" t="s">
        <v>748</v>
      </c>
      <c r="C297" t="s">
        <v>13</v>
      </c>
      <c r="D297">
        <v>0.03</v>
      </c>
      <c r="E297">
        <v>10.89</v>
      </c>
      <c r="F297">
        <v>4.5</v>
      </c>
      <c r="G297" t="s">
        <v>14</v>
      </c>
      <c r="H297" t="s">
        <v>70</v>
      </c>
      <c r="I297" t="s">
        <v>24</v>
      </c>
      <c r="J297" t="s">
        <v>71</v>
      </c>
      <c r="K297" t="s">
        <v>49</v>
      </c>
      <c r="L297" t="s">
        <v>749</v>
      </c>
      <c r="M297">
        <v>0.59</v>
      </c>
      <c r="N297" t="s">
        <v>8</v>
      </c>
      <c r="O297" t="s">
        <v>35</v>
      </c>
      <c r="P297" t="s">
        <v>36</v>
      </c>
      <c r="Q297" t="s">
        <v>37</v>
      </c>
      <c r="R297">
        <v>80525</v>
      </c>
      <c r="S297">
        <v>42029</v>
      </c>
      <c r="T297">
        <v>42030</v>
      </c>
      <c r="U297">
        <v>-18.64</v>
      </c>
      <c r="V297">
        <v>3</v>
      </c>
      <c r="W297">
        <v>33.82</v>
      </c>
      <c r="X297">
        <v>87672</v>
      </c>
      <c r="Y297" t="s">
        <v>3217</v>
      </c>
    </row>
    <row r="298" spans="1:25" x14ac:dyDescent="0.2">
      <c r="A298">
        <v>1997</v>
      </c>
      <c r="B298" t="s">
        <v>750</v>
      </c>
      <c r="C298" t="s">
        <v>46</v>
      </c>
      <c r="D298">
        <v>0.1</v>
      </c>
      <c r="E298">
        <v>125.99</v>
      </c>
      <c r="F298">
        <v>8.99</v>
      </c>
      <c r="G298" t="s">
        <v>14</v>
      </c>
      <c r="H298" t="s">
        <v>15</v>
      </c>
      <c r="I298" t="s">
        <v>16</v>
      </c>
      <c r="J298" t="s">
        <v>111</v>
      </c>
      <c r="K298" t="s">
        <v>49</v>
      </c>
      <c r="L298" t="s">
        <v>751</v>
      </c>
      <c r="M298">
        <v>0.56999999999999995</v>
      </c>
      <c r="N298" t="s">
        <v>8</v>
      </c>
      <c r="O298" t="s">
        <v>9</v>
      </c>
      <c r="P298" t="s">
        <v>247</v>
      </c>
      <c r="Q298" t="s">
        <v>248</v>
      </c>
      <c r="R298">
        <v>29915</v>
      </c>
      <c r="S298">
        <v>42029</v>
      </c>
      <c r="T298">
        <v>42032</v>
      </c>
      <c r="U298">
        <v>17.652000000000001</v>
      </c>
      <c r="V298">
        <v>4</v>
      </c>
      <c r="W298">
        <v>408.66</v>
      </c>
      <c r="X298">
        <v>90333</v>
      </c>
      <c r="Y298" t="s">
        <v>3215</v>
      </c>
    </row>
    <row r="299" spans="1:25" x14ac:dyDescent="0.2">
      <c r="A299">
        <v>1360</v>
      </c>
      <c r="B299" t="s">
        <v>752</v>
      </c>
      <c r="C299" t="s">
        <v>13</v>
      </c>
      <c r="D299">
        <v>0.03</v>
      </c>
      <c r="E299">
        <v>14.34</v>
      </c>
      <c r="F299">
        <v>5</v>
      </c>
      <c r="G299" t="s">
        <v>14</v>
      </c>
      <c r="H299" t="s">
        <v>15</v>
      </c>
      <c r="I299" t="s">
        <v>4</v>
      </c>
      <c r="J299" t="s">
        <v>102</v>
      </c>
      <c r="K299" t="s">
        <v>18</v>
      </c>
      <c r="L299" t="s">
        <v>753</v>
      </c>
      <c r="M299">
        <v>0.49</v>
      </c>
      <c r="N299" t="s">
        <v>8</v>
      </c>
      <c r="O299" t="s">
        <v>28</v>
      </c>
      <c r="P299" t="s">
        <v>189</v>
      </c>
      <c r="Q299" t="s">
        <v>754</v>
      </c>
      <c r="R299">
        <v>52761</v>
      </c>
      <c r="S299">
        <v>42030</v>
      </c>
      <c r="T299">
        <v>42031</v>
      </c>
      <c r="U299">
        <v>82.310100000000006</v>
      </c>
      <c r="V299">
        <v>8</v>
      </c>
      <c r="W299">
        <v>119.29</v>
      </c>
      <c r="X299">
        <v>89595</v>
      </c>
      <c r="Y299" t="s">
        <v>3216</v>
      </c>
    </row>
    <row r="300" spans="1:25" x14ac:dyDescent="0.2">
      <c r="A300">
        <v>1361</v>
      </c>
      <c r="B300" t="s">
        <v>755</v>
      </c>
      <c r="C300" t="s">
        <v>13</v>
      </c>
      <c r="D300">
        <v>0.01</v>
      </c>
      <c r="E300">
        <v>2.89</v>
      </c>
      <c r="F300">
        <v>0.5</v>
      </c>
      <c r="G300" t="s">
        <v>14</v>
      </c>
      <c r="H300" t="s">
        <v>15</v>
      </c>
      <c r="I300" t="s">
        <v>24</v>
      </c>
      <c r="J300" t="s">
        <v>128</v>
      </c>
      <c r="K300" t="s">
        <v>49</v>
      </c>
      <c r="L300" t="s">
        <v>705</v>
      </c>
      <c r="M300">
        <v>0.38</v>
      </c>
      <c r="N300" t="s">
        <v>8</v>
      </c>
      <c r="O300" t="s">
        <v>28</v>
      </c>
      <c r="P300" t="s">
        <v>265</v>
      </c>
      <c r="Q300" t="s">
        <v>756</v>
      </c>
      <c r="R300">
        <v>48101</v>
      </c>
      <c r="S300">
        <v>42030</v>
      </c>
      <c r="T300">
        <v>42032</v>
      </c>
      <c r="U300">
        <v>1.2236</v>
      </c>
      <c r="V300">
        <v>1</v>
      </c>
      <c r="W300">
        <v>3.08</v>
      </c>
      <c r="X300">
        <v>89595</v>
      </c>
      <c r="Y300" t="s">
        <v>3216</v>
      </c>
    </row>
    <row r="301" spans="1:25" x14ac:dyDescent="0.2">
      <c r="A301">
        <v>3154</v>
      </c>
      <c r="B301" t="s">
        <v>757</v>
      </c>
      <c r="C301" t="s">
        <v>13</v>
      </c>
      <c r="D301">
        <v>0.08</v>
      </c>
      <c r="E301">
        <v>150.97999999999999</v>
      </c>
      <c r="F301">
        <v>13.99</v>
      </c>
      <c r="G301" t="s">
        <v>63</v>
      </c>
      <c r="H301" t="s">
        <v>70</v>
      </c>
      <c r="I301" t="s">
        <v>16</v>
      </c>
      <c r="J301" t="s">
        <v>32</v>
      </c>
      <c r="K301" t="s">
        <v>120</v>
      </c>
      <c r="L301" t="s">
        <v>758</v>
      </c>
      <c r="M301">
        <v>0.38</v>
      </c>
      <c r="N301" t="s">
        <v>8</v>
      </c>
      <c r="O301" t="s">
        <v>9</v>
      </c>
      <c r="P301" t="s">
        <v>99</v>
      </c>
      <c r="Q301" t="s">
        <v>759</v>
      </c>
      <c r="R301">
        <v>33710</v>
      </c>
      <c r="S301">
        <v>42030</v>
      </c>
      <c r="T301">
        <v>42031</v>
      </c>
      <c r="U301">
        <v>-3.948</v>
      </c>
      <c r="V301">
        <v>8</v>
      </c>
      <c r="W301">
        <v>1183.82</v>
      </c>
      <c r="X301">
        <v>86899</v>
      </c>
      <c r="Y301" t="s">
        <v>3215</v>
      </c>
    </row>
    <row r="302" spans="1:25" x14ac:dyDescent="0.2">
      <c r="A302">
        <v>3155</v>
      </c>
      <c r="B302" t="s">
        <v>618</v>
      </c>
      <c r="C302" t="s">
        <v>13</v>
      </c>
      <c r="D302">
        <v>0.03</v>
      </c>
      <c r="E302">
        <v>25.98</v>
      </c>
      <c r="F302">
        <v>14.36</v>
      </c>
      <c r="G302" t="s">
        <v>2</v>
      </c>
      <c r="H302" t="s">
        <v>70</v>
      </c>
      <c r="I302" t="s">
        <v>4</v>
      </c>
      <c r="J302" t="s">
        <v>85</v>
      </c>
      <c r="K302" t="s">
        <v>33</v>
      </c>
      <c r="L302" t="s">
        <v>760</v>
      </c>
      <c r="M302">
        <v>0.6</v>
      </c>
      <c r="N302" t="s">
        <v>8</v>
      </c>
      <c r="O302" t="s">
        <v>9</v>
      </c>
      <c r="P302" t="s">
        <v>99</v>
      </c>
      <c r="Q302" t="s">
        <v>308</v>
      </c>
      <c r="R302">
        <v>32771</v>
      </c>
      <c r="S302">
        <v>42030</v>
      </c>
      <c r="T302">
        <v>42031</v>
      </c>
      <c r="U302">
        <v>57.545999999999999</v>
      </c>
      <c r="V302">
        <v>4</v>
      </c>
      <c r="W302">
        <v>107.66</v>
      </c>
      <c r="X302">
        <v>86899</v>
      </c>
      <c r="Y302" t="s">
        <v>3215</v>
      </c>
    </row>
    <row r="303" spans="1:25" x14ac:dyDescent="0.2">
      <c r="A303">
        <v>3155</v>
      </c>
      <c r="B303" t="s">
        <v>618</v>
      </c>
      <c r="C303" t="s">
        <v>13</v>
      </c>
      <c r="D303">
        <v>0.1</v>
      </c>
      <c r="E303">
        <v>32.479999999999997</v>
      </c>
      <c r="F303">
        <v>35</v>
      </c>
      <c r="G303" t="s">
        <v>14</v>
      </c>
      <c r="H303" t="s">
        <v>70</v>
      </c>
      <c r="I303" t="s">
        <v>24</v>
      </c>
      <c r="J303" t="s">
        <v>54</v>
      </c>
      <c r="K303" t="s">
        <v>40</v>
      </c>
      <c r="L303" t="s">
        <v>761</v>
      </c>
      <c r="M303">
        <v>0.81</v>
      </c>
      <c r="N303" t="s">
        <v>8</v>
      </c>
      <c r="O303" t="s">
        <v>9</v>
      </c>
      <c r="P303" t="s">
        <v>99</v>
      </c>
      <c r="Q303" t="s">
        <v>308</v>
      </c>
      <c r="R303">
        <v>32771</v>
      </c>
      <c r="S303">
        <v>42030</v>
      </c>
      <c r="T303">
        <v>42031</v>
      </c>
      <c r="U303">
        <v>-333.42540000000002</v>
      </c>
      <c r="V303">
        <v>10</v>
      </c>
      <c r="W303">
        <v>318.83</v>
      </c>
      <c r="X303">
        <v>86899</v>
      </c>
      <c r="Y303" t="s">
        <v>3215</v>
      </c>
    </row>
    <row r="304" spans="1:25" x14ac:dyDescent="0.2">
      <c r="A304">
        <v>1129</v>
      </c>
      <c r="B304" t="s">
        <v>762</v>
      </c>
      <c r="C304" t="s">
        <v>23</v>
      </c>
      <c r="D304">
        <v>0.02</v>
      </c>
      <c r="E304">
        <v>4.9800000000000004</v>
      </c>
      <c r="F304">
        <v>6.07</v>
      </c>
      <c r="G304" t="s">
        <v>14</v>
      </c>
      <c r="H304" t="s">
        <v>47</v>
      </c>
      <c r="I304" t="s">
        <v>24</v>
      </c>
      <c r="J304" t="s">
        <v>64</v>
      </c>
      <c r="K304" t="s">
        <v>49</v>
      </c>
      <c r="L304" t="s">
        <v>763</v>
      </c>
      <c r="M304">
        <v>0.36</v>
      </c>
      <c r="N304" t="s">
        <v>8</v>
      </c>
      <c r="O304" t="s">
        <v>87</v>
      </c>
      <c r="P304" t="s">
        <v>379</v>
      </c>
      <c r="Q304" t="s">
        <v>764</v>
      </c>
      <c r="R304">
        <v>2118</v>
      </c>
      <c r="S304">
        <v>42030</v>
      </c>
      <c r="T304">
        <v>42032</v>
      </c>
      <c r="U304">
        <v>-46.92</v>
      </c>
      <c r="V304">
        <v>19</v>
      </c>
      <c r="W304">
        <v>105.5</v>
      </c>
      <c r="X304">
        <v>57794</v>
      </c>
      <c r="Y304" t="s">
        <v>3218</v>
      </c>
    </row>
    <row r="305" spans="1:25" x14ac:dyDescent="0.2">
      <c r="A305">
        <v>1133</v>
      </c>
      <c r="B305" t="s">
        <v>765</v>
      </c>
      <c r="C305" t="s">
        <v>23</v>
      </c>
      <c r="D305">
        <v>0.02</v>
      </c>
      <c r="E305">
        <v>4.9800000000000004</v>
      </c>
      <c r="F305">
        <v>6.07</v>
      </c>
      <c r="G305" t="s">
        <v>14</v>
      </c>
      <c r="H305" t="s">
        <v>47</v>
      </c>
      <c r="I305" t="s">
        <v>24</v>
      </c>
      <c r="J305" t="s">
        <v>64</v>
      </c>
      <c r="K305" t="s">
        <v>49</v>
      </c>
      <c r="L305" t="s">
        <v>763</v>
      </c>
      <c r="M305">
        <v>0.36</v>
      </c>
      <c r="N305" t="s">
        <v>8</v>
      </c>
      <c r="O305" t="s">
        <v>28</v>
      </c>
      <c r="P305" t="s">
        <v>163</v>
      </c>
      <c r="Q305" t="s">
        <v>766</v>
      </c>
      <c r="R305">
        <v>75234</v>
      </c>
      <c r="S305">
        <v>42030</v>
      </c>
      <c r="T305">
        <v>42032</v>
      </c>
      <c r="U305">
        <v>-46.92</v>
      </c>
      <c r="V305">
        <v>5</v>
      </c>
      <c r="W305">
        <v>27.76</v>
      </c>
      <c r="X305">
        <v>88105</v>
      </c>
      <c r="Y305" t="s">
        <v>3216</v>
      </c>
    </row>
    <row r="306" spans="1:25" x14ac:dyDescent="0.2">
      <c r="A306">
        <v>2795</v>
      </c>
      <c r="B306" t="s">
        <v>767</v>
      </c>
      <c r="C306" t="s">
        <v>23</v>
      </c>
      <c r="D306">
        <v>0.04</v>
      </c>
      <c r="E306">
        <v>3.57</v>
      </c>
      <c r="F306">
        <v>4.17</v>
      </c>
      <c r="G306" t="s">
        <v>14</v>
      </c>
      <c r="H306" t="s">
        <v>70</v>
      </c>
      <c r="I306" t="s">
        <v>24</v>
      </c>
      <c r="J306" t="s">
        <v>25</v>
      </c>
      <c r="K306" t="s">
        <v>18</v>
      </c>
      <c r="L306" t="s">
        <v>768</v>
      </c>
      <c r="M306">
        <v>0.59</v>
      </c>
      <c r="N306" t="s">
        <v>8</v>
      </c>
      <c r="O306" t="s">
        <v>28</v>
      </c>
      <c r="P306" t="s">
        <v>189</v>
      </c>
      <c r="Q306" t="s">
        <v>769</v>
      </c>
      <c r="R306">
        <v>50401</v>
      </c>
      <c r="S306">
        <v>42030</v>
      </c>
      <c r="T306">
        <v>42032</v>
      </c>
      <c r="U306">
        <v>-69.91</v>
      </c>
      <c r="V306">
        <v>8</v>
      </c>
      <c r="W306">
        <v>30.9</v>
      </c>
      <c r="X306">
        <v>87556</v>
      </c>
      <c r="Y306" t="s">
        <v>3216</v>
      </c>
    </row>
    <row r="307" spans="1:25" x14ac:dyDescent="0.2">
      <c r="A307">
        <v>2795</v>
      </c>
      <c r="B307" t="s">
        <v>767</v>
      </c>
      <c r="C307" t="s">
        <v>23</v>
      </c>
      <c r="D307">
        <v>0.05</v>
      </c>
      <c r="E307">
        <v>200.99</v>
      </c>
      <c r="F307">
        <v>4.2</v>
      </c>
      <c r="G307" t="s">
        <v>14</v>
      </c>
      <c r="H307" t="s">
        <v>70</v>
      </c>
      <c r="I307" t="s">
        <v>16</v>
      </c>
      <c r="J307" t="s">
        <v>111</v>
      </c>
      <c r="K307" t="s">
        <v>49</v>
      </c>
      <c r="L307" t="s">
        <v>770</v>
      </c>
      <c r="M307">
        <v>0.59</v>
      </c>
      <c r="N307" t="s">
        <v>8</v>
      </c>
      <c r="O307" t="s">
        <v>28</v>
      </c>
      <c r="P307" t="s">
        <v>189</v>
      </c>
      <c r="Q307" t="s">
        <v>769</v>
      </c>
      <c r="R307">
        <v>50401</v>
      </c>
      <c r="S307">
        <v>42030</v>
      </c>
      <c r="T307">
        <v>42034</v>
      </c>
      <c r="U307">
        <v>1630.5252</v>
      </c>
      <c r="V307">
        <v>14</v>
      </c>
      <c r="W307">
        <v>2363.08</v>
      </c>
      <c r="X307">
        <v>87556</v>
      </c>
      <c r="Y307" t="s">
        <v>3216</v>
      </c>
    </row>
    <row r="308" spans="1:25" x14ac:dyDescent="0.2">
      <c r="A308">
        <v>2795</v>
      </c>
      <c r="B308" t="s">
        <v>767</v>
      </c>
      <c r="C308" t="s">
        <v>23</v>
      </c>
      <c r="D308">
        <v>7.0000000000000007E-2</v>
      </c>
      <c r="E308">
        <v>195.99</v>
      </c>
      <c r="F308">
        <v>8.99</v>
      </c>
      <c r="G308" t="s">
        <v>14</v>
      </c>
      <c r="H308" t="s">
        <v>70</v>
      </c>
      <c r="I308" t="s">
        <v>16</v>
      </c>
      <c r="J308" t="s">
        <v>111</v>
      </c>
      <c r="K308" t="s">
        <v>49</v>
      </c>
      <c r="L308" t="s">
        <v>771</v>
      </c>
      <c r="M308">
        <v>0.57999999999999996</v>
      </c>
      <c r="N308" t="s">
        <v>8</v>
      </c>
      <c r="O308" t="s">
        <v>28</v>
      </c>
      <c r="P308" t="s">
        <v>189</v>
      </c>
      <c r="Q308" t="s">
        <v>769</v>
      </c>
      <c r="R308">
        <v>50401</v>
      </c>
      <c r="S308">
        <v>42030</v>
      </c>
      <c r="T308">
        <v>42030</v>
      </c>
      <c r="U308">
        <v>-457.16</v>
      </c>
      <c r="V308">
        <v>2</v>
      </c>
      <c r="W308">
        <v>328.45</v>
      </c>
      <c r="X308">
        <v>87556</v>
      </c>
      <c r="Y308" t="s">
        <v>3216</v>
      </c>
    </row>
    <row r="309" spans="1:25" x14ac:dyDescent="0.2">
      <c r="A309">
        <v>3000</v>
      </c>
      <c r="B309" t="s">
        <v>772</v>
      </c>
      <c r="C309" t="s">
        <v>23</v>
      </c>
      <c r="D309">
        <v>0.01</v>
      </c>
      <c r="E309">
        <v>10.14</v>
      </c>
      <c r="F309">
        <v>2.27</v>
      </c>
      <c r="G309" t="s">
        <v>14</v>
      </c>
      <c r="H309" t="s">
        <v>15</v>
      </c>
      <c r="I309" t="s">
        <v>24</v>
      </c>
      <c r="J309" t="s">
        <v>64</v>
      </c>
      <c r="K309" t="s">
        <v>26</v>
      </c>
      <c r="L309" t="s">
        <v>147</v>
      </c>
      <c r="M309">
        <v>0.36</v>
      </c>
      <c r="N309" t="s">
        <v>8</v>
      </c>
      <c r="O309" t="s">
        <v>28</v>
      </c>
      <c r="P309" t="s">
        <v>265</v>
      </c>
      <c r="Q309" t="s">
        <v>773</v>
      </c>
      <c r="R309">
        <v>48342</v>
      </c>
      <c r="S309">
        <v>42030</v>
      </c>
      <c r="T309">
        <v>42032</v>
      </c>
      <c r="U309">
        <v>28.152000000000001</v>
      </c>
      <c r="V309">
        <v>4</v>
      </c>
      <c r="W309">
        <v>40.799999999999997</v>
      </c>
      <c r="X309">
        <v>87042</v>
      </c>
      <c r="Y309" t="s">
        <v>3216</v>
      </c>
    </row>
    <row r="310" spans="1:25" x14ac:dyDescent="0.2">
      <c r="A310">
        <v>3307</v>
      </c>
      <c r="B310" t="s">
        <v>774</v>
      </c>
      <c r="C310" t="s">
        <v>23</v>
      </c>
      <c r="D310">
        <v>7.0000000000000007E-2</v>
      </c>
      <c r="E310">
        <v>16.739999999999998</v>
      </c>
      <c r="F310">
        <v>7.04</v>
      </c>
      <c r="G310" t="s">
        <v>14</v>
      </c>
      <c r="H310" t="s">
        <v>3</v>
      </c>
      <c r="I310" t="s">
        <v>24</v>
      </c>
      <c r="J310" t="s">
        <v>54</v>
      </c>
      <c r="K310" t="s">
        <v>49</v>
      </c>
      <c r="L310" t="s">
        <v>775</v>
      </c>
      <c r="M310">
        <v>0.81</v>
      </c>
      <c r="N310" t="s">
        <v>8</v>
      </c>
      <c r="O310" t="s">
        <v>87</v>
      </c>
      <c r="P310" t="s">
        <v>379</v>
      </c>
      <c r="Q310" t="s">
        <v>776</v>
      </c>
      <c r="R310">
        <v>1001</v>
      </c>
      <c r="S310">
        <v>42030</v>
      </c>
      <c r="T310">
        <v>42037</v>
      </c>
      <c r="U310">
        <v>-114.2</v>
      </c>
      <c r="V310">
        <v>5</v>
      </c>
      <c r="W310">
        <v>80.58</v>
      </c>
      <c r="X310">
        <v>90462</v>
      </c>
      <c r="Y310" t="s">
        <v>3218</v>
      </c>
    </row>
    <row r="311" spans="1:25" x14ac:dyDescent="0.2">
      <c r="A311">
        <v>3311</v>
      </c>
      <c r="B311" t="s">
        <v>777</v>
      </c>
      <c r="C311" t="s">
        <v>23</v>
      </c>
      <c r="D311">
        <v>0.06</v>
      </c>
      <c r="E311">
        <v>6.45</v>
      </c>
      <c r="F311">
        <v>1.34</v>
      </c>
      <c r="G311" t="s">
        <v>14</v>
      </c>
      <c r="H311" t="s">
        <v>3</v>
      </c>
      <c r="I311" t="s">
        <v>24</v>
      </c>
      <c r="J311" t="s">
        <v>64</v>
      </c>
      <c r="K311" t="s">
        <v>26</v>
      </c>
      <c r="L311" t="s">
        <v>462</v>
      </c>
      <c r="M311">
        <v>0.36</v>
      </c>
      <c r="N311" t="s">
        <v>8</v>
      </c>
      <c r="O311" t="s">
        <v>87</v>
      </c>
      <c r="P311" t="s">
        <v>379</v>
      </c>
      <c r="Q311" t="s">
        <v>778</v>
      </c>
      <c r="R311">
        <v>1890</v>
      </c>
      <c r="S311">
        <v>42030</v>
      </c>
      <c r="T311">
        <v>42035</v>
      </c>
      <c r="U311">
        <v>39.426600000000001</v>
      </c>
      <c r="V311">
        <v>9</v>
      </c>
      <c r="W311">
        <v>57.14</v>
      </c>
      <c r="X311">
        <v>90462</v>
      </c>
      <c r="Y311" t="s">
        <v>3218</v>
      </c>
    </row>
    <row r="312" spans="1:25" x14ac:dyDescent="0.2">
      <c r="A312">
        <v>3314</v>
      </c>
      <c r="B312" t="s">
        <v>779</v>
      </c>
      <c r="C312" t="s">
        <v>23</v>
      </c>
      <c r="D312">
        <v>0.05</v>
      </c>
      <c r="E312">
        <v>122.99</v>
      </c>
      <c r="F312">
        <v>70.2</v>
      </c>
      <c r="G312" t="s">
        <v>2</v>
      </c>
      <c r="H312" t="s">
        <v>3</v>
      </c>
      <c r="I312" t="s">
        <v>4</v>
      </c>
      <c r="J312" t="s">
        <v>85</v>
      </c>
      <c r="K312" t="s">
        <v>33</v>
      </c>
      <c r="L312" t="s">
        <v>780</v>
      </c>
      <c r="M312">
        <v>0.74</v>
      </c>
      <c r="N312" t="s">
        <v>8</v>
      </c>
      <c r="O312" t="s">
        <v>87</v>
      </c>
      <c r="P312" t="s">
        <v>373</v>
      </c>
      <c r="Q312" t="s">
        <v>781</v>
      </c>
      <c r="R312">
        <v>7024</v>
      </c>
      <c r="S312">
        <v>42030</v>
      </c>
      <c r="T312">
        <v>42034</v>
      </c>
      <c r="U312">
        <v>-722.23</v>
      </c>
      <c r="V312">
        <v>4</v>
      </c>
      <c r="W312">
        <v>498.31</v>
      </c>
      <c r="X312">
        <v>90462</v>
      </c>
      <c r="Y312" t="s">
        <v>3218</v>
      </c>
    </row>
    <row r="313" spans="1:25" x14ac:dyDescent="0.2">
      <c r="A313">
        <v>1946</v>
      </c>
      <c r="B313" t="s">
        <v>782</v>
      </c>
      <c r="C313" t="s">
        <v>92</v>
      </c>
      <c r="D313">
        <v>0.08</v>
      </c>
      <c r="E313">
        <v>90.98</v>
      </c>
      <c r="F313">
        <v>56.2</v>
      </c>
      <c r="G313" t="s">
        <v>14</v>
      </c>
      <c r="H313" t="s">
        <v>15</v>
      </c>
      <c r="I313" t="s">
        <v>4</v>
      </c>
      <c r="J313" t="s">
        <v>102</v>
      </c>
      <c r="K313" t="s">
        <v>120</v>
      </c>
      <c r="L313" t="s">
        <v>783</v>
      </c>
      <c r="M313">
        <v>0.74</v>
      </c>
      <c r="N313" t="s">
        <v>8</v>
      </c>
      <c r="O313" t="s">
        <v>87</v>
      </c>
      <c r="P313" t="s">
        <v>296</v>
      </c>
      <c r="Q313" t="s">
        <v>784</v>
      </c>
      <c r="R313">
        <v>15228</v>
      </c>
      <c r="S313">
        <v>42030</v>
      </c>
      <c r="T313">
        <v>42032</v>
      </c>
      <c r="U313">
        <v>-1920.9336000000001</v>
      </c>
      <c r="V313">
        <v>12</v>
      </c>
      <c r="W313">
        <v>1058.3599999999999</v>
      </c>
      <c r="X313">
        <v>86331</v>
      </c>
      <c r="Y313" t="s">
        <v>3218</v>
      </c>
    </row>
    <row r="314" spans="1:25" x14ac:dyDescent="0.2">
      <c r="A314">
        <v>1946</v>
      </c>
      <c r="B314" t="s">
        <v>782</v>
      </c>
      <c r="C314" t="s">
        <v>92</v>
      </c>
      <c r="D314">
        <v>7.0000000000000007E-2</v>
      </c>
      <c r="E314">
        <v>5.98</v>
      </c>
      <c r="F314">
        <v>5.35</v>
      </c>
      <c r="G314" t="s">
        <v>14</v>
      </c>
      <c r="H314" t="s">
        <v>15</v>
      </c>
      <c r="I314" t="s">
        <v>24</v>
      </c>
      <c r="J314" t="s">
        <v>64</v>
      </c>
      <c r="K314" t="s">
        <v>49</v>
      </c>
      <c r="L314" t="s">
        <v>785</v>
      </c>
      <c r="M314">
        <v>0.4</v>
      </c>
      <c r="N314" t="s">
        <v>8</v>
      </c>
      <c r="O314" t="s">
        <v>87</v>
      </c>
      <c r="P314" t="s">
        <v>296</v>
      </c>
      <c r="Q314" t="s">
        <v>784</v>
      </c>
      <c r="R314">
        <v>15228</v>
      </c>
      <c r="S314">
        <v>42030</v>
      </c>
      <c r="T314">
        <v>42032</v>
      </c>
      <c r="U314">
        <v>-37.175199999999997</v>
      </c>
      <c r="V314">
        <v>3</v>
      </c>
      <c r="W314">
        <v>18.309999999999999</v>
      </c>
      <c r="X314">
        <v>86331</v>
      </c>
      <c r="Y314" t="s">
        <v>3218</v>
      </c>
    </row>
    <row r="315" spans="1:25" x14ac:dyDescent="0.2">
      <c r="A315">
        <v>3361</v>
      </c>
      <c r="B315" t="s">
        <v>786</v>
      </c>
      <c r="C315" t="s">
        <v>92</v>
      </c>
      <c r="D315">
        <v>0.04</v>
      </c>
      <c r="E315">
        <v>7.96</v>
      </c>
      <c r="F315">
        <v>4.95</v>
      </c>
      <c r="G315" t="s">
        <v>14</v>
      </c>
      <c r="H315" t="s">
        <v>47</v>
      </c>
      <c r="I315" t="s">
        <v>4</v>
      </c>
      <c r="J315" t="s">
        <v>102</v>
      </c>
      <c r="K315" t="s">
        <v>49</v>
      </c>
      <c r="L315" t="s">
        <v>787</v>
      </c>
      <c r="M315">
        <v>0.41</v>
      </c>
      <c r="N315" t="s">
        <v>8</v>
      </c>
      <c r="O315" t="s">
        <v>28</v>
      </c>
      <c r="P315" t="s">
        <v>333</v>
      </c>
      <c r="Q315" t="s">
        <v>788</v>
      </c>
      <c r="R315">
        <v>53095</v>
      </c>
      <c r="S315">
        <v>42030</v>
      </c>
      <c r="T315">
        <v>42030</v>
      </c>
      <c r="U315">
        <v>-7.73</v>
      </c>
      <c r="V315">
        <v>15</v>
      </c>
      <c r="W315">
        <v>116.11</v>
      </c>
      <c r="X315">
        <v>91436</v>
      </c>
      <c r="Y315" t="s">
        <v>3216</v>
      </c>
    </row>
    <row r="316" spans="1:25" x14ac:dyDescent="0.2">
      <c r="A316">
        <v>2264</v>
      </c>
      <c r="B316" t="s">
        <v>789</v>
      </c>
      <c r="C316" t="s">
        <v>46</v>
      </c>
      <c r="D316">
        <v>0.09</v>
      </c>
      <c r="E316">
        <v>207.48</v>
      </c>
      <c r="F316">
        <v>0.99</v>
      </c>
      <c r="G316" t="s">
        <v>14</v>
      </c>
      <c r="H316" t="s">
        <v>70</v>
      </c>
      <c r="I316" t="s">
        <v>24</v>
      </c>
      <c r="J316" t="s">
        <v>71</v>
      </c>
      <c r="K316" t="s">
        <v>49</v>
      </c>
      <c r="L316" t="s">
        <v>612</v>
      </c>
      <c r="M316">
        <v>0.55000000000000004</v>
      </c>
      <c r="N316" t="s">
        <v>8</v>
      </c>
      <c r="O316" t="s">
        <v>28</v>
      </c>
      <c r="P316" t="s">
        <v>56</v>
      </c>
      <c r="Q316" t="s">
        <v>790</v>
      </c>
      <c r="R316">
        <v>64804</v>
      </c>
      <c r="S316">
        <v>42030</v>
      </c>
      <c r="T316">
        <v>42033</v>
      </c>
      <c r="U316">
        <v>359.83</v>
      </c>
      <c r="V316">
        <v>3</v>
      </c>
      <c r="W316">
        <v>577.75</v>
      </c>
      <c r="X316">
        <v>86611</v>
      </c>
      <c r="Y316" t="s">
        <v>3216</v>
      </c>
    </row>
    <row r="317" spans="1:25" x14ac:dyDescent="0.2">
      <c r="A317">
        <v>483</v>
      </c>
      <c r="B317" t="s">
        <v>791</v>
      </c>
      <c r="C317" t="s">
        <v>1</v>
      </c>
      <c r="D317">
        <v>0.03</v>
      </c>
      <c r="E317">
        <v>11.97</v>
      </c>
      <c r="F317">
        <v>4.9800000000000004</v>
      </c>
      <c r="G317" t="s">
        <v>14</v>
      </c>
      <c r="H317" t="s">
        <v>70</v>
      </c>
      <c r="I317" t="s">
        <v>24</v>
      </c>
      <c r="J317" t="s">
        <v>71</v>
      </c>
      <c r="K317" t="s">
        <v>49</v>
      </c>
      <c r="L317" t="s">
        <v>792</v>
      </c>
      <c r="M317">
        <v>0.57999999999999996</v>
      </c>
      <c r="N317" t="s">
        <v>8</v>
      </c>
      <c r="O317" t="s">
        <v>28</v>
      </c>
      <c r="P317" t="s">
        <v>79</v>
      </c>
      <c r="Q317" t="s">
        <v>793</v>
      </c>
      <c r="R317">
        <v>60543</v>
      </c>
      <c r="S317">
        <v>42031</v>
      </c>
      <c r="T317">
        <v>42032</v>
      </c>
      <c r="U317">
        <v>-18.190000000000001</v>
      </c>
      <c r="V317">
        <v>6</v>
      </c>
      <c r="W317">
        <v>73.180000000000007</v>
      </c>
      <c r="X317">
        <v>90353</v>
      </c>
      <c r="Y317" t="s">
        <v>3216</v>
      </c>
    </row>
    <row r="318" spans="1:25" x14ac:dyDescent="0.2">
      <c r="A318">
        <v>2979</v>
      </c>
      <c r="B318" t="s">
        <v>794</v>
      </c>
      <c r="C318" t="s">
        <v>1</v>
      </c>
      <c r="D318">
        <v>0.09</v>
      </c>
      <c r="E318">
        <v>2.94</v>
      </c>
      <c r="F318">
        <v>0.7</v>
      </c>
      <c r="G318" t="s">
        <v>14</v>
      </c>
      <c r="H318" t="s">
        <v>70</v>
      </c>
      <c r="I318" t="s">
        <v>24</v>
      </c>
      <c r="J318" t="s">
        <v>25</v>
      </c>
      <c r="K318" t="s">
        <v>26</v>
      </c>
      <c r="L318" t="s">
        <v>795</v>
      </c>
      <c r="M318">
        <v>0.57999999999999996</v>
      </c>
      <c r="N318" t="s">
        <v>8</v>
      </c>
      <c r="O318" t="s">
        <v>28</v>
      </c>
      <c r="P318" t="s">
        <v>541</v>
      </c>
      <c r="Q318" t="s">
        <v>796</v>
      </c>
      <c r="R318">
        <v>58601</v>
      </c>
      <c r="S318">
        <v>42031</v>
      </c>
      <c r="T318">
        <v>42032</v>
      </c>
      <c r="U318">
        <v>6.3840000000000003</v>
      </c>
      <c r="V318">
        <v>9</v>
      </c>
      <c r="W318">
        <v>25.22</v>
      </c>
      <c r="X318">
        <v>86544</v>
      </c>
      <c r="Y318" t="s">
        <v>3216</v>
      </c>
    </row>
    <row r="319" spans="1:25" x14ac:dyDescent="0.2">
      <c r="A319">
        <v>2980</v>
      </c>
      <c r="B319" t="s">
        <v>797</v>
      </c>
      <c r="C319" t="s">
        <v>1</v>
      </c>
      <c r="D319">
        <v>0.03</v>
      </c>
      <c r="E319">
        <v>43.98</v>
      </c>
      <c r="F319">
        <v>8.99</v>
      </c>
      <c r="G319" t="s">
        <v>14</v>
      </c>
      <c r="H319" t="s">
        <v>70</v>
      </c>
      <c r="I319" t="s">
        <v>24</v>
      </c>
      <c r="J319" t="s">
        <v>25</v>
      </c>
      <c r="K319" t="s">
        <v>18</v>
      </c>
      <c r="L319" t="s">
        <v>798</v>
      </c>
      <c r="M319">
        <v>0.57999999999999996</v>
      </c>
      <c r="N319" t="s">
        <v>8</v>
      </c>
      <c r="O319" t="s">
        <v>87</v>
      </c>
      <c r="P319" t="s">
        <v>293</v>
      </c>
      <c r="Q319" t="s">
        <v>799</v>
      </c>
      <c r="R319">
        <v>44870</v>
      </c>
      <c r="S319">
        <v>42031</v>
      </c>
      <c r="T319">
        <v>42033</v>
      </c>
      <c r="U319">
        <v>274.0788</v>
      </c>
      <c r="V319">
        <v>10</v>
      </c>
      <c r="W319">
        <v>454.4</v>
      </c>
      <c r="X319">
        <v>86544</v>
      </c>
      <c r="Y319" t="s">
        <v>3218</v>
      </c>
    </row>
    <row r="320" spans="1:25" x14ac:dyDescent="0.2">
      <c r="A320">
        <v>2980</v>
      </c>
      <c r="B320" t="s">
        <v>797</v>
      </c>
      <c r="C320" t="s">
        <v>1</v>
      </c>
      <c r="D320">
        <v>0.06</v>
      </c>
      <c r="E320">
        <v>1.1399999999999999</v>
      </c>
      <c r="F320">
        <v>0.7</v>
      </c>
      <c r="G320" t="s">
        <v>14</v>
      </c>
      <c r="H320" t="s">
        <v>70</v>
      </c>
      <c r="I320" t="s">
        <v>24</v>
      </c>
      <c r="J320" t="s">
        <v>152</v>
      </c>
      <c r="K320" t="s">
        <v>26</v>
      </c>
      <c r="L320" t="s">
        <v>800</v>
      </c>
      <c r="M320">
        <v>0.38</v>
      </c>
      <c r="N320" t="s">
        <v>8</v>
      </c>
      <c r="O320" t="s">
        <v>87</v>
      </c>
      <c r="P320" t="s">
        <v>293</v>
      </c>
      <c r="Q320" t="s">
        <v>799</v>
      </c>
      <c r="R320">
        <v>44870</v>
      </c>
      <c r="S320">
        <v>42031</v>
      </c>
      <c r="T320">
        <v>42034</v>
      </c>
      <c r="U320">
        <v>-3.782</v>
      </c>
      <c r="V320">
        <v>13</v>
      </c>
      <c r="W320">
        <v>14.53</v>
      </c>
      <c r="X320">
        <v>86544</v>
      </c>
      <c r="Y320" t="s">
        <v>3218</v>
      </c>
    </row>
    <row r="321" spans="1:25" x14ac:dyDescent="0.2">
      <c r="A321">
        <v>2254</v>
      </c>
      <c r="B321" t="s">
        <v>801</v>
      </c>
      <c r="C321" t="s">
        <v>23</v>
      </c>
      <c r="D321">
        <v>0.1</v>
      </c>
      <c r="E321">
        <v>6.3</v>
      </c>
      <c r="F321">
        <v>0.5</v>
      </c>
      <c r="G321" t="s">
        <v>14</v>
      </c>
      <c r="H321" t="s">
        <v>70</v>
      </c>
      <c r="I321" t="s">
        <v>24</v>
      </c>
      <c r="J321" t="s">
        <v>128</v>
      </c>
      <c r="K321" t="s">
        <v>49</v>
      </c>
      <c r="L321" t="s">
        <v>802</v>
      </c>
      <c r="M321">
        <v>0.39</v>
      </c>
      <c r="N321" t="s">
        <v>8</v>
      </c>
      <c r="O321" t="s">
        <v>9</v>
      </c>
      <c r="P321" t="s">
        <v>364</v>
      </c>
      <c r="Q321" t="s">
        <v>803</v>
      </c>
      <c r="R321">
        <v>42003</v>
      </c>
      <c r="S321">
        <v>42031</v>
      </c>
      <c r="T321">
        <v>42036</v>
      </c>
      <c r="U321">
        <v>-464.28199999999998</v>
      </c>
      <c r="V321">
        <v>12</v>
      </c>
      <c r="W321">
        <v>68.72</v>
      </c>
      <c r="X321">
        <v>89278</v>
      </c>
      <c r="Y321" t="s">
        <v>3215</v>
      </c>
    </row>
    <row r="322" spans="1:25" x14ac:dyDescent="0.2">
      <c r="A322">
        <v>2178</v>
      </c>
      <c r="B322" t="s">
        <v>804</v>
      </c>
      <c r="C322" t="s">
        <v>92</v>
      </c>
      <c r="D322">
        <v>0.08</v>
      </c>
      <c r="E322">
        <v>2.94</v>
      </c>
      <c r="F322">
        <v>0.96</v>
      </c>
      <c r="G322" t="s">
        <v>14</v>
      </c>
      <c r="H322" t="s">
        <v>3</v>
      </c>
      <c r="I322" t="s">
        <v>24</v>
      </c>
      <c r="J322" t="s">
        <v>25</v>
      </c>
      <c r="K322" t="s">
        <v>26</v>
      </c>
      <c r="L322" t="s">
        <v>805</v>
      </c>
      <c r="M322">
        <v>0.57999999999999996</v>
      </c>
      <c r="N322" t="s">
        <v>8</v>
      </c>
      <c r="O322" t="s">
        <v>87</v>
      </c>
      <c r="P322" t="s">
        <v>379</v>
      </c>
      <c r="Q322" t="s">
        <v>806</v>
      </c>
      <c r="R322">
        <v>1610</v>
      </c>
      <c r="S322">
        <v>42031</v>
      </c>
      <c r="T322">
        <v>42033</v>
      </c>
      <c r="U322">
        <v>-1.18</v>
      </c>
      <c r="V322">
        <v>9</v>
      </c>
      <c r="W322">
        <v>25.35</v>
      </c>
      <c r="X322">
        <v>89465</v>
      </c>
      <c r="Y322" t="s">
        <v>3218</v>
      </c>
    </row>
    <row r="323" spans="1:25" x14ac:dyDescent="0.2">
      <c r="A323">
        <v>3347</v>
      </c>
      <c r="B323" t="s">
        <v>241</v>
      </c>
      <c r="C323" t="s">
        <v>92</v>
      </c>
      <c r="D323">
        <v>0.02</v>
      </c>
      <c r="E323">
        <v>110.99</v>
      </c>
      <c r="F323">
        <v>2.5</v>
      </c>
      <c r="G323" t="s">
        <v>14</v>
      </c>
      <c r="H323" t="s">
        <v>15</v>
      </c>
      <c r="I323" t="s">
        <v>16</v>
      </c>
      <c r="J323" t="s">
        <v>111</v>
      </c>
      <c r="K323" t="s">
        <v>49</v>
      </c>
      <c r="L323" t="s">
        <v>112</v>
      </c>
      <c r="M323">
        <v>0.56999999999999995</v>
      </c>
      <c r="N323" t="s">
        <v>8</v>
      </c>
      <c r="O323" t="s">
        <v>9</v>
      </c>
      <c r="P323" t="s">
        <v>99</v>
      </c>
      <c r="Q323" t="s">
        <v>243</v>
      </c>
      <c r="R323">
        <v>33411</v>
      </c>
      <c r="S323">
        <v>42031</v>
      </c>
      <c r="T323">
        <v>42033</v>
      </c>
      <c r="U323">
        <v>-39.808999999999997</v>
      </c>
      <c r="V323">
        <v>1</v>
      </c>
      <c r="W323">
        <v>94.3</v>
      </c>
      <c r="X323">
        <v>89356</v>
      </c>
      <c r="Y323" t="s">
        <v>3215</v>
      </c>
    </row>
    <row r="324" spans="1:25" x14ac:dyDescent="0.2">
      <c r="A324">
        <v>129</v>
      </c>
      <c r="B324" t="s">
        <v>807</v>
      </c>
      <c r="C324" t="s">
        <v>46</v>
      </c>
      <c r="D324">
        <v>0.02</v>
      </c>
      <c r="E324">
        <v>1.74</v>
      </c>
      <c r="F324">
        <v>4.08</v>
      </c>
      <c r="G324" t="s">
        <v>14</v>
      </c>
      <c r="H324" t="s">
        <v>3</v>
      </c>
      <c r="I324" t="s">
        <v>4</v>
      </c>
      <c r="J324" t="s">
        <v>102</v>
      </c>
      <c r="K324" t="s">
        <v>18</v>
      </c>
      <c r="L324" t="s">
        <v>746</v>
      </c>
      <c r="M324">
        <v>0.53</v>
      </c>
      <c r="N324" t="s">
        <v>8</v>
      </c>
      <c r="O324" t="s">
        <v>28</v>
      </c>
      <c r="P324" t="s">
        <v>79</v>
      </c>
      <c r="Q324" t="s">
        <v>808</v>
      </c>
      <c r="R324">
        <v>62002</v>
      </c>
      <c r="S324">
        <v>42031</v>
      </c>
      <c r="T324">
        <v>42032</v>
      </c>
      <c r="U324">
        <v>-37.39</v>
      </c>
      <c r="V324">
        <v>5</v>
      </c>
      <c r="W324">
        <v>10.23</v>
      </c>
      <c r="X324">
        <v>86693</v>
      </c>
      <c r="Y324" t="s">
        <v>3216</v>
      </c>
    </row>
    <row r="325" spans="1:25" x14ac:dyDescent="0.2">
      <c r="A325">
        <v>898</v>
      </c>
      <c r="B325" t="s">
        <v>400</v>
      </c>
      <c r="C325" t="s">
        <v>46</v>
      </c>
      <c r="D325">
        <v>0.02</v>
      </c>
      <c r="E325">
        <v>12.53</v>
      </c>
      <c r="F325">
        <v>0.49</v>
      </c>
      <c r="G325" t="s">
        <v>14</v>
      </c>
      <c r="H325" t="s">
        <v>3</v>
      </c>
      <c r="I325" t="s">
        <v>24</v>
      </c>
      <c r="J325" t="s">
        <v>128</v>
      </c>
      <c r="K325" t="s">
        <v>49</v>
      </c>
      <c r="L325" t="s">
        <v>129</v>
      </c>
      <c r="M325">
        <v>0.38</v>
      </c>
      <c r="N325" t="s">
        <v>8</v>
      </c>
      <c r="O325" t="s">
        <v>87</v>
      </c>
      <c r="P325" t="s">
        <v>88</v>
      </c>
      <c r="Q325" t="s">
        <v>89</v>
      </c>
      <c r="R325">
        <v>10039</v>
      </c>
      <c r="S325">
        <v>42031</v>
      </c>
      <c r="T325">
        <v>42031</v>
      </c>
      <c r="U325">
        <v>263.39999999999998</v>
      </c>
      <c r="V325">
        <v>47</v>
      </c>
      <c r="W325">
        <v>594.44000000000005</v>
      </c>
      <c r="X325">
        <v>9606</v>
      </c>
      <c r="Y325" t="s">
        <v>3218</v>
      </c>
    </row>
    <row r="326" spans="1:25" x14ac:dyDescent="0.2">
      <c r="A326">
        <v>898</v>
      </c>
      <c r="B326" t="s">
        <v>400</v>
      </c>
      <c r="C326" t="s">
        <v>46</v>
      </c>
      <c r="D326">
        <v>7.0000000000000007E-2</v>
      </c>
      <c r="E326">
        <v>5.18</v>
      </c>
      <c r="F326">
        <v>2.04</v>
      </c>
      <c r="G326" t="s">
        <v>63</v>
      </c>
      <c r="H326" t="s">
        <v>3</v>
      </c>
      <c r="I326" t="s">
        <v>24</v>
      </c>
      <c r="J326" t="s">
        <v>64</v>
      </c>
      <c r="K326" t="s">
        <v>26</v>
      </c>
      <c r="L326" t="s">
        <v>809</v>
      </c>
      <c r="M326">
        <v>0.36</v>
      </c>
      <c r="N326" t="s">
        <v>8</v>
      </c>
      <c r="O326" t="s">
        <v>87</v>
      </c>
      <c r="P326" t="s">
        <v>88</v>
      </c>
      <c r="Q326" t="s">
        <v>89</v>
      </c>
      <c r="R326">
        <v>10039</v>
      </c>
      <c r="S326">
        <v>42031</v>
      </c>
      <c r="T326">
        <v>42033</v>
      </c>
      <c r="U326">
        <v>37.31</v>
      </c>
      <c r="V326">
        <v>44</v>
      </c>
      <c r="W326">
        <v>228.5</v>
      </c>
      <c r="X326">
        <v>9606</v>
      </c>
      <c r="Y326" t="s">
        <v>3218</v>
      </c>
    </row>
    <row r="327" spans="1:25" x14ac:dyDescent="0.2">
      <c r="A327">
        <v>899</v>
      </c>
      <c r="B327" t="s">
        <v>402</v>
      </c>
      <c r="C327" t="s">
        <v>46</v>
      </c>
      <c r="D327">
        <v>0.02</v>
      </c>
      <c r="E327">
        <v>12.53</v>
      </c>
      <c r="F327">
        <v>0.49</v>
      </c>
      <c r="G327" t="s">
        <v>14</v>
      </c>
      <c r="H327" t="s">
        <v>3</v>
      </c>
      <c r="I327" t="s">
        <v>24</v>
      </c>
      <c r="J327" t="s">
        <v>128</v>
      </c>
      <c r="K327" t="s">
        <v>49</v>
      </c>
      <c r="L327" t="s">
        <v>129</v>
      </c>
      <c r="M327">
        <v>0.38</v>
      </c>
      <c r="N327" t="s">
        <v>8</v>
      </c>
      <c r="O327" t="s">
        <v>87</v>
      </c>
      <c r="P327" t="s">
        <v>296</v>
      </c>
      <c r="Q327" t="s">
        <v>403</v>
      </c>
      <c r="R327">
        <v>16602</v>
      </c>
      <c r="S327">
        <v>42031</v>
      </c>
      <c r="T327">
        <v>42031</v>
      </c>
      <c r="U327">
        <v>104.7213</v>
      </c>
      <c r="V327">
        <v>12</v>
      </c>
      <c r="W327">
        <v>151.77000000000001</v>
      </c>
      <c r="X327">
        <v>86264</v>
      </c>
      <c r="Y327" t="s">
        <v>3218</v>
      </c>
    </row>
    <row r="328" spans="1:25" x14ac:dyDescent="0.2">
      <c r="A328">
        <v>899</v>
      </c>
      <c r="B328" t="s">
        <v>402</v>
      </c>
      <c r="C328" t="s">
        <v>46</v>
      </c>
      <c r="D328">
        <v>7.0000000000000007E-2</v>
      </c>
      <c r="E328">
        <v>5.18</v>
      </c>
      <c r="F328">
        <v>2.04</v>
      </c>
      <c r="G328" t="s">
        <v>63</v>
      </c>
      <c r="H328" t="s">
        <v>3</v>
      </c>
      <c r="I328" t="s">
        <v>24</v>
      </c>
      <c r="J328" t="s">
        <v>64</v>
      </c>
      <c r="K328" t="s">
        <v>26</v>
      </c>
      <c r="L328" t="s">
        <v>809</v>
      </c>
      <c r="M328">
        <v>0.36</v>
      </c>
      <c r="N328" t="s">
        <v>8</v>
      </c>
      <c r="O328" t="s">
        <v>87</v>
      </c>
      <c r="P328" t="s">
        <v>296</v>
      </c>
      <c r="Q328" t="s">
        <v>403</v>
      </c>
      <c r="R328">
        <v>16602</v>
      </c>
      <c r="S328">
        <v>42031</v>
      </c>
      <c r="T328">
        <v>42033</v>
      </c>
      <c r="U328">
        <v>37.31</v>
      </c>
      <c r="V328">
        <v>11</v>
      </c>
      <c r="W328">
        <v>57.13</v>
      </c>
      <c r="X328">
        <v>86264</v>
      </c>
      <c r="Y328" t="s">
        <v>3218</v>
      </c>
    </row>
    <row r="329" spans="1:25" x14ac:dyDescent="0.2">
      <c r="A329">
        <v>1351</v>
      </c>
      <c r="B329" t="s">
        <v>810</v>
      </c>
      <c r="C329" t="s">
        <v>46</v>
      </c>
      <c r="D329">
        <v>0.1</v>
      </c>
      <c r="E329">
        <v>110.99</v>
      </c>
      <c r="F329">
        <v>8.99</v>
      </c>
      <c r="G329" t="s">
        <v>63</v>
      </c>
      <c r="H329" t="s">
        <v>47</v>
      </c>
      <c r="I329" t="s">
        <v>16</v>
      </c>
      <c r="J329" t="s">
        <v>111</v>
      </c>
      <c r="K329" t="s">
        <v>49</v>
      </c>
      <c r="L329" t="s">
        <v>811</v>
      </c>
      <c r="M329">
        <v>0.56999999999999995</v>
      </c>
      <c r="N329" t="s">
        <v>8</v>
      </c>
      <c r="O329" t="s">
        <v>9</v>
      </c>
      <c r="P329" t="s">
        <v>99</v>
      </c>
      <c r="Q329" t="s">
        <v>812</v>
      </c>
      <c r="R329">
        <v>33063</v>
      </c>
      <c r="S329">
        <v>42031</v>
      </c>
      <c r="T329">
        <v>42033</v>
      </c>
      <c r="U329">
        <v>3285.48</v>
      </c>
      <c r="V329">
        <v>7</v>
      </c>
      <c r="W329">
        <v>627.78</v>
      </c>
      <c r="X329">
        <v>88232</v>
      </c>
      <c r="Y329" t="s">
        <v>3215</v>
      </c>
    </row>
    <row r="330" spans="1:25" x14ac:dyDescent="0.2">
      <c r="A330">
        <v>2281</v>
      </c>
      <c r="B330" t="s">
        <v>813</v>
      </c>
      <c r="C330" t="s">
        <v>46</v>
      </c>
      <c r="D330">
        <v>0.08</v>
      </c>
      <c r="E330">
        <v>205.99</v>
      </c>
      <c r="F330">
        <v>2.5</v>
      </c>
      <c r="G330" t="s">
        <v>14</v>
      </c>
      <c r="H330" t="s">
        <v>47</v>
      </c>
      <c r="I330" t="s">
        <v>16</v>
      </c>
      <c r="J330" t="s">
        <v>111</v>
      </c>
      <c r="K330" t="s">
        <v>49</v>
      </c>
      <c r="L330" t="s">
        <v>814</v>
      </c>
      <c r="M330">
        <v>0.59</v>
      </c>
      <c r="N330" t="s">
        <v>8</v>
      </c>
      <c r="O330" t="s">
        <v>28</v>
      </c>
      <c r="P330" t="s">
        <v>333</v>
      </c>
      <c r="Q330" t="s">
        <v>815</v>
      </c>
      <c r="R330">
        <v>54703</v>
      </c>
      <c r="S330">
        <v>42031</v>
      </c>
      <c r="T330">
        <v>42032</v>
      </c>
      <c r="U330">
        <v>997.38144</v>
      </c>
      <c r="V330">
        <v>10</v>
      </c>
      <c r="W330">
        <v>1610.84</v>
      </c>
      <c r="X330">
        <v>85948</v>
      </c>
      <c r="Y330" t="s">
        <v>3216</v>
      </c>
    </row>
    <row r="331" spans="1:25" x14ac:dyDescent="0.2">
      <c r="A331">
        <v>53</v>
      </c>
      <c r="B331" t="s">
        <v>816</v>
      </c>
      <c r="C331" t="s">
        <v>1</v>
      </c>
      <c r="D331">
        <v>7.0000000000000007E-2</v>
      </c>
      <c r="E331">
        <v>3502.14</v>
      </c>
      <c r="F331">
        <v>8.73</v>
      </c>
      <c r="G331" t="s">
        <v>2</v>
      </c>
      <c r="H331" t="s">
        <v>70</v>
      </c>
      <c r="I331" t="s">
        <v>16</v>
      </c>
      <c r="J331" t="s">
        <v>32</v>
      </c>
      <c r="K331" t="s">
        <v>6</v>
      </c>
      <c r="L331" t="s">
        <v>817</v>
      </c>
      <c r="M331">
        <v>0.56999999999999995</v>
      </c>
      <c r="N331" t="s">
        <v>8</v>
      </c>
      <c r="O331" t="s">
        <v>35</v>
      </c>
      <c r="P331" t="s">
        <v>42</v>
      </c>
      <c r="Q331" t="s">
        <v>818</v>
      </c>
      <c r="R331">
        <v>98052</v>
      </c>
      <c r="S331">
        <v>42032</v>
      </c>
      <c r="T331">
        <v>42034</v>
      </c>
      <c r="U331">
        <v>-6923.5991999999997</v>
      </c>
      <c r="V331">
        <v>1</v>
      </c>
      <c r="W331">
        <v>3267.55</v>
      </c>
      <c r="X331">
        <v>88425</v>
      </c>
      <c r="Y331" t="s">
        <v>3217</v>
      </c>
    </row>
    <row r="332" spans="1:25" x14ac:dyDescent="0.2">
      <c r="A332">
        <v>3266</v>
      </c>
      <c r="B332" t="s">
        <v>819</v>
      </c>
      <c r="C332" t="s">
        <v>1</v>
      </c>
      <c r="D332">
        <v>0</v>
      </c>
      <c r="E332">
        <v>122.99</v>
      </c>
      <c r="F332">
        <v>70.2</v>
      </c>
      <c r="G332" t="s">
        <v>2</v>
      </c>
      <c r="H332" t="s">
        <v>70</v>
      </c>
      <c r="I332" t="s">
        <v>4</v>
      </c>
      <c r="J332" t="s">
        <v>85</v>
      </c>
      <c r="K332" t="s">
        <v>33</v>
      </c>
      <c r="L332" t="s">
        <v>780</v>
      </c>
      <c r="M332">
        <v>0.74</v>
      </c>
      <c r="N332" t="s">
        <v>8</v>
      </c>
      <c r="O332" t="s">
        <v>87</v>
      </c>
      <c r="P332" t="s">
        <v>307</v>
      </c>
      <c r="Q332" t="s">
        <v>308</v>
      </c>
      <c r="R332">
        <v>4073</v>
      </c>
      <c r="S332">
        <v>42032</v>
      </c>
      <c r="T332">
        <v>42033</v>
      </c>
      <c r="U332">
        <v>-1764.29</v>
      </c>
      <c r="V332">
        <v>14</v>
      </c>
      <c r="W332">
        <v>1794.88</v>
      </c>
      <c r="X332">
        <v>89836</v>
      </c>
      <c r="Y332" t="s">
        <v>3218</v>
      </c>
    </row>
    <row r="333" spans="1:25" x14ac:dyDescent="0.2">
      <c r="A333">
        <v>3269</v>
      </c>
      <c r="B333" t="s">
        <v>820</v>
      </c>
      <c r="C333" t="s">
        <v>1</v>
      </c>
      <c r="D333">
        <v>0.01</v>
      </c>
      <c r="E333">
        <v>60.97</v>
      </c>
      <c r="F333">
        <v>4.5</v>
      </c>
      <c r="G333" t="s">
        <v>63</v>
      </c>
      <c r="H333" t="s">
        <v>70</v>
      </c>
      <c r="I333" t="s">
        <v>24</v>
      </c>
      <c r="J333" t="s">
        <v>71</v>
      </c>
      <c r="K333" t="s">
        <v>49</v>
      </c>
      <c r="L333" t="s">
        <v>72</v>
      </c>
      <c r="M333">
        <v>0.56000000000000005</v>
      </c>
      <c r="N333" t="s">
        <v>8</v>
      </c>
      <c r="O333" t="s">
        <v>87</v>
      </c>
      <c r="P333" t="s">
        <v>373</v>
      </c>
      <c r="Q333" t="s">
        <v>821</v>
      </c>
      <c r="R333">
        <v>7060</v>
      </c>
      <c r="S333">
        <v>42032</v>
      </c>
      <c r="T333">
        <v>42034</v>
      </c>
      <c r="U333">
        <v>527.87760000000003</v>
      </c>
      <c r="V333">
        <v>12</v>
      </c>
      <c r="W333">
        <v>765.04</v>
      </c>
      <c r="X333">
        <v>89836</v>
      </c>
      <c r="Y333" t="s">
        <v>3218</v>
      </c>
    </row>
    <row r="334" spans="1:25" x14ac:dyDescent="0.2">
      <c r="A334">
        <v>24</v>
      </c>
      <c r="B334" t="s">
        <v>822</v>
      </c>
      <c r="C334" t="s">
        <v>13</v>
      </c>
      <c r="D334">
        <v>0.06</v>
      </c>
      <c r="E334">
        <v>55.48</v>
      </c>
      <c r="F334">
        <v>14.3</v>
      </c>
      <c r="G334" t="s">
        <v>14</v>
      </c>
      <c r="H334" t="s">
        <v>70</v>
      </c>
      <c r="I334" t="s">
        <v>24</v>
      </c>
      <c r="J334" t="s">
        <v>64</v>
      </c>
      <c r="K334" t="s">
        <v>49</v>
      </c>
      <c r="L334" t="s">
        <v>823</v>
      </c>
      <c r="M334">
        <v>0.37</v>
      </c>
      <c r="N334" t="s">
        <v>8</v>
      </c>
      <c r="O334" t="s">
        <v>35</v>
      </c>
      <c r="P334" t="s">
        <v>66</v>
      </c>
      <c r="Q334" t="s">
        <v>824</v>
      </c>
      <c r="R334">
        <v>92677</v>
      </c>
      <c r="S334">
        <v>42032</v>
      </c>
      <c r="T334">
        <v>42033</v>
      </c>
      <c r="U334">
        <v>-28.296800000000001</v>
      </c>
      <c r="V334">
        <v>1</v>
      </c>
      <c r="W334">
        <v>67.489999999999995</v>
      </c>
      <c r="X334">
        <v>87651</v>
      </c>
      <c r="Y334" t="s">
        <v>3217</v>
      </c>
    </row>
    <row r="335" spans="1:25" x14ac:dyDescent="0.2">
      <c r="A335">
        <v>24</v>
      </c>
      <c r="B335" t="s">
        <v>822</v>
      </c>
      <c r="C335" t="s">
        <v>13</v>
      </c>
      <c r="D335">
        <v>0.02</v>
      </c>
      <c r="E335">
        <v>1.68</v>
      </c>
      <c r="F335">
        <v>1.57</v>
      </c>
      <c r="G335" t="s">
        <v>14</v>
      </c>
      <c r="H335" t="s">
        <v>70</v>
      </c>
      <c r="I335" t="s">
        <v>24</v>
      </c>
      <c r="J335" t="s">
        <v>25</v>
      </c>
      <c r="K335" t="s">
        <v>26</v>
      </c>
      <c r="L335" t="s">
        <v>550</v>
      </c>
      <c r="M335">
        <v>0.59</v>
      </c>
      <c r="N335" t="s">
        <v>8</v>
      </c>
      <c r="O335" t="s">
        <v>35</v>
      </c>
      <c r="P335" t="s">
        <v>66</v>
      </c>
      <c r="Q335" t="s">
        <v>824</v>
      </c>
      <c r="R335">
        <v>92677</v>
      </c>
      <c r="S335">
        <v>42032</v>
      </c>
      <c r="T335">
        <v>42034</v>
      </c>
      <c r="U335">
        <v>-5.3071999999999999</v>
      </c>
      <c r="V335">
        <v>1</v>
      </c>
      <c r="W335">
        <v>2.25</v>
      </c>
      <c r="X335">
        <v>87651</v>
      </c>
      <c r="Y335" t="s">
        <v>3217</v>
      </c>
    </row>
    <row r="336" spans="1:25" x14ac:dyDescent="0.2">
      <c r="A336">
        <v>744</v>
      </c>
      <c r="B336" t="s">
        <v>562</v>
      </c>
      <c r="C336" t="s">
        <v>23</v>
      </c>
      <c r="D336">
        <v>0.02</v>
      </c>
      <c r="E336">
        <v>59.98</v>
      </c>
      <c r="F336">
        <v>3.99</v>
      </c>
      <c r="G336" t="s">
        <v>14</v>
      </c>
      <c r="H336" t="s">
        <v>70</v>
      </c>
      <c r="I336" t="s">
        <v>24</v>
      </c>
      <c r="J336" t="s">
        <v>71</v>
      </c>
      <c r="K336" t="s">
        <v>49</v>
      </c>
      <c r="L336" t="s">
        <v>825</v>
      </c>
      <c r="M336">
        <v>0.56999999999999995</v>
      </c>
      <c r="N336" t="s">
        <v>8</v>
      </c>
      <c r="O336" t="s">
        <v>35</v>
      </c>
      <c r="P336" t="s">
        <v>564</v>
      </c>
      <c r="Q336" t="s">
        <v>565</v>
      </c>
      <c r="R336">
        <v>85737</v>
      </c>
      <c r="S336">
        <v>42032</v>
      </c>
      <c r="T336">
        <v>42041</v>
      </c>
      <c r="U336">
        <v>-54.622</v>
      </c>
      <c r="V336">
        <v>1</v>
      </c>
      <c r="W336">
        <v>63.48</v>
      </c>
      <c r="X336">
        <v>87725</v>
      </c>
      <c r="Y336" t="s">
        <v>3217</v>
      </c>
    </row>
    <row r="337" spans="1:25" x14ac:dyDescent="0.2">
      <c r="A337">
        <v>744</v>
      </c>
      <c r="B337" t="s">
        <v>562</v>
      </c>
      <c r="C337" t="s">
        <v>23</v>
      </c>
      <c r="D337">
        <v>0.03</v>
      </c>
      <c r="E337">
        <v>5.18</v>
      </c>
      <c r="F337">
        <v>5.74</v>
      </c>
      <c r="G337" t="s">
        <v>14</v>
      </c>
      <c r="H337" t="s">
        <v>70</v>
      </c>
      <c r="I337" t="s">
        <v>24</v>
      </c>
      <c r="J337" t="s">
        <v>48</v>
      </c>
      <c r="K337" t="s">
        <v>49</v>
      </c>
      <c r="L337" t="s">
        <v>826</v>
      </c>
      <c r="M337">
        <v>0.36</v>
      </c>
      <c r="N337" t="s">
        <v>8</v>
      </c>
      <c r="O337" t="s">
        <v>35</v>
      </c>
      <c r="P337" t="s">
        <v>564</v>
      </c>
      <c r="Q337" t="s">
        <v>565</v>
      </c>
      <c r="R337">
        <v>85737</v>
      </c>
      <c r="S337">
        <v>42032</v>
      </c>
      <c r="T337">
        <v>42036</v>
      </c>
      <c r="U337">
        <v>-126.81417999999999</v>
      </c>
      <c r="V337">
        <v>9</v>
      </c>
      <c r="W337">
        <v>47.64</v>
      </c>
      <c r="X337">
        <v>87725</v>
      </c>
      <c r="Y337" t="s">
        <v>3217</v>
      </c>
    </row>
    <row r="338" spans="1:25" x14ac:dyDescent="0.2">
      <c r="A338">
        <v>553</v>
      </c>
      <c r="B338" t="s">
        <v>827</v>
      </c>
      <c r="C338" t="s">
        <v>92</v>
      </c>
      <c r="D338">
        <v>0</v>
      </c>
      <c r="E338">
        <v>6.88</v>
      </c>
      <c r="F338">
        <v>2</v>
      </c>
      <c r="G338" t="s">
        <v>63</v>
      </c>
      <c r="H338" t="s">
        <v>47</v>
      </c>
      <c r="I338" t="s">
        <v>24</v>
      </c>
      <c r="J338" t="s">
        <v>64</v>
      </c>
      <c r="K338" t="s">
        <v>26</v>
      </c>
      <c r="L338" t="s">
        <v>828</v>
      </c>
      <c r="M338">
        <v>0.39</v>
      </c>
      <c r="N338" t="s">
        <v>8</v>
      </c>
      <c r="O338" t="s">
        <v>35</v>
      </c>
      <c r="P338" t="s">
        <v>66</v>
      </c>
      <c r="Q338" t="s">
        <v>76</v>
      </c>
      <c r="R338">
        <v>90008</v>
      </c>
      <c r="S338">
        <v>42032</v>
      </c>
      <c r="T338">
        <v>42033</v>
      </c>
      <c r="U338">
        <v>34.067999999999998</v>
      </c>
      <c r="V338">
        <v>36</v>
      </c>
      <c r="W338">
        <v>267.52999999999997</v>
      </c>
      <c r="X338">
        <v>17155</v>
      </c>
      <c r="Y338" t="s">
        <v>3217</v>
      </c>
    </row>
    <row r="339" spans="1:25" x14ac:dyDescent="0.2">
      <c r="A339">
        <v>556</v>
      </c>
      <c r="B339" t="s">
        <v>829</v>
      </c>
      <c r="C339" t="s">
        <v>92</v>
      </c>
      <c r="D339">
        <v>0</v>
      </c>
      <c r="E339">
        <v>6.88</v>
      </c>
      <c r="F339">
        <v>2</v>
      </c>
      <c r="G339" t="s">
        <v>63</v>
      </c>
      <c r="H339" t="s">
        <v>47</v>
      </c>
      <c r="I339" t="s">
        <v>24</v>
      </c>
      <c r="J339" t="s">
        <v>64</v>
      </c>
      <c r="K339" t="s">
        <v>26</v>
      </c>
      <c r="L339" t="s">
        <v>828</v>
      </c>
      <c r="M339">
        <v>0.39</v>
      </c>
      <c r="N339" t="s">
        <v>8</v>
      </c>
      <c r="O339" t="s">
        <v>35</v>
      </c>
      <c r="P339" t="s">
        <v>122</v>
      </c>
      <c r="Q339" t="s">
        <v>830</v>
      </c>
      <c r="R339">
        <v>84604</v>
      </c>
      <c r="S339">
        <v>42032</v>
      </c>
      <c r="T339">
        <v>42033</v>
      </c>
      <c r="U339">
        <v>46.147199999999998</v>
      </c>
      <c r="V339">
        <v>9</v>
      </c>
      <c r="W339">
        <v>66.88</v>
      </c>
      <c r="X339">
        <v>86189</v>
      </c>
      <c r="Y339" t="s">
        <v>3217</v>
      </c>
    </row>
    <row r="340" spans="1:25" x14ac:dyDescent="0.2">
      <c r="A340">
        <v>556</v>
      </c>
      <c r="B340" t="s">
        <v>829</v>
      </c>
      <c r="C340" t="s">
        <v>92</v>
      </c>
      <c r="D340">
        <v>0.03</v>
      </c>
      <c r="E340">
        <v>32.479999999999997</v>
      </c>
      <c r="F340">
        <v>35</v>
      </c>
      <c r="G340" t="s">
        <v>63</v>
      </c>
      <c r="H340" t="s">
        <v>47</v>
      </c>
      <c r="I340" t="s">
        <v>24</v>
      </c>
      <c r="J340" t="s">
        <v>54</v>
      </c>
      <c r="K340" t="s">
        <v>40</v>
      </c>
      <c r="L340" t="s">
        <v>761</v>
      </c>
      <c r="M340">
        <v>0.81</v>
      </c>
      <c r="N340" t="s">
        <v>8</v>
      </c>
      <c r="O340" t="s">
        <v>35</v>
      </c>
      <c r="P340" t="s">
        <v>122</v>
      </c>
      <c r="Q340" t="s">
        <v>830</v>
      </c>
      <c r="R340">
        <v>84604</v>
      </c>
      <c r="S340">
        <v>42032</v>
      </c>
      <c r="T340">
        <v>42032</v>
      </c>
      <c r="U340">
        <v>-1116.3348000000001</v>
      </c>
      <c r="V340">
        <v>8</v>
      </c>
      <c r="W340">
        <v>274.91000000000003</v>
      </c>
      <c r="X340">
        <v>86189</v>
      </c>
      <c r="Y340" t="s">
        <v>3217</v>
      </c>
    </row>
    <row r="341" spans="1:25" x14ac:dyDescent="0.2">
      <c r="A341">
        <v>1875</v>
      </c>
      <c r="B341" t="s">
        <v>831</v>
      </c>
      <c r="C341" t="s">
        <v>1</v>
      </c>
      <c r="D341">
        <v>0.09</v>
      </c>
      <c r="E341">
        <v>95.99</v>
      </c>
      <c r="F341">
        <v>4.9000000000000004</v>
      </c>
      <c r="G341" t="s">
        <v>14</v>
      </c>
      <c r="H341" t="s">
        <v>15</v>
      </c>
      <c r="I341" t="s">
        <v>16</v>
      </c>
      <c r="J341" t="s">
        <v>111</v>
      </c>
      <c r="K341" t="s">
        <v>49</v>
      </c>
      <c r="L341" t="s">
        <v>744</v>
      </c>
      <c r="M341">
        <v>0.56000000000000005</v>
      </c>
      <c r="N341" t="s">
        <v>8</v>
      </c>
      <c r="O341" t="s">
        <v>9</v>
      </c>
      <c r="P341" t="s">
        <v>218</v>
      </c>
      <c r="Q341" t="s">
        <v>832</v>
      </c>
      <c r="R341">
        <v>23320</v>
      </c>
      <c r="S341">
        <v>42033</v>
      </c>
      <c r="T341">
        <v>42035</v>
      </c>
      <c r="U341">
        <v>34.302</v>
      </c>
      <c r="V341">
        <v>4</v>
      </c>
      <c r="W341">
        <v>320.75</v>
      </c>
      <c r="X341">
        <v>90899</v>
      </c>
      <c r="Y341" t="s">
        <v>3215</v>
      </c>
    </row>
    <row r="342" spans="1:25" x14ac:dyDescent="0.2">
      <c r="A342">
        <v>2265</v>
      </c>
      <c r="B342" t="s">
        <v>833</v>
      </c>
      <c r="C342" t="s">
        <v>1</v>
      </c>
      <c r="D342">
        <v>0.1</v>
      </c>
      <c r="E342">
        <v>7.45</v>
      </c>
      <c r="F342">
        <v>6.28</v>
      </c>
      <c r="G342" t="s">
        <v>14</v>
      </c>
      <c r="H342" t="s">
        <v>70</v>
      </c>
      <c r="I342" t="s">
        <v>24</v>
      </c>
      <c r="J342" t="s">
        <v>48</v>
      </c>
      <c r="K342" t="s">
        <v>49</v>
      </c>
      <c r="L342" t="s">
        <v>834</v>
      </c>
      <c r="M342">
        <v>0.4</v>
      </c>
      <c r="N342" t="s">
        <v>8</v>
      </c>
      <c r="O342" t="s">
        <v>28</v>
      </c>
      <c r="P342" t="s">
        <v>56</v>
      </c>
      <c r="Q342" t="s">
        <v>835</v>
      </c>
      <c r="R342">
        <v>64130</v>
      </c>
      <c r="S342">
        <v>42033</v>
      </c>
      <c r="T342">
        <v>42036</v>
      </c>
      <c r="U342">
        <v>-69.873999999999995</v>
      </c>
      <c r="V342">
        <v>8</v>
      </c>
      <c r="W342">
        <v>59.4</v>
      </c>
      <c r="X342">
        <v>86612</v>
      </c>
      <c r="Y342" t="s">
        <v>3216</v>
      </c>
    </row>
    <row r="343" spans="1:25" x14ac:dyDescent="0.2">
      <c r="A343">
        <v>2265</v>
      </c>
      <c r="B343" t="s">
        <v>833</v>
      </c>
      <c r="C343" t="s">
        <v>1</v>
      </c>
      <c r="D343">
        <v>0.01</v>
      </c>
      <c r="E343">
        <v>6.48</v>
      </c>
      <c r="F343">
        <v>7.86</v>
      </c>
      <c r="G343" t="s">
        <v>14</v>
      </c>
      <c r="H343" t="s">
        <v>70</v>
      </c>
      <c r="I343" t="s">
        <v>24</v>
      </c>
      <c r="J343" t="s">
        <v>64</v>
      </c>
      <c r="K343" t="s">
        <v>49</v>
      </c>
      <c r="L343" t="s">
        <v>836</v>
      </c>
      <c r="M343">
        <v>0.37</v>
      </c>
      <c r="N343" t="s">
        <v>8</v>
      </c>
      <c r="O343" t="s">
        <v>28</v>
      </c>
      <c r="P343" t="s">
        <v>56</v>
      </c>
      <c r="Q343" t="s">
        <v>835</v>
      </c>
      <c r="R343">
        <v>64130</v>
      </c>
      <c r="S343">
        <v>42033</v>
      </c>
      <c r="T343">
        <v>42035</v>
      </c>
      <c r="U343">
        <v>-135.74</v>
      </c>
      <c r="V343">
        <v>10</v>
      </c>
      <c r="W343">
        <v>66.459999999999994</v>
      </c>
      <c r="X343">
        <v>86612</v>
      </c>
      <c r="Y343" t="s">
        <v>3216</v>
      </c>
    </row>
    <row r="344" spans="1:25" x14ac:dyDescent="0.2">
      <c r="A344">
        <v>699</v>
      </c>
      <c r="B344" t="s">
        <v>837</v>
      </c>
      <c r="C344" t="s">
        <v>92</v>
      </c>
      <c r="D344">
        <v>7.0000000000000007E-2</v>
      </c>
      <c r="E344">
        <v>5.0199999999999996</v>
      </c>
      <c r="F344">
        <v>5.14</v>
      </c>
      <c r="G344" t="s">
        <v>14</v>
      </c>
      <c r="H344" t="s">
        <v>15</v>
      </c>
      <c r="I344" t="s">
        <v>16</v>
      </c>
      <c r="J344" t="s">
        <v>17</v>
      </c>
      <c r="K344" t="s">
        <v>18</v>
      </c>
      <c r="L344" t="s">
        <v>367</v>
      </c>
      <c r="M344">
        <v>0.79</v>
      </c>
      <c r="N344" t="s">
        <v>8</v>
      </c>
      <c r="O344" t="s">
        <v>35</v>
      </c>
      <c r="P344" t="s">
        <v>66</v>
      </c>
      <c r="Q344" t="s">
        <v>76</v>
      </c>
      <c r="R344">
        <v>90041</v>
      </c>
      <c r="S344">
        <v>42033</v>
      </c>
      <c r="T344">
        <v>42035</v>
      </c>
      <c r="U344">
        <v>-168.72</v>
      </c>
      <c r="V344">
        <v>42</v>
      </c>
      <c r="W344">
        <v>210.1</v>
      </c>
      <c r="X344">
        <v>32420</v>
      </c>
      <c r="Y344" t="s">
        <v>3217</v>
      </c>
    </row>
    <row r="345" spans="1:25" x14ac:dyDescent="0.2">
      <c r="A345">
        <v>699</v>
      </c>
      <c r="B345" t="s">
        <v>837</v>
      </c>
      <c r="C345" t="s">
        <v>92</v>
      </c>
      <c r="D345">
        <v>7.0000000000000007E-2</v>
      </c>
      <c r="E345">
        <v>280.98</v>
      </c>
      <c r="F345">
        <v>57</v>
      </c>
      <c r="G345" t="s">
        <v>2</v>
      </c>
      <c r="H345" t="s">
        <v>15</v>
      </c>
      <c r="I345" t="s">
        <v>4</v>
      </c>
      <c r="J345" t="s">
        <v>85</v>
      </c>
      <c r="K345" t="s">
        <v>33</v>
      </c>
      <c r="L345" t="s">
        <v>838</v>
      </c>
      <c r="M345">
        <v>0.78</v>
      </c>
      <c r="N345" t="s">
        <v>8</v>
      </c>
      <c r="O345" t="s">
        <v>35</v>
      </c>
      <c r="P345" t="s">
        <v>66</v>
      </c>
      <c r="Q345" t="s">
        <v>76</v>
      </c>
      <c r="R345">
        <v>90041</v>
      </c>
      <c r="S345">
        <v>42033</v>
      </c>
      <c r="T345">
        <v>42035</v>
      </c>
      <c r="U345">
        <v>-439.62</v>
      </c>
      <c r="V345">
        <v>23</v>
      </c>
      <c r="W345">
        <v>6499.87</v>
      </c>
      <c r="X345">
        <v>32420</v>
      </c>
      <c r="Y345" t="s">
        <v>3217</v>
      </c>
    </row>
    <row r="346" spans="1:25" x14ac:dyDescent="0.2">
      <c r="A346">
        <v>2061</v>
      </c>
      <c r="B346" t="s">
        <v>839</v>
      </c>
      <c r="C346" t="s">
        <v>92</v>
      </c>
      <c r="D346">
        <v>0.02</v>
      </c>
      <c r="E346">
        <v>240.98</v>
      </c>
      <c r="F346">
        <v>60.2</v>
      </c>
      <c r="G346" t="s">
        <v>2</v>
      </c>
      <c r="H346" t="s">
        <v>70</v>
      </c>
      <c r="I346" t="s">
        <v>4</v>
      </c>
      <c r="J346" t="s">
        <v>93</v>
      </c>
      <c r="K346" t="s">
        <v>6</v>
      </c>
      <c r="L346" t="s">
        <v>840</v>
      </c>
      <c r="M346">
        <v>0.56000000000000005</v>
      </c>
      <c r="N346" t="s">
        <v>8</v>
      </c>
      <c r="O346" t="s">
        <v>28</v>
      </c>
      <c r="P346" t="s">
        <v>109</v>
      </c>
      <c r="Q346" t="s">
        <v>841</v>
      </c>
      <c r="R346">
        <v>69101</v>
      </c>
      <c r="S346">
        <v>42033</v>
      </c>
      <c r="T346">
        <v>42035</v>
      </c>
      <c r="U346">
        <v>-272.71319999999997</v>
      </c>
      <c r="V346">
        <v>1</v>
      </c>
      <c r="W346">
        <v>260.66000000000003</v>
      </c>
      <c r="X346">
        <v>87146</v>
      </c>
      <c r="Y346" t="s">
        <v>3216</v>
      </c>
    </row>
    <row r="347" spans="1:25" x14ac:dyDescent="0.2">
      <c r="A347">
        <v>2062</v>
      </c>
      <c r="B347" t="s">
        <v>842</v>
      </c>
      <c r="C347" t="s">
        <v>92</v>
      </c>
      <c r="D347">
        <v>0.02</v>
      </c>
      <c r="E347">
        <v>420.98</v>
      </c>
      <c r="F347">
        <v>19.989999999999998</v>
      </c>
      <c r="G347" t="s">
        <v>14</v>
      </c>
      <c r="H347" t="s">
        <v>70</v>
      </c>
      <c r="I347" t="s">
        <v>24</v>
      </c>
      <c r="J347" t="s">
        <v>48</v>
      </c>
      <c r="K347" t="s">
        <v>49</v>
      </c>
      <c r="L347" t="s">
        <v>843</v>
      </c>
      <c r="M347">
        <v>0.35</v>
      </c>
      <c r="N347" t="s">
        <v>8</v>
      </c>
      <c r="O347" t="s">
        <v>9</v>
      </c>
      <c r="P347" t="s">
        <v>218</v>
      </c>
      <c r="Q347" t="s">
        <v>844</v>
      </c>
      <c r="R347">
        <v>23111</v>
      </c>
      <c r="S347">
        <v>42033</v>
      </c>
      <c r="T347">
        <v>42036</v>
      </c>
      <c r="U347">
        <v>-162.69399999999999</v>
      </c>
      <c r="V347">
        <v>10</v>
      </c>
      <c r="W347">
        <v>4249.37</v>
      </c>
      <c r="X347">
        <v>87146</v>
      </c>
      <c r="Y347" t="s">
        <v>3215</v>
      </c>
    </row>
    <row r="348" spans="1:25" x14ac:dyDescent="0.2">
      <c r="A348">
        <v>767</v>
      </c>
      <c r="B348" t="s">
        <v>845</v>
      </c>
      <c r="C348" t="s">
        <v>1</v>
      </c>
      <c r="D348">
        <v>0.1</v>
      </c>
      <c r="E348">
        <v>31.78</v>
      </c>
      <c r="F348">
        <v>1.99</v>
      </c>
      <c r="G348" t="s">
        <v>14</v>
      </c>
      <c r="H348" t="s">
        <v>70</v>
      </c>
      <c r="I348" t="s">
        <v>16</v>
      </c>
      <c r="J348" t="s">
        <v>17</v>
      </c>
      <c r="K348" t="s">
        <v>18</v>
      </c>
      <c r="L348" t="s">
        <v>846</v>
      </c>
      <c r="M348">
        <v>0.42</v>
      </c>
      <c r="N348" t="s">
        <v>8</v>
      </c>
      <c r="O348" t="s">
        <v>28</v>
      </c>
      <c r="P348" t="s">
        <v>79</v>
      </c>
      <c r="Q348" t="s">
        <v>847</v>
      </c>
      <c r="R348">
        <v>61201</v>
      </c>
      <c r="S348">
        <v>42034</v>
      </c>
      <c r="T348">
        <v>42036</v>
      </c>
      <c r="U348">
        <v>232.2816</v>
      </c>
      <c r="V348">
        <v>11</v>
      </c>
      <c r="W348">
        <v>336.64</v>
      </c>
      <c r="X348">
        <v>86279</v>
      </c>
      <c r="Y348" t="s">
        <v>3216</v>
      </c>
    </row>
    <row r="349" spans="1:25" x14ac:dyDescent="0.2">
      <c r="A349">
        <v>550</v>
      </c>
      <c r="B349" t="s">
        <v>848</v>
      </c>
      <c r="C349" t="s">
        <v>13</v>
      </c>
      <c r="D349">
        <v>0.05</v>
      </c>
      <c r="E349">
        <v>1.68</v>
      </c>
      <c r="F349">
        <v>1.57</v>
      </c>
      <c r="G349" t="s">
        <v>14</v>
      </c>
      <c r="H349" t="s">
        <v>70</v>
      </c>
      <c r="I349" t="s">
        <v>24</v>
      </c>
      <c r="J349" t="s">
        <v>25</v>
      </c>
      <c r="K349" t="s">
        <v>26</v>
      </c>
      <c r="L349" t="s">
        <v>550</v>
      </c>
      <c r="M349">
        <v>0.59</v>
      </c>
      <c r="N349" t="s">
        <v>8</v>
      </c>
      <c r="O349" t="s">
        <v>28</v>
      </c>
      <c r="P349" t="s">
        <v>163</v>
      </c>
      <c r="Q349" t="s">
        <v>849</v>
      </c>
      <c r="R349">
        <v>78155</v>
      </c>
      <c r="S349">
        <v>42034</v>
      </c>
      <c r="T349">
        <v>42035</v>
      </c>
      <c r="U349">
        <v>-33.340000000000003</v>
      </c>
      <c r="V349">
        <v>11</v>
      </c>
      <c r="W349">
        <v>18.75</v>
      </c>
      <c r="X349">
        <v>90909</v>
      </c>
      <c r="Y349" t="s">
        <v>3216</v>
      </c>
    </row>
    <row r="350" spans="1:25" x14ac:dyDescent="0.2">
      <c r="A350">
        <v>550</v>
      </c>
      <c r="B350" t="s">
        <v>848</v>
      </c>
      <c r="C350" t="s">
        <v>13</v>
      </c>
      <c r="D350">
        <v>0.1</v>
      </c>
      <c r="E350">
        <v>218.75</v>
      </c>
      <c r="F350">
        <v>69.64</v>
      </c>
      <c r="G350" t="s">
        <v>2</v>
      </c>
      <c r="H350" t="s">
        <v>70</v>
      </c>
      <c r="I350" t="s">
        <v>4</v>
      </c>
      <c r="J350" t="s">
        <v>5</v>
      </c>
      <c r="K350" t="s">
        <v>6</v>
      </c>
      <c r="L350" t="s">
        <v>850</v>
      </c>
      <c r="M350">
        <v>0.77</v>
      </c>
      <c r="N350" t="s">
        <v>8</v>
      </c>
      <c r="O350" t="s">
        <v>28</v>
      </c>
      <c r="P350" t="s">
        <v>163</v>
      </c>
      <c r="Q350" t="s">
        <v>849</v>
      </c>
      <c r="R350">
        <v>78155</v>
      </c>
      <c r="S350">
        <v>42034</v>
      </c>
      <c r="T350">
        <v>42036</v>
      </c>
      <c r="U350">
        <v>-201.27600000000001</v>
      </c>
      <c r="V350">
        <v>1</v>
      </c>
      <c r="W350">
        <v>188.51</v>
      </c>
      <c r="X350">
        <v>90909</v>
      </c>
      <c r="Y350" t="s">
        <v>3216</v>
      </c>
    </row>
    <row r="351" spans="1:25" x14ac:dyDescent="0.2">
      <c r="A351">
        <v>551</v>
      </c>
      <c r="B351" t="s">
        <v>851</v>
      </c>
      <c r="C351" t="s">
        <v>13</v>
      </c>
      <c r="D351">
        <v>0</v>
      </c>
      <c r="E351">
        <v>15.04</v>
      </c>
      <c r="F351">
        <v>1.97</v>
      </c>
      <c r="G351" t="s">
        <v>14</v>
      </c>
      <c r="H351" t="s">
        <v>70</v>
      </c>
      <c r="I351" t="s">
        <v>24</v>
      </c>
      <c r="J351" t="s">
        <v>64</v>
      </c>
      <c r="K351" t="s">
        <v>26</v>
      </c>
      <c r="L351" t="s">
        <v>68</v>
      </c>
      <c r="M351">
        <v>0.39</v>
      </c>
      <c r="N351" t="s">
        <v>8</v>
      </c>
      <c r="O351" t="s">
        <v>28</v>
      </c>
      <c r="P351" t="s">
        <v>163</v>
      </c>
      <c r="Q351" t="s">
        <v>852</v>
      </c>
      <c r="R351">
        <v>75090</v>
      </c>
      <c r="S351">
        <v>42034</v>
      </c>
      <c r="T351">
        <v>42036</v>
      </c>
      <c r="U351">
        <v>21.514199999999999</v>
      </c>
      <c r="V351">
        <v>2</v>
      </c>
      <c r="W351">
        <v>31.18</v>
      </c>
      <c r="X351">
        <v>90909</v>
      </c>
      <c r="Y351" t="s">
        <v>3216</v>
      </c>
    </row>
    <row r="352" spans="1:25" x14ac:dyDescent="0.2">
      <c r="A352">
        <v>1442</v>
      </c>
      <c r="B352" t="s">
        <v>853</v>
      </c>
      <c r="C352" t="s">
        <v>23</v>
      </c>
      <c r="D352">
        <v>0.02</v>
      </c>
      <c r="E352">
        <v>15.99</v>
      </c>
      <c r="F352">
        <v>13.18</v>
      </c>
      <c r="G352" t="s">
        <v>63</v>
      </c>
      <c r="H352" t="s">
        <v>70</v>
      </c>
      <c r="I352" t="s">
        <v>24</v>
      </c>
      <c r="J352" t="s">
        <v>48</v>
      </c>
      <c r="K352" t="s">
        <v>49</v>
      </c>
      <c r="L352" t="s">
        <v>271</v>
      </c>
      <c r="M352">
        <v>0.37</v>
      </c>
      <c r="N352" t="s">
        <v>8</v>
      </c>
      <c r="O352" t="s">
        <v>28</v>
      </c>
      <c r="P352" t="s">
        <v>56</v>
      </c>
      <c r="Q352" t="s">
        <v>854</v>
      </c>
      <c r="R352">
        <v>65807</v>
      </c>
      <c r="S352">
        <v>42034</v>
      </c>
      <c r="T352">
        <v>42038</v>
      </c>
      <c r="U352">
        <v>-76.992500000000007</v>
      </c>
      <c r="V352">
        <v>7</v>
      </c>
      <c r="W352">
        <v>123.03</v>
      </c>
      <c r="X352">
        <v>89077</v>
      </c>
      <c r="Y352" t="s">
        <v>3216</v>
      </c>
    </row>
    <row r="353" spans="1:25" x14ac:dyDescent="0.2">
      <c r="A353">
        <v>1442</v>
      </c>
      <c r="B353" t="s">
        <v>853</v>
      </c>
      <c r="C353" t="s">
        <v>23</v>
      </c>
      <c r="D353">
        <v>0.09</v>
      </c>
      <c r="E353">
        <v>46.94</v>
      </c>
      <c r="F353">
        <v>6.77</v>
      </c>
      <c r="G353" t="s">
        <v>63</v>
      </c>
      <c r="H353" t="s">
        <v>70</v>
      </c>
      <c r="I353" t="s">
        <v>4</v>
      </c>
      <c r="J353" t="s">
        <v>102</v>
      </c>
      <c r="K353" t="s">
        <v>49</v>
      </c>
      <c r="L353" t="s">
        <v>855</v>
      </c>
      <c r="M353">
        <v>0.44</v>
      </c>
      <c r="N353" t="s">
        <v>8</v>
      </c>
      <c r="O353" t="s">
        <v>28</v>
      </c>
      <c r="P353" t="s">
        <v>56</v>
      </c>
      <c r="Q353" t="s">
        <v>854</v>
      </c>
      <c r="R353">
        <v>65807</v>
      </c>
      <c r="S353">
        <v>42034</v>
      </c>
      <c r="T353">
        <v>42034</v>
      </c>
      <c r="U353">
        <v>297.96960000000001</v>
      </c>
      <c r="V353">
        <v>10</v>
      </c>
      <c r="W353">
        <v>431.84</v>
      </c>
      <c r="X353">
        <v>89077</v>
      </c>
      <c r="Y353" t="s">
        <v>3216</v>
      </c>
    </row>
    <row r="354" spans="1:25" x14ac:dyDescent="0.2">
      <c r="A354">
        <v>2775</v>
      </c>
      <c r="B354" t="s">
        <v>856</v>
      </c>
      <c r="C354" t="s">
        <v>23</v>
      </c>
      <c r="D354">
        <v>7.0000000000000007E-2</v>
      </c>
      <c r="E354">
        <v>574.74</v>
      </c>
      <c r="F354">
        <v>24.49</v>
      </c>
      <c r="G354" t="s">
        <v>14</v>
      </c>
      <c r="H354" t="s">
        <v>15</v>
      </c>
      <c r="I354" t="s">
        <v>16</v>
      </c>
      <c r="J354" t="s">
        <v>32</v>
      </c>
      <c r="K354" t="s">
        <v>40</v>
      </c>
      <c r="L354" t="s">
        <v>146</v>
      </c>
      <c r="M354">
        <v>0.37</v>
      </c>
      <c r="N354" t="s">
        <v>8</v>
      </c>
      <c r="O354" t="s">
        <v>28</v>
      </c>
      <c r="P354" t="s">
        <v>79</v>
      </c>
      <c r="Q354" t="s">
        <v>857</v>
      </c>
      <c r="R354">
        <v>60131</v>
      </c>
      <c r="S354">
        <v>42034</v>
      </c>
      <c r="T354">
        <v>42039</v>
      </c>
      <c r="U354">
        <v>2860.9331999999999</v>
      </c>
      <c r="V354">
        <v>8</v>
      </c>
      <c r="W354">
        <v>4146.28</v>
      </c>
      <c r="X354">
        <v>91229</v>
      </c>
      <c r="Y354" t="s">
        <v>3216</v>
      </c>
    </row>
    <row r="355" spans="1:25" x14ac:dyDescent="0.2">
      <c r="A355">
        <v>256</v>
      </c>
      <c r="B355" t="s">
        <v>858</v>
      </c>
      <c r="C355" t="s">
        <v>1</v>
      </c>
      <c r="D355">
        <v>0.03</v>
      </c>
      <c r="E355">
        <v>8.34</v>
      </c>
      <c r="F355">
        <v>2.64</v>
      </c>
      <c r="G355" t="s">
        <v>14</v>
      </c>
      <c r="H355" t="s">
        <v>47</v>
      </c>
      <c r="I355" t="s">
        <v>24</v>
      </c>
      <c r="J355" t="s">
        <v>544</v>
      </c>
      <c r="K355" t="s">
        <v>18</v>
      </c>
      <c r="L355" t="s">
        <v>859</v>
      </c>
      <c r="M355">
        <v>0.59</v>
      </c>
      <c r="N355" t="s">
        <v>8</v>
      </c>
      <c r="O355" t="s">
        <v>87</v>
      </c>
      <c r="P355" t="s">
        <v>296</v>
      </c>
      <c r="Q355" t="s">
        <v>860</v>
      </c>
      <c r="R355">
        <v>17331</v>
      </c>
      <c r="S355">
        <v>42035</v>
      </c>
      <c r="T355">
        <v>42037</v>
      </c>
      <c r="U355">
        <v>0.68400000000000005</v>
      </c>
      <c r="V355">
        <v>4</v>
      </c>
      <c r="W355">
        <v>34.64</v>
      </c>
      <c r="X355">
        <v>86267</v>
      </c>
      <c r="Y355" t="s">
        <v>3218</v>
      </c>
    </row>
    <row r="356" spans="1:25" x14ac:dyDescent="0.2">
      <c r="A356">
        <v>343</v>
      </c>
      <c r="B356" t="s">
        <v>861</v>
      </c>
      <c r="C356" t="s">
        <v>1</v>
      </c>
      <c r="D356">
        <v>0.03</v>
      </c>
      <c r="E356">
        <v>15.23</v>
      </c>
      <c r="F356">
        <v>27.75</v>
      </c>
      <c r="G356" t="s">
        <v>2</v>
      </c>
      <c r="H356" t="s">
        <v>70</v>
      </c>
      <c r="I356" t="s">
        <v>4</v>
      </c>
      <c r="J356" t="s">
        <v>5</v>
      </c>
      <c r="K356" t="s">
        <v>6</v>
      </c>
      <c r="L356" t="s">
        <v>862</v>
      </c>
      <c r="M356">
        <v>0.76</v>
      </c>
      <c r="N356" t="s">
        <v>8</v>
      </c>
      <c r="O356" t="s">
        <v>87</v>
      </c>
      <c r="P356" t="s">
        <v>307</v>
      </c>
      <c r="Q356" t="s">
        <v>863</v>
      </c>
      <c r="R356">
        <v>4401</v>
      </c>
      <c r="S356">
        <v>42035</v>
      </c>
      <c r="T356">
        <v>42036</v>
      </c>
      <c r="U356">
        <v>11.65095</v>
      </c>
      <c r="V356">
        <v>7</v>
      </c>
      <c r="W356">
        <v>111.86</v>
      </c>
      <c r="X356">
        <v>88151</v>
      </c>
      <c r="Y356" t="s">
        <v>3218</v>
      </c>
    </row>
    <row r="357" spans="1:25" x14ac:dyDescent="0.2">
      <c r="A357">
        <v>1723</v>
      </c>
      <c r="B357" t="s">
        <v>864</v>
      </c>
      <c r="C357" t="s">
        <v>23</v>
      </c>
      <c r="D357">
        <v>0.1</v>
      </c>
      <c r="E357">
        <v>49.99</v>
      </c>
      <c r="F357">
        <v>19.989999999999998</v>
      </c>
      <c r="G357" t="s">
        <v>63</v>
      </c>
      <c r="H357" t="s">
        <v>70</v>
      </c>
      <c r="I357" t="s">
        <v>16</v>
      </c>
      <c r="J357" t="s">
        <v>17</v>
      </c>
      <c r="K357" t="s">
        <v>49</v>
      </c>
      <c r="L357" t="s">
        <v>865</v>
      </c>
      <c r="M357">
        <v>0.45</v>
      </c>
      <c r="N357" t="s">
        <v>8</v>
      </c>
      <c r="O357" t="s">
        <v>35</v>
      </c>
      <c r="P357" t="s">
        <v>66</v>
      </c>
      <c r="Q357" t="s">
        <v>866</v>
      </c>
      <c r="R357">
        <v>92037</v>
      </c>
      <c r="S357">
        <v>42035</v>
      </c>
      <c r="T357">
        <v>42040</v>
      </c>
      <c r="U357">
        <v>13.507999999999999</v>
      </c>
      <c r="V357">
        <v>46</v>
      </c>
      <c r="W357">
        <v>2188.06</v>
      </c>
      <c r="X357">
        <v>40101</v>
      </c>
      <c r="Y357" t="s">
        <v>3217</v>
      </c>
    </row>
    <row r="358" spans="1:25" x14ac:dyDescent="0.2">
      <c r="A358">
        <v>2202</v>
      </c>
      <c r="B358" t="s">
        <v>867</v>
      </c>
      <c r="C358" t="s">
        <v>23</v>
      </c>
      <c r="D358">
        <v>0.09</v>
      </c>
      <c r="E358">
        <v>160.97999999999999</v>
      </c>
      <c r="F358">
        <v>30</v>
      </c>
      <c r="G358" t="s">
        <v>2</v>
      </c>
      <c r="H358" t="s">
        <v>47</v>
      </c>
      <c r="I358" t="s">
        <v>4</v>
      </c>
      <c r="J358" t="s">
        <v>85</v>
      </c>
      <c r="K358" t="s">
        <v>33</v>
      </c>
      <c r="L358" t="s">
        <v>868</v>
      </c>
      <c r="M358">
        <v>0.62</v>
      </c>
      <c r="N358" t="s">
        <v>8</v>
      </c>
      <c r="O358" t="s">
        <v>28</v>
      </c>
      <c r="P358" t="s">
        <v>60</v>
      </c>
      <c r="Q358" t="s">
        <v>869</v>
      </c>
      <c r="R358">
        <v>55429</v>
      </c>
      <c r="S358">
        <v>42035</v>
      </c>
      <c r="T358">
        <v>42035</v>
      </c>
      <c r="U358">
        <v>357.428</v>
      </c>
      <c r="V358">
        <v>11</v>
      </c>
      <c r="W358">
        <v>1635.38</v>
      </c>
      <c r="X358">
        <v>86050</v>
      </c>
      <c r="Y358" t="s">
        <v>3216</v>
      </c>
    </row>
    <row r="359" spans="1:25" x14ac:dyDescent="0.2">
      <c r="A359">
        <v>2202</v>
      </c>
      <c r="B359" t="s">
        <v>867</v>
      </c>
      <c r="C359" t="s">
        <v>23</v>
      </c>
      <c r="D359">
        <v>0.09</v>
      </c>
      <c r="E359">
        <v>6.3</v>
      </c>
      <c r="F359">
        <v>0.5</v>
      </c>
      <c r="G359" t="s">
        <v>14</v>
      </c>
      <c r="H359" t="s">
        <v>47</v>
      </c>
      <c r="I359" t="s">
        <v>24</v>
      </c>
      <c r="J359" t="s">
        <v>128</v>
      </c>
      <c r="K359" t="s">
        <v>49</v>
      </c>
      <c r="L359" t="s">
        <v>398</v>
      </c>
      <c r="M359">
        <v>0.39</v>
      </c>
      <c r="N359" t="s">
        <v>8</v>
      </c>
      <c r="O359" t="s">
        <v>28</v>
      </c>
      <c r="P359" t="s">
        <v>60</v>
      </c>
      <c r="Q359" t="s">
        <v>869</v>
      </c>
      <c r="R359">
        <v>55429</v>
      </c>
      <c r="S359">
        <v>42035</v>
      </c>
      <c r="T359">
        <v>42035</v>
      </c>
      <c r="U359">
        <v>40.351199999999999</v>
      </c>
      <c r="V359">
        <v>10</v>
      </c>
      <c r="W359">
        <v>58.48</v>
      </c>
      <c r="X359">
        <v>86050</v>
      </c>
      <c r="Y359" t="s">
        <v>3216</v>
      </c>
    </row>
    <row r="360" spans="1:25" x14ac:dyDescent="0.2">
      <c r="A360">
        <v>2202</v>
      </c>
      <c r="B360" t="s">
        <v>867</v>
      </c>
      <c r="C360" t="s">
        <v>23</v>
      </c>
      <c r="D360">
        <v>0</v>
      </c>
      <c r="E360">
        <v>4.9800000000000004</v>
      </c>
      <c r="F360">
        <v>0.8</v>
      </c>
      <c r="G360" t="s">
        <v>14</v>
      </c>
      <c r="H360" t="s">
        <v>47</v>
      </c>
      <c r="I360" t="s">
        <v>24</v>
      </c>
      <c r="J360" t="s">
        <v>64</v>
      </c>
      <c r="K360" t="s">
        <v>26</v>
      </c>
      <c r="L360" t="s">
        <v>870</v>
      </c>
      <c r="M360">
        <v>0.36</v>
      </c>
      <c r="N360" t="s">
        <v>8</v>
      </c>
      <c r="O360" t="s">
        <v>28</v>
      </c>
      <c r="P360" t="s">
        <v>60</v>
      </c>
      <c r="Q360" t="s">
        <v>869</v>
      </c>
      <c r="R360">
        <v>55429</v>
      </c>
      <c r="S360">
        <v>42035</v>
      </c>
      <c r="T360">
        <v>42042</v>
      </c>
      <c r="U360">
        <v>27.634499999999999</v>
      </c>
      <c r="V360">
        <v>8</v>
      </c>
      <c r="W360">
        <v>40.049999999999997</v>
      </c>
      <c r="X360">
        <v>86050</v>
      </c>
      <c r="Y360" t="s">
        <v>3216</v>
      </c>
    </row>
    <row r="361" spans="1:25" x14ac:dyDescent="0.2">
      <c r="A361">
        <v>2781</v>
      </c>
      <c r="B361" t="s">
        <v>871</v>
      </c>
      <c r="C361" t="s">
        <v>23</v>
      </c>
      <c r="D361">
        <v>0.09</v>
      </c>
      <c r="E361">
        <v>2.16</v>
      </c>
      <c r="F361">
        <v>6.05</v>
      </c>
      <c r="G361" t="s">
        <v>14</v>
      </c>
      <c r="H361" t="s">
        <v>15</v>
      </c>
      <c r="I361" t="s">
        <v>24</v>
      </c>
      <c r="J361" t="s">
        <v>48</v>
      </c>
      <c r="K361" t="s">
        <v>49</v>
      </c>
      <c r="L361" t="s">
        <v>872</v>
      </c>
      <c r="M361">
        <v>0.37</v>
      </c>
      <c r="N361" t="s">
        <v>8</v>
      </c>
      <c r="O361" t="s">
        <v>35</v>
      </c>
      <c r="P361" t="s">
        <v>115</v>
      </c>
      <c r="Q361" t="s">
        <v>873</v>
      </c>
      <c r="R361">
        <v>97071</v>
      </c>
      <c r="S361">
        <v>42035</v>
      </c>
      <c r="T361">
        <v>42039</v>
      </c>
      <c r="U361">
        <v>-37.789000000000001</v>
      </c>
      <c r="V361">
        <v>2</v>
      </c>
      <c r="W361">
        <v>5.48</v>
      </c>
      <c r="X361">
        <v>87162</v>
      </c>
      <c r="Y361" t="s">
        <v>3217</v>
      </c>
    </row>
    <row r="362" spans="1:25" x14ac:dyDescent="0.2">
      <c r="A362">
        <v>2781</v>
      </c>
      <c r="B362" t="s">
        <v>871</v>
      </c>
      <c r="C362" t="s">
        <v>23</v>
      </c>
      <c r="D362">
        <v>0.03</v>
      </c>
      <c r="E362">
        <v>808.49</v>
      </c>
      <c r="F362">
        <v>55.3</v>
      </c>
      <c r="G362" t="s">
        <v>2</v>
      </c>
      <c r="H362" t="s">
        <v>15</v>
      </c>
      <c r="I362" t="s">
        <v>16</v>
      </c>
      <c r="J362" t="s">
        <v>32</v>
      </c>
      <c r="K362" t="s">
        <v>33</v>
      </c>
      <c r="L362" t="s">
        <v>874</v>
      </c>
      <c r="M362">
        <v>0.4</v>
      </c>
      <c r="N362" t="s">
        <v>8</v>
      </c>
      <c r="O362" t="s">
        <v>35</v>
      </c>
      <c r="P362" t="s">
        <v>115</v>
      </c>
      <c r="Q362" t="s">
        <v>873</v>
      </c>
      <c r="R362">
        <v>97071</v>
      </c>
      <c r="S362">
        <v>42035</v>
      </c>
      <c r="T362">
        <v>42042</v>
      </c>
      <c r="U362">
        <v>7576.11</v>
      </c>
      <c r="V362">
        <v>11</v>
      </c>
      <c r="W362">
        <v>8201.33</v>
      </c>
      <c r="X362">
        <v>87162</v>
      </c>
      <c r="Y362" t="s">
        <v>3217</v>
      </c>
    </row>
    <row r="363" spans="1:25" x14ac:dyDescent="0.2">
      <c r="A363">
        <v>2781</v>
      </c>
      <c r="B363" t="s">
        <v>871</v>
      </c>
      <c r="C363" t="s">
        <v>23</v>
      </c>
      <c r="D363">
        <v>0</v>
      </c>
      <c r="E363">
        <v>6.48</v>
      </c>
      <c r="F363">
        <v>8.19</v>
      </c>
      <c r="G363" t="s">
        <v>14</v>
      </c>
      <c r="H363" t="s">
        <v>15</v>
      </c>
      <c r="I363" t="s">
        <v>24</v>
      </c>
      <c r="J363" t="s">
        <v>64</v>
      </c>
      <c r="K363" t="s">
        <v>49</v>
      </c>
      <c r="L363" t="s">
        <v>875</v>
      </c>
      <c r="M363">
        <v>0.37</v>
      </c>
      <c r="N363" t="s">
        <v>8</v>
      </c>
      <c r="O363" t="s">
        <v>35</v>
      </c>
      <c r="P363" t="s">
        <v>115</v>
      </c>
      <c r="Q363" t="s">
        <v>873</v>
      </c>
      <c r="R363">
        <v>97071</v>
      </c>
      <c r="S363">
        <v>42035</v>
      </c>
      <c r="T363">
        <v>42042</v>
      </c>
      <c r="U363">
        <v>-43.26</v>
      </c>
      <c r="V363">
        <v>3</v>
      </c>
      <c r="W363">
        <v>22.67</v>
      </c>
      <c r="X363">
        <v>87162</v>
      </c>
      <c r="Y363" t="s">
        <v>3217</v>
      </c>
    </row>
    <row r="364" spans="1:25" x14ac:dyDescent="0.2">
      <c r="A364">
        <v>1238</v>
      </c>
      <c r="B364" t="s">
        <v>876</v>
      </c>
      <c r="C364" t="s">
        <v>92</v>
      </c>
      <c r="D364">
        <v>0.01</v>
      </c>
      <c r="E364">
        <v>160.97999999999999</v>
      </c>
      <c r="F364">
        <v>30</v>
      </c>
      <c r="G364" t="s">
        <v>2</v>
      </c>
      <c r="H364" t="s">
        <v>70</v>
      </c>
      <c r="I364" t="s">
        <v>4</v>
      </c>
      <c r="J364" t="s">
        <v>85</v>
      </c>
      <c r="K364" t="s">
        <v>33</v>
      </c>
      <c r="L364" t="s">
        <v>868</v>
      </c>
      <c r="M364">
        <v>0.62</v>
      </c>
      <c r="N364" t="s">
        <v>8</v>
      </c>
      <c r="O364" t="s">
        <v>28</v>
      </c>
      <c r="P364" t="s">
        <v>163</v>
      </c>
      <c r="Q364" t="s">
        <v>877</v>
      </c>
      <c r="R364">
        <v>75104</v>
      </c>
      <c r="S364">
        <v>42035</v>
      </c>
      <c r="T364">
        <v>42037</v>
      </c>
      <c r="U364">
        <v>788.79</v>
      </c>
      <c r="V364">
        <v>10</v>
      </c>
      <c r="W364">
        <v>1634.67</v>
      </c>
      <c r="X364">
        <v>86075</v>
      </c>
      <c r="Y364" t="s">
        <v>3216</v>
      </c>
    </row>
    <row r="365" spans="1:25" x14ac:dyDescent="0.2">
      <c r="A365">
        <v>911</v>
      </c>
      <c r="B365" t="s">
        <v>878</v>
      </c>
      <c r="C365" t="s">
        <v>46</v>
      </c>
      <c r="D365">
        <v>0.05</v>
      </c>
      <c r="E365">
        <v>7.64</v>
      </c>
      <c r="F365">
        <v>5.83</v>
      </c>
      <c r="G365" t="s">
        <v>14</v>
      </c>
      <c r="H365" t="s">
        <v>70</v>
      </c>
      <c r="I365" t="s">
        <v>24</v>
      </c>
      <c r="J365" t="s">
        <v>64</v>
      </c>
      <c r="K365" t="s">
        <v>26</v>
      </c>
      <c r="L365" t="s">
        <v>208</v>
      </c>
      <c r="M365">
        <v>0.36</v>
      </c>
      <c r="N365" t="s">
        <v>8</v>
      </c>
      <c r="O365" t="s">
        <v>87</v>
      </c>
      <c r="P365" t="s">
        <v>879</v>
      </c>
      <c r="Q365" t="s">
        <v>880</v>
      </c>
      <c r="R365">
        <v>26003</v>
      </c>
      <c r="S365">
        <v>42035</v>
      </c>
      <c r="T365">
        <v>42037</v>
      </c>
      <c r="U365">
        <v>-21.018000000000001</v>
      </c>
      <c r="V365">
        <v>2</v>
      </c>
      <c r="W365">
        <v>16.600000000000001</v>
      </c>
      <c r="X365">
        <v>90185</v>
      </c>
      <c r="Y365" t="s">
        <v>3218</v>
      </c>
    </row>
    <row r="366" spans="1:25" x14ac:dyDescent="0.2">
      <c r="A366">
        <v>911</v>
      </c>
      <c r="B366" t="s">
        <v>878</v>
      </c>
      <c r="C366" t="s">
        <v>46</v>
      </c>
      <c r="D366">
        <v>0.04</v>
      </c>
      <c r="E366">
        <v>218.75</v>
      </c>
      <c r="F366">
        <v>69.64</v>
      </c>
      <c r="G366" t="s">
        <v>2</v>
      </c>
      <c r="H366" t="s">
        <v>70</v>
      </c>
      <c r="I366" t="s">
        <v>4</v>
      </c>
      <c r="J366" t="s">
        <v>5</v>
      </c>
      <c r="K366" t="s">
        <v>6</v>
      </c>
      <c r="L366" t="s">
        <v>850</v>
      </c>
      <c r="M366">
        <v>0.72</v>
      </c>
      <c r="N366" t="s">
        <v>8</v>
      </c>
      <c r="O366" t="s">
        <v>87</v>
      </c>
      <c r="P366" t="s">
        <v>879</v>
      </c>
      <c r="Q366" t="s">
        <v>880</v>
      </c>
      <c r="R366">
        <v>26003</v>
      </c>
      <c r="S366">
        <v>42035</v>
      </c>
      <c r="T366">
        <v>42036</v>
      </c>
      <c r="U366">
        <v>-655.52987499999995</v>
      </c>
      <c r="V366">
        <v>10</v>
      </c>
      <c r="W366">
        <v>2285.41</v>
      </c>
      <c r="X366">
        <v>90185</v>
      </c>
      <c r="Y366" t="s">
        <v>3218</v>
      </c>
    </row>
    <row r="367" spans="1:25" x14ac:dyDescent="0.2">
      <c r="A367">
        <v>2137</v>
      </c>
      <c r="B367" t="s">
        <v>881</v>
      </c>
      <c r="C367" t="s">
        <v>46</v>
      </c>
      <c r="D367">
        <v>0</v>
      </c>
      <c r="E367">
        <v>6.98</v>
      </c>
      <c r="F367">
        <v>1.6</v>
      </c>
      <c r="G367" t="s">
        <v>14</v>
      </c>
      <c r="H367" t="s">
        <v>70</v>
      </c>
      <c r="I367" t="s">
        <v>24</v>
      </c>
      <c r="J367" t="s">
        <v>64</v>
      </c>
      <c r="K367" t="s">
        <v>26</v>
      </c>
      <c r="L367" t="s">
        <v>698</v>
      </c>
      <c r="M367">
        <v>0.38</v>
      </c>
      <c r="N367" t="s">
        <v>8</v>
      </c>
      <c r="O367" t="s">
        <v>9</v>
      </c>
      <c r="P367" t="s">
        <v>99</v>
      </c>
      <c r="Q367" t="s">
        <v>882</v>
      </c>
      <c r="R367">
        <v>33407</v>
      </c>
      <c r="S367">
        <v>42035</v>
      </c>
      <c r="T367">
        <v>42037</v>
      </c>
      <c r="U367">
        <v>-343.86799999999999</v>
      </c>
      <c r="V367">
        <v>9</v>
      </c>
      <c r="W367">
        <v>64.48</v>
      </c>
      <c r="X367">
        <v>86002</v>
      </c>
      <c r="Y367" t="s">
        <v>3215</v>
      </c>
    </row>
    <row r="368" spans="1:25" x14ac:dyDescent="0.2">
      <c r="A368">
        <v>510</v>
      </c>
      <c r="B368" t="s">
        <v>437</v>
      </c>
      <c r="C368" t="s">
        <v>1</v>
      </c>
      <c r="D368">
        <v>0.03</v>
      </c>
      <c r="E368">
        <v>6.37</v>
      </c>
      <c r="F368">
        <v>5.19</v>
      </c>
      <c r="G368" t="s">
        <v>14</v>
      </c>
      <c r="H368" t="s">
        <v>70</v>
      </c>
      <c r="I368" t="s">
        <v>24</v>
      </c>
      <c r="J368" t="s">
        <v>48</v>
      </c>
      <c r="K368" t="s">
        <v>49</v>
      </c>
      <c r="L368" t="s">
        <v>883</v>
      </c>
      <c r="M368">
        <v>0.38</v>
      </c>
      <c r="N368" t="s">
        <v>8</v>
      </c>
      <c r="O368" t="s">
        <v>35</v>
      </c>
      <c r="P368" t="s">
        <v>66</v>
      </c>
      <c r="Q368" t="s">
        <v>439</v>
      </c>
      <c r="R368">
        <v>95336</v>
      </c>
      <c r="S368">
        <v>42036</v>
      </c>
      <c r="T368">
        <v>42037</v>
      </c>
      <c r="U368">
        <v>-29.092700000000001</v>
      </c>
      <c r="V368">
        <v>14</v>
      </c>
      <c r="W368">
        <v>89.79</v>
      </c>
      <c r="X368">
        <v>90059</v>
      </c>
      <c r="Y368" t="s">
        <v>3217</v>
      </c>
    </row>
    <row r="369" spans="1:25" x14ac:dyDescent="0.2">
      <c r="A369">
        <v>2122</v>
      </c>
      <c r="B369" t="s">
        <v>884</v>
      </c>
      <c r="C369" t="s">
        <v>1</v>
      </c>
      <c r="D369">
        <v>0.06</v>
      </c>
      <c r="E369">
        <v>80.97</v>
      </c>
      <c r="F369">
        <v>33.6</v>
      </c>
      <c r="G369" t="s">
        <v>2</v>
      </c>
      <c r="H369" t="s">
        <v>15</v>
      </c>
      <c r="I369" t="s">
        <v>16</v>
      </c>
      <c r="J369" t="s">
        <v>32</v>
      </c>
      <c r="K369" t="s">
        <v>33</v>
      </c>
      <c r="L369" t="s">
        <v>885</v>
      </c>
      <c r="M369">
        <v>0.37</v>
      </c>
      <c r="N369" t="s">
        <v>8</v>
      </c>
      <c r="O369" t="s">
        <v>9</v>
      </c>
      <c r="P369" t="s">
        <v>20</v>
      </c>
      <c r="Q369" t="s">
        <v>886</v>
      </c>
      <c r="R369">
        <v>72116</v>
      </c>
      <c r="S369">
        <v>42036</v>
      </c>
      <c r="T369">
        <v>42038</v>
      </c>
      <c r="U369">
        <v>-15.1844</v>
      </c>
      <c r="V369">
        <v>10</v>
      </c>
      <c r="W369">
        <v>799.76</v>
      </c>
      <c r="X369">
        <v>89664</v>
      </c>
      <c r="Y369" t="s">
        <v>3215</v>
      </c>
    </row>
    <row r="370" spans="1:25" x14ac:dyDescent="0.2">
      <c r="A370">
        <v>1211</v>
      </c>
      <c r="B370" t="s">
        <v>887</v>
      </c>
      <c r="C370" t="s">
        <v>23</v>
      </c>
      <c r="D370">
        <v>0.01</v>
      </c>
      <c r="E370">
        <v>3.08</v>
      </c>
      <c r="F370">
        <v>0.5</v>
      </c>
      <c r="G370" t="s">
        <v>14</v>
      </c>
      <c r="H370" t="s">
        <v>70</v>
      </c>
      <c r="I370" t="s">
        <v>24</v>
      </c>
      <c r="J370" t="s">
        <v>128</v>
      </c>
      <c r="K370" t="s">
        <v>49</v>
      </c>
      <c r="L370" t="s">
        <v>888</v>
      </c>
      <c r="M370">
        <v>0.37</v>
      </c>
      <c r="N370" t="s">
        <v>8</v>
      </c>
      <c r="O370" t="s">
        <v>28</v>
      </c>
      <c r="P370" t="s">
        <v>29</v>
      </c>
      <c r="Q370" t="s">
        <v>889</v>
      </c>
      <c r="R370">
        <v>46806</v>
      </c>
      <c r="S370">
        <v>42036</v>
      </c>
      <c r="T370">
        <v>42041</v>
      </c>
      <c r="U370">
        <v>9.0045000000000002</v>
      </c>
      <c r="V370">
        <v>4</v>
      </c>
      <c r="W370">
        <v>13.05</v>
      </c>
      <c r="X370">
        <v>88598</v>
      </c>
      <c r="Y370" t="s">
        <v>3216</v>
      </c>
    </row>
    <row r="371" spans="1:25" x14ac:dyDescent="0.2">
      <c r="A371">
        <v>1949</v>
      </c>
      <c r="B371" t="s">
        <v>890</v>
      </c>
      <c r="C371" t="s">
        <v>23</v>
      </c>
      <c r="D371">
        <v>0.05</v>
      </c>
      <c r="E371">
        <v>424.21</v>
      </c>
      <c r="F371">
        <v>110.2</v>
      </c>
      <c r="G371" t="s">
        <v>2</v>
      </c>
      <c r="H371" t="s">
        <v>3</v>
      </c>
      <c r="I371" t="s">
        <v>4</v>
      </c>
      <c r="J371" t="s">
        <v>5</v>
      </c>
      <c r="K371" t="s">
        <v>6</v>
      </c>
      <c r="L371" t="s">
        <v>891</v>
      </c>
      <c r="M371">
        <v>0.67</v>
      </c>
      <c r="N371" t="s">
        <v>8</v>
      </c>
      <c r="O371" t="s">
        <v>35</v>
      </c>
      <c r="P371" t="s">
        <v>253</v>
      </c>
      <c r="Q371" t="s">
        <v>892</v>
      </c>
      <c r="R371">
        <v>59715</v>
      </c>
      <c r="S371">
        <v>42036</v>
      </c>
      <c r="T371">
        <v>42040</v>
      </c>
      <c r="U371">
        <v>-213.40280000000001</v>
      </c>
      <c r="V371">
        <v>12</v>
      </c>
      <c r="W371">
        <v>4935.22</v>
      </c>
      <c r="X371">
        <v>90415</v>
      </c>
      <c r="Y371" t="s">
        <v>3217</v>
      </c>
    </row>
    <row r="372" spans="1:25" x14ac:dyDescent="0.2">
      <c r="A372">
        <v>2071</v>
      </c>
      <c r="B372" t="s">
        <v>893</v>
      </c>
      <c r="C372" t="s">
        <v>46</v>
      </c>
      <c r="D372">
        <v>0.03</v>
      </c>
      <c r="E372">
        <v>60.98</v>
      </c>
      <c r="F372">
        <v>1.99</v>
      </c>
      <c r="G372" t="s">
        <v>14</v>
      </c>
      <c r="H372" t="s">
        <v>70</v>
      </c>
      <c r="I372" t="s">
        <v>16</v>
      </c>
      <c r="J372" t="s">
        <v>17</v>
      </c>
      <c r="K372" t="s">
        <v>18</v>
      </c>
      <c r="L372" t="s">
        <v>894</v>
      </c>
      <c r="M372">
        <v>0.5</v>
      </c>
      <c r="N372" t="s">
        <v>8</v>
      </c>
      <c r="O372" t="s">
        <v>28</v>
      </c>
      <c r="P372" t="s">
        <v>265</v>
      </c>
      <c r="Q372" t="s">
        <v>895</v>
      </c>
      <c r="R372">
        <v>48336</v>
      </c>
      <c r="S372">
        <v>42036</v>
      </c>
      <c r="T372">
        <v>42036</v>
      </c>
      <c r="U372">
        <v>976.2672</v>
      </c>
      <c r="V372">
        <v>23</v>
      </c>
      <c r="W372">
        <v>1414.88</v>
      </c>
      <c r="X372">
        <v>88555</v>
      </c>
      <c r="Y372" t="s">
        <v>3216</v>
      </c>
    </row>
    <row r="373" spans="1:25" x14ac:dyDescent="0.2">
      <c r="A373">
        <v>2071</v>
      </c>
      <c r="B373" t="s">
        <v>893</v>
      </c>
      <c r="C373" t="s">
        <v>46</v>
      </c>
      <c r="D373">
        <v>0.04</v>
      </c>
      <c r="E373">
        <v>3.08</v>
      </c>
      <c r="F373">
        <v>0.99</v>
      </c>
      <c r="G373" t="s">
        <v>14</v>
      </c>
      <c r="H373" t="s">
        <v>70</v>
      </c>
      <c r="I373" t="s">
        <v>24</v>
      </c>
      <c r="J373" t="s">
        <v>128</v>
      </c>
      <c r="K373" t="s">
        <v>49</v>
      </c>
      <c r="L373" t="s">
        <v>634</v>
      </c>
      <c r="M373">
        <v>0.37</v>
      </c>
      <c r="N373" t="s">
        <v>8</v>
      </c>
      <c r="O373" t="s">
        <v>28</v>
      </c>
      <c r="P373" t="s">
        <v>265</v>
      </c>
      <c r="Q373" t="s">
        <v>895</v>
      </c>
      <c r="R373">
        <v>48336</v>
      </c>
      <c r="S373">
        <v>42036</v>
      </c>
      <c r="T373">
        <v>42037</v>
      </c>
      <c r="U373">
        <v>23.204699999999999</v>
      </c>
      <c r="V373">
        <v>11</v>
      </c>
      <c r="W373">
        <v>33.630000000000003</v>
      </c>
      <c r="X373">
        <v>88555</v>
      </c>
      <c r="Y373" t="s">
        <v>3216</v>
      </c>
    </row>
    <row r="374" spans="1:25" x14ac:dyDescent="0.2">
      <c r="A374">
        <v>2072</v>
      </c>
      <c r="B374" t="s">
        <v>896</v>
      </c>
      <c r="C374" t="s">
        <v>46</v>
      </c>
      <c r="D374">
        <v>0</v>
      </c>
      <c r="E374">
        <v>10.31</v>
      </c>
      <c r="F374">
        <v>1.79</v>
      </c>
      <c r="G374" t="s">
        <v>14</v>
      </c>
      <c r="H374" t="s">
        <v>70</v>
      </c>
      <c r="I374" t="s">
        <v>24</v>
      </c>
      <c r="J374" t="s">
        <v>64</v>
      </c>
      <c r="K374" t="s">
        <v>26</v>
      </c>
      <c r="L374" t="s">
        <v>897</v>
      </c>
      <c r="M374">
        <v>0.38</v>
      </c>
      <c r="N374" t="s">
        <v>8</v>
      </c>
      <c r="O374" t="s">
        <v>28</v>
      </c>
      <c r="P374" t="s">
        <v>265</v>
      </c>
      <c r="Q374" t="s">
        <v>898</v>
      </c>
      <c r="R374">
        <v>48505</v>
      </c>
      <c r="S374">
        <v>42036</v>
      </c>
      <c r="T374">
        <v>42038</v>
      </c>
      <c r="U374">
        <v>167.46299999999999</v>
      </c>
      <c r="V374">
        <v>23</v>
      </c>
      <c r="W374">
        <v>242.7</v>
      </c>
      <c r="X374">
        <v>88555</v>
      </c>
      <c r="Y374" t="s">
        <v>3216</v>
      </c>
    </row>
    <row r="375" spans="1:25" x14ac:dyDescent="0.2">
      <c r="A375">
        <v>397</v>
      </c>
      <c r="B375" t="s">
        <v>899</v>
      </c>
      <c r="C375" t="s">
        <v>1</v>
      </c>
      <c r="D375">
        <v>0.1</v>
      </c>
      <c r="E375">
        <v>154.13</v>
      </c>
      <c r="F375">
        <v>69</v>
      </c>
      <c r="G375" t="s">
        <v>14</v>
      </c>
      <c r="H375" t="s">
        <v>70</v>
      </c>
      <c r="I375" t="s">
        <v>4</v>
      </c>
      <c r="J375" t="s">
        <v>5</v>
      </c>
      <c r="K375" t="s">
        <v>40</v>
      </c>
      <c r="L375" t="s">
        <v>900</v>
      </c>
      <c r="M375">
        <v>0.68</v>
      </c>
      <c r="N375" t="s">
        <v>8</v>
      </c>
      <c r="O375" t="s">
        <v>87</v>
      </c>
      <c r="P375" t="s">
        <v>293</v>
      </c>
      <c r="Q375" t="s">
        <v>901</v>
      </c>
      <c r="R375">
        <v>44221</v>
      </c>
      <c r="S375">
        <v>42037</v>
      </c>
      <c r="T375">
        <v>42038</v>
      </c>
      <c r="U375">
        <v>-372.48597100000001</v>
      </c>
      <c r="V375">
        <v>8</v>
      </c>
      <c r="W375">
        <v>1216.32</v>
      </c>
      <c r="X375">
        <v>89319</v>
      </c>
      <c r="Y375" t="s">
        <v>3218</v>
      </c>
    </row>
    <row r="376" spans="1:25" x14ac:dyDescent="0.2">
      <c r="A376">
        <v>2555</v>
      </c>
      <c r="B376" t="s">
        <v>331</v>
      </c>
      <c r="C376" t="s">
        <v>1</v>
      </c>
      <c r="D376">
        <v>0</v>
      </c>
      <c r="E376">
        <v>12.97</v>
      </c>
      <c r="F376">
        <v>1.49</v>
      </c>
      <c r="G376" t="s">
        <v>14</v>
      </c>
      <c r="H376" t="s">
        <v>47</v>
      </c>
      <c r="I376" t="s">
        <v>24</v>
      </c>
      <c r="J376" t="s">
        <v>48</v>
      </c>
      <c r="K376" t="s">
        <v>49</v>
      </c>
      <c r="L376" t="s">
        <v>902</v>
      </c>
      <c r="M376">
        <v>0.35</v>
      </c>
      <c r="N376" t="s">
        <v>8</v>
      </c>
      <c r="O376" t="s">
        <v>28</v>
      </c>
      <c r="P376" t="s">
        <v>333</v>
      </c>
      <c r="Q376" t="s">
        <v>334</v>
      </c>
      <c r="R376">
        <v>53711</v>
      </c>
      <c r="S376">
        <v>42037</v>
      </c>
      <c r="T376">
        <v>42038</v>
      </c>
      <c r="U376">
        <v>180.23490000000001</v>
      </c>
      <c r="V376">
        <v>19</v>
      </c>
      <c r="W376">
        <v>261.20999999999998</v>
      </c>
      <c r="X376">
        <v>86529</v>
      </c>
      <c r="Y376" t="s">
        <v>3216</v>
      </c>
    </row>
    <row r="377" spans="1:25" x14ac:dyDescent="0.2">
      <c r="A377">
        <v>2555</v>
      </c>
      <c r="B377" t="s">
        <v>331</v>
      </c>
      <c r="C377" t="s">
        <v>1</v>
      </c>
      <c r="D377">
        <v>0.06</v>
      </c>
      <c r="E377">
        <v>4.91</v>
      </c>
      <c r="F377">
        <v>0.5</v>
      </c>
      <c r="G377" t="s">
        <v>14</v>
      </c>
      <c r="H377" t="s">
        <v>47</v>
      </c>
      <c r="I377" t="s">
        <v>24</v>
      </c>
      <c r="J377" t="s">
        <v>128</v>
      </c>
      <c r="K377" t="s">
        <v>49</v>
      </c>
      <c r="L377" t="s">
        <v>553</v>
      </c>
      <c r="M377">
        <v>0.36</v>
      </c>
      <c r="N377" t="s">
        <v>8</v>
      </c>
      <c r="O377" t="s">
        <v>28</v>
      </c>
      <c r="P377" t="s">
        <v>333</v>
      </c>
      <c r="Q377" t="s">
        <v>334</v>
      </c>
      <c r="R377">
        <v>53711</v>
      </c>
      <c r="S377">
        <v>42037</v>
      </c>
      <c r="T377">
        <v>42037</v>
      </c>
      <c r="U377">
        <v>29.525099999999998</v>
      </c>
      <c r="V377">
        <v>9</v>
      </c>
      <c r="W377">
        <v>42.79</v>
      </c>
      <c r="X377">
        <v>86529</v>
      </c>
      <c r="Y377" t="s">
        <v>3216</v>
      </c>
    </row>
    <row r="378" spans="1:25" x14ac:dyDescent="0.2">
      <c r="A378">
        <v>68</v>
      </c>
      <c r="B378" t="s">
        <v>84</v>
      </c>
      <c r="C378" t="s">
        <v>13</v>
      </c>
      <c r="D378">
        <v>0.09</v>
      </c>
      <c r="E378">
        <v>122.99</v>
      </c>
      <c r="F378">
        <v>70.2</v>
      </c>
      <c r="G378" t="s">
        <v>2</v>
      </c>
      <c r="H378" t="s">
        <v>70</v>
      </c>
      <c r="I378" t="s">
        <v>4</v>
      </c>
      <c r="J378" t="s">
        <v>85</v>
      </c>
      <c r="K378" t="s">
        <v>33</v>
      </c>
      <c r="L378" t="s">
        <v>780</v>
      </c>
      <c r="M378">
        <v>0.74</v>
      </c>
      <c r="N378" t="s">
        <v>8</v>
      </c>
      <c r="O378" t="s">
        <v>87</v>
      </c>
      <c r="P378" t="s">
        <v>88</v>
      </c>
      <c r="Q378" t="s">
        <v>89</v>
      </c>
      <c r="R378">
        <v>10177</v>
      </c>
      <c r="S378">
        <v>42037</v>
      </c>
      <c r="T378">
        <v>42039</v>
      </c>
      <c r="U378">
        <v>-2426.5500000000002</v>
      </c>
      <c r="V378">
        <v>49</v>
      </c>
      <c r="W378">
        <v>5718.85</v>
      </c>
      <c r="X378">
        <v>55713</v>
      </c>
      <c r="Y378" t="s">
        <v>3218</v>
      </c>
    </row>
    <row r="379" spans="1:25" x14ac:dyDescent="0.2">
      <c r="A379">
        <v>70</v>
      </c>
      <c r="B379" t="s">
        <v>903</v>
      </c>
      <c r="C379" t="s">
        <v>13</v>
      </c>
      <c r="D379">
        <v>0.09</v>
      </c>
      <c r="E379">
        <v>122.99</v>
      </c>
      <c r="F379">
        <v>70.2</v>
      </c>
      <c r="G379" t="s">
        <v>2</v>
      </c>
      <c r="H379" t="s">
        <v>70</v>
      </c>
      <c r="I379" t="s">
        <v>4</v>
      </c>
      <c r="J379" t="s">
        <v>85</v>
      </c>
      <c r="K379" t="s">
        <v>33</v>
      </c>
      <c r="L379" t="s">
        <v>780</v>
      </c>
      <c r="M379">
        <v>0.74</v>
      </c>
      <c r="N379" t="s">
        <v>8</v>
      </c>
      <c r="O379" t="s">
        <v>87</v>
      </c>
      <c r="P379" t="s">
        <v>609</v>
      </c>
      <c r="Q379" t="s">
        <v>904</v>
      </c>
      <c r="R379">
        <v>5401</v>
      </c>
      <c r="S379">
        <v>42037</v>
      </c>
      <c r="T379">
        <v>42039</v>
      </c>
      <c r="U379">
        <v>-2426.5500000000002</v>
      </c>
      <c r="V379">
        <v>12</v>
      </c>
      <c r="W379">
        <v>1400.53</v>
      </c>
      <c r="X379">
        <v>87947</v>
      </c>
      <c r="Y379" t="s">
        <v>3218</v>
      </c>
    </row>
    <row r="380" spans="1:25" x14ac:dyDescent="0.2">
      <c r="A380">
        <v>894</v>
      </c>
      <c r="B380" t="s">
        <v>348</v>
      </c>
      <c r="C380" t="s">
        <v>23</v>
      </c>
      <c r="D380">
        <v>0.02</v>
      </c>
      <c r="E380">
        <v>1.1399999999999999</v>
      </c>
      <c r="F380">
        <v>0.7</v>
      </c>
      <c r="G380" t="s">
        <v>14</v>
      </c>
      <c r="H380" t="s">
        <v>70</v>
      </c>
      <c r="I380" t="s">
        <v>24</v>
      </c>
      <c r="J380" t="s">
        <v>152</v>
      </c>
      <c r="K380" t="s">
        <v>26</v>
      </c>
      <c r="L380" t="s">
        <v>800</v>
      </c>
      <c r="M380">
        <v>0.38</v>
      </c>
      <c r="N380" t="s">
        <v>8</v>
      </c>
      <c r="O380" t="s">
        <v>87</v>
      </c>
      <c r="P380" t="s">
        <v>350</v>
      </c>
      <c r="Q380" t="s">
        <v>42</v>
      </c>
      <c r="R380">
        <v>20024</v>
      </c>
      <c r="S380">
        <v>42037</v>
      </c>
      <c r="T380">
        <v>42037</v>
      </c>
      <c r="U380">
        <v>-0.49</v>
      </c>
      <c r="V380">
        <v>38</v>
      </c>
      <c r="W380">
        <v>44.85</v>
      </c>
      <c r="X380">
        <v>38529</v>
      </c>
      <c r="Y380" t="s">
        <v>3218</v>
      </c>
    </row>
    <row r="381" spans="1:25" x14ac:dyDescent="0.2">
      <c r="A381">
        <v>2498</v>
      </c>
      <c r="B381" t="s">
        <v>905</v>
      </c>
      <c r="C381" t="s">
        <v>92</v>
      </c>
      <c r="D381">
        <v>0.09</v>
      </c>
      <c r="E381">
        <v>6.28</v>
      </c>
      <c r="F381">
        <v>5.41</v>
      </c>
      <c r="G381" t="s">
        <v>14</v>
      </c>
      <c r="H381" t="s">
        <v>3</v>
      </c>
      <c r="I381" t="s">
        <v>4</v>
      </c>
      <c r="J381" t="s">
        <v>102</v>
      </c>
      <c r="K381" t="s">
        <v>49</v>
      </c>
      <c r="L381" t="s">
        <v>906</v>
      </c>
      <c r="M381">
        <v>0.53</v>
      </c>
      <c r="N381" t="s">
        <v>8</v>
      </c>
      <c r="O381" t="s">
        <v>35</v>
      </c>
      <c r="P381" t="s">
        <v>66</v>
      </c>
      <c r="Q381" t="s">
        <v>866</v>
      </c>
      <c r="R381">
        <v>92024</v>
      </c>
      <c r="S381">
        <v>42037</v>
      </c>
      <c r="T381">
        <v>42039</v>
      </c>
      <c r="U381">
        <v>-61.59</v>
      </c>
      <c r="V381">
        <v>56</v>
      </c>
      <c r="W381">
        <v>355.4</v>
      </c>
      <c r="X381">
        <v>54567</v>
      </c>
      <c r="Y381" t="s">
        <v>3217</v>
      </c>
    </row>
    <row r="382" spans="1:25" x14ac:dyDescent="0.2">
      <c r="A382">
        <v>2500</v>
      </c>
      <c r="B382" t="s">
        <v>907</v>
      </c>
      <c r="C382" t="s">
        <v>92</v>
      </c>
      <c r="D382">
        <v>0.09</v>
      </c>
      <c r="E382">
        <v>6.28</v>
      </c>
      <c r="F382">
        <v>5.41</v>
      </c>
      <c r="G382" t="s">
        <v>14</v>
      </c>
      <c r="H382" t="s">
        <v>3</v>
      </c>
      <c r="I382" t="s">
        <v>4</v>
      </c>
      <c r="J382" t="s">
        <v>102</v>
      </c>
      <c r="K382" t="s">
        <v>49</v>
      </c>
      <c r="L382" t="s">
        <v>906</v>
      </c>
      <c r="M382">
        <v>0.53</v>
      </c>
      <c r="N382" t="s">
        <v>8</v>
      </c>
      <c r="O382" t="s">
        <v>28</v>
      </c>
      <c r="P382" t="s">
        <v>79</v>
      </c>
      <c r="Q382" t="s">
        <v>908</v>
      </c>
      <c r="R382">
        <v>60102</v>
      </c>
      <c r="S382">
        <v>42037</v>
      </c>
      <c r="T382">
        <v>42039</v>
      </c>
      <c r="U382">
        <v>-32.026800000000001</v>
      </c>
      <c r="V382">
        <v>14</v>
      </c>
      <c r="W382">
        <v>88.85</v>
      </c>
      <c r="X382">
        <v>88320</v>
      </c>
      <c r="Y382" t="s">
        <v>3216</v>
      </c>
    </row>
    <row r="383" spans="1:25" x14ac:dyDescent="0.2">
      <c r="A383">
        <v>84</v>
      </c>
      <c r="B383" t="s">
        <v>909</v>
      </c>
      <c r="C383" t="s">
        <v>46</v>
      </c>
      <c r="D383">
        <v>0</v>
      </c>
      <c r="E383">
        <v>8.09</v>
      </c>
      <c r="F383">
        <v>7.96</v>
      </c>
      <c r="G383" t="s">
        <v>14</v>
      </c>
      <c r="H383" t="s">
        <v>15</v>
      </c>
      <c r="I383" t="s">
        <v>4</v>
      </c>
      <c r="J383" t="s">
        <v>102</v>
      </c>
      <c r="K383" t="s">
        <v>49</v>
      </c>
      <c r="L383" t="s">
        <v>498</v>
      </c>
      <c r="M383">
        <v>0.49</v>
      </c>
      <c r="N383" t="s">
        <v>8</v>
      </c>
      <c r="O383" t="s">
        <v>87</v>
      </c>
      <c r="P383" t="s">
        <v>293</v>
      </c>
      <c r="Q383" t="s">
        <v>910</v>
      </c>
      <c r="R383">
        <v>45231</v>
      </c>
      <c r="S383">
        <v>42037</v>
      </c>
      <c r="T383">
        <v>42038</v>
      </c>
      <c r="U383">
        <v>-144.56</v>
      </c>
      <c r="V383">
        <v>11</v>
      </c>
      <c r="W383">
        <v>90.98</v>
      </c>
      <c r="X383">
        <v>87364</v>
      </c>
      <c r="Y383" t="s">
        <v>3218</v>
      </c>
    </row>
    <row r="384" spans="1:25" x14ac:dyDescent="0.2">
      <c r="A384">
        <v>1412</v>
      </c>
      <c r="B384" t="s">
        <v>911</v>
      </c>
      <c r="C384" t="s">
        <v>46</v>
      </c>
      <c r="D384">
        <v>0.08</v>
      </c>
      <c r="E384">
        <v>3.38</v>
      </c>
      <c r="F384">
        <v>0.85</v>
      </c>
      <c r="G384" t="s">
        <v>14</v>
      </c>
      <c r="H384" t="s">
        <v>70</v>
      </c>
      <c r="I384" t="s">
        <v>24</v>
      </c>
      <c r="J384" t="s">
        <v>25</v>
      </c>
      <c r="K384" t="s">
        <v>26</v>
      </c>
      <c r="L384" t="s">
        <v>912</v>
      </c>
      <c r="M384">
        <v>0.48</v>
      </c>
      <c r="N384" t="s">
        <v>8</v>
      </c>
      <c r="O384" t="s">
        <v>35</v>
      </c>
      <c r="P384" t="s">
        <v>66</v>
      </c>
      <c r="Q384" t="s">
        <v>913</v>
      </c>
      <c r="R384">
        <v>94043</v>
      </c>
      <c r="S384">
        <v>42037</v>
      </c>
      <c r="T384">
        <v>42039</v>
      </c>
      <c r="U384">
        <v>20.453600000000002</v>
      </c>
      <c r="V384">
        <v>12</v>
      </c>
      <c r="W384">
        <v>38.81</v>
      </c>
      <c r="X384">
        <v>87087</v>
      </c>
      <c r="Y384" t="s">
        <v>3217</v>
      </c>
    </row>
    <row r="385" spans="1:25" x14ac:dyDescent="0.2">
      <c r="A385">
        <v>1413</v>
      </c>
      <c r="B385" t="s">
        <v>914</v>
      </c>
      <c r="C385" t="s">
        <v>46</v>
      </c>
      <c r="D385">
        <v>0.02</v>
      </c>
      <c r="E385">
        <v>16.48</v>
      </c>
      <c r="F385">
        <v>1.99</v>
      </c>
      <c r="G385" t="s">
        <v>63</v>
      </c>
      <c r="H385" t="s">
        <v>70</v>
      </c>
      <c r="I385" t="s">
        <v>16</v>
      </c>
      <c r="J385" t="s">
        <v>17</v>
      </c>
      <c r="K385" t="s">
        <v>18</v>
      </c>
      <c r="L385" t="s">
        <v>577</v>
      </c>
      <c r="M385">
        <v>0.42</v>
      </c>
      <c r="N385" t="s">
        <v>8</v>
      </c>
      <c r="O385" t="s">
        <v>87</v>
      </c>
      <c r="P385" t="s">
        <v>379</v>
      </c>
      <c r="Q385" t="s">
        <v>764</v>
      </c>
      <c r="R385">
        <v>2113</v>
      </c>
      <c r="S385">
        <v>42037</v>
      </c>
      <c r="T385">
        <v>42039</v>
      </c>
      <c r="U385">
        <v>69.61</v>
      </c>
      <c r="V385">
        <v>27</v>
      </c>
      <c r="W385">
        <v>484.56</v>
      </c>
      <c r="X385">
        <v>45539</v>
      </c>
      <c r="Y385" t="s">
        <v>3218</v>
      </c>
    </row>
    <row r="386" spans="1:25" x14ac:dyDescent="0.2">
      <c r="A386">
        <v>3196</v>
      </c>
      <c r="B386" t="s">
        <v>915</v>
      </c>
      <c r="C386" t="s">
        <v>46</v>
      </c>
      <c r="D386">
        <v>0.03</v>
      </c>
      <c r="E386">
        <v>200.97</v>
      </c>
      <c r="F386">
        <v>15.59</v>
      </c>
      <c r="G386" t="s">
        <v>2</v>
      </c>
      <c r="H386" t="s">
        <v>47</v>
      </c>
      <c r="I386" t="s">
        <v>16</v>
      </c>
      <c r="J386" t="s">
        <v>32</v>
      </c>
      <c r="K386" t="s">
        <v>33</v>
      </c>
      <c r="L386" t="s">
        <v>916</v>
      </c>
      <c r="M386">
        <v>0.36</v>
      </c>
      <c r="N386" t="s">
        <v>8</v>
      </c>
      <c r="O386" t="s">
        <v>35</v>
      </c>
      <c r="P386" t="s">
        <v>66</v>
      </c>
      <c r="Q386" t="s">
        <v>917</v>
      </c>
      <c r="R386">
        <v>94109</v>
      </c>
      <c r="S386">
        <v>42037</v>
      </c>
      <c r="T386">
        <v>42038</v>
      </c>
      <c r="U386">
        <v>1951.3</v>
      </c>
      <c r="V386">
        <v>43</v>
      </c>
      <c r="W386">
        <v>8717.75</v>
      </c>
      <c r="X386">
        <v>24294</v>
      </c>
      <c r="Y386" t="s">
        <v>3217</v>
      </c>
    </row>
    <row r="387" spans="1:25" x14ac:dyDescent="0.2">
      <c r="A387">
        <v>3197</v>
      </c>
      <c r="B387" t="s">
        <v>918</v>
      </c>
      <c r="C387" t="s">
        <v>46</v>
      </c>
      <c r="D387">
        <v>0.03</v>
      </c>
      <c r="E387">
        <v>200.97</v>
      </c>
      <c r="F387">
        <v>15.59</v>
      </c>
      <c r="G387" t="s">
        <v>2</v>
      </c>
      <c r="H387" t="s">
        <v>47</v>
      </c>
      <c r="I387" t="s">
        <v>16</v>
      </c>
      <c r="J387" t="s">
        <v>32</v>
      </c>
      <c r="K387" t="s">
        <v>33</v>
      </c>
      <c r="L387" t="s">
        <v>916</v>
      </c>
      <c r="M387">
        <v>0.36</v>
      </c>
      <c r="N387" t="s">
        <v>8</v>
      </c>
      <c r="O387" t="s">
        <v>28</v>
      </c>
      <c r="P387" t="s">
        <v>79</v>
      </c>
      <c r="Q387" t="s">
        <v>919</v>
      </c>
      <c r="R387">
        <v>60062</v>
      </c>
      <c r="S387">
        <v>42037</v>
      </c>
      <c r="T387">
        <v>42038</v>
      </c>
      <c r="U387">
        <v>1538.7828</v>
      </c>
      <c r="V387">
        <v>11</v>
      </c>
      <c r="W387">
        <v>2230.12</v>
      </c>
      <c r="X387">
        <v>90850</v>
      </c>
      <c r="Y387" t="s">
        <v>3216</v>
      </c>
    </row>
    <row r="388" spans="1:25" x14ac:dyDescent="0.2">
      <c r="A388">
        <v>2486</v>
      </c>
      <c r="B388" t="s">
        <v>920</v>
      </c>
      <c r="C388" t="s">
        <v>23</v>
      </c>
      <c r="D388">
        <v>0</v>
      </c>
      <c r="E388">
        <v>180.98</v>
      </c>
      <c r="F388">
        <v>30</v>
      </c>
      <c r="G388" t="s">
        <v>2</v>
      </c>
      <c r="H388" t="s">
        <v>3</v>
      </c>
      <c r="I388" t="s">
        <v>4</v>
      </c>
      <c r="J388" t="s">
        <v>85</v>
      </c>
      <c r="K388" t="s">
        <v>33</v>
      </c>
      <c r="L388" t="s">
        <v>921</v>
      </c>
      <c r="M388">
        <v>0.69</v>
      </c>
      <c r="N388" t="s">
        <v>8</v>
      </c>
      <c r="O388" t="s">
        <v>9</v>
      </c>
      <c r="P388" t="s">
        <v>51</v>
      </c>
      <c r="Q388" t="s">
        <v>922</v>
      </c>
      <c r="R388">
        <v>30458</v>
      </c>
      <c r="S388">
        <v>42038</v>
      </c>
      <c r="T388">
        <v>42040</v>
      </c>
      <c r="U388">
        <v>9.2040000000000006</v>
      </c>
      <c r="V388">
        <v>11</v>
      </c>
      <c r="W388">
        <v>2084.16</v>
      </c>
      <c r="X388">
        <v>91416</v>
      </c>
      <c r="Y388" t="s">
        <v>3215</v>
      </c>
    </row>
    <row r="389" spans="1:25" x14ac:dyDescent="0.2">
      <c r="A389">
        <v>3053</v>
      </c>
      <c r="B389" t="s">
        <v>923</v>
      </c>
      <c r="C389" t="s">
        <v>92</v>
      </c>
      <c r="D389">
        <v>0.06</v>
      </c>
      <c r="E389">
        <v>125.99</v>
      </c>
      <c r="F389">
        <v>2.5</v>
      </c>
      <c r="G389" t="s">
        <v>14</v>
      </c>
      <c r="H389" t="s">
        <v>70</v>
      </c>
      <c r="I389" t="s">
        <v>16</v>
      </c>
      <c r="J389" t="s">
        <v>111</v>
      </c>
      <c r="K389" t="s">
        <v>49</v>
      </c>
      <c r="L389" t="s">
        <v>924</v>
      </c>
      <c r="M389">
        <v>0.6</v>
      </c>
      <c r="N389" t="s">
        <v>8</v>
      </c>
      <c r="O389" t="s">
        <v>9</v>
      </c>
      <c r="P389" t="s">
        <v>364</v>
      </c>
      <c r="Q389" t="s">
        <v>925</v>
      </c>
      <c r="R389">
        <v>42071</v>
      </c>
      <c r="S389">
        <v>42038</v>
      </c>
      <c r="T389">
        <v>42040</v>
      </c>
      <c r="U389">
        <v>402.06599999999997</v>
      </c>
      <c r="V389">
        <v>11</v>
      </c>
      <c r="W389">
        <v>1173.76</v>
      </c>
      <c r="X389">
        <v>86662</v>
      </c>
      <c r="Y389" t="s">
        <v>3215</v>
      </c>
    </row>
    <row r="390" spans="1:25" x14ac:dyDescent="0.2">
      <c r="A390">
        <v>603</v>
      </c>
      <c r="B390" t="s">
        <v>926</v>
      </c>
      <c r="C390" t="s">
        <v>46</v>
      </c>
      <c r="D390">
        <v>0.02</v>
      </c>
      <c r="E390">
        <v>35.99</v>
      </c>
      <c r="F390">
        <v>5</v>
      </c>
      <c r="G390" t="s">
        <v>14</v>
      </c>
      <c r="H390" t="s">
        <v>47</v>
      </c>
      <c r="I390" t="s">
        <v>16</v>
      </c>
      <c r="J390" t="s">
        <v>111</v>
      </c>
      <c r="K390" t="s">
        <v>49</v>
      </c>
      <c r="L390" t="s">
        <v>927</v>
      </c>
      <c r="M390">
        <v>0.85</v>
      </c>
      <c r="N390" t="s">
        <v>8</v>
      </c>
      <c r="O390" t="s">
        <v>35</v>
      </c>
      <c r="P390" t="s">
        <v>36</v>
      </c>
      <c r="Q390" t="s">
        <v>928</v>
      </c>
      <c r="R390">
        <v>81001</v>
      </c>
      <c r="S390">
        <v>42038</v>
      </c>
      <c r="T390">
        <v>42040</v>
      </c>
      <c r="U390">
        <v>-120.934</v>
      </c>
      <c r="V390">
        <v>7</v>
      </c>
      <c r="W390">
        <v>227.79</v>
      </c>
      <c r="X390">
        <v>87020</v>
      </c>
      <c r="Y390" t="s">
        <v>3217</v>
      </c>
    </row>
    <row r="391" spans="1:25" x14ac:dyDescent="0.2">
      <c r="A391">
        <v>3151</v>
      </c>
      <c r="B391" t="s">
        <v>929</v>
      </c>
      <c r="C391" t="s">
        <v>1</v>
      </c>
      <c r="D391">
        <v>0.01</v>
      </c>
      <c r="E391">
        <v>3502.14</v>
      </c>
      <c r="F391">
        <v>8.73</v>
      </c>
      <c r="G391" t="s">
        <v>2</v>
      </c>
      <c r="H391" t="s">
        <v>70</v>
      </c>
      <c r="I391" t="s">
        <v>16</v>
      </c>
      <c r="J391" t="s">
        <v>32</v>
      </c>
      <c r="K391" t="s">
        <v>6</v>
      </c>
      <c r="L391" t="s">
        <v>817</v>
      </c>
      <c r="M391">
        <v>0.56999999999999995</v>
      </c>
      <c r="N391" t="s">
        <v>8</v>
      </c>
      <c r="O391" t="s">
        <v>35</v>
      </c>
      <c r="P391" t="s">
        <v>66</v>
      </c>
      <c r="Q391" t="s">
        <v>930</v>
      </c>
      <c r="R391">
        <v>92277</v>
      </c>
      <c r="S391">
        <v>42039</v>
      </c>
      <c r="T391">
        <v>42040</v>
      </c>
      <c r="U391">
        <v>-4075.9339920000002</v>
      </c>
      <c r="V391">
        <v>1</v>
      </c>
      <c r="W391">
        <v>3501.79</v>
      </c>
      <c r="X391">
        <v>88544</v>
      </c>
      <c r="Y391" t="s">
        <v>3217</v>
      </c>
    </row>
    <row r="392" spans="1:25" x14ac:dyDescent="0.2">
      <c r="A392">
        <v>3151</v>
      </c>
      <c r="B392" t="s">
        <v>929</v>
      </c>
      <c r="C392" t="s">
        <v>1</v>
      </c>
      <c r="D392">
        <v>0.06</v>
      </c>
      <c r="E392">
        <v>15.73</v>
      </c>
      <c r="F392">
        <v>7.42</v>
      </c>
      <c r="G392" t="s">
        <v>14</v>
      </c>
      <c r="H392" t="s">
        <v>70</v>
      </c>
      <c r="I392" t="s">
        <v>24</v>
      </c>
      <c r="J392" t="s">
        <v>544</v>
      </c>
      <c r="K392" t="s">
        <v>18</v>
      </c>
      <c r="L392" t="s">
        <v>931</v>
      </c>
      <c r="M392">
        <v>0.56000000000000005</v>
      </c>
      <c r="N392" t="s">
        <v>8</v>
      </c>
      <c r="O392" t="s">
        <v>35</v>
      </c>
      <c r="P392" t="s">
        <v>66</v>
      </c>
      <c r="Q392" t="s">
        <v>930</v>
      </c>
      <c r="R392">
        <v>92277</v>
      </c>
      <c r="S392">
        <v>42039</v>
      </c>
      <c r="T392">
        <v>42040</v>
      </c>
      <c r="U392">
        <v>-18.558800000000002</v>
      </c>
      <c r="V392">
        <v>4</v>
      </c>
      <c r="W392">
        <v>63.04</v>
      </c>
      <c r="X392">
        <v>88544</v>
      </c>
      <c r="Y392" t="s">
        <v>3217</v>
      </c>
    </row>
    <row r="393" spans="1:25" x14ac:dyDescent="0.2">
      <c r="A393">
        <v>3351</v>
      </c>
      <c r="B393" t="s">
        <v>932</v>
      </c>
      <c r="C393" t="s">
        <v>1</v>
      </c>
      <c r="D393">
        <v>0.1</v>
      </c>
      <c r="E393">
        <v>10.89</v>
      </c>
      <c r="F393">
        <v>4.5</v>
      </c>
      <c r="G393" t="s">
        <v>14</v>
      </c>
      <c r="H393" t="s">
        <v>3</v>
      </c>
      <c r="I393" t="s">
        <v>24</v>
      </c>
      <c r="J393" t="s">
        <v>71</v>
      </c>
      <c r="K393" t="s">
        <v>49</v>
      </c>
      <c r="L393" t="s">
        <v>749</v>
      </c>
      <c r="M393">
        <v>0.59</v>
      </c>
      <c r="N393" t="s">
        <v>8</v>
      </c>
      <c r="O393" t="s">
        <v>35</v>
      </c>
      <c r="P393" t="s">
        <v>42</v>
      </c>
      <c r="Q393" t="s">
        <v>933</v>
      </c>
      <c r="R393">
        <v>99301</v>
      </c>
      <c r="S393">
        <v>42039</v>
      </c>
      <c r="T393">
        <v>42041</v>
      </c>
      <c r="U393">
        <v>-19.2972</v>
      </c>
      <c r="V393">
        <v>17</v>
      </c>
      <c r="W393">
        <v>178.68</v>
      </c>
      <c r="X393">
        <v>91297</v>
      </c>
      <c r="Y393" t="s">
        <v>3217</v>
      </c>
    </row>
    <row r="394" spans="1:25" x14ac:dyDescent="0.2">
      <c r="A394">
        <v>960</v>
      </c>
      <c r="B394" t="s">
        <v>934</v>
      </c>
      <c r="C394" t="s">
        <v>23</v>
      </c>
      <c r="D394">
        <v>0.03</v>
      </c>
      <c r="E394">
        <v>2.94</v>
      </c>
      <c r="F394">
        <v>0.96</v>
      </c>
      <c r="G394" t="s">
        <v>14</v>
      </c>
      <c r="H394" t="s">
        <v>47</v>
      </c>
      <c r="I394" t="s">
        <v>24</v>
      </c>
      <c r="J394" t="s">
        <v>25</v>
      </c>
      <c r="K394" t="s">
        <v>26</v>
      </c>
      <c r="L394" t="s">
        <v>805</v>
      </c>
      <c r="M394">
        <v>0.57999999999999996</v>
      </c>
      <c r="N394" t="s">
        <v>8</v>
      </c>
      <c r="O394" t="s">
        <v>35</v>
      </c>
      <c r="P394" t="s">
        <v>66</v>
      </c>
      <c r="Q394" t="s">
        <v>935</v>
      </c>
      <c r="R394">
        <v>90278</v>
      </c>
      <c r="S394">
        <v>42039</v>
      </c>
      <c r="T394">
        <v>42043</v>
      </c>
      <c r="U394">
        <v>-4.2</v>
      </c>
      <c r="V394">
        <v>1</v>
      </c>
      <c r="W394">
        <v>3.51</v>
      </c>
      <c r="X394">
        <v>89401</v>
      </c>
      <c r="Y394" t="s">
        <v>3217</v>
      </c>
    </row>
    <row r="395" spans="1:25" x14ac:dyDescent="0.2">
      <c r="A395">
        <v>962</v>
      </c>
      <c r="B395" t="s">
        <v>936</v>
      </c>
      <c r="C395" t="s">
        <v>23</v>
      </c>
      <c r="D395">
        <v>0.03</v>
      </c>
      <c r="E395">
        <v>2.94</v>
      </c>
      <c r="F395">
        <v>0.96</v>
      </c>
      <c r="G395" t="s">
        <v>14</v>
      </c>
      <c r="H395" t="s">
        <v>47</v>
      </c>
      <c r="I395" t="s">
        <v>24</v>
      </c>
      <c r="J395" t="s">
        <v>25</v>
      </c>
      <c r="K395" t="s">
        <v>26</v>
      </c>
      <c r="L395" t="s">
        <v>805</v>
      </c>
      <c r="M395">
        <v>0.57999999999999996</v>
      </c>
      <c r="N395" t="s">
        <v>8</v>
      </c>
      <c r="O395" t="s">
        <v>28</v>
      </c>
      <c r="P395" t="s">
        <v>79</v>
      </c>
      <c r="Q395" t="s">
        <v>509</v>
      </c>
      <c r="R395">
        <v>60610</v>
      </c>
      <c r="S395">
        <v>42039</v>
      </c>
      <c r="T395">
        <v>42043</v>
      </c>
      <c r="U395">
        <v>-4.2</v>
      </c>
      <c r="V395">
        <v>2</v>
      </c>
      <c r="W395">
        <v>7.01</v>
      </c>
      <c r="X395">
        <v>17636</v>
      </c>
      <c r="Y395" t="s">
        <v>3216</v>
      </c>
    </row>
    <row r="396" spans="1:25" x14ac:dyDescent="0.2">
      <c r="A396">
        <v>1213</v>
      </c>
      <c r="B396" t="s">
        <v>495</v>
      </c>
      <c r="C396" t="s">
        <v>23</v>
      </c>
      <c r="D396">
        <v>7.0000000000000007E-2</v>
      </c>
      <c r="E396">
        <v>29.89</v>
      </c>
      <c r="F396">
        <v>1.99</v>
      </c>
      <c r="G396" t="s">
        <v>63</v>
      </c>
      <c r="H396" t="s">
        <v>70</v>
      </c>
      <c r="I396" t="s">
        <v>16</v>
      </c>
      <c r="J396" t="s">
        <v>17</v>
      </c>
      <c r="K396" t="s">
        <v>18</v>
      </c>
      <c r="L396" t="s">
        <v>419</v>
      </c>
      <c r="M396">
        <v>0.5</v>
      </c>
      <c r="N396" t="s">
        <v>8</v>
      </c>
      <c r="O396" t="s">
        <v>28</v>
      </c>
      <c r="P396" t="s">
        <v>29</v>
      </c>
      <c r="Q396" t="s">
        <v>496</v>
      </c>
      <c r="R396">
        <v>46530</v>
      </c>
      <c r="S396">
        <v>42039</v>
      </c>
      <c r="T396">
        <v>42044</v>
      </c>
      <c r="U396">
        <v>258.6189</v>
      </c>
      <c r="V396">
        <v>13</v>
      </c>
      <c r="W396">
        <v>374.81</v>
      </c>
      <c r="X396">
        <v>88599</v>
      </c>
      <c r="Y396" t="s">
        <v>3216</v>
      </c>
    </row>
    <row r="397" spans="1:25" x14ac:dyDescent="0.2">
      <c r="A397">
        <v>1213</v>
      </c>
      <c r="B397" t="s">
        <v>495</v>
      </c>
      <c r="C397" t="s">
        <v>23</v>
      </c>
      <c r="D397">
        <v>0.03</v>
      </c>
      <c r="E397">
        <v>8.34</v>
      </c>
      <c r="F397">
        <v>4.82</v>
      </c>
      <c r="G397" t="s">
        <v>14</v>
      </c>
      <c r="H397" t="s">
        <v>70</v>
      </c>
      <c r="I397" t="s">
        <v>24</v>
      </c>
      <c r="J397" t="s">
        <v>64</v>
      </c>
      <c r="K397" t="s">
        <v>49</v>
      </c>
      <c r="L397" t="s">
        <v>937</v>
      </c>
      <c r="M397">
        <v>0.4</v>
      </c>
      <c r="N397" t="s">
        <v>8</v>
      </c>
      <c r="O397" t="s">
        <v>28</v>
      </c>
      <c r="P397" t="s">
        <v>29</v>
      </c>
      <c r="Q397" t="s">
        <v>496</v>
      </c>
      <c r="R397">
        <v>46530</v>
      </c>
      <c r="S397">
        <v>42039</v>
      </c>
      <c r="T397">
        <v>42043</v>
      </c>
      <c r="U397">
        <v>-6.71</v>
      </c>
      <c r="V397">
        <v>5</v>
      </c>
      <c r="W397">
        <v>43.27</v>
      </c>
      <c r="X397">
        <v>88599</v>
      </c>
      <c r="Y397" t="s">
        <v>3216</v>
      </c>
    </row>
    <row r="398" spans="1:25" x14ac:dyDescent="0.2">
      <c r="A398">
        <v>2203</v>
      </c>
      <c r="B398" t="s">
        <v>158</v>
      </c>
      <c r="C398" t="s">
        <v>23</v>
      </c>
      <c r="D398">
        <v>0.08</v>
      </c>
      <c r="E398">
        <v>145.44999999999999</v>
      </c>
      <c r="F398">
        <v>17.850000000000001</v>
      </c>
      <c r="G398" t="s">
        <v>2</v>
      </c>
      <c r="H398" t="s">
        <v>47</v>
      </c>
      <c r="I398" t="s">
        <v>16</v>
      </c>
      <c r="J398" t="s">
        <v>32</v>
      </c>
      <c r="K398" t="s">
        <v>33</v>
      </c>
      <c r="L398" t="s">
        <v>186</v>
      </c>
      <c r="M398">
        <v>0.56000000000000005</v>
      </c>
      <c r="N398" t="s">
        <v>8</v>
      </c>
      <c r="O398" t="s">
        <v>28</v>
      </c>
      <c r="P398" t="s">
        <v>60</v>
      </c>
      <c r="Q398" t="s">
        <v>160</v>
      </c>
      <c r="R398">
        <v>55445</v>
      </c>
      <c r="S398">
        <v>42039</v>
      </c>
      <c r="T398">
        <v>42039</v>
      </c>
      <c r="U398">
        <v>751.58</v>
      </c>
      <c r="V398">
        <v>8</v>
      </c>
      <c r="W398">
        <v>1117.6600000000001</v>
      </c>
      <c r="X398">
        <v>86051</v>
      </c>
      <c r="Y398" t="s">
        <v>3216</v>
      </c>
    </row>
    <row r="399" spans="1:25" x14ac:dyDescent="0.2">
      <c r="A399">
        <v>2204</v>
      </c>
      <c r="B399" t="s">
        <v>938</v>
      </c>
      <c r="C399" t="s">
        <v>23</v>
      </c>
      <c r="D399">
        <v>7.0000000000000007E-2</v>
      </c>
      <c r="E399">
        <v>33.94</v>
      </c>
      <c r="F399">
        <v>19.190000000000001</v>
      </c>
      <c r="G399" t="s">
        <v>2</v>
      </c>
      <c r="H399" t="s">
        <v>47</v>
      </c>
      <c r="I399" t="s">
        <v>4</v>
      </c>
      <c r="J399" t="s">
        <v>85</v>
      </c>
      <c r="K399" t="s">
        <v>33</v>
      </c>
      <c r="L399" t="s">
        <v>178</v>
      </c>
      <c r="M399">
        <v>0.57999999999999996</v>
      </c>
      <c r="N399" t="s">
        <v>8</v>
      </c>
      <c r="O399" t="s">
        <v>28</v>
      </c>
      <c r="P399" t="s">
        <v>60</v>
      </c>
      <c r="Q399" t="s">
        <v>939</v>
      </c>
      <c r="R399">
        <v>55337</v>
      </c>
      <c r="S399">
        <v>42039</v>
      </c>
      <c r="T399">
        <v>42043</v>
      </c>
      <c r="U399">
        <v>-157.56</v>
      </c>
      <c r="V399">
        <v>5</v>
      </c>
      <c r="W399">
        <v>169.46</v>
      </c>
      <c r="X399">
        <v>86051</v>
      </c>
      <c r="Y399" t="s">
        <v>3216</v>
      </c>
    </row>
    <row r="400" spans="1:25" x14ac:dyDescent="0.2">
      <c r="A400">
        <v>689</v>
      </c>
      <c r="B400" t="s">
        <v>940</v>
      </c>
      <c r="C400" t="s">
        <v>92</v>
      </c>
      <c r="D400">
        <v>7.0000000000000007E-2</v>
      </c>
      <c r="E400">
        <v>1.7</v>
      </c>
      <c r="F400">
        <v>1.99</v>
      </c>
      <c r="G400" t="s">
        <v>14</v>
      </c>
      <c r="H400" t="s">
        <v>3</v>
      </c>
      <c r="I400" t="s">
        <v>16</v>
      </c>
      <c r="J400" t="s">
        <v>17</v>
      </c>
      <c r="K400" t="s">
        <v>18</v>
      </c>
      <c r="L400" t="s">
        <v>260</v>
      </c>
      <c r="M400">
        <v>0.51</v>
      </c>
      <c r="N400" t="s">
        <v>8</v>
      </c>
      <c r="O400" t="s">
        <v>28</v>
      </c>
      <c r="P400" t="s">
        <v>56</v>
      </c>
      <c r="Q400" t="s">
        <v>941</v>
      </c>
      <c r="R400">
        <v>63376</v>
      </c>
      <c r="S400">
        <v>42039</v>
      </c>
      <c r="T400">
        <v>42040</v>
      </c>
      <c r="U400">
        <v>-51.42</v>
      </c>
      <c r="V400">
        <v>10</v>
      </c>
      <c r="W400">
        <v>17.420000000000002</v>
      </c>
      <c r="X400">
        <v>88502</v>
      </c>
      <c r="Y400" t="s">
        <v>3216</v>
      </c>
    </row>
    <row r="401" spans="1:25" x14ac:dyDescent="0.2">
      <c r="A401">
        <v>1363</v>
      </c>
      <c r="B401" t="s">
        <v>942</v>
      </c>
      <c r="C401" t="s">
        <v>92</v>
      </c>
      <c r="D401">
        <v>0.05</v>
      </c>
      <c r="E401">
        <v>12.97</v>
      </c>
      <c r="F401">
        <v>1.49</v>
      </c>
      <c r="G401" t="s">
        <v>14</v>
      </c>
      <c r="H401" t="s">
        <v>15</v>
      </c>
      <c r="I401" t="s">
        <v>24</v>
      </c>
      <c r="J401" t="s">
        <v>48</v>
      </c>
      <c r="K401" t="s">
        <v>49</v>
      </c>
      <c r="L401" t="s">
        <v>902</v>
      </c>
      <c r="M401">
        <v>0.35</v>
      </c>
      <c r="N401" t="s">
        <v>8</v>
      </c>
      <c r="O401" t="s">
        <v>9</v>
      </c>
      <c r="P401" t="s">
        <v>99</v>
      </c>
      <c r="Q401" t="s">
        <v>943</v>
      </c>
      <c r="R401">
        <v>32707</v>
      </c>
      <c r="S401">
        <v>42039</v>
      </c>
      <c r="T401">
        <v>42041</v>
      </c>
      <c r="U401">
        <v>5.4660000000000002</v>
      </c>
      <c r="V401">
        <v>2</v>
      </c>
      <c r="W401">
        <v>26.37</v>
      </c>
      <c r="X401">
        <v>89993</v>
      </c>
      <c r="Y401" t="s">
        <v>3215</v>
      </c>
    </row>
    <row r="402" spans="1:25" x14ac:dyDescent="0.2">
      <c r="A402">
        <v>1363</v>
      </c>
      <c r="B402" t="s">
        <v>942</v>
      </c>
      <c r="C402" t="s">
        <v>92</v>
      </c>
      <c r="D402">
        <v>0.06</v>
      </c>
      <c r="E402">
        <v>5.81</v>
      </c>
      <c r="F402">
        <v>3.37</v>
      </c>
      <c r="G402" t="s">
        <v>14</v>
      </c>
      <c r="H402" t="s">
        <v>15</v>
      </c>
      <c r="I402" t="s">
        <v>24</v>
      </c>
      <c r="J402" t="s">
        <v>152</v>
      </c>
      <c r="K402" t="s">
        <v>26</v>
      </c>
      <c r="L402" t="s">
        <v>944</v>
      </c>
      <c r="M402">
        <v>0.54</v>
      </c>
      <c r="N402" t="s">
        <v>8</v>
      </c>
      <c r="O402" t="s">
        <v>9</v>
      </c>
      <c r="P402" t="s">
        <v>99</v>
      </c>
      <c r="Q402" t="s">
        <v>943</v>
      </c>
      <c r="R402">
        <v>32707</v>
      </c>
      <c r="S402">
        <v>42039</v>
      </c>
      <c r="T402">
        <v>42041</v>
      </c>
      <c r="U402">
        <v>-149.1182</v>
      </c>
      <c r="V402">
        <v>9</v>
      </c>
      <c r="W402">
        <v>53.44</v>
      </c>
      <c r="X402">
        <v>89993</v>
      </c>
      <c r="Y402" t="s">
        <v>3215</v>
      </c>
    </row>
    <row r="403" spans="1:25" x14ac:dyDescent="0.2">
      <c r="A403">
        <v>1499</v>
      </c>
      <c r="B403" t="s">
        <v>945</v>
      </c>
      <c r="C403" t="s">
        <v>92</v>
      </c>
      <c r="D403">
        <v>0.05</v>
      </c>
      <c r="E403">
        <v>2.16</v>
      </c>
      <c r="F403">
        <v>6.05</v>
      </c>
      <c r="G403" t="s">
        <v>14</v>
      </c>
      <c r="H403" t="s">
        <v>47</v>
      </c>
      <c r="I403" t="s">
        <v>24</v>
      </c>
      <c r="J403" t="s">
        <v>48</v>
      </c>
      <c r="K403" t="s">
        <v>49</v>
      </c>
      <c r="L403" t="s">
        <v>872</v>
      </c>
      <c r="M403">
        <v>0.37</v>
      </c>
      <c r="N403" t="s">
        <v>8</v>
      </c>
      <c r="O403" t="s">
        <v>9</v>
      </c>
      <c r="P403" t="s">
        <v>99</v>
      </c>
      <c r="Q403" t="s">
        <v>946</v>
      </c>
      <c r="R403">
        <v>33134</v>
      </c>
      <c r="S403">
        <v>42039</v>
      </c>
      <c r="T403">
        <v>42040</v>
      </c>
      <c r="U403">
        <v>-298.88600000000002</v>
      </c>
      <c r="V403">
        <v>8</v>
      </c>
      <c r="W403">
        <v>18.59</v>
      </c>
      <c r="X403">
        <v>90731</v>
      </c>
      <c r="Y403" t="s">
        <v>3215</v>
      </c>
    </row>
    <row r="404" spans="1:25" x14ac:dyDescent="0.2">
      <c r="A404">
        <v>1499</v>
      </c>
      <c r="B404" t="s">
        <v>945</v>
      </c>
      <c r="C404" t="s">
        <v>92</v>
      </c>
      <c r="D404">
        <v>0.03</v>
      </c>
      <c r="E404">
        <v>6.48</v>
      </c>
      <c r="F404">
        <v>6.6</v>
      </c>
      <c r="G404" t="s">
        <v>14</v>
      </c>
      <c r="H404" t="s">
        <v>47</v>
      </c>
      <c r="I404" t="s">
        <v>24</v>
      </c>
      <c r="J404" t="s">
        <v>64</v>
      </c>
      <c r="K404" t="s">
        <v>49</v>
      </c>
      <c r="L404" t="s">
        <v>624</v>
      </c>
      <c r="M404">
        <v>0.37</v>
      </c>
      <c r="N404" t="s">
        <v>8</v>
      </c>
      <c r="O404" t="s">
        <v>9</v>
      </c>
      <c r="P404" t="s">
        <v>99</v>
      </c>
      <c r="Q404" t="s">
        <v>946</v>
      </c>
      <c r="R404">
        <v>33134</v>
      </c>
      <c r="S404">
        <v>42039</v>
      </c>
      <c r="T404">
        <v>42040</v>
      </c>
      <c r="U404">
        <v>-145.852</v>
      </c>
      <c r="V404">
        <v>9</v>
      </c>
      <c r="W404">
        <v>58.83</v>
      </c>
      <c r="X404">
        <v>90731</v>
      </c>
      <c r="Y404" t="s">
        <v>3215</v>
      </c>
    </row>
    <row r="405" spans="1:25" x14ac:dyDescent="0.2">
      <c r="A405">
        <v>1499</v>
      </c>
      <c r="B405" t="s">
        <v>945</v>
      </c>
      <c r="C405" t="s">
        <v>92</v>
      </c>
      <c r="D405">
        <v>0.08</v>
      </c>
      <c r="E405">
        <v>146.05000000000001</v>
      </c>
      <c r="F405">
        <v>80.2</v>
      </c>
      <c r="G405" t="s">
        <v>2</v>
      </c>
      <c r="H405" t="s">
        <v>47</v>
      </c>
      <c r="I405" t="s">
        <v>4</v>
      </c>
      <c r="J405" t="s">
        <v>5</v>
      </c>
      <c r="K405" t="s">
        <v>6</v>
      </c>
      <c r="L405" t="s">
        <v>947</v>
      </c>
      <c r="M405">
        <v>0.71</v>
      </c>
      <c r="N405" t="s">
        <v>8</v>
      </c>
      <c r="O405" t="s">
        <v>9</v>
      </c>
      <c r="P405" t="s">
        <v>99</v>
      </c>
      <c r="Q405" t="s">
        <v>946</v>
      </c>
      <c r="R405">
        <v>33134</v>
      </c>
      <c r="S405">
        <v>42039</v>
      </c>
      <c r="T405">
        <v>42040</v>
      </c>
      <c r="U405">
        <v>-27.951000000000001</v>
      </c>
      <c r="V405">
        <v>11</v>
      </c>
      <c r="W405">
        <v>1557.66</v>
      </c>
      <c r="X405">
        <v>90731</v>
      </c>
      <c r="Y405" t="s">
        <v>3215</v>
      </c>
    </row>
    <row r="406" spans="1:25" x14ac:dyDescent="0.2">
      <c r="A406">
        <v>2286</v>
      </c>
      <c r="B406" t="s">
        <v>948</v>
      </c>
      <c r="C406" t="s">
        <v>92</v>
      </c>
      <c r="D406">
        <v>0</v>
      </c>
      <c r="E406">
        <v>4.91</v>
      </c>
      <c r="F406">
        <v>0.5</v>
      </c>
      <c r="G406" t="s">
        <v>14</v>
      </c>
      <c r="H406" t="s">
        <v>70</v>
      </c>
      <c r="I406" t="s">
        <v>24</v>
      </c>
      <c r="J406" t="s">
        <v>128</v>
      </c>
      <c r="K406" t="s">
        <v>49</v>
      </c>
      <c r="L406" t="s">
        <v>949</v>
      </c>
      <c r="M406">
        <v>0.36</v>
      </c>
      <c r="N406" t="s">
        <v>8</v>
      </c>
      <c r="O406" t="s">
        <v>9</v>
      </c>
      <c r="P406" t="s">
        <v>247</v>
      </c>
      <c r="Q406" t="s">
        <v>950</v>
      </c>
      <c r="R406">
        <v>29301</v>
      </c>
      <c r="S406">
        <v>42039</v>
      </c>
      <c r="T406">
        <v>42041</v>
      </c>
      <c r="U406">
        <v>99.197999999999993</v>
      </c>
      <c r="V406">
        <v>12</v>
      </c>
      <c r="W406">
        <v>61.87</v>
      </c>
      <c r="X406">
        <v>90145</v>
      </c>
      <c r="Y406" t="s">
        <v>3215</v>
      </c>
    </row>
    <row r="407" spans="1:25" x14ac:dyDescent="0.2">
      <c r="A407">
        <v>2286</v>
      </c>
      <c r="B407" t="s">
        <v>948</v>
      </c>
      <c r="C407" t="s">
        <v>92</v>
      </c>
      <c r="D407">
        <v>0.01</v>
      </c>
      <c r="E407">
        <v>7.28</v>
      </c>
      <c r="F407">
        <v>11.15</v>
      </c>
      <c r="G407" t="s">
        <v>14</v>
      </c>
      <c r="H407" t="s">
        <v>70</v>
      </c>
      <c r="I407" t="s">
        <v>24</v>
      </c>
      <c r="J407" t="s">
        <v>64</v>
      </c>
      <c r="K407" t="s">
        <v>49</v>
      </c>
      <c r="L407" t="s">
        <v>951</v>
      </c>
      <c r="M407">
        <v>0.37</v>
      </c>
      <c r="N407" t="s">
        <v>8</v>
      </c>
      <c r="O407" t="s">
        <v>9</v>
      </c>
      <c r="P407" t="s">
        <v>247</v>
      </c>
      <c r="Q407" t="s">
        <v>950</v>
      </c>
      <c r="R407">
        <v>29301</v>
      </c>
      <c r="S407">
        <v>42039</v>
      </c>
      <c r="T407">
        <v>42040</v>
      </c>
      <c r="U407">
        <v>136.03139999999999</v>
      </c>
      <c r="V407">
        <v>6</v>
      </c>
      <c r="W407">
        <v>48.88</v>
      </c>
      <c r="X407">
        <v>90145</v>
      </c>
      <c r="Y407" t="s">
        <v>3215</v>
      </c>
    </row>
    <row r="408" spans="1:25" x14ac:dyDescent="0.2">
      <c r="A408">
        <v>2286</v>
      </c>
      <c r="B408" t="s">
        <v>948</v>
      </c>
      <c r="C408" t="s">
        <v>92</v>
      </c>
      <c r="D408">
        <v>0.1</v>
      </c>
      <c r="E408">
        <v>6.68</v>
      </c>
      <c r="F408">
        <v>6.93</v>
      </c>
      <c r="G408" t="s">
        <v>14</v>
      </c>
      <c r="H408" t="s">
        <v>70</v>
      </c>
      <c r="I408" t="s">
        <v>24</v>
      </c>
      <c r="J408" t="s">
        <v>64</v>
      </c>
      <c r="K408" t="s">
        <v>49</v>
      </c>
      <c r="L408" t="s">
        <v>952</v>
      </c>
      <c r="M408">
        <v>0.37</v>
      </c>
      <c r="N408" t="s">
        <v>8</v>
      </c>
      <c r="O408" t="s">
        <v>9</v>
      </c>
      <c r="P408" t="s">
        <v>247</v>
      </c>
      <c r="Q408" t="s">
        <v>950</v>
      </c>
      <c r="R408">
        <v>29301</v>
      </c>
      <c r="S408">
        <v>42039</v>
      </c>
      <c r="T408">
        <v>42042</v>
      </c>
      <c r="U408">
        <v>-100.072</v>
      </c>
      <c r="V408">
        <v>3</v>
      </c>
      <c r="W408">
        <v>21.56</v>
      </c>
      <c r="X408">
        <v>90145</v>
      </c>
      <c r="Y408" t="s">
        <v>3215</v>
      </c>
    </row>
    <row r="409" spans="1:25" x14ac:dyDescent="0.2">
      <c r="A409">
        <v>2290</v>
      </c>
      <c r="B409" t="s">
        <v>255</v>
      </c>
      <c r="C409" t="s">
        <v>92</v>
      </c>
      <c r="D409">
        <v>7.0000000000000007E-2</v>
      </c>
      <c r="E409">
        <v>80.98</v>
      </c>
      <c r="F409">
        <v>7.18</v>
      </c>
      <c r="G409" t="s">
        <v>14</v>
      </c>
      <c r="H409" t="s">
        <v>70</v>
      </c>
      <c r="I409" t="s">
        <v>16</v>
      </c>
      <c r="J409" t="s">
        <v>17</v>
      </c>
      <c r="K409" t="s">
        <v>49</v>
      </c>
      <c r="L409" t="s">
        <v>953</v>
      </c>
      <c r="M409">
        <v>0.48</v>
      </c>
      <c r="N409" t="s">
        <v>8</v>
      </c>
      <c r="O409" t="s">
        <v>28</v>
      </c>
      <c r="P409" t="s">
        <v>60</v>
      </c>
      <c r="Q409" t="s">
        <v>257</v>
      </c>
      <c r="R409">
        <v>55433</v>
      </c>
      <c r="S409">
        <v>42039</v>
      </c>
      <c r="T409">
        <v>42041</v>
      </c>
      <c r="U409">
        <v>779.47230000000002</v>
      </c>
      <c r="V409">
        <v>15</v>
      </c>
      <c r="W409">
        <v>1129.67</v>
      </c>
      <c r="X409">
        <v>88164</v>
      </c>
      <c r="Y409" t="s">
        <v>3216</v>
      </c>
    </row>
    <row r="410" spans="1:25" x14ac:dyDescent="0.2">
      <c r="A410">
        <v>3042</v>
      </c>
      <c r="B410" t="s">
        <v>954</v>
      </c>
      <c r="C410" t="s">
        <v>92</v>
      </c>
      <c r="D410">
        <v>7.0000000000000007E-2</v>
      </c>
      <c r="E410">
        <v>14.48</v>
      </c>
      <c r="F410">
        <v>6.46</v>
      </c>
      <c r="G410" t="s">
        <v>14</v>
      </c>
      <c r="H410" t="s">
        <v>3</v>
      </c>
      <c r="I410" t="s">
        <v>24</v>
      </c>
      <c r="J410" t="s">
        <v>48</v>
      </c>
      <c r="K410" t="s">
        <v>49</v>
      </c>
      <c r="L410" t="s">
        <v>955</v>
      </c>
      <c r="M410">
        <v>0.38</v>
      </c>
      <c r="N410" t="s">
        <v>8</v>
      </c>
      <c r="O410" t="s">
        <v>28</v>
      </c>
      <c r="P410" t="s">
        <v>513</v>
      </c>
      <c r="Q410" t="s">
        <v>956</v>
      </c>
      <c r="R410">
        <v>67501</v>
      </c>
      <c r="S410">
        <v>42039</v>
      </c>
      <c r="T410">
        <v>42040</v>
      </c>
      <c r="U410">
        <v>67.864000000000004</v>
      </c>
      <c r="V410">
        <v>12</v>
      </c>
      <c r="W410">
        <v>171.33</v>
      </c>
      <c r="X410">
        <v>86101</v>
      </c>
      <c r="Y410" t="s">
        <v>3216</v>
      </c>
    </row>
    <row r="411" spans="1:25" x14ac:dyDescent="0.2">
      <c r="A411">
        <v>1776</v>
      </c>
      <c r="B411" t="s">
        <v>957</v>
      </c>
      <c r="C411" t="s">
        <v>46</v>
      </c>
      <c r="D411">
        <v>0.08</v>
      </c>
      <c r="E411">
        <v>5.78</v>
      </c>
      <c r="F411">
        <v>5.67</v>
      </c>
      <c r="G411" t="s">
        <v>14</v>
      </c>
      <c r="H411" t="s">
        <v>15</v>
      </c>
      <c r="I411" t="s">
        <v>24</v>
      </c>
      <c r="J411" t="s">
        <v>64</v>
      </c>
      <c r="K411" t="s">
        <v>49</v>
      </c>
      <c r="L411" t="s">
        <v>591</v>
      </c>
      <c r="M411">
        <v>0.36</v>
      </c>
      <c r="N411" t="s">
        <v>8</v>
      </c>
      <c r="O411" t="s">
        <v>28</v>
      </c>
      <c r="P411" t="s">
        <v>29</v>
      </c>
      <c r="Q411" t="s">
        <v>958</v>
      </c>
      <c r="R411">
        <v>47802</v>
      </c>
      <c r="S411">
        <v>42039</v>
      </c>
      <c r="T411">
        <v>42040</v>
      </c>
      <c r="U411">
        <v>-53.898000000000003</v>
      </c>
      <c r="V411">
        <v>19</v>
      </c>
      <c r="W411">
        <v>106.57</v>
      </c>
      <c r="X411">
        <v>89941</v>
      </c>
      <c r="Y411" t="s">
        <v>3216</v>
      </c>
    </row>
    <row r="412" spans="1:25" x14ac:dyDescent="0.2">
      <c r="A412">
        <v>2947</v>
      </c>
      <c r="B412" t="s">
        <v>959</v>
      </c>
      <c r="C412" t="s">
        <v>46</v>
      </c>
      <c r="D412">
        <v>0.01</v>
      </c>
      <c r="E412">
        <v>7.64</v>
      </c>
      <c r="F412">
        <v>1.39</v>
      </c>
      <c r="G412" t="s">
        <v>14</v>
      </c>
      <c r="H412" t="s">
        <v>15</v>
      </c>
      <c r="I412" t="s">
        <v>24</v>
      </c>
      <c r="J412" t="s">
        <v>321</v>
      </c>
      <c r="K412" t="s">
        <v>49</v>
      </c>
      <c r="L412" t="s">
        <v>584</v>
      </c>
      <c r="M412">
        <v>0.36</v>
      </c>
      <c r="N412" t="s">
        <v>8</v>
      </c>
      <c r="O412" t="s">
        <v>87</v>
      </c>
      <c r="P412" t="s">
        <v>88</v>
      </c>
      <c r="Q412" t="s">
        <v>960</v>
      </c>
      <c r="R412">
        <v>14043</v>
      </c>
      <c r="S412">
        <v>42039</v>
      </c>
      <c r="T412">
        <v>42042</v>
      </c>
      <c r="U412">
        <v>112.1181</v>
      </c>
      <c r="V412">
        <v>20</v>
      </c>
      <c r="W412">
        <v>162.49</v>
      </c>
      <c r="X412">
        <v>87511</v>
      </c>
      <c r="Y412" t="s">
        <v>3218</v>
      </c>
    </row>
    <row r="413" spans="1:25" x14ac:dyDescent="0.2">
      <c r="A413">
        <v>234</v>
      </c>
      <c r="B413" t="s">
        <v>961</v>
      </c>
      <c r="C413" t="s">
        <v>1</v>
      </c>
      <c r="D413">
        <v>0.06</v>
      </c>
      <c r="E413">
        <v>279.81</v>
      </c>
      <c r="F413">
        <v>23.19</v>
      </c>
      <c r="G413" t="s">
        <v>2</v>
      </c>
      <c r="H413" t="s">
        <v>3</v>
      </c>
      <c r="I413" t="s">
        <v>24</v>
      </c>
      <c r="J413" t="s">
        <v>71</v>
      </c>
      <c r="K413" t="s">
        <v>33</v>
      </c>
      <c r="L413" t="s">
        <v>962</v>
      </c>
      <c r="M413">
        <v>0.59</v>
      </c>
      <c r="N413" t="s">
        <v>8</v>
      </c>
      <c r="O413" t="s">
        <v>28</v>
      </c>
      <c r="P413" t="s">
        <v>189</v>
      </c>
      <c r="Q413" t="s">
        <v>713</v>
      </c>
      <c r="R413">
        <v>50208</v>
      </c>
      <c r="S413">
        <v>42040</v>
      </c>
      <c r="T413">
        <v>42041</v>
      </c>
      <c r="U413">
        <v>1103.9724000000001</v>
      </c>
      <c r="V413">
        <v>6</v>
      </c>
      <c r="W413">
        <v>1599.96</v>
      </c>
      <c r="X413">
        <v>90236</v>
      </c>
      <c r="Y413" t="s">
        <v>3216</v>
      </c>
    </row>
    <row r="414" spans="1:25" x14ac:dyDescent="0.2">
      <c r="A414">
        <v>2359</v>
      </c>
      <c r="B414" t="s">
        <v>963</v>
      </c>
      <c r="C414" t="s">
        <v>1</v>
      </c>
      <c r="D414">
        <v>0</v>
      </c>
      <c r="E414">
        <v>7.28</v>
      </c>
      <c r="F414">
        <v>1.77</v>
      </c>
      <c r="G414" t="s">
        <v>14</v>
      </c>
      <c r="H414" t="s">
        <v>47</v>
      </c>
      <c r="I414" t="s">
        <v>24</v>
      </c>
      <c r="J414" t="s">
        <v>64</v>
      </c>
      <c r="K414" t="s">
        <v>26</v>
      </c>
      <c r="L414" t="s">
        <v>964</v>
      </c>
      <c r="M414">
        <v>0.37</v>
      </c>
      <c r="N414" t="s">
        <v>8</v>
      </c>
      <c r="O414" t="s">
        <v>9</v>
      </c>
      <c r="P414" t="s">
        <v>99</v>
      </c>
      <c r="Q414" t="s">
        <v>965</v>
      </c>
      <c r="R414">
        <v>33917</v>
      </c>
      <c r="S414">
        <v>42040</v>
      </c>
      <c r="T414">
        <v>42040</v>
      </c>
      <c r="U414">
        <v>167.16</v>
      </c>
      <c r="V414">
        <v>7</v>
      </c>
      <c r="W414">
        <v>53.42</v>
      </c>
      <c r="X414">
        <v>88265</v>
      </c>
      <c r="Y414" t="s">
        <v>3215</v>
      </c>
    </row>
    <row r="415" spans="1:25" x14ac:dyDescent="0.2">
      <c r="A415">
        <v>672</v>
      </c>
      <c r="B415" t="s">
        <v>966</v>
      </c>
      <c r="C415" t="s">
        <v>23</v>
      </c>
      <c r="D415">
        <v>7.0000000000000007E-2</v>
      </c>
      <c r="E415">
        <v>2.88</v>
      </c>
      <c r="F415">
        <v>1.01</v>
      </c>
      <c r="G415" t="s">
        <v>14</v>
      </c>
      <c r="H415" t="s">
        <v>3</v>
      </c>
      <c r="I415" t="s">
        <v>24</v>
      </c>
      <c r="J415" t="s">
        <v>25</v>
      </c>
      <c r="K415" t="s">
        <v>26</v>
      </c>
      <c r="L415" t="s">
        <v>967</v>
      </c>
      <c r="M415">
        <v>0.55000000000000004</v>
      </c>
      <c r="N415" t="s">
        <v>8</v>
      </c>
      <c r="O415" t="s">
        <v>28</v>
      </c>
      <c r="P415" t="s">
        <v>189</v>
      </c>
      <c r="Q415" t="s">
        <v>713</v>
      </c>
      <c r="R415">
        <v>50208</v>
      </c>
      <c r="S415">
        <v>42040</v>
      </c>
      <c r="T415">
        <v>42044</v>
      </c>
      <c r="U415">
        <v>9.59</v>
      </c>
      <c r="V415">
        <v>12</v>
      </c>
      <c r="W415">
        <v>34.97</v>
      </c>
      <c r="X415">
        <v>88173</v>
      </c>
      <c r="Y415" t="s">
        <v>3216</v>
      </c>
    </row>
    <row r="416" spans="1:25" x14ac:dyDescent="0.2">
      <c r="A416">
        <v>672</v>
      </c>
      <c r="B416" t="s">
        <v>966</v>
      </c>
      <c r="C416" t="s">
        <v>23</v>
      </c>
      <c r="D416">
        <v>0.1</v>
      </c>
      <c r="E416">
        <v>195.99</v>
      </c>
      <c r="F416">
        <v>3.99</v>
      </c>
      <c r="G416" t="s">
        <v>14</v>
      </c>
      <c r="H416" t="s">
        <v>3</v>
      </c>
      <c r="I416" t="s">
        <v>16</v>
      </c>
      <c r="J416" t="s">
        <v>111</v>
      </c>
      <c r="K416" t="s">
        <v>49</v>
      </c>
      <c r="L416" t="s">
        <v>968</v>
      </c>
      <c r="M416">
        <v>0.57999999999999996</v>
      </c>
      <c r="N416" t="s">
        <v>8</v>
      </c>
      <c r="O416" t="s">
        <v>28</v>
      </c>
      <c r="P416" t="s">
        <v>189</v>
      </c>
      <c r="Q416" t="s">
        <v>713</v>
      </c>
      <c r="R416">
        <v>50208</v>
      </c>
      <c r="S416">
        <v>42040</v>
      </c>
      <c r="T416">
        <v>42047</v>
      </c>
      <c r="U416">
        <v>-655.42399999999998</v>
      </c>
      <c r="V416">
        <v>2</v>
      </c>
      <c r="W416">
        <v>308.86</v>
      </c>
      <c r="X416">
        <v>88173</v>
      </c>
      <c r="Y416" t="s">
        <v>3216</v>
      </c>
    </row>
    <row r="417" spans="1:25" x14ac:dyDescent="0.2">
      <c r="A417">
        <v>1427</v>
      </c>
      <c r="B417" t="s">
        <v>969</v>
      </c>
      <c r="C417" t="s">
        <v>23</v>
      </c>
      <c r="D417">
        <v>0.09</v>
      </c>
      <c r="E417">
        <v>125.99</v>
      </c>
      <c r="F417">
        <v>2.5</v>
      </c>
      <c r="G417" t="s">
        <v>14</v>
      </c>
      <c r="H417" t="s">
        <v>47</v>
      </c>
      <c r="I417" t="s">
        <v>16</v>
      </c>
      <c r="J417" t="s">
        <v>111</v>
      </c>
      <c r="K417" t="s">
        <v>49</v>
      </c>
      <c r="L417" t="s">
        <v>924</v>
      </c>
      <c r="M417">
        <v>0.6</v>
      </c>
      <c r="N417" t="s">
        <v>8</v>
      </c>
      <c r="O417" t="s">
        <v>28</v>
      </c>
      <c r="P417" t="s">
        <v>265</v>
      </c>
      <c r="Q417" t="s">
        <v>970</v>
      </c>
      <c r="R417">
        <v>48708</v>
      </c>
      <c r="S417">
        <v>42040</v>
      </c>
      <c r="T417">
        <v>42044</v>
      </c>
      <c r="U417">
        <v>1258.7877000000001</v>
      </c>
      <c r="V417">
        <v>18</v>
      </c>
      <c r="W417">
        <v>1824.33</v>
      </c>
      <c r="X417">
        <v>90905</v>
      </c>
      <c r="Y417" t="s">
        <v>3216</v>
      </c>
    </row>
    <row r="418" spans="1:25" x14ac:dyDescent="0.2">
      <c r="A418">
        <v>1816</v>
      </c>
      <c r="B418" t="s">
        <v>971</v>
      </c>
      <c r="C418" t="s">
        <v>23</v>
      </c>
      <c r="D418">
        <v>0.01</v>
      </c>
      <c r="E418">
        <v>10.48</v>
      </c>
      <c r="F418">
        <v>2.89</v>
      </c>
      <c r="G418" t="s">
        <v>14</v>
      </c>
      <c r="H418" t="s">
        <v>15</v>
      </c>
      <c r="I418" t="s">
        <v>24</v>
      </c>
      <c r="J418" t="s">
        <v>25</v>
      </c>
      <c r="K418" t="s">
        <v>18</v>
      </c>
      <c r="L418" t="s">
        <v>972</v>
      </c>
      <c r="M418">
        <v>0.6</v>
      </c>
      <c r="N418" t="s">
        <v>8</v>
      </c>
      <c r="O418" t="s">
        <v>28</v>
      </c>
      <c r="P418" t="s">
        <v>265</v>
      </c>
      <c r="Q418" t="s">
        <v>973</v>
      </c>
      <c r="R418">
        <v>48187</v>
      </c>
      <c r="S418">
        <v>42040</v>
      </c>
      <c r="T418">
        <v>42042</v>
      </c>
      <c r="U418">
        <v>60.561599999999999</v>
      </c>
      <c r="V418">
        <v>19</v>
      </c>
      <c r="W418">
        <v>202.38</v>
      </c>
      <c r="X418">
        <v>85990</v>
      </c>
      <c r="Y418" t="s">
        <v>3216</v>
      </c>
    </row>
    <row r="419" spans="1:25" x14ac:dyDescent="0.2">
      <c r="A419">
        <v>1821</v>
      </c>
      <c r="B419" t="s">
        <v>974</v>
      </c>
      <c r="C419" t="s">
        <v>23</v>
      </c>
      <c r="D419">
        <v>0.01</v>
      </c>
      <c r="E419">
        <v>10.48</v>
      </c>
      <c r="F419">
        <v>2.89</v>
      </c>
      <c r="G419" t="s">
        <v>14</v>
      </c>
      <c r="H419" t="s">
        <v>15</v>
      </c>
      <c r="I419" t="s">
        <v>24</v>
      </c>
      <c r="J419" t="s">
        <v>25</v>
      </c>
      <c r="K419" t="s">
        <v>18</v>
      </c>
      <c r="L419" t="s">
        <v>972</v>
      </c>
      <c r="M419">
        <v>0.6</v>
      </c>
      <c r="N419" t="s">
        <v>8</v>
      </c>
      <c r="O419" t="s">
        <v>87</v>
      </c>
      <c r="P419" t="s">
        <v>88</v>
      </c>
      <c r="Q419" t="s">
        <v>89</v>
      </c>
      <c r="R419">
        <v>10177</v>
      </c>
      <c r="S419">
        <v>42040</v>
      </c>
      <c r="T419">
        <v>42042</v>
      </c>
      <c r="U419">
        <v>40.92</v>
      </c>
      <c r="V419">
        <v>76</v>
      </c>
      <c r="W419">
        <v>809.51</v>
      </c>
      <c r="X419">
        <v>34435</v>
      </c>
      <c r="Y419" t="s">
        <v>3218</v>
      </c>
    </row>
    <row r="420" spans="1:25" x14ac:dyDescent="0.2">
      <c r="A420">
        <v>980</v>
      </c>
      <c r="B420" t="s">
        <v>975</v>
      </c>
      <c r="C420" t="s">
        <v>92</v>
      </c>
      <c r="D420">
        <v>0</v>
      </c>
      <c r="E420">
        <v>37.76</v>
      </c>
      <c r="F420">
        <v>12.9</v>
      </c>
      <c r="G420" t="s">
        <v>14</v>
      </c>
      <c r="H420" t="s">
        <v>70</v>
      </c>
      <c r="I420" t="s">
        <v>24</v>
      </c>
      <c r="J420" t="s">
        <v>54</v>
      </c>
      <c r="K420" t="s">
        <v>49</v>
      </c>
      <c r="L420" t="s">
        <v>976</v>
      </c>
      <c r="M420">
        <v>0.56999999999999995</v>
      </c>
      <c r="N420" t="s">
        <v>8</v>
      </c>
      <c r="O420" t="s">
        <v>87</v>
      </c>
      <c r="P420" t="s">
        <v>609</v>
      </c>
      <c r="Q420" t="s">
        <v>610</v>
      </c>
      <c r="R420">
        <v>5403</v>
      </c>
      <c r="S420">
        <v>42040</v>
      </c>
      <c r="T420">
        <v>42041</v>
      </c>
      <c r="U420">
        <v>93.846800000000002</v>
      </c>
      <c r="V420">
        <v>12</v>
      </c>
      <c r="W420">
        <v>477.2</v>
      </c>
      <c r="X420">
        <v>87258</v>
      </c>
      <c r="Y420" t="s">
        <v>3218</v>
      </c>
    </row>
    <row r="421" spans="1:25" x14ac:dyDescent="0.2">
      <c r="A421">
        <v>2094</v>
      </c>
      <c r="B421" t="s">
        <v>977</v>
      </c>
      <c r="C421" t="s">
        <v>92</v>
      </c>
      <c r="D421">
        <v>0.08</v>
      </c>
      <c r="E421">
        <v>400.98</v>
      </c>
      <c r="F421">
        <v>42.52</v>
      </c>
      <c r="G421" t="s">
        <v>2</v>
      </c>
      <c r="H421" t="s">
        <v>70</v>
      </c>
      <c r="I421" t="s">
        <v>4</v>
      </c>
      <c r="J421" t="s">
        <v>5</v>
      </c>
      <c r="K421" t="s">
        <v>6</v>
      </c>
      <c r="L421" t="s">
        <v>978</v>
      </c>
      <c r="M421">
        <v>0.71</v>
      </c>
      <c r="N421" t="s">
        <v>8</v>
      </c>
      <c r="O421" t="s">
        <v>35</v>
      </c>
      <c r="P421" t="s">
        <v>66</v>
      </c>
      <c r="Q421" t="s">
        <v>979</v>
      </c>
      <c r="R421">
        <v>95928</v>
      </c>
      <c r="S421">
        <v>42040</v>
      </c>
      <c r="T421">
        <v>42041</v>
      </c>
      <c r="U421">
        <v>3031.9724000000001</v>
      </c>
      <c r="V421">
        <v>20</v>
      </c>
      <c r="W421">
        <v>7840.04</v>
      </c>
      <c r="X421">
        <v>86629</v>
      </c>
      <c r="Y421" t="s">
        <v>3217</v>
      </c>
    </row>
    <row r="422" spans="1:25" x14ac:dyDescent="0.2">
      <c r="A422">
        <v>2282</v>
      </c>
      <c r="B422" t="s">
        <v>980</v>
      </c>
      <c r="C422" t="s">
        <v>92</v>
      </c>
      <c r="D422">
        <v>0.04</v>
      </c>
      <c r="E422">
        <v>5.98</v>
      </c>
      <c r="F422">
        <v>5.79</v>
      </c>
      <c r="G422" t="s">
        <v>14</v>
      </c>
      <c r="H422" t="s">
        <v>47</v>
      </c>
      <c r="I422" t="s">
        <v>24</v>
      </c>
      <c r="J422" t="s">
        <v>64</v>
      </c>
      <c r="K422" t="s">
        <v>49</v>
      </c>
      <c r="L422" t="s">
        <v>447</v>
      </c>
      <c r="M422">
        <v>0.36</v>
      </c>
      <c r="N422" t="s">
        <v>8</v>
      </c>
      <c r="O422" t="s">
        <v>28</v>
      </c>
      <c r="P422" t="s">
        <v>333</v>
      </c>
      <c r="Q422" t="s">
        <v>981</v>
      </c>
      <c r="R422">
        <v>53713</v>
      </c>
      <c r="S422">
        <v>42040</v>
      </c>
      <c r="T422">
        <v>42042</v>
      </c>
      <c r="U422">
        <v>-36.030799999999999</v>
      </c>
      <c r="V422">
        <v>14</v>
      </c>
      <c r="W422">
        <v>86.12</v>
      </c>
      <c r="X422">
        <v>85950</v>
      </c>
      <c r="Y422" t="s">
        <v>3216</v>
      </c>
    </row>
    <row r="423" spans="1:25" x14ac:dyDescent="0.2">
      <c r="A423">
        <v>2747</v>
      </c>
      <c r="B423" t="s">
        <v>982</v>
      </c>
      <c r="C423" t="s">
        <v>92</v>
      </c>
      <c r="D423">
        <v>0.08</v>
      </c>
      <c r="E423">
        <v>9.98</v>
      </c>
      <c r="F423">
        <v>12.52</v>
      </c>
      <c r="G423" t="s">
        <v>14</v>
      </c>
      <c r="H423" t="s">
        <v>70</v>
      </c>
      <c r="I423" t="s">
        <v>4</v>
      </c>
      <c r="J423" t="s">
        <v>102</v>
      </c>
      <c r="K423" t="s">
        <v>49</v>
      </c>
      <c r="L423" t="s">
        <v>983</v>
      </c>
      <c r="M423">
        <v>0.56999999999999995</v>
      </c>
      <c r="N423" t="s">
        <v>8</v>
      </c>
      <c r="O423" t="s">
        <v>87</v>
      </c>
      <c r="P423" t="s">
        <v>88</v>
      </c>
      <c r="Q423" t="s">
        <v>89</v>
      </c>
      <c r="R423">
        <v>10115</v>
      </c>
      <c r="S423">
        <v>42040</v>
      </c>
      <c r="T423">
        <v>42042</v>
      </c>
      <c r="U423">
        <v>-102.93</v>
      </c>
      <c r="V423">
        <v>15</v>
      </c>
      <c r="W423">
        <v>150.24</v>
      </c>
      <c r="X423">
        <v>35200</v>
      </c>
      <c r="Y423" t="s">
        <v>3218</v>
      </c>
    </row>
    <row r="424" spans="1:25" x14ac:dyDescent="0.2">
      <c r="A424">
        <v>2803</v>
      </c>
      <c r="B424" t="s">
        <v>984</v>
      </c>
      <c r="C424" t="s">
        <v>92</v>
      </c>
      <c r="D424">
        <v>7.0000000000000007E-2</v>
      </c>
      <c r="E424">
        <v>500.98</v>
      </c>
      <c r="F424">
        <v>28.14</v>
      </c>
      <c r="G424" t="s">
        <v>2</v>
      </c>
      <c r="H424" t="s">
        <v>3</v>
      </c>
      <c r="I424" t="s">
        <v>16</v>
      </c>
      <c r="J424" t="s">
        <v>32</v>
      </c>
      <c r="K424" t="s">
        <v>33</v>
      </c>
      <c r="L424" t="s">
        <v>985</v>
      </c>
      <c r="M424">
        <v>0.38</v>
      </c>
      <c r="N424" t="s">
        <v>8</v>
      </c>
      <c r="O424" t="s">
        <v>35</v>
      </c>
      <c r="P424" t="s">
        <v>66</v>
      </c>
      <c r="Q424" t="s">
        <v>986</v>
      </c>
      <c r="R424">
        <v>90022</v>
      </c>
      <c r="S424">
        <v>42040</v>
      </c>
      <c r="T424">
        <v>42041</v>
      </c>
      <c r="U424">
        <v>2699.9838</v>
      </c>
      <c r="V424">
        <v>10</v>
      </c>
      <c r="W424">
        <v>3913.02</v>
      </c>
      <c r="X424">
        <v>86227</v>
      </c>
      <c r="Y424" t="s">
        <v>3217</v>
      </c>
    </row>
    <row r="425" spans="1:25" x14ac:dyDescent="0.2">
      <c r="A425">
        <v>2803</v>
      </c>
      <c r="B425" t="s">
        <v>984</v>
      </c>
      <c r="C425" t="s">
        <v>92</v>
      </c>
      <c r="D425">
        <v>0.1</v>
      </c>
      <c r="E425">
        <v>178.47</v>
      </c>
      <c r="F425">
        <v>19.989999999999998</v>
      </c>
      <c r="G425" t="s">
        <v>14</v>
      </c>
      <c r="H425" t="s">
        <v>3</v>
      </c>
      <c r="I425" t="s">
        <v>24</v>
      </c>
      <c r="J425" t="s">
        <v>54</v>
      </c>
      <c r="K425" t="s">
        <v>49</v>
      </c>
      <c r="L425" t="s">
        <v>987</v>
      </c>
      <c r="M425">
        <v>0.55000000000000004</v>
      </c>
      <c r="N425" t="s">
        <v>8</v>
      </c>
      <c r="O425" t="s">
        <v>35</v>
      </c>
      <c r="P425" t="s">
        <v>66</v>
      </c>
      <c r="Q425" t="s">
        <v>986</v>
      </c>
      <c r="R425">
        <v>90022</v>
      </c>
      <c r="S425">
        <v>42040</v>
      </c>
      <c r="T425">
        <v>42042</v>
      </c>
      <c r="U425">
        <v>-170.98</v>
      </c>
      <c r="V425">
        <v>1</v>
      </c>
      <c r="W425">
        <v>180.14</v>
      </c>
      <c r="X425">
        <v>86227</v>
      </c>
      <c r="Y425" t="s">
        <v>3217</v>
      </c>
    </row>
    <row r="426" spans="1:25" x14ac:dyDescent="0.2">
      <c r="A426">
        <v>1117</v>
      </c>
      <c r="B426" t="s">
        <v>988</v>
      </c>
      <c r="C426" t="s">
        <v>46</v>
      </c>
      <c r="D426">
        <v>0.06</v>
      </c>
      <c r="E426">
        <v>64.650000000000006</v>
      </c>
      <c r="F426">
        <v>35</v>
      </c>
      <c r="G426" t="s">
        <v>14</v>
      </c>
      <c r="H426" t="s">
        <v>47</v>
      </c>
      <c r="I426" t="s">
        <v>24</v>
      </c>
      <c r="J426" t="s">
        <v>54</v>
      </c>
      <c r="K426" t="s">
        <v>40</v>
      </c>
      <c r="L426" t="s">
        <v>989</v>
      </c>
      <c r="M426">
        <v>0.8</v>
      </c>
      <c r="N426" t="s">
        <v>8</v>
      </c>
      <c r="O426" t="s">
        <v>35</v>
      </c>
      <c r="P426" t="s">
        <v>564</v>
      </c>
      <c r="Q426" t="s">
        <v>990</v>
      </c>
      <c r="R426">
        <v>85705</v>
      </c>
      <c r="S426">
        <v>42040</v>
      </c>
      <c r="T426">
        <v>42041</v>
      </c>
      <c r="U426">
        <v>-139.28720000000001</v>
      </c>
      <c r="V426">
        <v>4</v>
      </c>
      <c r="W426">
        <v>277.60000000000002</v>
      </c>
      <c r="X426">
        <v>86768</v>
      </c>
      <c r="Y426" t="s">
        <v>3217</v>
      </c>
    </row>
    <row r="427" spans="1:25" x14ac:dyDescent="0.2">
      <c r="A427">
        <v>2498</v>
      </c>
      <c r="B427" t="s">
        <v>905</v>
      </c>
      <c r="C427" t="s">
        <v>46</v>
      </c>
      <c r="D427">
        <v>0.08</v>
      </c>
      <c r="E427">
        <v>1.68</v>
      </c>
      <c r="F427">
        <v>1.57</v>
      </c>
      <c r="G427" t="s">
        <v>14</v>
      </c>
      <c r="H427" t="s">
        <v>3</v>
      </c>
      <c r="I427" t="s">
        <v>24</v>
      </c>
      <c r="J427" t="s">
        <v>25</v>
      </c>
      <c r="K427" t="s">
        <v>26</v>
      </c>
      <c r="L427" t="s">
        <v>550</v>
      </c>
      <c r="M427">
        <v>0.59</v>
      </c>
      <c r="N427" t="s">
        <v>8</v>
      </c>
      <c r="O427" t="s">
        <v>35</v>
      </c>
      <c r="P427" t="s">
        <v>66</v>
      </c>
      <c r="Q427" t="s">
        <v>866</v>
      </c>
      <c r="R427">
        <v>92024</v>
      </c>
      <c r="S427">
        <v>42040</v>
      </c>
      <c r="T427">
        <v>42041</v>
      </c>
      <c r="U427">
        <v>-46.25</v>
      </c>
      <c r="V427">
        <v>88</v>
      </c>
      <c r="W427">
        <v>148.36000000000001</v>
      </c>
      <c r="X427">
        <v>20007</v>
      </c>
      <c r="Y427" t="s">
        <v>3217</v>
      </c>
    </row>
    <row r="428" spans="1:25" x14ac:dyDescent="0.2">
      <c r="A428">
        <v>421</v>
      </c>
      <c r="B428" t="s">
        <v>991</v>
      </c>
      <c r="C428" t="s">
        <v>1</v>
      </c>
      <c r="D428">
        <v>0.09</v>
      </c>
      <c r="E428">
        <v>999.99</v>
      </c>
      <c r="F428">
        <v>13.99</v>
      </c>
      <c r="G428" t="s">
        <v>14</v>
      </c>
      <c r="H428" t="s">
        <v>3</v>
      </c>
      <c r="I428" t="s">
        <v>16</v>
      </c>
      <c r="J428" t="s">
        <v>32</v>
      </c>
      <c r="K428" t="s">
        <v>120</v>
      </c>
      <c r="L428" t="s">
        <v>992</v>
      </c>
      <c r="M428">
        <v>0.36</v>
      </c>
      <c r="N428" t="s">
        <v>8</v>
      </c>
      <c r="O428" t="s">
        <v>87</v>
      </c>
      <c r="P428" t="s">
        <v>373</v>
      </c>
      <c r="Q428" t="s">
        <v>993</v>
      </c>
      <c r="R428">
        <v>7201</v>
      </c>
      <c r="S428">
        <v>42041</v>
      </c>
      <c r="T428">
        <v>42043</v>
      </c>
      <c r="U428">
        <v>-2531.4825000000001</v>
      </c>
      <c r="V428">
        <v>1</v>
      </c>
      <c r="W428">
        <v>919.09</v>
      </c>
      <c r="X428">
        <v>87700</v>
      </c>
      <c r="Y428" t="s">
        <v>3218</v>
      </c>
    </row>
    <row r="429" spans="1:25" x14ac:dyDescent="0.2">
      <c r="A429">
        <v>1020</v>
      </c>
      <c r="B429" t="s">
        <v>994</v>
      </c>
      <c r="C429" t="s">
        <v>1</v>
      </c>
      <c r="D429">
        <v>7.0000000000000007E-2</v>
      </c>
      <c r="E429">
        <v>4.13</v>
      </c>
      <c r="F429">
        <v>5.04</v>
      </c>
      <c r="G429" t="s">
        <v>14</v>
      </c>
      <c r="H429" t="s">
        <v>3</v>
      </c>
      <c r="I429" t="s">
        <v>24</v>
      </c>
      <c r="J429" t="s">
        <v>48</v>
      </c>
      <c r="K429" t="s">
        <v>49</v>
      </c>
      <c r="L429" t="s">
        <v>995</v>
      </c>
      <c r="M429">
        <v>0.38</v>
      </c>
      <c r="N429" t="s">
        <v>8</v>
      </c>
      <c r="O429" t="s">
        <v>28</v>
      </c>
      <c r="P429" t="s">
        <v>513</v>
      </c>
      <c r="Q429" t="s">
        <v>996</v>
      </c>
      <c r="R429">
        <v>66762</v>
      </c>
      <c r="S429">
        <v>42041</v>
      </c>
      <c r="T429">
        <v>42042</v>
      </c>
      <c r="U429">
        <v>-76.424400000000006</v>
      </c>
      <c r="V429">
        <v>20</v>
      </c>
      <c r="W429">
        <v>79.06</v>
      </c>
      <c r="X429">
        <v>88634</v>
      </c>
      <c r="Y429" t="s">
        <v>3216</v>
      </c>
    </row>
    <row r="430" spans="1:25" x14ac:dyDescent="0.2">
      <c r="A430">
        <v>1020</v>
      </c>
      <c r="B430" t="s">
        <v>994</v>
      </c>
      <c r="C430" t="s">
        <v>1</v>
      </c>
      <c r="D430">
        <v>0</v>
      </c>
      <c r="E430">
        <v>4.4800000000000004</v>
      </c>
      <c r="F430">
        <v>2.5</v>
      </c>
      <c r="G430" t="s">
        <v>14</v>
      </c>
      <c r="H430" t="s">
        <v>3</v>
      </c>
      <c r="I430" t="s">
        <v>24</v>
      </c>
      <c r="J430" t="s">
        <v>321</v>
      </c>
      <c r="K430" t="s">
        <v>49</v>
      </c>
      <c r="L430" t="s">
        <v>997</v>
      </c>
      <c r="M430">
        <v>0.37</v>
      </c>
      <c r="N430" t="s">
        <v>8</v>
      </c>
      <c r="O430" t="s">
        <v>28</v>
      </c>
      <c r="P430" t="s">
        <v>513</v>
      </c>
      <c r="Q430" t="s">
        <v>996</v>
      </c>
      <c r="R430">
        <v>66762</v>
      </c>
      <c r="S430">
        <v>42041</v>
      </c>
      <c r="T430">
        <v>42043</v>
      </c>
      <c r="U430">
        <v>8.7319999999999993</v>
      </c>
      <c r="V430">
        <v>14</v>
      </c>
      <c r="W430">
        <v>65.14</v>
      </c>
      <c r="X430">
        <v>88634</v>
      </c>
      <c r="Y430" t="s">
        <v>3216</v>
      </c>
    </row>
    <row r="431" spans="1:25" x14ac:dyDescent="0.2">
      <c r="A431">
        <v>1533</v>
      </c>
      <c r="B431" t="s">
        <v>998</v>
      </c>
      <c r="C431" t="s">
        <v>13</v>
      </c>
      <c r="D431">
        <v>0.02</v>
      </c>
      <c r="E431">
        <v>4.8899999999999997</v>
      </c>
      <c r="F431">
        <v>4.93</v>
      </c>
      <c r="G431" t="s">
        <v>14</v>
      </c>
      <c r="H431" t="s">
        <v>70</v>
      </c>
      <c r="I431" t="s">
        <v>16</v>
      </c>
      <c r="J431" t="s">
        <v>17</v>
      </c>
      <c r="K431" t="s">
        <v>18</v>
      </c>
      <c r="L431" t="s">
        <v>999</v>
      </c>
      <c r="M431">
        <v>0.66</v>
      </c>
      <c r="N431" t="s">
        <v>8</v>
      </c>
      <c r="O431" t="s">
        <v>28</v>
      </c>
      <c r="P431" t="s">
        <v>56</v>
      </c>
      <c r="Q431" t="s">
        <v>1000</v>
      </c>
      <c r="R431">
        <v>63130</v>
      </c>
      <c r="S431">
        <v>42041</v>
      </c>
      <c r="T431">
        <v>42042</v>
      </c>
      <c r="U431">
        <v>-56.445999999999998</v>
      </c>
      <c r="V431">
        <v>14</v>
      </c>
      <c r="W431">
        <v>74.010000000000005</v>
      </c>
      <c r="X431">
        <v>91328</v>
      </c>
      <c r="Y431" t="s">
        <v>3216</v>
      </c>
    </row>
    <row r="432" spans="1:25" x14ac:dyDescent="0.2">
      <c r="A432">
        <v>1533</v>
      </c>
      <c r="B432" t="s">
        <v>998</v>
      </c>
      <c r="C432" t="s">
        <v>13</v>
      </c>
      <c r="D432">
        <v>7.0000000000000007E-2</v>
      </c>
      <c r="E432">
        <v>10.06</v>
      </c>
      <c r="F432">
        <v>2.06</v>
      </c>
      <c r="G432" t="s">
        <v>14</v>
      </c>
      <c r="H432" t="s">
        <v>70</v>
      </c>
      <c r="I432" t="s">
        <v>24</v>
      </c>
      <c r="J432" t="s">
        <v>64</v>
      </c>
      <c r="K432" t="s">
        <v>26</v>
      </c>
      <c r="L432" t="s">
        <v>149</v>
      </c>
      <c r="M432">
        <v>0.39</v>
      </c>
      <c r="N432" t="s">
        <v>8</v>
      </c>
      <c r="O432" t="s">
        <v>28</v>
      </c>
      <c r="P432" t="s">
        <v>56</v>
      </c>
      <c r="Q432" t="s">
        <v>1000</v>
      </c>
      <c r="R432">
        <v>63130</v>
      </c>
      <c r="S432">
        <v>42041</v>
      </c>
      <c r="T432">
        <v>42042</v>
      </c>
      <c r="U432">
        <v>33.189</v>
      </c>
      <c r="V432">
        <v>5</v>
      </c>
      <c r="W432">
        <v>48.1</v>
      </c>
      <c r="X432">
        <v>91328</v>
      </c>
      <c r="Y432" t="s">
        <v>3216</v>
      </c>
    </row>
    <row r="433" spans="1:25" x14ac:dyDescent="0.2">
      <c r="A433">
        <v>1927</v>
      </c>
      <c r="B433" t="s">
        <v>1001</v>
      </c>
      <c r="C433" t="s">
        <v>13</v>
      </c>
      <c r="D433">
        <v>0.02</v>
      </c>
      <c r="E433">
        <v>259.70999999999998</v>
      </c>
      <c r="F433">
        <v>66.67</v>
      </c>
      <c r="G433" t="s">
        <v>2</v>
      </c>
      <c r="H433" t="s">
        <v>47</v>
      </c>
      <c r="I433" t="s">
        <v>4</v>
      </c>
      <c r="J433" t="s">
        <v>5</v>
      </c>
      <c r="K433" t="s">
        <v>6</v>
      </c>
      <c r="L433" t="s">
        <v>1002</v>
      </c>
      <c r="M433">
        <v>0.65</v>
      </c>
      <c r="N433" t="s">
        <v>8</v>
      </c>
      <c r="O433" t="s">
        <v>9</v>
      </c>
      <c r="P433" t="s">
        <v>247</v>
      </c>
      <c r="Q433" t="s">
        <v>1003</v>
      </c>
      <c r="R433">
        <v>29611</v>
      </c>
      <c r="S433">
        <v>42041</v>
      </c>
      <c r="T433">
        <v>42041</v>
      </c>
      <c r="U433">
        <v>-14.448</v>
      </c>
      <c r="V433">
        <v>8</v>
      </c>
      <c r="W433">
        <v>1757.15</v>
      </c>
      <c r="X433">
        <v>88579</v>
      </c>
      <c r="Y433" t="s">
        <v>3215</v>
      </c>
    </row>
    <row r="434" spans="1:25" x14ac:dyDescent="0.2">
      <c r="A434">
        <v>2135</v>
      </c>
      <c r="B434" t="s">
        <v>1004</v>
      </c>
      <c r="C434" t="s">
        <v>13</v>
      </c>
      <c r="D434">
        <v>0.01</v>
      </c>
      <c r="E434">
        <v>28.99</v>
      </c>
      <c r="F434">
        <v>8.59</v>
      </c>
      <c r="G434" t="s">
        <v>14</v>
      </c>
      <c r="H434" t="s">
        <v>47</v>
      </c>
      <c r="I434" t="s">
        <v>16</v>
      </c>
      <c r="J434" t="s">
        <v>111</v>
      </c>
      <c r="K434" t="s">
        <v>120</v>
      </c>
      <c r="L434" t="s">
        <v>1005</v>
      </c>
      <c r="M434">
        <v>0.56000000000000005</v>
      </c>
      <c r="N434" t="s">
        <v>8</v>
      </c>
      <c r="O434" t="s">
        <v>35</v>
      </c>
      <c r="P434" t="s">
        <v>616</v>
      </c>
      <c r="Q434" t="s">
        <v>1006</v>
      </c>
      <c r="R434">
        <v>88101</v>
      </c>
      <c r="S434">
        <v>42041</v>
      </c>
      <c r="T434">
        <v>42042</v>
      </c>
      <c r="U434">
        <v>196.52328</v>
      </c>
      <c r="V434">
        <v>21</v>
      </c>
      <c r="W434">
        <v>556.61</v>
      </c>
      <c r="X434">
        <v>91583</v>
      </c>
      <c r="Y434" t="s">
        <v>3217</v>
      </c>
    </row>
    <row r="435" spans="1:25" x14ac:dyDescent="0.2">
      <c r="A435">
        <v>2486</v>
      </c>
      <c r="B435" t="s">
        <v>920</v>
      </c>
      <c r="C435" t="s">
        <v>13</v>
      </c>
      <c r="D435">
        <v>0.02</v>
      </c>
      <c r="E435">
        <v>71.37</v>
      </c>
      <c r="F435">
        <v>69</v>
      </c>
      <c r="G435" t="s">
        <v>14</v>
      </c>
      <c r="H435" t="s">
        <v>3</v>
      </c>
      <c r="I435" t="s">
        <v>4</v>
      </c>
      <c r="J435" t="s">
        <v>5</v>
      </c>
      <c r="K435" t="s">
        <v>40</v>
      </c>
      <c r="L435" t="s">
        <v>1007</v>
      </c>
      <c r="M435">
        <v>0.68</v>
      </c>
      <c r="N435" t="s">
        <v>8</v>
      </c>
      <c r="O435" t="s">
        <v>9</v>
      </c>
      <c r="P435" t="s">
        <v>51</v>
      </c>
      <c r="Q435" t="s">
        <v>922</v>
      </c>
      <c r="R435">
        <v>30458</v>
      </c>
      <c r="S435">
        <v>42041</v>
      </c>
      <c r="T435">
        <v>42042</v>
      </c>
      <c r="U435">
        <v>-439.90800000000002</v>
      </c>
      <c r="V435">
        <v>4</v>
      </c>
      <c r="W435">
        <v>237.62</v>
      </c>
      <c r="X435">
        <v>91414</v>
      </c>
      <c r="Y435" t="s">
        <v>3215</v>
      </c>
    </row>
    <row r="436" spans="1:25" x14ac:dyDescent="0.2">
      <c r="A436">
        <v>2486</v>
      </c>
      <c r="B436" t="s">
        <v>920</v>
      </c>
      <c r="C436" t="s">
        <v>13</v>
      </c>
      <c r="D436">
        <v>0.03</v>
      </c>
      <c r="E436">
        <v>205.99</v>
      </c>
      <c r="F436">
        <v>8.99</v>
      </c>
      <c r="G436" t="s">
        <v>63</v>
      </c>
      <c r="H436" t="s">
        <v>3</v>
      </c>
      <c r="I436" t="s">
        <v>16</v>
      </c>
      <c r="J436" t="s">
        <v>111</v>
      </c>
      <c r="K436" t="s">
        <v>49</v>
      </c>
      <c r="L436" t="s">
        <v>1008</v>
      </c>
      <c r="M436">
        <v>0.6</v>
      </c>
      <c r="N436" t="s">
        <v>8</v>
      </c>
      <c r="O436" t="s">
        <v>9</v>
      </c>
      <c r="P436" t="s">
        <v>51</v>
      </c>
      <c r="Q436" t="s">
        <v>922</v>
      </c>
      <c r="R436">
        <v>30458</v>
      </c>
      <c r="S436">
        <v>42041</v>
      </c>
      <c r="T436">
        <v>42043</v>
      </c>
      <c r="U436">
        <v>1087.7159999999999</v>
      </c>
      <c r="V436">
        <v>1</v>
      </c>
      <c r="W436">
        <v>176.42</v>
      </c>
      <c r="X436">
        <v>91414</v>
      </c>
      <c r="Y436" t="s">
        <v>3215</v>
      </c>
    </row>
    <row r="437" spans="1:25" x14ac:dyDescent="0.2">
      <c r="A437">
        <v>389</v>
      </c>
      <c r="B437" t="s">
        <v>1009</v>
      </c>
      <c r="C437" t="s">
        <v>23</v>
      </c>
      <c r="D437">
        <v>0.03</v>
      </c>
      <c r="E437">
        <v>160.97999999999999</v>
      </c>
      <c r="F437">
        <v>30</v>
      </c>
      <c r="G437" t="s">
        <v>2</v>
      </c>
      <c r="H437" t="s">
        <v>70</v>
      </c>
      <c r="I437" t="s">
        <v>4</v>
      </c>
      <c r="J437" t="s">
        <v>85</v>
      </c>
      <c r="K437" t="s">
        <v>33</v>
      </c>
      <c r="L437" t="s">
        <v>868</v>
      </c>
      <c r="M437">
        <v>0.62</v>
      </c>
      <c r="N437" t="s">
        <v>8</v>
      </c>
      <c r="O437" t="s">
        <v>28</v>
      </c>
      <c r="P437" t="s">
        <v>109</v>
      </c>
      <c r="Q437" t="s">
        <v>1010</v>
      </c>
      <c r="R437">
        <v>68502</v>
      </c>
      <c r="S437">
        <v>42041</v>
      </c>
      <c r="T437">
        <v>42045</v>
      </c>
      <c r="U437">
        <v>1273.2086999999999</v>
      </c>
      <c r="V437">
        <v>11</v>
      </c>
      <c r="W437">
        <v>1845.23</v>
      </c>
      <c r="X437">
        <v>90338</v>
      </c>
      <c r="Y437" t="s">
        <v>3216</v>
      </c>
    </row>
    <row r="438" spans="1:25" x14ac:dyDescent="0.2">
      <c r="A438">
        <v>1607</v>
      </c>
      <c r="B438" t="s">
        <v>1011</v>
      </c>
      <c r="C438" t="s">
        <v>23</v>
      </c>
      <c r="D438">
        <v>0.1</v>
      </c>
      <c r="E438">
        <v>5.68</v>
      </c>
      <c r="F438">
        <v>3.6</v>
      </c>
      <c r="G438" t="s">
        <v>63</v>
      </c>
      <c r="H438" t="s">
        <v>47</v>
      </c>
      <c r="I438" t="s">
        <v>24</v>
      </c>
      <c r="J438" t="s">
        <v>544</v>
      </c>
      <c r="K438" t="s">
        <v>18</v>
      </c>
      <c r="L438" t="s">
        <v>1012</v>
      </c>
      <c r="M438">
        <v>0.56000000000000005</v>
      </c>
      <c r="N438" t="s">
        <v>8</v>
      </c>
      <c r="O438" t="s">
        <v>87</v>
      </c>
      <c r="P438" t="s">
        <v>88</v>
      </c>
      <c r="Q438" t="s">
        <v>1013</v>
      </c>
      <c r="R438">
        <v>11520</v>
      </c>
      <c r="S438">
        <v>42041</v>
      </c>
      <c r="T438">
        <v>42045</v>
      </c>
      <c r="U438">
        <v>-33.2956</v>
      </c>
      <c r="V438">
        <v>21</v>
      </c>
      <c r="W438">
        <v>118.35</v>
      </c>
      <c r="X438">
        <v>87995</v>
      </c>
      <c r="Y438" t="s">
        <v>3218</v>
      </c>
    </row>
    <row r="439" spans="1:25" x14ac:dyDescent="0.2">
      <c r="A439">
        <v>2270</v>
      </c>
      <c r="B439" t="s">
        <v>1014</v>
      </c>
      <c r="C439" t="s">
        <v>23</v>
      </c>
      <c r="D439">
        <v>0.01</v>
      </c>
      <c r="E439">
        <v>20.48</v>
      </c>
      <c r="F439">
        <v>6.32</v>
      </c>
      <c r="G439" t="s">
        <v>14</v>
      </c>
      <c r="H439" t="s">
        <v>3</v>
      </c>
      <c r="I439" t="s">
        <v>24</v>
      </c>
      <c r="J439" t="s">
        <v>71</v>
      </c>
      <c r="K439" t="s">
        <v>49</v>
      </c>
      <c r="L439" t="s">
        <v>1015</v>
      </c>
      <c r="M439">
        <v>0.57999999999999996</v>
      </c>
      <c r="N439" t="s">
        <v>8</v>
      </c>
      <c r="O439" t="s">
        <v>9</v>
      </c>
      <c r="P439" t="s">
        <v>247</v>
      </c>
      <c r="Q439" t="s">
        <v>1016</v>
      </c>
      <c r="R439">
        <v>29662</v>
      </c>
      <c r="S439">
        <v>42041</v>
      </c>
      <c r="T439">
        <v>42043</v>
      </c>
      <c r="U439">
        <v>711.24480000000005</v>
      </c>
      <c r="V439">
        <v>18</v>
      </c>
      <c r="W439">
        <v>375.03</v>
      </c>
      <c r="X439">
        <v>89572</v>
      </c>
      <c r="Y439" t="s">
        <v>3215</v>
      </c>
    </row>
    <row r="440" spans="1:25" x14ac:dyDescent="0.2">
      <c r="A440">
        <v>2270</v>
      </c>
      <c r="B440" t="s">
        <v>1014</v>
      </c>
      <c r="C440" t="s">
        <v>23</v>
      </c>
      <c r="D440">
        <v>0.09</v>
      </c>
      <c r="E440">
        <v>1.86</v>
      </c>
      <c r="F440">
        <v>2.58</v>
      </c>
      <c r="G440" t="s">
        <v>14</v>
      </c>
      <c r="H440" t="s">
        <v>3</v>
      </c>
      <c r="I440" t="s">
        <v>24</v>
      </c>
      <c r="J440" t="s">
        <v>152</v>
      </c>
      <c r="K440" t="s">
        <v>26</v>
      </c>
      <c r="L440" t="s">
        <v>556</v>
      </c>
      <c r="M440">
        <v>0.82</v>
      </c>
      <c r="N440" t="s">
        <v>8</v>
      </c>
      <c r="O440" t="s">
        <v>9</v>
      </c>
      <c r="P440" t="s">
        <v>247</v>
      </c>
      <c r="Q440" t="s">
        <v>1016</v>
      </c>
      <c r="R440">
        <v>29662</v>
      </c>
      <c r="S440">
        <v>42041</v>
      </c>
      <c r="T440">
        <v>42046</v>
      </c>
      <c r="U440">
        <v>-1084.8469631999999</v>
      </c>
      <c r="V440">
        <v>12</v>
      </c>
      <c r="W440">
        <v>22.11</v>
      </c>
      <c r="X440">
        <v>89572</v>
      </c>
      <c r="Y440" t="s">
        <v>3215</v>
      </c>
    </row>
    <row r="441" spans="1:25" x14ac:dyDescent="0.2">
      <c r="A441">
        <v>2270</v>
      </c>
      <c r="B441" t="s">
        <v>1014</v>
      </c>
      <c r="C441" t="s">
        <v>23</v>
      </c>
      <c r="D441">
        <v>0.08</v>
      </c>
      <c r="E441">
        <v>205.99</v>
      </c>
      <c r="F441">
        <v>2.5</v>
      </c>
      <c r="G441" t="s">
        <v>14</v>
      </c>
      <c r="H441" t="s">
        <v>3</v>
      </c>
      <c r="I441" t="s">
        <v>16</v>
      </c>
      <c r="J441" t="s">
        <v>111</v>
      </c>
      <c r="K441" t="s">
        <v>49</v>
      </c>
      <c r="L441" t="s">
        <v>814</v>
      </c>
      <c r="M441">
        <v>0.59</v>
      </c>
      <c r="N441" t="s">
        <v>8</v>
      </c>
      <c r="O441" t="s">
        <v>9</v>
      </c>
      <c r="P441" t="s">
        <v>247</v>
      </c>
      <c r="Q441" t="s">
        <v>1016</v>
      </c>
      <c r="R441">
        <v>29662</v>
      </c>
      <c r="S441">
        <v>42041</v>
      </c>
      <c r="T441">
        <v>42046</v>
      </c>
      <c r="U441">
        <v>-156.77199999999999</v>
      </c>
      <c r="V441">
        <v>17</v>
      </c>
      <c r="W441">
        <v>2875.35</v>
      </c>
      <c r="X441">
        <v>89572</v>
      </c>
      <c r="Y441" t="s">
        <v>3215</v>
      </c>
    </row>
    <row r="442" spans="1:25" x14ac:dyDescent="0.2">
      <c r="A442">
        <v>697</v>
      </c>
      <c r="B442" t="s">
        <v>1017</v>
      </c>
      <c r="C442" t="s">
        <v>1</v>
      </c>
      <c r="D442">
        <v>0.08</v>
      </c>
      <c r="E442">
        <v>14.81</v>
      </c>
      <c r="F442">
        <v>13.32</v>
      </c>
      <c r="G442" t="s">
        <v>14</v>
      </c>
      <c r="H442" t="s">
        <v>70</v>
      </c>
      <c r="I442" t="s">
        <v>24</v>
      </c>
      <c r="J442" t="s">
        <v>71</v>
      </c>
      <c r="K442" t="s">
        <v>49</v>
      </c>
      <c r="L442" t="s">
        <v>570</v>
      </c>
      <c r="M442">
        <v>0.43</v>
      </c>
      <c r="N442" t="s">
        <v>8</v>
      </c>
      <c r="O442" t="s">
        <v>28</v>
      </c>
      <c r="P442" t="s">
        <v>29</v>
      </c>
      <c r="Q442" t="s">
        <v>1018</v>
      </c>
      <c r="R442">
        <v>46312</v>
      </c>
      <c r="S442">
        <v>42042</v>
      </c>
      <c r="T442">
        <v>42044</v>
      </c>
      <c r="U442">
        <v>-131.6172</v>
      </c>
      <c r="V442">
        <v>20</v>
      </c>
      <c r="W442">
        <v>292.18</v>
      </c>
      <c r="X442">
        <v>89849</v>
      </c>
      <c r="Y442" t="s">
        <v>3216</v>
      </c>
    </row>
    <row r="443" spans="1:25" x14ac:dyDescent="0.2">
      <c r="A443">
        <v>698</v>
      </c>
      <c r="B443" t="s">
        <v>1019</v>
      </c>
      <c r="C443" t="s">
        <v>1</v>
      </c>
      <c r="D443">
        <v>0.08</v>
      </c>
      <c r="E443">
        <v>14.81</v>
      </c>
      <c r="F443">
        <v>13.32</v>
      </c>
      <c r="G443" t="s">
        <v>14</v>
      </c>
      <c r="H443" t="s">
        <v>70</v>
      </c>
      <c r="I443" t="s">
        <v>24</v>
      </c>
      <c r="J443" t="s">
        <v>71</v>
      </c>
      <c r="K443" t="s">
        <v>49</v>
      </c>
      <c r="L443" t="s">
        <v>570</v>
      </c>
      <c r="M443">
        <v>0.43</v>
      </c>
      <c r="N443" t="s">
        <v>8</v>
      </c>
      <c r="O443" t="s">
        <v>35</v>
      </c>
      <c r="P443" t="s">
        <v>42</v>
      </c>
      <c r="Q443" t="s">
        <v>118</v>
      </c>
      <c r="R443">
        <v>98105</v>
      </c>
      <c r="S443">
        <v>42042</v>
      </c>
      <c r="T443">
        <v>42044</v>
      </c>
      <c r="U443">
        <v>-253.11</v>
      </c>
      <c r="V443">
        <v>79</v>
      </c>
      <c r="W443">
        <v>1154.1199999999999</v>
      </c>
      <c r="X443">
        <v>53410</v>
      </c>
      <c r="Y443" t="s">
        <v>3217</v>
      </c>
    </row>
    <row r="444" spans="1:25" x14ac:dyDescent="0.2">
      <c r="A444">
        <v>2626</v>
      </c>
      <c r="B444" t="s">
        <v>1020</v>
      </c>
      <c r="C444" t="s">
        <v>13</v>
      </c>
      <c r="D444">
        <v>0.1</v>
      </c>
      <c r="E444">
        <v>41.94</v>
      </c>
      <c r="F444">
        <v>2.99</v>
      </c>
      <c r="G444" t="s">
        <v>14</v>
      </c>
      <c r="H444" t="s">
        <v>15</v>
      </c>
      <c r="I444" t="s">
        <v>24</v>
      </c>
      <c r="J444" t="s">
        <v>48</v>
      </c>
      <c r="K444" t="s">
        <v>49</v>
      </c>
      <c r="L444" t="s">
        <v>1021</v>
      </c>
      <c r="M444">
        <v>0.35</v>
      </c>
      <c r="N444" t="s">
        <v>8</v>
      </c>
      <c r="O444" t="s">
        <v>35</v>
      </c>
      <c r="P444" t="s">
        <v>66</v>
      </c>
      <c r="Q444" t="s">
        <v>747</v>
      </c>
      <c r="R444">
        <v>94025</v>
      </c>
      <c r="S444">
        <v>42042</v>
      </c>
      <c r="T444">
        <v>42043</v>
      </c>
      <c r="U444">
        <v>164.08199999999999</v>
      </c>
      <c r="V444">
        <v>6</v>
      </c>
      <c r="W444">
        <v>237.8</v>
      </c>
      <c r="X444">
        <v>90927</v>
      </c>
      <c r="Y444" t="s">
        <v>3217</v>
      </c>
    </row>
    <row r="445" spans="1:25" x14ac:dyDescent="0.2">
      <c r="A445">
        <v>3351</v>
      </c>
      <c r="B445" t="s">
        <v>932</v>
      </c>
      <c r="C445" t="s">
        <v>13</v>
      </c>
      <c r="D445">
        <v>0.06</v>
      </c>
      <c r="E445">
        <v>6.7</v>
      </c>
      <c r="F445">
        <v>1.56</v>
      </c>
      <c r="G445" t="s">
        <v>63</v>
      </c>
      <c r="H445" t="s">
        <v>3</v>
      </c>
      <c r="I445" t="s">
        <v>24</v>
      </c>
      <c r="J445" t="s">
        <v>25</v>
      </c>
      <c r="K445" t="s">
        <v>26</v>
      </c>
      <c r="L445" t="s">
        <v>1022</v>
      </c>
      <c r="M445">
        <v>0.52</v>
      </c>
      <c r="N445" t="s">
        <v>8</v>
      </c>
      <c r="O445" t="s">
        <v>35</v>
      </c>
      <c r="P445" t="s">
        <v>42</v>
      </c>
      <c r="Q445" t="s">
        <v>933</v>
      </c>
      <c r="R445">
        <v>99301</v>
      </c>
      <c r="S445">
        <v>42042</v>
      </c>
      <c r="T445">
        <v>42044</v>
      </c>
      <c r="U445">
        <v>40.6556</v>
      </c>
      <c r="V445">
        <v>12</v>
      </c>
      <c r="W445">
        <v>79.39</v>
      </c>
      <c r="X445">
        <v>91298</v>
      </c>
      <c r="Y445" t="s">
        <v>3217</v>
      </c>
    </row>
    <row r="446" spans="1:25" x14ac:dyDescent="0.2">
      <c r="A446">
        <v>1121</v>
      </c>
      <c r="B446" t="s">
        <v>1023</v>
      </c>
      <c r="C446" t="s">
        <v>23</v>
      </c>
      <c r="D446">
        <v>0.04</v>
      </c>
      <c r="E446">
        <v>19.98</v>
      </c>
      <c r="F446">
        <v>8.68</v>
      </c>
      <c r="G446" t="s">
        <v>14</v>
      </c>
      <c r="H446" t="s">
        <v>15</v>
      </c>
      <c r="I446" t="s">
        <v>24</v>
      </c>
      <c r="J446" t="s">
        <v>64</v>
      </c>
      <c r="K446" t="s">
        <v>49</v>
      </c>
      <c r="L446" t="s">
        <v>672</v>
      </c>
      <c r="M446">
        <v>0.37</v>
      </c>
      <c r="N446" t="s">
        <v>8</v>
      </c>
      <c r="O446" t="s">
        <v>35</v>
      </c>
      <c r="P446" t="s">
        <v>66</v>
      </c>
      <c r="Q446" t="s">
        <v>1024</v>
      </c>
      <c r="R446">
        <v>92592</v>
      </c>
      <c r="S446">
        <v>42042</v>
      </c>
      <c r="T446">
        <v>42049</v>
      </c>
      <c r="U446">
        <v>108</v>
      </c>
      <c r="V446">
        <v>8</v>
      </c>
      <c r="W446">
        <v>168.04</v>
      </c>
      <c r="X446">
        <v>86767</v>
      </c>
      <c r="Y446" t="s">
        <v>3217</v>
      </c>
    </row>
    <row r="447" spans="1:25" x14ac:dyDescent="0.2">
      <c r="A447">
        <v>1121</v>
      </c>
      <c r="B447" t="s">
        <v>1023</v>
      </c>
      <c r="C447" t="s">
        <v>23</v>
      </c>
      <c r="D447">
        <v>0.08</v>
      </c>
      <c r="E447">
        <v>125.99</v>
      </c>
      <c r="F447">
        <v>7.69</v>
      </c>
      <c r="G447" t="s">
        <v>14</v>
      </c>
      <c r="H447" t="s">
        <v>15</v>
      </c>
      <c r="I447" t="s">
        <v>16</v>
      </c>
      <c r="J447" t="s">
        <v>111</v>
      </c>
      <c r="K447" t="s">
        <v>49</v>
      </c>
      <c r="L447" t="s">
        <v>1025</v>
      </c>
      <c r="M447">
        <v>0.57999999999999996</v>
      </c>
      <c r="N447" t="s">
        <v>8</v>
      </c>
      <c r="O447" t="s">
        <v>35</v>
      </c>
      <c r="P447" t="s">
        <v>66</v>
      </c>
      <c r="Q447" t="s">
        <v>1024</v>
      </c>
      <c r="R447">
        <v>92592</v>
      </c>
      <c r="S447">
        <v>42042</v>
      </c>
      <c r="T447">
        <v>42044</v>
      </c>
      <c r="U447">
        <v>377.154</v>
      </c>
      <c r="V447">
        <v>7</v>
      </c>
      <c r="W447">
        <v>703.46</v>
      </c>
      <c r="X447">
        <v>86767</v>
      </c>
      <c r="Y447" t="s">
        <v>3217</v>
      </c>
    </row>
    <row r="448" spans="1:25" x14ac:dyDescent="0.2">
      <c r="A448">
        <v>1723</v>
      </c>
      <c r="B448" t="s">
        <v>864</v>
      </c>
      <c r="C448" t="s">
        <v>92</v>
      </c>
      <c r="D448">
        <v>0.05</v>
      </c>
      <c r="E448">
        <v>6.68</v>
      </c>
      <c r="F448">
        <v>5.66</v>
      </c>
      <c r="G448" t="s">
        <v>14</v>
      </c>
      <c r="H448" t="s">
        <v>70</v>
      </c>
      <c r="I448" t="s">
        <v>24</v>
      </c>
      <c r="J448" t="s">
        <v>64</v>
      </c>
      <c r="K448" t="s">
        <v>49</v>
      </c>
      <c r="L448" t="s">
        <v>1026</v>
      </c>
      <c r="M448">
        <v>0.37</v>
      </c>
      <c r="N448" t="s">
        <v>8</v>
      </c>
      <c r="O448" t="s">
        <v>35</v>
      </c>
      <c r="P448" t="s">
        <v>66</v>
      </c>
      <c r="Q448" t="s">
        <v>866</v>
      </c>
      <c r="R448">
        <v>92037</v>
      </c>
      <c r="S448">
        <v>42042</v>
      </c>
      <c r="T448">
        <v>42044</v>
      </c>
      <c r="U448">
        <v>-66.48</v>
      </c>
      <c r="V448">
        <v>46</v>
      </c>
      <c r="W448">
        <v>320.93</v>
      </c>
      <c r="X448">
        <v>44002</v>
      </c>
      <c r="Y448" t="s">
        <v>3217</v>
      </c>
    </row>
    <row r="449" spans="1:25" x14ac:dyDescent="0.2">
      <c r="A449">
        <v>1723</v>
      </c>
      <c r="B449" t="s">
        <v>864</v>
      </c>
      <c r="C449" t="s">
        <v>92</v>
      </c>
      <c r="D449">
        <v>0.03</v>
      </c>
      <c r="E449">
        <v>17.7</v>
      </c>
      <c r="F449">
        <v>9.4700000000000006</v>
      </c>
      <c r="G449" t="s">
        <v>14</v>
      </c>
      <c r="H449" t="s">
        <v>70</v>
      </c>
      <c r="I449" t="s">
        <v>24</v>
      </c>
      <c r="J449" t="s">
        <v>54</v>
      </c>
      <c r="K449" t="s">
        <v>49</v>
      </c>
      <c r="L449" t="s">
        <v>1027</v>
      </c>
      <c r="M449">
        <v>0.59</v>
      </c>
      <c r="N449" t="s">
        <v>8</v>
      </c>
      <c r="O449" t="s">
        <v>35</v>
      </c>
      <c r="P449" t="s">
        <v>66</v>
      </c>
      <c r="Q449" t="s">
        <v>866</v>
      </c>
      <c r="R449">
        <v>92037</v>
      </c>
      <c r="S449">
        <v>42042</v>
      </c>
      <c r="T449">
        <v>42042</v>
      </c>
      <c r="U449">
        <v>-52.33</v>
      </c>
      <c r="V449">
        <v>14</v>
      </c>
      <c r="W449">
        <v>261.85000000000002</v>
      </c>
      <c r="X449">
        <v>44002</v>
      </c>
      <c r="Y449" t="s">
        <v>3217</v>
      </c>
    </row>
    <row r="450" spans="1:25" x14ac:dyDescent="0.2">
      <c r="A450">
        <v>2813</v>
      </c>
      <c r="B450" t="s">
        <v>1028</v>
      </c>
      <c r="C450" t="s">
        <v>92</v>
      </c>
      <c r="D450">
        <v>7.0000000000000007E-2</v>
      </c>
      <c r="E450">
        <v>30.56</v>
      </c>
      <c r="F450">
        <v>2.99</v>
      </c>
      <c r="G450" t="s">
        <v>14</v>
      </c>
      <c r="H450" t="s">
        <v>70</v>
      </c>
      <c r="I450" t="s">
        <v>24</v>
      </c>
      <c r="J450" t="s">
        <v>48</v>
      </c>
      <c r="K450" t="s">
        <v>49</v>
      </c>
      <c r="L450" t="s">
        <v>1029</v>
      </c>
      <c r="M450">
        <v>0.35</v>
      </c>
      <c r="N450" t="s">
        <v>8</v>
      </c>
      <c r="O450" t="s">
        <v>9</v>
      </c>
      <c r="P450" t="s">
        <v>376</v>
      </c>
      <c r="Q450" t="s">
        <v>1030</v>
      </c>
      <c r="R450">
        <v>37311</v>
      </c>
      <c r="S450">
        <v>42042</v>
      </c>
      <c r="T450">
        <v>42042</v>
      </c>
      <c r="U450">
        <v>-95.618600000000001</v>
      </c>
      <c r="V450">
        <v>12</v>
      </c>
      <c r="W450">
        <v>364.92</v>
      </c>
      <c r="X450">
        <v>88819</v>
      </c>
      <c r="Y450" t="s">
        <v>3215</v>
      </c>
    </row>
    <row r="451" spans="1:25" x14ac:dyDescent="0.2">
      <c r="A451">
        <v>1026</v>
      </c>
      <c r="B451" t="s">
        <v>1031</v>
      </c>
      <c r="C451" t="s">
        <v>46</v>
      </c>
      <c r="D451">
        <v>0.08</v>
      </c>
      <c r="E451">
        <v>65.989999999999995</v>
      </c>
      <c r="F451">
        <v>5.92</v>
      </c>
      <c r="G451" t="s">
        <v>14</v>
      </c>
      <c r="H451" t="s">
        <v>3</v>
      </c>
      <c r="I451" t="s">
        <v>16</v>
      </c>
      <c r="J451" t="s">
        <v>111</v>
      </c>
      <c r="K451" t="s">
        <v>49</v>
      </c>
      <c r="L451" t="s">
        <v>1032</v>
      </c>
      <c r="M451">
        <v>0.57999999999999996</v>
      </c>
      <c r="N451" t="s">
        <v>8</v>
      </c>
      <c r="O451" t="s">
        <v>87</v>
      </c>
      <c r="P451" t="s">
        <v>88</v>
      </c>
      <c r="Q451" t="s">
        <v>1033</v>
      </c>
      <c r="R451">
        <v>11722</v>
      </c>
      <c r="S451">
        <v>42042</v>
      </c>
      <c r="T451">
        <v>42042</v>
      </c>
      <c r="U451">
        <v>624.40164000000004</v>
      </c>
      <c r="V451">
        <v>22</v>
      </c>
      <c r="W451">
        <v>1137.5999999999999</v>
      </c>
      <c r="X451">
        <v>89005</v>
      </c>
      <c r="Y451" t="s">
        <v>3218</v>
      </c>
    </row>
    <row r="452" spans="1:25" x14ac:dyDescent="0.2">
      <c r="A452">
        <v>3403</v>
      </c>
      <c r="B452" t="s">
        <v>1034</v>
      </c>
      <c r="C452" t="s">
        <v>13</v>
      </c>
      <c r="D452">
        <v>0.1</v>
      </c>
      <c r="E452">
        <v>105.98</v>
      </c>
      <c r="F452">
        <v>13.99</v>
      </c>
      <c r="G452" t="s">
        <v>63</v>
      </c>
      <c r="H452" t="s">
        <v>15</v>
      </c>
      <c r="I452" t="s">
        <v>4</v>
      </c>
      <c r="J452" t="s">
        <v>102</v>
      </c>
      <c r="K452" t="s">
        <v>120</v>
      </c>
      <c r="L452" t="s">
        <v>1035</v>
      </c>
      <c r="M452">
        <v>0.65</v>
      </c>
      <c r="N452" t="s">
        <v>8</v>
      </c>
      <c r="O452" t="s">
        <v>35</v>
      </c>
      <c r="P452" t="s">
        <v>1036</v>
      </c>
      <c r="Q452" t="s">
        <v>1037</v>
      </c>
      <c r="R452">
        <v>82001</v>
      </c>
      <c r="S452">
        <v>42043</v>
      </c>
      <c r="T452">
        <v>42046</v>
      </c>
      <c r="U452">
        <v>349.48500000000001</v>
      </c>
      <c r="V452">
        <v>5</v>
      </c>
      <c r="W452">
        <v>506.5</v>
      </c>
      <c r="X452">
        <v>87530</v>
      </c>
      <c r="Y452" t="s">
        <v>3217</v>
      </c>
    </row>
    <row r="453" spans="1:25" x14ac:dyDescent="0.2">
      <c r="A453">
        <v>471</v>
      </c>
      <c r="B453" t="s">
        <v>1038</v>
      </c>
      <c r="C453" t="s">
        <v>46</v>
      </c>
      <c r="D453">
        <v>7.0000000000000007E-2</v>
      </c>
      <c r="E453">
        <v>179.99</v>
      </c>
      <c r="F453">
        <v>19.989999999999998</v>
      </c>
      <c r="G453" t="s">
        <v>63</v>
      </c>
      <c r="H453" t="s">
        <v>15</v>
      </c>
      <c r="I453" t="s">
        <v>16</v>
      </c>
      <c r="J453" t="s">
        <v>17</v>
      </c>
      <c r="K453" t="s">
        <v>49</v>
      </c>
      <c r="L453" t="s">
        <v>691</v>
      </c>
      <c r="M453">
        <v>0.48</v>
      </c>
      <c r="N453" t="s">
        <v>8</v>
      </c>
      <c r="O453" t="s">
        <v>9</v>
      </c>
      <c r="P453" t="s">
        <v>51</v>
      </c>
      <c r="Q453" t="s">
        <v>337</v>
      </c>
      <c r="R453">
        <v>30318</v>
      </c>
      <c r="S453">
        <v>42043</v>
      </c>
      <c r="T453">
        <v>42043</v>
      </c>
      <c r="U453">
        <v>-568.53510000000006</v>
      </c>
      <c r="V453">
        <v>4</v>
      </c>
      <c r="W453">
        <v>718.03</v>
      </c>
      <c r="X453">
        <v>3138</v>
      </c>
      <c r="Y453" t="s">
        <v>3215</v>
      </c>
    </row>
    <row r="454" spans="1:25" x14ac:dyDescent="0.2">
      <c r="A454">
        <v>472</v>
      </c>
      <c r="B454" t="s">
        <v>1039</v>
      </c>
      <c r="C454" t="s">
        <v>46</v>
      </c>
      <c r="D454">
        <v>7.0000000000000007E-2</v>
      </c>
      <c r="E454">
        <v>179.99</v>
      </c>
      <c r="F454">
        <v>19.989999999999998</v>
      </c>
      <c r="G454" t="s">
        <v>63</v>
      </c>
      <c r="H454" t="s">
        <v>15</v>
      </c>
      <c r="I454" t="s">
        <v>16</v>
      </c>
      <c r="J454" t="s">
        <v>17</v>
      </c>
      <c r="K454" t="s">
        <v>49</v>
      </c>
      <c r="L454" t="s">
        <v>691</v>
      </c>
      <c r="M454">
        <v>0.48</v>
      </c>
      <c r="N454" t="s">
        <v>8</v>
      </c>
      <c r="O454" t="s">
        <v>87</v>
      </c>
      <c r="P454" t="s">
        <v>394</v>
      </c>
      <c r="Q454" t="s">
        <v>1040</v>
      </c>
      <c r="R454">
        <v>21133</v>
      </c>
      <c r="S454">
        <v>42043</v>
      </c>
      <c r="T454">
        <v>42043</v>
      </c>
      <c r="U454">
        <v>-427.47</v>
      </c>
      <c r="V454">
        <v>1</v>
      </c>
      <c r="W454">
        <v>179.51</v>
      </c>
      <c r="X454">
        <v>88023</v>
      </c>
      <c r="Y454" t="s">
        <v>3218</v>
      </c>
    </row>
    <row r="455" spans="1:25" x14ac:dyDescent="0.2">
      <c r="A455">
        <v>2151</v>
      </c>
      <c r="B455" t="s">
        <v>210</v>
      </c>
      <c r="C455" t="s">
        <v>13</v>
      </c>
      <c r="D455">
        <v>0.08</v>
      </c>
      <c r="E455">
        <v>5.74</v>
      </c>
      <c r="F455">
        <v>5.01</v>
      </c>
      <c r="G455" t="s">
        <v>14</v>
      </c>
      <c r="H455" t="s">
        <v>70</v>
      </c>
      <c r="I455" t="s">
        <v>24</v>
      </c>
      <c r="J455" t="s">
        <v>48</v>
      </c>
      <c r="K455" t="s">
        <v>49</v>
      </c>
      <c r="L455" t="s">
        <v>1041</v>
      </c>
      <c r="M455">
        <v>0.39</v>
      </c>
      <c r="N455" t="s">
        <v>8</v>
      </c>
      <c r="O455" t="s">
        <v>28</v>
      </c>
      <c r="P455" t="s">
        <v>189</v>
      </c>
      <c r="Q455" t="s">
        <v>212</v>
      </c>
      <c r="R455">
        <v>52001</v>
      </c>
      <c r="S455">
        <v>42044</v>
      </c>
      <c r="T455">
        <v>42046</v>
      </c>
      <c r="U455">
        <v>-6.9308199999999998</v>
      </c>
      <c r="V455">
        <v>1</v>
      </c>
      <c r="W455">
        <v>7.21</v>
      </c>
      <c r="X455">
        <v>90405</v>
      </c>
      <c r="Y455" t="s">
        <v>3216</v>
      </c>
    </row>
    <row r="456" spans="1:25" x14ac:dyDescent="0.2">
      <c r="A456">
        <v>1671</v>
      </c>
      <c r="B456" t="s">
        <v>1042</v>
      </c>
      <c r="C456" t="s">
        <v>23</v>
      </c>
      <c r="D456">
        <v>0.1</v>
      </c>
      <c r="E456">
        <v>4.13</v>
      </c>
      <c r="F456">
        <v>0.99</v>
      </c>
      <c r="G456" t="s">
        <v>14</v>
      </c>
      <c r="H456" t="s">
        <v>3</v>
      </c>
      <c r="I456" t="s">
        <v>24</v>
      </c>
      <c r="J456" t="s">
        <v>128</v>
      </c>
      <c r="K456" t="s">
        <v>49</v>
      </c>
      <c r="L456" t="s">
        <v>302</v>
      </c>
      <c r="M456">
        <v>0.39</v>
      </c>
      <c r="N456" t="s">
        <v>8</v>
      </c>
      <c r="O456" t="s">
        <v>9</v>
      </c>
      <c r="P456" t="s">
        <v>218</v>
      </c>
      <c r="Q456" t="s">
        <v>1043</v>
      </c>
      <c r="R456">
        <v>22015</v>
      </c>
      <c r="S456">
        <v>42044</v>
      </c>
      <c r="T456">
        <v>42048</v>
      </c>
      <c r="U456">
        <v>-40.53</v>
      </c>
      <c r="V456">
        <v>13</v>
      </c>
      <c r="W456">
        <v>52.16</v>
      </c>
      <c r="X456">
        <v>86724</v>
      </c>
      <c r="Y456" t="s">
        <v>3215</v>
      </c>
    </row>
    <row r="457" spans="1:25" x14ac:dyDescent="0.2">
      <c r="A457">
        <v>1574</v>
      </c>
      <c r="B457" t="s">
        <v>1044</v>
      </c>
      <c r="C457" t="s">
        <v>92</v>
      </c>
      <c r="D457">
        <v>7.0000000000000007E-2</v>
      </c>
      <c r="E457">
        <v>20.95</v>
      </c>
      <c r="F457">
        <v>5.99</v>
      </c>
      <c r="G457" t="s">
        <v>14</v>
      </c>
      <c r="H457" t="s">
        <v>15</v>
      </c>
      <c r="I457" t="s">
        <v>16</v>
      </c>
      <c r="J457" t="s">
        <v>17</v>
      </c>
      <c r="K457" t="s">
        <v>49</v>
      </c>
      <c r="L457" t="s">
        <v>229</v>
      </c>
      <c r="M457">
        <v>0.65</v>
      </c>
      <c r="N457" t="s">
        <v>8</v>
      </c>
      <c r="O457" t="s">
        <v>9</v>
      </c>
      <c r="P457" t="s">
        <v>73</v>
      </c>
      <c r="Q457" t="s">
        <v>1045</v>
      </c>
      <c r="R457">
        <v>28314</v>
      </c>
      <c r="S457">
        <v>42044</v>
      </c>
      <c r="T457">
        <v>42045</v>
      </c>
      <c r="U457">
        <v>27.234000000000002</v>
      </c>
      <c r="V457">
        <v>19</v>
      </c>
      <c r="W457">
        <v>391.4</v>
      </c>
      <c r="X457">
        <v>86966</v>
      </c>
      <c r="Y457" t="s">
        <v>3215</v>
      </c>
    </row>
    <row r="458" spans="1:25" x14ac:dyDescent="0.2">
      <c r="A458">
        <v>2619</v>
      </c>
      <c r="B458" t="s">
        <v>1046</v>
      </c>
      <c r="C458" t="s">
        <v>46</v>
      </c>
      <c r="D458">
        <v>0.1</v>
      </c>
      <c r="E458">
        <v>30.98</v>
      </c>
      <c r="F458">
        <v>8.99</v>
      </c>
      <c r="G458" t="s">
        <v>14</v>
      </c>
      <c r="H458" t="s">
        <v>70</v>
      </c>
      <c r="I458" t="s">
        <v>24</v>
      </c>
      <c r="J458" t="s">
        <v>25</v>
      </c>
      <c r="K458" t="s">
        <v>18</v>
      </c>
      <c r="L458" t="s">
        <v>315</v>
      </c>
      <c r="M458">
        <v>0.57999999999999996</v>
      </c>
      <c r="N458" t="s">
        <v>8</v>
      </c>
      <c r="O458" t="s">
        <v>28</v>
      </c>
      <c r="P458" t="s">
        <v>1047</v>
      </c>
      <c r="Q458" t="s">
        <v>1048</v>
      </c>
      <c r="R458">
        <v>57103</v>
      </c>
      <c r="S458">
        <v>42044</v>
      </c>
      <c r="T458">
        <v>42046</v>
      </c>
      <c r="U458">
        <v>-20.222799999999999</v>
      </c>
      <c r="V458">
        <v>4</v>
      </c>
      <c r="W458">
        <v>119.37</v>
      </c>
      <c r="X458">
        <v>88015</v>
      </c>
      <c r="Y458" t="s">
        <v>3216</v>
      </c>
    </row>
    <row r="459" spans="1:25" x14ac:dyDescent="0.2">
      <c r="A459">
        <v>491</v>
      </c>
      <c r="B459" t="s">
        <v>1049</v>
      </c>
      <c r="C459" t="s">
        <v>1</v>
      </c>
      <c r="D459">
        <v>0.01</v>
      </c>
      <c r="E459">
        <v>4.9800000000000004</v>
      </c>
      <c r="F459">
        <v>6.07</v>
      </c>
      <c r="G459" t="s">
        <v>14</v>
      </c>
      <c r="H459" t="s">
        <v>15</v>
      </c>
      <c r="I459" t="s">
        <v>24</v>
      </c>
      <c r="J459" t="s">
        <v>64</v>
      </c>
      <c r="K459" t="s">
        <v>49</v>
      </c>
      <c r="L459" t="s">
        <v>763</v>
      </c>
      <c r="M459">
        <v>0.36</v>
      </c>
      <c r="N459" t="s">
        <v>8</v>
      </c>
      <c r="O459" t="s">
        <v>87</v>
      </c>
      <c r="P459" t="s">
        <v>88</v>
      </c>
      <c r="Q459" t="s">
        <v>89</v>
      </c>
      <c r="R459">
        <v>10154</v>
      </c>
      <c r="S459">
        <v>42045</v>
      </c>
      <c r="T459">
        <v>42046</v>
      </c>
      <c r="U459">
        <v>-69.069999999999993</v>
      </c>
      <c r="V459">
        <v>41</v>
      </c>
      <c r="W459">
        <v>217</v>
      </c>
      <c r="X459">
        <v>10464</v>
      </c>
      <c r="Y459" t="s">
        <v>3218</v>
      </c>
    </row>
    <row r="460" spans="1:25" x14ac:dyDescent="0.2">
      <c r="A460">
        <v>494</v>
      </c>
      <c r="B460" t="s">
        <v>1050</v>
      </c>
      <c r="C460" t="s">
        <v>1</v>
      </c>
      <c r="D460">
        <v>0.01</v>
      </c>
      <c r="E460">
        <v>4.9800000000000004</v>
      </c>
      <c r="F460">
        <v>6.07</v>
      </c>
      <c r="G460" t="s">
        <v>14</v>
      </c>
      <c r="H460" t="s">
        <v>15</v>
      </c>
      <c r="I460" t="s">
        <v>24</v>
      </c>
      <c r="J460" t="s">
        <v>64</v>
      </c>
      <c r="K460" t="s">
        <v>49</v>
      </c>
      <c r="L460" t="s">
        <v>763</v>
      </c>
      <c r="M460">
        <v>0.36</v>
      </c>
      <c r="N460" t="s">
        <v>8</v>
      </c>
      <c r="O460" t="s">
        <v>35</v>
      </c>
      <c r="P460" t="s">
        <v>42</v>
      </c>
      <c r="Q460" t="s">
        <v>118</v>
      </c>
      <c r="R460">
        <v>98115</v>
      </c>
      <c r="S460">
        <v>42045</v>
      </c>
      <c r="T460">
        <v>42046</v>
      </c>
      <c r="U460">
        <v>-35.916400000000003</v>
      </c>
      <c r="V460">
        <v>10</v>
      </c>
      <c r="W460">
        <v>52.93</v>
      </c>
      <c r="X460">
        <v>88907</v>
      </c>
      <c r="Y460" t="s">
        <v>3217</v>
      </c>
    </row>
    <row r="461" spans="1:25" x14ac:dyDescent="0.2">
      <c r="A461">
        <v>1267</v>
      </c>
      <c r="B461" t="s">
        <v>1051</v>
      </c>
      <c r="C461" t="s">
        <v>1</v>
      </c>
      <c r="D461">
        <v>0.01</v>
      </c>
      <c r="E461">
        <v>13.99</v>
      </c>
      <c r="F461">
        <v>7.51</v>
      </c>
      <c r="G461" t="s">
        <v>14</v>
      </c>
      <c r="H461" t="s">
        <v>70</v>
      </c>
      <c r="I461" t="s">
        <v>16</v>
      </c>
      <c r="J461" t="s">
        <v>32</v>
      </c>
      <c r="K461" t="s">
        <v>120</v>
      </c>
      <c r="L461" t="s">
        <v>1052</v>
      </c>
      <c r="M461">
        <v>0.39</v>
      </c>
      <c r="N461" t="s">
        <v>8</v>
      </c>
      <c r="O461" t="s">
        <v>9</v>
      </c>
      <c r="P461" t="s">
        <v>99</v>
      </c>
      <c r="Q461" t="s">
        <v>1053</v>
      </c>
      <c r="R461">
        <v>33433</v>
      </c>
      <c r="S461">
        <v>42045</v>
      </c>
      <c r="T461">
        <v>42046</v>
      </c>
      <c r="U461">
        <v>533.74199999999996</v>
      </c>
      <c r="V461">
        <v>2</v>
      </c>
      <c r="W461">
        <v>29.85</v>
      </c>
      <c r="X461">
        <v>89514</v>
      </c>
      <c r="Y461" t="s">
        <v>3215</v>
      </c>
    </row>
    <row r="462" spans="1:25" x14ac:dyDescent="0.2">
      <c r="A462">
        <v>1361</v>
      </c>
      <c r="B462" t="s">
        <v>755</v>
      </c>
      <c r="C462" t="s">
        <v>1</v>
      </c>
      <c r="D462">
        <v>0.01</v>
      </c>
      <c r="E462">
        <v>6.48</v>
      </c>
      <c r="F462">
        <v>6.22</v>
      </c>
      <c r="G462" t="s">
        <v>63</v>
      </c>
      <c r="H462" t="s">
        <v>15</v>
      </c>
      <c r="I462" t="s">
        <v>24</v>
      </c>
      <c r="J462" t="s">
        <v>64</v>
      </c>
      <c r="K462" t="s">
        <v>49</v>
      </c>
      <c r="L462" t="s">
        <v>1054</v>
      </c>
      <c r="M462">
        <v>0.37</v>
      </c>
      <c r="N462" t="s">
        <v>8</v>
      </c>
      <c r="O462" t="s">
        <v>28</v>
      </c>
      <c r="P462" t="s">
        <v>265</v>
      </c>
      <c r="Q462" t="s">
        <v>756</v>
      </c>
      <c r="R462">
        <v>48101</v>
      </c>
      <c r="S462">
        <v>42045</v>
      </c>
      <c r="T462">
        <v>42046</v>
      </c>
      <c r="U462">
        <v>-15.6312</v>
      </c>
      <c r="V462">
        <v>9</v>
      </c>
      <c r="W462">
        <v>69.459999999999994</v>
      </c>
      <c r="X462">
        <v>89596</v>
      </c>
      <c r="Y462" t="s">
        <v>3216</v>
      </c>
    </row>
    <row r="463" spans="1:25" x14ac:dyDescent="0.2">
      <c r="A463">
        <v>1361</v>
      </c>
      <c r="B463" t="s">
        <v>755</v>
      </c>
      <c r="C463" t="s">
        <v>1</v>
      </c>
      <c r="D463">
        <v>0.03</v>
      </c>
      <c r="E463">
        <v>85.99</v>
      </c>
      <c r="F463">
        <v>3.3</v>
      </c>
      <c r="G463" t="s">
        <v>14</v>
      </c>
      <c r="H463" t="s">
        <v>15</v>
      </c>
      <c r="I463" t="s">
        <v>16</v>
      </c>
      <c r="J463" t="s">
        <v>111</v>
      </c>
      <c r="K463" t="s">
        <v>18</v>
      </c>
      <c r="L463" t="s">
        <v>490</v>
      </c>
      <c r="M463">
        <v>0.37</v>
      </c>
      <c r="N463" t="s">
        <v>8</v>
      </c>
      <c r="O463" t="s">
        <v>28</v>
      </c>
      <c r="P463" t="s">
        <v>265</v>
      </c>
      <c r="Q463" t="s">
        <v>756</v>
      </c>
      <c r="R463">
        <v>48101</v>
      </c>
      <c r="S463">
        <v>42045</v>
      </c>
      <c r="T463">
        <v>42047</v>
      </c>
      <c r="U463">
        <v>790.54679999999996</v>
      </c>
      <c r="V463">
        <v>16</v>
      </c>
      <c r="W463">
        <v>1145.72</v>
      </c>
      <c r="X463">
        <v>89596</v>
      </c>
      <c r="Y463" t="s">
        <v>3216</v>
      </c>
    </row>
    <row r="464" spans="1:25" x14ac:dyDescent="0.2">
      <c r="A464">
        <v>2204</v>
      </c>
      <c r="B464" t="s">
        <v>938</v>
      </c>
      <c r="C464" t="s">
        <v>1</v>
      </c>
      <c r="D464">
        <v>0.04</v>
      </c>
      <c r="E464">
        <v>296.18</v>
      </c>
      <c r="F464">
        <v>154.12</v>
      </c>
      <c r="G464" t="s">
        <v>2</v>
      </c>
      <c r="H464" t="s">
        <v>15</v>
      </c>
      <c r="I464" t="s">
        <v>4</v>
      </c>
      <c r="J464" t="s">
        <v>5</v>
      </c>
      <c r="K464" t="s">
        <v>6</v>
      </c>
      <c r="L464" t="s">
        <v>1055</v>
      </c>
      <c r="M464">
        <v>0.76</v>
      </c>
      <c r="N464" t="s">
        <v>8</v>
      </c>
      <c r="O464" t="s">
        <v>28</v>
      </c>
      <c r="P464" t="s">
        <v>60</v>
      </c>
      <c r="Q464" t="s">
        <v>939</v>
      </c>
      <c r="R464">
        <v>55337</v>
      </c>
      <c r="S464">
        <v>42045</v>
      </c>
      <c r="T464">
        <v>42046</v>
      </c>
      <c r="U464">
        <v>-87.998040000000003</v>
      </c>
      <c r="V464">
        <v>20</v>
      </c>
      <c r="W464">
        <v>5768.12</v>
      </c>
      <c r="X464">
        <v>86053</v>
      </c>
      <c r="Y464" t="s">
        <v>3216</v>
      </c>
    </row>
    <row r="465" spans="1:25" x14ac:dyDescent="0.2">
      <c r="A465">
        <v>1526</v>
      </c>
      <c r="B465" t="s">
        <v>1056</v>
      </c>
      <c r="C465" t="s">
        <v>13</v>
      </c>
      <c r="D465">
        <v>0.04</v>
      </c>
      <c r="E465">
        <v>11.34</v>
      </c>
      <c r="F465">
        <v>5.01</v>
      </c>
      <c r="G465" t="s">
        <v>14</v>
      </c>
      <c r="H465" t="s">
        <v>47</v>
      </c>
      <c r="I465" t="s">
        <v>24</v>
      </c>
      <c r="J465" t="s">
        <v>64</v>
      </c>
      <c r="K465" t="s">
        <v>49</v>
      </c>
      <c r="L465" t="s">
        <v>391</v>
      </c>
      <c r="M465">
        <v>0.36</v>
      </c>
      <c r="N465" t="s">
        <v>8</v>
      </c>
      <c r="O465" t="s">
        <v>9</v>
      </c>
      <c r="P465" t="s">
        <v>140</v>
      </c>
      <c r="Q465" t="s">
        <v>1057</v>
      </c>
      <c r="R465">
        <v>35211</v>
      </c>
      <c r="S465">
        <v>42045</v>
      </c>
      <c r="T465">
        <v>42046</v>
      </c>
      <c r="U465">
        <v>-189.22399999999999</v>
      </c>
      <c r="V465">
        <v>10</v>
      </c>
      <c r="W465">
        <v>115.53</v>
      </c>
      <c r="X465">
        <v>86812</v>
      </c>
      <c r="Y465" t="s">
        <v>3215</v>
      </c>
    </row>
    <row r="466" spans="1:25" x14ac:dyDescent="0.2">
      <c r="A466">
        <v>1338</v>
      </c>
      <c r="B466" t="s">
        <v>1058</v>
      </c>
      <c r="C466" t="s">
        <v>23</v>
      </c>
      <c r="D466">
        <v>0.02</v>
      </c>
      <c r="E466">
        <v>55.99</v>
      </c>
      <c r="F466">
        <v>3.3</v>
      </c>
      <c r="G466" t="s">
        <v>14</v>
      </c>
      <c r="H466" t="s">
        <v>47</v>
      </c>
      <c r="I466" t="s">
        <v>16</v>
      </c>
      <c r="J466" t="s">
        <v>111</v>
      </c>
      <c r="K466" t="s">
        <v>18</v>
      </c>
      <c r="L466" t="s">
        <v>1059</v>
      </c>
      <c r="M466">
        <v>0.59</v>
      </c>
      <c r="N466" t="s">
        <v>8</v>
      </c>
      <c r="O466" t="s">
        <v>28</v>
      </c>
      <c r="P466" t="s">
        <v>79</v>
      </c>
      <c r="Q466" t="s">
        <v>509</v>
      </c>
      <c r="R466">
        <v>60623</v>
      </c>
      <c r="S466">
        <v>42045</v>
      </c>
      <c r="T466">
        <v>42045</v>
      </c>
      <c r="U466">
        <v>525.20039999999995</v>
      </c>
      <c r="V466">
        <v>16</v>
      </c>
      <c r="W466">
        <v>761.16</v>
      </c>
      <c r="X466">
        <v>91244</v>
      </c>
      <c r="Y466" t="s">
        <v>3216</v>
      </c>
    </row>
    <row r="467" spans="1:25" x14ac:dyDescent="0.2">
      <c r="A467">
        <v>1340</v>
      </c>
      <c r="B467" t="s">
        <v>1060</v>
      </c>
      <c r="C467" t="s">
        <v>23</v>
      </c>
      <c r="D467">
        <v>0</v>
      </c>
      <c r="E467">
        <v>22.38</v>
      </c>
      <c r="F467">
        <v>15.1</v>
      </c>
      <c r="G467" t="s">
        <v>63</v>
      </c>
      <c r="H467" t="s">
        <v>47</v>
      </c>
      <c r="I467" t="s">
        <v>24</v>
      </c>
      <c r="J467" t="s">
        <v>48</v>
      </c>
      <c r="K467" t="s">
        <v>49</v>
      </c>
      <c r="L467" t="s">
        <v>1061</v>
      </c>
      <c r="M467">
        <v>0.38</v>
      </c>
      <c r="N467" t="s">
        <v>8</v>
      </c>
      <c r="O467" t="s">
        <v>87</v>
      </c>
      <c r="P467" t="s">
        <v>88</v>
      </c>
      <c r="Q467" t="s">
        <v>89</v>
      </c>
      <c r="R467">
        <v>10170</v>
      </c>
      <c r="S467">
        <v>42045</v>
      </c>
      <c r="T467">
        <v>42052</v>
      </c>
      <c r="U467">
        <v>-52.646999999999998</v>
      </c>
      <c r="V467">
        <v>29</v>
      </c>
      <c r="W467">
        <v>682.68</v>
      </c>
      <c r="X467">
        <v>21636</v>
      </c>
      <c r="Y467" t="s">
        <v>3218</v>
      </c>
    </row>
    <row r="468" spans="1:25" x14ac:dyDescent="0.2">
      <c r="A468">
        <v>1340</v>
      </c>
      <c r="B468" t="s">
        <v>1060</v>
      </c>
      <c r="C468" t="s">
        <v>23</v>
      </c>
      <c r="D468">
        <v>7.0000000000000007E-2</v>
      </c>
      <c r="E468">
        <v>5.98</v>
      </c>
      <c r="F468">
        <v>4.6900000000000004</v>
      </c>
      <c r="G468" t="s">
        <v>14</v>
      </c>
      <c r="H468" t="s">
        <v>47</v>
      </c>
      <c r="I468" t="s">
        <v>24</v>
      </c>
      <c r="J468" t="s">
        <v>54</v>
      </c>
      <c r="K468" t="s">
        <v>49</v>
      </c>
      <c r="L468" t="s">
        <v>205</v>
      </c>
      <c r="M468">
        <v>0.68</v>
      </c>
      <c r="N468" t="s">
        <v>8</v>
      </c>
      <c r="O468" t="s">
        <v>87</v>
      </c>
      <c r="P468" t="s">
        <v>88</v>
      </c>
      <c r="Q468" t="s">
        <v>89</v>
      </c>
      <c r="R468">
        <v>10170</v>
      </c>
      <c r="S468">
        <v>42045</v>
      </c>
      <c r="T468">
        <v>42050</v>
      </c>
      <c r="U468">
        <v>-24.44</v>
      </c>
      <c r="V468">
        <v>11</v>
      </c>
      <c r="W468">
        <v>73.44</v>
      </c>
      <c r="X468">
        <v>21636</v>
      </c>
      <c r="Y468" t="s">
        <v>3218</v>
      </c>
    </row>
    <row r="469" spans="1:25" x14ac:dyDescent="0.2">
      <c r="A469">
        <v>1340</v>
      </c>
      <c r="B469" t="s">
        <v>1060</v>
      </c>
      <c r="C469" t="s">
        <v>23</v>
      </c>
      <c r="D469">
        <v>0.02</v>
      </c>
      <c r="E469">
        <v>55.99</v>
      </c>
      <c r="F469">
        <v>3.3</v>
      </c>
      <c r="G469" t="s">
        <v>14</v>
      </c>
      <c r="H469" t="s">
        <v>47</v>
      </c>
      <c r="I469" t="s">
        <v>16</v>
      </c>
      <c r="J469" t="s">
        <v>111</v>
      </c>
      <c r="K469" t="s">
        <v>18</v>
      </c>
      <c r="L469" t="s">
        <v>1059</v>
      </c>
      <c r="M469">
        <v>0.59</v>
      </c>
      <c r="N469" t="s">
        <v>8</v>
      </c>
      <c r="O469" t="s">
        <v>87</v>
      </c>
      <c r="P469" t="s">
        <v>88</v>
      </c>
      <c r="Q469" t="s">
        <v>89</v>
      </c>
      <c r="R469">
        <v>10170</v>
      </c>
      <c r="S469">
        <v>42045</v>
      </c>
      <c r="T469">
        <v>42045</v>
      </c>
      <c r="U469">
        <v>366.50700000000001</v>
      </c>
      <c r="V469">
        <v>63</v>
      </c>
      <c r="W469">
        <v>2997.07</v>
      </c>
      <c r="X469">
        <v>21636</v>
      </c>
      <c r="Y469" t="s">
        <v>3218</v>
      </c>
    </row>
    <row r="470" spans="1:25" x14ac:dyDescent="0.2">
      <c r="A470">
        <v>1341</v>
      </c>
      <c r="B470" t="s">
        <v>1062</v>
      </c>
      <c r="C470" t="s">
        <v>23</v>
      </c>
      <c r="D470">
        <v>7.0000000000000007E-2</v>
      </c>
      <c r="E470">
        <v>5.98</v>
      </c>
      <c r="F470">
        <v>4.6900000000000004</v>
      </c>
      <c r="G470" t="s">
        <v>14</v>
      </c>
      <c r="H470" t="s">
        <v>47</v>
      </c>
      <c r="I470" t="s">
        <v>24</v>
      </c>
      <c r="J470" t="s">
        <v>54</v>
      </c>
      <c r="K470" t="s">
        <v>49</v>
      </c>
      <c r="L470" t="s">
        <v>205</v>
      </c>
      <c r="M470">
        <v>0.68</v>
      </c>
      <c r="N470" t="s">
        <v>8</v>
      </c>
      <c r="O470" t="s">
        <v>87</v>
      </c>
      <c r="P470" t="s">
        <v>296</v>
      </c>
      <c r="Q470" t="s">
        <v>1063</v>
      </c>
      <c r="R470">
        <v>17201</v>
      </c>
      <c r="S470">
        <v>42045</v>
      </c>
      <c r="T470">
        <v>42050</v>
      </c>
      <c r="U470">
        <v>-12.7088</v>
      </c>
      <c r="V470">
        <v>3</v>
      </c>
      <c r="W470">
        <v>20.03</v>
      </c>
      <c r="X470">
        <v>91244</v>
      </c>
      <c r="Y470" t="s">
        <v>3218</v>
      </c>
    </row>
    <row r="471" spans="1:25" x14ac:dyDescent="0.2">
      <c r="A471">
        <v>3004</v>
      </c>
      <c r="B471" t="s">
        <v>1064</v>
      </c>
      <c r="C471" t="s">
        <v>23</v>
      </c>
      <c r="D471">
        <v>0.08</v>
      </c>
      <c r="E471">
        <v>6.48</v>
      </c>
      <c r="F471">
        <v>6.81</v>
      </c>
      <c r="G471" t="s">
        <v>14</v>
      </c>
      <c r="H471" t="s">
        <v>70</v>
      </c>
      <c r="I471" t="s">
        <v>24</v>
      </c>
      <c r="J471" t="s">
        <v>64</v>
      </c>
      <c r="K471" t="s">
        <v>49</v>
      </c>
      <c r="L471" t="s">
        <v>1065</v>
      </c>
      <c r="M471">
        <v>0.36</v>
      </c>
      <c r="N471" t="s">
        <v>8</v>
      </c>
      <c r="O471" t="s">
        <v>35</v>
      </c>
      <c r="P471" t="s">
        <v>66</v>
      </c>
      <c r="Q471" t="s">
        <v>76</v>
      </c>
      <c r="R471">
        <v>90049</v>
      </c>
      <c r="S471">
        <v>42045</v>
      </c>
      <c r="T471">
        <v>42050</v>
      </c>
      <c r="U471">
        <v>-94.59</v>
      </c>
      <c r="V471">
        <v>58</v>
      </c>
      <c r="W471">
        <v>382.33</v>
      </c>
      <c r="X471">
        <v>54949</v>
      </c>
      <c r="Y471" t="s">
        <v>3217</v>
      </c>
    </row>
    <row r="472" spans="1:25" x14ac:dyDescent="0.2">
      <c r="A472">
        <v>3004</v>
      </c>
      <c r="B472" t="s">
        <v>1064</v>
      </c>
      <c r="C472" t="s">
        <v>23</v>
      </c>
      <c r="D472">
        <v>0.09</v>
      </c>
      <c r="E472">
        <v>20.98</v>
      </c>
      <c r="F472">
        <v>53.03</v>
      </c>
      <c r="G472" t="s">
        <v>2</v>
      </c>
      <c r="H472" t="s">
        <v>70</v>
      </c>
      <c r="I472" t="s">
        <v>24</v>
      </c>
      <c r="J472" t="s">
        <v>54</v>
      </c>
      <c r="K472" t="s">
        <v>33</v>
      </c>
      <c r="L472" t="s">
        <v>1066</v>
      </c>
      <c r="M472">
        <v>0.78</v>
      </c>
      <c r="N472" t="s">
        <v>8</v>
      </c>
      <c r="O472" t="s">
        <v>35</v>
      </c>
      <c r="P472" t="s">
        <v>66</v>
      </c>
      <c r="Q472" t="s">
        <v>76</v>
      </c>
      <c r="R472">
        <v>90049</v>
      </c>
      <c r="S472">
        <v>42045</v>
      </c>
      <c r="T472">
        <v>42052</v>
      </c>
      <c r="U472">
        <v>-293.74</v>
      </c>
      <c r="V472">
        <v>13</v>
      </c>
      <c r="W472">
        <v>356.61</v>
      </c>
      <c r="X472">
        <v>54949</v>
      </c>
      <c r="Y472" t="s">
        <v>3217</v>
      </c>
    </row>
    <row r="473" spans="1:25" x14ac:dyDescent="0.2">
      <c r="A473">
        <v>3006</v>
      </c>
      <c r="B473" t="s">
        <v>1067</v>
      </c>
      <c r="C473" t="s">
        <v>23</v>
      </c>
      <c r="D473">
        <v>0.08</v>
      </c>
      <c r="E473">
        <v>6.48</v>
      </c>
      <c r="F473">
        <v>6.81</v>
      </c>
      <c r="G473" t="s">
        <v>14</v>
      </c>
      <c r="H473" t="s">
        <v>70</v>
      </c>
      <c r="I473" t="s">
        <v>24</v>
      </c>
      <c r="J473" t="s">
        <v>64</v>
      </c>
      <c r="K473" t="s">
        <v>49</v>
      </c>
      <c r="L473" t="s">
        <v>1065</v>
      </c>
      <c r="M473">
        <v>0.36</v>
      </c>
      <c r="N473" t="s">
        <v>8</v>
      </c>
      <c r="O473" t="s">
        <v>35</v>
      </c>
      <c r="P473" t="s">
        <v>466</v>
      </c>
      <c r="Q473" t="s">
        <v>1068</v>
      </c>
      <c r="R473">
        <v>83402</v>
      </c>
      <c r="S473">
        <v>42045</v>
      </c>
      <c r="T473">
        <v>42050</v>
      </c>
      <c r="U473">
        <v>-49.186799999999998</v>
      </c>
      <c r="V473">
        <v>14</v>
      </c>
      <c r="W473">
        <v>92.29</v>
      </c>
      <c r="X473">
        <v>91388</v>
      </c>
      <c r="Y473" t="s">
        <v>3217</v>
      </c>
    </row>
    <row r="474" spans="1:25" x14ac:dyDescent="0.2">
      <c r="A474">
        <v>3006</v>
      </c>
      <c r="B474" t="s">
        <v>1067</v>
      </c>
      <c r="C474" t="s">
        <v>23</v>
      </c>
      <c r="D474">
        <v>0.09</v>
      </c>
      <c r="E474">
        <v>20.98</v>
      </c>
      <c r="F474">
        <v>53.03</v>
      </c>
      <c r="G474" t="s">
        <v>2</v>
      </c>
      <c r="H474" t="s">
        <v>70</v>
      </c>
      <c r="I474" t="s">
        <v>24</v>
      </c>
      <c r="J474" t="s">
        <v>54</v>
      </c>
      <c r="K474" t="s">
        <v>33</v>
      </c>
      <c r="L474" t="s">
        <v>1066</v>
      </c>
      <c r="M474">
        <v>0.78</v>
      </c>
      <c r="N474" t="s">
        <v>8</v>
      </c>
      <c r="O474" t="s">
        <v>35</v>
      </c>
      <c r="P474" t="s">
        <v>466</v>
      </c>
      <c r="Q474" t="s">
        <v>1068</v>
      </c>
      <c r="R474">
        <v>83402</v>
      </c>
      <c r="S474">
        <v>42045</v>
      </c>
      <c r="T474">
        <v>42052</v>
      </c>
      <c r="U474">
        <v>-152.7448</v>
      </c>
      <c r="V474">
        <v>3</v>
      </c>
      <c r="W474">
        <v>82.29</v>
      </c>
      <c r="X474">
        <v>91388</v>
      </c>
      <c r="Y474" t="s">
        <v>3217</v>
      </c>
    </row>
    <row r="475" spans="1:25" x14ac:dyDescent="0.2">
      <c r="A475">
        <v>1132</v>
      </c>
      <c r="B475" t="s">
        <v>1069</v>
      </c>
      <c r="C475" t="s">
        <v>92</v>
      </c>
      <c r="D475">
        <v>0.06</v>
      </c>
      <c r="E475">
        <v>6.37</v>
      </c>
      <c r="F475">
        <v>5.19</v>
      </c>
      <c r="G475" t="s">
        <v>14</v>
      </c>
      <c r="H475" t="s">
        <v>70</v>
      </c>
      <c r="I475" t="s">
        <v>24</v>
      </c>
      <c r="J475" t="s">
        <v>48</v>
      </c>
      <c r="K475" t="s">
        <v>49</v>
      </c>
      <c r="L475" t="s">
        <v>883</v>
      </c>
      <c r="M475">
        <v>0.38</v>
      </c>
      <c r="N475" t="s">
        <v>8</v>
      </c>
      <c r="O475" t="s">
        <v>28</v>
      </c>
      <c r="P475" t="s">
        <v>163</v>
      </c>
      <c r="Q475" t="s">
        <v>1070</v>
      </c>
      <c r="R475">
        <v>76039</v>
      </c>
      <c r="S475">
        <v>42045</v>
      </c>
      <c r="T475">
        <v>42046</v>
      </c>
      <c r="U475">
        <v>-48.219499999999996</v>
      </c>
      <c r="V475">
        <v>6</v>
      </c>
      <c r="W475">
        <v>37.700000000000003</v>
      </c>
      <c r="X475">
        <v>88101</v>
      </c>
      <c r="Y475" t="s">
        <v>3216</v>
      </c>
    </row>
    <row r="476" spans="1:25" x14ac:dyDescent="0.2">
      <c r="A476">
        <v>2145</v>
      </c>
      <c r="B476" t="s">
        <v>1071</v>
      </c>
      <c r="C476" t="s">
        <v>92</v>
      </c>
      <c r="D476">
        <v>0</v>
      </c>
      <c r="E476">
        <v>20.28</v>
      </c>
      <c r="F476">
        <v>14.39</v>
      </c>
      <c r="G476" t="s">
        <v>14</v>
      </c>
      <c r="H476" t="s">
        <v>70</v>
      </c>
      <c r="I476" t="s">
        <v>4</v>
      </c>
      <c r="J476" t="s">
        <v>102</v>
      </c>
      <c r="K476" t="s">
        <v>49</v>
      </c>
      <c r="L476" t="s">
        <v>686</v>
      </c>
      <c r="M476">
        <v>0.47</v>
      </c>
      <c r="N476" t="s">
        <v>8</v>
      </c>
      <c r="O476" t="s">
        <v>9</v>
      </c>
      <c r="P476" t="s">
        <v>99</v>
      </c>
      <c r="Q476" t="s">
        <v>1072</v>
      </c>
      <c r="R476">
        <v>33311</v>
      </c>
      <c r="S476">
        <v>42045</v>
      </c>
      <c r="T476">
        <v>42047</v>
      </c>
      <c r="U476">
        <v>15.678000000000001</v>
      </c>
      <c r="V476">
        <v>11</v>
      </c>
      <c r="W476">
        <v>237.83</v>
      </c>
      <c r="X476">
        <v>87072</v>
      </c>
      <c r="Y476" t="s">
        <v>3215</v>
      </c>
    </row>
    <row r="477" spans="1:25" x14ac:dyDescent="0.2">
      <c r="A477">
        <v>1633</v>
      </c>
      <c r="B477" t="s">
        <v>1073</v>
      </c>
      <c r="C477" t="s">
        <v>46</v>
      </c>
      <c r="D477">
        <v>0.03</v>
      </c>
      <c r="E477">
        <v>5.98</v>
      </c>
      <c r="F477">
        <v>3.85</v>
      </c>
      <c r="G477" t="s">
        <v>14</v>
      </c>
      <c r="H477" t="s">
        <v>47</v>
      </c>
      <c r="I477" t="s">
        <v>16</v>
      </c>
      <c r="J477" t="s">
        <v>17</v>
      </c>
      <c r="K477" t="s">
        <v>18</v>
      </c>
      <c r="L477" t="s">
        <v>1074</v>
      </c>
      <c r="M477">
        <v>0.68</v>
      </c>
      <c r="N477" t="s">
        <v>8</v>
      </c>
      <c r="O477" t="s">
        <v>9</v>
      </c>
      <c r="P477" t="s">
        <v>10</v>
      </c>
      <c r="Q477" t="s">
        <v>1075</v>
      </c>
      <c r="R477">
        <v>38637</v>
      </c>
      <c r="S477">
        <v>42045</v>
      </c>
      <c r="T477">
        <v>42047</v>
      </c>
      <c r="U477">
        <v>-76.106800000000007</v>
      </c>
      <c r="V477">
        <v>6</v>
      </c>
      <c r="W477">
        <v>38.54</v>
      </c>
      <c r="X477">
        <v>90531</v>
      </c>
      <c r="Y477" t="s">
        <v>3215</v>
      </c>
    </row>
    <row r="478" spans="1:25" x14ac:dyDescent="0.2">
      <c r="A478">
        <v>2302</v>
      </c>
      <c r="B478" t="s">
        <v>127</v>
      </c>
      <c r="C478" t="s">
        <v>1</v>
      </c>
      <c r="D478">
        <v>7.0000000000000007E-2</v>
      </c>
      <c r="E478">
        <v>270.98</v>
      </c>
      <c r="F478">
        <v>50</v>
      </c>
      <c r="G478" t="s">
        <v>2</v>
      </c>
      <c r="H478" t="s">
        <v>70</v>
      </c>
      <c r="I478" t="s">
        <v>4</v>
      </c>
      <c r="J478" t="s">
        <v>85</v>
      </c>
      <c r="K478" t="s">
        <v>33</v>
      </c>
      <c r="L478" t="s">
        <v>1076</v>
      </c>
      <c r="M478">
        <v>0.77</v>
      </c>
      <c r="N478" t="s">
        <v>8</v>
      </c>
      <c r="O478" t="s">
        <v>9</v>
      </c>
      <c r="P478" t="s">
        <v>99</v>
      </c>
      <c r="Q478" t="s">
        <v>130</v>
      </c>
      <c r="R478">
        <v>32404</v>
      </c>
      <c r="S478">
        <v>42046</v>
      </c>
      <c r="T478">
        <v>42048</v>
      </c>
      <c r="U478">
        <v>27.725999999999999</v>
      </c>
      <c r="V478">
        <v>9</v>
      </c>
      <c r="W478">
        <v>2439.37</v>
      </c>
      <c r="X478">
        <v>87695</v>
      </c>
      <c r="Y478" t="s">
        <v>3215</v>
      </c>
    </row>
    <row r="479" spans="1:25" x14ac:dyDescent="0.2">
      <c r="A479">
        <v>2303</v>
      </c>
      <c r="B479" t="s">
        <v>132</v>
      </c>
      <c r="C479" t="s">
        <v>1</v>
      </c>
      <c r="D479">
        <v>7.0000000000000007E-2</v>
      </c>
      <c r="E479">
        <v>270.98</v>
      </c>
      <c r="F479">
        <v>50</v>
      </c>
      <c r="G479" t="s">
        <v>2</v>
      </c>
      <c r="H479" t="s">
        <v>70</v>
      </c>
      <c r="I479" t="s">
        <v>4</v>
      </c>
      <c r="J479" t="s">
        <v>85</v>
      </c>
      <c r="K479" t="s">
        <v>33</v>
      </c>
      <c r="L479" t="s">
        <v>1076</v>
      </c>
      <c r="M479">
        <v>0.77</v>
      </c>
      <c r="N479" t="s">
        <v>8</v>
      </c>
      <c r="O479" t="s">
        <v>87</v>
      </c>
      <c r="P479" t="s">
        <v>88</v>
      </c>
      <c r="Q479" t="s">
        <v>89</v>
      </c>
      <c r="R479">
        <v>10011</v>
      </c>
      <c r="S479">
        <v>42046</v>
      </c>
      <c r="T479">
        <v>42048</v>
      </c>
      <c r="U479">
        <v>-96.05</v>
      </c>
      <c r="V479">
        <v>36</v>
      </c>
      <c r="W479">
        <v>9757.48</v>
      </c>
      <c r="X479">
        <v>47493</v>
      </c>
      <c r="Y479" t="s">
        <v>3218</v>
      </c>
    </row>
    <row r="480" spans="1:25" x14ac:dyDescent="0.2">
      <c r="A480">
        <v>1354</v>
      </c>
      <c r="B480" t="s">
        <v>1077</v>
      </c>
      <c r="C480" t="s">
        <v>13</v>
      </c>
      <c r="D480">
        <v>0.1</v>
      </c>
      <c r="E480">
        <v>4.13</v>
      </c>
      <c r="F480">
        <v>0.99</v>
      </c>
      <c r="G480" t="s">
        <v>14</v>
      </c>
      <c r="H480" t="s">
        <v>15</v>
      </c>
      <c r="I480" t="s">
        <v>24</v>
      </c>
      <c r="J480" t="s">
        <v>128</v>
      </c>
      <c r="K480" t="s">
        <v>49</v>
      </c>
      <c r="L480" t="s">
        <v>302</v>
      </c>
      <c r="M480">
        <v>0.39</v>
      </c>
      <c r="N480" t="s">
        <v>8</v>
      </c>
      <c r="O480" t="s">
        <v>28</v>
      </c>
      <c r="P480" t="s">
        <v>163</v>
      </c>
      <c r="Q480" t="s">
        <v>1078</v>
      </c>
      <c r="R480">
        <v>76086</v>
      </c>
      <c r="S480">
        <v>42046</v>
      </c>
      <c r="T480">
        <v>42046</v>
      </c>
      <c r="U480">
        <v>-1.0711999999999999</v>
      </c>
      <c r="V480">
        <v>2</v>
      </c>
      <c r="W480">
        <v>8.3000000000000007</v>
      </c>
      <c r="X480">
        <v>91209</v>
      </c>
      <c r="Y480" t="s">
        <v>3216</v>
      </c>
    </row>
    <row r="481" spans="1:25" x14ac:dyDescent="0.2">
      <c r="A481">
        <v>1354</v>
      </c>
      <c r="B481" t="s">
        <v>1077</v>
      </c>
      <c r="C481" t="s">
        <v>13</v>
      </c>
      <c r="D481">
        <v>0.04</v>
      </c>
      <c r="E481">
        <v>4.9800000000000004</v>
      </c>
      <c r="F481">
        <v>0.49</v>
      </c>
      <c r="G481" t="s">
        <v>14</v>
      </c>
      <c r="H481" t="s">
        <v>15</v>
      </c>
      <c r="I481" t="s">
        <v>24</v>
      </c>
      <c r="J481" t="s">
        <v>128</v>
      </c>
      <c r="K481" t="s">
        <v>49</v>
      </c>
      <c r="L481" t="s">
        <v>1079</v>
      </c>
      <c r="M481">
        <v>0.39</v>
      </c>
      <c r="N481" t="s">
        <v>8</v>
      </c>
      <c r="O481" t="s">
        <v>28</v>
      </c>
      <c r="P481" t="s">
        <v>163</v>
      </c>
      <c r="Q481" t="s">
        <v>1078</v>
      </c>
      <c r="R481">
        <v>76086</v>
      </c>
      <c r="S481">
        <v>42046</v>
      </c>
      <c r="T481">
        <v>42048</v>
      </c>
      <c r="U481">
        <v>4.4104000000000001</v>
      </c>
      <c r="V481">
        <v>2</v>
      </c>
      <c r="W481">
        <v>10.039999999999999</v>
      </c>
      <c r="X481">
        <v>91209</v>
      </c>
      <c r="Y481" t="s">
        <v>3216</v>
      </c>
    </row>
    <row r="482" spans="1:25" x14ac:dyDescent="0.2">
      <c r="A482">
        <v>2072</v>
      </c>
      <c r="B482" t="s">
        <v>896</v>
      </c>
      <c r="C482" t="s">
        <v>13</v>
      </c>
      <c r="D482">
        <v>0.09</v>
      </c>
      <c r="E482">
        <v>260.98</v>
      </c>
      <c r="F482">
        <v>41.91</v>
      </c>
      <c r="G482" t="s">
        <v>2</v>
      </c>
      <c r="H482" t="s">
        <v>70</v>
      </c>
      <c r="I482" t="s">
        <v>4</v>
      </c>
      <c r="J482" t="s">
        <v>93</v>
      </c>
      <c r="K482" t="s">
        <v>6</v>
      </c>
      <c r="L482" t="s">
        <v>411</v>
      </c>
      <c r="M482">
        <v>0.59</v>
      </c>
      <c r="N482" t="s">
        <v>8</v>
      </c>
      <c r="O482" t="s">
        <v>28</v>
      </c>
      <c r="P482" t="s">
        <v>265</v>
      </c>
      <c r="Q482" t="s">
        <v>898</v>
      </c>
      <c r="R482">
        <v>48505</v>
      </c>
      <c r="S482">
        <v>42046</v>
      </c>
      <c r="T482">
        <v>42048</v>
      </c>
      <c r="U482">
        <v>1307.2692</v>
      </c>
      <c r="V482">
        <v>14</v>
      </c>
      <c r="W482">
        <v>3377.06</v>
      </c>
      <c r="X482">
        <v>88556</v>
      </c>
      <c r="Y482" t="s">
        <v>3216</v>
      </c>
    </row>
    <row r="483" spans="1:25" x14ac:dyDescent="0.2">
      <c r="A483">
        <v>2072</v>
      </c>
      <c r="B483" t="s">
        <v>896</v>
      </c>
      <c r="C483" t="s">
        <v>13</v>
      </c>
      <c r="D483">
        <v>0.01</v>
      </c>
      <c r="E483">
        <v>10.52</v>
      </c>
      <c r="F483">
        <v>7.94</v>
      </c>
      <c r="G483" t="s">
        <v>14</v>
      </c>
      <c r="H483" t="s">
        <v>70</v>
      </c>
      <c r="I483" t="s">
        <v>4</v>
      </c>
      <c r="J483" t="s">
        <v>102</v>
      </c>
      <c r="K483" t="s">
        <v>18</v>
      </c>
      <c r="L483" t="s">
        <v>1080</v>
      </c>
      <c r="M483">
        <v>0.52</v>
      </c>
      <c r="N483" t="s">
        <v>8</v>
      </c>
      <c r="O483" t="s">
        <v>28</v>
      </c>
      <c r="P483" t="s">
        <v>265</v>
      </c>
      <c r="Q483" t="s">
        <v>898</v>
      </c>
      <c r="R483">
        <v>48505</v>
      </c>
      <c r="S483">
        <v>42046</v>
      </c>
      <c r="T483">
        <v>42048</v>
      </c>
      <c r="U483">
        <v>-15.8184</v>
      </c>
      <c r="V483">
        <v>11</v>
      </c>
      <c r="W483">
        <v>123.93</v>
      </c>
      <c r="X483">
        <v>88556</v>
      </c>
      <c r="Y483" t="s">
        <v>3216</v>
      </c>
    </row>
    <row r="484" spans="1:25" x14ac:dyDescent="0.2">
      <c r="A484">
        <v>2072</v>
      </c>
      <c r="B484" t="s">
        <v>896</v>
      </c>
      <c r="C484" t="s">
        <v>13</v>
      </c>
      <c r="D484">
        <v>0.02</v>
      </c>
      <c r="E484">
        <v>5.98</v>
      </c>
      <c r="F484">
        <v>7.5</v>
      </c>
      <c r="G484" t="s">
        <v>63</v>
      </c>
      <c r="H484" t="s">
        <v>70</v>
      </c>
      <c r="I484" t="s">
        <v>24</v>
      </c>
      <c r="J484" t="s">
        <v>64</v>
      </c>
      <c r="K484" t="s">
        <v>49</v>
      </c>
      <c r="L484" t="s">
        <v>1081</v>
      </c>
      <c r="M484">
        <v>0.4</v>
      </c>
      <c r="N484" t="s">
        <v>8</v>
      </c>
      <c r="O484" t="s">
        <v>28</v>
      </c>
      <c r="P484" t="s">
        <v>265</v>
      </c>
      <c r="Q484" t="s">
        <v>898</v>
      </c>
      <c r="R484">
        <v>48505</v>
      </c>
      <c r="S484">
        <v>42046</v>
      </c>
      <c r="T484">
        <v>42048</v>
      </c>
      <c r="U484">
        <v>-55.8324</v>
      </c>
      <c r="V484">
        <v>14</v>
      </c>
      <c r="W484">
        <v>93.96</v>
      </c>
      <c r="X484">
        <v>88556</v>
      </c>
      <c r="Y484" t="s">
        <v>3216</v>
      </c>
    </row>
    <row r="485" spans="1:25" x14ac:dyDescent="0.2">
      <c r="A485">
        <v>2489</v>
      </c>
      <c r="B485" t="s">
        <v>427</v>
      </c>
      <c r="C485" t="s">
        <v>13</v>
      </c>
      <c r="D485">
        <v>0.01</v>
      </c>
      <c r="E485">
        <v>2036.48</v>
      </c>
      <c r="F485">
        <v>14.7</v>
      </c>
      <c r="G485" t="s">
        <v>2</v>
      </c>
      <c r="H485" t="s">
        <v>15</v>
      </c>
      <c r="I485" t="s">
        <v>16</v>
      </c>
      <c r="J485" t="s">
        <v>32</v>
      </c>
      <c r="K485" t="s">
        <v>33</v>
      </c>
      <c r="L485" t="s">
        <v>34</v>
      </c>
      <c r="M485">
        <v>0.55000000000000004</v>
      </c>
      <c r="N485" t="s">
        <v>8</v>
      </c>
      <c r="O485" t="s">
        <v>35</v>
      </c>
      <c r="P485" t="s">
        <v>66</v>
      </c>
      <c r="Q485" t="s">
        <v>429</v>
      </c>
      <c r="R485">
        <v>94521</v>
      </c>
      <c r="S485">
        <v>42046</v>
      </c>
      <c r="T485">
        <v>42048</v>
      </c>
      <c r="U485">
        <v>-1596.7457999999999</v>
      </c>
      <c r="V485">
        <v>2</v>
      </c>
      <c r="W485">
        <v>3786.84</v>
      </c>
      <c r="X485">
        <v>86883</v>
      </c>
      <c r="Y485" t="s">
        <v>3217</v>
      </c>
    </row>
    <row r="486" spans="1:25" x14ac:dyDescent="0.2">
      <c r="A486">
        <v>2778</v>
      </c>
      <c r="B486" t="s">
        <v>1082</v>
      </c>
      <c r="C486" t="s">
        <v>13</v>
      </c>
      <c r="D486">
        <v>0.05</v>
      </c>
      <c r="E486">
        <v>205.99</v>
      </c>
      <c r="F486">
        <v>8.99</v>
      </c>
      <c r="G486" t="s">
        <v>63</v>
      </c>
      <c r="H486" t="s">
        <v>15</v>
      </c>
      <c r="I486" t="s">
        <v>16</v>
      </c>
      <c r="J486" t="s">
        <v>111</v>
      </c>
      <c r="K486" t="s">
        <v>49</v>
      </c>
      <c r="L486" t="s">
        <v>1083</v>
      </c>
      <c r="M486">
        <v>0.57999999999999996</v>
      </c>
      <c r="N486" t="s">
        <v>8</v>
      </c>
      <c r="O486" t="s">
        <v>9</v>
      </c>
      <c r="P486" t="s">
        <v>73</v>
      </c>
      <c r="Q486" t="s">
        <v>1084</v>
      </c>
      <c r="R486">
        <v>28403</v>
      </c>
      <c r="S486">
        <v>42046</v>
      </c>
      <c r="T486">
        <v>42047</v>
      </c>
      <c r="U486">
        <v>111.05249999999999</v>
      </c>
      <c r="V486">
        <v>12</v>
      </c>
      <c r="W486">
        <v>2118.9899999999998</v>
      </c>
      <c r="X486">
        <v>87160</v>
      </c>
      <c r="Y486" t="s">
        <v>3215</v>
      </c>
    </row>
    <row r="487" spans="1:25" x14ac:dyDescent="0.2">
      <c r="A487">
        <v>2778</v>
      </c>
      <c r="B487" t="s">
        <v>1082</v>
      </c>
      <c r="C487" t="s">
        <v>13</v>
      </c>
      <c r="D487">
        <v>0.08</v>
      </c>
      <c r="E487">
        <v>205.99</v>
      </c>
      <c r="F487">
        <v>8.99</v>
      </c>
      <c r="G487" t="s">
        <v>14</v>
      </c>
      <c r="H487" t="s">
        <v>15</v>
      </c>
      <c r="I487" t="s">
        <v>16</v>
      </c>
      <c r="J487" t="s">
        <v>111</v>
      </c>
      <c r="K487" t="s">
        <v>49</v>
      </c>
      <c r="L487" t="s">
        <v>639</v>
      </c>
      <c r="M487">
        <v>0.56000000000000005</v>
      </c>
      <c r="N487" t="s">
        <v>8</v>
      </c>
      <c r="O487" t="s">
        <v>9</v>
      </c>
      <c r="P487" t="s">
        <v>73</v>
      </c>
      <c r="Q487" t="s">
        <v>1084</v>
      </c>
      <c r="R487">
        <v>28403</v>
      </c>
      <c r="S487">
        <v>42046</v>
      </c>
      <c r="T487">
        <v>42047</v>
      </c>
      <c r="U487">
        <v>-1963.752</v>
      </c>
      <c r="V487">
        <v>5</v>
      </c>
      <c r="W487">
        <v>837.64</v>
      </c>
      <c r="X487">
        <v>87160</v>
      </c>
      <c r="Y487" t="s">
        <v>3215</v>
      </c>
    </row>
    <row r="488" spans="1:25" x14ac:dyDescent="0.2">
      <c r="A488">
        <v>1815</v>
      </c>
      <c r="B488" t="s">
        <v>1085</v>
      </c>
      <c r="C488" t="s">
        <v>92</v>
      </c>
      <c r="D488">
        <v>0.06</v>
      </c>
      <c r="E488">
        <v>90.97</v>
      </c>
      <c r="F488">
        <v>14</v>
      </c>
      <c r="G488" t="s">
        <v>2</v>
      </c>
      <c r="H488" t="s">
        <v>47</v>
      </c>
      <c r="I488" t="s">
        <v>16</v>
      </c>
      <c r="J488" t="s">
        <v>32</v>
      </c>
      <c r="K488" t="s">
        <v>33</v>
      </c>
      <c r="L488" t="s">
        <v>1086</v>
      </c>
      <c r="M488">
        <v>0.36</v>
      </c>
      <c r="N488" t="s">
        <v>8</v>
      </c>
      <c r="O488" t="s">
        <v>9</v>
      </c>
      <c r="P488" t="s">
        <v>10</v>
      </c>
      <c r="Q488" t="s">
        <v>1087</v>
      </c>
      <c r="R488">
        <v>39208</v>
      </c>
      <c r="S488">
        <v>42046</v>
      </c>
      <c r="T488">
        <v>42047</v>
      </c>
      <c r="U488">
        <v>47.334000000000003</v>
      </c>
      <c r="V488">
        <v>14</v>
      </c>
      <c r="W488">
        <v>1263.3499999999999</v>
      </c>
      <c r="X488">
        <v>90525</v>
      </c>
      <c r="Y488" t="s">
        <v>3215</v>
      </c>
    </row>
    <row r="489" spans="1:25" x14ac:dyDescent="0.2">
      <c r="A489">
        <v>757</v>
      </c>
      <c r="B489" t="s">
        <v>1088</v>
      </c>
      <c r="C489" t="s">
        <v>46</v>
      </c>
      <c r="D489">
        <v>0.03</v>
      </c>
      <c r="E489">
        <v>37.94</v>
      </c>
      <c r="F489">
        <v>5.08</v>
      </c>
      <c r="G489" t="s">
        <v>14</v>
      </c>
      <c r="H489" t="s">
        <v>47</v>
      </c>
      <c r="I489" t="s">
        <v>24</v>
      </c>
      <c r="J489" t="s">
        <v>64</v>
      </c>
      <c r="K489" t="s">
        <v>26</v>
      </c>
      <c r="L489" t="s">
        <v>1089</v>
      </c>
      <c r="M489">
        <v>0.38</v>
      </c>
      <c r="N489" t="s">
        <v>8</v>
      </c>
      <c r="O489" t="s">
        <v>35</v>
      </c>
      <c r="P489" t="s">
        <v>115</v>
      </c>
      <c r="Q489" t="s">
        <v>1090</v>
      </c>
      <c r="R489">
        <v>97062</v>
      </c>
      <c r="S489">
        <v>42046</v>
      </c>
      <c r="T489">
        <v>42048</v>
      </c>
      <c r="U489">
        <v>-7.5244</v>
      </c>
      <c r="V489">
        <v>1</v>
      </c>
      <c r="W489">
        <v>39.97</v>
      </c>
      <c r="X489">
        <v>90258</v>
      </c>
      <c r="Y489" t="s">
        <v>3217</v>
      </c>
    </row>
    <row r="490" spans="1:25" x14ac:dyDescent="0.2">
      <c r="A490">
        <v>16</v>
      </c>
      <c r="B490" t="s">
        <v>1091</v>
      </c>
      <c r="C490" t="s">
        <v>13</v>
      </c>
      <c r="D490">
        <v>0.04</v>
      </c>
      <c r="E490">
        <v>2.98</v>
      </c>
      <c r="F490">
        <v>1.58</v>
      </c>
      <c r="G490" t="s">
        <v>14</v>
      </c>
      <c r="H490" t="s">
        <v>3</v>
      </c>
      <c r="I490" t="s">
        <v>24</v>
      </c>
      <c r="J490" t="s">
        <v>152</v>
      </c>
      <c r="K490" t="s">
        <v>26</v>
      </c>
      <c r="L490" t="s">
        <v>1092</v>
      </c>
      <c r="M490">
        <v>0.39</v>
      </c>
      <c r="N490" t="s">
        <v>8</v>
      </c>
      <c r="O490" t="s">
        <v>87</v>
      </c>
      <c r="P490" t="s">
        <v>88</v>
      </c>
      <c r="Q490" t="s">
        <v>1093</v>
      </c>
      <c r="R490">
        <v>13210</v>
      </c>
      <c r="S490">
        <v>42047</v>
      </c>
      <c r="T490">
        <v>42050</v>
      </c>
      <c r="U490">
        <v>2.63</v>
      </c>
      <c r="V490">
        <v>6</v>
      </c>
      <c r="W490">
        <v>18.8</v>
      </c>
      <c r="X490">
        <v>86836</v>
      </c>
      <c r="Y490" t="s">
        <v>3218</v>
      </c>
    </row>
    <row r="491" spans="1:25" x14ac:dyDescent="0.2">
      <c r="A491">
        <v>16</v>
      </c>
      <c r="B491" t="s">
        <v>1091</v>
      </c>
      <c r="C491" t="s">
        <v>13</v>
      </c>
      <c r="D491">
        <v>0.05</v>
      </c>
      <c r="E491">
        <v>115.99</v>
      </c>
      <c r="F491">
        <v>2.5</v>
      </c>
      <c r="G491" t="s">
        <v>14</v>
      </c>
      <c r="H491" t="s">
        <v>3</v>
      </c>
      <c r="I491" t="s">
        <v>16</v>
      </c>
      <c r="J491" t="s">
        <v>111</v>
      </c>
      <c r="K491" t="s">
        <v>49</v>
      </c>
      <c r="L491" t="s">
        <v>1094</v>
      </c>
      <c r="M491">
        <v>0.55000000000000004</v>
      </c>
      <c r="N491" t="s">
        <v>8</v>
      </c>
      <c r="O491" t="s">
        <v>87</v>
      </c>
      <c r="P491" t="s">
        <v>88</v>
      </c>
      <c r="Q491" t="s">
        <v>1093</v>
      </c>
      <c r="R491">
        <v>13210</v>
      </c>
      <c r="S491">
        <v>42047</v>
      </c>
      <c r="T491">
        <v>42049</v>
      </c>
      <c r="U491">
        <v>652.73310000000004</v>
      </c>
      <c r="V491">
        <v>10</v>
      </c>
      <c r="W491">
        <v>945.99</v>
      </c>
      <c r="X491">
        <v>86836</v>
      </c>
      <c r="Y491" t="s">
        <v>3218</v>
      </c>
    </row>
    <row r="492" spans="1:25" x14ac:dyDescent="0.2">
      <c r="A492">
        <v>190</v>
      </c>
      <c r="B492" t="s">
        <v>1095</v>
      </c>
      <c r="C492" t="s">
        <v>13</v>
      </c>
      <c r="D492">
        <v>0.1</v>
      </c>
      <c r="E492">
        <v>58.1</v>
      </c>
      <c r="F492">
        <v>1.49</v>
      </c>
      <c r="G492" t="s">
        <v>14</v>
      </c>
      <c r="H492" t="s">
        <v>70</v>
      </c>
      <c r="I492" t="s">
        <v>24</v>
      </c>
      <c r="J492" t="s">
        <v>48</v>
      </c>
      <c r="K492" t="s">
        <v>49</v>
      </c>
      <c r="L492" t="s">
        <v>598</v>
      </c>
      <c r="M492">
        <v>0.38</v>
      </c>
      <c r="N492" t="s">
        <v>8</v>
      </c>
      <c r="O492" t="s">
        <v>28</v>
      </c>
      <c r="P492" t="s">
        <v>79</v>
      </c>
      <c r="Q492" t="s">
        <v>1096</v>
      </c>
      <c r="R492">
        <v>60004</v>
      </c>
      <c r="S492">
        <v>42047</v>
      </c>
      <c r="T492">
        <v>42048</v>
      </c>
      <c r="U492">
        <v>113.6499</v>
      </c>
      <c r="V492">
        <v>3</v>
      </c>
      <c r="W492">
        <v>164.71</v>
      </c>
      <c r="X492">
        <v>89092</v>
      </c>
      <c r="Y492" t="s">
        <v>3216</v>
      </c>
    </row>
    <row r="493" spans="1:25" x14ac:dyDescent="0.2">
      <c r="A493">
        <v>191</v>
      </c>
      <c r="B493" t="s">
        <v>1097</v>
      </c>
      <c r="C493" t="s">
        <v>13</v>
      </c>
      <c r="D493">
        <v>0.01</v>
      </c>
      <c r="E493">
        <v>80.48</v>
      </c>
      <c r="F493">
        <v>4.5</v>
      </c>
      <c r="G493" t="s">
        <v>14</v>
      </c>
      <c r="H493" t="s">
        <v>70</v>
      </c>
      <c r="I493" t="s">
        <v>24</v>
      </c>
      <c r="J493" t="s">
        <v>71</v>
      </c>
      <c r="K493" t="s">
        <v>49</v>
      </c>
      <c r="L493" t="s">
        <v>1098</v>
      </c>
      <c r="M493">
        <v>0.55000000000000004</v>
      </c>
      <c r="N493" t="s">
        <v>8</v>
      </c>
      <c r="O493" t="s">
        <v>28</v>
      </c>
      <c r="P493" t="s">
        <v>79</v>
      </c>
      <c r="Q493" t="s">
        <v>1099</v>
      </c>
      <c r="R493">
        <v>60505</v>
      </c>
      <c r="S493">
        <v>42047</v>
      </c>
      <c r="T493">
        <v>42050</v>
      </c>
      <c r="U493">
        <v>-35.474400000000003</v>
      </c>
      <c r="V493">
        <v>1</v>
      </c>
      <c r="W493">
        <v>79.680000000000007</v>
      </c>
      <c r="X493">
        <v>89092</v>
      </c>
      <c r="Y493" t="s">
        <v>3216</v>
      </c>
    </row>
    <row r="494" spans="1:25" x14ac:dyDescent="0.2">
      <c r="A494">
        <v>3046</v>
      </c>
      <c r="B494" t="s">
        <v>1100</v>
      </c>
      <c r="C494" t="s">
        <v>13</v>
      </c>
      <c r="D494">
        <v>0.05</v>
      </c>
      <c r="E494">
        <v>120.98</v>
      </c>
      <c r="F494">
        <v>30</v>
      </c>
      <c r="G494" t="s">
        <v>2</v>
      </c>
      <c r="H494" t="s">
        <v>3</v>
      </c>
      <c r="I494" t="s">
        <v>4</v>
      </c>
      <c r="J494" t="s">
        <v>85</v>
      </c>
      <c r="K494" t="s">
        <v>33</v>
      </c>
      <c r="L494" t="s">
        <v>1101</v>
      </c>
      <c r="M494">
        <v>0.64</v>
      </c>
      <c r="N494" t="s">
        <v>8</v>
      </c>
      <c r="O494" t="s">
        <v>28</v>
      </c>
      <c r="P494" t="s">
        <v>513</v>
      </c>
      <c r="Q494" t="s">
        <v>734</v>
      </c>
      <c r="R494">
        <v>66209</v>
      </c>
      <c r="S494">
        <v>42047</v>
      </c>
      <c r="T494">
        <v>42049</v>
      </c>
      <c r="U494">
        <v>-78.759200000000007</v>
      </c>
      <c r="V494">
        <v>2</v>
      </c>
      <c r="W494">
        <v>251.06</v>
      </c>
      <c r="X494">
        <v>86103</v>
      </c>
      <c r="Y494" t="s">
        <v>3216</v>
      </c>
    </row>
    <row r="495" spans="1:25" x14ac:dyDescent="0.2">
      <c r="A495">
        <v>954</v>
      </c>
      <c r="B495" t="s">
        <v>1102</v>
      </c>
      <c r="C495" t="s">
        <v>23</v>
      </c>
      <c r="D495">
        <v>0.1</v>
      </c>
      <c r="E495">
        <v>7.31</v>
      </c>
      <c r="F495">
        <v>0.49</v>
      </c>
      <c r="G495" t="s">
        <v>14</v>
      </c>
      <c r="H495" t="s">
        <v>3</v>
      </c>
      <c r="I495" t="s">
        <v>24</v>
      </c>
      <c r="J495" t="s">
        <v>128</v>
      </c>
      <c r="K495" t="s">
        <v>49</v>
      </c>
      <c r="L495" t="s">
        <v>1103</v>
      </c>
      <c r="M495">
        <v>0.38</v>
      </c>
      <c r="N495" t="s">
        <v>8</v>
      </c>
      <c r="O495" t="s">
        <v>28</v>
      </c>
      <c r="P495" t="s">
        <v>163</v>
      </c>
      <c r="Q495" t="s">
        <v>1104</v>
      </c>
      <c r="R495">
        <v>75067</v>
      </c>
      <c r="S495">
        <v>42047</v>
      </c>
      <c r="T495">
        <v>42056</v>
      </c>
      <c r="U495">
        <v>19.064699999999998</v>
      </c>
      <c r="V495">
        <v>4</v>
      </c>
      <c r="W495">
        <v>27.63</v>
      </c>
      <c r="X495">
        <v>90771</v>
      </c>
      <c r="Y495" t="s">
        <v>3216</v>
      </c>
    </row>
    <row r="496" spans="1:25" x14ac:dyDescent="0.2">
      <c r="A496">
        <v>954</v>
      </c>
      <c r="B496" t="s">
        <v>1102</v>
      </c>
      <c r="C496" t="s">
        <v>23</v>
      </c>
      <c r="D496">
        <v>0.08</v>
      </c>
      <c r="E496">
        <v>6.7</v>
      </c>
      <c r="F496">
        <v>1.56</v>
      </c>
      <c r="G496" t="s">
        <v>14</v>
      </c>
      <c r="H496" t="s">
        <v>3</v>
      </c>
      <c r="I496" t="s">
        <v>24</v>
      </c>
      <c r="J496" t="s">
        <v>25</v>
      </c>
      <c r="K496" t="s">
        <v>26</v>
      </c>
      <c r="L496" t="s">
        <v>1022</v>
      </c>
      <c r="M496">
        <v>0.52</v>
      </c>
      <c r="N496" t="s">
        <v>8</v>
      </c>
      <c r="O496" t="s">
        <v>28</v>
      </c>
      <c r="P496" t="s">
        <v>163</v>
      </c>
      <c r="Q496" t="s">
        <v>1104</v>
      </c>
      <c r="R496">
        <v>75067</v>
      </c>
      <c r="S496">
        <v>42047</v>
      </c>
      <c r="T496">
        <v>42047</v>
      </c>
      <c r="U496">
        <v>10.56</v>
      </c>
      <c r="V496">
        <v>5</v>
      </c>
      <c r="W496">
        <v>31.21</v>
      </c>
      <c r="X496">
        <v>90771</v>
      </c>
      <c r="Y496" t="s">
        <v>3216</v>
      </c>
    </row>
    <row r="497" spans="1:25" x14ac:dyDescent="0.2">
      <c r="A497">
        <v>1743</v>
      </c>
      <c r="B497" t="s">
        <v>1105</v>
      </c>
      <c r="C497" t="s">
        <v>92</v>
      </c>
      <c r="D497">
        <v>0</v>
      </c>
      <c r="E497">
        <v>55.99</v>
      </c>
      <c r="F497">
        <v>2.5</v>
      </c>
      <c r="G497" t="s">
        <v>14</v>
      </c>
      <c r="H497" t="s">
        <v>15</v>
      </c>
      <c r="I497" t="s">
        <v>16</v>
      </c>
      <c r="J497" t="s">
        <v>111</v>
      </c>
      <c r="K497" t="s">
        <v>18</v>
      </c>
      <c r="L497" t="s">
        <v>1106</v>
      </c>
      <c r="M497">
        <v>0.83</v>
      </c>
      <c r="N497" t="s">
        <v>8</v>
      </c>
      <c r="O497" t="s">
        <v>28</v>
      </c>
      <c r="P497" t="s">
        <v>163</v>
      </c>
      <c r="Q497" t="s">
        <v>1107</v>
      </c>
      <c r="R497">
        <v>77546</v>
      </c>
      <c r="S497">
        <v>42047</v>
      </c>
      <c r="T497">
        <v>42049</v>
      </c>
      <c r="U497">
        <v>-121.05808</v>
      </c>
      <c r="V497">
        <v>1</v>
      </c>
      <c r="W497">
        <v>52.1</v>
      </c>
      <c r="X497">
        <v>91025</v>
      </c>
      <c r="Y497" t="s">
        <v>3216</v>
      </c>
    </row>
    <row r="498" spans="1:25" x14ac:dyDescent="0.2">
      <c r="A498">
        <v>2553</v>
      </c>
      <c r="B498" t="s">
        <v>1108</v>
      </c>
      <c r="C498" t="s">
        <v>92</v>
      </c>
      <c r="D498">
        <v>0.03</v>
      </c>
      <c r="E498">
        <v>12.53</v>
      </c>
      <c r="F498">
        <v>7.17</v>
      </c>
      <c r="G498" t="s">
        <v>14</v>
      </c>
      <c r="H498" t="s">
        <v>47</v>
      </c>
      <c r="I498" t="s">
        <v>24</v>
      </c>
      <c r="J498" t="s">
        <v>48</v>
      </c>
      <c r="K498" t="s">
        <v>49</v>
      </c>
      <c r="L498" t="s">
        <v>1109</v>
      </c>
      <c r="M498">
        <v>0.38</v>
      </c>
      <c r="N498" t="s">
        <v>8</v>
      </c>
      <c r="O498" t="s">
        <v>28</v>
      </c>
      <c r="P498" t="s">
        <v>333</v>
      </c>
      <c r="Q498" t="s">
        <v>1110</v>
      </c>
      <c r="R498">
        <v>53142</v>
      </c>
      <c r="S498">
        <v>42047</v>
      </c>
      <c r="T498">
        <v>42048</v>
      </c>
      <c r="U498">
        <v>-20.320499999999999</v>
      </c>
      <c r="V498">
        <v>1</v>
      </c>
      <c r="W498">
        <v>19.32</v>
      </c>
      <c r="X498">
        <v>86528</v>
      </c>
      <c r="Y498" t="s">
        <v>3216</v>
      </c>
    </row>
    <row r="499" spans="1:25" x14ac:dyDescent="0.2">
      <c r="A499">
        <v>3324</v>
      </c>
      <c r="B499" t="s">
        <v>1111</v>
      </c>
      <c r="C499" t="s">
        <v>92</v>
      </c>
      <c r="D499">
        <v>0.05</v>
      </c>
      <c r="E499">
        <v>6.48</v>
      </c>
      <c r="F499">
        <v>8.19</v>
      </c>
      <c r="G499" t="s">
        <v>14</v>
      </c>
      <c r="H499" t="s">
        <v>15</v>
      </c>
      <c r="I499" t="s">
        <v>24</v>
      </c>
      <c r="J499" t="s">
        <v>64</v>
      </c>
      <c r="K499" t="s">
        <v>49</v>
      </c>
      <c r="L499" t="s">
        <v>875</v>
      </c>
      <c r="M499">
        <v>0.37</v>
      </c>
      <c r="N499" t="s">
        <v>8</v>
      </c>
      <c r="O499" t="s">
        <v>35</v>
      </c>
      <c r="P499" t="s">
        <v>564</v>
      </c>
      <c r="Q499" t="s">
        <v>1112</v>
      </c>
      <c r="R499">
        <v>85335</v>
      </c>
      <c r="S499">
        <v>42047</v>
      </c>
      <c r="T499">
        <v>42050</v>
      </c>
      <c r="U499">
        <v>-164.18</v>
      </c>
      <c r="V499">
        <v>9</v>
      </c>
      <c r="W499">
        <v>58.5</v>
      </c>
      <c r="X499">
        <v>90985</v>
      </c>
      <c r="Y499" t="s">
        <v>3217</v>
      </c>
    </row>
    <row r="500" spans="1:25" x14ac:dyDescent="0.2">
      <c r="A500">
        <v>3369</v>
      </c>
      <c r="B500" t="s">
        <v>1113</v>
      </c>
      <c r="C500" t="s">
        <v>92</v>
      </c>
      <c r="D500">
        <v>0.06</v>
      </c>
      <c r="E500">
        <v>7.1</v>
      </c>
      <c r="F500">
        <v>6.05</v>
      </c>
      <c r="G500" t="s">
        <v>14</v>
      </c>
      <c r="H500" t="s">
        <v>47</v>
      </c>
      <c r="I500" t="s">
        <v>24</v>
      </c>
      <c r="J500" t="s">
        <v>48</v>
      </c>
      <c r="K500" t="s">
        <v>49</v>
      </c>
      <c r="L500" t="s">
        <v>227</v>
      </c>
      <c r="M500">
        <v>0.39</v>
      </c>
      <c r="N500" t="s">
        <v>8</v>
      </c>
      <c r="O500" t="s">
        <v>87</v>
      </c>
      <c r="P500" t="s">
        <v>293</v>
      </c>
      <c r="Q500" t="s">
        <v>1114</v>
      </c>
      <c r="R500">
        <v>43081</v>
      </c>
      <c r="S500">
        <v>42047</v>
      </c>
      <c r="T500">
        <v>42048</v>
      </c>
      <c r="U500">
        <v>-42.170499999999997</v>
      </c>
      <c r="V500">
        <v>4</v>
      </c>
      <c r="W500">
        <v>29.99</v>
      </c>
      <c r="X500">
        <v>90500</v>
      </c>
      <c r="Y500" t="s">
        <v>3218</v>
      </c>
    </row>
    <row r="501" spans="1:25" x14ac:dyDescent="0.2">
      <c r="A501">
        <v>1298</v>
      </c>
      <c r="B501" t="s">
        <v>1115</v>
      </c>
      <c r="C501" t="s">
        <v>46</v>
      </c>
      <c r="D501">
        <v>0.04</v>
      </c>
      <c r="E501">
        <v>150.97999999999999</v>
      </c>
      <c r="F501">
        <v>13.99</v>
      </c>
      <c r="G501" t="s">
        <v>14</v>
      </c>
      <c r="H501" t="s">
        <v>47</v>
      </c>
      <c r="I501" t="s">
        <v>16</v>
      </c>
      <c r="J501" t="s">
        <v>32</v>
      </c>
      <c r="K501" t="s">
        <v>120</v>
      </c>
      <c r="L501" t="s">
        <v>758</v>
      </c>
      <c r="M501">
        <v>0.38</v>
      </c>
      <c r="N501" t="s">
        <v>8</v>
      </c>
      <c r="O501" t="s">
        <v>28</v>
      </c>
      <c r="P501" t="s">
        <v>163</v>
      </c>
      <c r="Q501" t="s">
        <v>1116</v>
      </c>
      <c r="R501">
        <v>75482</v>
      </c>
      <c r="S501">
        <v>42047</v>
      </c>
      <c r="T501">
        <v>42050</v>
      </c>
      <c r="U501">
        <v>606.05460000000005</v>
      </c>
      <c r="V501">
        <v>6</v>
      </c>
      <c r="W501">
        <v>878.34</v>
      </c>
      <c r="X501">
        <v>90662</v>
      </c>
      <c r="Y501" t="s">
        <v>3216</v>
      </c>
    </row>
    <row r="502" spans="1:25" x14ac:dyDescent="0.2">
      <c r="A502">
        <v>1298</v>
      </c>
      <c r="B502" t="s">
        <v>1115</v>
      </c>
      <c r="C502" t="s">
        <v>46</v>
      </c>
      <c r="D502">
        <v>0.04</v>
      </c>
      <c r="E502">
        <v>176.19</v>
      </c>
      <c r="F502">
        <v>11.87</v>
      </c>
      <c r="G502" t="s">
        <v>14</v>
      </c>
      <c r="H502" t="s">
        <v>47</v>
      </c>
      <c r="I502" t="s">
        <v>24</v>
      </c>
      <c r="J502" t="s">
        <v>54</v>
      </c>
      <c r="K502" t="s">
        <v>49</v>
      </c>
      <c r="L502" t="s">
        <v>1117</v>
      </c>
      <c r="M502">
        <v>0.62</v>
      </c>
      <c r="N502" t="s">
        <v>8</v>
      </c>
      <c r="O502" t="s">
        <v>28</v>
      </c>
      <c r="P502" t="s">
        <v>163</v>
      </c>
      <c r="Q502" t="s">
        <v>1116</v>
      </c>
      <c r="R502">
        <v>75482</v>
      </c>
      <c r="S502">
        <v>42047</v>
      </c>
      <c r="T502">
        <v>42049</v>
      </c>
      <c r="U502">
        <v>320.10000000000002</v>
      </c>
      <c r="V502">
        <v>4</v>
      </c>
      <c r="W502">
        <v>676.57</v>
      </c>
      <c r="X502">
        <v>90662</v>
      </c>
      <c r="Y502" t="s">
        <v>3216</v>
      </c>
    </row>
    <row r="503" spans="1:25" x14ac:dyDescent="0.2">
      <c r="A503">
        <v>2020</v>
      </c>
      <c r="B503" t="s">
        <v>1118</v>
      </c>
      <c r="C503" t="s">
        <v>1</v>
      </c>
      <c r="D503">
        <v>0.02</v>
      </c>
      <c r="E503">
        <v>120.98</v>
      </c>
      <c r="F503">
        <v>58.64</v>
      </c>
      <c r="G503" t="s">
        <v>2</v>
      </c>
      <c r="H503" t="s">
        <v>47</v>
      </c>
      <c r="I503" t="s">
        <v>4</v>
      </c>
      <c r="J503" t="s">
        <v>93</v>
      </c>
      <c r="K503" t="s">
        <v>6</v>
      </c>
      <c r="L503" t="s">
        <v>1119</v>
      </c>
      <c r="M503">
        <v>0.75</v>
      </c>
      <c r="N503" t="s">
        <v>8</v>
      </c>
      <c r="O503" t="s">
        <v>87</v>
      </c>
      <c r="P503" t="s">
        <v>296</v>
      </c>
      <c r="Q503" t="s">
        <v>1120</v>
      </c>
      <c r="R503">
        <v>15239</v>
      </c>
      <c r="S503">
        <v>42048</v>
      </c>
      <c r="T503">
        <v>42050</v>
      </c>
      <c r="U503">
        <v>-1330.5</v>
      </c>
      <c r="V503">
        <v>11</v>
      </c>
      <c r="W503">
        <v>1370.99</v>
      </c>
      <c r="X503">
        <v>86933</v>
      </c>
      <c r="Y503" t="s">
        <v>3218</v>
      </c>
    </row>
    <row r="504" spans="1:25" x14ac:dyDescent="0.2">
      <c r="A504">
        <v>3342</v>
      </c>
      <c r="B504" t="s">
        <v>1121</v>
      </c>
      <c r="C504" t="s">
        <v>1</v>
      </c>
      <c r="D504">
        <v>0.03</v>
      </c>
      <c r="E504">
        <v>194.3</v>
      </c>
      <c r="F504">
        <v>11.54</v>
      </c>
      <c r="G504" t="s">
        <v>14</v>
      </c>
      <c r="H504" t="s">
        <v>47</v>
      </c>
      <c r="I504" t="s">
        <v>4</v>
      </c>
      <c r="J504" t="s">
        <v>102</v>
      </c>
      <c r="K504" t="s">
        <v>40</v>
      </c>
      <c r="L504" t="s">
        <v>182</v>
      </c>
      <c r="M504">
        <v>0.59</v>
      </c>
      <c r="N504" t="s">
        <v>8</v>
      </c>
      <c r="O504" t="s">
        <v>87</v>
      </c>
      <c r="P504" t="s">
        <v>350</v>
      </c>
      <c r="Q504" t="s">
        <v>42</v>
      </c>
      <c r="R504">
        <v>20006</v>
      </c>
      <c r="S504">
        <v>42048</v>
      </c>
      <c r="T504">
        <v>42050</v>
      </c>
      <c r="U504">
        <v>2861.01</v>
      </c>
      <c r="V504">
        <v>42</v>
      </c>
      <c r="W504">
        <v>8549.0400000000009</v>
      </c>
      <c r="X504">
        <v>21572</v>
      </c>
      <c r="Y504" t="s">
        <v>3218</v>
      </c>
    </row>
    <row r="505" spans="1:25" x14ac:dyDescent="0.2">
      <c r="A505">
        <v>3344</v>
      </c>
      <c r="B505" t="s">
        <v>1122</v>
      </c>
      <c r="C505" t="s">
        <v>1</v>
      </c>
      <c r="D505">
        <v>0.03</v>
      </c>
      <c r="E505">
        <v>194.3</v>
      </c>
      <c r="F505">
        <v>11.54</v>
      </c>
      <c r="G505" t="s">
        <v>14</v>
      </c>
      <c r="H505" t="s">
        <v>47</v>
      </c>
      <c r="I505" t="s">
        <v>4</v>
      </c>
      <c r="J505" t="s">
        <v>102</v>
      </c>
      <c r="K505" t="s">
        <v>40</v>
      </c>
      <c r="L505" t="s">
        <v>182</v>
      </c>
      <c r="M505">
        <v>0.59</v>
      </c>
      <c r="N505" t="s">
        <v>8</v>
      </c>
      <c r="O505" t="s">
        <v>28</v>
      </c>
      <c r="P505" t="s">
        <v>265</v>
      </c>
      <c r="Q505" t="s">
        <v>1123</v>
      </c>
      <c r="R505">
        <v>48307</v>
      </c>
      <c r="S505">
        <v>42048</v>
      </c>
      <c r="T505">
        <v>42050</v>
      </c>
      <c r="U505">
        <v>1544.9306999999999</v>
      </c>
      <c r="V505">
        <v>11</v>
      </c>
      <c r="W505">
        <v>2239.0300000000002</v>
      </c>
      <c r="X505">
        <v>89928</v>
      </c>
      <c r="Y505" t="s">
        <v>3216</v>
      </c>
    </row>
    <row r="506" spans="1:25" x14ac:dyDescent="0.2">
      <c r="A506">
        <v>1554</v>
      </c>
      <c r="B506" t="s">
        <v>1124</v>
      </c>
      <c r="C506" t="s">
        <v>13</v>
      </c>
      <c r="D506">
        <v>0.03</v>
      </c>
      <c r="E506">
        <v>124.49</v>
      </c>
      <c r="F506">
        <v>51.94</v>
      </c>
      <c r="G506" t="s">
        <v>2</v>
      </c>
      <c r="H506" t="s">
        <v>15</v>
      </c>
      <c r="I506" t="s">
        <v>4</v>
      </c>
      <c r="J506" t="s">
        <v>5</v>
      </c>
      <c r="K506" t="s">
        <v>6</v>
      </c>
      <c r="L506" t="s">
        <v>1125</v>
      </c>
      <c r="M506">
        <v>0.63</v>
      </c>
      <c r="N506" t="s">
        <v>8</v>
      </c>
      <c r="O506" t="s">
        <v>9</v>
      </c>
      <c r="P506" t="s">
        <v>10</v>
      </c>
      <c r="Q506" t="s">
        <v>1126</v>
      </c>
      <c r="R506">
        <v>39503</v>
      </c>
      <c r="S506">
        <v>42048</v>
      </c>
      <c r="T506">
        <v>42049</v>
      </c>
      <c r="U506">
        <v>-4.0179999999999998</v>
      </c>
      <c r="V506">
        <v>7</v>
      </c>
      <c r="W506">
        <v>894.88</v>
      </c>
      <c r="X506">
        <v>87487</v>
      </c>
      <c r="Y506" t="s">
        <v>3215</v>
      </c>
    </row>
    <row r="507" spans="1:25" x14ac:dyDescent="0.2">
      <c r="A507">
        <v>2897</v>
      </c>
      <c r="B507" t="s">
        <v>1127</v>
      </c>
      <c r="C507" t="s">
        <v>13</v>
      </c>
      <c r="D507">
        <v>0.05</v>
      </c>
      <c r="E507">
        <v>80.97</v>
      </c>
      <c r="F507">
        <v>30.06</v>
      </c>
      <c r="G507" t="s">
        <v>2</v>
      </c>
      <c r="H507" t="s">
        <v>47</v>
      </c>
      <c r="I507" t="s">
        <v>16</v>
      </c>
      <c r="J507" t="s">
        <v>32</v>
      </c>
      <c r="K507" t="s">
        <v>6</v>
      </c>
      <c r="L507" t="s">
        <v>1128</v>
      </c>
      <c r="M507">
        <v>0.4</v>
      </c>
      <c r="N507" t="s">
        <v>8</v>
      </c>
      <c r="O507" t="s">
        <v>28</v>
      </c>
      <c r="P507" t="s">
        <v>60</v>
      </c>
      <c r="Q507" t="s">
        <v>1129</v>
      </c>
      <c r="R507">
        <v>55369</v>
      </c>
      <c r="S507">
        <v>42048</v>
      </c>
      <c r="T507">
        <v>42049</v>
      </c>
      <c r="U507">
        <v>565.17999999999995</v>
      </c>
      <c r="V507">
        <v>11</v>
      </c>
      <c r="W507">
        <v>904.25</v>
      </c>
      <c r="X507">
        <v>86926</v>
      </c>
      <c r="Y507" t="s">
        <v>3216</v>
      </c>
    </row>
    <row r="508" spans="1:25" x14ac:dyDescent="0.2">
      <c r="A508">
        <v>2897</v>
      </c>
      <c r="B508" t="s">
        <v>1127</v>
      </c>
      <c r="C508" t="s">
        <v>13</v>
      </c>
      <c r="D508">
        <v>0</v>
      </c>
      <c r="E508">
        <v>6.48</v>
      </c>
      <c r="F508">
        <v>10.050000000000001</v>
      </c>
      <c r="G508" t="s">
        <v>14</v>
      </c>
      <c r="H508" t="s">
        <v>47</v>
      </c>
      <c r="I508" t="s">
        <v>24</v>
      </c>
      <c r="J508" t="s">
        <v>64</v>
      </c>
      <c r="K508" t="s">
        <v>49</v>
      </c>
      <c r="L508" t="s">
        <v>1130</v>
      </c>
      <c r="M508">
        <v>0.37</v>
      </c>
      <c r="N508" t="s">
        <v>8</v>
      </c>
      <c r="O508" t="s">
        <v>28</v>
      </c>
      <c r="P508" t="s">
        <v>60</v>
      </c>
      <c r="Q508" t="s">
        <v>1129</v>
      </c>
      <c r="R508">
        <v>55369</v>
      </c>
      <c r="S508">
        <v>42048</v>
      </c>
      <c r="T508">
        <v>42050</v>
      </c>
      <c r="U508">
        <v>-38.72</v>
      </c>
      <c r="V508">
        <v>2</v>
      </c>
      <c r="W508">
        <v>16.309999999999999</v>
      </c>
      <c r="X508">
        <v>86926</v>
      </c>
      <c r="Y508" t="s">
        <v>3216</v>
      </c>
    </row>
    <row r="509" spans="1:25" x14ac:dyDescent="0.2">
      <c r="A509">
        <v>2058</v>
      </c>
      <c r="B509" t="s">
        <v>1131</v>
      </c>
      <c r="C509" t="s">
        <v>92</v>
      </c>
      <c r="D509">
        <v>7.0000000000000007E-2</v>
      </c>
      <c r="E509">
        <v>5.98</v>
      </c>
      <c r="F509">
        <v>5.46</v>
      </c>
      <c r="G509" t="s">
        <v>14</v>
      </c>
      <c r="H509" t="s">
        <v>70</v>
      </c>
      <c r="I509" t="s">
        <v>24</v>
      </c>
      <c r="J509" t="s">
        <v>64</v>
      </c>
      <c r="K509" t="s">
        <v>49</v>
      </c>
      <c r="L509" t="s">
        <v>1132</v>
      </c>
      <c r="M509">
        <v>0.36</v>
      </c>
      <c r="N509" t="s">
        <v>8</v>
      </c>
      <c r="O509" t="s">
        <v>9</v>
      </c>
      <c r="P509" t="s">
        <v>73</v>
      </c>
      <c r="Q509" t="s">
        <v>1133</v>
      </c>
      <c r="R509">
        <v>28601</v>
      </c>
      <c r="S509">
        <v>42048</v>
      </c>
      <c r="T509">
        <v>42050</v>
      </c>
      <c r="U509">
        <v>46.65</v>
      </c>
      <c r="V509">
        <v>5</v>
      </c>
      <c r="W509">
        <v>32.76</v>
      </c>
      <c r="X509">
        <v>88040</v>
      </c>
      <c r="Y509" t="s">
        <v>3215</v>
      </c>
    </row>
    <row r="510" spans="1:25" x14ac:dyDescent="0.2">
      <c r="A510">
        <v>3170</v>
      </c>
      <c r="B510" t="s">
        <v>1134</v>
      </c>
      <c r="C510" t="s">
        <v>92</v>
      </c>
      <c r="D510">
        <v>0.1</v>
      </c>
      <c r="E510">
        <v>7.28</v>
      </c>
      <c r="F510">
        <v>5.47</v>
      </c>
      <c r="G510" t="s">
        <v>14</v>
      </c>
      <c r="H510" t="s">
        <v>70</v>
      </c>
      <c r="I510" t="s">
        <v>24</v>
      </c>
      <c r="J510" t="s">
        <v>64</v>
      </c>
      <c r="K510" t="s">
        <v>49</v>
      </c>
      <c r="L510" t="s">
        <v>1135</v>
      </c>
      <c r="M510">
        <v>0.35</v>
      </c>
      <c r="N510" t="s">
        <v>8</v>
      </c>
      <c r="O510" t="s">
        <v>9</v>
      </c>
      <c r="P510" t="s">
        <v>99</v>
      </c>
      <c r="Q510" t="s">
        <v>1136</v>
      </c>
      <c r="R510">
        <v>34952</v>
      </c>
      <c r="S510">
        <v>42048</v>
      </c>
      <c r="T510">
        <v>42048</v>
      </c>
      <c r="U510">
        <v>167.334</v>
      </c>
      <c r="V510">
        <v>12</v>
      </c>
      <c r="W510">
        <v>83.14</v>
      </c>
      <c r="X510">
        <v>86489</v>
      </c>
      <c r="Y510" t="s">
        <v>3215</v>
      </c>
    </row>
    <row r="511" spans="1:25" x14ac:dyDescent="0.2">
      <c r="A511">
        <v>2190</v>
      </c>
      <c r="B511" t="s">
        <v>1137</v>
      </c>
      <c r="C511" t="s">
        <v>1</v>
      </c>
      <c r="D511">
        <v>0.05</v>
      </c>
      <c r="E511">
        <v>16.98</v>
      </c>
      <c r="F511">
        <v>7.78</v>
      </c>
      <c r="G511" t="s">
        <v>14</v>
      </c>
      <c r="H511" t="s">
        <v>47</v>
      </c>
      <c r="I511" t="s">
        <v>24</v>
      </c>
      <c r="J511" t="s">
        <v>25</v>
      </c>
      <c r="K511" t="s">
        <v>18</v>
      </c>
      <c r="L511" t="s">
        <v>1138</v>
      </c>
      <c r="M511">
        <v>0.56999999999999995</v>
      </c>
      <c r="N511" t="s">
        <v>8</v>
      </c>
      <c r="O511" t="s">
        <v>28</v>
      </c>
      <c r="P511" t="s">
        <v>265</v>
      </c>
      <c r="Q511" t="s">
        <v>1139</v>
      </c>
      <c r="R511">
        <v>48227</v>
      </c>
      <c r="S511">
        <v>42049</v>
      </c>
      <c r="T511">
        <v>42051</v>
      </c>
      <c r="U511">
        <v>-47.28</v>
      </c>
      <c r="V511">
        <v>45</v>
      </c>
      <c r="W511">
        <v>761.67</v>
      </c>
      <c r="X511">
        <v>41636</v>
      </c>
      <c r="Y511" t="s">
        <v>3216</v>
      </c>
    </row>
    <row r="512" spans="1:25" x14ac:dyDescent="0.2">
      <c r="A512">
        <v>2190</v>
      </c>
      <c r="B512" t="s">
        <v>1137</v>
      </c>
      <c r="C512" t="s">
        <v>1</v>
      </c>
      <c r="D512">
        <v>0.03</v>
      </c>
      <c r="E512">
        <v>115.99</v>
      </c>
      <c r="F512">
        <v>4.2300000000000004</v>
      </c>
      <c r="G512" t="s">
        <v>14</v>
      </c>
      <c r="H512" t="s">
        <v>47</v>
      </c>
      <c r="I512" t="s">
        <v>16</v>
      </c>
      <c r="J512" t="s">
        <v>111</v>
      </c>
      <c r="K512" t="s">
        <v>49</v>
      </c>
      <c r="L512" t="s">
        <v>1140</v>
      </c>
      <c r="M512">
        <v>0.56000000000000005</v>
      </c>
      <c r="N512" t="s">
        <v>8</v>
      </c>
      <c r="O512" t="s">
        <v>28</v>
      </c>
      <c r="P512" t="s">
        <v>265</v>
      </c>
      <c r="Q512" t="s">
        <v>1139</v>
      </c>
      <c r="R512">
        <v>48227</v>
      </c>
      <c r="S512">
        <v>42049</v>
      </c>
      <c r="T512">
        <v>42051</v>
      </c>
      <c r="U512">
        <v>722.24099999999999</v>
      </c>
      <c r="V512">
        <v>49</v>
      </c>
      <c r="W512">
        <v>5014.07</v>
      </c>
      <c r="X512">
        <v>41636</v>
      </c>
      <c r="Y512" t="s">
        <v>3216</v>
      </c>
    </row>
    <row r="513" spans="1:25" x14ac:dyDescent="0.2">
      <c r="A513">
        <v>2193</v>
      </c>
      <c r="B513" t="s">
        <v>1141</v>
      </c>
      <c r="C513" t="s">
        <v>1</v>
      </c>
      <c r="D513">
        <v>0.05</v>
      </c>
      <c r="E513">
        <v>16.98</v>
      </c>
      <c r="F513">
        <v>7.78</v>
      </c>
      <c r="G513" t="s">
        <v>14</v>
      </c>
      <c r="H513" t="s">
        <v>47</v>
      </c>
      <c r="I513" t="s">
        <v>24</v>
      </c>
      <c r="J513" t="s">
        <v>25</v>
      </c>
      <c r="K513" t="s">
        <v>18</v>
      </c>
      <c r="L513" t="s">
        <v>1138</v>
      </c>
      <c r="M513">
        <v>0.56999999999999995</v>
      </c>
      <c r="N513" t="s">
        <v>8</v>
      </c>
      <c r="O513" t="s">
        <v>9</v>
      </c>
      <c r="P513" t="s">
        <v>73</v>
      </c>
      <c r="Q513" t="s">
        <v>74</v>
      </c>
      <c r="R513">
        <v>28560</v>
      </c>
      <c r="S513">
        <v>42049</v>
      </c>
      <c r="T513">
        <v>42051</v>
      </c>
      <c r="U513">
        <v>-161</v>
      </c>
      <c r="V513">
        <v>11</v>
      </c>
      <c r="W513">
        <v>186.19</v>
      </c>
      <c r="X513">
        <v>90685</v>
      </c>
      <c r="Y513" t="s">
        <v>3215</v>
      </c>
    </row>
    <row r="514" spans="1:25" x14ac:dyDescent="0.2">
      <c r="A514">
        <v>2193</v>
      </c>
      <c r="B514" t="s">
        <v>1141</v>
      </c>
      <c r="C514" t="s">
        <v>1</v>
      </c>
      <c r="D514">
        <v>0.03</v>
      </c>
      <c r="E514">
        <v>115.99</v>
      </c>
      <c r="F514">
        <v>4.2300000000000004</v>
      </c>
      <c r="G514" t="s">
        <v>14</v>
      </c>
      <c r="H514" t="s">
        <v>47</v>
      </c>
      <c r="I514" t="s">
        <v>16</v>
      </c>
      <c r="J514" t="s">
        <v>111</v>
      </c>
      <c r="K514" t="s">
        <v>49</v>
      </c>
      <c r="L514" t="s">
        <v>1140</v>
      </c>
      <c r="M514">
        <v>0.56000000000000005</v>
      </c>
      <c r="N514" t="s">
        <v>8</v>
      </c>
      <c r="O514" t="s">
        <v>9</v>
      </c>
      <c r="P514" t="s">
        <v>73</v>
      </c>
      <c r="Q514" t="s">
        <v>74</v>
      </c>
      <c r="R514">
        <v>28560</v>
      </c>
      <c r="S514">
        <v>42049</v>
      </c>
      <c r="T514">
        <v>42051</v>
      </c>
      <c r="U514">
        <v>848.3646</v>
      </c>
      <c r="V514">
        <v>12</v>
      </c>
      <c r="W514">
        <v>1227.94</v>
      </c>
      <c r="X514">
        <v>90685</v>
      </c>
      <c r="Y514" t="s">
        <v>3215</v>
      </c>
    </row>
    <row r="515" spans="1:25" x14ac:dyDescent="0.2">
      <c r="A515">
        <v>2358</v>
      </c>
      <c r="B515" t="s">
        <v>1142</v>
      </c>
      <c r="C515" t="s">
        <v>1</v>
      </c>
      <c r="D515">
        <v>0.05</v>
      </c>
      <c r="E515">
        <v>2.08</v>
      </c>
      <c r="F515">
        <v>2.56</v>
      </c>
      <c r="G515" t="s">
        <v>14</v>
      </c>
      <c r="H515" t="s">
        <v>47</v>
      </c>
      <c r="I515" t="s">
        <v>24</v>
      </c>
      <c r="J515" t="s">
        <v>544</v>
      </c>
      <c r="K515" t="s">
        <v>18</v>
      </c>
      <c r="L515" t="s">
        <v>1143</v>
      </c>
      <c r="M515">
        <v>0.55000000000000004</v>
      </c>
      <c r="N515" t="s">
        <v>8</v>
      </c>
      <c r="O515" t="s">
        <v>9</v>
      </c>
      <c r="P515" t="s">
        <v>99</v>
      </c>
      <c r="Q515" t="s">
        <v>1072</v>
      </c>
      <c r="R515">
        <v>33311</v>
      </c>
      <c r="S515">
        <v>42049</v>
      </c>
      <c r="T515">
        <v>42051</v>
      </c>
      <c r="U515">
        <v>-1045.0160000000001</v>
      </c>
      <c r="V515">
        <v>19</v>
      </c>
      <c r="W515">
        <v>40.93</v>
      </c>
      <c r="X515">
        <v>88268</v>
      </c>
      <c r="Y515" t="s">
        <v>3215</v>
      </c>
    </row>
    <row r="516" spans="1:25" x14ac:dyDescent="0.2">
      <c r="A516">
        <v>2490</v>
      </c>
      <c r="B516" t="s">
        <v>430</v>
      </c>
      <c r="C516" t="s">
        <v>1</v>
      </c>
      <c r="D516">
        <v>0.09</v>
      </c>
      <c r="E516">
        <v>348.21</v>
      </c>
      <c r="F516">
        <v>40.19</v>
      </c>
      <c r="G516" t="s">
        <v>2</v>
      </c>
      <c r="H516" t="s">
        <v>47</v>
      </c>
      <c r="I516" t="s">
        <v>4</v>
      </c>
      <c r="J516" t="s">
        <v>5</v>
      </c>
      <c r="K516" t="s">
        <v>6</v>
      </c>
      <c r="L516" t="s">
        <v>7</v>
      </c>
      <c r="M516">
        <v>0.62</v>
      </c>
      <c r="N516" t="s">
        <v>8</v>
      </c>
      <c r="O516" t="s">
        <v>35</v>
      </c>
      <c r="P516" t="s">
        <v>66</v>
      </c>
      <c r="Q516" t="s">
        <v>432</v>
      </c>
      <c r="R516">
        <v>92627</v>
      </c>
      <c r="S516">
        <v>42049</v>
      </c>
      <c r="T516">
        <v>42051</v>
      </c>
      <c r="U516">
        <v>-93.85</v>
      </c>
      <c r="V516">
        <v>2</v>
      </c>
      <c r="W516">
        <v>662.8</v>
      </c>
      <c r="X516">
        <v>86884</v>
      </c>
      <c r="Y516" t="s">
        <v>3217</v>
      </c>
    </row>
    <row r="517" spans="1:25" x14ac:dyDescent="0.2">
      <c r="A517">
        <v>2491</v>
      </c>
      <c r="B517" t="s">
        <v>433</v>
      </c>
      <c r="C517" t="s">
        <v>1</v>
      </c>
      <c r="D517">
        <v>0.09</v>
      </c>
      <c r="E517">
        <v>348.21</v>
      </c>
      <c r="F517">
        <v>40.19</v>
      </c>
      <c r="G517" t="s">
        <v>2</v>
      </c>
      <c r="H517" t="s">
        <v>47</v>
      </c>
      <c r="I517" t="s">
        <v>4</v>
      </c>
      <c r="J517" t="s">
        <v>5</v>
      </c>
      <c r="K517" t="s">
        <v>6</v>
      </c>
      <c r="L517" t="s">
        <v>7</v>
      </c>
      <c r="M517">
        <v>0.62</v>
      </c>
      <c r="N517" t="s">
        <v>8</v>
      </c>
      <c r="O517" t="s">
        <v>35</v>
      </c>
      <c r="P517" t="s">
        <v>66</v>
      </c>
      <c r="Q517" t="s">
        <v>76</v>
      </c>
      <c r="R517">
        <v>90045</v>
      </c>
      <c r="S517">
        <v>42049</v>
      </c>
      <c r="T517">
        <v>42051</v>
      </c>
      <c r="U517">
        <v>-93.85</v>
      </c>
      <c r="V517">
        <v>8</v>
      </c>
      <c r="W517">
        <v>2651.21</v>
      </c>
      <c r="X517">
        <v>48836</v>
      </c>
      <c r="Y517" t="s">
        <v>3217</v>
      </c>
    </row>
    <row r="518" spans="1:25" x14ac:dyDescent="0.2">
      <c r="A518">
        <v>3069</v>
      </c>
      <c r="B518" t="s">
        <v>1144</v>
      </c>
      <c r="C518" t="s">
        <v>1</v>
      </c>
      <c r="D518">
        <v>0.09</v>
      </c>
      <c r="E518">
        <v>1.82</v>
      </c>
      <c r="F518">
        <v>0.83</v>
      </c>
      <c r="G518" t="s">
        <v>14</v>
      </c>
      <c r="H518" t="s">
        <v>15</v>
      </c>
      <c r="I518" t="s">
        <v>24</v>
      </c>
      <c r="J518" t="s">
        <v>25</v>
      </c>
      <c r="K518" t="s">
        <v>26</v>
      </c>
      <c r="L518" t="s">
        <v>1145</v>
      </c>
      <c r="M518">
        <v>0.56999999999999995</v>
      </c>
      <c r="N518" t="s">
        <v>8</v>
      </c>
      <c r="O518" t="s">
        <v>28</v>
      </c>
      <c r="P518" t="s">
        <v>60</v>
      </c>
      <c r="Q518" t="s">
        <v>1146</v>
      </c>
      <c r="R518">
        <v>55128</v>
      </c>
      <c r="S518">
        <v>42049</v>
      </c>
      <c r="T518">
        <v>42050</v>
      </c>
      <c r="U518">
        <v>-6.734</v>
      </c>
      <c r="V518">
        <v>22</v>
      </c>
      <c r="W518">
        <v>36.82</v>
      </c>
      <c r="X518">
        <v>88192</v>
      </c>
      <c r="Y518" t="s">
        <v>3216</v>
      </c>
    </row>
    <row r="519" spans="1:25" x14ac:dyDescent="0.2">
      <c r="A519">
        <v>3393</v>
      </c>
      <c r="B519" t="s">
        <v>1147</v>
      </c>
      <c r="C519" t="s">
        <v>1</v>
      </c>
      <c r="D519">
        <v>0.08</v>
      </c>
      <c r="E519">
        <v>4.4800000000000004</v>
      </c>
      <c r="F519">
        <v>2.5</v>
      </c>
      <c r="G519" t="s">
        <v>14</v>
      </c>
      <c r="H519" t="s">
        <v>15</v>
      </c>
      <c r="I519" t="s">
        <v>24</v>
      </c>
      <c r="J519" t="s">
        <v>321</v>
      </c>
      <c r="K519" t="s">
        <v>49</v>
      </c>
      <c r="L519" t="s">
        <v>997</v>
      </c>
      <c r="M519">
        <v>0.37</v>
      </c>
      <c r="N519" t="s">
        <v>8</v>
      </c>
      <c r="O519" t="s">
        <v>35</v>
      </c>
      <c r="P519" t="s">
        <v>42</v>
      </c>
      <c r="Q519" t="s">
        <v>1148</v>
      </c>
      <c r="R519">
        <v>99163</v>
      </c>
      <c r="S519">
        <v>42049</v>
      </c>
      <c r="T519">
        <v>42050</v>
      </c>
      <c r="U519">
        <v>-3.2448000000000001</v>
      </c>
      <c r="V519">
        <v>19</v>
      </c>
      <c r="W519">
        <v>80.2</v>
      </c>
      <c r="X519">
        <v>87909</v>
      </c>
      <c r="Y519" t="s">
        <v>3217</v>
      </c>
    </row>
    <row r="520" spans="1:25" x14ac:dyDescent="0.2">
      <c r="A520">
        <v>306</v>
      </c>
      <c r="B520" t="s">
        <v>1149</v>
      </c>
      <c r="C520" t="s">
        <v>13</v>
      </c>
      <c r="D520">
        <v>0.01</v>
      </c>
      <c r="E520">
        <v>8.33</v>
      </c>
      <c r="F520">
        <v>1.99</v>
      </c>
      <c r="G520" t="s">
        <v>14</v>
      </c>
      <c r="H520" t="s">
        <v>3</v>
      </c>
      <c r="I520" t="s">
        <v>16</v>
      </c>
      <c r="J520" t="s">
        <v>17</v>
      </c>
      <c r="K520" t="s">
        <v>18</v>
      </c>
      <c r="L520" t="s">
        <v>1150</v>
      </c>
      <c r="M520">
        <v>0.52</v>
      </c>
      <c r="N520" t="s">
        <v>8</v>
      </c>
      <c r="O520" t="s">
        <v>87</v>
      </c>
      <c r="P520" t="s">
        <v>394</v>
      </c>
      <c r="Q520" t="s">
        <v>1151</v>
      </c>
      <c r="R520">
        <v>21208</v>
      </c>
      <c r="S520">
        <v>42049</v>
      </c>
      <c r="T520">
        <v>42050</v>
      </c>
      <c r="U520">
        <v>15.895200000000001</v>
      </c>
      <c r="V520">
        <v>8</v>
      </c>
      <c r="W520">
        <v>70.16</v>
      </c>
      <c r="X520">
        <v>87057</v>
      </c>
      <c r="Y520" t="s">
        <v>3218</v>
      </c>
    </row>
    <row r="521" spans="1:25" x14ac:dyDescent="0.2">
      <c r="A521">
        <v>306</v>
      </c>
      <c r="B521" t="s">
        <v>1149</v>
      </c>
      <c r="C521" t="s">
        <v>13</v>
      </c>
      <c r="D521">
        <v>0.04</v>
      </c>
      <c r="E521">
        <v>85.99</v>
      </c>
      <c r="F521">
        <v>0.99</v>
      </c>
      <c r="G521" t="s">
        <v>14</v>
      </c>
      <c r="H521" t="s">
        <v>3</v>
      </c>
      <c r="I521" t="s">
        <v>16</v>
      </c>
      <c r="J521" t="s">
        <v>111</v>
      </c>
      <c r="K521" t="s">
        <v>26</v>
      </c>
      <c r="L521" t="s">
        <v>1152</v>
      </c>
      <c r="M521">
        <v>0.55000000000000004</v>
      </c>
      <c r="N521" t="s">
        <v>8</v>
      </c>
      <c r="O521" t="s">
        <v>87</v>
      </c>
      <c r="P521" t="s">
        <v>394</v>
      </c>
      <c r="Q521" t="s">
        <v>1151</v>
      </c>
      <c r="R521">
        <v>21208</v>
      </c>
      <c r="S521">
        <v>42049</v>
      </c>
      <c r="T521">
        <v>42051</v>
      </c>
      <c r="U521">
        <v>855.99329999999998</v>
      </c>
      <c r="V521">
        <v>17</v>
      </c>
      <c r="W521">
        <v>1240.57</v>
      </c>
      <c r="X521">
        <v>87057</v>
      </c>
      <c r="Y521" t="s">
        <v>3218</v>
      </c>
    </row>
    <row r="522" spans="1:25" x14ac:dyDescent="0.2">
      <c r="A522">
        <v>308</v>
      </c>
      <c r="B522" t="s">
        <v>1153</v>
      </c>
      <c r="C522" t="s">
        <v>13</v>
      </c>
      <c r="D522">
        <v>0.01</v>
      </c>
      <c r="E522">
        <v>8.33</v>
      </c>
      <c r="F522">
        <v>1.99</v>
      </c>
      <c r="G522" t="s">
        <v>14</v>
      </c>
      <c r="H522" t="s">
        <v>3</v>
      </c>
      <c r="I522" t="s">
        <v>16</v>
      </c>
      <c r="J522" t="s">
        <v>17</v>
      </c>
      <c r="K522" t="s">
        <v>18</v>
      </c>
      <c r="L522" t="s">
        <v>1150</v>
      </c>
      <c r="M522">
        <v>0.52</v>
      </c>
      <c r="N522" t="s">
        <v>8</v>
      </c>
      <c r="O522" t="s">
        <v>35</v>
      </c>
      <c r="P522" t="s">
        <v>42</v>
      </c>
      <c r="Q522" t="s">
        <v>118</v>
      </c>
      <c r="R522">
        <v>98115</v>
      </c>
      <c r="S522">
        <v>42049</v>
      </c>
      <c r="T522">
        <v>42050</v>
      </c>
      <c r="U522">
        <v>10.74</v>
      </c>
      <c r="V522">
        <v>32</v>
      </c>
      <c r="W522">
        <v>280.62</v>
      </c>
      <c r="X522">
        <v>37760</v>
      </c>
      <c r="Y522" t="s">
        <v>3217</v>
      </c>
    </row>
    <row r="523" spans="1:25" x14ac:dyDescent="0.2">
      <c r="A523">
        <v>1156</v>
      </c>
      <c r="B523" t="s">
        <v>1154</v>
      </c>
      <c r="C523" t="s">
        <v>13</v>
      </c>
      <c r="D523">
        <v>0.06</v>
      </c>
      <c r="E523">
        <v>175.99</v>
      </c>
      <c r="F523">
        <v>8.99</v>
      </c>
      <c r="G523" t="s">
        <v>14</v>
      </c>
      <c r="H523" t="s">
        <v>15</v>
      </c>
      <c r="I523" t="s">
        <v>16</v>
      </c>
      <c r="J523" t="s">
        <v>111</v>
      </c>
      <c r="K523" t="s">
        <v>49</v>
      </c>
      <c r="L523" t="s">
        <v>1155</v>
      </c>
      <c r="M523">
        <v>0.56999999999999995</v>
      </c>
      <c r="N523" t="s">
        <v>8</v>
      </c>
      <c r="O523" t="s">
        <v>87</v>
      </c>
      <c r="P523" t="s">
        <v>379</v>
      </c>
      <c r="Q523" t="s">
        <v>1156</v>
      </c>
      <c r="R523">
        <v>1876</v>
      </c>
      <c r="S523">
        <v>42049</v>
      </c>
      <c r="T523">
        <v>42050</v>
      </c>
      <c r="U523">
        <v>48.47148</v>
      </c>
      <c r="V523">
        <v>7</v>
      </c>
      <c r="W523">
        <v>1013.84</v>
      </c>
      <c r="X523">
        <v>90855</v>
      </c>
      <c r="Y523" t="s">
        <v>3218</v>
      </c>
    </row>
    <row r="524" spans="1:25" x14ac:dyDescent="0.2">
      <c r="A524">
        <v>1745</v>
      </c>
      <c r="B524" t="s">
        <v>335</v>
      </c>
      <c r="C524" t="s">
        <v>23</v>
      </c>
      <c r="D524">
        <v>0.04</v>
      </c>
      <c r="E524">
        <v>60.65</v>
      </c>
      <c r="F524">
        <v>12.23</v>
      </c>
      <c r="G524" t="s">
        <v>14</v>
      </c>
      <c r="H524" t="s">
        <v>47</v>
      </c>
      <c r="I524" t="s">
        <v>4</v>
      </c>
      <c r="J524" t="s">
        <v>102</v>
      </c>
      <c r="K524" t="s">
        <v>120</v>
      </c>
      <c r="L524" t="s">
        <v>1157</v>
      </c>
      <c r="M524">
        <v>0.64</v>
      </c>
      <c r="N524" t="s">
        <v>8</v>
      </c>
      <c r="O524" t="s">
        <v>9</v>
      </c>
      <c r="P524" t="s">
        <v>51</v>
      </c>
      <c r="Q524" t="s">
        <v>337</v>
      </c>
      <c r="R524">
        <v>30305</v>
      </c>
      <c r="S524">
        <v>42049</v>
      </c>
      <c r="T524">
        <v>42051</v>
      </c>
      <c r="U524">
        <v>116.5063</v>
      </c>
      <c r="V524">
        <v>4</v>
      </c>
      <c r="W524">
        <v>256.77</v>
      </c>
      <c r="X524">
        <v>13408</v>
      </c>
      <c r="Y524" t="s">
        <v>3215</v>
      </c>
    </row>
    <row r="525" spans="1:25" x14ac:dyDescent="0.2">
      <c r="A525">
        <v>1749</v>
      </c>
      <c r="B525" t="s">
        <v>338</v>
      </c>
      <c r="C525" t="s">
        <v>23</v>
      </c>
      <c r="D525">
        <v>0.04</v>
      </c>
      <c r="E525">
        <v>60.65</v>
      </c>
      <c r="F525">
        <v>12.23</v>
      </c>
      <c r="G525" t="s">
        <v>14</v>
      </c>
      <c r="H525" t="s">
        <v>47</v>
      </c>
      <c r="I525" t="s">
        <v>4</v>
      </c>
      <c r="J525" t="s">
        <v>102</v>
      </c>
      <c r="K525" t="s">
        <v>120</v>
      </c>
      <c r="L525" t="s">
        <v>1157</v>
      </c>
      <c r="M525">
        <v>0.64</v>
      </c>
      <c r="N525" t="s">
        <v>8</v>
      </c>
      <c r="O525" t="s">
        <v>28</v>
      </c>
      <c r="P525" t="s">
        <v>183</v>
      </c>
      <c r="Q525" t="s">
        <v>339</v>
      </c>
      <c r="R525">
        <v>73505</v>
      </c>
      <c r="S525">
        <v>42049</v>
      </c>
      <c r="T525">
        <v>42051</v>
      </c>
      <c r="U525">
        <v>44.2911</v>
      </c>
      <c r="V525">
        <v>1</v>
      </c>
      <c r="W525">
        <v>64.19</v>
      </c>
      <c r="X525">
        <v>87244</v>
      </c>
      <c r="Y525" t="s">
        <v>3216</v>
      </c>
    </row>
    <row r="526" spans="1:25" x14ac:dyDescent="0.2">
      <c r="A526">
        <v>639</v>
      </c>
      <c r="B526" t="s">
        <v>1158</v>
      </c>
      <c r="C526" t="s">
        <v>46</v>
      </c>
      <c r="D526">
        <v>0</v>
      </c>
      <c r="E526">
        <v>236.97</v>
      </c>
      <c r="F526">
        <v>59.24</v>
      </c>
      <c r="G526" t="s">
        <v>2</v>
      </c>
      <c r="H526" t="s">
        <v>15</v>
      </c>
      <c r="I526" t="s">
        <v>4</v>
      </c>
      <c r="J526" t="s">
        <v>5</v>
      </c>
      <c r="K526" t="s">
        <v>6</v>
      </c>
      <c r="L526" t="s">
        <v>1159</v>
      </c>
      <c r="M526">
        <v>0.61</v>
      </c>
      <c r="N526" t="s">
        <v>8</v>
      </c>
      <c r="O526" t="s">
        <v>35</v>
      </c>
      <c r="P526" t="s">
        <v>66</v>
      </c>
      <c r="Q526" t="s">
        <v>1160</v>
      </c>
      <c r="R526">
        <v>93454</v>
      </c>
      <c r="S526">
        <v>42049</v>
      </c>
      <c r="T526">
        <v>42050</v>
      </c>
      <c r="U526">
        <v>1192.04</v>
      </c>
      <c r="V526">
        <v>9</v>
      </c>
      <c r="W526">
        <v>1769.91</v>
      </c>
      <c r="X526">
        <v>87952</v>
      </c>
      <c r="Y526" t="s">
        <v>3217</v>
      </c>
    </row>
    <row r="527" spans="1:25" x14ac:dyDescent="0.2">
      <c r="A527">
        <v>640</v>
      </c>
      <c r="B527" t="s">
        <v>1161</v>
      </c>
      <c r="C527" t="s">
        <v>46</v>
      </c>
      <c r="D527">
        <v>0</v>
      </c>
      <c r="E527">
        <v>236.97</v>
      </c>
      <c r="F527">
        <v>59.24</v>
      </c>
      <c r="G527" t="s">
        <v>2</v>
      </c>
      <c r="H527" t="s">
        <v>15</v>
      </c>
      <c r="I527" t="s">
        <v>4</v>
      </c>
      <c r="J527" t="s">
        <v>5</v>
      </c>
      <c r="K527" t="s">
        <v>6</v>
      </c>
      <c r="L527" t="s">
        <v>1159</v>
      </c>
      <c r="M527">
        <v>0.61</v>
      </c>
      <c r="N527" t="s">
        <v>8</v>
      </c>
      <c r="O527" t="s">
        <v>35</v>
      </c>
      <c r="P527" t="s">
        <v>42</v>
      </c>
      <c r="Q527" t="s">
        <v>118</v>
      </c>
      <c r="R527">
        <v>98119</v>
      </c>
      <c r="S527">
        <v>42049</v>
      </c>
      <c r="T527">
        <v>42050</v>
      </c>
      <c r="U527">
        <v>1192.04</v>
      </c>
      <c r="V527">
        <v>34</v>
      </c>
      <c r="W527">
        <v>6686.34</v>
      </c>
      <c r="X527">
        <v>56452</v>
      </c>
      <c r="Y527" t="s">
        <v>3217</v>
      </c>
    </row>
    <row r="528" spans="1:25" x14ac:dyDescent="0.2">
      <c r="A528">
        <v>1682</v>
      </c>
      <c r="B528" t="s">
        <v>1162</v>
      </c>
      <c r="C528" t="s">
        <v>46</v>
      </c>
      <c r="D528">
        <v>0.04</v>
      </c>
      <c r="E528">
        <v>6.28</v>
      </c>
      <c r="F528">
        <v>5.41</v>
      </c>
      <c r="G528" t="s">
        <v>14</v>
      </c>
      <c r="H528" t="s">
        <v>15</v>
      </c>
      <c r="I528" t="s">
        <v>4</v>
      </c>
      <c r="J528" t="s">
        <v>102</v>
      </c>
      <c r="K528" t="s">
        <v>49</v>
      </c>
      <c r="L528" t="s">
        <v>906</v>
      </c>
      <c r="M528">
        <v>0.53</v>
      </c>
      <c r="N528" t="s">
        <v>8</v>
      </c>
      <c r="O528" t="s">
        <v>28</v>
      </c>
      <c r="P528" t="s">
        <v>79</v>
      </c>
      <c r="Q528" t="s">
        <v>509</v>
      </c>
      <c r="R528">
        <v>60611</v>
      </c>
      <c r="S528">
        <v>42049</v>
      </c>
      <c r="T528">
        <v>42051</v>
      </c>
      <c r="U528">
        <v>-38.380000000000003</v>
      </c>
      <c r="V528">
        <v>43</v>
      </c>
      <c r="W528">
        <v>284.48</v>
      </c>
      <c r="X528">
        <v>14115</v>
      </c>
      <c r="Y528" t="s">
        <v>3216</v>
      </c>
    </row>
    <row r="529" spans="1:25" x14ac:dyDescent="0.2">
      <c r="A529">
        <v>1683</v>
      </c>
      <c r="B529" t="s">
        <v>1163</v>
      </c>
      <c r="C529" t="s">
        <v>46</v>
      </c>
      <c r="D529">
        <v>0.04</v>
      </c>
      <c r="E529">
        <v>6.28</v>
      </c>
      <c r="F529">
        <v>5.41</v>
      </c>
      <c r="G529" t="s">
        <v>14</v>
      </c>
      <c r="H529" t="s">
        <v>15</v>
      </c>
      <c r="I529" t="s">
        <v>4</v>
      </c>
      <c r="J529" t="s">
        <v>102</v>
      </c>
      <c r="K529" t="s">
        <v>49</v>
      </c>
      <c r="L529" t="s">
        <v>906</v>
      </c>
      <c r="M529">
        <v>0.53</v>
      </c>
      <c r="N529" t="s">
        <v>8</v>
      </c>
      <c r="O529" t="s">
        <v>28</v>
      </c>
      <c r="P529" t="s">
        <v>163</v>
      </c>
      <c r="Q529" t="s">
        <v>1164</v>
      </c>
      <c r="R529">
        <v>77301</v>
      </c>
      <c r="S529">
        <v>42049</v>
      </c>
      <c r="T529">
        <v>42051</v>
      </c>
      <c r="U529">
        <v>-19.957599999999999</v>
      </c>
      <c r="V529">
        <v>11</v>
      </c>
      <c r="W529">
        <v>72.77</v>
      </c>
      <c r="X529">
        <v>90612</v>
      </c>
      <c r="Y529" t="s">
        <v>3216</v>
      </c>
    </row>
    <row r="530" spans="1:25" x14ac:dyDescent="0.2">
      <c r="A530">
        <v>11</v>
      </c>
      <c r="B530" t="s">
        <v>1165</v>
      </c>
      <c r="C530" t="s">
        <v>1</v>
      </c>
      <c r="D530">
        <v>0.06</v>
      </c>
      <c r="E530">
        <v>9.48</v>
      </c>
      <c r="F530">
        <v>7.29</v>
      </c>
      <c r="G530" t="s">
        <v>14</v>
      </c>
      <c r="H530" t="s">
        <v>47</v>
      </c>
      <c r="I530" t="s">
        <v>4</v>
      </c>
      <c r="J530" t="s">
        <v>102</v>
      </c>
      <c r="K530" t="s">
        <v>18</v>
      </c>
      <c r="L530" t="s">
        <v>480</v>
      </c>
      <c r="M530">
        <v>0.45</v>
      </c>
      <c r="N530" t="s">
        <v>8</v>
      </c>
      <c r="O530" t="s">
        <v>87</v>
      </c>
      <c r="P530" t="s">
        <v>373</v>
      </c>
      <c r="Q530" t="s">
        <v>1166</v>
      </c>
      <c r="R530">
        <v>7203</v>
      </c>
      <c r="S530">
        <v>42050</v>
      </c>
      <c r="T530">
        <v>42052</v>
      </c>
      <c r="U530">
        <v>-53.809600000000003</v>
      </c>
      <c r="V530">
        <v>22</v>
      </c>
      <c r="W530">
        <v>211.15</v>
      </c>
      <c r="X530">
        <v>90192</v>
      </c>
      <c r="Y530" t="s">
        <v>3218</v>
      </c>
    </row>
    <row r="531" spans="1:25" x14ac:dyDescent="0.2">
      <c r="A531">
        <v>596</v>
      </c>
      <c r="B531" t="s">
        <v>1167</v>
      </c>
      <c r="C531" t="s">
        <v>1</v>
      </c>
      <c r="D531">
        <v>0.03</v>
      </c>
      <c r="E531">
        <v>3.8</v>
      </c>
      <c r="F531">
        <v>1.49</v>
      </c>
      <c r="G531" t="s">
        <v>14</v>
      </c>
      <c r="H531" t="s">
        <v>15</v>
      </c>
      <c r="I531" t="s">
        <v>24</v>
      </c>
      <c r="J531" t="s">
        <v>48</v>
      </c>
      <c r="K531" t="s">
        <v>49</v>
      </c>
      <c r="L531" t="s">
        <v>1168</v>
      </c>
      <c r="M531">
        <v>0.38</v>
      </c>
      <c r="N531" t="s">
        <v>8</v>
      </c>
      <c r="O531" t="s">
        <v>28</v>
      </c>
      <c r="P531" t="s">
        <v>29</v>
      </c>
      <c r="Q531" t="s">
        <v>1169</v>
      </c>
      <c r="R531">
        <v>46032</v>
      </c>
      <c r="S531">
        <v>42050</v>
      </c>
      <c r="T531">
        <v>42052</v>
      </c>
      <c r="U531">
        <v>15.2745</v>
      </c>
      <c r="V531">
        <v>6</v>
      </c>
      <c r="W531">
        <v>24.27</v>
      </c>
      <c r="X531">
        <v>86308</v>
      </c>
      <c r="Y531" t="s">
        <v>3216</v>
      </c>
    </row>
    <row r="532" spans="1:25" x14ac:dyDescent="0.2">
      <c r="A532">
        <v>596</v>
      </c>
      <c r="B532" t="s">
        <v>1167</v>
      </c>
      <c r="C532" t="s">
        <v>1</v>
      </c>
      <c r="D532">
        <v>7.0000000000000007E-2</v>
      </c>
      <c r="E532">
        <v>7.98</v>
      </c>
      <c r="F532">
        <v>1.25</v>
      </c>
      <c r="G532" t="s">
        <v>14</v>
      </c>
      <c r="H532" t="s">
        <v>15</v>
      </c>
      <c r="I532" t="s">
        <v>24</v>
      </c>
      <c r="J532" t="s">
        <v>64</v>
      </c>
      <c r="K532" t="s">
        <v>26</v>
      </c>
      <c r="L532" t="s">
        <v>1170</v>
      </c>
      <c r="M532">
        <v>0.35</v>
      </c>
      <c r="N532" t="s">
        <v>8</v>
      </c>
      <c r="O532" t="s">
        <v>28</v>
      </c>
      <c r="P532" t="s">
        <v>29</v>
      </c>
      <c r="Q532" t="s">
        <v>1169</v>
      </c>
      <c r="R532">
        <v>46032</v>
      </c>
      <c r="S532">
        <v>42050</v>
      </c>
      <c r="T532">
        <v>42052</v>
      </c>
      <c r="U532">
        <v>26.585699999999999</v>
      </c>
      <c r="V532">
        <v>5</v>
      </c>
      <c r="W532">
        <v>38.53</v>
      </c>
      <c r="X532">
        <v>86308</v>
      </c>
      <c r="Y532" t="s">
        <v>3216</v>
      </c>
    </row>
    <row r="533" spans="1:25" x14ac:dyDescent="0.2">
      <c r="A533">
        <v>596</v>
      </c>
      <c r="B533" t="s">
        <v>1167</v>
      </c>
      <c r="C533" t="s">
        <v>1</v>
      </c>
      <c r="D533">
        <v>7.0000000000000007E-2</v>
      </c>
      <c r="E533">
        <v>417.4</v>
      </c>
      <c r="F533">
        <v>75.23</v>
      </c>
      <c r="G533" t="s">
        <v>2</v>
      </c>
      <c r="H533" t="s">
        <v>15</v>
      </c>
      <c r="I533" t="s">
        <v>4</v>
      </c>
      <c r="J533" t="s">
        <v>5</v>
      </c>
      <c r="K533" t="s">
        <v>6</v>
      </c>
      <c r="L533" t="s">
        <v>1171</v>
      </c>
      <c r="M533">
        <v>0.79</v>
      </c>
      <c r="N533" t="s">
        <v>8</v>
      </c>
      <c r="O533" t="s">
        <v>28</v>
      </c>
      <c r="P533" t="s">
        <v>29</v>
      </c>
      <c r="Q533" t="s">
        <v>1169</v>
      </c>
      <c r="R533">
        <v>46032</v>
      </c>
      <c r="S533">
        <v>42050</v>
      </c>
      <c r="T533">
        <v>42051</v>
      </c>
      <c r="U533">
        <v>-575.35199999999998</v>
      </c>
      <c r="V533">
        <v>12</v>
      </c>
      <c r="W533">
        <v>4910.72</v>
      </c>
      <c r="X533">
        <v>86308</v>
      </c>
      <c r="Y533" t="s">
        <v>3216</v>
      </c>
    </row>
    <row r="534" spans="1:25" x14ac:dyDescent="0.2">
      <c r="A534">
        <v>2260</v>
      </c>
      <c r="B534" t="s">
        <v>1172</v>
      </c>
      <c r="C534" t="s">
        <v>1</v>
      </c>
      <c r="D534">
        <v>0.02</v>
      </c>
      <c r="E534">
        <v>4.9800000000000004</v>
      </c>
      <c r="F534">
        <v>0.49</v>
      </c>
      <c r="G534" t="s">
        <v>14</v>
      </c>
      <c r="H534" t="s">
        <v>70</v>
      </c>
      <c r="I534" t="s">
        <v>24</v>
      </c>
      <c r="J534" t="s">
        <v>128</v>
      </c>
      <c r="K534" t="s">
        <v>49</v>
      </c>
      <c r="L534" t="s">
        <v>1079</v>
      </c>
      <c r="M534">
        <v>0.39</v>
      </c>
      <c r="N534" t="s">
        <v>8</v>
      </c>
      <c r="O534" t="s">
        <v>9</v>
      </c>
      <c r="P534" t="s">
        <v>51</v>
      </c>
      <c r="Q534" t="s">
        <v>1173</v>
      </c>
      <c r="R534">
        <v>30161</v>
      </c>
      <c r="S534">
        <v>42050</v>
      </c>
      <c r="T534">
        <v>42051</v>
      </c>
      <c r="U534">
        <v>-52.863999999999997</v>
      </c>
      <c r="V534">
        <v>17</v>
      </c>
      <c r="W534">
        <v>87.11</v>
      </c>
      <c r="X534">
        <v>89601</v>
      </c>
      <c r="Y534" t="s">
        <v>3215</v>
      </c>
    </row>
    <row r="535" spans="1:25" x14ac:dyDescent="0.2">
      <c r="A535">
        <v>2260</v>
      </c>
      <c r="B535" t="s">
        <v>1172</v>
      </c>
      <c r="C535" t="s">
        <v>1</v>
      </c>
      <c r="D535">
        <v>0.01</v>
      </c>
      <c r="E535">
        <v>20.99</v>
      </c>
      <c r="F535">
        <v>0.99</v>
      </c>
      <c r="G535" t="s">
        <v>14</v>
      </c>
      <c r="H535" t="s">
        <v>70</v>
      </c>
      <c r="I535" t="s">
        <v>16</v>
      </c>
      <c r="J535" t="s">
        <v>111</v>
      </c>
      <c r="K535" t="s">
        <v>18</v>
      </c>
      <c r="L535" t="s">
        <v>1174</v>
      </c>
      <c r="M535">
        <v>0.83</v>
      </c>
      <c r="N535" t="s">
        <v>8</v>
      </c>
      <c r="O535" t="s">
        <v>9</v>
      </c>
      <c r="P535" t="s">
        <v>51</v>
      </c>
      <c r="Q535" t="s">
        <v>1173</v>
      </c>
      <c r="R535">
        <v>30161</v>
      </c>
      <c r="S535">
        <v>42050</v>
      </c>
      <c r="T535">
        <v>42051</v>
      </c>
      <c r="U535">
        <v>45.378</v>
      </c>
      <c r="V535">
        <v>9</v>
      </c>
      <c r="W535">
        <v>170.46</v>
      </c>
      <c r="X535">
        <v>89601</v>
      </c>
      <c r="Y535" t="s">
        <v>3215</v>
      </c>
    </row>
    <row r="536" spans="1:25" x14ac:dyDescent="0.2">
      <c r="A536">
        <v>3211</v>
      </c>
      <c r="B536" t="s">
        <v>1175</v>
      </c>
      <c r="C536" t="s">
        <v>13</v>
      </c>
      <c r="D536">
        <v>0.1</v>
      </c>
      <c r="E536">
        <v>7.31</v>
      </c>
      <c r="F536">
        <v>0.49</v>
      </c>
      <c r="G536" t="s">
        <v>14</v>
      </c>
      <c r="H536" t="s">
        <v>70</v>
      </c>
      <c r="I536" t="s">
        <v>24</v>
      </c>
      <c r="J536" t="s">
        <v>128</v>
      </c>
      <c r="K536" t="s">
        <v>49</v>
      </c>
      <c r="L536" t="s">
        <v>1103</v>
      </c>
      <c r="M536">
        <v>0.38</v>
      </c>
      <c r="N536" t="s">
        <v>8</v>
      </c>
      <c r="O536" t="s">
        <v>28</v>
      </c>
      <c r="P536" t="s">
        <v>79</v>
      </c>
      <c r="Q536" t="s">
        <v>1176</v>
      </c>
      <c r="R536">
        <v>60101</v>
      </c>
      <c r="S536">
        <v>42050</v>
      </c>
      <c r="T536">
        <v>42051</v>
      </c>
      <c r="U536">
        <v>55.020600000000002</v>
      </c>
      <c r="V536">
        <v>12</v>
      </c>
      <c r="W536">
        <v>79.739999999999995</v>
      </c>
      <c r="X536">
        <v>91522</v>
      </c>
      <c r="Y536" t="s">
        <v>3216</v>
      </c>
    </row>
    <row r="537" spans="1:25" x14ac:dyDescent="0.2">
      <c r="A537">
        <v>3211</v>
      </c>
      <c r="B537" t="s">
        <v>1175</v>
      </c>
      <c r="C537" t="s">
        <v>13</v>
      </c>
      <c r="D537">
        <v>0.1</v>
      </c>
      <c r="E537">
        <v>20.99</v>
      </c>
      <c r="F537">
        <v>2.5</v>
      </c>
      <c r="G537" t="s">
        <v>14</v>
      </c>
      <c r="H537" t="s">
        <v>70</v>
      </c>
      <c r="I537" t="s">
        <v>16</v>
      </c>
      <c r="J537" t="s">
        <v>111</v>
      </c>
      <c r="K537" t="s">
        <v>26</v>
      </c>
      <c r="L537" t="s">
        <v>1177</v>
      </c>
      <c r="M537">
        <v>0.81</v>
      </c>
      <c r="N537" t="s">
        <v>8</v>
      </c>
      <c r="O537" t="s">
        <v>28</v>
      </c>
      <c r="P537" t="s">
        <v>79</v>
      </c>
      <c r="Q537" t="s">
        <v>1176</v>
      </c>
      <c r="R537">
        <v>60101</v>
      </c>
      <c r="S537">
        <v>42050</v>
      </c>
      <c r="T537">
        <v>42051</v>
      </c>
      <c r="U537">
        <v>-43.65504</v>
      </c>
      <c r="V537">
        <v>23</v>
      </c>
      <c r="W537">
        <v>392.45</v>
      </c>
      <c r="X537">
        <v>91522</v>
      </c>
      <c r="Y537" t="s">
        <v>3216</v>
      </c>
    </row>
    <row r="538" spans="1:25" x14ac:dyDescent="0.2">
      <c r="A538">
        <v>393</v>
      </c>
      <c r="B538" t="s">
        <v>1178</v>
      </c>
      <c r="C538" t="s">
        <v>23</v>
      </c>
      <c r="D538">
        <v>7.0000000000000007E-2</v>
      </c>
      <c r="E538">
        <v>9.7100000000000009</v>
      </c>
      <c r="F538">
        <v>9.4499999999999993</v>
      </c>
      <c r="G538" t="s">
        <v>14</v>
      </c>
      <c r="H538" t="s">
        <v>70</v>
      </c>
      <c r="I538" t="s">
        <v>24</v>
      </c>
      <c r="J538" t="s">
        <v>54</v>
      </c>
      <c r="K538" t="s">
        <v>49</v>
      </c>
      <c r="L538" t="s">
        <v>1179</v>
      </c>
      <c r="M538">
        <v>0.6</v>
      </c>
      <c r="N538" t="s">
        <v>8</v>
      </c>
      <c r="O538" t="s">
        <v>87</v>
      </c>
      <c r="P538" t="s">
        <v>88</v>
      </c>
      <c r="Q538" t="s">
        <v>1180</v>
      </c>
      <c r="R538">
        <v>13021</v>
      </c>
      <c r="S538">
        <v>42050</v>
      </c>
      <c r="T538">
        <v>42057</v>
      </c>
      <c r="U538">
        <v>-81.77</v>
      </c>
      <c r="V538">
        <v>3</v>
      </c>
      <c r="W538">
        <v>31.44</v>
      </c>
      <c r="X538">
        <v>86382</v>
      </c>
      <c r="Y538" t="s">
        <v>3218</v>
      </c>
    </row>
    <row r="539" spans="1:25" x14ac:dyDescent="0.2">
      <c r="A539">
        <v>651</v>
      </c>
      <c r="B539" t="s">
        <v>270</v>
      </c>
      <c r="C539" t="s">
        <v>23</v>
      </c>
      <c r="D539">
        <v>0.04</v>
      </c>
      <c r="E539">
        <v>880.98</v>
      </c>
      <c r="F539">
        <v>44.55</v>
      </c>
      <c r="G539" t="s">
        <v>2</v>
      </c>
      <c r="H539" t="s">
        <v>15</v>
      </c>
      <c r="I539" t="s">
        <v>4</v>
      </c>
      <c r="J539" t="s">
        <v>93</v>
      </c>
      <c r="K539" t="s">
        <v>6</v>
      </c>
      <c r="L539" t="s">
        <v>214</v>
      </c>
      <c r="M539">
        <v>0.62</v>
      </c>
      <c r="N539" t="s">
        <v>8</v>
      </c>
      <c r="O539" t="s">
        <v>35</v>
      </c>
      <c r="P539" t="s">
        <v>272</v>
      </c>
      <c r="Q539" t="s">
        <v>273</v>
      </c>
      <c r="R539">
        <v>89115</v>
      </c>
      <c r="S539">
        <v>42050</v>
      </c>
      <c r="T539">
        <v>42054</v>
      </c>
      <c r="U539">
        <v>4233.2587999999996</v>
      </c>
      <c r="V539">
        <v>8</v>
      </c>
      <c r="W539">
        <v>6901.25</v>
      </c>
      <c r="X539">
        <v>91576</v>
      </c>
      <c r="Y539" t="s">
        <v>3217</v>
      </c>
    </row>
    <row r="540" spans="1:25" x14ac:dyDescent="0.2">
      <c r="A540">
        <v>651</v>
      </c>
      <c r="B540" t="s">
        <v>270</v>
      </c>
      <c r="C540" t="s">
        <v>23</v>
      </c>
      <c r="D540">
        <v>7.0000000000000007E-2</v>
      </c>
      <c r="E540">
        <v>13.4</v>
      </c>
      <c r="F540">
        <v>4.95</v>
      </c>
      <c r="G540" t="s">
        <v>14</v>
      </c>
      <c r="H540" t="s">
        <v>15</v>
      </c>
      <c r="I540" t="s">
        <v>4</v>
      </c>
      <c r="J540" t="s">
        <v>102</v>
      </c>
      <c r="K540" t="s">
        <v>18</v>
      </c>
      <c r="L540" t="s">
        <v>1181</v>
      </c>
      <c r="M540">
        <v>0.37</v>
      </c>
      <c r="N540" t="s">
        <v>8</v>
      </c>
      <c r="O540" t="s">
        <v>35</v>
      </c>
      <c r="P540" t="s">
        <v>272</v>
      </c>
      <c r="Q540" t="s">
        <v>273</v>
      </c>
      <c r="R540">
        <v>89115</v>
      </c>
      <c r="S540">
        <v>42050</v>
      </c>
      <c r="T540">
        <v>42055</v>
      </c>
      <c r="U540">
        <v>102.76860000000001</v>
      </c>
      <c r="V540">
        <v>11</v>
      </c>
      <c r="W540">
        <v>148.94</v>
      </c>
      <c r="X540">
        <v>91576</v>
      </c>
      <c r="Y540" t="s">
        <v>3217</v>
      </c>
    </row>
    <row r="541" spans="1:25" x14ac:dyDescent="0.2">
      <c r="A541">
        <v>651</v>
      </c>
      <c r="B541" t="s">
        <v>270</v>
      </c>
      <c r="C541" t="s">
        <v>23</v>
      </c>
      <c r="D541">
        <v>0.01</v>
      </c>
      <c r="E541">
        <v>15.99</v>
      </c>
      <c r="F541">
        <v>11.28</v>
      </c>
      <c r="G541" t="s">
        <v>14</v>
      </c>
      <c r="H541" t="s">
        <v>15</v>
      </c>
      <c r="I541" t="s">
        <v>16</v>
      </c>
      <c r="J541" t="s">
        <v>32</v>
      </c>
      <c r="K541" t="s">
        <v>120</v>
      </c>
      <c r="L541" t="s">
        <v>1182</v>
      </c>
      <c r="M541">
        <v>0.38</v>
      </c>
      <c r="N541" t="s">
        <v>8</v>
      </c>
      <c r="O541" t="s">
        <v>35</v>
      </c>
      <c r="P541" t="s">
        <v>272</v>
      </c>
      <c r="Q541" t="s">
        <v>273</v>
      </c>
      <c r="R541">
        <v>89115</v>
      </c>
      <c r="S541">
        <v>42050</v>
      </c>
      <c r="T541">
        <v>42057</v>
      </c>
      <c r="U541">
        <v>-36.671543999999997</v>
      </c>
      <c r="V541">
        <v>12</v>
      </c>
      <c r="W541">
        <v>200.68</v>
      </c>
      <c r="X541">
        <v>91576</v>
      </c>
      <c r="Y541" t="s">
        <v>3217</v>
      </c>
    </row>
    <row r="542" spans="1:25" x14ac:dyDescent="0.2">
      <c r="A542">
        <v>2684</v>
      </c>
      <c r="B542" t="s">
        <v>1183</v>
      </c>
      <c r="C542" t="s">
        <v>23</v>
      </c>
      <c r="D542">
        <v>0.09</v>
      </c>
      <c r="E542">
        <v>8.74</v>
      </c>
      <c r="F542">
        <v>1.39</v>
      </c>
      <c r="G542" t="s">
        <v>63</v>
      </c>
      <c r="H542" t="s">
        <v>3</v>
      </c>
      <c r="I542" t="s">
        <v>24</v>
      </c>
      <c r="J542" t="s">
        <v>321</v>
      </c>
      <c r="K542" t="s">
        <v>49</v>
      </c>
      <c r="L542" t="s">
        <v>416</v>
      </c>
      <c r="M542">
        <v>0.38</v>
      </c>
      <c r="N542" t="s">
        <v>8</v>
      </c>
      <c r="O542" t="s">
        <v>9</v>
      </c>
      <c r="P542" t="s">
        <v>99</v>
      </c>
      <c r="Q542" t="s">
        <v>1184</v>
      </c>
      <c r="R542">
        <v>33952</v>
      </c>
      <c r="S542">
        <v>42050</v>
      </c>
      <c r="T542">
        <v>42055</v>
      </c>
      <c r="U542">
        <v>23.616</v>
      </c>
      <c r="V542">
        <v>1</v>
      </c>
      <c r="W542">
        <v>11.78</v>
      </c>
      <c r="X542">
        <v>89146</v>
      </c>
      <c r="Y542" t="s">
        <v>3215</v>
      </c>
    </row>
    <row r="543" spans="1:25" x14ac:dyDescent="0.2">
      <c r="A543">
        <v>2684</v>
      </c>
      <c r="B543" t="s">
        <v>1183</v>
      </c>
      <c r="C543" t="s">
        <v>23</v>
      </c>
      <c r="D543">
        <v>0.09</v>
      </c>
      <c r="E543">
        <v>18.97</v>
      </c>
      <c r="F543">
        <v>9.0299999999999994</v>
      </c>
      <c r="G543" t="s">
        <v>14</v>
      </c>
      <c r="H543" t="s">
        <v>3</v>
      </c>
      <c r="I543" t="s">
        <v>24</v>
      </c>
      <c r="J543" t="s">
        <v>64</v>
      </c>
      <c r="K543" t="s">
        <v>49</v>
      </c>
      <c r="L543" t="s">
        <v>606</v>
      </c>
      <c r="M543">
        <v>0.37</v>
      </c>
      <c r="N543" t="s">
        <v>8</v>
      </c>
      <c r="O543" t="s">
        <v>9</v>
      </c>
      <c r="P543" t="s">
        <v>99</v>
      </c>
      <c r="Q543" t="s">
        <v>1184</v>
      </c>
      <c r="R543">
        <v>33952</v>
      </c>
      <c r="S543">
        <v>42050</v>
      </c>
      <c r="T543">
        <v>42055</v>
      </c>
      <c r="U543">
        <v>-1748.0119999999999</v>
      </c>
      <c r="V543">
        <v>1</v>
      </c>
      <c r="W543">
        <v>20.96</v>
      </c>
      <c r="X543">
        <v>89146</v>
      </c>
      <c r="Y543" t="s">
        <v>3215</v>
      </c>
    </row>
    <row r="544" spans="1:25" x14ac:dyDescent="0.2">
      <c r="A544">
        <v>2951</v>
      </c>
      <c r="B544" t="s">
        <v>1185</v>
      </c>
      <c r="C544" t="s">
        <v>92</v>
      </c>
      <c r="D544">
        <v>7.0000000000000007E-2</v>
      </c>
      <c r="E544">
        <v>42.98</v>
      </c>
      <c r="F544">
        <v>4.62</v>
      </c>
      <c r="G544" t="s">
        <v>63</v>
      </c>
      <c r="H544" t="s">
        <v>70</v>
      </c>
      <c r="I544" t="s">
        <v>24</v>
      </c>
      <c r="J544" t="s">
        <v>71</v>
      </c>
      <c r="K544" t="s">
        <v>49</v>
      </c>
      <c r="L544" t="s">
        <v>256</v>
      </c>
      <c r="M544">
        <v>0.56000000000000005</v>
      </c>
      <c r="N544" t="s">
        <v>8</v>
      </c>
      <c r="O544" t="s">
        <v>28</v>
      </c>
      <c r="P544" t="s">
        <v>513</v>
      </c>
      <c r="Q544" t="s">
        <v>1186</v>
      </c>
      <c r="R544">
        <v>67601</v>
      </c>
      <c r="S544">
        <v>42050</v>
      </c>
      <c r="T544">
        <v>42052</v>
      </c>
      <c r="U544">
        <v>565.38599999999997</v>
      </c>
      <c r="V544">
        <v>19</v>
      </c>
      <c r="W544">
        <v>819.4</v>
      </c>
      <c r="X544">
        <v>91397</v>
      </c>
      <c r="Y544" t="s">
        <v>3216</v>
      </c>
    </row>
    <row r="545" spans="1:25" x14ac:dyDescent="0.2">
      <c r="A545">
        <v>2951</v>
      </c>
      <c r="B545" t="s">
        <v>1185</v>
      </c>
      <c r="C545" t="s">
        <v>92</v>
      </c>
      <c r="D545">
        <v>0.03</v>
      </c>
      <c r="E545">
        <v>89.99</v>
      </c>
      <c r="F545">
        <v>42</v>
      </c>
      <c r="G545" t="s">
        <v>2</v>
      </c>
      <c r="H545" t="s">
        <v>70</v>
      </c>
      <c r="I545" t="s">
        <v>4</v>
      </c>
      <c r="J545" t="s">
        <v>85</v>
      </c>
      <c r="K545" t="s">
        <v>33</v>
      </c>
      <c r="L545" t="s">
        <v>1187</v>
      </c>
      <c r="M545">
        <v>0.66</v>
      </c>
      <c r="N545" t="s">
        <v>8</v>
      </c>
      <c r="O545" t="s">
        <v>28</v>
      </c>
      <c r="P545" t="s">
        <v>513</v>
      </c>
      <c r="Q545" t="s">
        <v>1186</v>
      </c>
      <c r="R545">
        <v>67601</v>
      </c>
      <c r="S545">
        <v>42050</v>
      </c>
      <c r="T545">
        <v>42053</v>
      </c>
      <c r="U545">
        <v>-230.9528</v>
      </c>
      <c r="V545">
        <v>19</v>
      </c>
      <c r="W545">
        <v>1809.75</v>
      </c>
      <c r="X545">
        <v>91397</v>
      </c>
      <c r="Y545" t="s">
        <v>3216</v>
      </c>
    </row>
    <row r="546" spans="1:25" x14ac:dyDescent="0.2">
      <c r="A546">
        <v>2355</v>
      </c>
      <c r="B546" t="s">
        <v>1188</v>
      </c>
      <c r="C546" t="s">
        <v>46</v>
      </c>
      <c r="D546">
        <v>0.1</v>
      </c>
      <c r="E546">
        <v>78.69</v>
      </c>
      <c r="F546">
        <v>19.989999999999998</v>
      </c>
      <c r="G546" t="s">
        <v>14</v>
      </c>
      <c r="H546" t="s">
        <v>15</v>
      </c>
      <c r="I546" t="s">
        <v>4</v>
      </c>
      <c r="J546" t="s">
        <v>102</v>
      </c>
      <c r="K546" t="s">
        <v>49</v>
      </c>
      <c r="L546" t="s">
        <v>1189</v>
      </c>
      <c r="M546">
        <v>0.43</v>
      </c>
      <c r="N546" t="s">
        <v>8</v>
      </c>
      <c r="O546" t="s">
        <v>35</v>
      </c>
      <c r="P546" t="s">
        <v>66</v>
      </c>
      <c r="Q546" t="s">
        <v>1190</v>
      </c>
      <c r="R546">
        <v>92236</v>
      </c>
      <c r="S546">
        <v>42050</v>
      </c>
      <c r="T546">
        <v>42051</v>
      </c>
      <c r="U546">
        <v>465.43950000000001</v>
      </c>
      <c r="V546">
        <v>9</v>
      </c>
      <c r="W546">
        <v>674.55</v>
      </c>
      <c r="X546">
        <v>91304</v>
      </c>
      <c r="Y546" t="s">
        <v>3217</v>
      </c>
    </row>
    <row r="547" spans="1:25" x14ac:dyDescent="0.2">
      <c r="A547">
        <v>1129</v>
      </c>
      <c r="B547" t="s">
        <v>762</v>
      </c>
      <c r="C547" t="s">
        <v>23</v>
      </c>
      <c r="D547">
        <v>0.04</v>
      </c>
      <c r="E547">
        <v>8.6</v>
      </c>
      <c r="F547">
        <v>6.19</v>
      </c>
      <c r="G547" t="s">
        <v>14</v>
      </c>
      <c r="H547" t="s">
        <v>47</v>
      </c>
      <c r="I547" t="s">
        <v>24</v>
      </c>
      <c r="J547" t="s">
        <v>48</v>
      </c>
      <c r="K547" t="s">
        <v>49</v>
      </c>
      <c r="L547" t="s">
        <v>508</v>
      </c>
      <c r="M547">
        <v>0.38</v>
      </c>
      <c r="N547" t="s">
        <v>8</v>
      </c>
      <c r="O547" t="s">
        <v>87</v>
      </c>
      <c r="P547" t="s">
        <v>379</v>
      </c>
      <c r="Q547" t="s">
        <v>764</v>
      </c>
      <c r="R547">
        <v>2118</v>
      </c>
      <c r="S547">
        <v>42051</v>
      </c>
      <c r="T547">
        <v>42058</v>
      </c>
      <c r="U547">
        <v>-63.813499999999998</v>
      </c>
      <c r="V547">
        <v>37</v>
      </c>
      <c r="W547">
        <v>311.66000000000003</v>
      </c>
      <c r="X547">
        <v>32037</v>
      </c>
      <c r="Y547" t="s">
        <v>3218</v>
      </c>
    </row>
    <row r="548" spans="1:25" x14ac:dyDescent="0.2">
      <c r="A548">
        <v>1129</v>
      </c>
      <c r="B548" t="s">
        <v>762</v>
      </c>
      <c r="C548" t="s">
        <v>23</v>
      </c>
      <c r="D548">
        <v>7.0000000000000007E-2</v>
      </c>
      <c r="E548">
        <v>699.99</v>
      </c>
      <c r="F548">
        <v>24.49</v>
      </c>
      <c r="G548" t="s">
        <v>14</v>
      </c>
      <c r="H548" t="s">
        <v>47</v>
      </c>
      <c r="I548" t="s">
        <v>16</v>
      </c>
      <c r="J548" t="s">
        <v>39</v>
      </c>
      <c r="K548" t="s">
        <v>40</v>
      </c>
      <c r="L548" t="s">
        <v>1191</v>
      </c>
      <c r="M548">
        <v>0.54</v>
      </c>
      <c r="N548" t="s">
        <v>8</v>
      </c>
      <c r="O548" t="s">
        <v>87</v>
      </c>
      <c r="P548" t="s">
        <v>379</v>
      </c>
      <c r="Q548" t="s">
        <v>764</v>
      </c>
      <c r="R548">
        <v>2118</v>
      </c>
      <c r="S548">
        <v>42051</v>
      </c>
      <c r="T548">
        <v>42055</v>
      </c>
      <c r="U548">
        <v>325.29000000000002</v>
      </c>
      <c r="V548">
        <v>15</v>
      </c>
      <c r="W548">
        <v>9862.51</v>
      </c>
      <c r="X548">
        <v>32037</v>
      </c>
      <c r="Y548" t="s">
        <v>3218</v>
      </c>
    </row>
    <row r="549" spans="1:25" x14ac:dyDescent="0.2">
      <c r="A549">
        <v>1132</v>
      </c>
      <c r="B549" t="s">
        <v>1069</v>
      </c>
      <c r="C549" t="s">
        <v>23</v>
      </c>
      <c r="D549">
        <v>0.04</v>
      </c>
      <c r="E549">
        <v>8.6</v>
      </c>
      <c r="F549">
        <v>6.19</v>
      </c>
      <c r="G549" t="s">
        <v>14</v>
      </c>
      <c r="H549" t="s">
        <v>47</v>
      </c>
      <c r="I549" t="s">
        <v>24</v>
      </c>
      <c r="J549" t="s">
        <v>48</v>
      </c>
      <c r="K549" t="s">
        <v>49</v>
      </c>
      <c r="L549" t="s">
        <v>508</v>
      </c>
      <c r="M549">
        <v>0.38</v>
      </c>
      <c r="N549" t="s">
        <v>8</v>
      </c>
      <c r="O549" t="s">
        <v>28</v>
      </c>
      <c r="P549" t="s">
        <v>163</v>
      </c>
      <c r="Q549" t="s">
        <v>1070</v>
      </c>
      <c r="R549">
        <v>76039</v>
      </c>
      <c r="S549">
        <v>42051</v>
      </c>
      <c r="T549">
        <v>42058</v>
      </c>
      <c r="U549">
        <v>-63.813499999999998</v>
      </c>
      <c r="V549">
        <v>9</v>
      </c>
      <c r="W549">
        <v>75.81</v>
      </c>
      <c r="X549">
        <v>88102</v>
      </c>
      <c r="Y549" t="s">
        <v>3216</v>
      </c>
    </row>
    <row r="550" spans="1:25" x14ac:dyDescent="0.2">
      <c r="A550">
        <v>1132</v>
      </c>
      <c r="B550" t="s">
        <v>1069</v>
      </c>
      <c r="C550" t="s">
        <v>23</v>
      </c>
      <c r="D550">
        <v>7.0000000000000007E-2</v>
      </c>
      <c r="E550">
        <v>699.99</v>
      </c>
      <c r="F550">
        <v>24.49</v>
      </c>
      <c r="G550" t="s">
        <v>14</v>
      </c>
      <c r="H550" t="s">
        <v>47</v>
      </c>
      <c r="I550" t="s">
        <v>16</v>
      </c>
      <c r="J550" t="s">
        <v>39</v>
      </c>
      <c r="K550" t="s">
        <v>40</v>
      </c>
      <c r="L550" t="s">
        <v>1191</v>
      </c>
      <c r="M550">
        <v>0.54</v>
      </c>
      <c r="N550" t="s">
        <v>8</v>
      </c>
      <c r="O550" t="s">
        <v>28</v>
      </c>
      <c r="P550" t="s">
        <v>163</v>
      </c>
      <c r="Q550" t="s">
        <v>1070</v>
      </c>
      <c r="R550">
        <v>76039</v>
      </c>
      <c r="S550">
        <v>42051</v>
      </c>
      <c r="T550">
        <v>42055</v>
      </c>
      <c r="U550">
        <v>325.29000000000002</v>
      </c>
      <c r="V550">
        <v>4</v>
      </c>
      <c r="W550">
        <v>2630</v>
      </c>
      <c r="X550">
        <v>88102</v>
      </c>
      <c r="Y550" t="s">
        <v>3216</v>
      </c>
    </row>
    <row r="551" spans="1:25" x14ac:dyDescent="0.2">
      <c r="A551">
        <v>1580</v>
      </c>
      <c r="B551" t="s">
        <v>1192</v>
      </c>
      <c r="C551" t="s">
        <v>23</v>
      </c>
      <c r="D551">
        <v>0.1</v>
      </c>
      <c r="E551">
        <v>11.58</v>
      </c>
      <c r="F551">
        <v>6.97</v>
      </c>
      <c r="G551" t="s">
        <v>14</v>
      </c>
      <c r="H551" t="s">
        <v>70</v>
      </c>
      <c r="I551" t="s">
        <v>24</v>
      </c>
      <c r="J551" t="s">
        <v>321</v>
      </c>
      <c r="K551" t="s">
        <v>49</v>
      </c>
      <c r="L551" t="s">
        <v>600</v>
      </c>
      <c r="M551">
        <v>0.35</v>
      </c>
      <c r="N551" t="s">
        <v>8</v>
      </c>
      <c r="O551" t="s">
        <v>87</v>
      </c>
      <c r="P551" t="s">
        <v>307</v>
      </c>
      <c r="Q551" t="s">
        <v>1193</v>
      </c>
      <c r="R551">
        <v>4901</v>
      </c>
      <c r="S551">
        <v>42051</v>
      </c>
      <c r="T551">
        <v>42055</v>
      </c>
      <c r="U551">
        <v>-8.3979999999999997</v>
      </c>
      <c r="V551">
        <v>1</v>
      </c>
      <c r="W551">
        <v>14.53</v>
      </c>
      <c r="X551">
        <v>90934</v>
      </c>
      <c r="Y551" t="s">
        <v>3218</v>
      </c>
    </row>
    <row r="552" spans="1:25" x14ac:dyDescent="0.2">
      <c r="A552">
        <v>1138</v>
      </c>
      <c r="B552" t="s">
        <v>1194</v>
      </c>
      <c r="C552" t="s">
        <v>92</v>
      </c>
      <c r="D552">
        <v>0.02</v>
      </c>
      <c r="E552">
        <v>160.97999999999999</v>
      </c>
      <c r="F552">
        <v>30</v>
      </c>
      <c r="G552" t="s">
        <v>2</v>
      </c>
      <c r="H552" t="s">
        <v>47</v>
      </c>
      <c r="I552" t="s">
        <v>4</v>
      </c>
      <c r="J552" t="s">
        <v>85</v>
      </c>
      <c r="K552" t="s">
        <v>33</v>
      </c>
      <c r="L552" t="s">
        <v>868</v>
      </c>
      <c r="M552">
        <v>0.62</v>
      </c>
      <c r="N552" t="s">
        <v>8</v>
      </c>
      <c r="O552" t="s">
        <v>28</v>
      </c>
      <c r="P552" t="s">
        <v>163</v>
      </c>
      <c r="Q552" t="s">
        <v>1195</v>
      </c>
      <c r="R552">
        <v>75056</v>
      </c>
      <c r="S552">
        <v>42051</v>
      </c>
      <c r="T552">
        <v>42054</v>
      </c>
      <c r="U552">
        <v>-51.116</v>
      </c>
      <c r="V552">
        <v>1</v>
      </c>
      <c r="W552">
        <v>192.49</v>
      </c>
      <c r="X552">
        <v>86574</v>
      </c>
      <c r="Y552" t="s">
        <v>3216</v>
      </c>
    </row>
    <row r="553" spans="1:25" x14ac:dyDescent="0.2">
      <c r="A553">
        <v>1228</v>
      </c>
      <c r="B553" t="s">
        <v>1196</v>
      </c>
      <c r="C553" t="s">
        <v>92</v>
      </c>
      <c r="D553">
        <v>0</v>
      </c>
      <c r="E553">
        <v>7.1</v>
      </c>
      <c r="F553">
        <v>6.05</v>
      </c>
      <c r="G553" t="s">
        <v>14</v>
      </c>
      <c r="H553" t="s">
        <v>3</v>
      </c>
      <c r="I553" t="s">
        <v>24</v>
      </c>
      <c r="J553" t="s">
        <v>48</v>
      </c>
      <c r="K553" t="s">
        <v>49</v>
      </c>
      <c r="L553" t="s">
        <v>227</v>
      </c>
      <c r="M553">
        <v>0.39</v>
      </c>
      <c r="N553" t="s">
        <v>8</v>
      </c>
      <c r="O553" t="s">
        <v>87</v>
      </c>
      <c r="P553" t="s">
        <v>296</v>
      </c>
      <c r="Q553" t="s">
        <v>297</v>
      </c>
      <c r="R553">
        <v>19140</v>
      </c>
      <c r="S553">
        <v>42051</v>
      </c>
      <c r="T553">
        <v>42052</v>
      </c>
      <c r="U553">
        <v>-60.145000000000003</v>
      </c>
      <c r="V553">
        <v>28</v>
      </c>
      <c r="W553">
        <v>208.83</v>
      </c>
      <c r="X553">
        <v>55874</v>
      </c>
      <c r="Y553" t="s">
        <v>3218</v>
      </c>
    </row>
    <row r="554" spans="1:25" x14ac:dyDescent="0.2">
      <c r="A554">
        <v>1228</v>
      </c>
      <c r="B554" t="s">
        <v>1196</v>
      </c>
      <c r="C554" t="s">
        <v>92</v>
      </c>
      <c r="D554">
        <v>0.01</v>
      </c>
      <c r="E554">
        <v>4.9800000000000004</v>
      </c>
      <c r="F554">
        <v>4.62</v>
      </c>
      <c r="G554" t="s">
        <v>63</v>
      </c>
      <c r="H554" t="s">
        <v>3</v>
      </c>
      <c r="I554" t="s">
        <v>16</v>
      </c>
      <c r="J554" t="s">
        <v>17</v>
      </c>
      <c r="K554" t="s">
        <v>18</v>
      </c>
      <c r="L554" t="s">
        <v>1197</v>
      </c>
      <c r="M554">
        <v>0.64</v>
      </c>
      <c r="N554" t="s">
        <v>8</v>
      </c>
      <c r="O554" t="s">
        <v>87</v>
      </c>
      <c r="P554" t="s">
        <v>296</v>
      </c>
      <c r="Q554" t="s">
        <v>297</v>
      </c>
      <c r="R554">
        <v>19140</v>
      </c>
      <c r="S554">
        <v>42051</v>
      </c>
      <c r="T554">
        <v>42053</v>
      </c>
      <c r="U554">
        <v>-111.72</v>
      </c>
      <c r="V554">
        <v>41</v>
      </c>
      <c r="W554">
        <v>228.3</v>
      </c>
      <c r="X554">
        <v>55874</v>
      </c>
      <c r="Y554" t="s">
        <v>3218</v>
      </c>
    </row>
    <row r="555" spans="1:25" x14ac:dyDescent="0.2">
      <c r="A555">
        <v>1228</v>
      </c>
      <c r="B555" t="s">
        <v>1196</v>
      </c>
      <c r="C555" t="s">
        <v>92</v>
      </c>
      <c r="D555">
        <v>0.06</v>
      </c>
      <c r="E555">
        <v>5.68</v>
      </c>
      <c r="F555">
        <v>1.39</v>
      </c>
      <c r="G555" t="s">
        <v>14</v>
      </c>
      <c r="H555" t="s">
        <v>3</v>
      </c>
      <c r="I555" t="s">
        <v>24</v>
      </c>
      <c r="J555" t="s">
        <v>321</v>
      </c>
      <c r="K555" t="s">
        <v>49</v>
      </c>
      <c r="L555" t="s">
        <v>574</v>
      </c>
      <c r="M555">
        <v>0.38</v>
      </c>
      <c r="N555" t="s">
        <v>8</v>
      </c>
      <c r="O555" t="s">
        <v>87</v>
      </c>
      <c r="P555" t="s">
        <v>296</v>
      </c>
      <c r="Q555" t="s">
        <v>297</v>
      </c>
      <c r="R555">
        <v>19140</v>
      </c>
      <c r="S555">
        <v>42051</v>
      </c>
      <c r="T555">
        <v>42051</v>
      </c>
      <c r="U555">
        <v>33.01</v>
      </c>
      <c r="V555">
        <v>24</v>
      </c>
      <c r="W555">
        <v>129.53</v>
      </c>
      <c r="X555">
        <v>55874</v>
      </c>
      <c r="Y555" t="s">
        <v>3218</v>
      </c>
    </row>
    <row r="556" spans="1:25" x14ac:dyDescent="0.2">
      <c r="A556">
        <v>1229</v>
      </c>
      <c r="B556" t="s">
        <v>1198</v>
      </c>
      <c r="C556" t="s">
        <v>92</v>
      </c>
      <c r="D556">
        <v>0.01</v>
      </c>
      <c r="E556">
        <v>4.9800000000000004</v>
      </c>
      <c r="F556">
        <v>4.62</v>
      </c>
      <c r="G556" t="s">
        <v>63</v>
      </c>
      <c r="H556" t="s">
        <v>3</v>
      </c>
      <c r="I556" t="s">
        <v>16</v>
      </c>
      <c r="J556" t="s">
        <v>17</v>
      </c>
      <c r="K556" t="s">
        <v>18</v>
      </c>
      <c r="L556" t="s">
        <v>1197</v>
      </c>
      <c r="M556">
        <v>0.64</v>
      </c>
      <c r="N556" t="s">
        <v>8</v>
      </c>
      <c r="O556" t="s">
        <v>28</v>
      </c>
      <c r="P556" t="s">
        <v>163</v>
      </c>
      <c r="Q556" t="s">
        <v>1116</v>
      </c>
      <c r="R556">
        <v>75482</v>
      </c>
      <c r="S556">
        <v>42051</v>
      </c>
      <c r="T556">
        <v>42053</v>
      </c>
      <c r="U556">
        <v>-111.72</v>
      </c>
      <c r="V556">
        <v>10</v>
      </c>
      <c r="W556">
        <v>55.68</v>
      </c>
      <c r="X556">
        <v>90378</v>
      </c>
      <c r="Y556" t="s">
        <v>3216</v>
      </c>
    </row>
    <row r="557" spans="1:25" x14ac:dyDescent="0.2">
      <c r="A557">
        <v>1625</v>
      </c>
      <c r="B557" t="s">
        <v>1199</v>
      </c>
      <c r="C557" t="s">
        <v>92</v>
      </c>
      <c r="D557">
        <v>0</v>
      </c>
      <c r="E557">
        <v>209.37</v>
      </c>
      <c r="F557">
        <v>69</v>
      </c>
      <c r="G557" t="s">
        <v>14</v>
      </c>
      <c r="H557" t="s">
        <v>47</v>
      </c>
      <c r="I557" t="s">
        <v>4</v>
      </c>
      <c r="J557" t="s">
        <v>5</v>
      </c>
      <c r="K557" t="s">
        <v>40</v>
      </c>
      <c r="L557" t="s">
        <v>1200</v>
      </c>
      <c r="M557">
        <v>0.79</v>
      </c>
      <c r="N557" t="s">
        <v>8</v>
      </c>
      <c r="O557" t="s">
        <v>87</v>
      </c>
      <c r="P557" t="s">
        <v>88</v>
      </c>
      <c r="Q557" t="s">
        <v>1201</v>
      </c>
      <c r="R557">
        <v>11542</v>
      </c>
      <c r="S557">
        <v>42051</v>
      </c>
      <c r="T557">
        <v>42053</v>
      </c>
      <c r="U557">
        <v>-263.11192907999998</v>
      </c>
      <c r="V557">
        <v>11</v>
      </c>
      <c r="W557">
        <v>1959.88</v>
      </c>
      <c r="X557">
        <v>90601</v>
      </c>
      <c r="Y557" t="s">
        <v>3218</v>
      </c>
    </row>
    <row r="558" spans="1:25" x14ac:dyDescent="0.2">
      <c r="A558">
        <v>3151</v>
      </c>
      <c r="B558" t="s">
        <v>929</v>
      </c>
      <c r="C558" t="s">
        <v>46</v>
      </c>
      <c r="D558">
        <v>0.05</v>
      </c>
      <c r="E558">
        <v>25.99</v>
      </c>
      <c r="F558">
        <v>5.37</v>
      </c>
      <c r="G558" t="s">
        <v>63</v>
      </c>
      <c r="H558" t="s">
        <v>70</v>
      </c>
      <c r="I558" t="s">
        <v>24</v>
      </c>
      <c r="J558" t="s">
        <v>25</v>
      </c>
      <c r="K558" t="s">
        <v>49</v>
      </c>
      <c r="L558" t="s">
        <v>1202</v>
      </c>
      <c r="M558">
        <v>0.56000000000000005</v>
      </c>
      <c r="N558" t="s">
        <v>8</v>
      </c>
      <c r="O558" t="s">
        <v>35</v>
      </c>
      <c r="P558" t="s">
        <v>66</v>
      </c>
      <c r="Q558" t="s">
        <v>930</v>
      </c>
      <c r="R558">
        <v>92277</v>
      </c>
      <c r="S558">
        <v>42051</v>
      </c>
      <c r="T558">
        <v>42053</v>
      </c>
      <c r="U558">
        <v>220.35720000000001</v>
      </c>
      <c r="V558">
        <v>18</v>
      </c>
      <c r="W558">
        <v>451.35</v>
      </c>
      <c r="X558">
        <v>88545</v>
      </c>
      <c r="Y558" t="s">
        <v>3217</v>
      </c>
    </row>
    <row r="559" spans="1:25" x14ac:dyDescent="0.2">
      <c r="A559">
        <v>936</v>
      </c>
      <c r="B559" t="s">
        <v>1203</v>
      </c>
      <c r="C559" t="s">
        <v>1</v>
      </c>
      <c r="D559">
        <v>0.05</v>
      </c>
      <c r="E559">
        <v>6.04</v>
      </c>
      <c r="F559">
        <v>2.14</v>
      </c>
      <c r="G559" t="s">
        <v>63</v>
      </c>
      <c r="H559" t="s">
        <v>70</v>
      </c>
      <c r="I559" t="s">
        <v>24</v>
      </c>
      <c r="J559" t="s">
        <v>64</v>
      </c>
      <c r="K559" t="s">
        <v>26</v>
      </c>
      <c r="L559" t="s">
        <v>1204</v>
      </c>
      <c r="M559">
        <v>0.38</v>
      </c>
      <c r="N559" t="s">
        <v>8</v>
      </c>
      <c r="O559" t="s">
        <v>35</v>
      </c>
      <c r="P559" t="s">
        <v>66</v>
      </c>
      <c r="Q559" t="s">
        <v>1205</v>
      </c>
      <c r="R559">
        <v>92374</v>
      </c>
      <c r="S559">
        <v>42052</v>
      </c>
      <c r="T559">
        <v>42054</v>
      </c>
      <c r="U559">
        <v>-4.1399999999999997</v>
      </c>
      <c r="V559">
        <v>1</v>
      </c>
      <c r="W559">
        <v>8.41</v>
      </c>
      <c r="X559">
        <v>90588</v>
      </c>
      <c r="Y559" t="s">
        <v>3217</v>
      </c>
    </row>
    <row r="560" spans="1:25" x14ac:dyDescent="0.2">
      <c r="A560">
        <v>1305</v>
      </c>
      <c r="B560" t="s">
        <v>1206</v>
      </c>
      <c r="C560" t="s">
        <v>13</v>
      </c>
      <c r="D560">
        <v>0.04</v>
      </c>
      <c r="E560">
        <v>62.18</v>
      </c>
      <c r="F560">
        <v>10.84</v>
      </c>
      <c r="G560" t="s">
        <v>14</v>
      </c>
      <c r="H560" t="s">
        <v>15</v>
      </c>
      <c r="I560" t="s">
        <v>4</v>
      </c>
      <c r="J560" t="s">
        <v>102</v>
      </c>
      <c r="K560" t="s">
        <v>120</v>
      </c>
      <c r="L560" t="s">
        <v>1207</v>
      </c>
      <c r="M560">
        <v>0.63</v>
      </c>
      <c r="N560" t="s">
        <v>8</v>
      </c>
      <c r="O560" t="s">
        <v>35</v>
      </c>
      <c r="P560" t="s">
        <v>122</v>
      </c>
      <c r="Q560" t="s">
        <v>1208</v>
      </c>
      <c r="R560">
        <v>84120</v>
      </c>
      <c r="S560">
        <v>42052</v>
      </c>
      <c r="T560">
        <v>42054</v>
      </c>
      <c r="U560">
        <v>125.8077</v>
      </c>
      <c r="V560">
        <v>3</v>
      </c>
      <c r="W560">
        <v>182.33</v>
      </c>
      <c r="X560">
        <v>87002</v>
      </c>
      <c r="Y560" t="s">
        <v>3217</v>
      </c>
    </row>
    <row r="561" spans="1:25" x14ac:dyDescent="0.2">
      <c r="A561">
        <v>2427</v>
      </c>
      <c r="B561" t="s">
        <v>1209</v>
      </c>
      <c r="C561" t="s">
        <v>13</v>
      </c>
      <c r="D561">
        <v>0.03</v>
      </c>
      <c r="E561">
        <v>40.99</v>
      </c>
      <c r="F561">
        <v>19.989999999999998</v>
      </c>
      <c r="G561" t="s">
        <v>14</v>
      </c>
      <c r="H561" t="s">
        <v>70</v>
      </c>
      <c r="I561" t="s">
        <v>24</v>
      </c>
      <c r="J561" t="s">
        <v>64</v>
      </c>
      <c r="K561" t="s">
        <v>49</v>
      </c>
      <c r="L561" t="s">
        <v>1210</v>
      </c>
      <c r="M561">
        <v>0.36</v>
      </c>
      <c r="N561" t="s">
        <v>8</v>
      </c>
      <c r="O561" t="s">
        <v>28</v>
      </c>
      <c r="P561" t="s">
        <v>163</v>
      </c>
      <c r="Q561" t="s">
        <v>1211</v>
      </c>
      <c r="R561">
        <v>76248</v>
      </c>
      <c r="S561">
        <v>42052</v>
      </c>
      <c r="T561">
        <v>42053</v>
      </c>
      <c r="U561">
        <v>395.30799999999999</v>
      </c>
      <c r="V561">
        <v>21</v>
      </c>
      <c r="W561">
        <v>885.65</v>
      </c>
      <c r="X561">
        <v>90860</v>
      </c>
      <c r="Y561" t="s">
        <v>3216</v>
      </c>
    </row>
    <row r="562" spans="1:25" x14ac:dyDescent="0.2">
      <c r="A562">
        <v>1065</v>
      </c>
      <c r="B562" t="s">
        <v>1212</v>
      </c>
      <c r="C562" t="s">
        <v>1</v>
      </c>
      <c r="D562">
        <v>0.01</v>
      </c>
      <c r="E562">
        <v>15.99</v>
      </c>
      <c r="F562">
        <v>13.18</v>
      </c>
      <c r="G562" t="s">
        <v>14</v>
      </c>
      <c r="H562" t="s">
        <v>70</v>
      </c>
      <c r="I562" t="s">
        <v>24</v>
      </c>
      <c r="J562" t="s">
        <v>48</v>
      </c>
      <c r="K562" t="s">
        <v>49</v>
      </c>
      <c r="L562" t="s">
        <v>271</v>
      </c>
      <c r="M562">
        <v>0.37</v>
      </c>
      <c r="N562" t="s">
        <v>8</v>
      </c>
      <c r="O562" t="s">
        <v>28</v>
      </c>
      <c r="P562" t="s">
        <v>79</v>
      </c>
      <c r="Q562" t="s">
        <v>1213</v>
      </c>
      <c r="R562">
        <v>60459</v>
      </c>
      <c r="S562">
        <v>42053</v>
      </c>
      <c r="T562">
        <v>42055</v>
      </c>
      <c r="U562">
        <v>-99.43544</v>
      </c>
      <c r="V562">
        <v>23</v>
      </c>
      <c r="W562">
        <v>377.44</v>
      </c>
      <c r="X562">
        <v>88899</v>
      </c>
      <c r="Y562" t="s">
        <v>3216</v>
      </c>
    </row>
    <row r="563" spans="1:25" x14ac:dyDescent="0.2">
      <c r="A563">
        <v>3255</v>
      </c>
      <c r="B563" t="s">
        <v>1214</v>
      </c>
      <c r="C563" t="s">
        <v>1</v>
      </c>
      <c r="D563">
        <v>0.06</v>
      </c>
      <c r="E563">
        <v>47.98</v>
      </c>
      <c r="F563">
        <v>3.61</v>
      </c>
      <c r="G563" t="s">
        <v>14</v>
      </c>
      <c r="H563" t="s">
        <v>47</v>
      </c>
      <c r="I563" t="s">
        <v>16</v>
      </c>
      <c r="J563" t="s">
        <v>17</v>
      </c>
      <c r="K563" t="s">
        <v>18</v>
      </c>
      <c r="L563" t="s">
        <v>1215</v>
      </c>
      <c r="M563">
        <v>0.71</v>
      </c>
      <c r="N563" t="s">
        <v>8</v>
      </c>
      <c r="O563" t="s">
        <v>9</v>
      </c>
      <c r="P563" t="s">
        <v>99</v>
      </c>
      <c r="Q563" t="s">
        <v>1216</v>
      </c>
      <c r="R563">
        <v>33319</v>
      </c>
      <c r="S563">
        <v>42053</v>
      </c>
      <c r="T563">
        <v>42055</v>
      </c>
      <c r="U563">
        <v>596.80799999999999</v>
      </c>
      <c r="V563">
        <v>2</v>
      </c>
      <c r="W563">
        <v>97.96</v>
      </c>
      <c r="X563">
        <v>90488</v>
      </c>
      <c r="Y563" t="s">
        <v>3215</v>
      </c>
    </row>
    <row r="564" spans="1:25" x14ac:dyDescent="0.2">
      <c r="A564">
        <v>2141</v>
      </c>
      <c r="B564" t="s">
        <v>1217</v>
      </c>
      <c r="C564" t="s">
        <v>13</v>
      </c>
      <c r="D564">
        <v>0.01</v>
      </c>
      <c r="E564">
        <v>5.44</v>
      </c>
      <c r="F564">
        <v>7.46</v>
      </c>
      <c r="G564" t="s">
        <v>14</v>
      </c>
      <c r="H564" t="s">
        <v>47</v>
      </c>
      <c r="I564" t="s">
        <v>24</v>
      </c>
      <c r="J564" t="s">
        <v>48</v>
      </c>
      <c r="K564" t="s">
        <v>49</v>
      </c>
      <c r="L564" t="s">
        <v>1218</v>
      </c>
      <c r="M564">
        <v>0.36</v>
      </c>
      <c r="N564" t="s">
        <v>8</v>
      </c>
      <c r="O564" t="s">
        <v>35</v>
      </c>
      <c r="P564" t="s">
        <v>36</v>
      </c>
      <c r="Q564" t="s">
        <v>1219</v>
      </c>
      <c r="R564">
        <v>81301</v>
      </c>
      <c r="S564">
        <v>42053</v>
      </c>
      <c r="T564">
        <v>42054</v>
      </c>
      <c r="U564">
        <v>-18.478200000000001</v>
      </c>
      <c r="V564">
        <v>3</v>
      </c>
      <c r="W564">
        <v>19.68</v>
      </c>
      <c r="X564">
        <v>87570</v>
      </c>
      <c r="Y564" t="s">
        <v>3217</v>
      </c>
    </row>
    <row r="565" spans="1:25" x14ac:dyDescent="0.2">
      <c r="A565">
        <v>2141</v>
      </c>
      <c r="B565" t="s">
        <v>1217</v>
      </c>
      <c r="C565" t="s">
        <v>13</v>
      </c>
      <c r="D565">
        <v>0.02</v>
      </c>
      <c r="E565">
        <v>549.99</v>
      </c>
      <c r="F565">
        <v>49</v>
      </c>
      <c r="G565" t="s">
        <v>2</v>
      </c>
      <c r="H565" t="s">
        <v>47</v>
      </c>
      <c r="I565" t="s">
        <v>16</v>
      </c>
      <c r="J565" t="s">
        <v>39</v>
      </c>
      <c r="K565" t="s">
        <v>33</v>
      </c>
      <c r="L565" t="s">
        <v>1220</v>
      </c>
      <c r="M565">
        <v>0.35</v>
      </c>
      <c r="N565" t="s">
        <v>8</v>
      </c>
      <c r="O565" t="s">
        <v>35</v>
      </c>
      <c r="P565" t="s">
        <v>36</v>
      </c>
      <c r="Q565" t="s">
        <v>1219</v>
      </c>
      <c r="R565">
        <v>81301</v>
      </c>
      <c r="S565">
        <v>42053</v>
      </c>
      <c r="T565">
        <v>42055</v>
      </c>
      <c r="U565">
        <v>-381.84120000000001</v>
      </c>
      <c r="V565">
        <v>18</v>
      </c>
      <c r="W565">
        <v>9798.84</v>
      </c>
      <c r="X565">
        <v>87570</v>
      </c>
      <c r="Y565" t="s">
        <v>3217</v>
      </c>
    </row>
    <row r="566" spans="1:25" x14ac:dyDescent="0.2">
      <c r="A566">
        <v>2141</v>
      </c>
      <c r="B566" t="s">
        <v>1217</v>
      </c>
      <c r="C566" t="s">
        <v>13</v>
      </c>
      <c r="D566">
        <v>0.03</v>
      </c>
      <c r="E566">
        <v>22.01</v>
      </c>
      <c r="F566">
        <v>5.53</v>
      </c>
      <c r="G566" t="s">
        <v>63</v>
      </c>
      <c r="H566" t="s">
        <v>47</v>
      </c>
      <c r="I566" t="s">
        <v>24</v>
      </c>
      <c r="J566" t="s">
        <v>25</v>
      </c>
      <c r="K566" t="s">
        <v>18</v>
      </c>
      <c r="L566" t="s">
        <v>472</v>
      </c>
      <c r="M566">
        <v>0.59</v>
      </c>
      <c r="N566" t="s">
        <v>8</v>
      </c>
      <c r="O566" t="s">
        <v>35</v>
      </c>
      <c r="P566" t="s">
        <v>36</v>
      </c>
      <c r="Q566" t="s">
        <v>1219</v>
      </c>
      <c r="R566">
        <v>81301</v>
      </c>
      <c r="S566">
        <v>42053</v>
      </c>
      <c r="T566">
        <v>42054</v>
      </c>
      <c r="U566">
        <v>12.5504</v>
      </c>
      <c r="V566">
        <v>7</v>
      </c>
      <c r="W566">
        <v>154.11000000000001</v>
      </c>
      <c r="X566">
        <v>87570</v>
      </c>
      <c r="Y566" t="s">
        <v>3217</v>
      </c>
    </row>
    <row r="567" spans="1:25" x14ac:dyDescent="0.2">
      <c r="A567">
        <v>2141</v>
      </c>
      <c r="B567" t="s">
        <v>1217</v>
      </c>
      <c r="C567" t="s">
        <v>13</v>
      </c>
      <c r="D567">
        <v>0.09</v>
      </c>
      <c r="E567">
        <v>34.76</v>
      </c>
      <c r="F567">
        <v>8.2200000000000006</v>
      </c>
      <c r="G567" t="s">
        <v>14</v>
      </c>
      <c r="H567" t="s">
        <v>47</v>
      </c>
      <c r="I567" t="s">
        <v>24</v>
      </c>
      <c r="J567" t="s">
        <v>54</v>
      </c>
      <c r="K567" t="s">
        <v>49</v>
      </c>
      <c r="L567" t="s">
        <v>1221</v>
      </c>
      <c r="M567">
        <v>0.56999999999999995</v>
      </c>
      <c r="N567" t="s">
        <v>8</v>
      </c>
      <c r="O567" t="s">
        <v>35</v>
      </c>
      <c r="P567" t="s">
        <v>36</v>
      </c>
      <c r="Q567" t="s">
        <v>1219</v>
      </c>
      <c r="R567">
        <v>81301</v>
      </c>
      <c r="S567">
        <v>42053</v>
      </c>
      <c r="T567">
        <v>42055</v>
      </c>
      <c r="U567">
        <v>45.3324</v>
      </c>
      <c r="V567">
        <v>7</v>
      </c>
      <c r="W567">
        <v>242.97</v>
      </c>
      <c r="X567">
        <v>87570</v>
      </c>
      <c r="Y567" t="s">
        <v>3217</v>
      </c>
    </row>
    <row r="568" spans="1:25" x14ac:dyDescent="0.2">
      <c r="A568">
        <v>91</v>
      </c>
      <c r="B568" t="s">
        <v>1222</v>
      </c>
      <c r="C568" t="s">
        <v>92</v>
      </c>
      <c r="D568">
        <v>0.05</v>
      </c>
      <c r="E568">
        <v>5.18</v>
      </c>
      <c r="F568">
        <v>2.04</v>
      </c>
      <c r="G568" t="s">
        <v>14</v>
      </c>
      <c r="H568" t="s">
        <v>47</v>
      </c>
      <c r="I568" t="s">
        <v>24</v>
      </c>
      <c r="J568" t="s">
        <v>64</v>
      </c>
      <c r="K568" t="s">
        <v>26</v>
      </c>
      <c r="L568" t="s">
        <v>809</v>
      </c>
      <c r="M568">
        <v>0.36</v>
      </c>
      <c r="N568" t="s">
        <v>8</v>
      </c>
      <c r="O568" t="s">
        <v>35</v>
      </c>
      <c r="P568" t="s">
        <v>66</v>
      </c>
      <c r="Q568" t="s">
        <v>1223</v>
      </c>
      <c r="R568">
        <v>94591</v>
      </c>
      <c r="S568">
        <v>42053</v>
      </c>
      <c r="T568">
        <v>42055</v>
      </c>
      <c r="U568">
        <v>34.010399999999997</v>
      </c>
      <c r="V568">
        <v>10</v>
      </c>
      <c r="W568">
        <v>53.54</v>
      </c>
      <c r="X568">
        <v>87176</v>
      </c>
      <c r="Y568" t="s">
        <v>3217</v>
      </c>
    </row>
    <row r="569" spans="1:25" x14ac:dyDescent="0.2">
      <c r="A569">
        <v>2521</v>
      </c>
      <c r="B569" t="s">
        <v>1224</v>
      </c>
      <c r="C569" t="s">
        <v>92</v>
      </c>
      <c r="D569">
        <v>0</v>
      </c>
      <c r="E569">
        <v>175.99</v>
      </c>
      <c r="F569">
        <v>4.99</v>
      </c>
      <c r="G569" t="s">
        <v>14</v>
      </c>
      <c r="H569" t="s">
        <v>47</v>
      </c>
      <c r="I569" t="s">
        <v>16</v>
      </c>
      <c r="J569" t="s">
        <v>111</v>
      </c>
      <c r="K569" t="s">
        <v>49</v>
      </c>
      <c r="L569" t="s">
        <v>1225</v>
      </c>
      <c r="M569">
        <v>0.59</v>
      </c>
      <c r="N569" t="s">
        <v>8</v>
      </c>
      <c r="O569" t="s">
        <v>28</v>
      </c>
      <c r="P569" t="s">
        <v>163</v>
      </c>
      <c r="Q569" t="s">
        <v>1226</v>
      </c>
      <c r="R569">
        <v>75109</v>
      </c>
      <c r="S569">
        <v>42053</v>
      </c>
      <c r="T569">
        <v>42056</v>
      </c>
      <c r="U569">
        <v>1656.6555000000001</v>
      </c>
      <c r="V569">
        <v>15</v>
      </c>
      <c r="W569">
        <v>2400.9499999999998</v>
      </c>
      <c r="X569">
        <v>87032</v>
      </c>
      <c r="Y569" t="s">
        <v>3216</v>
      </c>
    </row>
    <row r="570" spans="1:25" x14ac:dyDescent="0.2">
      <c r="A570">
        <v>2498</v>
      </c>
      <c r="B570" t="s">
        <v>905</v>
      </c>
      <c r="C570" t="s">
        <v>46</v>
      </c>
      <c r="D570">
        <v>0.09</v>
      </c>
      <c r="E570">
        <v>355.98</v>
      </c>
      <c r="F570">
        <v>58.92</v>
      </c>
      <c r="G570" t="s">
        <v>2</v>
      </c>
      <c r="H570" t="s">
        <v>70</v>
      </c>
      <c r="I570" t="s">
        <v>4</v>
      </c>
      <c r="J570" t="s">
        <v>85</v>
      </c>
      <c r="K570" t="s">
        <v>33</v>
      </c>
      <c r="L570" t="s">
        <v>670</v>
      </c>
      <c r="M570">
        <v>0.64</v>
      </c>
      <c r="N570" t="s">
        <v>8</v>
      </c>
      <c r="O570" t="s">
        <v>35</v>
      </c>
      <c r="P570" t="s">
        <v>66</v>
      </c>
      <c r="Q570" t="s">
        <v>866</v>
      </c>
      <c r="R570">
        <v>92024</v>
      </c>
      <c r="S570">
        <v>42053</v>
      </c>
      <c r="T570">
        <v>42055</v>
      </c>
      <c r="U570">
        <v>1240.25</v>
      </c>
      <c r="V570">
        <v>30</v>
      </c>
      <c r="W570">
        <v>10554.63</v>
      </c>
      <c r="X570">
        <v>16547</v>
      </c>
      <c r="Y570" t="s">
        <v>3217</v>
      </c>
    </row>
    <row r="571" spans="1:25" x14ac:dyDescent="0.2">
      <c r="A571">
        <v>2498</v>
      </c>
      <c r="B571" t="s">
        <v>905</v>
      </c>
      <c r="C571" t="s">
        <v>46</v>
      </c>
      <c r="D571">
        <v>0.04</v>
      </c>
      <c r="E571">
        <v>218.75</v>
      </c>
      <c r="F571">
        <v>69.64</v>
      </c>
      <c r="G571" t="s">
        <v>2</v>
      </c>
      <c r="H571" t="s">
        <v>70</v>
      </c>
      <c r="I571" t="s">
        <v>4</v>
      </c>
      <c r="J571" t="s">
        <v>5</v>
      </c>
      <c r="K571" t="s">
        <v>6</v>
      </c>
      <c r="L571" t="s">
        <v>850</v>
      </c>
      <c r="M571">
        <v>0.77</v>
      </c>
      <c r="N571" t="s">
        <v>8</v>
      </c>
      <c r="O571" t="s">
        <v>35</v>
      </c>
      <c r="P571" t="s">
        <v>66</v>
      </c>
      <c r="Q571" t="s">
        <v>866</v>
      </c>
      <c r="R571">
        <v>92024</v>
      </c>
      <c r="S571">
        <v>42053</v>
      </c>
      <c r="T571">
        <v>42053</v>
      </c>
      <c r="U571">
        <v>-533.23199999999997</v>
      </c>
      <c r="V571">
        <v>8</v>
      </c>
      <c r="W571">
        <v>1749.64</v>
      </c>
      <c r="X571">
        <v>16547</v>
      </c>
      <c r="Y571" t="s">
        <v>3217</v>
      </c>
    </row>
    <row r="572" spans="1:25" x14ac:dyDescent="0.2">
      <c r="A572">
        <v>2499</v>
      </c>
      <c r="B572" t="s">
        <v>1227</v>
      </c>
      <c r="C572" t="s">
        <v>46</v>
      </c>
      <c r="D572">
        <v>0.09</v>
      </c>
      <c r="E572">
        <v>355.98</v>
      </c>
      <c r="F572">
        <v>58.92</v>
      </c>
      <c r="G572" t="s">
        <v>2</v>
      </c>
      <c r="H572" t="s">
        <v>70</v>
      </c>
      <c r="I572" t="s">
        <v>4</v>
      </c>
      <c r="J572" t="s">
        <v>85</v>
      </c>
      <c r="K572" t="s">
        <v>33</v>
      </c>
      <c r="L572" t="s">
        <v>670</v>
      </c>
      <c r="M572">
        <v>0.64</v>
      </c>
      <c r="N572" t="s">
        <v>8</v>
      </c>
      <c r="O572" t="s">
        <v>28</v>
      </c>
      <c r="P572" t="s">
        <v>79</v>
      </c>
      <c r="Q572" t="s">
        <v>1228</v>
      </c>
      <c r="R572">
        <v>60901</v>
      </c>
      <c r="S572">
        <v>42053</v>
      </c>
      <c r="T572">
        <v>42055</v>
      </c>
      <c r="U572">
        <v>1240.25</v>
      </c>
      <c r="V572">
        <v>8</v>
      </c>
      <c r="W572">
        <v>2814.57</v>
      </c>
      <c r="X572">
        <v>88319</v>
      </c>
      <c r="Y572" t="s">
        <v>3216</v>
      </c>
    </row>
    <row r="573" spans="1:25" x14ac:dyDescent="0.2">
      <c r="A573">
        <v>993</v>
      </c>
      <c r="B573" t="s">
        <v>1229</v>
      </c>
      <c r="C573" t="s">
        <v>13</v>
      </c>
      <c r="D573">
        <v>0.05</v>
      </c>
      <c r="E573">
        <v>4.28</v>
      </c>
      <c r="F573">
        <v>5.17</v>
      </c>
      <c r="G573" t="s">
        <v>14</v>
      </c>
      <c r="H573" t="s">
        <v>3</v>
      </c>
      <c r="I573" t="s">
        <v>24</v>
      </c>
      <c r="J573" t="s">
        <v>64</v>
      </c>
      <c r="K573" t="s">
        <v>49</v>
      </c>
      <c r="L573" t="s">
        <v>1230</v>
      </c>
      <c r="M573">
        <v>0.4</v>
      </c>
      <c r="N573" t="s">
        <v>8</v>
      </c>
      <c r="O573" t="s">
        <v>35</v>
      </c>
      <c r="P573" t="s">
        <v>66</v>
      </c>
      <c r="Q573" t="s">
        <v>1231</v>
      </c>
      <c r="R573">
        <v>93030</v>
      </c>
      <c r="S573">
        <v>42054</v>
      </c>
      <c r="T573">
        <v>42054</v>
      </c>
      <c r="U573">
        <v>-104.57</v>
      </c>
      <c r="V573">
        <v>9</v>
      </c>
      <c r="W573">
        <v>38.58</v>
      </c>
      <c r="X573">
        <v>89432</v>
      </c>
      <c r="Y573" t="s">
        <v>3217</v>
      </c>
    </row>
    <row r="574" spans="1:25" x14ac:dyDescent="0.2">
      <c r="A574">
        <v>1303</v>
      </c>
      <c r="B574" t="s">
        <v>1232</v>
      </c>
      <c r="C574" t="s">
        <v>13</v>
      </c>
      <c r="D574">
        <v>0.03</v>
      </c>
      <c r="E574">
        <v>39.479999999999997</v>
      </c>
      <c r="F574">
        <v>1.99</v>
      </c>
      <c r="G574" t="s">
        <v>14</v>
      </c>
      <c r="H574" t="s">
        <v>15</v>
      </c>
      <c r="I574" t="s">
        <v>16</v>
      </c>
      <c r="J574" t="s">
        <v>17</v>
      </c>
      <c r="K574" t="s">
        <v>18</v>
      </c>
      <c r="L574" t="s">
        <v>1233</v>
      </c>
      <c r="M574">
        <v>0.54</v>
      </c>
      <c r="N574" t="s">
        <v>8</v>
      </c>
      <c r="O574" t="s">
        <v>35</v>
      </c>
      <c r="P574" t="s">
        <v>122</v>
      </c>
      <c r="Q574" t="s">
        <v>1234</v>
      </c>
      <c r="R574">
        <v>84074</v>
      </c>
      <c r="S574">
        <v>42054</v>
      </c>
      <c r="T574">
        <v>42056</v>
      </c>
      <c r="U574">
        <v>317.08949999999999</v>
      </c>
      <c r="V574">
        <v>12</v>
      </c>
      <c r="W574">
        <v>459.55</v>
      </c>
      <c r="X574">
        <v>87003</v>
      </c>
      <c r="Y574" t="s">
        <v>3217</v>
      </c>
    </row>
    <row r="575" spans="1:25" x14ac:dyDescent="0.2">
      <c r="A575">
        <v>2828</v>
      </c>
      <c r="B575" t="s">
        <v>1235</v>
      </c>
      <c r="C575" t="s">
        <v>13</v>
      </c>
      <c r="D575">
        <v>0.05</v>
      </c>
      <c r="E575">
        <v>11.29</v>
      </c>
      <c r="F575">
        <v>5.03</v>
      </c>
      <c r="G575" t="s">
        <v>14</v>
      </c>
      <c r="H575" t="s">
        <v>70</v>
      </c>
      <c r="I575" t="s">
        <v>24</v>
      </c>
      <c r="J575" t="s">
        <v>54</v>
      </c>
      <c r="K575" t="s">
        <v>49</v>
      </c>
      <c r="L575" t="s">
        <v>1236</v>
      </c>
      <c r="M575">
        <v>0.59</v>
      </c>
      <c r="N575" t="s">
        <v>8</v>
      </c>
      <c r="O575" t="s">
        <v>35</v>
      </c>
      <c r="P575" t="s">
        <v>66</v>
      </c>
      <c r="Q575" t="s">
        <v>1237</v>
      </c>
      <c r="R575">
        <v>92243</v>
      </c>
      <c r="S575">
        <v>42054</v>
      </c>
      <c r="T575">
        <v>42056</v>
      </c>
      <c r="U575">
        <v>-35.26</v>
      </c>
      <c r="V575">
        <v>8</v>
      </c>
      <c r="W575">
        <v>90.46</v>
      </c>
      <c r="X575">
        <v>87720</v>
      </c>
      <c r="Y575" t="s">
        <v>3217</v>
      </c>
    </row>
    <row r="576" spans="1:25" x14ac:dyDescent="0.2">
      <c r="A576">
        <v>1303</v>
      </c>
      <c r="B576" t="s">
        <v>1232</v>
      </c>
      <c r="C576" t="s">
        <v>23</v>
      </c>
      <c r="D576">
        <v>0.01</v>
      </c>
      <c r="E576">
        <v>65.989999999999995</v>
      </c>
      <c r="F576">
        <v>5.31</v>
      </c>
      <c r="G576" t="s">
        <v>14</v>
      </c>
      <c r="H576" t="s">
        <v>15</v>
      </c>
      <c r="I576" t="s">
        <v>16</v>
      </c>
      <c r="J576" t="s">
        <v>111</v>
      </c>
      <c r="K576" t="s">
        <v>49</v>
      </c>
      <c r="L576" t="s">
        <v>1238</v>
      </c>
      <c r="M576">
        <v>0.56999999999999995</v>
      </c>
      <c r="N576" t="s">
        <v>8</v>
      </c>
      <c r="O576" t="s">
        <v>35</v>
      </c>
      <c r="P576" t="s">
        <v>122</v>
      </c>
      <c r="Q576" t="s">
        <v>1234</v>
      </c>
      <c r="R576">
        <v>84074</v>
      </c>
      <c r="S576">
        <v>42054</v>
      </c>
      <c r="T576">
        <v>42061</v>
      </c>
      <c r="U576">
        <v>250.36272</v>
      </c>
      <c r="V576">
        <v>9</v>
      </c>
      <c r="W576">
        <v>536.9</v>
      </c>
      <c r="X576">
        <v>87005</v>
      </c>
      <c r="Y576" t="s">
        <v>3217</v>
      </c>
    </row>
    <row r="577" spans="1:25" x14ac:dyDescent="0.2">
      <c r="A577">
        <v>2287</v>
      </c>
      <c r="B577" t="s">
        <v>1239</v>
      </c>
      <c r="C577" t="s">
        <v>23</v>
      </c>
      <c r="D577">
        <v>0.1</v>
      </c>
      <c r="E577">
        <v>54.1</v>
      </c>
      <c r="F577">
        <v>19.989999999999998</v>
      </c>
      <c r="G577" t="s">
        <v>14</v>
      </c>
      <c r="H577" t="s">
        <v>70</v>
      </c>
      <c r="I577" t="s">
        <v>24</v>
      </c>
      <c r="J577" t="s">
        <v>54</v>
      </c>
      <c r="K577" t="s">
        <v>49</v>
      </c>
      <c r="L577" t="s">
        <v>1240</v>
      </c>
      <c r="M577">
        <v>0.59</v>
      </c>
      <c r="N577" t="s">
        <v>8</v>
      </c>
      <c r="O577" t="s">
        <v>9</v>
      </c>
      <c r="P577" t="s">
        <v>247</v>
      </c>
      <c r="Q577" t="s">
        <v>1241</v>
      </c>
      <c r="R577">
        <v>29483</v>
      </c>
      <c r="S577">
        <v>42054</v>
      </c>
      <c r="T577">
        <v>42059</v>
      </c>
      <c r="U577">
        <v>34.067999999999998</v>
      </c>
      <c r="V577">
        <v>9</v>
      </c>
      <c r="W577">
        <v>469.59</v>
      </c>
      <c r="X577">
        <v>90147</v>
      </c>
      <c r="Y577" t="s">
        <v>3215</v>
      </c>
    </row>
    <row r="578" spans="1:25" x14ac:dyDescent="0.2">
      <c r="A578">
        <v>1827</v>
      </c>
      <c r="B578" t="s">
        <v>1242</v>
      </c>
      <c r="C578" t="s">
        <v>46</v>
      </c>
      <c r="D578">
        <v>0</v>
      </c>
      <c r="E578">
        <v>5.98</v>
      </c>
      <c r="F578">
        <v>0.96</v>
      </c>
      <c r="G578" t="s">
        <v>14</v>
      </c>
      <c r="H578" t="s">
        <v>70</v>
      </c>
      <c r="I578" t="s">
        <v>24</v>
      </c>
      <c r="J578" t="s">
        <v>25</v>
      </c>
      <c r="K578" t="s">
        <v>26</v>
      </c>
      <c r="L578" t="s">
        <v>1243</v>
      </c>
      <c r="M578">
        <v>0.6</v>
      </c>
      <c r="N578" t="s">
        <v>8</v>
      </c>
      <c r="O578" t="s">
        <v>28</v>
      </c>
      <c r="P578" t="s">
        <v>189</v>
      </c>
      <c r="Q578" t="s">
        <v>904</v>
      </c>
      <c r="R578">
        <v>52601</v>
      </c>
      <c r="S578">
        <v>42054</v>
      </c>
      <c r="T578">
        <v>42055</v>
      </c>
      <c r="U578">
        <v>38.039700000000003</v>
      </c>
      <c r="V578">
        <v>9</v>
      </c>
      <c r="W578">
        <v>55.13</v>
      </c>
      <c r="X578">
        <v>86956</v>
      </c>
      <c r="Y578" t="s">
        <v>3216</v>
      </c>
    </row>
    <row r="579" spans="1:25" x14ac:dyDescent="0.2">
      <c r="A579">
        <v>1828</v>
      </c>
      <c r="B579" t="s">
        <v>226</v>
      </c>
      <c r="C579" t="s">
        <v>46</v>
      </c>
      <c r="D579">
        <v>0.02</v>
      </c>
      <c r="E579">
        <v>5.98</v>
      </c>
      <c r="F579">
        <v>5.46</v>
      </c>
      <c r="G579" t="s">
        <v>14</v>
      </c>
      <c r="H579" t="s">
        <v>70</v>
      </c>
      <c r="I579" t="s">
        <v>24</v>
      </c>
      <c r="J579" t="s">
        <v>64</v>
      </c>
      <c r="K579" t="s">
        <v>49</v>
      </c>
      <c r="L579" t="s">
        <v>1132</v>
      </c>
      <c r="M579">
        <v>0.36</v>
      </c>
      <c r="N579" t="s">
        <v>8</v>
      </c>
      <c r="O579" t="s">
        <v>28</v>
      </c>
      <c r="P579" t="s">
        <v>189</v>
      </c>
      <c r="Q579" t="s">
        <v>228</v>
      </c>
      <c r="R579">
        <v>50613</v>
      </c>
      <c r="S579">
        <v>42054</v>
      </c>
      <c r="T579">
        <v>42055</v>
      </c>
      <c r="U579">
        <v>-47.12</v>
      </c>
      <c r="V579">
        <v>7</v>
      </c>
      <c r="W579">
        <v>44.8</v>
      </c>
      <c r="X579">
        <v>86956</v>
      </c>
      <c r="Y579" t="s">
        <v>3216</v>
      </c>
    </row>
    <row r="580" spans="1:25" x14ac:dyDescent="0.2">
      <c r="A580">
        <v>2052</v>
      </c>
      <c r="B580" t="s">
        <v>1244</v>
      </c>
      <c r="C580" t="s">
        <v>46</v>
      </c>
      <c r="D580">
        <v>7.0000000000000007E-2</v>
      </c>
      <c r="E580">
        <v>31.78</v>
      </c>
      <c r="F580">
        <v>1.99</v>
      </c>
      <c r="G580" t="s">
        <v>14</v>
      </c>
      <c r="H580" t="s">
        <v>47</v>
      </c>
      <c r="I580" t="s">
        <v>16</v>
      </c>
      <c r="J580" t="s">
        <v>17</v>
      </c>
      <c r="K580" t="s">
        <v>18</v>
      </c>
      <c r="L580" t="s">
        <v>846</v>
      </c>
      <c r="M580">
        <v>0.42</v>
      </c>
      <c r="N580" t="s">
        <v>8</v>
      </c>
      <c r="O580" t="s">
        <v>35</v>
      </c>
      <c r="P580" t="s">
        <v>616</v>
      </c>
      <c r="Q580" t="s">
        <v>1245</v>
      </c>
      <c r="R580">
        <v>87105</v>
      </c>
      <c r="S580">
        <v>42054</v>
      </c>
      <c r="T580">
        <v>42056</v>
      </c>
      <c r="U580">
        <v>265.11180000000002</v>
      </c>
      <c r="V580">
        <v>13</v>
      </c>
      <c r="W580">
        <v>384.22</v>
      </c>
      <c r="X580">
        <v>87234</v>
      </c>
      <c r="Y580" t="s">
        <v>3217</v>
      </c>
    </row>
    <row r="581" spans="1:25" x14ac:dyDescent="0.2">
      <c r="A581">
        <v>2052</v>
      </c>
      <c r="B581" t="s">
        <v>1244</v>
      </c>
      <c r="C581" t="s">
        <v>46</v>
      </c>
      <c r="D581">
        <v>0</v>
      </c>
      <c r="E581">
        <v>5.98</v>
      </c>
      <c r="F581">
        <v>2.5</v>
      </c>
      <c r="G581" t="s">
        <v>14</v>
      </c>
      <c r="H581" t="s">
        <v>47</v>
      </c>
      <c r="I581" t="s">
        <v>24</v>
      </c>
      <c r="J581" t="s">
        <v>321</v>
      </c>
      <c r="K581" t="s">
        <v>49</v>
      </c>
      <c r="L581" t="s">
        <v>1246</v>
      </c>
      <c r="M581">
        <v>0.36</v>
      </c>
      <c r="N581" t="s">
        <v>8</v>
      </c>
      <c r="O581" t="s">
        <v>35</v>
      </c>
      <c r="P581" t="s">
        <v>616</v>
      </c>
      <c r="Q581" t="s">
        <v>1245</v>
      </c>
      <c r="R581">
        <v>87105</v>
      </c>
      <c r="S581">
        <v>42054</v>
      </c>
      <c r="T581">
        <v>42055</v>
      </c>
      <c r="U581">
        <v>9.5608000000000004</v>
      </c>
      <c r="V581">
        <v>5</v>
      </c>
      <c r="W581">
        <v>31.64</v>
      </c>
      <c r="X581">
        <v>87234</v>
      </c>
      <c r="Y581" t="s">
        <v>3217</v>
      </c>
    </row>
    <row r="582" spans="1:25" x14ac:dyDescent="0.2">
      <c r="A582">
        <v>2052</v>
      </c>
      <c r="B582" t="s">
        <v>1244</v>
      </c>
      <c r="C582" t="s">
        <v>46</v>
      </c>
      <c r="D582">
        <v>0.1</v>
      </c>
      <c r="E582">
        <v>35.99</v>
      </c>
      <c r="F582">
        <v>1.1000000000000001</v>
      </c>
      <c r="G582" t="s">
        <v>63</v>
      </c>
      <c r="H582" t="s">
        <v>47</v>
      </c>
      <c r="I582" t="s">
        <v>16</v>
      </c>
      <c r="J582" t="s">
        <v>111</v>
      </c>
      <c r="K582" t="s">
        <v>49</v>
      </c>
      <c r="L582" t="s">
        <v>250</v>
      </c>
      <c r="M582">
        <v>0.55000000000000004</v>
      </c>
      <c r="N582" t="s">
        <v>8</v>
      </c>
      <c r="O582" t="s">
        <v>35</v>
      </c>
      <c r="P582" t="s">
        <v>616</v>
      </c>
      <c r="Q582" t="s">
        <v>1245</v>
      </c>
      <c r="R582">
        <v>87105</v>
      </c>
      <c r="S582">
        <v>42054</v>
      </c>
      <c r="T582">
        <v>42055</v>
      </c>
      <c r="U582">
        <v>390.09840000000003</v>
      </c>
      <c r="V582">
        <v>19</v>
      </c>
      <c r="W582">
        <v>565.36</v>
      </c>
      <c r="X582">
        <v>87234</v>
      </c>
      <c r="Y582" t="s">
        <v>3217</v>
      </c>
    </row>
    <row r="583" spans="1:25" x14ac:dyDescent="0.2">
      <c r="A583">
        <v>2882</v>
      </c>
      <c r="B583" t="s">
        <v>647</v>
      </c>
      <c r="C583" t="s">
        <v>13</v>
      </c>
      <c r="D583">
        <v>0.03</v>
      </c>
      <c r="E583">
        <v>4.0599999999999996</v>
      </c>
      <c r="F583">
        <v>6.89</v>
      </c>
      <c r="G583" t="s">
        <v>14</v>
      </c>
      <c r="H583" t="s">
        <v>15</v>
      </c>
      <c r="I583" t="s">
        <v>24</v>
      </c>
      <c r="J583" t="s">
        <v>71</v>
      </c>
      <c r="K583" t="s">
        <v>49</v>
      </c>
      <c r="L583" t="s">
        <v>1247</v>
      </c>
      <c r="M583">
        <v>0.6</v>
      </c>
      <c r="N583" t="s">
        <v>8</v>
      </c>
      <c r="O583" t="s">
        <v>9</v>
      </c>
      <c r="P583" t="s">
        <v>73</v>
      </c>
      <c r="Q583" t="s">
        <v>649</v>
      </c>
      <c r="R583">
        <v>28206</v>
      </c>
      <c r="S583">
        <v>42055</v>
      </c>
      <c r="T583">
        <v>42057</v>
      </c>
      <c r="U583">
        <v>-246.27610000000001</v>
      </c>
      <c r="V583">
        <v>37</v>
      </c>
      <c r="W583">
        <v>159.88999999999999</v>
      </c>
      <c r="X583">
        <v>55300</v>
      </c>
      <c r="Y583" t="s">
        <v>3215</v>
      </c>
    </row>
    <row r="584" spans="1:25" x14ac:dyDescent="0.2">
      <c r="A584">
        <v>2882</v>
      </c>
      <c r="B584" t="s">
        <v>647</v>
      </c>
      <c r="C584" t="s">
        <v>13</v>
      </c>
      <c r="D584">
        <v>0.01</v>
      </c>
      <c r="E584">
        <v>3.75</v>
      </c>
      <c r="F584">
        <v>0.5</v>
      </c>
      <c r="G584" t="s">
        <v>14</v>
      </c>
      <c r="H584" t="s">
        <v>15</v>
      </c>
      <c r="I584" t="s">
        <v>24</v>
      </c>
      <c r="J584" t="s">
        <v>128</v>
      </c>
      <c r="K584" t="s">
        <v>49</v>
      </c>
      <c r="L584" t="s">
        <v>1248</v>
      </c>
      <c r="M584">
        <v>0.37</v>
      </c>
      <c r="N584" t="s">
        <v>8</v>
      </c>
      <c r="O584" t="s">
        <v>9</v>
      </c>
      <c r="P584" t="s">
        <v>73</v>
      </c>
      <c r="Q584" t="s">
        <v>649</v>
      </c>
      <c r="R584">
        <v>28206</v>
      </c>
      <c r="S584">
        <v>42055</v>
      </c>
      <c r="T584">
        <v>42056</v>
      </c>
      <c r="U584">
        <v>55.194600000000001</v>
      </c>
      <c r="V584">
        <v>48</v>
      </c>
      <c r="W584">
        <v>180.48</v>
      </c>
      <c r="X584">
        <v>55300</v>
      </c>
      <c r="Y584" t="s">
        <v>3215</v>
      </c>
    </row>
    <row r="585" spans="1:25" x14ac:dyDescent="0.2">
      <c r="A585">
        <v>2882</v>
      </c>
      <c r="B585" t="s">
        <v>647</v>
      </c>
      <c r="C585" t="s">
        <v>13</v>
      </c>
      <c r="D585">
        <v>0.02</v>
      </c>
      <c r="E585">
        <v>10.68</v>
      </c>
      <c r="F585">
        <v>13.04</v>
      </c>
      <c r="G585" t="s">
        <v>14</v>
      </c>
      <c r="H585" t="s">
        <v>15</v>
      </c>
      <c r="I585" t="s">
        <v>4</v>
      </c>
      <c r="J585" t="s">
        <v>102</v>
      </c>
      <c r="K585" t="s">
        <v>40</v>
      </c>
      <c r="L585" t="s">
        <v>1249</v>
      </c>
      <c r="M585">
        <v>0.6</v>
      </c>
      <c r="N585" t="s">
        <v>8</v>
      </c>
      <c r="O585" t="s">
        <v>9</v>
      </c>
      <c r="P585" t="s">
        <v>73</v>
      </c>
      <c r="Q585" t="s">
        <v>649</v>
      </c>
      <c r="R585">
        <v>28206</v>
      </c>
      <c r="S585">
        <v>42055</v>
      </c>
      <c r="T585">
        <v>42057</v>
      </c>
      <c r="U585">
        <v>-307.29649999999998</v>
      </c>
      <c r="V585">
        <v>31</v>
      </c>
      <c r="W585">
        <v>350.48</v>
      </c>
      <c r="X585">
        <v>55300</v>
      </c>
      <c r="Y585" t="s">
        <v>3215</v>
      </c>
    </row>
    <row r="586" spans="1:25" x14ac:dyDescent="0.2">
      <c r="A586">
        <v>2886</v>
      </c>
      <c r="B586" t="s">
        <v>1250</v>
      </c>
      <c r="C586" t="s">
        <v>13</v>
      </c>
      <c r="D586">
        <v>0.03</v>
      </c>
      <c r="E586">
        <v>4.0599999999999996</v>
      </c>
      <c r="F586">
        <v>6.89</v>
      </c>
      <c r="G586" t="s">
        <v>14</v>
      </c>
      <c r="H586" t="s">
        <v>15</v>
      </c>
      <c r="I586" t="s">
        <v>24</v>
      </c>
      <c r="J586" t="s">
        <v>71</v>
      </c>
      <c r="K586" t="s">
        <v>49</v>
      </c>
      <c r="L586" t="s">
        <v>1247</v>
      </c>
      <c r="M586">
        <v>0.6</v>
      </c>
      <c r="N586" t="s">
        <v>8</v>
      </c>
      <c r="O586" t="s">
        <v>87</v>
      </c>
      <c r="P586" t="s">
        <v>293</v>
      </c>
      <c r="Q586" t="s">
        <v>1251</v>
      </c>
      <c r="R586">
        <v>44134</v>
      </c>
      <c r="S586">
        <v>42055</v>
      </c>
      <c r="T586">
        <v>42057</v>
      </c>
      <c r="U586">
        <v>-185.17</v>
      </c>
      <c r="V586">
        <v>9</v>
      </c>
      <c r="W586">
        <v>38.89</v>
      </c>
      <c r="X586">
        <v>87630</v>
      </c>
      <c r="Y586" t="s">
        <v>3218</v>
      </c>
    </row>
    <row r="587" spans="1:25" x14ac:dyDescent="0.2">
      <c r="A587">
        <v>2886</v>
      </c>
      <c r="B587" t="s">
        <v>1250</v>
      </c>
      <c r="C587" t="s">
        <v>13</v>
      </c>
      <c r="D587">
        <v>0.01</v>
      </c>
      <c r="E587">
        <v>3.75</v>
      </c>
      <c r="F587">
        <v>0.5</v>
      </c>
      <c r="G587" t="s">
        <v>14</v>
      </c>
      <c r="H587" t="s">
        <v>15</v>
      </c>
      <c r="I587" t="s">
        <v>24</v>
      </c>
      <c r="J587" t="s">
        <v>128</v>
      </c>
      <c r="K587" t="s">
        <v>49</v>
      </c>
      <c r="L587" t="s">
        <v>1248</v>
      </c>
      <c r="M587">
        <v>0.37</v>
      </c>
      <c r="N587" t="s">
        <v>8</v>
      </c>
      <c r="O587" t="s">
        <v>87</v>
      </c>
      <c r="P587" t="s">
        <v>293</v>
      </c>
      <c r="Q587" t="s">
        <v>1251</v>
      </c>
      <c r="R587">
        <v>44134</v>
      </c>
      <c r="S587">
        <v>42055</v>
      </c>
      <c r="T587">
        <v>42056</v>
      </c>
      <c r="U587">
        <v>31.1328</v>
      </c>
      <c r="V587">
        <v>12</v>
      </c>
      <c r="W587">
        <v>45.12</v>
      </c>
      <c r="X587">
        <v>87630</v>
      </c>
      <c r="Y587" t="s">
        <v>3218</v>
      </c>
    </row>
    <row r="588" spans="1:25" x14ac:dyDescent="0.2">
      <c r="A588">
        <v>2886</v>
      </c>
      <c r="B588" t="s">
        <v>1250</v>
      </c>
      <c r="C588" t="s">
        <v>13</v>
      </c>
      <c r="D588">
        <v>0.02</v>
      </c>
      <c r="E588">
        <v>10.68</v>
      </c>
      <c r="F588">
        <v>13.04</v>
      </c>
      <c r="G588" t="s">
        <v>14</v>
      </c>
      <c r="H588" t="s">
        <v>15</v>
      </c>
      <c r="I588" t="s">
        <v>4</v>
      </c>
      <c r="J588" t="s">
        <v>102</v>
      </c>
      <c r="K588" t="s">
        <v>40</v>
      </c>
      <c r="L588" t="s">
        <v>1249</v>
      </c>
      <c r="M588">
        <v>0.6</v>
      </c>
      <c r="N588" t="s">
        <v>8</v>
      </c>
      <c r="O588" t="s">
        <v>87</v>
      </c>
      <c r="P588" t="s">
        <v>293</v>
      </c>
      <c r="Q588" t="s">
        <v>1251</v>
      </c>
      <c r="R588">
        <v>44134</v>
      </c>
      <c r="S588">
        <v>42055</v>
      </c>
      <c r="T588">
        <v>42057</v>
      </c>
      <c r="U588">
        <v>-231.05</v>
      </c>
      <c r="V588">
        <v>8</v>
      </c>
      <c r="W588">
        <v>90.45</v>
      </c>
      <c r="X588">
        <v>87630</v>
      </c>
      <c r="Y588" t="s">
        <v>3218</v>
      </c>
    </row>
    <row r="589" spans="1:25" x14ac:dyDescent="0.2">
      <c r="A589">
        <v>3284</v>
      </c>
      <c r="B589" t="s">
        <v>1252</v>
      </c>
      <c r="C589" t="s">
        <v>13</v>
      </c>
      <c r="D589">
        <v>0.05</v>
      </c>
      <c r="E589">
        <v>19.23</v>
      </c>
      <c r="F589">
        <v>6.15</v>
      </c>
      <c r="G589" t="s">
        <v>63</v>
      </c>
      <c r="H589" t="s">
        <v>70</v>
      </c>
      <c r="I589" t="s">
        <v>4</v>
      </c>
      <c r="J589" t="s">
        <v>102</v>
      </c>
      <c r="K589" t="s">
        <v>18</v>
      </c>
      <c r="L589" t="s">
        <v>1253</v>
      </c>
      <c r="M589">
        <v>0.44</v>
      </c>
      <c r="N589" t="s">
        <v>8</v>
      </c>
      <c r="O589" t="s">
        <v>9</v>
      </c>
      <c r="P589" t="s">
        <v>99</v>
      </c>
      <c r="Q589" t="s">
        <v>1254</v>
      </c>
      <c r="R589">
        <v>34741</v>
      </c>
      <c r="S589">
        <v>42055</v>
      </c>
      <c r="T589">
        <v>42057</v>
      </c>
      <c r="U589">
        <v>-2133.2779999999998</v>
      </c>
      <c r="V589">
        <v>6</v>
      </c>
      <c r="W589">
        <v>119.78</v>
      </c>
      <c r="X589">
        <v>90751</v>
      </c>
      <c r="Y589" t="s">
        <v>3215</v>
      </c>
    </row>
    <row r="590" spans="1:25" x14ac:dyDescent="0.2">
      <c r="A590">
        <v>233</v>
      </c>
      <c r="B590" t="s">
        <v>1255</v>
      </c>
      <c r="C590" t="s">
        <v>92</v>
      </c>
      <c r="D590">
        <v>7.0000000000000007E-2</v>
      </c>
      <c r="E590">
        <v>5.81</v>
      </c>
      <c r="F590">
        <v>8.49</v>
      </c>
      <c r="G590" t="s">
        <v>14</v>
      </c>
      <c r="H590" t="s">
        <v>3</v>
      </c>
      <c r="I590" t="s">
        <v>24</v>
      </c>
      <c r="J590" t="s">
        <v>48</v>
      </c>
      <c r="K590" t="s">
        <v>49</v>
      </c>
      <c r="L590" t="s">
        <v>306</v>
      </c>
      <c r="M590">
        <v>0.39</v>
      </c>
      <c r="N590" t="s">
        <v>8</v>
      </c>
      <c r="O590" t="s">
        <v>28</v>
      </c>
      <c r="P590" t="s">
        <v>79</v>
      </c>
      <c r="Q590" t="s">
        <v>1256</v>
      </c>
      <c r="R590">
        <v>60462</v>
      </c>
      <c r="S590">
        <v>42055</v>
      </c>
      <c r="T590">
        <v>42057</v>
      </c>
      <c r="U590">
        <v>-243.23650000000001</v>
      </c>
      <c r="V590">
        <v>10</v>
      </c>
      <c r="W590">
        <v>58.8</v>
      </c>
      <c r="X590">
        <v>90237</v>
      </c>
      <c r="Y590" t="s">
        <v>3216</v>
      </c>
    </row>
    <row r="591" spans="1:25" x14ac:dyDescent="0.2">
      <c r="A591">
        <v>233</v>
      </c>
      <c r="B591" t="s">
        <v>1255</v>
      </c>
      <c r="C591" t="s">
        <v>92</v>
      </c>
      <c r="D591">
        <v>0.04</v>
      </c>
      <c r="E591">
        <v>9.65</v>
      </c>
      <c r="F591">
        <v>6.22</v>
      </c>
      <c r="G591" t="s">
        <v>14</v>
      </c>
      <c r="H591" t="s">
        <v>3</v>
      </c>
      <c r="I591" t="s">
        <v>4</v>
      </c>
      <c r="J591" t="s">
        <v>102</v>
      </c>
      <c r="K591" t="s">
        <v>49</v>
      </c>
      <c r="L591" t="s">
        <v>1257</v>
      </c>
      <c r="M591">
        <v>0.55000000000000004</v>
      </c>
      <c r="N591" t="s">
        <v>8</v>
      </c>
      <c r="O591" t="s">
        <v>28</v>
      </c>
      <c r="P591" t="s">
        <v>79</v>
      </c>
      <c r="Q591" t="s">
        <v>1256</v>
      </c>
      <c r="R591">
        <v>60462</v>
      </c>
      <c r="S591">
        <v>42055</v>
      </c>
      <c r="T591">
        <v>42056</v>
      </c>
      <c r="U591">
        <v>-53.62</v>
      </c>
      <c r="V591">
        <v>12</v>
      </c>
      <c r="W591">
        <v>120.47</v>
      </c>
      <c r="X591">
        <v>90237</v>
      </c>
      <c r="Y591" t="s">
        <v>3216</v>
      </c>
    </row>
    <row r="592" spans="1:25" x14ac:dyDescent="0.2">
      <c r="A592">
        <v>1485</v>
      </c>
      <c r="B592" t="s">
        <v>1258</v>
      </c>
      <c r="C592" t="s">
        <v>46</v>
      </c>
      <c r="D592">
        <v>0.04</v>
      </c>
      <c r="E592">
        <v>11.5</v>
      </c>
      <c r="F592">
        <v>7.19</v>
      </c>
      <c r="G592" t="s">
        <v>14</v>
      </c>
      <c r="H592" t="s">
        <v>47</v>
      </c>
      <c r="I592" t="s">
        <v>24</v>
      </c>
      <c r="J592" t="s">
        <v>48</v>
      </c>
      <c r="K592" t="s">
        <v>49</v>
      </c>
      <c r="L592" t="s">
        <v>1259</v>
      </c>
      <c r="M592">
        <v>0.4</v>
      </c>
      <c r="N592" t="s">
        <v>8</v>
      </c>
      <c r="O592" t="s">
        <v>28</v>
      </c>
      <c r="P592" t="s">
        <v>79</v>
      </c>
      <c r="Q592" t="s">
        <v>1260</v>
      </c>
      <c r="R592">
        <v>60516</v>
      </c>
      <c r="S592">
        <v>42055</v>
      </c>
      <c r="T592">
        <v>42058</v>
      </c>
      <c r="U592">
        <v>-23.357880000000002</v>
      </c>
      <c r="V592">
        <v>14</v>
      </c>
      <c r="W592">
        <v>157.81</v>
      </c>
      <c r="X592">
        <v>91236</v>
      </c>
      <c r="Y592" t="s">
        <v>3216</v>
      </c>
    </row>
    <row r="593" spans="1:25" x14ac:dyDescent="0.2">
      <c r="A593">
        <v>1485</v>
      </c>
      <c r="B593" t="s">
        <v>1258</v>
      </c>
      <c r="C593" t="s">
        <v>46</v>
      </c>
      <c r="D593">
        <v>0.02</v>
      </c>
      <c r="E593">
        <v>15.7</v>
      </c>
      <c r="F593">
        <v>11.25</v>
      </c>
      <c r="G593" t="s">
        <v>14</v>
      </c>
      <c r="H593" t="s">
        <v>47</v>
      </c>
      <c r="I593" t="s">
        <v>24</v>
      </c>
      <c r="J593" t="s">
        <v>54</v>
      </c>
      <c r="K593" t="s">
        <v>49</v>
      </c>
      <c r="L593" t="s">
        <v>1261</v>
      </c>
      <c r="M593">
        <v>0.6</v>
      </c>
      <c r="N593" t="s">
        <v>8</v>
      </c>
      <c r="O593" t="s">
        <v>28</v>
      </c>
      <c r="P593" t="s">
        <v>79</v>
      </c>
      <c r="Q593" t="s">
        <v>1260</v>
      </c>
      <c r="R593">
        <v>60516</v>
      </c>
      <c r="S593">
        <v>42055</v>
      </c>
      <c r="T593">
        <v>42056</v>
      </c>
      <c r="U593">
        <v>-18.241599999999998</v>
      </c>
      <c r="V593">
        <v>1</v>
      </c>
      <c r="W593">
        <v>19.440000000000001</v>
      </c>
      <c r="X593">
        <v>91236</v>
      </c>
      <c r="Y593" t="s">
        <v>3216</v>
      </c>
    </row>
    <row r="594" spans="1:25" x14ac:dyDescent="0.2">
      <c r="A594">
        <v>1485</v>
      </c>
      <c r="B594" t="s">
        <v>1258</v>
      </c>
      <c r="C594" t="s">
        <v>46</v>
      </c>
      <c r="D594">
        <v>0.05</v>
      </c>
      <c r="E594">
        <v>225.02</v>
      </c>
      <c r="F594">
        <v>28.66</v>
      </c>
      <c r="G594" t="s">
        <v>2</v>
      </c>
      <c r="H594" t="s">
        <v>47</v>
      </c>
      <c r="I594" t="s">
        <v>24</v>
      </c>
      <c r="J594" t="s">
        <v>54</v>
      </c>
      <c r="K594" t="s">
        <v>33</v>
      </c>
      <c r="L594" t="s">
        <v>1262</v>
      </c>
      <c r="M594">
        <v>0.72</v>
      </c>
      <c r="N594" t="s">
        <v>8</v>
      </c>
      <c r="O594" t="s">
        <v>28</v>
      </c>
      <c r="P594" t="s">
        <v>79</v>
      </c>
      <c r="Q594" t="s">
        <v>1260</v>
      </c>
      <c r="R594">
        <v>60516</v>
      </c>
      <c r="S594">
        <v>42055</v>
      </c>
      <c r="T594">
        <v>42057</v>
      </c>
      <c r="U594">
        <v>1428.9104</v>
      </c>
      <c r="V594">
        <v>21</v>
      </c>
      <c r="W594">
        <v>4636.63</v>
      </c>
      <c r="X594">
        <v>91236</v>
      </c>
      <c r="Y594" t="s">
        <v>3216</v>
      </c>
    </row>
    <row r="595" spans="1:25" x14ac:dyDescent="0.2">
      <c r="A595">
        <v>181</v>
      </c>
      <c r="B595" t="s">
        <v>1263</v>
      </c>
      <c r="C595" t="s">
        <v>1</v>
      </c>
      <c r="D595">
        <v>0.02</v>
      </c>
      <c r="E595">
        <v>49.99</v>
      </c>
      <c r="F595">
        <v>19.989999999999998</v>
      </c>
      <c r="G595" t="s">
        <v>14</v>
      </c>
      <c r="H595" t="s">
        <v>3</v>
      </c>
      <c r="I595" t="s">
        <v>16</v>
      </c>
      <c r="J595" t="s">
        <v>17</v>
      </c>
      <c r="K595" t="s">
        <v>49</v>
      </c>
      <c r="L595" t="s">
        <v>1264</v>
      </c>
      <c r="M595">
        <v>0.41</v>
      </c>
      <c r="N595" t="s">
        <v>8</v>
      </c>
      <c r="O595" t="s">
        <v>35</v>
      </c>
      <c r="P595" t="s">
        <v>66</v>
      </c>
      <c r="Q595" t="s">
        <v>917</v>
      </c>
      <c r="R595">
        <v>94122</v>
      </c>
      <c r="S595">
        <v>42056</v>
      </c>
      <c r="T595">
        <v>42056</v>
      </c>
      <c r="U595">
        <v>-76.89</v>
      </c>
      <c r="V595">
        <v>18</v>
      </c>
      <c r="W595">
        <v>901.81</v>
      </c>
      <c r="X595">
        <v>38087</v>
      </c>
      <c r="Y595" t="s">
        <v>3217</v>
      </c>
    </row>
    <row r="596" spans="1:25" x14ac:dyDescent="0.2">
      <c r="A596">
        <v>184</v>
      </c>
      <c r="B596" t="s">
        <v>1265</v>
      </c>
      <c r="C596" t="s">
        <v>1</v>
      </c>
      <c r="D596">
        <v>0.02</v>
      </c>
      <c r="E596">
        <v>49.99</v>
      </c>
      <c r="F596">
        <v>19.989999999999998</v>
      </c>
      <c r="G596" t="s">
        <v>14</v>
      </c>
      <c r="H596" t="s">
        <v>3</v>
      </c>
      <c r="I596" t="s">
        <v>16</v>
      </c>
      <c r="J596" t="s">
        <v>17</v>
      </c>
      <c r="K596" t="s">
        <v>49</v>
      </c>
      <c r="L596" t="s">
        <v>1264</v>
      </c>
      <c r="M596">
        <v>0.41</v>
      </c>
      <c r="N596" t="s">
        <v>8</v>
      </c>
      <c r="O596" t="s">
        <v>87</v>
      </c>
      <c r="P596" t="s">
        <v>379</v>
      </c>
      <c r="Q596" t="s">
        <v>1266</v>
      </c>
      <c r="R596">
        <v>2474</v>
      </c>
      <c r="S596">
        <v>42056</v>
      </c>
      <c r="T596">
        <v>42056</v>
      </c>
      <c r="U596">
        <v>-76.89</v>
      </c>
      <c r="V596">
        <v>5</v>
      </c>
      <c r="W596">
        <v>250.5</v>
      </c>
      <c r="X596">
        <v>88360</v>
      </c>
      <c r="Y596" t="s">
        <v>3218</v>
      </c>
    </row>
    <row r="597" spans="1:25" x14ac:dyDescent="0.2">
      <c r="A597">
        <v>2225</v>
      </c>
      <c r="B597" t="s">
        <v>1267</v>
      </c>
      <c r="C597" t="s">
        <v>1</v>
      </c>
      <c r="D597">
        <v>0</v>
      </c>
      <c r="E597">
        <v>100.89</v>
      </c>
      <c r="F597">
        <v>42</v>
      </c>
      <c r="G597" t="s">
        <v>2</v>
      </c>
      <c r="H597" t="s">
        <v>3</v>
      </c>
      <c r="I597" t="s">
        <v>4</v>
      </c>
      <c r="J597" t="s">
        <v>85</v>
      </c>
      <c r="K597" t="s">
        <v>33</v>
      </c>
      <c r="L597" t="s">
        <v>1268</v>
      </c>
      <c r="M597">
        <v>0.61</v>
      </c>
      <c r="N597" t="s">
        <v>8</v>
      </c>
      <c r="O597" t="s">
        <v>35</v>
      </c>
      <c r="P597" t="s">
        <v>616</v>
      </c>
      <c r="Q597" t="s">
        <v>1269</v>
      </c>
      <c r="R597">
        <v>88240</v>
      </c>
      <c r="S597">
        <v>42056</v>
      </c>
      <c r="T597">
        <v>42057</v>
      </c>
      <c r="U597">
        <v>1500.12</v>
      </c>
      <c r="V597">
        <v>15</v>
      </c>
      <c r="W597">
        <v>1608.11</v>
      </c>
      <c r="X597">
        <v>89970</v>
      </c>
      <c r="Y597" t="s">
        <v>3217</v>
      </c>
    </row>
    <row r="598" spans="1:25" x14ac:dyDescent="0.2">
      <c r="A598">
        <v>875</v>
      </c>
      <c r="B598" t="s">
        <v>1270</v>
      </c>
      <c r="C598" t="s">
        <v>13</v>
      </c>
      <c r="D598">
        <v>0.04</v>
      </c>
      <c r="E598">
        <v>4.37</v>
      </c>
      <c r="F598">
        <v>5.15</v>
      </c>
      <c r="G598" t="s">
        <v>14</v>
      </c>
      <c r="H598" t="s">
        <v>3</v>
      </c>
      <c r="I598" t="s">
        <v>24</v>
      </c>
      <c r="J598" t="s">
        <v>71</v>
      </c>
      <c r="K598" t="s">
        <v>49</v>
      </c>
      <c r="L598" t="s">
        <v>1271</v>
      </c>
      <c r="M598">
        <v>0.59</v>
      </c>
      <c r="N598" t="s">
        <v>8</v>
      </c>
      <c r="O598" t="s">
        <v>35</v>
      </c>
      <c r="P598" t="s">
        <v>122</v>
      </c>
      <c r="Q598" t="s">
        <v>1272</v>
      </c>
      <c r="R598">
        <v>84106</v>
      </c>
      <c r="S598">
        <v>42056</v>
      </c>
      <c r="T598">
        <v>42057</v>
      </c>
      <c r="U598">
        <v>-74.479600000000005</v>
      </c>
      <c r="V598">
        <v>18</v>
      </c>
      <c r="W598">
        <v>78.59</v>
      </c>
      <c r="X598">
        <v>89059</v>
      </c>
      <c r="Y598" t="s">
        <v>3217</v>
      </c>
    </row>
    <row r="599" spans="1:25" x14ac:dyDescent="0.2">
      <c r="A599">
        <v>875</v>
      </c>
      <c r="B599" t="s">
        <v>1270</v>
      </c>
      <c r="C599" t="s">
        <v>13</v>
      </c>
      <c r="D599">
        <v>0.09</v>
      </c>
      <c r="E599">
        <v>155.99</v>
      </c>
      <c r="F599">
        <v>8.99</v>
      </c>
      <c r="G599" t="s">
        <v>14</v>
      </c>
      <c r="H599" t="s">
        <v>3</v>
      </c>
      <c r="I599" t="s">
        <v>16</v>
      </c>
      <c r="J599" t="s">
        <v>111</v>
      </c>
      <c r="K599" t="s">
        <v>49</v>
      </c>
      <c r="L599" t="s">
        <v>1273</v>
      </c>
      <c r="M599">
        <v>0.57999999999999996</v>
      </c>
      <c r="N599" t="s">
        <v>8</v>
      </c>
      <c r="O599" t="s">
        <v>35</v>
      </c>
      <c r="P599" t="s">
        <v>122</v>
      </c>
      <c r="Q599" t="s">
        <v>1272</v>
      </c>
      <c r="R599">
        <v>84106</v>
      </c>
      <c r="S599">
        <v>42056</v>
      </c>
      <c r="T599">
        <v>42058</v>
      </c>
      <c r="U599">
        <v>-232.22056000000001</v>
      </c>
      <c r="V599">
        <v>4</v>
      </c>
      <c r="W599">
        <v>497.11</v>
      </c>
      <c r="X599">
        <v>89059</v>
      </c>
      <c r="Y599" t="s">
        <v>3217</v>
      </c>
    </row>
    <row r="600" spans="1:25" x14ac:dyDescent="0.2">
      <c r="A600">
        <v>2472</v>
      </c>
      <c r="B600" t="s">
        <v>1274</v>
      </c>
      <c r="C600" t="s">
        <v>23</v>
      </c>
      <c r="D600">
        <v>0.1</v>
      </c>
      <c r="E600">
        <v>4.91</v>
      </c>
      <c r="F600">
        <v>0.5</v>
      </c>
      <c r="G600" t="s">
        <v>63</v>
      </c>
      <c r="H600" t="s">
        <v>47</v>
      </c>
      <c r="I600" t="s">
        <v>24</v>
      </c>
      <c r="J600" t="s">
        <v>128</v>
      </c>
      <c r="K600" t="s">
        <v>49</v>
      </c>
      <c r="L600" t="s">
        <v>949</v>
      </c>
      <c r="M600">
        <v>0.36</v>
      </c>
      <c r="N600" t="s">
        <v>8</v>
      </c>
      <c r="O600" t="s">
        <v>28</v>
      </c>
      <c r="P600" t="s">
        <v>79</v>
      </c>
      <c r="Q600" t="s">
        <v>1275</v>
      </c>
      <c r="R600">
        <v>60432</v>
      </c>
      <c r="S600">
        <v>42056</v>
      </c>
      <c r="T600">
        <v>42056</v>
      </c>
      <c r="U600">
        <v>35.279699999999998</v>
      </c>
      <c r="V600">
        <v>10</v>
      </c>
      <c r="W600">
        <v>51.13</v>
      </c>
      <c r="X600">
        <v>86514</v>
      </c>
      <c r="Y600" t="s">
        <v>3216</v>
      </c>
    </row>
    <row r="601" spans="1:25" x14ac:dyDescent="0.2">
      <c r="A601">
        <v>553</v>
      </c>
      <c r="B601" t="s">
        <v>827</v>
      </c>
      <c r="C601" t="s">
        <v>46</v>
      </c>
      <c r="D601">
        <v>7.0000000000000007E-2</v>
      </c>
      <c r="E601">
        <v>2036.48</v>
      </c>
      <c r="F601">
        <v>14.7</v>
      </c>
      <c r="G601" t="s">
        <v>2</v>
      </c>
      <c r="H601" t="s">
        <v>70</v>
      </c>
      <c r="I601" t="s">
        <v>16</v>
      </c>
      <c r="J601" t="s">
        <v>32</v>
      </c>
      <c r="K601" t="s">
        <v>33</v>
      </c>
      <c r="L601" t="s">
        <v>34</v>
      </c>
      <c r="M601">
        <v>0.55000000000000004</v>
      </c>
      <c r="N601" t="s">
        <v>8</v>
      </c>
      <c r="O601" t="s">
        <v>35</v>
      </c>
      <c r="P601" t="s">
        <v>66</v>
      </c>
      <c r="Q601" t="s">
        <v>76</v>
      </c>
      <c r="R601">
        <v>90008</v>
      </c>
      <c r="S601">
        <v>42056</v>
      </c>
      <c r="T601">
        <v>42056</v>
      </c>
      <c r="U601">
        <v>4073.25</v>
      </c>
      <c r="V601">
        <v>25</v>
      </c>
      <c r="W601">
        <v>43046.2</v>
      </c>
      <c r="X601">
        <v>2433</v>
      </c>
      <c r="Y601" t="s">
        <v>3217</v>
      </c>
    </row>
    <row r="602" spans="1:25" x14ac:dyDescent="0.2">
      <c r="A602">
        <v>555</v>
      </c>
      <c r="B602" t="s">
        <v>1276</v>
      </c>
      <c r="C602" t="s">
        <v>46</v>
      </c>
      <c r="D602">
        <v>7.0000000000000007E-2</v>
      </c>
      <c r="E602">
        <v>2036.48</v>
      </c>
      <c r="F602">
        <v>14.7</v>
      </c>
      <c r="G602" t="s">
        <v>2</v>
      </c>
      <c r="H602" t="s">
        <v>70</v>
      </c>
      <c r="I602" t="s">
        <v>16</v>
      </c>
      <c r="J602" t="s">
        <v>32</v>
      </c>
      <c r="K602" t="s">
        <v>33</v>
      </c>
      <c r="L602" t="s">
        <v>34</v>
      </c>
      <c r="M602">
        <v>0.55000000000000004</v>
      </c>
      <c r="N602" t="s">
        <v>8</v>
      </c>
      <c r="O602" t="s">
        <v>35</v>
      </c>
      <c r="P602" t="s">
        <v>122</v>
      </c>
      <c r="Q602" t="s">
        <v>1277</v>
      </c>
      <c r="R602">
        <v>84062</v>
      </c>
      <c r="S602">
        <v>42056</v>
      </c>
      <c r="T602">
        <v>42056</v>
      </c>
      <c r="U602">
        <v>6028.41</v>
      </c>
      <c r="V602">
        <v>6</v>
      </c>
      <c r="W602">
        <v>10331.09</v>
      </c>
      <c r="X602">
        <v>86190</v>
      </c>
      <c r="Y602" t="s">
        <v>3217</v>
      </c>
    </row>
    <row r="603" spans="1:25" x14ac:dyDescent="0.2">
      <c r="A603">
        <v>3136</v>
      </c>
      <c r="B603" t="s">
        <v>1278</v>
      </c>
      <c r="C603" t="s">
        <v>1</v>
      </c>
      <c r="D603">
        <v>0.03</v>
      </c>
      <c r="E603">
        <v>150.88999999999999</v>
      </c>
      <c r="F603">
        <v>60.2</v>
      </c>
      <c r="G603" t="s">
        <v>2</v>
      </c>
      <c r="H603" t="s">
        <v>15</v>
      </c>
      <c r="I603" t="s">
        <v>4</v>
      </c>
      <c r="J603" t="s">
        <v>85</v>
      </c>
      <c r="K603" t="s">
        <v>33</v>
      </c>
      <c r="L603" t="s">
        <v>1279</v>
      </c>
      <c r="M603">
        <v>0.77</v>
      </c>
      <c r="N603" t="s">
        <v>8</v>
      </c>
      <c r="O603" t="s">
        <v>87</v>
      </c>
      <c r="P603" t="s">
        <v>307</v>
      </c>
      <c r="Q603" t="s">
        <v>308</v>
      </c>
      <c r="R603">
        <v>4073</v>
      </c>
      <c r="S603">
        <v>42057</v>
      </c>
      <c r="T603">
        <v>42057</v>
      </c>
      <c r="U603">
        <v>-677.87199999999996</v>
      </c>
      <c r="V603">
        <v>23</v>
      </c>
      <c r="W603">
        <v>3596.03</v>
      </c>
      <c r="X603">
        <v>86791</v>
      </c>
      <c r="Y603" t="s">
        <v>3218</v>
      </c>
    </row>
    <row r="604" spans="1:25" x14ac:dyDescent="0.2">
      <c r="A604">
        <v>32</v>
      </c>
      <c r="B604" t="s">
        <v>620</v>
      </c>
      <c r="C604" t="s">
        <v>13</v>
      </c>
      <c r="D604">
        <v>0.08</v>
      </c>
      <c r="E604">
        <v>34.99</v>
      </c>
      <c r="F604">
        <v>7.73</v>
      </c>
      <c r="G604" t="s">
        <v>14</v>
      </c>
      <c r="H604" t="s">
        <v>70</v>
      </c>
      <c r="I604" t="s">
        <v>24</v>
      </c>
      <c r="J604" t="s">
        <v>25</v>
      </c>
      <c r="K604" t="s">
        <v>49</v>
      </c>
      <c r="L604" t="s">
        <v>1280</v>
      </c>
      <c r="M604">
        <v>0.59</v>
      </c>
      <c r="N604" t="s">
        <v>8</v>
      </c>
      <c r="O604" t="s">
        <v>35</v>
      </c>
      <c r="P604" t="s">
        <v>115</v>
      </c>
      <c r="Q604" t="s">
        <v>622</v>
      </c>
      <c r="R604">
        <v>97526</v>
      </c>
      <c r="S604">
        <v>42057</v>
      </c>
      <c r="T604">
        <v>42058</v>
      </c>
      <c r="U604">
        <v>144.69</v>
      </c>
      <c r="V604">
        <v>13</v>
      </c>
      <c r="W604">
        <v>424.68</v>
      </c>
      <c r="X604">
        <v>89199</v>
      </c>
      <c r="Y604" t="s">
        <v>3217</v>
      </c>
    </row>
    <row r="605" spans="1:25" x14ac:dyDescent="0.2">
      <c r="A605">
        <v>1728</v>
      </c>
      <c r="B605" t="s">
        <v>1281</v>
      </c>
      <c r="C605" t="s">
        <v>13</v>
      </c>
      <c r="D605">
        <v>0.04</v>
      </c>
      <c r="E605">
        <v>55.48</v>
      </c>
      <c r="F605">
        <v>6.79</v>
      </c>
      <c r="G605" t="s">
        <v>14</v>
      </c>
      <c r="H605" t="s">
        <v>70</v>
      </c>
      <c r="I605" t="s">
        <v>24</v>
      </c>
      <c r="J605" t="s">
        <v>64</v>
      </c>
      <c r="K605" t="s">
        <v>49</v>
      </c>
      <c r="L605" t="s">
        <v>1282</v>
      </c>
      <c r="M605">
        <v>0.37</v>
      </c>
      <c r="N605" t="s">
        <v>8</v>
      </c>
      <c r="O605" t="s">
        <v>87</v>
      </c>
      <c r="P605" t="s">
        <v>293</v>
      </c>
      <c r="Q605" t="s">
        <v>1283</v>
      </c>
      <c r="R605">
        <v>45429</v>
      </c>
      <c r="S605">
        <v>42057</v>
      </c>
      <c r="T605">
        <v>42059</v>
      </c>
      <c r="U605">
        <v>376.88490000000002</v>
      </c>
      <c r="V605">
        <v>10</v>
      </c>
      <c r="W605">
        <v>546.21</v>
      </c>
      <c r="X605">
        <v>87195</v>
      </c>
      <c r="Y605" t="s">
        <v>3218</v>
      </c>
    </row>
    <row r="606" spans="1:25" x14ac:dyDescent="0.2">
      <c r="A606">
        <v>1991</v>
      </c>
      <c r="B606" t="s">
        <v>1284</v>
      </c>
      <c r="C606" t="s">
        <v>92</v>
      </c>
      <c r="D606">
        <v>0</v>
      </c>
      <c r="E606">
        <v>47.9</v>
      </c>
      <c r="F606">
        <v>5.86</v>
      </c>
      <c r="G606" t="s">
        <v>14</v>
      </c>
      <c r="H606" t="s">
        <v>47</v>
      </c>
      <c r="I606" t="s">
        <v>24</v>
      </c>
      <c r="J606" t="s">
        <v>64</v>
      </c>
      <c r="K606" t="s">
        <v>49</v>
      </c>
      <c r="L606" t="s">
        <v>1285</v>
      </c>
      <c r="M606">
        <v>0.37</v>
      </c>
      <c r="N606" t="s">
        <v>8</v>
      </c>
      <c r="O606" t="s">
        <v>35</v>
      </c>
      <c r="P606" t="s">
        <v>122</v>
      </c>
      <c r="Q606" t="s">
        <v>1286</v>
      </c>
      <c r="R606">
        <v>84118</v>
      </c>
      <c r="S606">
        <v>42057</v>
      </c>
      <c r="T606">
        <v>42059</v>
      </c>
      <c r="U606">
        <v>638.38109999999995</v>
      </c>
      <c r="V606">
        <v>18</v>
      </c>
      <c r="W606">
        <v>925.19</v>
      </c>
      <c r="X606">
        <v>90002</v>
      </c>
      <c r="Y606" t="s">
        <v>3217</v>
      </c>
    </row>
    <row r="607" spans="1:25" x14ac:dyDescent="0.2">
      <c r="A607">
        <v>236</v>
      </c>
      <c r="B607" t="s">
        <v>1287</v>
      </c>
      <c r="C607" t="s">
        <v>46</v>
      </c>
      <c r="D607">
        <v>0</v>
      </c>
      <c r="E607">
        <v>442.14</v>
      </c>
      <c r="F607">
        <v>14.7</v>
      </c>
      <c r="G607" t="s">
        <v>2</v>
      </c>
      <c r="H607" t="s">
        <v>70</v>
      </c>
      <c r="I607" t="s">
        <v>16</v>
      </c>
      <c r="J607" t="s">
        <v>32</v>
      </c>
      <c r="K607" t="s">
        <v>33</v>
      </c>
      <c r="L607" t="s">
        <v>1288</v>
      </c>
      <c r="M607">
        <v>0.56000000000000005</v>
      </c>
      <c r="N607" t="s">
        <v>8</v>
      </c>
      <c r="O607" t="s">
        <v>35</v>
      </c>
      <c r="P607" t="s">
        <v>36</v>
      </c>
      <c r="Q607" t="s">
        <v>1289</v>
      </c>
      <c r="R607">
        <v>80027</v>
      </c>
      <c r="S607">
        <v>42057</v>
      </c>
      <c r="T607">
        <v>42057</v>
      </c>
      <c r="U607">
        <v>3294.8258999999998</v>
      </c>
      <c r="V607">
        <v>10</v>
      </c>
      <c r="W607">
        <v>4775.1099999999997</v>
      </c>
      <c r="X607">
        <v>86621</v>
      </c>
      <c r="Y607" t="s">
        <v>3217</v>
      </c>
    </row>
    <row r="608" spans="1:25" x14ac:dyDescent="0.2">
      <c r="A608">
        <v>829</v>
      </c>
      <c r="B608" t="s">
        <v>1290</v>
      </c>
      <c r="C608" t="s">
        <v>46</v>
      </c>
      <c r="D608">
        <v>0.01</v>
      </c>
      <c r="E608">
        <v>5.18</v>
      </c>
      <c r="F608">
        <v>2.04</v>
      </c>
      <c r="G608" t="s">
        <v>14</v>
      </c>
      <c r="H608" t="s">
        <v>70</v>
      </c>
      <c r="I608" t="s">
        <v>24</v>
      </c>
      <c r="J608" t="s">
        <v>64</v>
      </c>
      <c r="K608" t="s">
        <v>26</v>
      </c>
      <c r="L608" t="s">
        <v>809</v>
      </c>
      <c r="M608">
        <v>0.36</v>
      </c>
      <c r="N608" t="s">
        <v>8</v>
      </c>
      <c r="O608" t="s">
        <v>9</v>
      </c>
      <c r="P608" t="s">
        <v>20</v>
      </c>
      <c r="Q608" t="s">
        <v>1291</v>
      </c>
      <c r="R608">
        <v>71854</v>
      </c>
      <c r="S608">
        <v>42057</v>
      </c>
      <c r="T608">
        <v>42059</v>
      </c>
      <c r="U608">
        <v>-17.654</v>
      </c>
      <c r="V608">
        <v>5</v>
      </c>
      <c r="W608">
        <v>28.46</v>
      </c>
      <c r="X608">
        <v>90271</v>
      </c>
      <c r="Y608" t="s">
        <v>3215</v>
      </c>
    </row>
    <row r="609" spans="1:25" x14ac:dyDescent="0.2">
      <c r="A609">
        <v>2653</v>
      </c>
      <c r="B609" t="s">
        <v>1292</v>
      </c>
      <c r="C609" t="s">
        <v>46</v>
      </c>
      <c r="D609">
        <v>0.05</v>
      </c>
      <c r="E609">
        <v>4.9800000000000004</v>
      </c>
      <c r="F609">
        <v>4.62</v>
      </c>
      <c r="G609" t="s">
        <v>14</v>
      </c>
      <c r="H609" t="s">
        <v>15</v>
      </c>
      <c r="I609" t="s">
        <v>16</v>
      </c>
      <c r="J609" t="s">
        <v>17</v>
      </c>
      <c r="K609" t="s">
        <v>18</v>
      </c>
      <c r="L609" t="s">
        <v>1197</v>
      </c>
      <c r="M609">
        <v>0.64</v>
      </c>
      <c r="N609" t="s">
        <v>8</v>
      </c>
      <c r="O609" t="s">
        <v>28</v>
      </c>
      <c r="P609" t="s">
        <v>513</v>
      </c>
      <c r="Q609" t="s">
        <v>1293</v>
      </c>
      <c r="R609">
        <v>67037</v>
      </c>
      <c r="S609">
        <v>42057</v>
      </c>
      <c r="T609">
        <v>42058</v>
      </c>
      <c r="U609">
        <v>-98.35</v>
      </c>
      <c r="V609">
        <v>7</v>
      </c>
      <c r="W609">
        <v>34.32</v>
      </c>
      <c r="X609">
        <v>89360</v>
      </c>
      <c r="Y609" t="s">
        <v>3216</v>
      </c>
    </row>
    <row r="610" spans="1:25" x14ac:dyDescent="0.2">
      <c r="A610">
        <v>2653</v>
      </c>
      <c r="B610" t="s">
        <v>1292</v>
      </c>
      <c r="C610" t="s">
        <v>46</v>
      </c>
      <c r="D610">
        <v>0.02</v>
      </c>
      <c r="E610">
        <v>34.229999999999997</v>
      </c>
      <c r="F610">
        <v>5.0199999999999996</v>
      </c>
      <c r="G610" t="s">
        <v>14</v>
      </c>
      <c r="H610" t="s">
        <v>15</v>
      </c>
      <c r="I610" t="s">
        <v>4</v>
      </c>
      <c r="J610" t="s">
        <v>102</v>
      </c>
      <c r="K610" t="s">
        <v>49</v>
      </c>
      <c r="L610" t="s">
        <v>1294</v>
      </c>
      <c r="M610">
        <v>0.55000000000000004</v>
      </c>
      <c r="N610" t="s">
        <v>8</v>
      </c>
      <c r="O610" t="s">
        <v>28</v>
      </c>
      <c r="P610" t="s">
        <v>513</v>
      </c>
      <c r="Q610" t="s">
        <v>1293</v>
      </c>
      <c r="R610">
        <v>67037</v>
      </c>
      <c r="S610">
        <v>42057</v>
      </c>
      <c r="T610">
        <v>42059</v>
      </c>
      <c r="U610">
        <v>270.79050000000001</v>
      </c>
      <c r="V610">
        <v>11</v>
      </c>
      <c r="W610">
        <v>392.45</v>
      </c>
      <c r="X610">
        <v>89360</v>
      </c>
      <c r="Y610" t="s">
        <v>3216</v>
      </c>
    </row>
    <row r="611" spans="1:25" x14ac:dyDescent="0.2">
      <c r="A611">
        <v>2968</v>
      </c>
      <c r="B611" t="s">
        <v>1295</v>
      </c>
      <c r="C611" t="s">
        <v>46</v>
      </c>
      <c r="D611">
        <v>0.08</v>
      </c>
      <c r="E611">
        <v>9.68</v>
      </c>
      <c r="F611">
        <v>2.0299999999999998</v>
      </c>
      <c r="G611" t="s">
        <v>14</v>
      </c>
      <c r="H611" t="s">
        <v>3</v>
      </c>
      <c r="I611" t="s">
        <v>24</v>
      </c>
      <c r="J611" t="s">
        <v>64</v>
      </c>
      <c r="K611" t="s">
        <v>26</v>
      </c>
      <c r="L611" t="s">
        <v>1296</v>
      </c>
      <c r="M611">
        <v>0.37</v>
      </c>
      <c r="N611" t="s">
        <v>8</v>
      </c>
      <c r="O611" t="s">
        <v>9</v>
      </c>
      <c r="P611" t="s">
        <v>99</v>
      </c>
      <c r="Q611" t="s">
        <v>1297</v>
      </c>
      <c r="R611">
        <v>33021</v>
      </c>
      <c r="S611">
        <v>42057</v>
      </c>
      <c r="T611">
        <v>42059</v>
      </c>
      <c r="U611">
        <v>-536.24199999999996</v>
      </c>
      <c r="V611">
        <v>1</v>
      </c>
      <c r="W611">
        <v>10.94</v>
      </c>
      <c r="X611">
        <v>86085</v>
      </c>
      <c r="Y611" t="s">
        <v>3215</v>
      </c>
    </row>
    <row r="612" spans="1:25" x14ac:dyDescent="0.2">
      <c r="A612">
        <v>2968</v>
      </c>
      <c r="B612" t="s">
        <v>1295</v>
      </c>
      <c r="C612" t="s">
        <v>46</v>
      </c>
      <c r="D612">
        <v>0.04</v>
      </c>
      <c r="E612">
        <v>150.97999999999999</v>
      </c>
      <c r="F612">
        <v>16.010000000000002</v>
      </c>
      <c r="G612" t="s">
        <v>2</v>
      </c>
      <c r="H612" t="s">
        <v>3</v>
      </c>
      <c r="I612" t="s">
        <v>4</v>
      </c>
      <c r="J612" t="s">
        <v>5</v>
      </c>
      <c r="K612" t="s">
        <v>6</v>
      </c>
      <c r="L612" t="s">
        <v>1298</v>
      </c>
      <c r="M612">
        <v>0.7</v>
      </c>
      <c r="N612" t="s">
        <v>8</v>
      </c>
      <c r="O612" t="s">
        <v>9</v>
      </c>
      <c r="P612" t="s">
        <v>99</v>
      </c>
      <c r="Q612" t="s">
        <v>1297</v>
      </c>
      <c r="R612">
        <v>33021</v>
      </c>
      <c r="S612">
        <v>42057</v>
      </c>
      <c r="T612">
        <v>42058</v>
      </c>
      <c r="U612">
        <v>-125.86</v>
      </c>
      <c r="V612">
        <v>5</v>
      </c>
      <c r="W612">
        <v>731.38</v>
      </c>
      <c r="X612">
        <v>86085</v>
      </c>
      <c r="Y612" t="s">
        <v>3215</v>
      </c>
    </row>
    <row r="613" spans="1:25" x14ac:dyDescent="0.2">
      <c r="A613">
        <v>2697</v>
      </c>
      <c r="B613" t="s">
        <v>1299</v>
      </c>
      <c r="C613" t="s">
        <v>1</v>
      </c>
      <c r="D613">
        <v>0.04</v>
      </c>
      <c r="E613">
        <v>1.74</v>
      </c>
      <c r="F613">
        <v>4.08</v>
      </c>
      <c r="G613" t="s">
        <v>14</v>
      </c>
      <c r="H613" t="s">
        <v>70</v>
      </c>
      <c r="I613" t="s">
        <v>4</v>
      </c>
      <c r="J613" t="s">
        <v>102</v>
      </c>
      <c r="K613" t="s">
        <v>18</v>
      </c>
      <c r="L613" t="s">
        <v>746</v>
      </c>
      <c r="M613">
        <v>0.53</v>
      </c>
      <c r="N613" t="s">
        <v>8</v>
      </c>
      <c r="O613" t="s">
        <v>9</v>
      </c>
      <c r="P613" t="s">
        <v>140</v>
      </c>
      <c r="Q613" t="s">
        <v>1300</v>
      </c>
      <c r="R613">
        <v>35216</v>
      </c>
      <c r="S613">
        <v>42058</v>
      </c>
      <c r="T613">
        <v>42060</v>
      </c>
      <c r="U613">
        <v>9.2520000000000007</v>
      </c>
      <c r="V613">
        <v>16</v>
      </c>
      <c r="W613">
        <v>29.08</v>
      </c>
      <c r="X613">
        <v>87678</v>
      </c>
      <c r="Y613" t="s">
        <v>3215</v>
      </c>
    </row>
    <row r="614" spans="1:25" x14ac:dyDescent="0.2">
      <c r="A614">
        <v>2697</v>
      </c>
      <c r="B614" t="s">
        <v>1299</v>
      </c>
      <c r="C614" t="s">
        <v>1</v>
      </c>
      <c r="D614">
        <v>0.01</v>
      </c>
      <c r="E614">
        <v>119.99</v>
      </c>
      <c r="F614">
        <v>56.14</v>
      </c>
      <c r="G614" t="s">
        <v>2</v>
      </c>
      <c r="H614" t="s">
        <v>70</v>
      </c>
      <c r="I614" t="s">
        <v>16</v>
      </c>
      <c r="J614" t="s">
        <v>32</v>
      </c>
      <c r="K614" t="s">
        <v>6</v>
      </c>
      <c r="L614" t="s">
        <v>563</v>
      </c>
      <c r="M614">
        <v>0.39</v>
      </c>
      <c r="N614" t="s">
        <v>8</v>
      </c>
      <c r="O614" t="s">
        <v>9</v>
      </c>
      <c r="P614" t="s">
        <v>140</v>
      </c>
      <c r="Q614" t="s">
        <v>1300</v>
      </c>
      <c r="R614">
        <v>35216</v>
      </c>
      <c r="S614">
        <v>42058</v>
      </c>
      <c r="T614">
        <v>42059</v>
      </c>
      <c r="U614">
        <v>-1197.0419999999999</v>
      </c>
      <c r="V614">
        <v>21</v>
      </c>
      <c r="W614">
        <v>2569.5700000000002</v>
      </c>
      <c r="X614">
        <v>87678</v>
      </c>
      <c r="Y614" t="s">
        <v>3215</v>
      </c>
    </row>
    <row r="615" spans="1:25" x14ac:dyDescent="0.2">
      <c r="A615">
        <v>2865</v>
      </c>
      <c r="B615" t="s">
        <v>1301</v>
      </c>
      <c r="C615" t="s">
        <v>1</v>
      </c>
      <c r="D615">
        <v>0.01</v>
      </c>
      <c r="E615">
        <v>13.79</v>
      </c>
      <c r="F615">
        <v>8.7799999999999994</v>
      </c>
      <c r="G615" t="s">
        <v>14</v>
      </c>
      <c r="H615" t="s">
        <v>70</v>
      </c>
      <c r="I615" t="s">
        <v>4</v>
      </c>
      <c r="J615" t="s">
        <v>102</v>
      </c>
      <c r="K615" t="s">
        <v>49</v>
      </c>
      <c r="L615" t="s">
        <v>1302</v>
      </c>
      <c r="M615">
        <v>0.43</v>
      </c>
      <c r="N615" t="s">
        <v>8</v>
      </c>
      <c r="O615" t="s">
        <v>28</v>
      </c>
      <c r="P615" t="s">
        <v>163</v>
      </c>
      <c r="Q615" t="s">
        <v>1303</v>
      </c>
      <c r="R615">
        <v>75460</v>
      </c>
      <c r="S615">
        <v>42058</v>
      </c>
      <c r="T615">
        <v>42060</v>
      </c>
      <c r="U615">
        <v>-36.770000000000003</v>
      </c>
      <c r="V615">
        <v>4</v>
      </c>
      <c r="W615">
        <v>56.68</v>
      </c>
      <c r="X615">
        <v>90871</v>
      </c>
      <c r="Y615" t="s">
        <v>3216</v>
      </c>
    </row>
    <row r="616" spans="1:25" x14ac:dyDescent="0.2">
      <c r="A616">
        <v>2865</v>
      </c>
      <c r="B616" t="s">
        <v>1301</v>
      </c>
      <c r="C616" t="s">
        <v>1</v>
      </c>
      <c r="D616">
        <v>0.04</v>
      </c>
      <c r="E616">
        <v>33.29</v>
      </c>
      <c r="F616">
        <v>8.74</v>
      </c>
      <c r="G616" t="s">
        <v>14</v>
      </c>
      <c r="H616" t="s">
        <v>70</v>
      </c>
      <c r="I616" t="s">
        <v>24</v>
      </c>
      <c r="J616" t="s">
        <v>54</v>
      </c>
      <c r="K616" t="s">
        <v>49</v>
      </c>
      <c r="L616" t="s">
        <v>1304</v>
      </c>
      <c r="M616">
        <v>0.61</v>
      </c>
      <c r="N616" t="s">
        <v>8</v>
      </c>
      <c r="O616" t="s">
        <v>28</v>
      </c>
      <c r="P616" t="s">
        <v>163</v>
      </c>
      <c r="Q616" t="s">
        <v>1303</v>
      </c>
      <c r="R616">
        <v>75460</v>
      </c>
      <c r="S616">
        <v>42058</v>
      </c>
      <c r="T616">
        <v>42059</v>
      </c>
      <c r="U616">
        <v>87.03</v>
      </c>
      <c r="V616">
        <v>8</v>
      </c>
      <c r="W616">
        <v>273.33999999999997</v>
      </c>
      <c r="X616">
        <v>90871</v>
      </c>
      <c r="Y616" t="s">
        <v>3216</v>
      </c>
    </row>
    <row r="617" spans="1:25" x14ac:dyDescent="0.2">
      <c r="A617">
        <v>508</v>
      </c>
      <c r="B617" t="s">
        <v>1305</v>
      </c>
      <c r="C617" t="s">
        <v>13</v>
      </c>
      <c r="D617">
        <v>0.01</v>
      </c>
      <c r="E617">
        <v>20.98</v>
      </c>
      <c r="F617">
        <v>53.03</v>
      </c>
      <c r="G617" t="s">
        <v>2</v>
      </c>
      <c r="H617" t="s">
        <v>70</v>
      </c>
      <c r="I617" t="s">
        <v>24</v>
      </c>
      <c r="J617" t="s">
        <v>54</v>
      </c>
      <c r="K617" t="s">
        <v>33</v>
      </c>
      <c r="L617" t="s">
        <v>1066</v>
      </c>
      <c r="M617">
        <v>0.78</v>
      </c>
      <c r="N617" t="s">
        <v>8</v>
      </c>
      <c r="O617" t="s">
        <v>9</v>
      </c>
      <c r="P617" t="s">
        <v>364</v>
      </c>
      <c r="Q617" t="s">
        <v>1306</v>
      </c>
      <c r="R617">
        <v>41011</v>
      </c>
      <c r="S617">
        <v>42058</v>
      </c>
      <c r="T617">
        <v>42058</v>
      </c>
      <c r="U617">
        <v>-282.08179999999999</v>
      </c>
      <c r="V617">
        <v>5</v>
      </c>
      <c r="W617">
        <v>123</v>
      </c>
      <c r="X617">
        <v>87356</v>
      </c>
      <c r="Y617" t="s">
        <v>3215</v>
      </c>
    </row>
    <row r="618" spans="1:25" x14ac:dyDescent="0.2">
      <c r="A618">
        <v>2892</v>
      </c>
      <c r="B618" t="s">
        <v>1307</v>
      </c>
      <c r="C618" t="s">
        <v>13</v>
      </c>
      <c r="D618">
        <v>0.1</v>
      </c>
      <c r="E618">
        <v>209.37</v>
      </c>
      <c r="F618">
        <v>69</v>
      </c>
      <c r="G618" t="s">
        <v>14</v>
      </c>
      <c r="H618" t="s">
        <v>15</v>
      </c>
      <c r="I618" t="s">
        <v>4</v>
      </c>
      <c r="J618" t="s">
        <v>5</v>
      </c>
      <c r="K618" t="s">
        <v>40</v>
      </c>
      <c r="L618" t="s">
        <v>1200</v>
      </c>
      <c r="M618">
        <v>0.79</v>
      </c>
      <c r="N618" t="s">
        <v>8</v>
      </c>
      <c r="O618" t="s">
        <v>28</v>
      </c>
      <c r="P618" t="s">
        <v>265</v>
      </c>
      <c r="Q618" t="s">
        <v>1308</v>
      </c>
      <c r="R618">
        <v>48154</v>
      </c>
      <c r="S618">
        <v>42058</v>
      </c>
      <c r="T618">
        <v>42060</v>
      </c>
      <c r="U618">
        <v>-165.59492040000001</v>
      </c>
      <c r="V618">
        <v>11</v>
      </c>
      <c r="W618">
        <v>2125.12</v>
      </c>
      <c r="X618">
        <v>90011</v>
      </c>
      <c r="Y618" t="s">
        <v>3216</v>
      </c>
    </row>
    <row r="619" spans="1:25" x14ac:dyDescent="0.2">
      <c r="A619">
        <v>2893</v>
      </c>
      <c r="B619" t="s">
        <v>1309</v>
      </c>
      <c r="C619" t="s">
        <v>13</v>
      </c>
      <c r="D619">
        <v>7.0000000000000007E-2</v>
      </c>
      <c r="E619">
        <v>4.9800000000000004</v>
      </c>
      <c r="F619">
        <v>4.7</v>
      </c>
      <c r="G619" t="s">
        <v>14</v>
      </c>
      <c r="H619" t="s">
        <v>15</v>
      </c>
      <c r="I619" t="s">
        <v>24</v>
      </c>
      <c r="J619" t="s">
        <v>64</v>
      </c>
      <c r="K619" t="s">
        <v>49</v>
      </c>
      <c r="L619" t="s">
        <v>1310</v>
      </c>
      <c r="M619">
        <v>0.38</v>
      </c>
      <c r="N619" t="s">
        <v>8</v>
      </c>
      <c r="O619" t="s">
        <v>28</v>
      </c>
      <c r="P619" t="s">
        <v>265</v>
      </c>
      <c r="Q619" t="s">
        <v>486</v>
      </c>
      <c r="R619">
        <v>48071</v>
      </c>
      <c r="S619">
        <v>42058</v>
      </c>
      <c r="T619">
        <v>42059</v>
      </c>
      <c r="U619">
        <v>-21.684000000000001</v>
      </c>
      <c r="V619">
        <v>9</v>
      </c>
      <c r="W619">
        <v>45.05</v>
      </c>
      <c r="X619">
        <v>90011</v>
      </c>
      <c r="Y619" t="s">
        <v>3216</v>
      </c>
    </row>
    <row r="620" spans="1:25" x14ac:dyDescent="0.2">
      <c r="A620">
        <v>247</v>
      </c>
      <c r="B620" t="s">
        <v>1311</v>
      </c>
      <c r="C620" t="s">
        <v>92</v>
      </c>
      <c r="D620">
        <v>0.02</v>
      </c>
      <c r="E620">
        <v>146.05000000000001</v>
      </c>
      <c r="F620">
        <v>80.2</v>
      </c>
      <c r="G620" t="s">
        <v>2</v>
      </c>
      <c r="H620" t="s">
        <v>70</v>
      </c>
      <c r="I620" t="s">
        <v>4</v>
      </c>
      <c r="J620" t="s">
        <v>5</v>
      </c>
      <c r="K620" t="s">
        <v>6</v>
      </c>
      <c r="L620" t="s">
        <v>947</v>
      </c>
      <c r="M620">
        <v>0.71</v>
      </c>
      <c r="N620" t="s">
        <v>8</v>
      </c>
      <c r="O620" t="s">
        <v>9</v>
      </c>
      <c r="P620" t="s">
        <v>376</v>
      </c>
      <c r="Q620" t="s">
        <v>1312</v>
      </c>
      <c r="R620">
        <v>37804</v>
      </c>
      <c r="S620">
        <v>42058</v>
      </c>
      <c r="T620">
        <v>42058</v>
      </c>
      <c r="U620">
        <v>-101.19199999999999</v>
      </c>
      <c r="V620">
        <v>5</v>
      </c>
      <c r="W620">
        <v>798.69</v>
      </c>
      <c r="X620">
        <v>89139</v>
      </c>
      <c r="Y620" t="s">
        <v>3215</v>
      </c>
    </row>
    <row r="621" spans="1:25" x14ac:dyDescent="0.2">
      <c r="A621">
        <v>247</v>
      </c>
      <c r="B621" t="s">
        <v>1311</v>
      </c>
      <c r="C621" t="s">
        <v>92</v>
      </c>
      <c r="D621">
        <v>0.06</v>
      </c>
      <c r="E621">
        <v>65.989999999999995</v>
      </c>
      <c r="F621">
        <v>5.92</v>
      </c>
      <c r="G621" t="s">
        <v>14</v>
      </c>
      <c r="H621" t="s">
        <v>70</v>
      </c>
      <c r="I621" t="s">
        <v>16</v>
      </c>
      <c r="J621" t="s">
        <v>111</v>
      </c>
      <c r="K621" t="s">
        <v>49</v>
      </c>
      <c r="L621" t="s">
        <v>240</v>
      </c>
      <c r="M621">
        <v>0.55000000000000004</v>
      </c>
      <c r="N621" t="s">
        <v>8</v>
      </c>
      <c r="O621" t="s">
        <v>9</v>
      </c>
      <c r="P621" t="s">
        <v>376</v>
      </c>
      <c r="Q621" t="s">
        <v>1312</v>
      </c>
      <c r="R621">
        <v>37804</v>
      </c>
      <c r="S621">
        <v>42058</v>
      </c>
      <c r="T621">
        <v>42059</v>
      </c>
      <c r="U621">
        <v>-3.3319999999999999</v>
      </c>
      <c r="V621">
        <v>14</v>
      </c>
      <c r="W621">
        <v>792.11</v>
      </c>
      <c r="X621">
        <v>89139</v>
      </c>
      <c r="Y621" t="s">
        <v>3215</v>
      </c>
    </row>
    <row r="622" spans="1:25" x14ac:dyDescent="0.2">
      <c r="A622">
        <v>1649</v>
      </c>
      <c r="B622" t="s">
        <v>1313</v>
      </c>
      <c r="C622" t="s">
        <v>1</v>
      </c>
      <c r="D622">
        <v>0.03</v>
      </c>
      <c r="E622">
        <v>48.58</v>
      </c>
      <c r="F622">
        <v>3.99</v>
      </c>
      <c r="G622" t="s">
        <v>63</v>
      </c>
      <c r="H622" t="s">
        <v>70</v>
      </c>
      <c r="I622" t="s">
        <v>24</v>
      </c>
      <c r="J622" t="s">
        <v>71</v>
      </c>
      <c r="K622" t="s">
        <v>49</v>
      </c>
      <c r="L622" t="s">
        <v>1314</v>
      </c>
      <c r="M622">
        <v>0.56000000000000005</v>
      </c>
      <c r="N622" t="s">
        <v>8</v>
      </c>
      <c r="O622" t="s">
        <v>87</v>
      </c>
      <c r="P622" t="s">
        <v>88</v>
      </c>
      <c r="Q622" t="s">
        <v>518</v>
      </c>
      <c r="R622">
        <v>11598</v>
      </c>
      <c r="S622">
        <v>42059</v>
      </c>
      <c r="T622">
        <v>42061</v>
      </c>
      <c r="U622">
        <v>100.1328</v>
      </c>
      <c r="V622">
        <v>3</v>
      </c>
      <c r="W622">
        <v>145.12</v>
      </c>
      <c r="X622">
        <v>91041</v>
      </c>
      <c r="Y622" t="s">
        <v>3218</v>
      </c>
    </row>
    <row r="623" spans="1:25" x14ac:dyDescent="0.2">
      <c r="A623">
        <v>1894</v>
      </c>
      <c r="B623" t="s">
        <v>1315</v>
      </c>
      <c r="C623" t="s">
        <v>1</v>
      </c>
      <c r="D623">
        <v>0</v>
      </c>
      <c r="E623">
        <v>300.98</v>
      </c>
      <c r="F623">
        <v>164.73</v>
      </c>
      <c r="G623" t="s">
        <v>2</v>
      </c>
      <c r="H623" t="s">
        <v>47</v>
      </c>
      <c r="I623" t="s">
        <v>4</v>
      </c>
      <c r="J623" t="s">
        <v>85</v>
      </c>
      <c r="K623" t="s">
        <v>33</v>
      </c>
      <c r="L623" t="s">
        <v>1316</v>
      </c>
      <c r="M623">
        <v>0.56000000000000005</v>
      </c>
      <c r="N623" t="s">
        <v>8</v>
      </c>
      <c r="O623" t="s">
        <v>28</v>
      </c>
      <c r="P623" t="s">
        <v>333</v>
      </c>
      <c r="Q623" t="s">
        <v>1317</v>
      </c>
      <c r="R623">
        <v>54915</v>
      </c>
      <c r="S623">
        <v>42059</v>
      </c>
      <c r="T623">
        <v>42060</v>
      </c>
      <c r="U623">
        <v>2653.2914999999998</v>
      </c>
      <c r="V623">
        <v>12</v>
      </c>
      <c r="W623">
        <v>3845.35</v>
      </c>
      <c r="X623">
        <v>91261</v>
      </c>
      <c r="Y623" t="s">
        <v>3216</v>
      </c>
    </row>
    <row r="624" spans="1:25" x14ac:dyDescent="0.2">
      <c r="A624">
        <v>1894</v>
      </c>
      <c r="B624" t="s">
        <v>1315</v>
      </c>
      <c r="C624" t="s">
        <v>1</v>
      </c>
      <c r="D624">
        <v>0.09</v>
      </c>
      <c r="E624">
        <v>2.94</v>
      </c>
      <c r="F624">
        <v>0.96</v>
      </c>
      <c r="G624" t="s">
        <v>14</v>
      </c>
      <c r="H624" t="s">
        <v>47</v>
      </c>
      <c r="I624" t="s">
        <v>24</v>
      </c>
      <c r="J624" t="s">
        <v>25</v>
      </c>
      <c r="K624" t="s">
        <v>26</v>
      </c>
      <c r="L624" t="s">
        <v>805</v>
      </c>
      <c r="M624">
        <v>0.57999999999999996</v>
      </c>
      <c r="N624" t="s">
        <v>8</v>
      </c>
      <c r="O624" t="s">
        <v>28</v>
      </c>
      <c r="P624" t="s">
        <v>333</v>
      </c>
      <c r="Q624" t="s">
        <v>1317</v>
      </c>
      <c r="R624">
        <v>54915</v>
      </c>
      <c r="S624">
        <v>42059</v>
      </c>
      <c r="T624">
        <v>42061</v>
      </c>
      <c r="U624">
        <v>-1.84</v>
      </c>
      <c r="V624">
        <v>1</v>
      </c>
      <c r="W624">
        <v>3.77</v>
      </c>
      <c r="X624">
        <v>91261</v>
      </c>
      <c r="Y624" t="s">
        <v>3216</v>
      </c>
    </row>
    <row r="625" spans="1:25" x14ac:dyDescent="0.2">
      <c r="A625">
        <v>1919</v>
      </c>
      <c r="B625" t="s">
        <v>1318</v>
      </c>
      <c r="C625" t="s">
        <v>13</v>
      </c>
      <c r="D625">
        <v>0</v>
      </c>
      <c r="E625">
        <v>195.99</v>
      </c>
      <c r="F625">
        <v>8.99</v>
      </c>
      <c r="G625" t="s">
        <v>14</v>
      </c>
      <c r="H625" t="s">
        <v>47</v>
      </c>
      <c r="I625" t="s">
        <v>16</v>
      </c>
      <c r="J625" t="s">
        <v>111</v>
      </c>
      <c r="K625" t="s">
        <v>49</v>
      </c>
      <c r="L625" t="s">
        <v>1319</v>
      </c>
      <c r="M625">
        <v>0.6</v>
      </c>
      <c r="N625" t="s">
        <v>8</v>
      </c>
      <c r="O625" t="s">
        <v>9</v>
      </c>
      <c r="P625" t="s">
        <v>20</v>
      </c>
      <c r="Q625" t="s">
        <v>1320</v>
      </c>
      <c r="R625">
        <v>71603</v>
      </c>
      <c r="S625">
        <v>42059</v>
      </c>
      <c r="T625">
        <v>42060</v>
      </c>
      <c r="U625">
        <v>114.88200000000001</v>
      </c>
      <c r="V625">
        <v>5</v>
      </c>
      <c r="W625">
        <v>882.93</v>
      </c>
      <c r="X625">
        <v>85896</v>
      </c>
      <c r="Y625" t="s">
        <v>3215</v>
      </c>
    </row>
    <row r="626" spans="1:25" x14ac:dyDescent="0.2">
      <c r="A626">
        <v>1127</v>
      </c>
      <c r="B626" t="s">
        <v>1321</v>
      </c>
      <c r="C626" t="s">
        <v>92</v>
      </c>
      <c r="D626">
        <v>0.02</v>
      </c>
      <c r="E626">
        <v>4.0599999999999996</v>
      </c>
      <c r="F626">
        <v>6.89</v>
      </c>
      <c r="G626" t="s">
        <v>14</v>
      </c>
      <c r="H626" t="s">
        <v>15</v>
      </c>
      <c r="I626" t="s">
        <v>24</v>
      </c>
      <c r="J626" t="s">
        <v>71</v>
      </c>
      <c r="K626" t="s">
        <v>49</v>
      </c>
      <c r="L626" t="s">
        <v>1247</v>
      </c>
      <c r="M626">
        <v>0.6</v>
      </c>
      <c r="N626" t="s">
        <v>8</v>
      </c>
      <c r="O626" t="s">
        <v>28</v>
      </c>
      <c r="P626" t="s">
        <v>163</v>
      </c>
      <c r="Q626" t="s">
        <v>1322</v>
      </c>
      <c r="R626">
        <v>78852</v>
      </c>
      <c r="S626">
        <v>42059</v>
      </c>
      <c r="T626">
        <v>42061</v>
      </c>
      <c r="U626">
        <v>-93.735200000000006</v>
      </c>
      <c r="V626">
        <v>16</v>
      </c>
      <c r="W626">
        <v>66.81</v>
      </c>
      <c r="X626">
        <v>87221</v>
      </c>
      <c r="Y626" t="s">
        <v>3216</v>
      </c>
    </row>
    <row r="627" spans="1:25" x14ac:dyDescent="0.2">
      <c r="A627">
        <v>961</v>
      </c>
      <c r="B627" t="s">
        <v>1323</v>
      </c>
      <c r="C627" t="s">
        <v>46</v>
      </c>
      <c r="D627">
        <v>0.05</v>
      </c>
      <c r="E627">
        <v>124.49</v>
      </c>
      <c r="F627">
        <v>51.94</v>
      </c>
      <c r="G627" t="s">
        <v>2</v>
      </c>
      <c r="H627" t="s">
        <v>47</v>
      </c>
      <c r="I627" t="s">
        <v>4</v>
      </c>
      <c r="J627" t="s">
        <v>5</v>
      </c>
      <c r="K627" t="s">
        <v>6</v>
      </c>
      <c r="L627" t="s">
        <v>1125</v>
      </c>
      <c r="M627">
        <v>0.63</v>
      </c>
      <c r="N627" t="s">
        <v>8</v>
      </c>
      <c r="O627" t="s">
        <v>35</v>
      </c>
      <c r="P627" t="s">
        <v>66</v>
      </c>
      <c r="Q627" t="s">
        <v>1324</v>
      </c>
      <c r="R627">
        <v>94061</v>
      </c>
      <c r="S627">
        <v>42059</v>
      </c>
      <c r="T627">
        <v>42059</v>
      </c>
      <c r="U627">
        <v>-44.163600000000002</v>
      </c>
      <c r="V627">
        <v>1</v>
      </c>
      <c r="W627">
        <v>120.12</v>
      </c>
      <c r="X627">
        <v>89402</v>
      </c>
      <c r="Y627" t="s">
        <v>3217</v>
      </c>
    </row>
    <row r="628" spans="1:25" x14ac:dyDescent="0.2">
      <c r="A628">
        <v>2398</v>
      </c>
      <c r="B628" t="s">
        <v>1325</v>
      </c>
      <c r="C628" t="s">
        <v>46</v>
      </c>
      <c r="D628">
        <v>0.03</v>
      </c>
      <c r="E628">
        <v>7.64</v>
      </c>
      <c r="F628">
        <v>5.83</v>
      </c>
      <c r="G628" t="s">
        <v>14</v>
      </c>
      <c r="H628" t="s">
        <v>70</v>
      </c>
      <c r="I628" t="s">
        <v>24</v>
      </c>
      <c r="J628" t="s">
        <v>64</v>
      </c>
      <c r="K628" t="s">
        <v>26</v>
      </c>
      <c r="L628" t="s">
        <v>208</v>
      </c>
      <c r="M628">
        <v>0.36</v>
      </c>
      <c r="N628" t="s">
        <v>8</v>
      </c>
      <c r="O628" t="s">
        <v>28</v>
      </c>
      <c r="P628" t="s">
        <v>79</v>
      </c>
      <c r="Q628" t="s">
        <v>1326</v>
      </c>
      <c r="R628">
        <v>60103</v>
      </c>
      <c r="S628">
        <v>42059</v>
      </c>
      <c r="T628">
        <v>42061</v>
      </c>
      <c r="U628">
        <v>-15.090400000000001</v>
      </c>
      <c r="V628">
        <v>12</v>
      </c>
      <c r="W628">
        <v>96.86</v>
      </c>
      <c r="X628">
        <v>86373</v>
      </c>
      <c r="Y628" t="s">
        <v>3216</v>
      </c>
    </row>
    <row r="629" spans="1:25" x14ac:dyDescent="0.2">
      <c r="A629">
        <v>1193</v>
      </c>
      <c r="B629" t="s">
        <v>1327</v>
      </c>
      <c r="C629" t="s">
        <v>13</v>
      </c>
      <c r="D629">
        <v>0.05</v>
      </c>
      <c r="E629">
        <v>52.4</v>
      </c>
      <c r="F629">
        <v>16.11</v>
      </c>
      <c r="G629" t="s">
        <v>14</v>
      </c>
      <c r="H629" t="s">
        <v>15</v>
      </c>
      <c r="I629" t="s">
        <v>24</v>
      </c>
      <c r="J629" t="s">
        <v>48</v>
      </c>
      <c r="K629" t="s">
        <v>49</v>
      </c>
      <c r="L629" t="s">
        <v>1328</v>
      </c>
      <c r="M629">
        <v>0.39</v>
      </c>
      <c r="N629" t="s">
        <v>8</v>
      </c>
      <c r="O629" t="s">
        <v>87</v>
      </c>
      <c r="P629" t="s">
        <v>350</v>
      </c>
      <c r="Q629" t="s">
        <v>42</v>
      </c>
      <c r="R629">
        <v>20016</v>
      </c>
      <c r="S629">
        <v>42060</v>
      </c>
      <c r="T629">
        <v>42062</v>
      </c>
      <c r="U629">
        <v>592.52650000000006</v>
      </c>
      <c r="V629">
        <v>85</v>
      </c>
      <c r="W629">
        <v>4556.63</v>
      </c>
      <c r="X629">
        <v>29350</v>
      </c>
      <c r="Y629" t="s">
        <v>3218</v>
      </c>
    </row>
    <row r="630" spans="1:25" x14ac:dyDescent="0.2">
      <c r="A630">
        <v>1193</v>
      </c>
      <c r="B630" t="s">
        <v>1327</v>
      </c>
      <c r="C630" t="s">
        <v>13</v>
      </c>
      <c r="D630">
        <v>0.05</v>
      </c>
      <c r="E630">
        <v>36.549999999999997</v>
      </c>
      <c r="F630">
        <v>13.89</v>
      </c>
      <c r="G630" t="s">
        <v>63</v>
      </c>
      <c r="H630" t="s">
        <v>15</v>
      </c>
      <c r="I630" t="s">
        <v>24</v>
      </c>
      <c r="J630" t="s">
        <v>25</v>
      </c>
      <c r="K630" t="s">
        <v>26</v>
      </c>
      <c r="L630" t="s">
        <v>1329</v>
      </c>
      <c r="M630">
        <v>0.41</v>
      </c>
      <c r="N630" t="s">
        <v>8</v>
      </c>
      <c r="O630" t="s">
        <v>87</v>
      </c>
      <c r="P630" t="s">
        <v>350</v>
      </c>
      <c r="Q630" t="s">
        <v>42</v>
      </c>
      <c r="R630">
        <v>20016</v>
      </c>
      <c r="S630">
        <v>42060</v>
      </c>
      <c r="T630">
        <v>42061</v>
      </c>
      <c r="U630">
        <v>232.8</v>
      </c>
      <c r="V630">
        <v>83</v>
      </c>
      <c r="W630">
        <v>2948.61</v>
      </c>
      <c r="X630">
        <v>29350</v>
      </c>
      <c r="Y630" t="s">
        <v>3218</v>
      </c>
    </row>
    <row r="631" spans="1:25" x14ac:dyDescent="0.2">
      <c r="A631">
        <v>1199</v>
      </c>
      <c r="B631" t="s">
        <v>1330</v>
      </c>
      <c r="C631" t="s">
        <v>13</v>
      </c>
      <c r="D631">
        <v>0.1</v>
      </c>
      <c r="E631">
        <v>15.14</v>
      </c>
      <c r="F631">
        <v>4.53</v>
      </c>
      <c r="G631" t="s">
        <v>14</v>
      </c>
      <c r="H631" t="s">
        <v>15</v>
      </c>
      <c r="I631" t="s">
        <v>24</v>
      </c>
      <c r="J631" t="s">
        <v>54</v>
      </c>
      <c r="K631" t="s">
        <v>49</v>
      </c>
      <c r="L631" t="s">
        <v>1331</v>
      </c>
      <c r="M631">
        <v>0.81</v>
      </c>
      <c r="N631" t="s">
        <v>8</v>
      </c>
      <c r="O631" t="s">
        <v>87</v>
      </c>
      <c r="P631" t="s">
        <v>1332</v>
      </c>
      <c r="Q631" t="s">
        <v>1333</v>
      </c>
      <c r="R631">
        <v>3060</v>
      </c>
      <c r="S631">
        <v>42060</v>
      </c>
      <c r="T631">
        <v>42063</v>
      </c>
      <c r="U631">
        <v>-24.897600000000001</v>
      </c>
      <c r="V631">
        <v>5</v>
      </c>
      <c r="W631">
        <v>75.17</v>
      </c>
      <c r="X631">
        <v>87585</v>
      </c>
      <c r="Y631" t="s">
        <v>3218</v>
      </c>
    </row>
    <row r="632" spans="1:25" x14ac:dyDescent="0.2">
      <c r="A632">
        <v>1200</v>
      </c>
      <c r="B632" t="s">
        <v>1334</v>
      </c>
      <c r="C632" t="s">
        <v>13</v>
      </c>
      <c r="D632">
        <v>0.05</v>
      </c>
      <c r="E632">
        <v>52.4</v>
      </c>
      <c r="F632">
        <v>16.11</v>
      </c>
      <c r="G632" t="s">
        <v>14</v>
      </c>
      <c r="H632" t="s">
        <v>15</v>
      </c>
      <c r="I632" t="s">
        <v>24</v>
      </c>
      <c r="J632" t="s">
        <v>48</v>
      </c>
      <c r="K632" t="s">
        <v>49</v>
      </c>
      <c r="L632" t="s">
        <v>1328</v>
      </c>
      <c r="M632">
        <v>0.39</v>
      </c>
      <c r="N632" t="s">
        <v>8</v>
      </c>
      <c r="O632" t="s">
        <v>87</v>
      </c>
      <c r="P632" t="s">
        <v>373</v>
      </c>
      <c r="Q632" t="s">
        <v>1335</v>
      </c>
      <c r="R632">
        <v>7407</v>
      </c>
      <c r="S632">
        <v>42060</v>
      </c>
      <c r="T632">
        <v>42062</v>
      </c>
      <c r="U632">
        <v>776.77440000000001</v>
      </c>
      <c r="V632">
        <v>21</v>
      </c>
      <c r="W632">
        <v>1125.76</v>
      </c>
      <c r="X632">
        <v>87585</v>
      </c>
      <c r="Y632" t="s">
        <v>3218</v>
      </c>
    </row>
    <row r="633" spans="1:25" x14ac:dyDescent="0.2">
      <c r="A633">
        <v>1202</v>
      </c>
      <c r="B633" t="s">
        <v>1336</v>
      </c>
      <c r="C633" t="s">
        <v>13</v>
      </c>
      <c r="D633">
        <v>0.05</v>
      </c>
      <c r="E633">
        <v>36.549999999999997</v>
      </c>
      <c r="F633">
        <v>13.89</v>
      </c>
      <c r="G633" t="s">
        <v>63</v>
      </c>
      <c r="H633" t="s">
        <v>15</v>
      </c>
      <c r="I633" t="s">
        <v>24</v>
      </c>
      <c r="J633" t="s">
        <v>25</v>
      </c>
      <c r="K633" t="s">
        <v>26</v>
      </c>
      <c r="L633" t="s">
        <v>1329</v>
      </c>
      <c r="M633">
        <v>0.41</v>
      </c>
      <c r="N633" t="s">
        <v>8</v>
      </c>
      <c r="O633" t="s">
        <v>87</v>
      </c>
      <c r="P633" t="s">
        <v>373</v>
      </c>
      <c r="Q633" t="s">
        <v>1337</v>
      </c>
      <c r="R633">
        <v>7079</v>
      </c>
      <c r="S633">
        <v>42060</v>
      </c>
      <c r="T633">
        <v>42061</v>
      </c>
      <c r="U633">
        <v>344.54399999999998</v>
      </c>
      <c r="V633">
        <v>21</v>
      </c>
      <c r="W633">
        <v>746.03</v>
      </c>
      <c r="X633">
        <v>87585</v>
      </c>
      <c r="Y633" t="s">
        <v>3218</v>
      </c>
    </row>
    <row r="634" spans="1:25" x14ac:dyDescent="0.2">
      <c r="A634">
        <v>2361</v>
      </c>
      <c r="B634" t="s">
        <v>1338</v>
      </c>
      <c r="C634" t="s">
        <v>13</v>
      </c>
      <c r="D634">
        <v>0.06</v>
      </c>
      <c r="E634">
        <v>8.33</v>
      </c>
      <c r="F634">
        <v>1.99</v>
      </c>
      <c r="G634" t="s">
        <v>14</v>
      </c>
      <c r="H634" t="s">
        <v>70</v>
      </c>
      <c r="I634" t="s">
        <v>16</v>
      </c>
      <c r="J634" t="s">
        <v>17</v>
      </c>
      <c r="K634" t="s">
        <v>18</v>
      </c>
      <c r="L634" t="s">
        <v>1150</v>
      </c>
      <c r="M634">
        <v>0.52</v>
      </c>
      <c r="N634" t="s">
        <v>8</v>
      </c>
      <c r="O634" t="s">
        <v>9</v>
      </c>
      <c r="P634" t="s">
        <v>99</v>
      </c>
      <c r="Q634" t="s">
        <v>1339</v>
      </c>
      <c r="R634">
        <v>32259</v>
      </c>
      <c r="S634">
        <v>42060</v>
      </c>
      <c r="T634">
        <v>42061</v>
      </c>
      <c r="U634">
        <v>-344.82</v>
      </c>
      <c r="V634">
        <v>1</v>
      </c>
      <c r="W634">
        <v>8.49</v>
      </c>
      <c r="X634">
        <v>88266</v>
      </c>
      <c r="Y634" t="s">
        <v>3215</v>
      </c>
    </row>
    <row r="635" spans="1:25" x14ac:dyDescent="0.2">
      <c r="A635">
        <v>851</v>
      </c>
      <c r="B635" t="s">
        <v>1340</v>
      </c>
      <c r="C635" t="s">
        <v>23</v>
      </c>
      <c r="D635">
        <v>0.1</v>
      </c>
      <c r="E635">
        <v>50.98</v>
      </c>
      <c r="F635">
        <v>22.24</v>
      </c>
      <c r="G635" t="s">
        <v>14</v>
      </c>
      <c r="H635" t="s">
        <v>70</v>
      </c>
      <c r="I635" t="s">
        <v>4</v>
      </c>
      <c r="J635" t="s">
        <v>102</v>
      </c>
      <c r="K635" t="s">
        <v>40</v>
      </c>
      <c r="L635" t="s">
        <v>1341</v>
      </c>
      <c r="M635">
        <v>0.55000000000000004</v>
      </c>
      <c r="N635" t="s">
        <v>8</v>
      </c>
      <c r="O635" t="s">
        <v>35</v>
      </c>
      <c r="P635" t="s">
        <v>66</v>
      </c>
      <c r="Q635" t="s">
        <v>1342</v>
      </c>
      <c r="R635">
        <v>91745</v>
      </c>
      <c r="S635">
        <v>42060</v>
      </c>
      <c r="T635">
        <v>42062</v>
      </c>
      <c r="U635">
        <v>98.12</v>
      </c>
      <c r="V635">
        <v>6</v>
      </c>
      <c r="W635">
        <v>300.63</v>
      </c>
      <c r="X635">
        <v>88568</v>
      </c>
      <c r="Y635" t="s">
        <v>3217</v>
      </c>
    </row>
    <row r="636" spans="1:25" x14ac:dyDescent="0.2">
      <c r="A636">
        <v>2980</v>
      </c>
      <c r="B636" t="s">
        <v>797</v>
      </c>
      <c r="C636" t="s">
        <v>92</v>
      </c>
      <c r="D636">
        <v>7.0000000000000007E-2</v>
      </c>
      <c r="E636">
        <v>2.61</v>
      </c>
      <c r="F636">
        <v>0.5</v>
      </c>
      <c r="G636" t="s">
        <v>14</v>
      </c>
      <c r="H636" t="s">
        <v>70</v>
      </c>
      <c r="I636" t="s">
        <v>24</v>
      </c>
      <c r="J636" t="s">
        <v>128</v>
      </c>
      <c r="K636" t="s">
        <v>49</v>
      </c>
      <c r="L636" t="s">
        <v>1343</v>
      </c>
      <c r="M636">
        <v>0.39</v>
      </c>
      <c r="N636" t="s">
        <v>8</v>
      </c>
      <c r="O636" t="s">
        <v>87</v>
      </c>
      <c r="P636" t="s">
        <v>293</v>
      </c>
      <c r="Q636" t="s">
        <v>799</v>
      </c>
      <c r="R636">
        <v>44870</v>
      </c>
      <c r="S636">
        <v>42060</v>
      </c>
      <c r="T636">
        <v>42062</v>
      </c>
      <c r="U636">
        <v>10.798500000000001</v>
      </c>
      <c r="V636">
        <v>6</v>
      </c>
      <c r="W636">
        <v>15.65</v>
      </c>
      <c r="X636">
        <v>86547</v>
      </c>
      <c r="Y636" t="s">
        <v>3218</v>
      </c>
    </row>
    <row r="637" spans="1:25" x14ac:dyDescent="0.2">
      <c r="A637">
        <v>868</v>
      </c>
      <c r="B637" t="s">
        <v>1344</v>
      </c>
      <c r="C637" t="s">
        <v>46</v>
      </c>
      <c r="D637">
        <v>0.04</v>
      </c>
      <c r="E637">
        <v>29.18</v>
      </c>
      <c r="F637">
        <v>8.5500000000000007</v>
      </c>
      <c r="G637" t="s">
        <v>63</v>
      </c>
      <c r="H637" t="s">
        <v>70</v>
      </c>
      <c r="I637" t="s">
        <v>4</v>
      </c>
      <c r="J637" t="s">
        <v>102</v>
      </c>
      <c r="K637" t="s">
        <v>49</v>
      </c>
      <c r="L637" t="s">
        <v>1345</v>
      </c>
      <c r="M637">
        <v>0.42</v>
      </c>
      <c r="N637" t="s">
        <v>8</v>
      </c>
      <c r="O637" t="s">
        <v>28</v>
      </c>
      <c r="P637" t="s">
        <v>60</v>
      </c>
      <c r="Q637" t="s">
        <v>1346</v>
      </c>
      <c r="R637">
        <v>55126</v>
      </c>
      <c r="S637">
        <v>42060</v>
      </c>
      <c r="T637">
        <v>42062</v>
      </c>
      <c r="U637">
        <v>201.7353</v>
      </c>
      <c r="V637">
        <v>10</v>
      </c>
      <c r="W637">
        <v>292.37</v>
      </c>
      <c r="X637">
        <v>91194</v>
      </c>
      <c r="Y637" t="s">
        <v>3216</v>
      </c>
    </row>
    <row r="638" spans="1:25" x14ac:dyDescent="0.2">
      <c r="A638">
        <v>868</v>
      </c>
      <c r="B638" t="s">
        <v>1344</v>
      </c>
      <c r="C638" t="s">
        <v>46</v>
      </c>
      <c r="D638">
        <v>0</v>
      </c>
      <c r="E638">
        <v>80.98</v>
      </c>
      <c r="F638">
        <v>35</v>
      </c>
      <c r="G638" t="s">
        <v>14</v>
      </c>
      <c r="H638" t="s">
        <v>70</v>
      </c>
      <c r="I638" t="s">
        <v>24</v>
      </c>
      <c r="J638" t="s">
        <v>54</v>
      </c>
      <c r="K638" t="s">
        <v>40</v>
      </c>
      <c r="L638" t="s">
        <v>683</v>
      </c>
      <c r="M638">
        <v>0.83</v>
      </c>
      <c r="N638" t="s">
        <v>8</v>
      </c>
      <c r="O638" t="s">
        <v>28</v>
      </c>
      <c r="P638" t="s">
        <v>60</v>
      </c>
      <c r="Q638" t="s">
        <v>1346</v>
      </c>
      <c r="R638">
        <v>55126</v>
      </c>
      <c r="S638">
        <v>42060</v>
      </c>
      <c r="T638">
        <v>42062</v>
      </c>
      <c r="U638">
        <v>-684.78</v>
      </c>
      <c r="V638">
        <v>8</v>
      </c>
      <c r="W638">
        <v>682.79</v>
      </c>
      <c r="X638">
        <v>91194</v>
      </c>
      <c r="Y638" t="s">
        <v>3216</v>
      </c>
    </row>
    <row r="639" spans="1:25" x14ac:dyDescent="0.2">
      <c r="A639">
        <v>907</v>
      </c>
      <c r="B639" t="s">
        <v>1347</v>
      </c>
      <c r="C639" t="s">
        <v>1</v>
      </c>
      <c r="D639">
        <v>0.09</v>
      </c>
      <c r="E639">
        <v>35.99</v>
      </c>
      <c r="F639">
        <v>5.99</v>
      </c>
      <c r="G639" t="s">
        <v>14</v>
      </c>
      <c r="H639" t="s">
        <v>47</v>
      </c>
      <c r="I639" t="s">
        <v>16</v>
      </c>
      <c r="J639" t="s">
        <v>111</v>
      </c>
      <c r="K639" t="s">
        <v>26</v>
      </c>
      <c r="L639" t="s">
        <v>1348</v>
      </c>
      <c r="M639">
        <v>0.38</v>
      </c>
      <c r="N639" t="s">
        <v>8</v>
      </c>
      <c r="O639" t="s">
        <v>9</v>
      </c>
      <c r="P639" t="s">
        <v>364</v>
      </c>
      <c r="Q639" t="s">
        <v>442</v>
      </c>
      <c r="R639">
        <v>42420</v>
      </c>
      <c r="S639">
        <v>42061</v>
      </c>
      <c r="T639">
        <v>42062</v>
      </c>
      <c r="U639">
        <v>114.3165</v>
      </c>
      <c r="V639">
        <v>5</v>
      </c>
      <c r="W639">
        <v>151.6</v>
      </c>
      <c r="X639">
        <v>86459</v>
      </c>
      <c r="Y639" t="s">
        <v>3215</v>
      </c>
    </row>
    <row r="640" spans="1:25" x14ac:dyDescent="0.2">
      <c r="A640">
        <v>1639</v>
      </c>
      <c r="B640" t="s">
        <v>1349</v>
      </c>
      <c r="C640" t="s">
        <v>1</v>
      </c>
      <c r="D640">
        <v>0.08</v>
      </c>
      <c r="E640">
        <v>55.48</v>
      </c>
      <c r="F640">
        <v>6.79</v>
      </c>
      <c r="G640" t="s">
        <v>14</v>
      </c>
      <c r="H640" t="s">
        <v>47</v>
      </c>
      <c r="I640" t="s">
        <v>24</v>
      </c>
      <c r="J640" t="s">
        <v>64</v>
      </c>
      <c r="K640" t="s">
        <v>49</v>
      </c>
      <c r="L640" t="s">
        <v>1282</v>
      </c>
      <c r="M640">
        <v>0.37</v>
      </c>
      <c r="N640" t="s">
        <v>8</v>
      </c>
      <c r="O640" t="s">
        <v>87</v>
      </c>
      <c r="P640" t="s">
        <v>224</v>
      </c>
      <c r="Q640" t="s">
        <v>1350</v>
      </c>
      <c r="R640">
        <v>6901</v>
      </c>
      <c r="S640">
        <v>42061</v>
      </c>
      <c r="T640">
        <v>42063</v>
      </c>
      <c r="U640">
        <v>147.75659999999999</v>
      </c>
      <c r="V640">
        <v>4</v>
      </c>
      <c r="W640">
        <v>214.14</v>
      </c>
      <c r="X640">
        <v>89705</v>
      </c>
      <c r="Y640" t="s">
        <v>3218</v>
      </c>
    </row>
    <row r="641" spans="1:25" x14ac:dyDescent="0.2">
      <c r="A641">
        <v>2114</v>
      </c>
      <c r="B641" t="s">
        <v>1351</v>
      </c>
      <c r="C641" t="s">
        <v>1</v>
      </c>
      <c r="D641">
        <v>7.0000000000000007E-2</v>
      </c>
      <c r="E641">
        <v>226.67</v>
      </c>
      <c r="F641">
        <v>28.16</v>
      </c>
      <c r="G641" t="s">
        <v>2</v>
      </c>
      <c r="H641" t="s">
        <v>70</v>
      </c>
      <c r="I641" t="s">
        <v>4</v>
      </c>
      <c r="J641" t="s">
        <v>85</v>
      </c>
      <c r="K641" t="s">
        <v>33</v>
      </c>
      <c r="L641" t="s">
        <v>1352</v>
      </c>
      <c r="M641">
        <v>0.59</v>
      </c>
      <c r="N641" t="s">
        <v>8</v>
      </c>
      <c r="O641" t="s">
        <v>9</v>
      </c>
      <c r="P641" t="s">
        <v>218</v>
      </c>
      <c r="Q641" t="s">
        <v>1353</v>
      </c>
      <c r="R641">
        <v>23518</v>
      </c>
      <c r="S641">
        <v>42061</v>
      </c>
      <c r="T641">
        <v>42062</v>
      </c>
      <c r="U641">
        <v>53.114400000000003</v>
      </c>
      <c r="V641">
        <v>1</v>
      </c>
      <c r="W641">
        <v>255.83</v>
      </c>
      <c r="X641">
        <v>88405</v>
      </c>
      <c r="Y641" t="s">
        <v>3215</v>
      </c>
    </row>
    <row r="642" spans="1:25" x14ac:dyDescent="0.2">
      <c r="A642">
        <v>2114</v>
      </c>
      <c r="B642" t="s">
        <v>1351</v>
      </c>
      <c r="C642" t="s">
        <v>1</v>
      </c>
      <c r="D642">
        <v>0.08</v>
      </c>
      <c r="E642">
        <v>20.98</v>
      </c>
      <c r="F642">
        <v>53.03</v>
      </c>
      <c r="G642" t="s">
        <v>2</v>
      </c>
      <c r="H642" t="s">
        <v>70</v>
      </c>
      <c r="I642" t="s">
        <v>24</v>
      </c>
      <c r="J642" t="s">
        <v>54</v>
      </c>
      <c r="K642" t="s">
        <v>33</v>
      </c>
      <c r="L642" t="s">
        <v>1066</v>
      </c>
      <c r="M642">
        <v>0.78</v>
      </c>
      <c r="N642" t="s">
        <v>8</v>
      </c>
      <c r="O642" t="s">
        <v>9</v>
      </c>
      <c r="P642" t="s">
        <v>218</v>
      </c>
      <c r="Q642" t="s">
        <v>1353</v>
      </c>
      <c r="R642">
        <v>23518</v>
      </c>
      <c r="S642">
        <v>42061</v>
      </c>
      <c r="T642">
        <v>42063</v>
      </c>
      <c r="U642">
        <v>8.7420000000000009</v>
      </c>
      <c r="V642">
        <v>20</v>
      </c>
      <c r="W642">
        <v>421.18</v>
      </c>
      <c r="X642">
        <v>88405</v>
      </c>
      <c r="Y642" t="s">
        <v>3215</v>
      </c>
    </row>
    <row r="643" spans="1:25" x14ac:dyDescent="0.2">
      <c r="A643">
        <v>2979</v>
      </c>
      <c r="B643" t="s">
        <v>794</v>
      </c>
      <c r="C643" t="s">
        <v>1</v>
      </c>
      <c r="D643">
        <v>0.02</v>
      </c>
      <c r="E643">
        <v>5.34</v>
      </c>
      <c r="F643">
        <v>2.99</v>
      </c>
      <c r="G643" t="s">
        <v>14</v>
      </c>
      <c r="H643" t="s">
        <v>70</v>
      </c>
      <c r="I643" t="s">
        <v>24</v>
      </c>
      <c r="J643" t="s">
        <v>48</v>
      </c>
      <c r="K643" t="s">
        <v>49</v>
      </c>
      <c r="L643" t="s">
        <v>1354</v>
      </c>
      <c r="M643">
        <v>0.38</v>
      </c>
      <c r="N643" t="s">
        <v>8</v>
      </c>
      <c r="O643" t="s">
        <v>28</v>
      </c>
      <c r="P643" t="s">
        <v>541</v>
      </c>
      <c r="Q643" t="s">
        <v>796</v>
      </c>
      <c r="R643">
        <v>58601</v>
      </c>
      <c r="S643">
        <v>42061</v>
      </c>
      <c r="T643">
        <v>42063</v>
      </c>
      <c r="U643">
        <v>5.2954999999999997</v>
      </c>
      <c r="V643">
        <v>6</v>
      </c>
      <c r="W643">
        <v>34.729999999999997</v>
      </c>
      <c r="X643">
        <v>86545</v>
      </c>
      <c r="Y643" t="s">
        <v>3216</v>
      </c>
    </row>
    <row r="644" spans="1:25" x14ac:dyDescent="0.2">
      <c r="A644">
        <v>2979</v>
      </c>
      <c r="B644" t="s">
        <v>794</v>
      </c>
      <c r="C644" t="s">
        <v>1</v>
      </c>
      <c r="D644">
        <v>0.03</v>
      </c>
      <c r="E644">
        <v>40.98</v>
      </c>
      <c r="F644">
        <v>7.47</v>
      </c>
      <c r="G644" t="s">
        <v>14</v>
      </c>
      <c r="H644" t="s">
        <v>70</v>
      </c>
      <c r="I644" t="s">
        <v>24</v>
      </c>
      <c r="J644" t="s">
        <v>48</v>
      </c>
      <c r="K644" t="s">
        <v>49</v>
      </c>
      <c r="L644" t="s">
        <v>1355</v>
      </c>
      <c r="M644">
        <v>0.37</v>
      </c>
      <c r="N644" t="s">
        <v>8</v>
      </c>
      <c r="O644" t="s">
        <v>28</v>
      </c>
      <c r="P644" t="s">
        <v>541</v>
      </c>
      <c r="Q644" t="s">
        <v>796</v>
      </c>
      <c r="R644">
        <v>58601</v>
      </c>
      <c r="S644">
        <v>42061</v>
      </c>
      <c r="T644">
        <v>42062</v>
      </c>
      <c r="U644">
        <v>170.79570000000001</v>
      </c>
      <c r="V644">
        <v>6</v>
      </c>
      <c r="W644">
        <v>247.53</v>
      </c>
      <c r="X644">
        <v>86545</v>
      </c>
      <c r="Y644" t="s">
        <v>3216</v>
      </c>
    </row>
    <row r="645" spans="1:25" x14ac:dyDescent="0.2">
      <c r="A645">
        <v>573</v>
      </c>
      <c r="B645" t="s">
        <v>1356</v>
      </c>
      <c r="C645" t="s">
        <v>13</v>
      </c>
      <c r="D645">
        <v>0.08</v>
      </c>
      <c r="E645">
        <v>415.88</v>
      </c>
      <c r="F645">
        <v>11.37</v>
      </c>
      <c r="G645" t="s">
        <v>14</v>
      </c>
      <c r="H645" t="s">
        <v>70</v>
      </c>
      <c r="I645" t="s">
        <v>24</v>
      </c>
      <c r="J645" t="s">
        <v>54</v>
      </c>
      <c r="K645" t="s">
        <v>49</v>
      </c>
      <c r="L645" t="s">
        <v>1357</v>
      </c>
      <c r="M645">
        <v>0.56999999999999995</v>
      </c>
      <c r="N645" t="s">
        <v>8</v>
      </c>
      <c r="O645" t="s">
        <v>28</v>
      </c>
      <c r="P645" t="s">
        <v>79</v>
      </c>
      <c r="Q645" t="s">
        <v>1358</v>
      </c>
      <c r="R645">
        <v>61554</v>
      </c>
      <c r="S645">
        <v>42061</v>
      </c>
      <c r="T645">
        <v>42062</v>
      </c>
      <c r="U645">
        <v>-269.08440000000002</v>
      </c>
      <c r="V645">
        <v>1</v>
      </c>
      <c r="W645">
        <v>405.57</v>
      </c>
      <c r="X645">
        <v>86556</v>
      </c>
      <c r="Y645" t="s">
        <v>3216</v>
      </c>
    </row>
    <row r="646" spans="1:25" x14ac:dyDescent="0.2">
      <c r="A646">
        <v>1665</v>
      </c>
      <c r="B646" t="s">
        <v>1359</v>
      </c>
      <c r="C646" t="s">
        <v>13</v>
      </c>
      <c r="D646">
        <v>0.1</v>
      </c>
      <c r="E646">
        <v>3.6</v>
      </c>
      <c r="F646">
        <v>2.2000000000000002</v>
      </c>
      <c r="G646" t="s">
        <v>14</v>
      </c>
      <c r="H646" t="s">
        <v>15</v>
      </c>
      <c r="I646" t="s">
        <v>24</v>
      </c>
      <c r="J646" t="s">
        <v>64</v>
      </c>
      <c r="K646" t="s">
        <v>26</v>
      </c>
      <c r="L646" t="s">
        <v>1360</v>
      </c>
      <c r="M646">
        <v>0.39</v>
      </c>
      <c r="N646" t="s">
        <v>8</v>
      </c>
      <c r="O646" t="s">
        <v>35</v>
      </c>
      <c r="P646" t="s">
        <v>66</v>
      </c>
      <c r="Q646" t="s">
        <v>1361</v>
      </c>
      <c r="R646">
        <v>92653</v>
      </c>
      <c r="S646">
        <v>42061</v>
      </c>
      <c r="T646">
        <v>42062</v>
      </c>
      <c r="U646">
        <v>-8.2799999999999994</v>
      </c>
      <c r="V646">
        <v>2</v>
      </c>
      <c r="W646">
        <v>6.97</v>
      </c>
      <c r="X646">
        <v>90678</v>
      </c>
      <c r="Y646" t="s">
        <v>3217</v>
      </c>
    </row>
    <row r="647" spans="1:25" x14ac:dyDescent="0.2">
      <c r="A647">
        <v>865</v>
      </c>
      <c r="B647" t="s">
        <v>1362</v>
      </c>
      <c r="C647" t="s">
        <v>23</v>
      </c>
      <c r="D647">
        <v>0.04</v>
      </c>
      <c r="E647">
        <v>6.48</v>
      </c>
      <c r="F647">
        <v>5.16</v>
      </c>
      <c r="G647" t="s">
        <v>63</v>
      </c>
      <c r="H647" t="s">
        <v>70</v>
      </c>
      <c r="I647" t="s">
        <v>24</v>
      </c>
      <c r="J647" t="s">
        <v>64</v>
      </c>
      <c r="K647" t="s">
        <v>49</v>
      </c>
      <c r="L647" t="s">
        <v>1363</v>
      </c>
      <c r="M647">
        <v>0.37</v>
      </c>
      <c r="N647" t="s">
        <v>8</v>
      </c>
      <c r="O647" t="s">
        <v>28</v>
      </c>
      <c r="P647" t="s">
        <v>29</v>
      </c>
      <c r="Q647" t="s">
        <v>1018</v>
      </c>
      <c r="R647">
        <v>46312</v>
      </c>
      <c r="S647">
        <v>42061</v>
      </c>
      <c r="T647">
        <v>42065</v>
      </c>
      <c r="U647">
        <v>-11.1332</v>
      </c>
      <c r="V647">
        <v>12</v>
      </c>
      <c r="W647">
        <v>86.79</v>
      </c>
      <c r="X647">
        <v>90675</v>
      </c>
      <c r="Y647" t="s">
        <v>3216</v>
      </c>
    </row>
    <row r="648" spans="1:25" x14ac:dyDescent="0.2">
      <c r="A648">
        <v>621</v>
      </c>
      <c r="B648" t="s">
        <v>1364</v>
      </c>
      <c r="C648" t="s">
        <v>92</v>
      </c>
      <c r="D648">
        <v>0.1</v>
      </c>
      <c r="E648">
        <v>6.88</v>
      </c>
      <c r="F648">
        <v>2</v>
      </c>
      <c r="G648" t="s">
        <v>14</v>
      </c>
      <c r="H648" t="s">
        <v>47</v>
      </c>
      <c r="I648" t="s">
        <v>24</v>
      </c>
      <c r="J648" t="s">
        <v>64</v>
      </c>
      <c r="K648" t="s">
        <v>26</v>
      </c>
      <c r="L648" t="s">
        <v>828</v>
      </c>
      <c r="M648">
        <v>0.39</v>
      </c>
      <c r="N648" t="s">
        <v>8</v>
      </c>
      <c r="O648" t="s">
        <v>87</v>
      </c>
      <c r="P648" t="s">
        <v>224</v>
      </c>
      <c r="Q648" t="s">
        <v>1365</v>
      </c>
      <c r="R648">
        <v>6111</v>
      </c>
      <c r="S648">
        <v>42061</v>
      </c>
      <c r="T648">
        <v>42062</v>
      </c>
      <c r="U648">
        <v>18.420000000000002</v>
      </c>
      <c r="V648">
        <v>5</v>
      </c>
      <c r="W648">
        <v>31.46</v>
      </c>
      <c r="X648">
        <v>91432</v>
      </c>
      <c r="Y648" t="s">
        <v>3218</v>
      </c>
    </row>
    <row r="649" spans="1:25" x14ac:dyDescent="0.2">
      <c r="A649">
        <v>622</v>
      </c>
      <c r="B649" t="s">
        <v>1366</v>
      </c>
      <c r="C649" t="s">
        <v>92</v>
      </c>
      <c r="D649">
        <v>0.06</v>
      </c>
      <c r="E649">
        <v>195.99</v>
      </c>
      <c r="F649">
        <v>8.99</v>
      </c>
      <c r="G649" t="s">
        <v>14</v>
      </c>
      <c r="H649" t="s">
        <v>47</v>
      </c>
      <c r="I649" t="s">
        <v>16</v>
      </c>
      <c r="J649" t="s">
        <v>111</v>
      </c>
      <c r="K649" t="s">
        <v>49</v>
      </c>
      <c r="L649" t="s">
        <v>1319</v>
      </c>
      <c r="M649">
        <v>0.6</v>
      </c>
      <c r="N649" t="s">
        <v>8</v>
      </c>
      <c r="O649" t="s">
        <v>87</v>
      </c>
      <c r="P649" t="s">
        <v>307</v>
      </c>
      <c r="Q649" t="s">
        <v>1180</v>
      </c>
      <c r="R649">
        <v>4210</v>
      </c>
      <c r="S649">
        <v>42061</v>
      </c>
      <c r="T649">
        <v>42063</v>
      </c>
      <c r="U649">
        <v>349.47</v>
      </c>
      <c r="V649">
        <v>6</v>
      </c>
      <c r="W649">
        <v>948.97</v>
      </c>
      <c r="X649">
        <v>91432</v>
      </c>
      <c r="Y649" t="s">
        <v>3218</v>
      </c>
    </row>
    <row r="650" spans="1:25" x14ac:dyDescent="0.2">
      <c r="A650">
        <v>3063</v>
      </c>
      <c r="B650" t="s">
        <v>1367</v>
      </c>
      <c r="C650" t="s">
        <v>92</v>
      </c>
      <c r="D650">
        <v>7.0000000000000007E-2</v>
      </c>
      <c r="E650">
        <v>8.33</v>
      </c>
      <c r="F650">
        <v>1.99</v>
      </c>
      <c r="G650" t="s">
        <v>14</v>
      </c>
      <c r="H650" t="s">
        <v>15</v>
      </c>
      <c r="I650" t="s">
        <v>16</v>
      </c>
      <c r="J650" t="s">
        <v>17</v>
      </c>
      <c r="K650" t="s">
        <v>18</v>
      </c>
      <c r="L650" t="s">
        <v>1150</v>
      </c>
      <c r="M650">
        <v>0.52</v>
      </c>
      <c r="N650" t="s">
        <v>8</v>
      </c>
      <c r="O650" t="s">
        <v>35</v>
      </c>
      <c r="P650" t="s">
        <v>42</v>
      </c>
      <c r="Q650" t="s">
        <v>1368</v>
      </c>
      <c r="R650">
        <v>98034</v>
      </c>
      <c r="S650">
        <v>42061</v>
      </c>
      <c r="T650">
        <v>42063</v>
      </c>
      <c r="U650">
        <v>11.95</v>
      </c>
      <c r="V650">
        <v>6</v>
      </c>
      <c r="W650">
        <v>50.28</v>
      </c>
      <c r="X650">
        <v>88447</v>
      </c>
      <c r="Y650" t="s">
        <v>3217</v>
      </c>
    </row>
    <row r="651" spans="1:25" x14ac:dyDescent="0.2">
      <c r="A651">
        <v>3063</v>
      </c>
      <c r="B651" t="s">
        <v>1367</v>
      </c>
      <c r="C651" t="s">
        <v>92</v>
      </c>
      <c r="D651">
        <v>0.03</v>
      </c>
      <c r="E651">
        <v>499.99</v>
      </c>
      <c r="F651">
        <v>24.49</v>
      </c>
      <c r="G651" t="s">
        <v>14</v>
      </c>
      <c r="H651" t="s">
        <v>15</v>
      </c>
      <c r="I651" t="s">
        <v>16</v>
      </c>
      <c r="J651" t="s">
        <v>39</v>
      </c>
      <c r="K651" t="s">
        <v>40</v>
      </c>
      <c r="L651" t="s">
        <v>1369</v>
      </c>
      <c r="M651">
        <v>0.36</v>
      </c>
      <c r="N651" t="s">
        <v>8</v>
      </c>
      <c r="O651" t="s">
        <v>35</v>
      </c>
      <c r="P651" t="s">
        <v>42</v>
      </c>
      <c r="Q651" t="s">
        <v>1368</v>
      </c>
      <c r="R651">
        <v>98034</v>
      </c>
      <c r="S651">
        <v>42061</v>
      </c>
      <c r="T651">
        <v>42062</v>
      </c>
      <c r="U651">
        <v>1773.6105</v>
      </c>
      <c r="V651">
        <v>5</v>
      </c>
      <c r="W651">
        <v>2570.4499999999998</v>
      </c>
      <c r="X651">
        <v>88447</v>
      </c>
      <c r="Y651" t="s">
        <v>3217</v>
      </c>
    </row>
    <row r="652" spans="1:25" x14ac:dyDescent="0.2">
      <c r="A652">
        <v>1916</v>
      </c>
      <c r="B652" t="s">
        <v>1370</v>
      </c>
      <c r="C652" t="s">
        <v>1</v>
      </c>
      <c r="D652">
        <v>0.03</v>
      </c>
      <c r="E652">
        <v>11.99</v>
      </c>
      <c r="F652">
        <v>5.99</v>
      </c>
      <c r="G652" t="s">
        <v>14</v>
      </c>
      <c r="H652" t="s">
        <v>47</v>
      </c>
      <c r="I652" t="s">
        <v>16</v>
      </c>
      <c r="J652" t="s">
        <v>32</v>
      </c>
      <c r="K652" t="s">
        <v>120</v>
      </c>
      <c r="L652" t="s">
        <v>1371</v>
      </c>
      <c r="M652">
        <v>0.36</v>
      </c>
      <c r="N652" t="s">
        <v>8</v>
      </c>
      <c r="O652" t="s">
        <v>9</v>
      </c>
      <c r="P652" t="s">
        <v>20</v>
      </c>
      <c r="Q652" t="s">
        <v>1372</v>
      </c>
      <c r="R652">
        <v>72209</v>
      </c>
      <c r="S652">
        <v>42062</v>
      </c>
      <c r="T652">
        <v>42063</v>
      </c>
      <c r="U652">
        <v>-216.02979999999999</v>
      </c>
      <c r="V652">
        <v>7</v>
      </c>
      <c r="W652">
        <v>83.72</v>
      </c>
      <c r="X652">
        <v>85893</v>
      </c>
      <c r="Y652" t="s">
        <v>3215</v>
      </c>
    </row>
    <row r="653" spans="1:25" x14ac:dyDescent="0.2">
      <c r="A653">
        <v>1005</v>
      </c>
      <c r="B653" t="s">
        <v>1373</v>
      </c>
      <c r="C653" t="s">
        <v>13</v>
      </c>
      <c r="D653">
        <v>0.02</v>
      </c>
      <c r="E653">
        <v>40.99</v>
      </c>
      <c r="F653">
        <v>17.48</v>
      </c>
      <c r="G653" t="s">
        <v>14</v>
      </c>
      <c r="H653" t="s">
        <v>3</v>
      </c>
      <c r="I653" t="s">
        <v>24</v>
      </c>
      <c r="J653" t="s">
        <v>64</v>
      </c>
      <c r="K653" t="s">
        <v>49</v>
      </c>
      <c r="L653" t="s">
        <v>1374</v>
      </c>
      <c r="M653">
        <v>0.36</v>
      </c>
      <c r="N653" t="s">
        <v>8</v>
      </c>
      <c r="O653" t="s">
        <v>28</v>
      </c>
      <c r="P653" t="s">
        <v>79</v>
      </c>
      <c r="Q653" t="s">
        <v>1375</v>
      </c>
      <c r="R653">
        <v>60089</v>
      </c>
      <c r="S653">
        <v>42062</v>
      </c>
      <c r="T653">
        <v>42063</v>
      </c>
      <c r="U653">
        <v>551.09280000000001</v>
      </c>
      <c r="V653">
        <v>23</v>
      </c>
      <c r="W653">
        <v>950.43</v>
      </c>
      <c r="X653">
        <v>90044</v>
      </c>
      <c r="Y653" t="s">
        <v>3216</v>
      </c>
    </row>
    <row r="654" spans="1:25" x14ac:dyDescent="0.2">
      <c r="A654">
        <v>1044</v>
      </c>
      <c r="B654" t="s">
        <v>1376</v>
      </c>
      <c r="C654" t="s">
        <v>13</v>
      </c>
      <c r="D654">
        <v>0</v>
      </c>
      <c r="E654">
        <v>6.68</v>
      </c>
      <c r="F654">
        <v>5.66</v>
      </c>
      <c r="G654" t="s">
        <v>14</v>
      </c>
      <c r="H654" t="s">
        <v>47</v>
      </c>
      <c r="I654" t="s">
        <v>24</v>
      </c>
      <c r="J654" t="s">
        <v>64</v>
      </c>
      <c r="K654" t="s">
        <v>49</v>
      </c>
      <c r="L654" t="s">
        <v>1026</v>
      </c>
      <c r="M654">
        <v>0.37</v>
      </c>
      <c r="N654" t="s">
        <v>8</v>
      </c>
      <c r="O654" t="s">
        <v>35</v>
      </c>
      <c r="P654" t="s">
        <v>66</v>
      </c>
      <c r="Q654" t="s">
        <v>76</v>
      </c>
      <c r="R654">
        <v>90004</v>
      </c>
      <c r="S654">
        <v>42062</v>
      </c>
      <c r="T654">
        <v>42063</v>
      </c>
      <c r="U654">
        <v>-76.94</v>
      </c>
      <c r="V654">
        <v>90</v>
      </c>
      <c r="W654">
        <v>617.4</v>
      </c>
      <c r="X654">
        <v>47813</v>
      </c>
      <c r="Y654" t="s">
        <v>3217</v>
      </c>
    </row>
    <row r="655" spans="1:25" x14ac:dyDescent="0.2">
      <c r="A655">
        <v>1047</v>
      </c>
      <c r="B655" t="s">
        <v>1377</v>
      </c>
      <c r="C655" t="s">
        <v>13</v>
      </c>
      <c r="D655">
        <v>0</v>
      </c>
      <c r="E655">
        <v>6.68</v>
      </c>
      <c r="F655">
        <v>5.66</v>
      </c>
      <c r="G655" t="s">
        <v>14</v>
      </c>
      <c r="H655" t="s">
        <v>47</v>
      </c>
      <c r="I655" t="s">
        <v>24</v>
      </c>
      <c r="J655" t="s">
        <v>64</v>
      </c>
      <c r="K655" t="s">
        <v>49</v>
      </c>
      <c r="L655" t="s">
        <v>1026</v>
      </c>
      <c r="M655">
        <v>0.37</v>
      </c>
      <c r="N655" t="s">
        <v>8</v>
      </c>
      <c r="O655" t="s">
        <v>87</v>
      </c>
      <c r="P655" t="s">
        <v>379</v>
      </c>
      <c r="Q655" t="s">
        <v>764</v>
      </c>
      <c r="R655">
        <v>2109</v>
      </c>
      <c r="S655">
        <v>42062</v>
      </c>
      <c r="T655">
        <v>42063</v>
      </c>
      <c r="U655">
        <v>-40.008800000000001</v>
      </c>
      <c r="V655">
        <v>23</v>
      </c>
      <c r="W655">
        <v>157.78</v>
      </c>
      <c r="X655">
        <v>89389</v>
      </c>
      <c r="Y655" t="s">
        <v>3218</v>
      </c>
    </row>
    <row r="656" spans="1:25" x14ac:dyDescent="0.2">
      <c r="A656">
        <v>751</v>
      </c>
      <c r="B656" t="s">
        <v>1378</v>
      </c>
      <c r="C656" t="s">
        <v>23</v>
      </c>
      <c r="D656">
        <v>0.06</v>
      </c>
      <c r="E656">
        <v>130.97999999999999</v>
      </c>
      <c r="F656">
        <v>54.74</v>
      </c>
      <c r="G656" t="s">
        <v>2</v>
      </c>
      <c r="H656" t="s">
        <v>70</v>
      </c>
      <c r="I656" t="s">
        <v>4</v>
      </c>
      <c r="J656" t="s">
        <v>93</v>
      </c>
      <c r="K656" t="s">
        <v>6</v>
      </c>
      <c r="L656" t="s">
        <v>1379</v>
      </c>
      <c r="M656">
        <v>0.69</v>
      </c>
      <c r="N656" t="s">
        <v>8</v>
      </c>
      <c r="O656" t="s">
        <v>9</v>
      </c>
      <c r="P656" t="s">
        <v>364</v>
      </c>
      <c r="Q656" t="s">
        <v>1380</v>
      </c>
      <c r="R656">
        <v>40324</v>
      </c>
      <c r="S656">
        <v>42062</v>
      </c>
      <c r="T656">
        <v>42069</v>
      </c>
      <c r="U656">
        <v>14.76</v>
      </c>
      <c r="V656">
        <v>3</v>
      </c>
      <c r="W656">
        <v>411.64</v>
      </c>
      <c r="X656">
        <v>91201</v>
      </c>
      <c r="Y656" t="s">
        <v>3215</v>
      </c>
    </row>
    <row r="657" spans="1:25" x14ac:dyDescent="0.2">
      <c r="A657">
        <v>1754</v>
      </c>
      <c r="B657" t="s">
        <v>1381</v>
      </c>
      <c r="C657" t="s">
        <v>23</v>
      </c>
      <c r="D657">
        <v>0.04</v>
      </c>
      <c r="E657">
        <v>8.5</v>
      </c>
      <c r="F657">
        <v>1.99</v>
      </c>
      <c r="G657" t="s">
        <v>14</v>
      </c>
      <c r="H657" t="s">
        <v>15</v>
      </c>
      <c r="I657" t="s">
        <v>16</v>
      </c>
      <c r="J657" t="s">
        <v>17</v>
      </c>
      <c r="K657" t="s">
        <v>18</v>
      </c>
      <c r="L657" t="s">
        <v>1382</v>
      </c>
      <c r="M657">
        <v>0.49</v>
      </c>
      <c r="N657" t="s">
        <v>8</v>
      </c>
      <c r="O657" t="s">
        <v>35</v>
      </c>
      <c r="P657" t="s">
        <v>66</v>
      </c>
      <c r="Q657" t="s">
        <v>1383</v>
      </c>
      <c r="R657">
        <v>90503</v>
      </c>
      <c r="S657">
        <v>42062</v>
      </c>
      <c r="T657">
        <v>42063</v>
      </c>
      <c r="U657">
        <v>43.275199999999998</v>
      </c>
      <c r="V657">
        <v>14</v>
      </c>
      <c r="W657">
        <v>118.57</v>
      </c>
      <c r="X657">
        <v>90178</v>
      </c>
      <c r="Y657" t="s">
        <v>3217</v>
      </c>
    </row>
    <row r="658" spans="1:25" x14ac:dyDescent="0.2">
      <c r="A658">
        <v>1754</v>
      </c>
      <c r="B658" t="s">
        <v>1381</v>
      </c>
      <c r="C658" t="s">
        <v>23</v>
      </c>
      <c r="D658">
        <v>0.1</v>
      </c>
      <c r="E658">
        <v>15.99</v>
      </c>
      <c r="F658">
        <v>9.4</v>
      </c>
      <c r="G658" t="s">
        <v>14</v>
      </c>
      <c r="H658" t="s">
        <v>15</v>
      </c>
      <c r="I658" t="s">
        <v>16</v>
      </c>
      <c r="J658" t="s">
        <v>32</v>
      </c>
      <c r="K658" t="s">
        <v>49</v>
      </c>
      <c r="L658" t="s">
        <v>604</v>
      </c>
      <c r="M658">
        <v>0.49</v>
      </c>
      <c r="N658" t="s">
        <v>8</v>
      </c>
      <c r="O658" t="s">
        <v>35</v>
      </c>
      <c r="P658" t="s">
        <v>66</v>
      </c>
      <c r="Q658" t="s">
        <v>1383</v>
      </c>
      <c r="R658">
        <v>90503</v>
      </c>
      <c r="S658">
        <v>42062</v>
      </c>
      <c r="T658">
        <v>42062</v>
      </c>
      <c r="U658">
        <v>-36.214619999999996</v>
      </c>
      <c r="V658">
        <v>5</v>
      </c>
      <c r="W658">
        <v>79.47</v>
      </c>
      <c r="X658">
        <v>90178</v>
      </c>
      <c r="Y658" t="s">
        <v>3217</v>
      </c>
    </row>
    <row r="659" spans="1:25" x14ac:dyDescent="0.2">
      <c r="A659">
        <v>1754</v>
      </c>
      <c r="B659" t="s">
        <v>1381</v>
      </c>
      <c r="C659" t="s">
        <v>23</v>
      </c>
      <c r="D659">
        <v>0.09</v>
      </c>
      <c r="E659">
        <v>95.99</v>
      </c>
      <c r="F659">
        <v>8.99</v>
      </c>
      <c r="G659" t="s">
        <v>14</v>
      </c>
      <c r="H659" t="s">
        <v>15</v>
      </c>
      <c r="I659" t="s">
        <v>16</v>
      </c>
      <c r="J659" t="s">
        <v>111</v>
      </c>
      <c r="K659" t="s">
        <v>49</v>
      </c>
      <c r="L659" t="s">
        <v>1384</v>
      </c>
      <c r="M659">
        <v>0.56999999999999995</v>
      </c>
      <c r="N659" t="s">
        <v>8</v>
      </c>
      <c r="O659" t="s">
        <v>35</v>
      </c>
      <c r="P659" t="s">
        <v>66</v>
      </c>
      <c r="Q659" t="s">
        <v>1383</v>
      </c>
      <c r="R659">
        <v>90503</v>
      </c>
      <c r="S659">
        <v>42062</v>
      </c>
      <c r="T659">
        <v>42066</v>
      </c>
      <c r="U659">
        <v>7.0329600000000001</v>
      </c>
      <c r="V659">
        <v>8</v>
      </c>
      <c r="W659">
        <v>627.28</v>
      </c>
      <c r="X659">
        <v>90178</v>
      </c>
      <c r="Y659" t="s">
        <v>3217</v>
      </c>
    </row>
    <row r="660" spans="1:25" x14ac:dyDescent="0.2">
      <c r="A660">
        <v>2466</v>
      </c>
      <c r="B660" t="s">
        <v>1385</v>
      </c>
      <c r="C660" t="s">
        <v>92</v>
      </c>
      <c r="D660">
        <v>0.04</v>
      </c>
      <c r="E660">
        <v>2.08</v>
      </c>
      <c r="F660">
        <v>1.49</v>
      </c>
      <c r="G660" t="s">
        <v>14</v>
      </c>
      <c r="H660" t="s">
        <v>70</v>
      </c>
      <c r="I660" t="s">
        <v>24</v>
      </c>
      <c r="J660" t="s">
        <v>48</v>
      </c>
      <c r="K660" t="s">
        <v>49</v>
      </c>
      <c r="L660" t="s">
        <v>1386</v>
      </c>
      <c r="M660">
        <v>0.36</v>
      </c>
      <c r="N660" t="s">
        <v>8</v>
      </c>
      <c r="O660" t="s">
        <v>28</v>
      </c>
      <c r="P660" t="s">
        <v>265</v>
      </c>
      <c r="Q660" t="s">
        <v>1387</v>
      </c>
      <c r="R660">
        <v>49783</v>
      </c>
      <c r="S660">
        <v>42062</v>
      </c>
      <c r="T660">
        <v>42063</v>
      </c>
      <c r="U660">
        <v>-3.71956</v>
      </c>
      <c r="V660">
        <v>7</v>
      </c>
      <c r="W660">
        <v>14.77</v>
      </c>
      <c r="X660">
        <v>88136</v>
      </c>
      <c r="Y660" t="s">
        <v>3216</v>
      </c>
    </row>
    <row r="661" spans="1:25" x14ac:dyDescent="0.2">
      <c r="A661">
        <v>2466</v>
      </c>
      <c r="B661" t="s">
        <v>1385</v>
      </c>
      <c r="C661" t="s">
        <v>92</v>
      </c>
      <c r="D661">
        <v>0.02</v>
      </c>
      <c r="E661">
        <v>53.98</v>
      </c>
      <c r="F661">
        <v>5.5</v>
      </c>
      <c r="G661" t="s">
        <v>63</v>
      </c>
      <c r="H661" t="s">
        <v>70</v>
      </c>
      <c r="I661" t="s">
        <v>16</v>
      </c>
      <c r="J661" t="s">
        <v>17</v>
      </c>
      <c r="K661" t="s">
        <v>49</v>
      </c>
      <c r="L661" t="s">
        <v>1388</v>
      </c>
      <c r="M661">
        <v>0.62</v>
      </c>
      <c r="N661" t="s">
        <v>8</v>
      </c>
      <c r="O661" t="s">
        <v>28</v>
      </c>
      <c r="P661" t="s">
        <v>265</v>
      </c>
      <c r="Q661" t="s">
        <v>1387</v>
      </c>
      <c r="R661">
        <v>49783</v>
      </c>
      <c r="S661">
        <v>42062</v>
      </c>
      <c r="T661">
        <v>42063</v>
      </c>
      <c r="U661">
        <v>101.97199999999999</v>
      </c>
      <c r="V661">
        <v>8</v>
      </c>
      <c r="W661">
        <v>438.33</v>
      </c>
      <c r="X661">
        <v>88136</v>
      </c>
      <c r="Y661" t="s">
        <v>3216</v>
      </c>
    </row>
    <row r="662" spans="1:25" x14ac:dyDescent="0.2">
      <c r="A662">
        <v>2466</v>
      </c>
      <c r="B662" t="s">
        <v>1385</v>
      </c>
      <c r="C662" t="s">
        <v>92</v>
      </c>
      <c r="D662">
        <v>0.05</v>
      </c>
      <c r="E662">
        <v>4.9800000000000004</v>
      </c>
      <c r="F662">
        <v>5.0199999999999996</v>
      </c>
      <c r="G662" t="s">
        <v>14</v>
      </c>
      <c r="H662" t="s">
        <v>70</v>
      </c>
      <c r="I662" t="s">
        <v>24</v>
      </c>
      <c r="J662" t="s">
        <v>64</v>
      </c>
      <c r="K662" t="s">
        <v>49</v>
      </c>
      <c r="L662" t="s">
        <v>1389</v>
      </c>
      <c r="M662">
        <v>0.38</v>
      </c>
      <c r="N662" t="s">
        <v>8</v>
      </c>
      <c r="O662" t="s">
        <v>28</v>
      </c>
      <c r="P662" t="s">
        <v>265</v>
      </c>
      <c r="Q662" t="s">
        <v>1387</v>
      </c>
      <c r="R662">
        <v>49783</v>
      </c>
      <c r="S662">
        <v>42062</v>
      </c>
      <c r="T662">
        <v>42062</v>
      </c>
      <c r="U662">
        <v>-16.634799999999998</v>
      </c>
      <c r="V662">
        <v>7</v>
      </c>
      <c r="W662">
        <v>38.11</v>
      </c>
      <c r="X662">
        <v>88136</v>
      </c>
      <c r="Y662" t="s">
        <v>3216</v>
      </c>
    </row>
    <row r="663" spans="1:25" x14ac:dyDescent="0.2">
      <c r="A663">
        <v>972</v>
      </c>
      <c r="B663" t="s">
        <v>1390</v>
      </c>
      <c r="C663" t="s">
        <v>23</v>
      </c>
      <c r="D663">
        <v>0.03</v>
      </c>
      <c r="E663">
        <v>284.98</v>
      </c>
      <c r="F663">
        <v>69.55</v>
      </c>
      <c r="G663" t="s">
        <v>2</v>
      </c>
      <c r="H663" t="s">
        <v>70</v>
      </c>
      <c r="I663" t="s">
        <v>4</v>
      </c>
      <c r="J663" t="s">
        <v>85</v>
      </c>
      <c r="K663" t="s">
        <v>33</v>
      </c>
      <c r="L663" t="s">
        <v>1391</v>
      </c>
      <c r="M663">
        <v>0.6</v>
      </c>
      <c r="N663" t="s">
        <v>8</v>
      </c>
      <c r="O663" t="s">
        <v>35</v>
      </c>
      <c r="P663" t="s">
        <v>66</v>
      </c>
      <c r="Q663" t="s">
        <v>1392</v>
      </c>
      <c r="R663">
        <v>92503</v>
      </c>
      <c r="S663">
        <v>42063</v>
      </c>
      <c r="T663">
        <v>42068</v>
      </c>
      <c r="U663">
        <v>-116.584</v>
      </c>
      <c r="V663">
        <v>2</v>
      </c>
      <c r="W663">
        <v>619.38</v>
      </c>
      <c r="X663">
        <v>87259</v>
      </c>
      <c r="Y663" t="s">
        <v>3217</v>
      </c>
    </row>
    <row r="664" spans="1:25" x14ac:dyDescent="0.2">
      <c r="A664">
        <v>972</v>
      </c>
      <c r="B664" t="s">
        <v>1390</v>
      </c>
      <c r="C664" t="s">
        <v>23</v>
      </c>
      <c r="D664">
        <v>0</v>
      </c>
      <c r="E664">
        <v>12.99</v>
      </c>
      <c r="F664">
        <v>14.37</v>
      </c>
      <c r="G664" t="s">
        <v>14</v>
      </c>
      <c r="H664" t="s">
        <v>70</v>
      </c>
      <c r="I664" t="s">
        <v>4</v>
      </c>
      <c r="J664" t="s">
        <v>102</v>
      </c>
      <c r="K664" t="s">
        <v>40</v>
      </c>
      <c r="L664" t="s">
        <v>382</v>
      </c>
      <c r="M664">
        <v>0.73</v>
      </c>
      <c r="N664" t="s">
        <v>8</v>
      </c>
      <c r="O664" t="s">
        <v>35</v>
      </c>
      <c r="P664" t="s">
        <v>66</v>
      </c>
      <c r="Q664" t="s">
        <v>1392</v>
      </c>
      <c r="R664">
        <v>92503</v>
      </c>
      <c r="S664">
        <v>42063</v>
      </c>
      <c r="T664">
        <v>42063</v>
      </c>
      <c r="U664">
        <v>12.896100000000001</v>
      </c>
      <c r="V664">
        <v>1</v>
      </c>
      <c r="W664">
        <v>18.690000000000001</v>
      </c>
      <c r="X664">
        <v>87259</v>
      </c>
      <c r="Y664" t="s">
        <v>3217</v>
      </c>
    </row>
    <row r="665" spans="1:25" x14ac:dyDescent="0.2">
      <c r="A665">
        <v>2220</v>
      </c>
      <c r="B665" t="s">
        <v>1393</v>
      </c>
      <c r="C665" t="s">
        <v>23</v>
      </c>
      <c r="D665">
        <v>0.09</v>
      </c>
      <c r="E665">
        <v>14.2</v>
      </c>
      <c r="F665">
        <v>5.3</v>
      </c>
      <c r="G665" t="s">
        <v>14</v>
      </c>
      <c r="H665" t="s">
        <v>15</v>
      </c>
      <c r="I665" t="s">
        <v>4</v>
      </c>
      <c r="J665" t="s">
        <v>102</v>
      </c>
      <c r="K665" t="s">
        <v>26</v>
      </c>
      <c r="L665" t="s">
        <v>264</v>
      </c>
      <c r="M665">
        <v>0.46</v>
      </c>
      <c r="N665" t="s">
        <v>8</v>
      </c>
      <c r="O665" t="s">
        <v>9</v>
      </c>
      <c r="P665" t="s">
        <v>99</v>
      </c>
      <c r="Q665" t="s">
        <v>1394</v>
      </c>
      <c r="R665">
        <v>34787</v>
      </c>
      <c r="S665">
        <v>42063</v>
      </c>
      <c r="T665">
        <v>42064</v>
      </c>
      <c r="U665">
        <v>-324.73</v>
      </c>
      <c r="V665">
        <v>4</v>
      </c>
      <c r="W665">
        <v>55.08</v>
      </c>
      <c r="X665">
        <v>91036</v>
      </c>
      <c r="Y665" t="s">
        <v>3215</v>
      </c>
    </row>
    <row r="666" spans="1:25" x14ac:dyDescent="0.2">
      <c r="A666">
        <v>3075</v>
      </c>
      <c r="B666" t="s">
        <v>1395</v>
      </c>
      <c r="C666" t="s">
        <v>23</v>
      </c>
      <c r="D666">
        <v>0.06</v>
      </c>
      <c r="E666">
        <v>19.23</v>
      </c>
      <c r="F666">
        <v>6.15</v>
      </c>
      <c r="G666" t="s">
        <v>14</v>
      </c>
      <c r="H666" t="s">
        <v>70</v>
      </c>
      <c r="I666" t="s">
        <v>4</v>
      </c>
      <c r="J666" t="s">
        <v>102</v>
      </c>
      <c r="K666" t="s">
        <v>18</v>
      </c>
      <c r="L666" t="s">
        <v>1253</v>
      </c>
      <c r="M666">
        <v>0.44</v>
      </c>
      <c r="N666" t="s">
        <v>8</v>
      </c>
      <c r="O666" t="s">
        <v>35</v>
      </c>
      <c r="P666" t="s">
        <v>66</v>
      </c>
      <c r="Q666" t="s">
        <v>76</v>
      </c>
      <c r="R666">
        <v>90061</v>
      </c>
      <c r="S666">
        <v>42063</v>
      </c>
      <c r="T666">
        <v>42063</v>
      </c>
      <c r="U666">
        <v>-25.38</v>
      </c>
      <c r="V666">
        <v>4</v>
      </c>
      <c r="W666">
        <v>84.6</v>
      </c>
      <c r="X666">
        <v>14756</v>
      </c>
      <c r="Y666" t="s">
        <v>3217</v>
      </c>
    </row>
    <row r="667" spans="1:25" x14ac:dyDescent="0.2">
      <c r="A667">
        <v>3098</v>
      </c>
      <c r="B667" t="s">
        <v>1396</v>
      </c>
      <c r="C667" t="s">
        <v>23</v>
      </c>
      <c r="D667">
        <v>0.06</v>
      </c>
      <c r="E667">
        <v>2.89</v>
      </c>
      <c r="F667">
        <v>0.5</v>
      </c>
      <c r="G667" t="s">
        <v>14</v>
      </c>
      <c r="H667" t="s">
        <v>15</v>
      </c>
      <c r="I667" t="s">
        <v>24</v>
      </c>
      <c r="J667" t="s">
        <v>128</v>
      </c>
      <c r="K667" t="s">
        <v>49</v>
      </c>
      <c r="L667" t="s">
        <v>705</v>
      </c>
      <c r="M667">
        <v>0.38</v>
      </c>
      <c r="N667" t="s">
        <v>8</v>
      </c>
      <c r="O667" t="s">
        <v>87</v>
      </c>
      <c r="P667" t="s">
        <v>88</v>
      </c>
      <c r="Q667" t="s">
        <v>1397</v>
      </c>
      <c r="R667">
        <v>11967</v>
      </c>
      <c r="S667">
        <v>42063</v>
      </c>
      <c r="T667">
        <v>42063</v>
      </c>
      <c r="U667">
        <v>9.6117000000000008</v>
      </c>
      <c r="V667">
        <v>5</v>
      </c>
      <c r="W667">
        <v>13.93</v>
      </c>
      <c r="X667">
        <v>89316</v>
      </c>
      <c r="Y667" t="s">
        <v>3218</v>
      </c>
    </row>
    <row r="668" spans="1:25" x14ac:dyDescent="0.2">
      <c r="A668">
        <v>3355</v>
      </c>
      <c r="B668" t="s">
        <v>1398</v>
      </c>
      <c r="C668" t="s">
        <v>23</v>
      </c>
      <c r="D668">
        <v>0.1</v>
      </c>
      <c r="E668">
        <v>120.98</v>
      </c>
      <c r="F668">
        <v>9.07</v>
      </c>
      <c r="G668" t="s">
        <v>14</v>
      </c>
      <c r="H668" t="s">
        <v>70</v>
      </c>
      <c r="I668" t="s">
        <v>24</v>
      </c>
      <c r="J668" t="s">
        <v>48</v>
      </c>
      <c r="K668" t="s">
        <v>49</v>
      </c>
      <c r="L668" t="s">
        <v>1399</v>
      </c>
      <c r="M668">
        <v>0.35</v>
      </c>
      <c r="N668" t="s">
        <v>8</v>
      </c>
      <c r="O668" t="s">
        <v>35</v>
      </c>
      <c r="P668" t="s">
        <v>66</v>
      </c>
      <c r="Q668" t="s">
        <v>1400</v>
      </c>
      <c r="R668">
        <v>93010</v>
      </c>
      <c r="S668">
        <v>42063</v>
      </c>
      <c r="T668">
        <v>42072</v>
      </c>
      <c r="U668">
        <v>379.3965</v>
      </c>
      <c r="V668">
        <v>5</v>
      </c>
      <c r="W668">
        <v>549.85</v>
      </c>
      <c r="X668">
        <v>88587</v>
      </c>
      <c r="Y668" t="s">
        <v>3217</v>
      </c>
    </row>
    <row r="669" spans="1:25" x14ac:dyDescent="0.2">
      <c r="A669">
        <v>3355</v>
      </c>
      <c r="B669" t="s">
        <v>1398</v>
      </c>
      <c r="C669" t="s">
        <v>23</v>
      </c>
      <c r="D669">
        <v>0.08</v>
      </c>
      <c r="E669">
        <v>8.32</v>
      </c>
      <c r="F669">
        <v>2.38</v>
      </c>
      <c r="G669" t="s">
        <v>63</v>
      </c>
      <c r="H669" t="s">
        <v>70</v>
      </c>
      <c r="I669" t="s">
        <v>16</v>
      </c>
      <c r="J669" t="s">
        <v>17</v>
      </c>
      <c r="K669" t="s">
        <v>18</v>
      </c>
      <c r="L669" t="s">
        <v>1401</v>
      </c>
      <c r="M669">
        <v>0.74</v>
      </c>
      <c r="N669" t="s">
        <v>8</v>
      </c>
      <c r="O669" t="s">
        <v>35</v>
      </c>
      <c r="P669" t="s">
        <v>66</v>
      </c>
      <c r="Q669" t="s">
        <v>1400</v>
      </c>
      <c r="R669">
        <v>93010</v>
      </c>
      <c r="S669">
        <v>42063</v>
      </c>
      <c r="T669">
        <v>42067</v>
      </c>
      <c r="U669">
        <v>-41.83</v>
      </c>
      <c r="V669">
        <v>6</v>
      </c>
      <c r="W669">
        <v>48.99</v>
      </c>
      <c r="X669">
        <v>88587</v>
      </c>
      <c r="Y669" t="s">
        <v>3217</v>
      </c>
    </row>
    <row r="670" spans="1:25" x14ac:dyDescent="0.2">
      <c r="A670">
        <v>3355</v>
      </c>
      <c r="B670" t="s">
        <v>1398</v>
      </c>
      <c r="C670" t="s">
        <v>23</v>
      </c>
      <c r="D670">
        <v>0.1</v>
      </c>
      <c r="E670">
        <v>125.99</v>
      </c>
      <c r="F670">
        <v>4.2</v>
      </c>
      <c r="G670" t="s">
        <v>14</v>
      </c>
      <c r="H670" t="s">
        <v>70</v>
      </c>
      <c r="I670" t="s">
        <v>16</v>
      </c>
      <c r="J670" t="s">
        <v>111</v>
      </c>
      <c r="K670" t="s">
        <v>49</v>
      </c>
      <c r="L670" t="s">
        <v>1402</v>
      </c>
      <c r="M670">
        <v>0.59</v>
      </c>
      <c r="N670" t="s">
        <v>8</v>
      </c>
      <c r="O670" t="s">
        <v>35</v>
      </c>
      <c r="P670" t="s">
        <v>66</v>
      </c>
      <c r="Q670" t="s">
        <v>1400</v>
      </c>
      <c r="R670">
        <v>93010</v>
      </c>
      <c r="S670">
        <v>42063</v>
      </c>
      <c r="T670">
        <v>42063</v>
      </c>
      <c r="U670">
        <v>372.40199999999999</v>
      </c>
      <c r="V670">
        <v>7</v>
      </c>
      <c r="W670">
        <v>681.42</v>
      </c>
      <c r="X670">
        <v>88587</v>
      </c>
      <c r="Y670" t="s">
        <v>3217</v>
      </c>
    </row>
    <row r="671" spans="1:25" x14ac:dyDescent="0.2">
      <c r="A671">
        <v>2587</v>
      </c>
      <c r="B671" t="s">
        <v>1403</v>
      </c>
      <c r="C671" t="s">
        <v>92</v>
      </c>
      <c r="D671">
        <v>0.01</v>
      </c>
      <c r="E671">
        <v>6.48</v>
      </c>
      <c r="F671">
        <v>6.57</v>
      </c>
      <c r="G671" t="s">
        <v>63</v>
      </c>
      <c r="H671" t="s">
        <v>47</v>
      </c>
      <c r="I671" t="s">
        <v>24</v>
      </c>
      <c r="J671" t="s">
        <v>64</v>
      </c>
      <c r="K671" t="s">
        <v>49</v>
      </c>
      <c r="L671" t="s">
        <v>1404</v>
      </c>
      <c r="M671">
        <v>0.37</v>
      </c>
      <c r="N671" t="s">
        <v>8</v>
      </c>
      <c r="O671" t="s">
        <v>28</v>
      </c>
      <c r="P671" t="s">
        <v>333</v>
      </c>
      <c r="Q671" t="s">
        <v>1405</v>
      </c>
      <c r="R671">
        <v>54220</v>
      </c>
      <c r="S671">
        <v>42063</v>
      </c>
      <c r="T671">
        <v>42063</v>
      </c>
      <c r="U671">
        <v>-46.5244</v>
      </c>
      <c r="V671">
        <v>18</v>
      </c>
      <c r="W671">
        <v>127.83</v>
      </c>
      <c r="X671">
        <v>91166</v>
      </c>
      <c r="Y671" t="s">
        <v>3216</v>
      </c>
    </row>
    <row r="672" spans="1:25" x14ac:dyDescent="0.2">
      <c r="A672">
        <v>2861</v>
      </c>
      <c r="B672" t="s">
        <v>1406</v>
      </c>
      <c r="C672" t="s">
        <v>92</v>
      </c>
      <c r="D672">
        <v>0.05</v>
      </c>
      <c r="E672">
        <v>20.99</v>
      </c>
      <c r="F672">
        <v>4.8099999999999996</v>
      </c>
      <c r="G672" t="s">
        <v>14</v>
      </c>
      <c r="H672" t="s">
        <v>70</v>
      </c>
      <c r="I672" t="s">
        <v>16</v>
      </c>
      <c r="J672" t="s">
        <v>111</v>
      </c>
      <c r="K672" t="s">
        <v>120</v>
      </c>
      <c r="L672" t="s">
        <v>1407</v>
      </c>
      <c r="M672">
        <v>0.57999999999999996</v>
      </c>
      <c r="N672" t="s">
        <v>8</v>
      </c>
      <c r="O672" t="s">
        <v>28</v>
      </c>
      <c r="P672" t="s">
        <v>513</v>
      </c>
      <c r="Q672" t="s">
        <v>1186</v>
      </c>
      <c r="R672">
        <v>67601</v>
      </c>
      <c r="S672">
        <v>42063</v>
      </c>
      <c r="T672">
        <v>42063</v>
      </c>
      <c r="U672">
        <v>4.9017600000000003</v>
      </c>
      <c r="V672">
        <v>11</v>
      </c>
      <c r="W672">
        <v>199.43</v>
      </c>
      <c r="X672">
        <v>88280</v>
      </c>
      <c r="Y672" t="s">
        <v>3216</v>
      </c>
    </row>
    <row r="673" spans="1:25" x14ac:dyDescent="0.2">
      <c r="A673">
        <v>2923</v>
      </c>
      <c r="B673" t="s">
        <v>1408</v>
      </c>
      <c r="C673" t="s">
        <v>92</v>
      </c>
      <c r="D673">
        <v>0</v>
      </c>
      <c r="E673">
        <v>6.37</v>
      </c>
      <c r="F673">
        <v>5.19</v>
      </c>
      <c r="G673" t="s">
        <v>14</v>
      </c>
      <c r="H673" t="s">
        <v>15</v>
      </c>
      <c r="I673" t="s">
        <v>24</v>
      </c>
      <c r="J673" t="s">
        <v>48</v>
      </c>
      <c r="K673" t="s">
        <v>49</v>
      </c>
      <c r="L673" t="s">
        <v>883</v>
      </c>
      <c r="M673">
        <v>0.38</v>
      </c>
      <c r="N673" t="s">
        <v>8</v>
      </c>
      <c r="O673" t="s">
        <v>87</v>
      </c>
      <c r="P673" t="s">
        <v>394</v>
      </c>
      <c r="Q673" t="s">
        <v>1409</v>
      </c>
      <c r="R673">
        <v>21740</v>
      </c>
      <c r="S673">
        <v>42063</v>
      </c>
      <c r="T673">
        <v>42065</v>
      </c>
      <c r="U673">
        <v>-27.1492</v>
      </c>
      <c r="V673">
        <v>15</v>
      </c>
      <c r="W673">
        <v>99.75</v>
      </c>
      <c r="X673">
        <v>86592</v>
      </c>
      <c r="Y673" t="s">
        <v>3218</v>
      </c>
    </row>
    <row r="674" spans="1:25" x14ac:dyDescent="0.2">
      <c r="A674">
        <v>3151</v>
      </c>
      <c r="B674" t="s">
        <v>929</v>
      </c>
      <c r="C674" t="s">
        <v>92</v>
      </c>
      <c r="D674">
        <v>0.04</v>
      </c>
      <c r="E674">
        <v>17.239999999999998</v>
      </c>
      <c r="F674">
        <v>3.26</v>
      </c>
      <c r="G674" t="s">
        <v>14</v>
      </c>
      <c r="H674" t="s">
        <v>47</v>
      </c>
      <c r="I674" t="s">
        <v>24</v>
      </c>
      <c r="J674" t="s">
        <v>544</v>
      </c>
      <c r="K674" t="s">
        <v>18</v>
      </c>
      <c r="L674" t="s">
        <v>1410</v>
      </c>
      <c r="M674">
        <v>0.56000000000000005</v>
      </c>
      <c r="N674" t="s">
        <v>8</v>
      </c>
      <c r="O674" t="s">
        <v>35</v>
      </c>
      <c r="P674" t="s">
        <v>66</v>
      </c>
      <c r="Q674" t="s">
        <v>930</v>
      </c>
      <c r="R674">
        <v>92277</v>
      </c>
      <c r="S674">
        <v>42063</v>
      </c>
      <c r="T674">
        <v>42063</v>
      </c>
      <c r="U674">
        <v>47.73</v>
      </c>
      <c r="V674">
        <v>7</v>
      </c>
      <c r="W674">
        <v>119.6</v>
      </c>
      <c r="X674">
        <v>88546</v>
      </c>
      <c r="Y674" t="s">
        <v>3217</v>
      </c>
    </row>
    <row r="675" spans="1:25" x14ac:dyDescent="0.2">
      <c r="A675">
        <v>719</v>
      </c>
      <c r="B675" t="s">
        <v>1411</v>
      </c>
      <c r="C675" t="s">
        <v>46</v>
      </c>
      <c r="D675">
        <v>0</v>
      </c>
      <c r="E675">
        <v>8.5</v>
      </c>
      <c r="F675">
        <v>1.99</v>
      </c>
      <c r="G675" t="s">
        <v>14</v>
      </c>
      <c r="H675" t="s">
        <v>70</v>
      </c>
      <c r="I675" t="s">
        <v>16</v>
      </c>
      <c r="J675" t="s">
        <v>17</v>
      </c>
      <c r="K675" t="s">
        <v>18</v>
      </c>
      <c r="L675" t="s">
        <v>1382</v>
      </c>
      <c r="M675">
        <v>0.49</v>
      </c>
      <c r="N675" t="s">
        <v>8</v>
      </c>
      <c r="O675" t="s">
        <v>35</v>
      </c>
      <c r="P675" t="s">
        <v>272</v>
      </c>
      <c r="Q675" t="s">
        <v>1412</v>
      </c>
      <c r="R675">
        <v>89041</v>
      </c>
      <c r="S675">
        <v>42063</v>
      </c>
      <c r="T675">
        <v>42065</v>
      </c>
      <c r="U675">
        <v>71.735600000000005</v>
      </c>
      <c r="V675">
        <v>14</v>
      </c>
      <c r="W675">
        <v>122.25</v>
      </c>
      <c r="X675">
        <v>89344</v>
      </c>
      <c r="Y675" t="s">
        <v>3217</v>
      </c>
    </row>
    <row r="676" spans="1:25" x14ac:dyDescent="0.2">
      <c r="A676">
        <v>719</v>
      </c>
      <c r="B676" t="s">
        <v>1411</v>
      </c>
      <c r="C676" t="s">
        <v>46</v>
      </c>
      <c r="D676">
        <v>0.03</v>
      </c>
      <c r="E676">
        <v>95.43</v>
      </c>
      <c r="F676">
        <v>19.989999999999998</v>
      </c>
      <c r="G676" t="s">
        <v>14</v>
      </c>
      <c r="H676" t="s">
        <v>70</v>
      </c>
      <c r="I676" t="s">
        <v>24</v>
      </c>
      <c r="J676" t="s">
        <v>54</v>
      </c>
      <c r="K676" t="s">
        <v>49</v>
      </c>
      <c r="L676" t="s">
        <v>1413</v>
      </c>
      <c r="M676">
        <v>0.79</v>
      </c>
      <c r="N676" t="s">
        <v>8</v>
      </c>
      <c r="O676" t="s">
        <v>35</v>
      </c>
      <c r="P676" t="s">
        <v>272</v>
      </c>
      <c r="Q676" t="s">
        <v>1412</v>
      </c>
      <c r="R676">
        <v>89041</v>
      </c>
      <c r="S676">
        <v>42063</v>
      </c>
      <c r="T676">
        <v>42065</v>
      </c>
      <c r="U676">
        <v>-79.320800000000006</v>
      </c>
      <c r="V676">
        <v>2</v>
      </c>
      <c r="W676">
        <v>206.09</v>
      </c>
      <c r="X676">
        <v>89344</v>
      </c>
      <c r="Y676" t="s">
        <v>3217</v>
      </c>
    </row>
    <row r="677" spans="1:25" x14ac:dyDescent="0.2">
      <c r="A677">
        <v>1482</v>
      </c>
      <c r="B677" t="s">
        <v>1414</v>
      </c>
      <c r="C677" t="s">
        <v>46</v>
      </c>
      <c r="D677">
        <v>0.05</v>
      </c>
      <c r="E677">
        <v>9.65</v>
      </c>
      <c r="F677">
        <v>6.22</v>
      </c>
      <c r="G677" t="s">
        <v>14</v>
      </c>
      <c r="H677" t="s">
        <v>70</v>
      </c>
      <c r="I677" t="s">
        <v>4</v>
      </c>
      <c r="J677" t="s">
        <v>102</v>
      </c>
      <c r="K677" t="s">
        <v>49</v>
      </c>
      <c r="L677" t="s">
        <v>1257</v>
      </c>
      <c r="M677">
        <v>0.55000000000000004</v>
      </c>
      <c r="N677" t="s">
        <v>8</v>
      </c>
      <c r="O677" t="s">
        <v>28</v>
      </c>
      <c r="P677" t="s">
        <v>265</v>
      </c>
      <c r="Q677" t="s">
        <v>970</v>
      </c>
      <c r="R677">
        <v>48708</v>
      </c>
      <c r="S677">
        <v>42063</v>
      </c>
      <c r="T677">
        <v>42063</v>
      </c>
      <c r="U677">
        <v>-14.6432</v>
      </c>
      <c r="V677">
        <v>15</v>
      </c>
      <c r="W677">
        <v>151.34</v>
      </c>
      <c r="X677">
        <v>91363</v>
      </c>
      <c r="Y677" t="s">
        <v>3216</v>
      </c>
    </row>
    <row r="678" spans="1:25" x14ac:dyDescent="0.2">
      <c r="A678">
        <v>2908</v>
      </c>
      <c r="B678" t="s">
        <v>301</v>
      </c>
      <c r="C678" t="s">
        <v>46</v>
      </c>
      <c r="D678">
        <v>0.05</v>
      </c>
      <c r="E678">
        <v>34.979999999999997</v>
      </c>
      <c r="F678">
        <v>7.53</v>
      </c>
      <c r="G678" t="s">
        <v>63</v>
      </c>
      <c r="H678" t="s">
        <v>47</v>
      </c>
      <c r="I678" t="s">
        <v>16</v>
      </c>
      <c r="J678" t="s">
        <v>17</v>
      </c>
      <c r="K678" t="s">
        <v>49</v>
      </c>
      <c r="L678" t="s">
        <v>1415</v>
      </c>
      <c r="M678">
        <v>0.76</v>
      </c>
      <c r="N678" t="s">
        <v>8</v>
      </c>
      <c r="O678" t="s">
        <v>87</v>
      </c>
      <c r="P678" t="s">
        <v>293</v>
      </c>
      <c r="Q678" t="s">
        <v>303</v>
      </c>
      <c r="R678">
        <v>44125</v>
      </c>
      <c r="S678">
        <v>42063</v>
      </c>
      <c r="T678">
        <v>42066</v>
      </c>
      <c r="U678">
        <v>-32.666400000000003</v>
      </c>
      <c r="V678">
        <v>16</v>
      </c>
      <c r="W678">
        <v>581.08000000000004</v>
      </c>
      <c r="X678">
        <v>88157</v>
      </c>
      <c r="Y678" t="s">
        <v>3218</v>
      </c>
    </row>
    <row r="679" spans="1:25" x14ac:dyDescent="0.2">
      <c r="A679">
        <v>2908</v>
      </c>
      <c r="B679" t="s">
        <v>301</v>
      </c>
      <c r="C679" t="s">
        <v>46</v>
      </c>
      <c r="D679">
        <v>0</v>
      </c>
      <c r="E679">
        <v>3.14</v>
      </c>
      <c r="F679">
        <v>1.92</v>
      </c>
      <c r="G679" t="s">
        <v>14</v>
      </c>
      <c r="H679" t="s">
        <v>47</v>
      </c>
      <c r="I679" t="s">
        <v>24</v>
      </c>
      <c r="J679" t="s">
        <v>544</v>
      </c>
      <c r="K679" t="s">
        <v>26</v>
      </c>
      <c r="L679" t="s">
        <v>1416</v>
      </c>
      <c r="M679">
        <v>0.84</v>
      </c>
      <c r="N679" t="s">
        <v>8</v>
      </c>
      <c r="O679" t="s">
        <v>87</v>
      </c>
      <c r="P679" t="s">
        <v>293</v>
      </c>
      <c r="Q679" t="s">
        <v>303</v>
      </c>
      <c r="R679">
        <v>44125</v>
      </c>
      <c r="S679">
        <v>42063</v>
      </c>
      <c r="T679">
        <v>42065</v>
      </c>
      <c r="U679">
        <v>-13.135199999999999</v>
      </c>
      <c r="V679">
        <v>8</v>
      </c>
      <c r="W679">
        <v>27.53</v>
      </c>
      <c r="X679">
        <v>88157</v>
      </c>
      <c r="Y679" t="s">
        <v>3218</v>
      </c>
    </row>
    <row r="680" spans="1:25" x14ac:dyDescent="0.2">
      <c r="A680">
        <v>2931</v>
      </c>
      <c r="B680" t="s">
        <v>1417</v>
      </c>
      <c r="C680" t="s">
        <v>46</v>
      </c>
      <c r="D680">
        <v>0.1</v>
      </c>
      <c r="E680">
        <v>11.55</v>
      </c>
      <c r="F680">
        <v>2.36</v>
      </c>
      <c r="G680" t="s">
        <v>14</v>
      </c>
      <c r="H680" t="s">
        <v>3</v>
      </c>
      <c r="I680" t="s">
        <v>24</v>
      </c>
      <c r="J680" t="s">
        <v>25</v>
      </c>
      <c r="K680" t="s">
        <v>26</v>
      </c>
      <c r="L680" t="s">
        <v>356</v>
      </c>
      <c r="M680">
        <v>0.55000000000000004</v>
      </c>
      <c r="N680" t="s">
        <v>8</v>
      </c>
      <c r="O680" t="s">
        <v>35</v>
      </c>
      <c r="P680" t="s">
        <v>66</v>
      </c>
      <c r="Q680" t="s">
        <v>1418</v>
      </c>
      <c r="R680">
        <v>95630</v>
      </c>
      <c r="S680">
        <v>42063</v>
      </c>
      <c r="T680">
        <v>42063</v>
      </c>
      <c r="U680">
        <v>69.767200000000003</v>
      </c>
      <c r="V680">
        <v>12</v>
      </c>
      <c r="W680">
        <v>135.77000000000001</v>
      </c>
      <c r="X680">
        <v>87619</v>
      </c>
      <c r="Y680" t="s">
        <v>3217</v>
      </c>
    </row>
    <row r="681" spans="1:25" x14ac:dyDescent="0.2">
      <c r="A681">
        <v>946</v>
      </c>
      <c r="B681" t="s">
        <v>1419</v>
      </c>
      <c r="C681" t="s">
        <v>1</v>
      </c>
      <c r="D681">
        <v>0.09</v>
      </c>
      <c r="E681">
        <v>90.98</v>
      </c>
      <c r="F681">
        <v>56.2</v>
      </c>
      <c r="G681" t="s">
        <v>63</v>
      </c>
      <c r="H681" t="s">
        <v>47</v>
      </c>
      <c r="I681" t="s">
        <v>4</v>
      </c>
      <c r="J681" t="s">
        <v>102</v>
      </c>
      <c r="K681" t="s">
        <v>120</v>
      </c>
      <c r="L681" t="s">
        <v>783</v>
      </c>
      <c r="M681">
        <v>0.74</v>
      </c>
      <c r="N681" t="s">
        <v>8</v>
      </c>
      <c r="O681" t="s">
        <v>87</v>
      </c>
      <c r="P681" t="s">
        <v>307</v>
      </c>
      <c r="Q681" t="s">
        <v>1180</v>
      </c>
      <c r="R681">
        <v>4210</v>
      </c>
      <c r="S681">
        <v>42064</v>
      </c>
      <c r="T681">
        <v>42065</v>
      </c>
      <c r="U681">
        <v>-1570.32</v>
      </c>
      <c r="V681">
        <v>20</v>
      </c>
      <c r="W681">
        <v>1782.44</v>
      </c>
      <c r="X681">
        <v>86566</v>
      </c>
      <c r="Y681" t="s">
        <v>3218</v>
      </c>
    </row>
    <row r="682" spans="1:25" x14ac:dyDescent="0.2">
      <c r="A682">
        <v>1014</v>
      </c>
      <c r="B682" t="s">
        <v>1420</v>
      </c>
      <c r="C682" t="s">
        <v>1</v>
      </c>
      <c r="D682">
        <v>0.09</v>
      </c>
      <c r="E682">
        <v>28.48</v>
      </c>
      <c r="F682">
        <v>1.99</v>
      </c>
      <c r="G682" t="s">
        <v>14</v>
      </c>
      <c r="H682" t="s">
        <v>47</v>
      </c>
      <c r="I682" t="s">
        <v>16</v>
      </c>
      <c r="J682" t="s">
        <v>17</v>
      </c>
      <c r="K682" t="s">
        <v>18</v>
      </c>
      <c r="L682" t="s">
        <v>188</v>
      </c>
      <c r="M682">
        <v>0.4</v>
      </c>
      <c r="N682" t="s">
        <v>8</v>
      </c>
      <c r="O682" t="s">
        <v>9</v>
      </c>
      <c r="P682" t="s">
        <v>20</v>
      </c>
      <c r="Q682" t="s">
        <v>1421</v>
      </c>
      <c r="R682">
        <v>72022</v>
      </c>
      <c r="S682">
        <v>42064</v>
      </c>
      <c r="T682">
        <v>42065</v>
      </c>
      <c r="U682">
        <v>-17.149999999999999</v>
      </c>
      <c r="V682">
        <v>6</v>
      </c>
      <c r="W682">
        <v>160.16999999999999</v>
      </c>
      <c r="X682">
        <v>88387</v>
      </c>
      <c r="Y682" t="s">
        <v>3215</v>
      </c>
    </row>
    <row r="683" spans="1:25" x14ac:dyDescent="0.2">
      <c r="A683">
        <v>1014</v>
      </c>
      <c r="B683" t="s">
        <v>1420</v>
      </c>
      <c r="C683" t="s">
        <v>1</v>
      </c>
      <c r="D683">
        <v>0</v>
      </c>
      <c r="E683">
        <v>2.08</v>
      </c>
      <c r="F683">
        <v>5.33</v>
      </c>
      <c r="G683" t="s">
        <v>14</v>
      </c>
      <c r="H683" t="s">
        <v>47</v>
      </c>
      <c r="I683" t="s">
        <v>4</v>
      </c>
      <c r="J683" t="s">
        <v>102</v>
      </c>
      <c r="K683" t="s">
        <v>49</v>
      </c>
      <c r="L683" t="s">
        <v>435</v>
      </c>
      <c r="M683">
        <v>0.43</v>
      </c>
      <c r="N683" t="s">
        <v>8</v>
      </c>
      <c r="O683" t="s">
        <v>9</v>
      </c>
      <c r="P683" t="s">
        <v>20</v>
      </c>
      <c r="Q683" t="s">
        <v>1421</v>
      </c>
      <c r="R683">
        <v>72022</v>
      </c>
      <c r="S683">
        <v>42064</v>
      </c>
      <c r="T683">
        <v>42066</v>
      </c>
      <c r="U683">
        <v>-29.54</v>
      </c>
      <c r="V683">
        <v>3</v>
      </c>
      <c r="W683">
        <v>7.47</v>
      </c>
      <c r="X683">
        <v>88387</v>
      </c>
      <c r="Y683" t="s">
        <v>3215</v>
      </c>
    </row>
    <row r="684" spans="1:25" x14ac:dyDescent="0.2">
      <c r="A684">
        <v>1014</v>
      </c>
      <c r="B684" t="s">
        <v>1420</v>
      </c>
      <c r="C684" t="s">
        <v>1</v>
      </c>
      <c r="D684">
        <v>0.06</v>
      </c>
      <c r="E684">
        <v>45.99</v>
      </c>
      <c r="F684">
        <v>4.99</v>
      </c>
      <c r="G684" t="s">
        <v>63</v>
      </c>
      <c r="H684" t="s">
        <v>47</v>
      </c>
      <c r="I684" t="s">
        <v>16</v>
      </c>
      <c r="J684" t="s">
        <v>111</v>
      </c>
      <c r="K684" t="s">
        <v>49</v>
      </c>
      <c r="L684" t="s">
        <v>1422</v>
      </c>
      <c r="M684">
        <v>0.56000000000000005</v>
      </c>
      <c r="N684" t="s">
        <v>8</v>
      </c>
      <c r="O684" t="s">
        <v>9</v>
      </c>
      <c r="P684" t="s">
        <v>20</v>
      </c>
      <c r="Q684" t="s">
        <v>1421</v>
      </c>
      <c r="R684">
        <v>72022</v>
      </c>
      <c r="S684">
        <v>42064</v>
      </c>
      <c r="T684">
        <v>42065</v>
      </c>
      <c r="U684">
        <v>-329.78399999999999</v>
      </c>
      <c r="V684">
        <v>10</v>
      </c>
      <c r="W684">
        <v>370.81</v>
      </c>
      <c r="X684">
        <v>88387</v>
      </c>
      <c r="Y684" t="s">
        <v>3215</v>
      </c>
    </row>
    <row r="685" spans="1:25" x14ac:dyDescent="0.2">
      <c r="A685">
        <v>1279</v>
      </c>
      <c r="B685" t="s">
        <v>1423</v>
      </c>
      <c r="C685" t="s">
        <v>1</v>
      </c>
      <c r="D685">
        <v>7.0000000000000007E-2</v>
      </c>
      <c r="E685">
        <v>40.98</v>
      </c>
      <c r="F685">
        <v>7.47</v>
      </c>
      <c r="G685" t="s">
        <v>14</v>
      </c>
      <c r="H685" t="s">
        <v>70</v>
      </c>
      <c r="I685" t="s">
        <v>24</v>
      </c>
      <c r="J685" t="s">
        <v>48</v>
      </c>
      <c r="K685" t="s">
        <v>49</v>
      </c>
      <c r="L685" t="s">
        <v>1355</v>
      </c>
      <c r="M685">
        <v>0.37</v>
      </c>
      <c r="N685" t="s">
        <v>8</v>
      </c>
      <c r="O685" t="s">
        <v>28</v>
      </c>
      <c r="P685" t="s">
        <v>29</v>
      </c>
      <c r="Q685" t="s">
        <v>1424</v>
      </c>
      <c r="R685">
        <v>46324</v>
      </c>
      <c r="S685">
        <v>42064</v>
      </c>
      <c r="T685">
        <v>42065</v>
      </c>
      <c r="U685">
        <v>54.901499999999999</v>
      </c>
      <c r="V685">
        <v>2</v>
      </c>
      <c r="W685">
        <v>81.900000000000006</v>
      </c>
      <c r="X685">
        <v>90114</v>
      </c>
      <c r="Y685" t="s">
        <v>3216</v>
      </c>
    </row>
    <row r="686" spans="1:25" x14ac:dyDescent="0.2">
      <c r="A686">
        <v>1280</v>
      </c>
      <c r="B686" t="s">
        <v>1425</v>
      </c>
      <c r="C686" t="s">
        <v>1</v>
      </c>
      <c r="D686">
        <v>7.0000000000000007E-2</v>
      </c>
      <c r="E686">
        <v>40.98</v>
      </c>
      <c r="F686">
        <v>7.47</v>
      </c>
      <c r="G686" t="s">
        <v>14</v>
      </c>
      <c r="H686" t="s">
        <v>70</v>
      </c>
      <c r="I686" t="s">
        <v>24</v>
      </c>
      <c r="J686" t="s">
        <v>48</v>
      </c>
      <c r="K686" t="s">
        <v>49</v>
      </c>
      <c r="L686" t="s">
        <v>1355</v>
      </c>
      <c r="M686">
        <v>0.37</v>
      </c>
      <c r="N686" t="s">
        <v>8</v>
      </c>
      <c r="O686" t="s">
        <v>35</v>
      </c>
      <c r="P686" t="s">
        <v>42</v>
      </c>
      <c r="Q686" t="s">
        <v>118</v>
      </c>
      <c r="R686">
        <v>98119</v>
      </c>
      <c r="S686">
        <v>42064</v>
      </c>
      <c r="T686">
        <v>42065</v>
      </c>
      <c r="U686">
        <v>54.901499999999999</v>
      </c>
      <c r="V686">
        <v>8</v>
      </c>
      <c r="W686">
        <v>327.61</v>
      </c>
      <c r="X686">
        <v>19042</v>
      </c>
      <c r="Y686" t="s">
        <v>3217</v>
      </c>
    </row>
    <row r="687" spans="1:25" x14ac:dyDescent="0.2">
      <c r="A687">
        <v>2718</v>
      </c>
      <c r="B687" t="s">
        <v>1426</v>
      </c>
      <c r="C687" t="s">
        <v>1</v>
      </c>
      <c r="D687">
        <v>0.1</v>
      </c>
      <c r="E687">
        <v>6.74</v>
      </c>
      <c r="F687">
        <v>1.72</v>
      </c>
      <c r="G687" t="s">
        <v>14</v>
      </c>
      <c r="H687" t="s">
        <v>15</v>
      </c>
      <c r="I687" t="s">
        <v>24</v>
      </c>
      <c r="J687" t="s">
        <v>64</v>
      </c>
      <c r="K687" t="s">
        <v>26</v>
      </c>
      <c r="L687" t="s">
        <v>1427</v>
      </c>
      <c r="M687">
        <v>0.35</v>
      </c>
      <c r="N687" t="s">
        <v>8</v>
      </c>
      <c r="O687" t="s">
        <v>28</v>
      </c>
      <c r="P687" t="s">
        <v>79</v>
      </c>
      <c r="Q687" t="s">
        <v>420</v>
      </c>
      <c r="R687">
        <v>60438</v>
      </c>
      <c r="S687">
        <v>42064</v>
      </c>
      <c r="T687">
        <v>42066</v>
      </c>
      <c r="U687">
        <v>65.41</v>
      </c>
      <c r="V687">
        <v>15</v>
      </c>
      <c r="W687">
        <v>98.17</v>
      </c>
      <c r="X687">
        <v>89394</v>
      </c>
      <c r="Y687" t="s">
        <v>3216</v>
      </c>
    </row>
    <row r="688" spans="1:25" x14ac:dyDescent="0.2">
      <c r="A688">
        <v>1561</v>
      </c>
      <c r="B688" t="s">
        <v>1428</v>
      </c>
      <c r="C688" t="s">
        <v>13</v>
      </c>
      <c r="D688">
        <v>0.02</v>
      </c>
      <c r="E688">
        <v>11.34</v>
      </c>
      <c r="F688">
        <v>11.25</v>
      </c>
      <c r="G688" t="s">
        <v>14</v>
      </c>
      <c r="H688" t="s">
        <v>70</v>
      </c>
      <c r="I688" t="s">
        <v>24</v>
      </c>
      <c r="J688" t="s">
        <v>64</v>
      </c>
      <c r="K688" t="s">
        <v>49</v>
      </c>
      <c r="L688" t="s">
        <v>1429</v>
      </c>
      <c r="M688">
        <v>0.36</v>
      </c>
      <c r="N688" t="s">
        <v>8</v>
      </c>
      <c r="O688" t="s">
        <v>28</v>
      </c>
      <c r="P688" t="s">
        <v>163</v>
      </c>
      <c r="Q688" t="s">
        <v>1430</v>
      </c>
      <c r="R688">
        <v>76063</v>
      </c>
      <c r="S688">
        <v>42064</v>
      </c>
      <c r="T688">
        <v>42065</v>
      </c>
      <c r="U688">
        <v>-155.21</v>
      </c>
      <c r="V688">
        <v>9</v>
      </c>
      <c r="W688">
        <v>105.75</v>
      </c>
      <c r="X688">
        <v>88093</v>
      </c>
      <c r="Y688" t="s">
        <v>3216</v>
      </c>
    </row>
    <row r="689" spans="1:25" x14ac:dyDescent="0.2">
      <c r="A689">
        <v>1764</v>
      </c>
      <c r="B689" t="s">
        <v>687</v>
      </c>
      <c r="C689" t="s">
        <v>13</v>
      </c>
      <c r="D689">
        <v>0.06</v>
      </c>
      <c r="E689">
        <v>19.98</v>
      </c>
      <c r="F689">
        <v>10.49</v>
      </c>
      <c r="G689" t="s">
        <v>14</v>
      </c>
      <c r="H689" t="s">
        <v>15</v>
      </c>
      <c r="I689" t="s">
        <v>4</v>
      </c>
      <c r="J689" t="s">
        <v>102</v>
      </c>
      <c r="K689" t="s">
        <v>49</v>
      </c>
      <c r="L689" t="s">
        <v>1431</v>
      </c>
      <c r="M689">
        <v>0.49</v>
      </c>
      <c r="N689" t="s">
        <v>8</v>
      </c>
      <c r="O689" t="s">
        <v>9</v>
      </c>
      <c r="P689" t="s">
        <v>99</v>
      </c>
      <c r="Q689" t="s">
        <v>689</v>
      </c>
      <c r="R689">
        <v>34698</v>
      </c>
      <c r="S689">
        <v>42064</v>
      </c>
      <c r="T689">
        <v>42066</v>
      </c>
      <c r="U689">
        <v>514.17719999999997</v>
      </c>
      <c r="V689">
        <v>5</v>
      </c>
      <c r="W689">
        <v>103.37</v>
      </c>
      <c r="X689">
        <v>89776</v>
      </c>
      <c r="Y689" t="s">
        <v>3215</v>
      </c>
    </row>
    <row r="690" spans="1:25" x14ac:dyDescent="0.2">
      <c r="A690">
        <v>1764</v>
      </c>
      <c r="B690" t="s">
        <v>687</v>
      </c>
      <c r="C690" t="s">
        <v>13</v>
      </c>
      <c r="D690">
        <v>0.08</v>
      </c>
      <c r="E690">
        <v>1.76</v>
      </c>
      <c r="F690">
        <v>4.8600000000000003</v>
      </c>
      <c r="G690" t="s">
        <v>14</v>
      </c>
      <c r="H690" t="s">
        <v>15</v>
      </c>
      <c r="I690" t="s">
        <v>4</v>
      </c>
      <c r="J690" t="s">
        <v>102</v>
      </c>
      <c r="K690" t="s">
        <v>49</v>
      </c>
      <c r="L690" t="s">
        <v>582</v>
      </c>
      <c r="M690">
        <v>0.41</v>
      </c>
      <c r="N690" t="s">
        <v>8</v>
      </c>
      <c r="O690" t="s">
        <v>9</v>
      </c>
      <c r="P690" t="s">
        <v>99</v>
      </c>
      <c r="Q690" t="s">
        <v>689</v>
      </c>
      <c r="R690">
        <v>34698</v>
      </c>
      <c r="S690">
        <v>42064</v>
      </c>
      <c r="T690">
        <v>42065</v>
      </c>
      <c r="U690">
        <v>235.65600000000001</v>
      </c>
      <c r="V690">
        <v>23</v>
      </c>
      <c r="W690">
        <v>40.22</v>
      </c>
      <c r="X690">
        <v>89776</v>
      </c>
      <c r="Y690" t="s">
        <v>3215</v>
      </c>
    </row>
    <row r="691" spans="1:25" x14ac:dyDescent="0.2">
      <c r="A691">
        <v>1917</v>
      </c>
      <c r="B691" t="s">
        <v>1432</v>
      </c>
      <c r="C691" t="s">
        <v>13</v>
      </c>
      <c r="D691">
        <v>0.08</v>
      </c>
      <c r="E691">
        <v>22.23</v>
      </c>
      <c r="F691">
        <v>3.63</v>
      </c>
      <c r="G691" t="s">
        <v>14</v>
      </c>
      <c r="H691" t="s">
        <v>47</v>
      </c>
      <c r="I691" t="s">
        <v>4</v>
      </c>
      <c r="J691" t="s">
        <v>102</v>
      </c>
      <c r="K691" t="s">
        <v>18</v>
      </c>
      <c r="L691" t="s">
        <v>1433</v>
      </c>
      <c r="M691">
        <v>0.52</v>
      </c>
      <c r="N691" t="s">
        <v>8</v>
      </c>
      <c r="O691" t="s">
        <v>9</v>
      </c>
      <c r="P691" t="s">
        <v>20</v>
      </c>
      <c r="Q691" t="s">
        <v>1434</v>
      </c>
      <c r="R691">
        <v>72113</v>
      </c>
      <c r="S691">
        <v>42064</v>
      </c>
      <c r="T691">
        <v>42066</v>
      </c>
      <c r="U691">
        <v>-29.61</v>
      </c>
      <c r="V691">
        <v>10</v>
      </c>
      <c r="W691">
        <v>210.33</v>
      </c>
      <c r="X691">
        <v>85897</v>
      </c>
      <c r="Y691" t="s">
        <v>3215</v>
      </c>
    </row>
    <row r="692" spans="1:25" x14ac:dyDescent="0.2">
      <c r="A692">
        <v>2437</v>
      </c>
      <c r="B692" t="s">
        <v>1435</v>
      </c>
      <c r="C692" t="s">
        <v>23</v>
      </c>
      <c r="D692">
        <v>0.09</v>
      </c>
      <c r="E692">
        <v>90.97</v>
      </c>
      <c r="F692">
        <v>14</v>
      </c>
      <c r="G692" t="s">
        <v>2</v>
      </c>
      <c r="H692" t="s">
        <v>47</v>
      </c>
      <c r="I692" t="s">
        <v>16</v>
      </c>
      <c r="J692" t="s">
        <v>32</v>
      </c>
      <c r="K692" t="s">
        <v>33</v>
      </c>
      <c r="L692" t="s">
        <v>1086</v>
      </c>
      <c r="M692">
        <v>0.36</v>
      </c>
      <c r="N692" t="s">
        <v>8</v>
      </c>
      <c r="O692" t="s">
        <v>28</v>
      </c>
      <c r="P692" t="s">
        <v>333</v>
      </c>
      <c r="Q692" t="s">
        <v>1436</v>
      </c>
      <c r="R692">
        <v>53150</v>
      </c>
      <c r="S692">
        <v>42064</v>
      </c>
      <c r="T692">
        <v>42066</v>
      </c>
      <c r="U692">
        <v>35.29</v>
      </c>
      <c r="V692">
        <v>3</v>
      </c>
      <c r="W692">
        <v>260</v>
      </c>
      <c r="X692">
        <v>90301</v>
      </c>
      <c r="Y692" t="s">
        <v>3216</v>
      </c>
    </row>
    <row r="693" spans="1:25" x14ac:dyDescent="0.2">
      <c r="A693">
        <v>2454</v>
      </c>
      <c r="B693" t="s">
        <v>1437</v>
      </c>
      <c r="C693" t="s">
        <v>92</v>
      </c>
      <c r="D693">
        <v>0.06</v>
      </c>
      <c r="E693">
        <v>3499.99</v>
      </c>
      <c r="F693">
        <v>24.49</v>
      </c>
      <c r="G693" t="s">
        <v>63</v>
      </c>
      <c r="H693" t="s">
        <v>70</v>
      </c>
      <c r="I693" t="s">
        <v>16</v>
      </c>
      <c r="J693" t="s">
        <v>39</v>
      </c>
      <c r="K693" t="s">
        <v>40</v>
      </c>
      <c r="L693" t="s">
        <v>494</v>
      </c>
      <c r="M693">
        <v>0.37</v>
      </c>
      <c r="N693" t="s">
        <v>8</v>
      </c>
      <c r="O693" t="s">
        <v>9</v>
      </c>
      <c r="P693" t="s">
        <v>140</v>
      </c>
      <c r="Q693" t="s">
        <v>1438</v>
      </c>
      <c r="R693">
        <v>35244</v>
      </c>
      <c r="S693">
        <v>42064</v>
      </c>
      <c r="T693">
        <v>42067</v>
      </c>
      <c r="U693">
        <v>-68.432000000000002</v>
      </c>
      <c r="V693">
        <v>1</v>
      </c>
      <c r="W693">
        <v>3550.28</v>
      </c>
      <c r="X693">
        <v>89219</v>
      </c>
      <c r="Y693" t="s">
        <v>3215</v>
      </c>
    </row>
    <row r="694" spans="1:25" x14ac:dyDescent="0.2">
      <c r="A694">
        <v>1882</v>
      </c>
      <c r="B694" t="s">
        <v>1439</v>
      </c>
      <c r="C694" t="s">
        <v>46</v>
      </c>
      <c r="D694">
        <v>0.09</v>
      </c>
      <c r="E694">
        <v>5.78</v>
      </c>
      <c r="F694">
        <v>5.67</v>
      </c>
      <c r="G694" t="s">
        <v>14</v>
      </c>
      <c r="H694" t="s">
        <v>47</v>
      </c>
      <c r="I694" t="s">
        <v>24</v>
      </c>
      <c r="J694" t="s">
        <v>64</v>
      </c>
      <c r="K694" t="s">
        <v>49</v>
      </c>
      <c r="L694" t="s">
        <v>591</v>
      </c>
      <c r="M694">
        <v>0.36</v>
      </c>
      <c r="N694" t="s">
        <v>8</v>
      </c>
      <c r="O694" t="s">
        <v>87</v>
      </c>
      <c r="P694" t="s">
        <v>373</v>
      </c>
      <c r="Q694" t="s">
        <v>1440</v>
      </c>
      <c r="R694">
        <v>7036</v>
      </c>
      <c r="S694">
        <v>42064</v>
      </c>
      <c r="T694">
        <v>42066</v>
      </c>
      <c r="U694">
        <v>-7.96</v>
      </c>
      <c r="V694">
        <v>1</v>
      </c>
      <c r="W694">
        <v>11.35</v>
      </c>
      <c r="X694">
        <v>87378</v>
      </c>
      <c r="Y694" t="s">
        <v>3218</v>
      </c>
    </row>
    <row r="695" spans="1:25" x14ac:dyDescent="0.2">
      <c r="A695">
        <v>1885</v>
      </c>
      <c r="B695" t="s">
        <v>1441</v>
      </c>
      <c r="C695" t="s">
        <v>46</v>
      </c>
      <c r="D695">
        <v>0.05</v>
      </c>
      <c r="E695">
        <v>535.64</v>
      </c>
      <c r="F695">
        <v>14.7</v>
      </c>
      <c r="G695" t="s">
        <v>2</v>
      </c>
      <c r="H695" t="s">
        <v>47</v>
      </c>
      <c r="I695" t="s">
        <v>16</v>
      </c>
      <c r="J695" t="s">
        <v>32</v>
      </c>
      <c r="K695" t="s">
        <v>33</v>
      </c>
      <c r="L695" t="s">
        <v>1442</v>
      </c>
      <c r="M695">
        <v>0.59</v>
      </c>
      <c r="N695" t="s">
        <v>8</v>
      </c>
      <c r="O695" t="s">
        <v>87</v>
      </c>
      <c r="P695" t="s">
        <v>560</v>
      </c>
      <c r="Q695" t="s">
        <v>1443</v>
      </c>
      <c r="R695">
        <v>2806</v>
      </c>
      <c r="S695">
        <v>42064</v>
      </c>
      <c r="T695">
        <v>42066</v>
      </c>
      <c r="U695">
        <v>4407.4399999999996</v>
      </c>
      <c r="V695">
        <v>15</v>
      </c>
      <c r="W695">
        <v>7029.1</v>
      </c>
      <c r="X695">
        <v>87378</v>
      </c>
      <c r="Y695" t="s">
        <v>3218</v>
      </c>
    </row>
    <row r="696" spans="1:25" x14ac:dyDescent="0.2">
      <c r="A696">
        <v>3187</v>
      </c>
      <c r="B696" t="s">
        <v>1444</v>
      </c>
      <c r="C696" t="s">
        <v>13</v>
      </c>
      <c r="D696">
        <v>0.08</v>
      </c>
      <c r="E696">
        <v>170.98</v>
      </c>
      <c r="F696">
        <v>35.89</v>
      </c>
      <c r="G696" t="s">
        <v>2</v>
      </c>
      <c r="H696" t="s">
        <v>3</v>
      </c>
      <c r="I696" t="s">
        <v>4</v>
      </c>
      <c r="J696" t="s">
        <v>93</v>
      </c>
      <c r="K696" t="s">
        <v>6</v>
      </c>
      <c r="L696" t="s">
        <v>1445</v>
      </c>
      <c r="M696">
        <v>0.66</v>
      </c>
      <c r="N696" t="s">
        <v>8</v>
      </c>
      <c r="O696" t="s">
        <v>9</v>
      </c>
      <c r="P696" t="s">
        <v>99</v>
      </c>
      <c r="Q696" t="s">
        <v>1446</v>
      </c>
      <c r="R696">
        <v>33569</v>
      </c>
      <c r="S696">
        <v>42065</v>
      </c>
      <c r="T696">
        <v>42067</v>
      </c>
      <c r="U696">
        <v>-119.812</v>
      </c>
      <c r="V696">
        <v>1</v>
      </c>
      <c r="W696">
        <v>199.48</v>
      </c>
      <c r="X696">
        <v>89025</v>
      </c>
      <c r="Y696" t="s">
        <v>3215</v>
      </c>
    </row>
    <row r="697" spans="1:25" x14ac:dyDescent="0.2">
      <c r="A697">
        <v>64</v>
      </c>
      <c r="B697" t="s">
        <v>1447</v>
      </c>
      <c r="C697" t="s">
        <v>46</v>
      </c>
      <c r="D697">
        <v>0</v>
      </c>
      <c r="E697">
        <v>3.69</v>
      </c>
      <c r="F697">
        <v>0.5</v>
      </c>
      <c r="G697" t="s">
        <v>14</v>
      </c>
      <c r="H697" t="s">
        <v>3</v>
      </c>
      <c r="I697" t="s">
        <v>24</v>
      </c>
      <c r="J697" t="s">
        <v>128</v>
      </c>
      <c r="K697" t="s">
        <v>49</v>
      </c>
      <c r="L697" t="s">
        <v>1448</v>
      </c>
      <c r="M697">
        <v>0.38</v>
      </c>
      <c r="N697" t="s">
        <v>8</v>
      </c>
      <c r="O697" t="s">
        <v>9</v>
      </c>
      <c r="P697" t="s">
        <v>218</v>
      </c>
      <c r="Q697" t="s">
        <v>1449</v>
      </c>
      <c r="R697">
        <v>24153</v>
      </c>
      <c r="S697">
        <v>42065</v>
      </c>
      <c r="T697">
        <v>42067</v>
      </c>
      <c r="U697">
        <v>-37.5291</v>
      </c>
      <c r="V697">
        <v>1</v>
      </c>
      <c r="W697">
        <v>4</v>
      </c>
      <c r="X697">
        <v>87406</v>
      </c>
      <c r="Y697" t="s">
        <v>3215</v>
      </c>
    </row>
    <row r="698" spans="1:25" x14ac:dyDescent="0.2">
      <c r="A698">
        <v>64</v>
      </c>
      <c r="B698" t="s">
        <v>1447</v>
      </c>
      <c r="C698" t="s">
        <v>46</v>
      </c>
      <c r="D698">
        <v>0.02</v>
      </c>
      <c r="E698">
        <v>175.99</v>
      </c>
      <c r="F698">
        <v>4.99</v>
      </c>
      <c r="G698" t="s">
        <v>63</v>
      </c>
      <c r="H698" t="s">
        <v>3</v>
      </c>
      <c r="I698" t="s">
        <v>16</v>
      </c>
      <c r="J698" t="s">
        <v>111</v>
      </c>
      <c r="K698" t="s">
        <v>49</v>
      </c>
      <c r="L698" t="s">
        <v>1225</v>
      </c>
      <c r="M698">
        <v>0.59</v>
      </c>
      <c r="N698" t="s">
        <v>8</v>
      </c>
      <c r="O698" t="s">
        <v>9</v>
      </c>
      <c r="P698" t="s">
        <v>218</v>
      </c>
      <c r="Q698" t="s">
        <v>1449</v>
      </c>
      <c r="R698">
        <v>24153</v>
      </c>
      <c r="S698">
        <v>42065</v>
      </c>
      <c r="T698">
        <v>42065</v>
      </c>
      <c r="U698">
        <v>101.49</v>
      </c>
      <c r="V698">
        <v>4</v>
      </c>
      <c r="W698">
        <v>589.79999999999995</v>
      </c>
      <c r="X698">
        <v>87406</v>
      </c>
      <c r="Y698" t="s">
        <v>3215</v>
      </c>
    </row>
    <row r="699" spans="1:25" x14ac:dyDescent="0.2">
      <c r="A699">
        <v>2877</v>
      </c>
      <c r="B699" t="s">
        <v>1450</v>
      </c>
      <c r="C699" t="s">
        <v>46</v>
      </c>
      <c r="D699">
        <v>0</v>
      </c>
      <c r="E699">
        <v>8.33</v>
      </c>
      <c r="F699">
        <v>1.99</v>
      </c>
      <c r="G699" t="s">
        <v>63</v>
      </c>
      <c r="H699" t="s">
        <v>15</v>
      </c>
      <c r="I699" t="s">
        <v>16</v>
      </c>
      <c r="J699" t="s">
        <v>17</v>
      </c>
      <c r="K699" t="s">
        <v>18</v>
      </c>
      <c r="L699" t="s">
        <v>1150</v>
      </c>
      <c r="M699">
        <v>0.52</v>
      </c>
      <c r="N699" t="s">
        <v>8</v>
      </c>
      <c r="O699" t="s">
        <v>87</v>
      </c>
      <c r="P699" t="s">
        <v>293</v>
      </c>
      <c r="Q699" t="s">
        <v>1451</v>
      </c>
      <c r="R699">
        <v>44070</v>
      </c>
      <c r="S699">
        <v>42065</v>
      </c>
      <c r="T699">
        <v>42067</v>
      </c>
      <c r="U699">
        <v>74.181899999999999</v>
      </c>
      <c r="V699">
        <v>12</v>
      </c>
      <c r="W699">
        <v>107.51</v>
      </c>
      <c r="X699">
        <v>91492</v>
      </c>
      <c r="Y699" t="s">
        <v>3218</v>
      </c>
    </row>
    <row r="700" spans="1:25" x14ac:dyDescent="0.2">
      <c r="A700">
        <v>2878</v>
      </c>
      <c r="B700" t="s">
        <v>1452</v>
      </c>
      <c r="C700" t="s">
        <v>46</v>
      </c>
      <c r="D700">
        <v>0</v>
      </c>
      <c r="E700">
        <v>8.33</v>
      </c>
      <c r="F700">
        <v>1.99</v>
      </c>
      <c r="G700" t="s">
        <v>63</v>
      </c>
      <c r="H700" t="s">
        <v>15</v>
      </c>
      <c r="I700" t="s">
        <v>16</v>
      </c>
      <c r="J700" t="s">
        <v>17</v>
      </c>
      <c r="K700" t="s">
        <v>18</v>
      </c>
      <c r="L700" t="s">
        <v>1150</v>
      </c>
      <c r="M700">
        <v>0.52</v>
      </c>
      <c r="N700" t="s">
        <v>8</v>
      </c>
      <c r="O700" t="s">
        <v>35</v>
      </c>
      <c r="P700" t="s">
        <v>42</v>
      </c>
      <c r="Q700" t="s">
        <v>118</v>
      </c>
      <c r="R700">
        <v>98107</v>
      </c>
      <c r="S700">
        <v>42065</v>
      </c>
      <c r="T700">
        <v>42067</v>
      </c>
      <c r="U700">
        <v>82.31</v>
      </c>
      <c r="V700">
        <v>47</v>
      </c>
      <c r="W700">
        <v>421.08</v>
      </c>
      <c r="X700">
        <v>54369</v>
      </c>
      <c r="Y700" t="s">
        <v>3217</v>
      </c>
    </row>
    <row r="701" spans="1:25" x14ac:dyDescent="0.2">
      <c r="A701">
        <v>3067</v>
      </c>
      <c r="B701" t="s">
        <v>1453</v>
      </c>
      <c r="C701" t="s">
        <v>46</v>
      </c>
      <c r="D701">
        <v>0.06</v>
      </c>
      <c r="E701">
        <v>355.98</v>
      </c>
      <c r="F701">
        <v>58.92</v>
      </c>
      <c r="G701" t="s">
        <v>2</v>
      </c>
      <c r="H701" t="s">
        <v>15</v>
      </c>
      <c r="I701" t="s">
        <v>4</v>
      </c>
      <c r="J701" t="s">
        <v>85</v>
      </c>
      <c r="K701" t="s">
        <v>33</v>
      </c>
      <c r="L701" t="s">
        <v>670</v>
      </c>
      <c r="M701">
        <v>0.64</v>
      </c>
      <c r="N701" t="s">
        <v>8</v>
      </c>
      <c r="O701" t="s">
        <v>87</v>
      </c>
      <c r="P701" t="s">
        <v>293</v>
      </c>
      <c r="Q701" t="s">
        <v>1454</v>
      </c>
      <c r="R701">
        <v>44515</v>
      </c>
      <c r="S701">
        <v>42065</v>
      </c>
      <c r="T701">
        <v>42066</v>
      </c>
      <c r="U701">
        <v>1660.92</v>
      </c>
      <c r="V701">
        <v>14</v>
      </c>
      <c r="W701">
        <v>5086.08</v>
      </c>
      <c r="X701">
        <v>91376</v>
      </c>
      <c r="Y701" t="s">
        <v>3218</v>
      </c>
    </row>
    <row r="702" spans="1:25" x14ac:dyDescent="0.2">
      <c r="A702">
        <v>1686</v>
      </c>
      <c r="B702" t="s">
        <v>1455</v>
      </c>
      <c r="C702" t="s">
        <v>23</v>
      </c>
      <c r="D702">
        <v>0.08</v>
      </c>
      <c r="E702">
        <v>2.08</v>
      </c>
      <c r="F702">
        <v>5.33</v>
      </c>
      <c r="G702" t="s">
        <v>14</v>
      </c>
      <c r="H702" t="s">
        <v>70</v>
      </c>
      <c r="I702" t="s">
        <v>4</v>
      </c>
      <c r="J702" t="s">
        <v>102</v>
      </c>
      <c r="K702" t="s">
        <v>49</v>
      </c>
      <c r="L702" t="s">
        <v>435</v>
      </c>
      <c r="M702">
        <v>0.43</v>
      </c>
      <c r="N702" t="s">
        <v>8</v>
      </c>
      <c r="O702" t="s">
        <v>28</v>
      </c>
      <c r="P702" t="s">
        <v>79</v>
      </c>
      <c r="Q702" t="s">
        <v>1456</v>
      </c>
      <c r="R702">
        <v>60123</v>
      </c>
      <c r="S702">
        <v>42066</v>
      </c>
      <c r="T702">
        <v>42073</v>
      </c>
      <c r="U702">
        <v>-129.01</v>
      </c>
      <c r="V702">
        <v>9</v>
      </c>
      <c r="W702">
        <v>19.670000000000002</v>
      </c>
      <c r="X702">
        <v>86973</v>
      </c>
      <c r="Y702" t="s">
        <v>3216</v>
      </c>
    </row>
    <row r="703" spans="1:25" x14ac:dyDescent="0.2">
      <c r="A703">
        <v>428</v>
      </c>
      <c r="B703" t="s">
        <v>487</v>
      </c>
      <c r="C703" t="s">
        <v>46</v>
      </c>
      <c r="D703">
        <v>0.05</v>
      </c>
      <c r="E703">
        <v>10.98</v>
      </c>
      <c r="F703">
        <v>4.8</v>
      </c>
      <c r="G703" t="s">
        <v>14</v>
      </c>
      <c r="H703" t="s">
        <v>70</v>
      </c>
      <c r="I703" t="s">
        <v>24</v>
      </c>
      <c r="J703" t="s">
        <v>321</v>
      </c>
      <c r="K703" t="s">
        <v>49</v>
      </c>
      <c r="L703" t="s">
        <v>1457</v>
      </c>
      <c r="M703">
        <v>0.36</v>
      </c>
      <c r="N703" t="s">
        <v>8</v>
      </c>
      <c r="O703" t="s">
        <v>35</v>
      </c>
      <c r="P703" t="s">
        <v>272</v>
      </c>
      <c r="Q703" t="s">
        <v>489</v>
      </c>
      <c r="R703">
        <v>89701</v>
      </c>
      <c r="S703">
        <v>42066</v>
      </c>
      <c r="T703">
        <v>42068</v>
      </c>
      <c r="U703">
        <v>90.62</v>
      </c>
      <c r="V703">
        <v>22</v>
      </c>
      <c r="W703">
        <v>243.11</v>
      </c>
      <c r="X703">
        <v>88480</v>
      </c>
      <c r="Y703" t="s">
        <v>3217</v>
      </c>
    </row>
    <row r="704" spans="1:25" x14ac:dyDescent="0.2">
      <c r="A704">
        <v>568</v>
      </c>
      <c r="B704" t="s">
        <v>1458</v>
      </c>
      <c r="C704" t="s">
        <v>1</v>
      </c>
      <c r="D704">
        <v>0.02</v>
      </c>
      <c r="E704">
        <v>280.98</v>
      </c>
      <c r="F704">
        <v>57</v>
      </c>
      <c r="G704" t="s">
        <v>2</v>
      </c>
      <c r="H704" t="s">
        <v>15</v>
      </c>
      <c r="I704" t="s">
        <v>4</v>
      </c>
      <c r="J704" t="s">
        <v>85</v>
      </c>
      <c r="K704" t="s">
        <v>33</v>
      </c>
      <c r="L704" t="s">
        <v>838</v>
      </c>
      <c r="M704">
        <v>0.78</v>
      </c>
      <c r="N704" t="s">
        <v>8</v>
      </c>
      <c r="O704" t="s">
        <v>9</v>
      </c>
      <c r="P704" t="s">
        <v>10</v>
      </c>
      <c r="Q704" t="s">
        <v>1459</v>
      </c>
      <c r="R704">
        <v>39701</v>
      </c>
      <c r="S704">
        <v>42067</v>
      </c>
      <c r="T704">
        <v>42068</v>
      </c>
      <c r="U704">
        <v>1141.7940000000001</v>
      </c>
      <c r="V704">
        <v>4</v>
      </c>
      <c r="W704">
        <v>1128.74</v>
      </c>
      <c r="X704">
        <v>88879</v>
      </c>
      <c r="Y704" t="s">
        <v>3215</v>
      </c>
    </row>
    <row r="705" spans="1:25" x14ac:dyDescent="0.2">
      <c r="A705">
        <v>3133</v>
      </c>
      <c r="B705" t="s">
        <v>537</v>
      </c>
      <c r="C705" t="s">
        <v>1</v>
      </c>
      <c r="D705">
        <v>0.08</v>
      </c>
      <c r="E705">
        <v>5.4</v>
      </c>
      <c r="F705">
        <v>7.78</v>
      </c>
      <c r="G705" t="s">
        <v>14</v>
      </c>
      <c r="H705" t="s">
        <v>70</v>
      </c>
      <c r="I705" t="s">
        <v>24</v>
      </c>
      <c r="J705" t="s">
        <v>48</v>
      </c>
      <c r="K705" t="s">
        <v>49</v>
      </c>
      <c r="L705" t="s">
        <v>1460</v>
      </c>
      <c r="M705">
        <v>0.37</v>
      </c>
      <c r="N705" t="s">
        <v>8</v>
      </c>
      <c r="O705" t="s">
        <v>28</v>
      </c>
      <c r="P705" t="s">
        <v>79</v>
      </c>
      <c r="Q705" t="s">
        <v>538</v>
      </c>
      <c r="R705">
        <v>60540</v>
      </c>
      <c r="S705">
        <v>42067</v>
      </c>
      <c r="T705">
        <v>42067</v>
      </c>
      <c r="U705">
        <v>-44.067999999999998</v>
      </c>
      <c r="V705">
        <v>4</v>
      </c>
      <c r="W705">
        <v>25.35</v>
      </c>
      <c r="X705">
        <v>86792</v>
      </c>
      <c r="Y705" t="s">
        <v>3216</v>
      </c>
    </row>
    <row r="706" spans="1:25" x14ac:dyDescent="0.2">
      <c r="A706">
        <v>3133</v>
      </c>
      <c r="B706" t="s">
        <v>537</v>
      </c>
      <c r="C706" t="s">
        <v>1</v>
      </c>
      <c r="D706">
        <v>0.09</v>
      </c>
      <c r="E706">
        <v>8.4600000000000009</v>
      </c>
      <c r="F706">
        <v>8.99</v>
      </c>
      <c r="G706" t="s">
        <v>63</v>
      </c>
      <c r="H706" t="s">
        <v>70</v>
      </c>
      <c r="I706" t="s">
        <v>16</v>
      </c>
      <c r="J706" t="s">
        <v>17</v>
      </c>
      <c r="K706" t="s">
        <v>18</v>
      </c>
      <c r="L706" t="s">
        <v>1461</v>
      </c>
      <c r="M706">
        <v>0.79</v>
      </c>
      <c r="N706" t="s">
        <v>8</v>
      </c>
      <c r="O706" t="s">
        <v>28</v>
      </c>
      <c r="P706" t="s">
        <v>79</v>
      </c>
      <c r="Q706" t="s">
        <v>538</v>
      </c>
      <c r="R706">
        <v>60540</v>
      </c>
      <c r="S706">
        <v>42067</v>
      </c>
      <c r="T706">
        <v>42070</v>
      </c>
      <c r="U706">
        <v>-100.51</v>
      </c>
      <c r="V706">
        <v>5</v>
      </c>
      <c r="W706">
        <v>45.03</v>
      </c>
      <c r="X706">
        <v>86792</v>
      </c>
      <c r="Y706" t="s">
        <v>3216</v>
      </c>
    </row>
    <row r="707" spans="1:25" x14ac:dyDescent="0.2">
      <c r="A707">
        <v>3133</v>
      </c>
      <c r="B707" t="s">
        <v>537</v>
      </c>
      <c r="C707" t="s">
        <v>1</v>
      </c>
      <c r="D707">
        <v>0.21</v>
      </c>
      <c r="E707">
        <v>14.98</v>
      </c>
      <c r="F707">
        <v>8.99</v>
      </c>
      <c r="G707" t="s">
        <v>14</v>
      </c>
      <c r="H707" t="s">
        <v>70</v>
      </c>
      <c r="I707" t="s">
        <v>4</v>
      </c>
      <c r="J707" t="s">
        <v>102</v>
      </c>
      <c r="K707" t="s">
        <v>18</v>
      </c>
      <c r="L707" t="s">
        <v>1462</v>
      </c>
      <c r="M707">
        <v>0.39</v>
      </c>
      <c r="N707" t="s">
        <v>8</v>
      </c>
      <c r="O707" t="s">
        <v>28</v>
      </c>
      <c r="P707" t="s">
        <v>79</v>
      </c>
      <c r="Q707" t="s">
        <v>538</v>
      </c>
      <c r="R707">
        <v>60540</v>
      </c>
      <c r="S707">
        <v>42067</v>
      </c>
      <c r="T707">
        <v>42068</v>
      </c>
      <c r="U707">
        <v>-17.75</v>
      </c>
      <c r="V707">
        <v>10</v>
      </c>
      <c r="W707">
        <v>153.87</v>
      </c>
      <c r="X707">
        <v>86792</v>
      </c>
      <c r="Y707" t="s">
        <v>3216</v>
      </c>
    </row>
    <row r="708" spans="1:25" x14ac:dyDescent="0.2">
      <c r="A708">
        <v>3133</v>
      </c>
      <c r="B708" t="s">
        <v>537</v>
      </c>
      <c r="C708" t="s">
        <v>1</v>
      </c>
      <c r="D708">
        <v>0.04</v>
      </c>
      <c r="E708">
        <v>155.99</v>
      </c>
      <c r="F708">
        <v>8.08</v>
      </c>
      <c r="G708" t="s">
        <v>14</v>
      </c>
      <c r="H708" t="s">
        <v>70</v>
      </c>
      <c r="I708" t="s">
        <v>16</v>
      </c>
      <c r="J708" t="s">
        <v>111</v>
      </c>
      <c r="K708" t="s">
        <v>49</v>
      </c>
      <c r="L708" t="s">
        <v>1463</v>
      </c>
      <c r="M708">
        <v>0.6</v>
      </c>
      <c r="N708" t="s">
        <v>8</v>
      </c>
      <c r="O708" t="s">
        <v>28</v>
      </c>
      <c r="P708" t="s">
        <v>79</v>
      </c>
      <c r="Q708" t="s">
        <v>538</v>
      </c>
      <c r="R708">
        <v>60540</v>
      </c>
      <c r="S708">
        <v>42067</v>
      </c>
      <c r="T708">
        <v>42068</v>
      </c>
      <c r="U708">
        <v>1374.9480000000001</v>
      </c>
      <c r="V708">
        <v>22</v>
      </c>
      <c r="W708">
        <v>2800.33</v>
      </c>
      <c r="X708">
        <v>86792</v>
      </c>
      <c r="Y708" t="s">
        <v>3216</v>
      </c>
    </row>
    <row r="709" spans="1:25" x14ac:dyDescent="0.2">
      <c r="A709">
        <v>1005</v>
      </c>
      <c r="B709" t="s">
        <v>1373</v>
      </c>
      <c r="C709" t="s">
        <v>23</v>
      </c>
      <c r="D709">
        <v>0.06</v>
      </c>
      <c r="E709">
        <v>10.14</v>
      </c>
      <c r="F709">
        <v>2.27</v>
      </c>
      <c r="G709" t="s">
        <v>14</v>
      </c>
      <c r="H709" t="s">
        <v>3</v>
      </c>
      <c r="I709" t="s">
        <v>24</v>
      </c>
      <c r="J709" t="s">
        <v>64</v>
      </c>
      <c r="K709" t="s">
        <v>26</v>
      </c>
      <c r="L709" t="s">
        <v>147</v>
      </c>
      <c r="M709">
        <v>0.36</v>
      </c>
      <c r="N709" t="s">
        <v>8</v>
      </c>
      <c r="O709" t="s">
        <v>28</v>
      </c>
      <c r="P709" t="s">
        <v>79</v>
      </c>
      <c r="Q709" t="s">
        <v>1375</v>
      </c>
      <c r="R709">
        <v>60089</v>
      </c>
      <c r="S709">
        <v>42067</v>
      </c>
      <c r="T709">
        <v>42067</v>
      </c>
      <c r="U709">
        <v>-3.88</v>
      </c>
      <c r="V709">
        <v>1</v>
      </c>
      <c r="W709">
        <v>12.18</v>
      </c>
      <c r="X709">
        <v>90043</v>
      </c>
      <c r="Y709" t="s">
        <v>3216</v>
      </c>
    </row>
    <row r="710" spans="1:25" x14ac:dyDescent="0.2">
      <c r="A710">
        <v>2358</v>
      </c>
      <c r="B710" t="s">
        <v>1142</v>
      </c>
      <c r="C710" t="s">
        <v>23</v>
      </c>
      <c r="D710">
        <v>0.1</v>
      </c>
      <c r="E710">
        <v>205.99</v>
      </c>
      <c r="F710">
        <v>8.99</v>
      </c>
      <c r="G710" t="s">
        <v>14</v>
      </c>
      <c r="H710" t="s">
        <v>70</v>
      </c>
      <c r="I710" t="s">
        <v>16</v>
      </c>
      <c r="J710" t="s">
        <v>111</v>
      </c>
      <c r="K710" t="s">
        <v>49</v>
      </c>
      <c r="L710" t="s">
        <v>639</v>
      </c>
      <c r="M710">
        <v>0.56000000000000005</v>
      </c>
      <c r="N710" t="s">
        <v>8</v>
      </c>
      <c r="O710" t="s">
        <v>9</v>
      </c>
      <c r="P710" t="s">
        <v>99</v>
      </c>
      <c r="Q710" t="s">
        <v>1072</v>
      </c>
      <c r="R710">
        <v>33311</v>
      </c>
      <c r="S710">
        <v>42067</v>
      </c>
      <c r="T710">
        <v>42071</v>
      </c>
      <c r="U710">
        <v>147</v>
      </c>
      <c r="V710">
        <v>2</v>
      </c>
      <c r="W710">
        <v>324.62</v>
      </c>
      <c r="X710">
        <v>88267</v>
      </c>
      <c r="Y710" t="s">
        <v>3215</v>
      </c>
    </row>
    <row r="711" spans="1:25" x14ac:dyDescent="0.2">
      <c r="A711">
        <v>91</v>
      </c>
      <c r="B711" t="s">
        <v>1222</v>
      </c>
      <c r="C711" t="s">
        <v>92</v>
      </c>
      <c r="D711">
        <v>0.06</v>
      </c>
      <c r="E711">
        <v>175.99</v>
      </c>
      <c r="F711">
        <v>8.99</v>
      </c>
      <c r="G711" t="s">
        <v>14</v>
      </c>
      <c r="H711" t="s">
        <v>70</v>
      </c>
      <c r="I711" t="s">
        <v>16</v>
      </c>
      <c r="J711" t="s">
        <v>111</v>
      </c>
      <c r="K711" t="s">
        <v>49</v>
      </c>
      <c r="L711" t="s">
        <v>1155</v>
      </c>
      <c r="M711">
        <v>0.56999999999999995</v>
      </c>
      <c r="N711" t="s">
        <v>8</v>
      </c>
      <c r="O711" t="s">
        <v>35</v>
      </c>
      <c r="P711" t="s">
        <v>66</v>
      </c>
      <c r="Q711" t="s">
        <v>1223</v>
      </c>
      <c r="R711">
        <v>94591</v>
      </c>
      <c r="S711">
        <v>42067</v>
      </c>
      <c r="T711">
        <v>42069</v>
      </c>
      <c r="U711">
        <v>2031.5070000000001</v>
      </c>
      <c r="V711">
        <v>23</v>
      </c>
      <c r="W711">
        <v>3363.53</v>
      </c>
      <c r="X711">
        <v>87177</v>
      </c>
      <c r="Y711" t="s">
        <v>3217</v>
      </c>
    </row>
    <row r="712" spans="1:25" x14ac:dyDescent="0.2">
      <c r="A712">
        <v>679</v>
      </c>
      <c r="B712" t="s">
        <v>1464</v>
      </c>
      <c r="C712" t="s">
        <v>92</v>
      </c>
      <c r="D712">
        <v>0.01</v>
      </c>
      <c r="E712">
        <v>3.95</v>
      </c>
      <c r="F712">
        <v>5.13</v>
      </c>
      <c r="G712" t="s">
        <v>14</v>
      </c>
      <c r="H712" t="s">
        <v>70</v>
      </c>
      <c r="I712" t="s">
        <v>24</v>
      </c>
      <c r="J712" t="s">
        <v>71</v>
      </c>
      <c r="K712" t="s">
        <v>49</v>
      </c>
      <c r="L712" t="s">
        <v>1465</v>
      </c>
      <c r="M712">
        <v>0.59</v>
      </c>
      <c r="N712" t="s">
        <v>8</v>
      </c>
      <c r="O712" t="s">
        <v>35</v>
      </c>
      <c r="P712" t="s">
        <v>42</v>
      </c>
      <c r="Q712" t="s">
        <v>1466</v>
      </c>
      <c r="R712">
        <v>98387</v>
      </c>
      <c r="S712">
        <v>42067</v>
      </c>
      <c r="T712">
        <v>42068</v>
      </c>
      <c r="U712">
        <v>-19.93</v>
      </c>
      <c r="V712">
        <v>2</v>
      </c>
      <c r="W712">
        <v>10.11</v>
      </c>
      <c r="X712">
        <v>88890</v>
      </c>
      <c r="Y712" t="s">
        <v>3217</v>
      </c>
    </row>
    <row r="713" spans="1:25" x14ac:dyDescent="0.2">
      <c r="A713">
        <v>679</v>
      </c>
      <c r="B713" t="s">
        <v>1464</v>
      </c>
      <c r="C713" t="s">
        <v>92</v>
      </c>
      <c r="D713">
        <v>0.02</v>
      </c>
      <c r="E713">
        <v>367.99</v>
      </c>
      <c r="F713">
        <v>19.989999999999998</v>
      </c>
      <c r="G713" t="s">
        <v>14</v>
      </c>
      <c r="H713" t="s">
        <v>70</v>
      </c>
      <c r="I713" t="s">
        <v>24</v>
      </c>
      <c r="J713" t="s">
        <v>48</v>
      </c>
      <c r="K713" t="s">
        <v>49</v>
      </c>
      <c r="L713" t="s">
        <v>1467</v>
      </c>
      <c r="M713">
        <v>0.4</v>
      </c>
      <c r="N713" t="s">
        <v>8</v>
      </c>
      <c r="O713" t="s">
        <v>35</v>
      </c>
      <c r="P713" t="s">
        <v>42</v>
      </c>
      <c r="Q713" t="s">
        <v>1466</v>
      </c>
      <c r="R713">
        <v>98387</v>
      </c>
      <c r="S713">
        <v>42067</v>
      </c>
      <c r="T713">
        <v>42068</v>
      </c>
      <c r="U713">
        <v>4568.6072999999997</v>
      </c>
      <c r="V713">
        <v>17</v>
      </c>
      <c r="W713">
        <v>6621.17</v>
      </c>
      <c r="X713">
        <v>88890</v>
      </c>
      <c r="Y713" t="s">
        <v>3217</v>
      </c>
    </row>
    <row r="714" spans="1:25" x14ac:dyDescent="0.2">
      <c r="A714">
        <v>680</v>
      </c>
      <c r="B714" t="s">
        <v>1468</v>
      </c>
      <c r="C714" t="s">
        <v>92</v>
      </c>
      <c r="D714">
        <v>0.04</v>
      </c>
      <c r="E714">
        <v>95.99</v>
      </c>
      <c r="F714">
        <v>4.9000000000000004</v>
      </c>
      <c r="G714" t="s">
        <v>14</v>
      </c>
      <c r="H714" t="s">
        <v>70</v>
      </c>
      <c r="I714" t="s">
        <v>16</v>
      </c>
      <c r="J714" t="s">
        <v>111</v>
      </c>
      <c r="K714" t="s">
        <v>49</v>
      </c>
      <c r="L714" t="s">
        <v>744</v>
      </c>
      <c r="M714">
        <v>0.56000000000000005</v>
      </c>
      <c r="N714" t="s">
        <v>8</v>
      </c>
      <c r="O714" t="s">
        <v>35</v>
      </c>
      <c r="P714" t="s">
        <v>42</v>
      </c>
      <c r="Q714" t="s">
        <v>1469</v>
      </c>
      <c r="R714">
        <v>99207</v>
      </c>
      <c r="S714">
        <v>42067</v>
      </c>
      <c r="T714">
        <v>42069</v>
      </c>
      <c r="U714">
        <v>-258.22500000000002</v>
      </c>
      <c r="V714">
        <v>3</v>
      </c>
      <c r="W714">
        <v>253.78</v>
      </c>
      <c r="X714">
        <v>88890</v>
      </c>
      <c r="Y714" t="s">
        <v>3217</v>
      </c>
    </row>
    <row r="715" spans="1:25" x14ac:dyDescent="0.2">
      <c r="A715">
        <v>2696</v>
      </c>
      <c r="B715" t="s">
        <v>1470</v>
      </c>
      <c r="C715" t="s">
        <v>1</v>
      </c>
      <c r="D715">
        <v>0.05</v>
      </c>
      <c r="E715">
        <v>107.53</v>
      </c>
      <c r="F715">
        <v>5.81</v>
      </c>
      <c r="G715" t="s">
        <v>14</v>
      </c>
      <c r="H715" t="s">
        <v>47</v>
      </c>
      <c r="I715" t="s">
        <v>4</v>
      </c>
      <c r="J715" t="s">
        <v>102</v>
      </c>
      <c r="K715" t="s">
        <v>120</v>
      </c>
      <c r="L715" t="s">
        <v>1471</v>
      </c>
      <c r="M715">
        <v>0.65</v>
      </c>
      <c r="N715" t="s">
        <v>8</v>
      </c>
      <c r="O715" t="s">
        <v>9</v>
      </c>
      <c r="P715" t="s">
        <v>140</v>
      </c>
      <c r="Q715" t="s">
        <v>1472</v>
      </c>
      <c r="R715">
        <v>35401</v>
      </c>
      <c r="S715">
        <v>42068</v>
      </c>
      <c r="T715">
        <v>42069</v>
      </c>
      <c r="U715">
        <v>-89.418000000000006</v>
      </c>
      <c r="V715">
        <v>6</v>
      </c>
      <c r="W715">
        <v>612.91999999999996</v>
      </c>
      <c r="X715">
        <v>87676</v>
      </c>
      <c r="Y715" t="s">
        <v>3215</v>
      </c>
    </row>
    <row r="716" spans="1:25" x14ac:dyDescent="0.2">
      <c r="A716">
        <v>2376</v>
      </c>
      <c r="B716" t="s">
        <v>1473</v>
      </c>
      <c r="C716" t="s">
        <v>13</v>
      </c>
      <c r="D716">
        <v>0.05</v>
      </c>
      <c r="E716">
        <v>3.28</v>
      </c>
      <c r="F716">
        <v>3.97</v>
      </c>
      <c r="G716" t="s">
        <v>14</v>
      </c>
      <c r="H716" t="s">
        <v>70</v>
      </c>
      <c r="I716" t="s">
        <v>24</v>
      </c>
      <c r="J716" t="s">
        <v>25</v>
      </c>
      <c r="K716" t="s">
        <v>26</v>
      </c>
      <c r="L716" t="s">
        <v>221</v>
      </c>
      <c r="M716">
        <v>0.56000000000000005</v>
      </c>
      <c r="N716" t="s">
        <v>8</v>
      </c>
      <c r="O716" t="s">
        <v>35</v>
      </c>
      <c r="P716" t="s">
        <v>466</v>
      </c>
      <c r="Q716" t="s">
        <v>1474</v>
      </c>
      <c r="R716">
        <v>83843</v>
      </c>
      <c r="S716">
        <v>42068</v>
      </c>
      <c r="T716">
        <v>42069</v>
      </c>
      <c r="U716">
        <v>-100.24</v>
      </c>
      <c r="V716">
        <v>18</v>
      </c>
      <c r="W716">
        <v>61.29</v>
      </c>
      <c r="X716">
        <v>91321</v>
      </c>
      <c r="Y716" t="s">
        <v>3217</v>
      </c>
    </row>
    <row r="717" spans="1:25" x14ac:dyDescent="0.2">
      <c r="A717">
        <v>2376</v>
      </c>
      <c r="B717" t="s">
        <v>1473</v>
      </c>
      <c r="C717" t="s">
        <v>13</v>
      </c>
      <c r="D717">
        <v>0.03</v>
      </c>
      <c r="E717">
        <v>6.98</v>
      </c>
      <c r="F717">
        <v>9.69</v>
      </c>
      <c r="G717" t="s">
        <v>14</v>
      </c>
      <c r="H717" t="s">
        <v>70</v>
      </c>
      <c r="I717" t="s">
        <v>24</v>
      </c>
      <c r="J717" t="s">
        <v>54</v>
      </c>
      <c r="K717" t="s">
        <v>49</v>
      </c>
      <c r="L717" t="s">
        <v>1475</v>
      </c>
      <c r="M717">
        <v>0.83</v>
      </c>
      <c r="N717" t="s">
        <v>8</v>
      </c>
      <c r="O717" t="s">
        <v>35</v>
      </c>
      <c r="P717" t="s">
        <v>466</v>
      </c>
      <c r="Q717" t="s">
        <v>1474</v>
      </c>
      <c r="R717">
        <v>83843</v>
      </c>
      <c r="S717">
        <v>42068</v>
      </c>
      <c r="T717">
        <v>42070</v>
      </c>
      <c r="U717">
        <v>-262.62</v>
      </c>
      <c r="V717">
        <v>15</v>
      </c>
      <c r="W717">
        <v>109.15</v>
      </c>
      <c r="X717">
        <v>91321</v>
      </c>
      <c r="Y717" t="s">
        <v>3217</v>
      </c>
    </row>
    <row r="718" spans="1:25" x14ac:dyDescent="0.2">
      <c r="A718">
        <v>670</v>
      </c>
      <c r="B718" t="s">
        <v>1476</v>
      </c>
      <c r="C718" t="s">
        <v>23</v>
      </c>
      <c r="D718">
        <v>0.08</v>
      </c>
      <c r="E718">
        <v>296.18</v>
      </c>
      <c r="F718">
        <v>54.12</v>
      </c>
      <c r="G718" t="s">
        <v>2</v>
      </c>
      <c r="H718" t="s">
        <v>47</v>
      </c>
      <c r="I718" t="s">
        <v>4</v>
      </c>
      <c r="J718" t="s">
        <v>5</v>
      </c>
      <c r="K718" t="s">
        <v>6</v>
      </c>
      <c r="L718" t="s">
        <v>1055</v>
      </c>
      <c r="M718">
        <v>0.76</v>
      </c>
      <c r="N718" t="s">
        <v>8</v>
      </c>
      <c r="O718" t="s">
        <v>9</v>
      </c>
      <c r="P718" t="s">
        <v>218</v>
      </c>
      <c r="Q718" t="s">
        <v>1477</v>
      </c>
      <c r="R718">
        <v>22025</v>
      </c>
      <c r="S718">
        <v>42068</v>
      </c>
      <c r="T718">
        <v>42075</v>
      </c>
      <c r="U718">
        <v>-187.22200000000001</v>
      </c>
      <c r="V718">
        <v>5</v>
      </c>
      <c r="W718">
        <v>1429.81</v>
      </c>
      <c r="X718">
        <v>88474</v>
      </c>
      <c r="Y718" t="s">
        <v>3215</v>
      </c>
    </row>
    <row r="719" spans="1:25" x14ac:dyDescent="0.2">
      <c r="A719">
        <v>2944</v>
      </c>
      <c r="B719" t="s">
        <v>1478</v>
      </c>
      <c r="C719" t="s">
        <v>23</v>
      </c>
      <c r="D719">
        <v>0.04</v>
      </c>
      <c r="E719">
        <v>4.55</v>
      </c>
      <c r="F719">
        <v>1.49</v>
      </c>
      <c r="G719" t="s">
        <v>14</v>
      </c>
      <c r="H719" t="s">
        <v>70</v>
      </c>
      <c r="I719" t="s">
        <v>24</v>
      </c>
      <c r="J719" t="s">
        <v>48</v>
      </c>
      <c r="K719" t="s">
        <v>49</v>
      </c>
      <c r="L719" t="s">
        <v>1479</v>
      </c>
      <c r="M719">
        <v>0.35</v>
      </c>
      <c r="N719" t="s">
        <v>8</v>
      </c>
      <c r="O719" t="s">
        <v>28</v>
      </c>
      <c r="P719" t="s">
        <v>265</v>
      </c>
      <c r="Q719" t="s">
        <v>1480</v>
      </c>
      <c r="R719">
        <v>48640</v>
      </c>
      <c r="S719">
        <v>42068</v>
      </c>
      <c r="T719">
        <v>42070</v>
      </c>
      <c r="U719">
        <v>28.288</v>
      </c>
      <c r="V719">
        <v>13</v>
      </c>
      <c r="W719">
        <v>59.75</v>
      </c>
      <c r="X719">
        <v>90309</v>
      </c>
      <c r="Y719" t="s">
        <v>3216</v>
      </c>
    </row>
    <row r="720" spans="1:25" x14ac:dyDescent="0.2">
      <c r="A720">
        <v>392</v>
      </c>
      <c r="B720" t="s">
        <v>1481</v>
      </c>
      <c r="C720" t="s">
        <v>92</v>
      </c>
      <c r="D720">
        <v>0.02</v>
      </c>
      <c r="E720">
        <v>34.979999999999997</v>
      </c>
      <c r="F720">
        <v>7.53</v>
      </c>
      <c r="G720" t="s">
        <v>14</v>
      </c>
      <c r="H720" t="s">
        <v>70</v>
      </c>
      <c r="I720" t="s">
        <v>16</v>
      </c>
      <c r="J720" t="s">
        <v>17</v>
      </c>
      <c r="K720" t="s">
        <v>49</v>
      </c>
      <c r="L720" t="s">
        <v>1415</v>
      </c>
      <c r="M720">
        <v>0.76</v>
      </c>
      <c r="N720" t="s">
        <v>8</v>
      </c>
      <c r="O720" t="s">
        <v>28</v>
      </c>
      <c r="P720" t="s">
        <v>56</v>
      </c>
      <c r="Q720" t="s">
        <v>1482</v>
      </c>
      <c r="R720">
        <v>63105</v>
      </c>
      <c r="S720">
        <v>42068</v>
      </c>
      <c r="T720">
        <v>42070</v>
      </c>
      <c r="U720">
        <v>-159.68</v>
      </c>
      <c r="V720">
        <v>1</v>
      </c>
      <c r="W720">
        <v>37.159999999999997</v>
      </c>
      <c r="X720">
        <v>86383</v>
      </c>
      <c r="Y720" t="s">
        <v>3216</v>
      </c>
    </row>
    <row r="721" spans="1:25" x14ac:dyDescent="0.2">
      <c r="A721">
        <v>392</v>
      </c>
      <c r="B721" t="s">
        <v>1481</v>
      </c>
      <c r="C721" t="s">
        <v>92</v>
      </c>
      <c r="D721">
        <v>0.01</v>
      </c>
      <c r="E721">
        <v>19.989999999999998</v>
      </c>
      <c r="F721">
        <v>11.17</v>
      </c>
      <c r="G721" t="s">
        <v>14</v>
      </c>
      <c r="H721" t="s">
        <v>70</v>
      </c>
      <c r="I721" t="s">
        <v>4</v>
      </c>
      <c r="J721" t="s">
        <v>102</v>
      </c>
      <c r="K721" t="s">
        <v>40</v>
      </c>
      <c r="L721" t="s">
        <v>465</v>
      </c>
      <c r="M721">
        <v>0.6</v>
      </c>
      <c r="N721" t="s">
        <v>8</v>
      </c>
      <c r="O721" t="s">
        <v>28</v>
      </c>
      <c r="P721" t="s">
        <v>56</v>
      </c>
      <c r="Q721" t="s">
        <v>1482</v>
      </c>
      <c r="R721">
        <v>63105</v>
      </c>
      <c r="S721">
        <v>42068</v>
      </c>
      <c r="T721">
        <v>42071</v>
      </c>
      <c r="U721">
        <v>27.91</v>
      </c>
      <c r="V721">
        <v>2</v>
      </c>
      <c r="W721">
        <v>43.65</v>
      </c>
      <c r="X721">
        <v>86383</v>
      </c>
      <c r="Y721" t="s">
        <v>3216</v>
      </c>
    </row>
    <row r="722" spans="1:25" x14ac:dyDescent="0.2">
      <c r="A722">
        <v>3003</v>
      </c>
      <c r="B722" t="s">
        <v>1483</v>
      </c>
      <c r="C722" t="s">
        <v>92</v>
      </c>
      <c r="D722">
        <v>0.03</v>
      </c>
      <c r="E722">
        <v>85.99</v>
      </c>
      <c r="F722">
        <v>0.99</v>
      </c>
      <c r="G722" t="s">
        <v>14</v>
      </c>
      <c r="H722" t="s">
        <v>47</v>
      </c>
      <c r="I722" t="s">
        <v>16</v>
      </c>
      <c r="J722" t="s">
        <v>111</v>
      </c>
      <c r="K722" t="s">
        <v>26</v>
      </c>
      <c r="L722" t="s">
        <v>1152</v>
      </c>
      <c r="M722">
        <v>0.55000000000000004</v>
      </c>
      <c r="N722" t="s">
        <v>8</v>
      </c>
      <c r="O722" t="s">
        <v>35</v>
      </c>
      <c r="P722" t="s">
        <v>466</v>
      </c>
      <c r="Q722" t="s">
        <v>1484</v>
      </c>
      <c r="R722">
        <v>83814</v>
      </c>
      <c r="S722">
        <v>42068</v>
      </c>
      <c r="T722">
        <v>42069</v>
      </c>
      <c r="U722">
        <v>1037.1044999999999</v>
      </c>
      <c r="V722">
        <v>20</v>
      </c>
      <c r="W722">
        <v>1503.05</v>
      </c>
      <c r="X722">
        <v>91586</v>
      </c>
      <c r="Y722" t="s">
        <v>3217</v>
      </c>
    </row>
    <row r="723" spans="1:25" x14ac:dyDescent="0.2">
      <c r="A723">
        <v>1014</v>
      </c>
      <c r="B723" t="s">
        <v>1420</v>
      </c>
      <c r="C723" t="s">
        <v>46</v>
      </c>
      <c r="D723">
        <v>0.08</v>
      </c>
      <c r="E723">
        <v>10.91</v>
      </c>
      <c r="F723">
        <v>2.99</v>
      </c>
      <c r="G723" t="s">
        <v>14</v>
      </c>
      <c r="H723" t="s">
        <v>47</v>
      </c>
      <c r="I723" t="s">
        <v>24</v>
      </c>
      <c r="J723" t="s">
        <v>48</v>
      </c>
      <c r="K723" t="s">
        <v>49</v>
      </c>
      <c r="L723" t="s">
        <v>1485</v>
      </c>
      <c r="M723">
        <v>0.38</v>
      </c>
      <c r="N723" t="s">
        <v>8</v>
      </c>
      <c r="O723" t="s">
        <v>9</v>
      </c>
      <c r="P723" t="s">
        <v>20</v>
      </c>
      <c r="Q723" t="s">
        <v>1421</v>
      </c>
      <c r="R723">
        <v>72022</v>
      </c>
      <c r="S723">
        <v>42068</v>
      </c>
      <c r="T723">
        <v>42069</v>
      </c>
      <c r="U723">
        <v>-2.1</v>
      </c>
      <c r="V723">
        <v>11</v>
      </c>
      <c r="W723">
        <v>119.99</v>
      </c>
      <c r="X723">
        <v>88388</v>
      </c>
      <c r="Y723" t="s">
        <v>3215</v>
      </c>
    </row>
    <row r="724" spans="1:25" x14ac:dyDescent="0.2">
      <c r="A724">
        <v>1279</v>
      </c>
      <c r="B724" t="s">
        <v>1423</v>
      </c>
      <c r="C724" t="s">
        <v>46</v>
      </c>
      <c r="D724">
        <v>0</v>
      </c>
      <c r="E724">
        <v>442.14</v>
      </c>
      <c r="F724">
        <v>14.7</v>
      </c>
      <c r="G724" t="s">
        <v>2</v>
      </c>
      <c r="H724" t="s">
        <v>70</v>
      </c>
      <c r="I724" t="s">
        <v>16</v>
      </c>
      <c r="J724" t="s">
        <v>32</v>
      </c>
      <c r="K724" t="s">
        <v>33</v>
      </c>
      <c r="L724" t="s">
        <v>1288</v>
      </c>
      <c r="M724">
        <v>0.56000000000000005</v>
      </c>
      <c r="N724" t="s">
        <v>8</v>
      </c>
      <c r="O724" t="s">
        <v>28</v>
      </c>
      <c r="P724" t="s">
        <v>29</v>
      </c>
      <c r="Q724" t="s">
        <v>1424</v>
      </c>
      <c r="R724">
        <v>46324</v>
      </c>
      <c r="S724">
        <v>42068</v>
      </c>
      <c r="T724">
        <v>42068</v>
      </c>
      <c r="U724">
        <v>501.51</v>
      </c>
      <c r="V724">
        <v>5</v>
      </c>
      <c r="W724">
        <v>2343.34</v>
      </c>
      <c r="X724">
        <v>90115</v>
      </c>
      <c r="Y724" t="s">
        <v>3216</v>
      </c>
    </row>
    <row r="725" spans="1:25" x14ac:dyDescent="0.2">
      <c r="A725">
        <v>1432</v>
      </c>
      <c r="B725" t="s">
        <v>1486</v>
      </c>
      <c r="C725" t="s">
        <v>46</v>
      </c>
      <c r="D725">
        <v>0.05</v>
      </c>
      <c r="E725">
        <v>9.7799999999999994</v>
      </c>
      <c r="F725">
        <v>1.39</v>
      </c>
      <c r="G725" t="s">
        <v>14</v>
      </c>
      <c r="H725" t="s">
        <v>70</v>
      </c>
      <c r="I725" t="s">
        <v>24</v>
      </c>
      <c r="J725" t="s">
        <v>321</v>
      </c>
      <c r="K725" t="s">
        <v>49</v>
      </c>
      <c r="L725" t="s">
        <v>1487</v>
      </c>
      <c r="M725">
        <v>0.39</v>
      </c>
      <c r="N725" t="s">
        <v>8</v>
      </c>
      <c r="O725" t="s">
        <v>28</v>
      </c>
      <c r="P725" t="s">
        <v>29</v>
      </c>
      <c r="Q725" t="s">
        <v>1488</v>
      </c>
      <c r="R725">
        <v>46203</v>
      </c>
      <c r="S725">
        <v>42068</v>
      </c>
      <c r="T725">
        <v>42069</v>
      </c>
      <c r="U725">
        <v>74.278499999999994</v>
      </c>
      <c r="V725">
        <v>11</v>
      </c>
      <c r="W725">
        <v>107.65</v>
      </c>
      <c r="X725">
        <v>86826</v>
      </c>
      <c r="Y725" t="s">
        <v>3216</v>
      </c>
    </row>
    <row r="726" spans="1:25" x14ac:dyDescent="0.2">
      <c r="A726">
        <v>1433</v>
      </c>
      <c r="B726" t="s">
        <v>1489</v>
      </c>
      <c r="C726" t="s">
        <v>46</v>
      </c>
      <c r="D726">
        <v>0.02</v>
      </c>
      <c r="E726">
        <v>3.28</v>
      </c>
      <c r="F726">
        <v>3.97</v>
      </c>
      <c r="G726" t="s">
        <v>63</v>
      </c>
      <c r="H726" t="s">
        <v>70</v>
      </c>
      <c r="I726" t="s">
        <v>24</v>
      </c>
      <c r="J726" t="s">
        <v>25</v>
      </c>
      <c r="K726" t="s">
        <v>26</v>
      </c>
      <c r="L726" t="s">
        <v>343</v>
      </c>
      <c r="M726">
        <v>0.56000000000000005</v>
      </c>
      <c r="N726" t="s">
        <v>8</v>
      </c>
      <c r="O726" t="s">
        <v>28</v>
      </c>
      <c r="P726" t="s">
        <v>29</v>
      </c>
      <c r="Q726" t="s">
        <v>1490</v>
      </c>
      <c r="R726">
        <v>47130</v>
      </c>
      <c r="S726">
        <v>42068</v>
      </c>
      <c r="T726">
        <v>42069</v>
      </c>
      <c r="U726">
        <v>-66.349999999999994</v>
      </c>
      <c r="V726">
        <v>7</v>
      </c>
      <c r="W726">
        <v>25.15</v>
      </c>
      <c r="X726">
        <v>86826</v>
      </c>
      <c r="Y726" t="s">
        <v>3216</v>
      </c>
    </row>
    <row r="727" spans="1:25" x14ac:dyDescent="0.2">
      <c r="A727">
        <v>2006</v>
      </c>
      <c r="B727" t="s">
        <v>1491</v>
      </c>
      <c r="C727" t="s">
        <v>46</v>
      </c>
      <c r="D727">
        <v>0.03</v>
      </c>
      <c r="E727">
        <v>5.78</v>
      </c>
      <c r="F727">
        <v>5.37</v>
      </c>
      <c r="G727" t="s">
        <v>14</v>
      </c>
      <c r="H727" t="s">
        <v>47</v>
      </c>
      <c r="I727" t="s">
        <v>24</v>
      </c>
      <c r="J727" t="s">
        <v>64</v>
      </c>
      <c r="K727" t="s">
        <v>49</v>
      </c>
      <c r="L727" t="s">
        <v>1492</v>
      </c>
      <c r="M727">
        <v>0.36</v>
      </c>
      <c r="N727" t="s">
        <v>8</v>
      </c>
      <c r="O727" t="s">
        <v>35</v>
      </c>
      <c r="P727" t="s">
        <v>36</v>
      </c>
      <c r="Q727" t="s">
        <v>1219</v>
      </c>
      <c r="R727">
        <v>81301</v>
      </c>
      <c r="S727">
        <v>42068</v>
      </c>
      <c r="T727">
        <v>42069</v>
      </c>
      <c r="U727">
        <v>-63.35</v>
      </c>
      <c r="V727">
        <v>15</v>
      </c>
      <c r="W727">
        <v>88.22</v>
      </c>
      <c r="X727">
        <v>88798</v>
      </c>
      <c r="Y727" t="s">
        <v>3217</v>
      </c>
    </row>
    <row r="728" spans="1:25" x14ac:dyDescent="0.2">
      <c r="A728">
        <v>868</v>
      </c>
      <c r="B728" t="s">
        <v>1344</v>
      </c>
      <c r="C728" t="s">
        <v>1</v>
      </c>
      <c r="D728">
        <v>0.06</v>
      </c>
      <c r="E728">
        <v>6.48</v>
      </c>
      <c r="F728">
        <v>8.8800000000000008</v>
      </c>
      <c r="G728" t="s">
        <v>14</v>
      </c>
      <c r="H728" t="s">
        <v>70</v>
      </c>
      <c r="I728" t="s">
        <v>24</v>
      </c>
      <c r="J728" t="s">
        <v>64</v>
      </c>
      <c r="K728" t="s">
        <v>49</v>
      </c>
      <c r="L728" t="s">
        <v>1493</v>
      </c>
      <c r="M728">
        <v>0.37</v>
      </c>
      <c r="N728" t="s">
        <v>8</v>
      </c>
      <c r="O728" t="s">
        <v>28</v>
      </c>
      <c r="P728" t="s">
        <v>60</v>
      </c>
      <c r="Q728" t="s">
        <v>1346</v>
      </c>
      <c r="R728">
        <v>55126</v>
      </c>
      <c r="S728">
        <v>42069</v>
      </c>
      <c r="T728">
        <v>42070</v>
      </c>
      <c r="U728">
        <v>-237.47</v>
      </c>
      <c r="V728">
        <v>20</v>
      </c>
      <c r="W728">
        <v>125.77</v>
      </c>
      <c r="X728">
        <v>91195</v>
      </c>
      <c r="Y728" t="s">
        <v>3216</v>
      </c>
    </row>
    <row r="729" spans="1:25" x14ac:dyDescent="0.2">
      <c r="A729">
        <v>3008</v>
      </c>
      <c r="B729" t="s">
        <v>1494</v>
      </c>
      <c r="C729" t="s">
        <v>1</v>
      </c>
      <c r="D729">
        <v>0.05</v>
      </c>
      <c r="E729">
        <v>9.99</v>
      </c>
      <c r="F729">
        <v>4.78</v>
      </c>
      <c r="G729" t="s">
        <v>14</v>
      </c>
      <c r="H729" t="s">
        <v>47</v>
      </c>
      <c r="I729" t="s">
        <v>24</v>
      </c>
      <c r="J729" t="s">
        <v>64</v>
      </c>
      <c r="K729" t="s">
        <v>49</v>
      </c>
      <c r="L729" t="s">
        <v>1495</v>
      </c>
      <c r="M729">
        <v>0.4</v>
      </c>
      <c r="N729" t="s">
        <v>8</v>
      </c>
      <c r="O729" t="s">
        <v>28</v>
      </c>
      <c r="P729" t="s">
        <v>60</v>
      </c>
      <c r="Q729" t="s">
        <v>1496</v>
      </c>
      <c r="R729">
        <v>55343</v>
      </c>
      <c r="S729">
        <v>42069</v>
      </c>
      <c r="T729">
        <v>42070</v>
      </c>
      <c r="U729">
        <v>41.3</v>
      </c>
      <c r="V729">
        <v>20</v>
      </c>
      <c r="W729">
        <v>203.37</v>
      </c>
      <c r="X729">
        <v>89414</v>
      </c>
      <c r="Y729" t="s">
        <v>3216</v>
      </c>
    </row>
    <row r="730" spans="1:25" x14ac:dyDescent="0.2">
      <c r="A730">
        <v>688</v>
      </c>
      <c r="B730" t="s">
        <v>1497</v>
      </c>
      <c r="C730" t="s">
        <v>23</v>
      </c>
      <c r="D730">
        <v>0.06</v>
      </c>
      <c r="E730">
        <v>4.18</v>
      </c>
      <c r="F730">
        <v>2.99</v>
      </c>
      <c r="G730" t="s">
        <v>14</v>
      </c>
      <c r="H730" t="s">
        <v>3</v>
      </c>
      <c r="I730" t="s">
        <v>24</v>
      </c>
      <c r="J730" t="s">
        <v>48</v>
      </c>
      <c r="K730" t="s">
        <v>49</v>
      </c>
      <c r="L730" t="s">
        <v>1498</v>
      </c>
      <c r="M730">
        <v>0.37</v>
      </c>
      <c r="N730" t="s">
        <v>8</v>
      </c>
      <c r="O730" t="s">
        <v>28</v>
      </c>
      <c r="P730" t="s">
        <v>56</v>
      </c>
      <c r="Q730" t="s">
        <v>1499</v>
      </c>
      <c r="R730">
        <v>63116</v>
      </c>
      <c r="S730">
        <v>42069</v>
      </c>
      <c r="T730">
        <v>42071</v>
      </c>
      <c r="U730">
        <v>-12.718999999999999</v>
      </c>
      <c r="V730">
        <v>5</v>
      </c>
      <c r="W730">
        <v>21.34</v>
      </c>
      <c r="X730">
        <v>88504</v>
      </c>
      <c r="Y730" t="s">
        <v>3216</v>
      </c>
    </row>
    <row r="731" spans="1:25" x14ac:dyDescent="0.2">
      <c r="A731">
        <v>797</v>
      </c>
      <c r="B731" t="s">
        <v>1500</v>
      </c>
      <c r="C731" t="s">
        <v>23</v>
      </c>
      <c r="D731">
        <v>0.09</v>
      </c>
      <c r="E731">
        <v>6.48</v>
      </c>
      <c r="F731">
        <v>6.86</v>
      </c>
      <c r="G731" t="s">
        <v>14</v>
      </c>
      <c r="H731" t="s">
        <v>70</v>
      </c>
      <c r="I731" t="s">
        <v>24</v>
      </c>
      <c r="J731" t="s">
        <v>64</v>
      </c>
      <c r="K731" t="s">
        <v>49</v>
      </c>
      <c r="L731" t="s">
        <v>1501</v>
      </c>
      <c r="M731">
        <v>0.37</v>
      </c>
      <c r="N731" t="s">
        <v>8</v>
      </c>
      <c r="O731" t="s">
        <v>35</v>
      </c>
      <c r="P731" t="s">
        <v>122</v>
      </c>
      <c r="Q731" t="s">
        <v>1502</v>
      </c>
      <c r="R731">
        <v>84067</v>
      </c>
      <c r="S731">
        <v>42069</v>
      </c>
      <c r="T731">
        <v>42071</v>
      </c>
      <c r="U731">
        <v>-62.23</v>
      </c>
      <c r="V731">
        <v>8</v>
      </c>
      <c r="W731">
        <v>50.88</v>
      </c>
      <c r="X731">
        <v>86870</v>
      </c>
      <c r="Y731" t="s">
        <v>3217</v>
      </c>
    </row>
    <row r="732" spans="1:25" x14ac:dyDescent="0.2">
      <c r="A732">
        <v>2729</v>
      </c>
      <c r="B732" t="s">
        <v>1503</v>
      </c>
      <c r="C732" t="s">
        <v>23</v>
      </c>
      <c r="D732">
        <v>0.08</v>
      </c>
      <c r="E732">
        <v>230.98</v>
      </c>
      <c r="F732">
        <v>23.78</v>
      </c>
      <c r="G732" t="s">
        <v>2</v>
      </c>
      <c r="H732" t="s">
        <v>15</v>
      </c>
      <c r="I732" t="s">
        <v>4</v>
      </c>
      <c r="J732" t="s">
        <v>5</v>
      </c>
      <c r="K732" t="s">
        <v>6</v>
      </c>
      <c r="L732" t="s">
        <v>1504</v>
      </c>
      <c r="M732">
        <v>0.6</v>
      </c>
      <c r="N732" t="s">
        <v>8</v>
      </c>
      <c r="O732" t="s">
        <v>35</v>
      </c>
      <c r="P732" t="s">
        <v>42</v>
      </c>
      <c r="Q732" t="s">
        <v>380</v>
      </c>
      <c r="R732">
        <v>98226</v>
      </c>
      <c r="S732">
        <v>42069</v>
      </c>
      <c r="T732">
        <v>42073</v>
      </c>
      <c r="U732">
        <v>501.69</v>
      </c>
      <c r="V732">
        <v>4</v>
      </c>
      <c r="W732">
        <v>924.8</v>
      </c>
      <c r="X732">
        <v>88114</v>
      </c>
      <c r="Y732" t="s">
        <v>3217</v>
      </c>
    </row>
    <row r="733" spans="1:25" x14ac:dyDescent="0.2">
      <c r="A733">
        <v>1771</v>
      </c>
      <c r="B733" t="s">
        <v>1505</v>
      </c>
      <c r="C733" t="s">
        <v>92</v>
      </c>
      <c r="D733">
        <v>7.0000000000000007E-2</v>
      </c>
      <c r="E733">
        <v>60.98</v>
      </c>
      <c r="F733">
        <v>49</v>
      </c>
      <c r="G733" t="s">
        <v>14</v>
      </c>
      <c r="H733" t="s">
        <v>47</v>
      </c>
      <c r="I733" t="s">
        <v>24</v>
      </c>
      <c r="J733" t="s">
        <v>71</v>
      </c>
      <c r="K733" t="s">
        <v>40</v>
      </c>
      <c r="L733" t="s">
        <v>1506</v>
      </c>
      <c r="M733">
        <v>0.59</v>
      </c>
      <c r="N733" t="s">
        <v>8</v>
      </c>
      <c r="O733" t="s">
        <v>28</v>
      </c>
      <c r="P733" t="s">
        <v>79</v>
      </c>
      <c r="Q733" t="s">
        <v>1013</v>
      </c>
      <c r="R733">
        <v>61032</v>
      </c>
      <c r="S733">
        <v>42069</v>
      </c>
      <c r="T733">
        <v>42070</v>
      </c>
      <c r="U733">
        <v>-807.89</v>
      </c>
      <c r="V733">
        <v>7</v>
      </c>
      <c r="W733">
        <v>410.17</v>
      </c>
      <c r="X733">
        <v>89106</v>
      </c>
      <c r="Y733" t="s">
        <v>3216</v>
      </c>
    </row>
    <row r="734" spans="1:25" x14ac:dyDescent="0.2">
      <c r="A734">
        <v>945</v>
      </c>
      <c r="B734" t="s">
        <v>1507</v>
      </c>
      <c r="C734" t="s">
        <v>46</v>
      </c>
      <c r="D734">
        <v>0.03</v>
      </c>
      <c r="E734">
        <v>31.74</v>
      </c>
      <c r="F734">
        <v>12.62</v>
      </c>
      <c r="G734" t="s">
        <v>14</v>
      </c>
      <c r="H734" t="s">
        <v>47</v>
      </c>
      <c r="I734" t="s">
        <v>24</v>
      </c>
      <c r="J734" t="s">
        <v>48</v>
      </c>
      <c r="K734" t="s">
        <v>49</v>
      </c>
      <c r="L734" t="s">
        <v>1508</v>
      </c>
      <c r="M734">
        <v>0.37</v>
      </c>
      <c r="N734" t="s">
        <v>8</v>
      </c>
      <c r="O734" t="s">
        <v>35</v>
      </c>
      <c r="P734" t="s">
        <v>66</v>
      </c>
      <c r="Q734" t="s">
        <v>1509</v>
      </c>
      <c r="R734">
        <v>95070</v>
      </c>
      <c r="S734">
        <v>42069</v>
      </c>
      <c r="T734">
        <v>42069</v>
      </c>
      <c r="U734">
        <v>-4.3010000000000002</v>
      </c>
      <c r="V734">
        <v>3</v>
      </c>
      <c r="W734">
        <v>98.7</v>
      </c>
      <c r="X734">
        <v>86567</v>
      </c>
      <c r="Y734" t="s">
        <v>3217</v>
      </c>
    </row>
    <row r="735" spans="1:25" x14ac:dyDescent="0.2">
      <c r="A735">
        <v>3327</v>
      </c>
      <c r="B735" t="s">
        <v>1510</v>
      </c>
      <c r="C735" t="s">
        <v>46</v>
      </c>
      <c r="D735">
        <v>0.06</v>
      </c>
      <c r="E735">
        <v>113.98</v>
      </c>
      <c r="F735">
        <v>30</v>
      </c>
      <c r="G735" t="s">
        <v>2</v>
      </c>
      <c r="H735" t="s">
        <v>3</v>
      </c>
      <c r="I735" t="s">
        <v>4</v>
      </c>
      <c r="J735" t="s">
        <v>85</v>
      </c>
      <c r="K735" t="s">
        <v>33</v>
      </c>
      <c r="L735" t="s">
        <v>1511</v>
      </c>
      <c r="M735">
        <v>0.69</v>
      </c>
      <c r="N735" t="s">
        <v>8</v>
      </c>
      <c r="O735" t="s">
        <v>28</v>
      </c>
      <c r="P735" t="s">
        <v>265</v>
      </c>
      <c r="Q735" t="s">
        <v>1512</v>
      </c>
      <c r="R735">
        <v>48060</v>
      </c>
      <c r="S735">
        <v>42069</v>
      </c>
      <c r="T735">
        <v>42071</v>
      </c>
      <c r="U735">
        <v>-127.3</v>
      </c>
      <c r="V735">
        <v>3</v>
      </c>
      <c r="W735">
        <v>356.14</v>
      </c>
      <c r="X735">
        <v>87272</v>
      </c>
      <c r="Y735" t="s">
        <v>3216</v>
      </c>
    </row>
    <row r="736" spans="1:25" x14ac:dyDescent="0.2">
      <c r="A736">
        <v>3327</v>
      </c>
      <c r="B736" t="s">
        <v>1510</v>
      </c>
      <c r="C736" t="s">
        <v>46</v>
      </c>
      <c r="D736">
        <v>0.05</v>
      </c>
      <c r="E736">
        <v>6.48</v>
      </c>
      <c r="F736">
        <v>6.86</v>
      </c>
      <c r="G736" t="s">
        <v>14</v>
      </c>
      <c r="H736" t="s">
        <v>3</v>
      </c>
      <c r="I736" t="s">
        <v>24</v>
      </c>
      <c r="J736" t="s">
        <v>64</v>
      </c>
      <c r="K736" t="s">
        <v>49</v>
      </c>
      <c r="L736" t="s">
        <v>1501</v>
      </c>
      <c r="M736">
        <v>0.37</v>
      </c>
      <c r="N736" t="s">
        <v>8</v>
      </c>
      <c r="O736" t="s">
        <v>28</v>
      </c>
      <c r="P736" t="s">
        <v>265</v>
      </c>
      <c r="Q736" t="s">
        <v>1512</v>
      </c>
      <c r="R736">
        <v>48060</v>
      </c>
      <c r="S736">
        <v>42069</v>
      </c>
      <c r="T736">
        <v>42071</v>
      </c>
      <c r="U736">
        <v>-52.77</v>
      </c>
      <c r="V736">
        <v>4</v>
      </c>
      <c r="W736">
        <v>27.08</v>
      </c>
      <c r="X736">
        <v>87272</v>
      </c>
      <c r="Y736" t="s">
        <v>3216</v>
      </c>
    </row>
    <row r="737" spans="1:25" x14ac:dyDescent="0.2">
      <c r="A737">
        <v>1020</v>
      </c>
      <c r="B737" t="s">
        <v>994</v>
      </c>
      <c r="C737" t="s">
        <v>1</v>
      </c>
      <c r="D737">
        <v>0.09</v>
      </c>
      <c r="E737">
        <v>517.48</v>
      </c>
      <c r="F737">
        <v>16.63</v>
      </c>
      <c r="G737" t="s">
        <v>2</v>
      </c>
      <c r="H737" t="s">
        <v>3</v>
      </c>
      <c r="I737" t="s">
        <v>16</v>
      </c>
      <c r="J737" t="s">
        <v>32</v>
      </c>
      <c r="K737" t="s">
        <v>6</v>
      </c>
      <c r="L737" t="s">
        <v>1513</v>
      </c>
      <c r="M737">
        <v>0.59</v>
      </c>
      <c r="N737" t="s">
        <v>8</v>
      </c>
      <c r="O737" t="s">
        <v>28</v>
      </c>
      <c r="P737" t="s">
        <v>513</v>
      </c>
      <c r="Q737" t="s">
        <v>996</v>
      </c>
      <c r="R737">
        <v>66762</v>
      </c>
      <c r="S737">
        <v>42070</v>
      </c>
      <c r="T737">
        <v>42070</v>
      </c>
      <c r="U737">
        <v>909.36</v>
      </c>
      <c r="V737">
        <v>5</v>
      </c>
      <c r="W737">
        <v>2354.54</v>
      </c>
      <c r="X737">
        <v>88632</v>
      </c>
      <c r="Y737" t="s">
        <v>3216</v>
      </c>
    </row>
    <row r="738" spans="1:25" x14ac:dyDescent="0.2">
      <c r="A738">
        <v>850</v>
      </c>
      <c r="B738" t="s">
        <v>1514</v>
      </c>
      <c r="C738" t="s">
        <v>46</v>
      </c>
      <c r="D738">
        <v>7.0000000000000007E-2</v>
      </c>
      <c r="E738">
        <v>6.08</v>
      </c>
      <c r="F738">
        <v>0.91</v>
      </c>
      <c r="G738" t="s">
        <v>14</v>
      </c>
      <c r="H738" t="s">
        <v>70</v>
      </c>
      <c r="I738" t="s">
        <v>24</v>
      </c>
      <c r="J738" t="s">
        <v>25</v>
      </c>
      <c r="K738" t="s">
        <v>26</v>
      </c>
      <c r="L738" t="s">
        <v>1515</v>
      </c>
      <c r="M738">
        <v>0.51</v>
      </c>
      <c r="N738" t="s">
        <v>8</v>
      </c>
      <c r="O738" t="s">
        <v>35</v>
      </c>
      <c r="P738" t="s">
        <v>66</v>
      </c>
      <c r="Q738" t="s">
        <v>1516</v>
      </c>
      <c r="R738">
        <v>93117</v>
      </c>
      <c r="S738">
        <v>42070</v>
      </c>
      <c r="T738">
        <v>42071</v>
      </c>
      <c r="U738">
        <v>19.57</v>
      </c>
      <c r="V738">
        <v>7</v>
      </c>
      <c r="W738">
        <v>41.96</v>
      </c>
      <c r="X738">
        <v>88569</v>
      </c>
      <c r="Y738" t="s">
        <v>3217</v>
      </c>
    </row>
    <row r="739" spans="1:25" x14ac:dyDescent="0.2">
      <c r="A739">
        <v>851</v>
      </c>
      <c r="B739" t="s">
        <v>1340</v>
      </c>
      <c r="C739" t="s">
        <v>46</v>
      </c>
      <c r="D739">
        <v>0.08</v>
      </c>
      <c r="E739">
        <v>19.899999999999999</v>
      </c>
      <c r="F739">
        <v>5.29</v>
      </c>
      <c r="G739" t="s">
        <v>14</v>
      </c>
      <c r="H739" t="s">
        <v>70</v>
      </c>
      <c r="I739" t="s">
        <v>24</v>
      </c>
      <c r="J739" t="s">
        <v>71</v>
      </c>
      <c r="K739" t="s">
        <v>120</v>
      </c>
      <c r="L739" t="s">
        <v>1517</v>
      </c>
      <c r="M739">
        <v>0.4</v>
      </c>
      <c r="N739" t="s">
        <v>8</v>
      </c>
      <c r="O739" t="s">
        <v>35</v>
      </c>
      <c r="P739" t="s">
        <v>66</v>
      </c>
      <c r="Q739" t="s">
        <v>1342</v>
      </c>
      <c r="R739">
        <v>91745</v>
      </c>
      <c r="S739">
        <v>42070</v>
      </c>
      <c r="T739">
        <v>42072</v>
      </c>
      <c r="U739">
        <v>107.11</v>
      </c>
      <c r="V739">
        <v>13</v>
      </c>
      <c r="W739">
        <v>240.46</v>
      </c>
      <c r="X739">
        <v>88569</v>
      </c>
      <c r="Y739" t="s">
        <v>3217</v>
      </c>
    </row>
    <row r="740" spans="1:25" x14ac:dyDescent="0.2">
      <c r="A740">
        <v>851</v>
      </c>
      <c r="B740" t="s">
        <v>1340</v>
      </c>
      <c r="C740" t="s">
        <v>46</v>
      </c>
      <c r="D740">
        <v>0.02</v>
      </c>
      <c r="E740">
        <v>3.36</v>
      </c>
      <c r="F740">
        <v>6.27</v>
      </c>
      <c r="G740" t="s">
        <v>14</v>
      </c>
      <c r="H740" t="s">
        <v>70</v>
      </c>
      <c r="I740" t="s">
        <v>24</v>
      </c>
      <c r="J740" t="s">
        <v>48</v>
      </c>
      <c r="K740" t="s">
        <v>49</v>
      </c>
      <c r="L740" t="s">
        <v>162</v>
      </c>
      <c r="M740">
        <v>0.4</v>
      </c>
      <c r="N740" t="s">
        <v>8</v>
      </c>
      <c r="O740" t="s">
        <v>35</v>
      </c>
      <c r="P740" t="s">
        <v>66</v>
      </c>
      <c r="Q740" t="s">
        <v>1342</v>
      </c>
      <c r="R740">
        <v>91745</v>
      </c>
      <c r="S740">
        <v>42070</v>
      </c>
      <c r="T740">
        <v>42072</v>
      </c>
      <c r="U740">
        <v>-216.154</v>
      </c>
      <c r="V740">
        <v>21</v>
      </c>
      <c r="W740">
        <v>74.08</v>
      </c>
      <c r="X740">
        <v>88569</v>
      </c>
      <c r="Y740" t="s">
        <v>3217</v>
      </c>
    </row>
    <row r="741" spans="1:25" x14ac:dyDescent="0.2">
      <c r="A741">
        <v>2750</v>
      </c>
      <c r="B741" t="s">
        <v>1518</v>
      </c>
      <c r="C741" t="s">
        <v>1</v>
      </c>
      <c r="D741">
        <v>0.02</v>
      </c>
      <c r="E741">
        <v>161.55000000000001</v>
      </c>
      <c r="F741">
        <v>19.989999999999998</v>
      </c>
      <c r="G741" t="s">
        <v>14</v>
      </c>
      <c r="H741" t="s">
        <v>3</v>
      </c>
      <c r="I741" t="s">
        <v>24</v>
      </c>
      <c r="J741" t="s">
        <v>54</v>
      </c>
      <c r="K741" t="s">
        <v>49</v>
      </c>
      <c r="L741" t="s">
        <v>55</v>
      </c>
      <c r="M741">
        <v>0.66</v>
      </c>
      <c r="N741" t="s">
        <v>8</v>
      </c>
      <c r="O741" t="s">
        <v>9</v>
      </c>
      <c r="P741" t="s">
        <v>218</v>
      </c>
      <c r="Q741" t="s">
        <v>1519</v>
      </c>
      <c r="R741">
        <v>22980</v>
      </c>
      <c r="S741">
        <v>42071</v>
      </c>
      <c r="T741">
        <v>42071</v>
      </c>
      <c r="U741">
        <v>664.51800000000003</v>
      </c>
      <c r="V741">
        <v>4</v>
      </c>
      <c r="W741">
        <v>657.61</v>
      </c>
      <c r="X741">
        <v>91424</v>
      </c>
      <c r="Y741" t="s">
        <v>3215</v>
      </c>
    </row>
    <row r="742" spans="1:25" x14ac:dyDescent="0.2">
      <c r="A742">
        <v>2770</v>
      </c>
      <c r="B742" t="s">
        <v>1520</v>
      </c>
      <c r="C742" t="s">
        <v>1</v>
      </c>
      <c r="D742">
        <v>0.02</v>
      </c>
      <c r="E742">
        <v>11.55</v>
      </c>
      <c r="F742">
        <v>2.36</v>
      </c>
      <c r="G742" t="s">
        <v>14</v>
      </c>
      <c r="H742" t="s">
        <v>70</v>
      </c>
      <c r="I742" t="s">
        <v>24</v>
      </c>
      <c r="J742" t="s">
        <v>25</v>
      </c>
      <c r="K742" t="s">
        <v>26</v>
      </c>
      <c r="L742" t="s">
        <v>356</v>
      </c>
      <c r="M742">
        <v>0.55000000000000004</v>
      </c>
      <c r="N742" t="s">
        <v>8</v>
      </c>
      <c r="O742" t="s">
        <v>9</v>
      </c>
      <c r="P742" t="s">
        <v>51</v>
      </c>
      <c r="Q742" t="s">
        <v>1521</v>
      </c>
      <c r="R742">
        <v>30338</v>
      </c>
      <c r="S742">
        <v>42071</v>
      </c>
      <c r="T742">
        <v>42073</v>
      </c>
      <c r="U742">
        <v>1289.3820000000001</v>
      </c>
      <c r="V742">
        <v>14</v>
      </c>
      <c r="W742">
        <v>159.53</v>
      </c>
      <c r="X742">
        <v>88975</v>
      </c>
      <c r="Y742" t="s">
        <v>3215</v>
      </c>
    </row>
    <row r="743" spans="1:25" x14ac:dyDescent="0.2">
      <c r="A743">
        <v>2837</v>
      </c>
      <c r="B743" t="s">
        <v>1522</v>
      </c>
      <c r="C743" t="s">
        <v>13</v>
      </c>
      <c r="D743">
        <v>7.0000000000000007E-2</v>
      </c>
      <c r="E743">
        <v>51.98</v>
      </c>
      <c r="F743">
        <v>10.17</v>
      </c>
      <c r="G743" t="s">
        <v>14</v>
      </c>
      <c r="H743" t="s">
        <v>47</v>
      </c>
      <c r="I743" t="s">
        <v>16</v>
      </c>
      <c r="J743" t="s">
        <v>32</v>
      </c>
      <c r="K743" t="s">
        <v>120</v>
      </c>
      <c r="L743" t="s">
        <v>1523</v>
      </c>
      <c r="M743">
        <v>0.37</v>
      </c>
      <c r="N743" t="s">
        <v>8</v>
      </c>
      <c r="O743" t="s">
        <v>28</v>
      </c>
      <c r="P743" t="s">
        <v>183</v>
      </c>
      <c r="Q743" t="s">
        <v>1524</v>
      </c>
      <c r="R743">
        <v>74133</v>
      </c>
      <c r="S743">
        <v>42071</v>
      </c>
      <c r="T743">
        <v>42073</v>
      </c>
      <c r="U743">
        <v>439.78530000000001</v>
      </c>
      <c r="V743">
        <v>13</v>
      </c>
      <c r="W743">
        <v>637.37</v>
      </c>
      <c r="X743">
        <v>89801</v>
      </c>
      <c r="Y743" t="s">
        <v>3216</v>
      </c>
    </row>
    <row r="744" spans="1:25" x14ac:dyDescent="0.2">
      <c r="A744">
        <v>2837</v>
      </c>
      <c r="B744" t="s">
        <v>1522</v>
      </c>
      <c r="C744" t="s">
        <v>13</v>
      </c>
      <c r="D744">
        <v>0.1</v>
      </c>
      <c r="E744">
        <v>80.97</v>
      </c>
      <c r="F744">
        <v>33.6</v>
      </c>
      <c r="G744" t="s">
        <v>2</v>
      </c>
      <c r="H744" t="s">
        <v>47</v>
      </c>
      <c r="I744" t="s">
        <v>16</v>
      </c>
      <c r="J744" t="s">
        <v>32</v>
      </c>
      <c r="K744" t="s">
        <v>33</v>
      </c>
      <c r="L744" t="s">
        <v>885</v>
      </c>
      <c r="M744">
        <v>0.37</v>
      </c>
      <c r="N744" t="s">
        <v>8</v>
      </c>
      <c r="O744" t="s">
        <v>28</v>
      </c>
      <c r="P744" t="s">
        <v>183</v>
      </c>
      <c r="Q744" t="s">
        <v>1524</v>
      </c>
      <c r="R744">
        <v>74133</v>
      </c>
      <c r="S744">
        <v>42071</v>
      </c>
      <c r="T744">
        <v>42074</v>
      </c>
      <c r="U744">
        <v>-149.4573</v>
      </c>
      <c r="V744">
        <v>3</v>
      </c>
      <c r="W744">
        <v>232.16</v>
      </c>
      <c r="X744">
        <v>89801</v>
      </c>
      <c r="Y744" t="s">
        <v>3216</v>
      </c>
    </row>
    <row r="745" spans="1:25" x14ac:dyDescent="0.2">
      <c r="A745">
        <v>693</v>
      </c>
      <c r="B745" t="s">
        <v>1525</v>
      </c>
      <c r="C745" t="s">
        <v>23</v>
      </c>
      <c r="D745">
        <v>0.09</v>
      </c>
      <c r="E745">
        <v>5.34</v>
      </c>
      <c r="F745">
        <v>2.99</v>
      </c>
      <c r="G745" t="s">
        <v>63</v>
      </c>
      <c r="H745" t="s">
        <v>3</v>
      </c>
      <c r="I745" t="s">
        <v>24</v>
      </c>
      <c r="J745" t="s">
        <v>48</v>
      </c>
      <c r="K745" t="s">
        <v>49</v>
      </c>
      <c r="L745" t="s">
        <v>1354</v>
      </c>
      <c r="M745">
        <v>0.38</v>
      </c>
      <c r="N745" t="s">
        <v>8</v>
      </c>
      <c r="O745" t="s">
        <v>35</v>
      </c>
      <c r="P745" t="s">
        <v>36</v>
      </c>
      <c r="Q745" t="s">
        <v>1526</v>
      </c>
      <c r="R745">
        <v>80229</v>
      </c>
      <c r="S745">
        <v>42071</v>
      </c>
      <c r="T745">
        <v>42078</v>
      </c>
      <c r="U745">
        <v>9.4860000000000007</v>
      </c>
      <c r="V745">
        <v>17</v>
      </c>
      <c r="W745">
        <v>95.1</v>
      </c>
      <c r="X745">
        <v>87812</v>
      </c>
      <c r="Y745" t="s">
        <v>3217</v>
      </c>
    </row>
    <row r="746" spans="1:25" x14ac:dyDescent="0.2">
      <c r="A746">
        <v>693</v>
      </c>
      <c r="B746" t="s">
        <v>1525</v>
      </c>
      <c r="C746" t="s">
        <v>23</v>
      </c>
      <c r="D746">
        <v>7.0000000000000007E-2</v>
      </c>
      <c r="E746">
        <v>140.97999999999999</v>
      </c>
      <c r="F746">
        <v>53.48</v>
      </c>
      <c r="G746" t="s">
        <v>2</v>
      </c>
      <c r="H746" t="s">
        <v>3</v>
      </c>
      <c r="I746" t="s">
        <v>4</v>
      </c>
      <c r="J746" t="s">
        <v>93</v>
      </c>
      <c r="K746" t="s">
        <v>6</v>
      </c>
      <c r="L746" t="s">
        <v>1527</v>
      </c>
      <c r="M746">
        <v>0.65</v>
      </c>
      <c r="N746" t="s">
        <v>8</v>
      </c>
      <c r="O746" t="s">
        <v>35</v>
      </c>
      <c r="P746" t="s">
        <v>36</v>
      </c>
      <c r="Q746" t="s">
        <v>1526</v>
      </c>
      <c r="R746">
        <v>80229</v>
      </c>
      <c r="S746">
        <v>42071</v>
      </c>
      <c r="T746">
        <v>42078</v>
      </c>
      <c r="U746">
        <v>-263.64999999999998</v>
      </c>
      <c r="V746">
        <v>5</v>
      </c>
      <c r="W746">
        <v>734.74</v>
      </c>
      <c r="X746">
        <v>87812</v>
      </c>
      <c r="Y746" t="s">
        <v>3217</v>
      </c>
    </row>
    <row r="747" spans="1:25" x14ac:dyDescent="0.2">
      <c r="A747">
        <v>693</v>
      </c>
      <c r="B747" t="s">
        <v>1525</v>
      </c>
      <c r="C747" t="s">
        <v>23</v>
      </c>
      <c r="D747">
        <v>0.06</v>
      </c>
      <c r="E747">
        <v>205.99</v>
      </c>
      <c r="F747">
        <v>5.26</v>
      </c>
      <c r="G747" t="s">
        <v>14</v>
      </c>
      <c r="H747" t="s">
        <v>3</v>
      </c>
      <c r="I747" t="s">
        <v>16</v>
      </c>
      <c r="J747" t="s">
        <v>111</v>
      </c>
      <c r="K747" t="s">
        <v>49</v>
      </c>
      <c r="L747" t="s">
        <v>1528</v>
      </c>
      <c r="M747">
        <v>0.56000000000000005</v>
      </c>
      <c r="N747" t="s">
        <v>8</v>
      </c>
      <c r="O747" t="s">
        <v>35</v>
      </c>
      <c r="P747" t="s">
        <v>36</v>
      </c>
      <c r="Q747" t="s">
        <v>1526</v>
      </c>
      <c r="R747">
        <v>80229</v>
      </c>
      <c r="S747">
        <v>42071</v>
      </c>
      <c r="T747">
        <v>42078</v>
      </c>
      <c r="U747">
        <v>890.18100000000004</v>
      </c>
      <c r="V747">
        <v>11</v>
      </c>
      <c r="W747">
        <v>1882.87</v>
      </c>
      <c r="X747">
        <v>87812</v>
      </c>
      <c r="Y747" t="s">
        <v>3217</v>
      </c>
    </row>
    <row r="748" spans="1:25" x14ac:dyDescent="0.2">
      <c r="A748">
        <v>1718</v>
      </c>
      <c r="B748" t="s">
        <v>1529</v>
      </c>
      <c r="C748" t="s">
        <v>23</v>
      </c>
      <c r="D748">
        <v>0.01</v>
      </c>
      <c r="E748">
        <v>300.98</v>
      </c>
      <c r="F748">
        <v>64.73</v>
      </c>
      <c r="G748" t="s">
        <v>2</v>
      </c>
      <c r="H748" t="s">
        <v>15</v>
      </c>
      <c r="I748" t="s">
        <v>4</v>
      </c>
      <c r="J748" t="s">
        <v>85</v>
      </c>
      <c r="K748" t="s">
        <v>33</v>
      </c>
      <c r="L748" t="s">
        <v>1316</v>
      </c>
      <c r="M748">
        <v>0.56000000000000005</v>
      </c>
      <c r="N748" t="s">
        <v>8</v>
      </c>
      <c r="O748" t="s">
        <v>9</v>
      </c>
      <c r="P748" t="s">
        <v>73</v>
      </c>
      <c r="Q748" t="s">
        <v>1530</v>
      </c>
      <c r="R748">
        <v>27529</v>
      </c>
      <c r="S748">
        <v>42071</v>
      </c>
      <c r="T748">
        <v>42078</v>
      </c>
      <c r="U748">
        <v>-48.874000000000002</v>
      </c>
      <c r="V748">
        <v>3</v>
      </c>
      <c r="W748">
        <v>974.14</v>
      </c>
      <c r="X748">
        <v>90621</v>
      </c>
      <c r="Y748" t="s">
        <v>3215</v>
      </c>
    </row>
    <row r="749" spans="1:25" x14ac:dyDescent="0.2">
      <c r="A749">
        <v>1075</v>
      </c>
      <c r="B749" t="s">
        <v>1531</v>
      </c>
      <c r="C749" t="s">
        <v>13</v>
      </c>
      <c r="D749">
        <v>0.04</v>
      </c>
      <c r="E749">
        <v>19.23</v>
      </c>
      <c r="F749">
        <v>6.15</v>
      </c>
      <c r="G749" t="s">
        <v>14</v>
      </c>
      <c r="H749" t="s">
        <v>47</v>
      </c>
      <c r="I749" t="s">
        <v>4</v>
      </c>
      <c r="J749" t="s">
        <v>102</v>
      </c>
      <c r="K749" t="s">
        <v>18</v>
      </c>
      <c r="L749" t="s">
        <v>1253</v>
      </c>
      <c r="M749">
        <v>0.44</v>
      </c>
      <c r="N749" t="s">
        <v>8</v>
      </c>
      <c r="O749" t="s">
        <v>28</v>
      </c>
      <c r="P749" t="s">
        <v>79</v>
      </c>
      <c r="Q749" t="s">
        <v>1532</v>
      </c>
      <c r="R749">
        <v>60441</v>
      </c>
      <c r="S749">
        <v>42072</v>
      </c>
      <c r="T749">
        <v>42073</v>
      </c>
      <c r="U749">
        <v>152.4348</v>
      </c>
      <c r="V749">
        <v>11</v>
      </c>
      <c r="W749">
        <v>220.92</v>
      </c>
      <c r="X749">
        <v>86422</v>
      </c>
      <c r="Y749" t="s">
        <v>3216</v>
      </c>
    </row>
    <row r="750" spans="1:25" x14ac:dyDescent="0.2">
      <c r="A750">
        <v>2258</v>
      </c>
      <c r="B750" t="s">
        <v>1533</v>
      </c>
      <c r="C750" t="s">
        <v>23</v>
      </c>
      <c r="D750">
        <v>0.01</v>
      </c>
      <c r="E750">
        <v>7.64</v>
      </c>
      <c r="F750">
        <v>1.39</v>
      </c>
      <c r="G750" t="s">
        <v>63</v>
      </c>
      <c r="H750" t="s">
        <v>70</v>
      </c>
      <c r="I750" t="s">
        <v>24</v>
      </c>
      <c r="J750" t="s">
        <v>321</v>
      </c>
      <c r="K750" t="s">
        <v>49</v>
      </c>
      <c r="L750" t="s">
        <v>1534</v>
      </c>
      <c r="M750">
        <v>0.36</v>
      </c>
      <c r="N750" t="s">
        <v>8</v>
      </c>
      <c r="O750" t="s">
        <v>9</v>
      </c>
      <c r="P750" t="s">
        <v>73</v>
      </c>
      <c r="Q750" t="s">
        <v>1535</v>
      </c>
      <c r="R750">
        <v>27801</v>
      </c>
      <c r="S750">
        <v>42072</v>
      </c>
      <c r="T750">
        <v>42076</v>
      </c>
      <c r="U750">
        <v>-1676.6120000000001</v>
      </c>
      <c r="V750">
        <v>9</v>
      </c>
      <c r="W750">
        <v>73.290000000000006</v>
      </c>
      <c r="X750">
        <v>87962</v>
      </c>
      <c r="Y750" t="s">
        <v>3215</v>
      </c>
    </row>
    <row r="751" spans="1:25" x14ac:dyDescent="0.2">
      <c r="A751">
        <v>2258</v>
      </c>
      <c r="B751" t="s">
        <v>1533</v>
      </c>
      <c r="C751" t="s">
        <v>23</v>
      </c>
      <c r="D751">
        <v>7.0000000000000007E-2</v>
      </c>
      <c r="E751">
        <v>400.97</v>
      </c>
      <c r="F751">
        <v>48.26</v>
      </c>
      <c r="G751" t="s">
        <v>2</v>
      </c>
      <c r="H751" t="s">
        <v>70</v>
      </c>
      <c r="I751" t="s">
        <v>16</v>
      </c>
      <c r="J751" t="s">
        <v>32</v>
      </c>
      <c r="K751" t="s">
        <v>6</v>
      </c>
      <c r="L751" t="s">
        <v>1536</v>
      </c>
      <c r="M751">
        <v>0.36</v>
      </c>
      <c r="N751" t="s">
        <v>8</v>
      </c>
      <c r="O751" t="s">
        <v>9</v>
      </c>
      <c r="P751" t="s">
        <v>73</v>
      </c>
      <c r="Q751" t="s">
        <v>1535</v>
      </c>
      <c r="R751">
        <v>27801</v>
      </c>
      <c r="S751">
        <v>42072</v>
      </c>
      <c r="T751">
        <v>42076</v>
      </c>
      <c r="U751">
        <v>45.127800000000001</v>
      </c>
      <c r="V751">
        <v>8</v>
      </c>
      <c r="W751">
        <v>2961.32</v>
      </c>
      <c r="X751">
        <v>87962</v>
      </c>
      <c r="Y751" t="s">
        <v>3215</v>
      </c>
    </row>
    <row r="752" spans="1:25" x14ac:dyDescent="0.2">
      <c r="A752">
        <v>2855</v>
      </c>
      <c r="B752" t="s">
        <v>654</v>
      </c>
      <c r="C752" t="s">
        <v>23</v>
      </c>
      <c r="D752">
        <v>0.09</v>
      </c>
      <c r="E752">
        <v>6783.02</v>
      </c>
      <c r="F752">
        <v>24.49</v>
      </c>
      <c r="G752" t="s">
        <v>14</v>
      </c>
      <c r="H752" t="s">
        <v>15</v>
      </c>
      <c r="I752" t="s">
        <v>16</v>
      </c>
      <c r="J752" t="s">
        <v>32</v>
      </c>
      <c r="K752" t="s">
        <v>40</v>
      </c>
      <c r="L752" t="s">
        <v>290</v>
      </c>
      <c r="M752">
        <v>0.39</v>
      </c>
      <c r="N752" t="s">
        <v>8</v>
      </c>
      <c r="O752" t="s">
        <v>35</v>
      </c>
      <c r="P752" t="s">
        <v>42</v>
      </c>
      <c r="Q752" t="s">
        <v>656</v>
      </c>
      <c r="R752">
        <v>98198</v>
      </c>
      <c r="S752">
        <v>42073</v>
      </c>
      <c r="T752">
        <v>42077</v>
      </c>
      <c r="U752">
        <v>-14140.7016</v>
      </c>
      <c r="V752">
        <v>1</v>
      </c>
      <c r="W752">
        <v>6296</v>
      </c>
      <c r="X752">
        <v>87317</v>
      </c>
      <c r="Y752" t="s">
        <v>3217</v>
      </c>
    </row>
    <row r="753" spans="1:25" x14ac:dyDescent="0.2">
      <c r="A753">
        <v>2545</v>
      </c>
      <c r="B753" t="s">
        <v>1537</v>
      </c>
      <c r="C753" t="s">
        <v>92</v>
      </c>
      <c r="D753">
        <v>0.01</v>
      </c>
      <c r="E753">
        <v>99.99</v>
      </c>
      <c r="F753">
        <v>19.989999999999998</v>
      </c>
      <c r="G753" t="s">
        <v>63</v>
      </c>
      <c r="H753" t="s">
        <v>47</v>
      </c>
      <c r="I753" t="s">
        <v>16</v>
      </c>
      <c r="J753" t="s">
        <v>32</v>
      </c>
      <c r="K753" t="s">
        <v>49</v>
      </c>
      <c r="L753" t="s">
        <v>1538</v>
      </c>
      <c r="M753">
        <v>0.52</v>
      </c>
      <c r="N753" t="s">
        <v>8</v>
      </c>
      <c r="O753" t="s">
        <v>9</v>
      </c>
      <c r="P753" t="s">
        <v>218</v>
      </c>
      <c r="Q753" t="s">
        <v>854</v>
      </c>
      <c r="R753">
        <v>22153</v>
      </c>
      <c r="S753">
        <v>42073</v>
      </c>
      <c r="T753">
        <v>42075</v>
      </c>
      <c r="U753">
        <v>90.024000000000001</v>
      </c>
      <c r="V753">
        <v>2</v>
      </c>
      <c r="W753">
        <v>202.98</v>
      </c>
      <c r="X753">
        <v>87915</v>
      </c>
      <c r="Y753" t="s">
        <v>3215</v>
      </c>
    </row>
    <row r="754" spans="1:25" x14ac:dyDescent="0.2">
      <c r="A754">
        <v>3194</v>
      </c>
      <c r="B754" t="s">
        <v>1539</v>
      </c>
      <c r="C754" t="s">
        <v>92</v>
      </c>
      <c r="D754">
        <v>0.1</v>
      </c>
      <c r="E754">
        <v>4.9800000000000004</v>
      </c>
      <c r="F754">
        <v>7.54</v>
      </c>
      <c r="G754" t="s">
        <v>14</v>
      </c>
      <c r="H754" t="s">
        <v>15</v>
      </c>
      <c r="I754" t="s">
        <v>24</v>
      </c>
      <c r="J754" t="s">
        <v>64</v>
      </c>
      <c r="K754" t="s">
        <v>49</v>
      </c>
      <c r="L754" t="s">
        <v>1540</v>
      </c>
      <c r="M754">
        <v>0.38</v>
      </c>
      <c r="N754" t="s">
        <v>8</v>
      </c>
      <c r="O754" t="s">
        <v>9</v>
      </c>
      <c r="P754" t="s">
        <v>99</v>
      </c>
      <c r="Q754" t="s">
        <v>412</v>
      </c>
      <c r="R754">
        <v>34609</v>
      </c>
      <c r="S754">
        <v>42073</v>
      </c>
      <c r="T754">
        <v>42074</v>
      </c>
      <c r="U754">
        <v>45.078000000000003</v>
      </c>
      <c r="V754">
        <v>9</v>
      </c>
      <c r="W754">
        <v>43.84</v>
      </c>
      <c r="X754">
        <v>89805</v>
      </c>
      <c r="Y754" t="s">
        <v>3215</v>
      </c>
    </row>
    <row r="755" spans="1:25" x14ac:dyDescent="0.2">
      <c r="A755">
        <v>3194</v>
      </c>
      <c r="B755" t="s">
        <v>1539</v>
      </c>
      <c r="C755" t="s">
        <v>92</v>
      </c>
      <c r="D755">
        <v>0</v>
      </c>
      <c r="E755">
        <v>22.84</v>
      </c>
      <c r="F755">
        <v>8.18</v>
      </c>
      <c r="G755" t="s">
        <v>14</v>
      </c>
      <c r="H755" t="s">
        <v>15</v>
      </c>
      <c r="I755" t="s">
        <v>24</v>
      </c>
      <c r="J755" t="s">
        <v>64</v>
      </c>
      <c r="K755" t="s">
        <v>49</v>
      </c>
      <c r="L755" t="s">
        <v>581</v>
      </c>
      <c r="M755">
        <v>0.39</v>
      </c>
      <c r="N755" t="s">
        <v>8</v>
      </c>
      <c r="O755" t="s">
        <v>9</v>
      </c>
      <c r="P755" t="s">
        <v>99</v>
      </c>
      <c r="Q755" t="s">
        <v>412</v>
      </c>
      <c r="R755">
        <v>34609</v>
      </c>
      <c r="S755">
        <v>42073</v>
      </c>
      <c r="T755">
        <v>42075</v>
      </c>
      <c r="U755">
        <v>-110.376</v>
      </c>
      <c r="V755">
        <v>6</v>
      </c>
      <c r="W755">
        <v>141.74</v>
      </c>
      <c r="X755">
        <v>89805</v>
      </c>
      <c r="Y755" t="s">
        <v>3215</v>
      </c>
    </row>
    <row r="756" spans="1:25" x14ac:dyDescent="0.2">
      <c r="A756">
        <v>52</v>
      </c>
      <c r="B756" t="s">
        <v>1541</v>
      </c>
      <c r="C756" t="s">
        <v>46</v>
      </c>
      <c r="D756">
        <v>0</v>
      </c>
      <c r="E756">
        <v>115.99</v>
      </c>
      <c r="F756">
        <v>2.5</v>
      </c>
      <c r="G756" t="s">
        <v>14</v>
      </c>
      <c r="H756" t="s">
        <v>70</v>
      </c>
      <c r="I756" t="s">
        <v>16</v>
      </c>
      <c r="J756" t="s">
        <v>111</v>
      </c>
      <c r="K756" t="s">
        <v>49</v>
      </c>
      <c r="L756" t="s">
        <v>1542</v>
      </c>
      <c r="M756">
        <v>0.56999999999999995</v>
      </c>
      <c r="N756" t="s">
        <v>8</v>
      </c>
      <c r="O756" t="s">
        <v>35</v>
      </c>
      <c r="P756" t="s">
        <v>42</v>
      </c>
      <c r="Q756" t="s">
        <v>1543</v>
      </c>
      <c r="R756">
        <v>98373</v>
      </c>
      <c r="S756">
        <v>42073</v>
      </c>
      <c r="T756">
        <v>42073</v>
      </c>
      <c r="U756">
        <v>162.666</v>
      </c>
      <c r="V756">
        <v>6</v>
      </c>
      <c r="W756">
        <v>627.04</v>
      </c>
      <c r="X756">
        <v>88426</v>
      </c>
      <c r="Y756" t="s">
        <v>3217</v>
      </c>
    </row>
    <row r="757" spans="1:25" x14ac:dyDescent="0.2">
      <c r="A757">
        <v>53</v>
      </c>
      <c r="B757" t="s">
        <v>816</v>
      </c>
      <c r="C757" t="s">
        <v>46</v>
      </c>
      <c r="D757">
        <v>0.02</v>
      </c>
      <c r="E757">
        <v>5.98</v>
      </c>
      <c r="F757">
        <v>5.79</v>
      </c>
      <c r="G757" t="s">
        <v>14</v>
      </c>
      <c r="H757" t="s">
        <v>70</v>
      </c>
      <c r="I757" t="s">
        <v>24</v>
      </c>
      <c r="J757" t="s">
        <v>64</v>
      </c>
      <c r="K757" t="s">
        <v>49</v>
      </c>
      <c r="L757" t="s">
        <v>447</v>
      </c>
      <c r="M757">
        <v>0.36</v>
      </c>
      <c r="N757" t="s">
        <v>8</v>
      </c>
      <c r="O757" t="s">
        <v>35</v>
      </c>
      <c r="P757" t="s">
        <v>42</v>
      </c>
      <c r="Q757" t="s">
        <v>818</v>
      </c>
      <c r="R757">
        <v>98052</v>
      </c>
      <c r="S757">
        <v>42073</v>
      </c>
      <c r="T757">
        <v>42074</v>
      </c>
      <c r="U757">
        <v>-67.489999999999995</v>
      </c>
      <c r="V757">
        <v>17</v>
      </c>
      <c r="W757">
        <v>110.19</v>
      </c>
      <c r="X757">
        <v>88426</v>
      </c>
      <c r="Y757" t="s">
        <v>3217</v>
      </c>
    </row>
    <row r="758" spans="1:25" x14ac:dyDescent="0.2">
      <c r="A758">
        <v>753</v>
      </c>
      <c r="B758" t="s">
        <v>1544</v>
      </c>
      <c r="C758" t="s">
        <v>1</v>
      </c>
      <c r="D758">
        <v>0.06</v>
      </c>
      <c r="E758">
        <v>2.61</v>
      </c>
      <c r="F758">
        <v>0.5</v>
      </c>
      <c r="G758" t="s">
        <v>63</v>
      </c>
      <c r="H758" t="s">
        <v>70</v>
      </c>
      <c r="I758" t="s">
        <v>24</v>
      </c>
      <c r="J758" t="s">
        <v>128</v>
      </c>
      <c r="K758" t="s">
        <v>49</v>
      </c>
      <c r="L758" t="s">
        <v>1545</v>
      </c>
      <c r="M758">
        <v>0.39</v>
      </c>
      <c r="N758" t="s">
        <v>8</v>
      </c>
      <c r="O758" t="s">
        <v>35</v>
      </c>
      <c r="P758" t="s">
        <v>564</v>
      </c>
      <c r="Q758" t="s">
        <v>1546</v>
      </c>
      <c r="R758">
        <v>86301</v>
      </c>
      <c r="S758">
        <v>42074</v>
      </c>
      <c r="T758">
        <v>42074</v>
      </c>
      <c r="U758">
        <v>10.85</v>
      </c>
      <c r="V758">
        <v>1</v>
      </c>
      <c r="W758">
        <v>17.59</v>
      </c>
      <c r="X758">
        <v>90438</v>
      </c>
      <c r="Y758" t="s">
        <v>3217</v>
      </c>
    </row>
    <row r="759" spans="1:25" x14ac:dyDescent="0.2">
      <c r="A759">
        <v>753</v>
      </c>
      <c r="B759" t="s">
        <v>1544</v>
      </c>
      <c r="C759" t="s">
        <v>1</v>
      </c>
      <c r="D759">
        <v>0.01</v>
      </c>
      <c r="E759">
        <v>6.35</v>
      </c>
      <c r="F759">
        <v>1.02</v>
      </c>
      <c r="G759" t="s">
        <v>14</v>
      </c>
      <c r="H759" t="s">
        <v>70</v>
      </c>
      <c r="I759" t="s">
        <v>24</v>
      </c>
      <c r="J759" t="s">
        <v>64</v>
      </c>
      <c r="K759" t="s">
        <v>26</v>
      </c>
      <c r="L759" t="s">
        <v>503</v>
      </c>
      <c r="M759">
        <v>0.39</v>
      </c>
      <c r="N759" t="s">
        <v>8</v>
      </c>
      <c r="O759" t="s">
        <v>35</v>
      </c>
      <c r="P759" t="s">
        <v>564</v>
      </c>
      <c r="Q759" t="s">
        <v>1546</v>
      </c>
      <c r="R759">
        <v>86301</v>
      </c>
      <c r="S759">
        <v>42074</v>
      </c>
      <c r="T759">
        <v>42076</v>
      </c>
      <c r="U759">
        <v>97.662599999999998</v>
      </c>
      <c r="V759">
        <v>22</v>
      </c>
      <c r="W759">
        <v>141.54</v>
      </c>
      <c r="X759">
        <v>90438</v>
      </c>
      <c r="Y759" t="s">
        <v>3217</v>
      </c>
    </row>
    <row r="760" spans="1:25" x14ac:dyDescent="0.2">
      <c r="A760">
        <v>1494</v>
      </c>
      <c r="B760" t="s">
        <v>1547</v>
      </c>
      <c r="C760" t="s">
        <v>1</v>
      </c>
      <c r="D760">
        <v>0.06</v>
      </c>
      <c r="E760">
        <v>8.3699999999999992</v>
      </c>
      <c r="F760">
        <v>10.16</v>
      </c>
      <c r="G760" t="s">
        <v>14</v>
      </c>
      <c r="H760" t="s">
        <v>70</v>
      </c>
      <c r="I760" t="s">
        <v>4</v>
      </c>
      <c r="J760" t="s">
        <v>102</v>
      </c>
      <c r="K760" t="s">
        <v>40</v>
      </c>
      <c r="L760" t="s">
        <v>1548</v>
      </c>
      <c r="M760">
        <v>0.59</v>
      </c>
      <c r="N760" t="s">
        <v>8</v>
      </c>
      <c r="O760" t="s">
        <v>87</v>
      </c>
      <c r="P760" t="s">
        <v>394</v>
      </c>
      <c r="Q760" t="s">
        <v>1549</v>
      </c>
      <c r="R760">
        <v>21222</v>
      </c>
      <c r="S760">
        <v>42074</v>
      </c>
      <c r="T760">
        <v>42076</v>
      </c>
      <c r="U760">
        <v>-255.65</v>
      </c>
      <c r="V760">
        <v>18</v>
      </c>
      <c r="W760">
        <v>157.63999999999999</v>
      </c>
      <c r="X760">
        <v>85880</v>
      </c>
      <c r="Y760" t="s">
        <v>3218</v>
      </c>
    </row>
    <row r="761" spans="1:25" x14ac:dyDescent="0.2">
      <c r="A761">
        <v>1494</v>
      </c>
      <c r="B761" t="s">
        <v>1547</v>
      </c>
      <c r="C761" t="s">
        <v>1</v>
      </c>
      <c r="D761">
        <v>0.09</v>
      </c>
      <c r="E761">
        <v>6.48</v>
      </c>
      <c r="F761">
        <v>9.17</v>
      </c>
      <c r="G761" t="s">
        <v>63</v>
      </c>
      <c r="H761" t="s">
        <v>70</v>
      </c>
      <c r="I761" t="s">
        <v>24</v>
      </c>
      <c r="J761" t="s">
        <v>64</v>
      </c>
      <c r="K761" t="s">
        <v>49</v>
      </c>
      <c r="L761" t="s">
        <v>370</v>
      </c>
      <c r="M761">
        <v>0.37</v>
      </c>
      <c r="N761" t="s">
        <v>8</v>
      </c>
      <c r="O761" t="s">
        <v>87</v>
      </c>
      <c r="P761" t="s">
        <v>394</v>
      </c>
      <c r="Q761" t="s">
        <v>1549</v>
      </c>
      <c r="R761">
        <v>21222</v>
      </c>
      <c r="S761">
        <v>42074</v>
      </c>
      <c r="T761">
        <v>42076</v>
      </c>
      <c r="U761">
        <v>-76.540000000000006</v>
      </c>
      <c r="V761">
        <v>6</v>
      </c>
      <c r="W761">
        <v>42.16</v>
      </c>
      <c r="X761">
        <v>85880</v>
      </c>
      <c r="Y761" t="s">
        <v>3218</v>
      </c>
    </row>
    <row r="762" spans="1:25" x14ac:dyDescent="0.2">
      <c r="A762">
        <v>1497</v>
      </c>
      <c r="B762" t="s">
        <v>1550</v>
      </c>
      <c r="C762" t="s">
        <v>1</v>
      </c>
      <c r="D762">
        <v>0.09</v>
      </c>
      <c r="E762">
        <v>6.28</v>
      </c>
      <c r="F762">
        <v>5.29</v>
      </c>
      <c r="G762" t="s">
        <v>14</v>
      </c>
      <c r="H762" t="s">
        <v>70</v>
      </c>
      <c r="I762" t="s">
        <v>4</v>
      </c>
      <c r="J762" t="s">
        <v>102</v>
      </c>
      <c r="K762" t="s">
        <v>49</v>
      </c>
      <c r="L762" t="s">
        <v>1551</v>
      </c>
      <c r="M762">
        <v>0.43</v>
      </c>
      <c r="N762" t="s">
        <v>8</v>
      </c>
      <c r="O762" t="s">
        <v>87</v>
      </c>
      <c r="P762" t="s">
        <v>88</v>
      </c>
      <c r="Q762" t="s">
        <v>1552</v>
      </c>
      <c r="R762">
        <v>14901</v>
      </c>
      <c r="S762">
        <v>42074</v>
      </c>
      <c r="T762">
        <v>42075</v>
      </c>
      <c r="U762">
        <v>-10.09</v>
      </c>
      <c r="V762">
        <v>2</v>
      </c>
      <c r="W762">
        <v>14.08</v>
      </c>
      <c r="X762">
        <v>85880</v>
      </c>
      <c r="Y762" t="s">
        <v>3218</v>
      </c>
    </row>
    <row r="763" spans="1:25" x14ac:dyDescent="0.2">
      <c r="A763">
        <v>1497</v>
      </c>
      <c r="B763" t="s">
        <v>1550</v>
      </c>
      <c r="C763" t="s">
        <v>1</v>
      </c>
      <c r="D763">
        <v>0.03</v>
      </c>
      <c r="E763">
        <v>15.14</v>
      </c>
      <c r="F763">
        <v>4.53</v>
      </c>
      <c r="G763" t="s">
        <v>14</v>
      </c>
      <c r="H763" t="s">
        <v>70</v>
      </c>
      <c r="I763" t="s">
        <v>24</v>
      </c>
      <c r="J763" t="s">
        <v>54</v>
      </c>
      <c r="K763" t="s">
        <v>49</v>
      </c>
      <c r="L763" t="s">
        <v>1331</v>
      </c>
      <c r="M763">
        <v>0.81</v>
      </c>
      <c r="N763" t="s">
        <v>8</v>
      </c>
      <c r="O763" t="s">
        <v>87</v>
      </c>
      <c r="P763" t="s">
        <v>88</v>
      </c>
      <c r="Q763" t="s">
        <v>1552</v>
      </c>
      <c r="R763">
        <v>14901</v>
      </c>
      <c r="S763">
        <v>42074</v>
      </c>
      <c r="T763">
        <v>42076</v>
      </c>
      <c r="U763">
        <v>-92.87</v>
      </c>
      <c r="V763">
        <v>17</v>
      </c>
      <c r="W763">
        <v>256.73</v>
      </c>
      <c r="X763">
        <v>85880</v>
      </c>
      <c r="Y763" t="s">
        <v>3218</v>
      </c>
    </row>
    <row r="764" spans="1:25" x14ac:dyDescent="0.2">
      <c r="A764">
        <v>2616</v>
      </c>
      <c r="B764" t="s">
        <v>1553</v>
      </c>
      <c r="C764" t="s">
        <v>1</v>
      </c>
      <c r="D764">
        <v>0</v>
      </c>
      <c r="E764">
        <v>2.6</v>
      </c>
      <c r="F764">
        <v>2.4</v>
      </c>
      <c r="G764" t="s">
        <v>14</v>
      </c>
      <c r="H764" t="s">
        <v>70</v>
      </c>
      <c r="I764" t="s">
        <v>24</v>
      </c>
      <c r="J764" t="s">
        <v>25</v>
      </c>
      <c r="K764" t="s">
        <v>26</v>
      </c>
      <c r="L764" t="s">
        <v>332</v>
      </c>
      <c r="M764">
        <v>0.57999999999999996</v>
      </c>
      <c r="N764" t="s">
        <v>8</v>
      </c>
      <c r="O764" t="s">
        <v>28</v>
      </c>
      <c r="P764" t="s">
        <v>265</v>
      </c>
      <c r="Q764" t="s">
        <v>1554</v>
      </c>
      <c r="R764">
        <v>49002</v>
      </c>
      <c r="S764">
        <v>42074</v>
      </c>
      <c r="T764">
        <v>42076</v>
      </c>
      <c r="U764">
        <v>-45.21</v>
      </c>
      <c r="V764">
        <v>16</v>
      </c>
      <c r="W764">
        <v>44.75</v>
      </c>
      <c r="X764">
        <v>91495</v>
      </c>
      <c r="Y764" t="s">
        <v>3216</v>
      </c>
    </row>
    <row r="765" spans="1:25" x14ac:dyDescent="0.2">
      <c r="A765">
        <v>1484</v>
      </c>
      <c r="B765" t="s">
        <v>1555</v>
      </c>
      <c r="C765" t="s">
        <v>13</v>
      </c>
      <c r="D765">
        <v>0.06</v>
      </c>
      <c r="E765">
        <v>99.99</v>
      </c>
      <c r="F765">
        <v>19.989999999999998</v>
      </c>
      <c r="G765" t="s">
        <v>14</v>
      </c>
      <c r="H765" t="s">
        <v>47</v>
      </c>
      <c r="I765" t="s">
        <v>16</v>
      </c>
      <c r="J765" t="s">
        <v>17</v>
      </c>
      <c r="K765" t="s">
        <v>49</v>
      </c>
      <c r="L765" t="s">
        <v>1556</v>
      </c>
      <c r="M765">
        <v>0.52</v>
      </c>
      <c r="N765" t="s">
        <v>8</v>
      </c>
      <c r="O765" t="s">
        <v>28</v>
      </c>
      <c r="P765" t="s">
        <v>79</v>
      </c>
      <c r="Q765" t="s">
        <v>1557</v>
      </c>
      <c r="R765">
        <v>60016</v>
      </c>
      <c r="S765">
        <v>42074</v>
      </c>
      <c r="T765">
        <v>42077</v>
      </c>
      <c r="U765">
        <v>-127.56</v>
      </c>
      <c r="V765">
        <v>3</v>
      </c>
      <c r="W765">
        <v>290.24</v>
      </c>
      <c r="X765">
        <v>91235</v>
      </c>
      <c r="Y765" t="s">
        <v>3216</v>
      </c>
    </row>
    <row r="766" spans="1:25" x14ac:dyDescent="0.2">
      <c r="A766">
        <v>1484</v>
      </c>
      <c r="B766" t="s">
        <v>1555</v>
      </c>
      <c r="C766" t="s">
        <v>13</v>
      </c>
      <c r="D766">
        <v>0</v>
      </c>
      <c r="E766">
        <v>193.17</v>
      </c>
      <c r="F766">
        <v>19.989999999999998</v>
      </c>
      <c r="G766" t="s">
        <v>14</v>
      </c>
      <c r="H766" t="s">
        <v>47</v>
      </c>
      <c r="I766" t="s">
        <v>24</v>
      </c>
      <c r="J766" t="s">
        <v>54</v>
      </c>
      <c r="K766" t="s">
        <v>49</v>
      </c>
      <c r="L766" t="s">
        <v>1558</v>
      </c>
      <c r="M766">
        <v>0.71</v>
      </c>
      <c r="N766" t="s">
        <v>8</v>
      </c>
      <c r="O766" t="s">
        <v>28</v>
      </c>
      <c r="P766" t="s">
        <v>79</v>
      </c>
      <c r="Q766" t="s">
        <v>1557</v>
      </c>
      <c r="R766">
        <v>60016</v>
      </c>
      <c r="S766">
        <v>42074</v>
      </c>
      <c r="T766">
        <v>42075</v>
      </c>
      <c r="U766">
        <v>282.18</v>
      </c>
      <c r="V766">
        <v>5</v>
      </c>
      <c r="W766">
        <v>971.4</v>
      </c>
      <c r="X766">
        <v>91235</v>
      </c>
      <c r="Y766" t="s">
        <v>3216</v>
      </c>
    </row>
    <row r="767" spans="1:25" x14ac:dyDescent="0.2">
      <c r="A767">
        <v>1484</v>
      </c>
      <c r="B767" t="s">
        <v>1555</v>
      </c>
      <c r="C767" t="s">
        <v>13</v>
      </c>
      <c r="D767">
        <v>0.08</v>
      </c>
      <c r="E767">
        <v>20.99</v>
      </c>
      <c r="F767">
        <v>3.3</v>
      </c>
      <c r="G767" t="s">
        <v>63</v>
      </c>
      <c r="H767" t="s">
        <v>47</v>
      </c>
      <c r="I767" t="s">
        <v>16</v>
      </c>
      <c r="J767" t="s">
        <v>111</v>
      </c>
      <c r="K767" t="s">
        <v>18</v>
      </c>
      <c r="L767" t="s">
        <v>1559</v>
      </c>
      <c r="M767">
        <v>0.81</v>
      </c>
      <c r="N767" t="s">
        <v>8</v>
      </c>
      <c r="O767" t="s">
        <v>28</v>
      </c>
      <c r="P767" t="s">
        <v>79</v>
      </c>
      <c r="Q767" t="s">
        <v>1557</v>
      </c>
      <c r="R767">
        <v>60016</v>
      </c>
      <c r="S767">
        <v>42074</v>
      </c>
      <c r="T767">
        <v>42074</v>
      </c>
      <c r="U767">
        <v>-96.337999999999994</v>
      </c>
      <c r="V767">
        <v>11</v>
      </c>
      <c r="W767">
        <v>193.51</v>
      </c>
      <c r="X767">
        <v>91235</v>
      </c>
      <c r="Y767" t="s">
        <v>3216</v>
      </c>
    </row>
    <row r="768" spans="1:25" x14ac:dyDescent="0.2">
      <c r="A768">
        <v>3397</v>
      </c>
      <c r="B768" t="s">
        <v>1560</v>
      </c>
      <c r="C768" t="s">
        <v>13</v>
      </c>
      <c r="D768">
        <v>0.01</v>
      </c>
      <c r="E768">
        <v>10.9</v>
      </c>
      <c r="F768">
        <v>7.46</v>
      </c>
      <c r="G768" t="s">
        <v>14</v>
      </c>
      <c r="H768" t="s">
        <v>3</v>
      </c>
      <c r="I768" t="s">
        <v>24</v>
      </c>
      <c r="J768" t="s">
        <v>54</v>
      </c>
      <c r="K768" t="s">
        <v>49</v>
      </c>
      <c r="L768" t="s">
        <v>1561</v>
      </c>
      <c r="M768">
        <v>0.59</v>
      </c>
      <c r="N768" t="s">
        <v>8</v>
      </c>
      <c r="O768" t="s">
        <v>28</v>
      </c>
      <c r="P768" t="s">
        <v>79</v>
      </c>
      <c r="Q768" t="s">
        <v>1562</v>
      </c>
      <c r="R768">
        <v>61832</v>
      </c>
      <c r="S768">
        <v>42074</v>
      </c>
      <c r="T768">
        <v>42075</v>
      </c>
      <c r="U768">
        <v>-116.76</v>
      </c>
      <c r="V768">
        <v>18</v>
      </c>
      <c r="W768">
        <v>207.31</v>
      </c>
      <c r="X768">
        <v>87536</v>
      </c>
      <c r="Y768" t="s">
        <v>3216</v>
      </c>
    </row>
    <row r="769" spans="1:25" x14ac:dyDescent="0.2">
      <c r="A769">
        <v>3397</v>
      </c>
      <c r="B769" t="s">
        <v>1560</v>
      </c>
      <c r="C769" t="s">
        <v>13</v>
      </c>
      <c r="D769">
        <v>0.1</v>
      </c>
      <c r="E769">
        <v>7.99</v>
      </c>
      <c r="F769">
        <v>5.03</v>
      </c>
      <c r="G769" t="s">
        <v>14</v>
      </c>
      <c r="H769" t="s">
        <v>3</v>
      </c>
      <c r="I769" t="s">
        <v>16</v>
      </c>
      <c r="J769" t="s">
        <v>111</v>
      </c>
      <c r="K769" t="s">
        <v>120</v>
      </c>
      <c r="L769" t="s">
        <v>441</v>
      </c>
      <c r="M769">
        <v>0.6</v>
      </c>
      <c r="N769" t="s">
        <v>8</v>
      </c>
      <c r="O769" t="s">
        <v>28</v>
      </c>
      <c r="P769" t="s">
        <v>79</v>
      </c>
      <c r="Q769" t="s">
        <v>1562</v>
      </c>
      <c r="R769">
        <v>61832</v>
      </c>
      <c r="S769">
        <v>42074</v>
      </c>
      <c r="T769">
        <v>42075</v>
      </c>
      <c r="U769">
        <v>-160.952</v>
      </c>
      <c r="V769">
        <v>22</v>
      </c>
      <c r="W769">
        <v>143.12</v>
      </c>
      <c r="X769">
        <v>87536</v>
      </c>
      <c r="Y769" t="s">
        <v>3216</v>
      </c>
    </row>
    <row r="770" spans="1:25" x14ac:dyDescent="0.2">
      <c r="A770">
        <v>3151</v>
      </c>
      <c r="B770" t="s">
        <v>929</v>
      </c>
      <c r="C770" t="s">
        <v>92</v>
      </c>
      <c r="D770">
        <v>0.02</v>
      </c>
      <c r="E770">
        <v>5.98</v>
      </c>
      <c r="F770">
        <v>1.49</v>
      </c>
      <c r="G770" t="s">
        <v>14</v>
      </c>
      <c r="H770" t="s">
        <v>70</v>
      </c>
      <c r="I770" t="s">
        <v>24</v>
      </c>
      <c r="J770" t="s">
        <v>48</v>
      </c>
      <c r="K770" t="s">
        <v>49</v>
      </c>
      <c r="L770" t="s">
        <v>1563</v>
      </c>
      <c r="M770">
        <v>0.39</v>
      </c>
      <c r="N770" t="s">
        <v>8</v>
      </c>
      <c r="O770" t="s">
        <v>35</v>
      </c>
      <c r="P770" t="s">
        <v>66</v>
      </c>
      <c r="Q770" t="s">
        <v>930</v>
      </c>
      <c r="R770">
        <v>92277</v>
      </c>
      <c r="S770">
        <v>42074</v>
      </c>
      <c r="T770">
        <v>42075</v>
      </c>
      <c r="U770">
        <v>28.526</v>
      </c>
      <c r="V770">
        <v>10</v>
      </c>
      <c r="W770">
        <v>59.9</v>
      </c>
      <c r="X770">
        <v>88547</v>
      </c>
      <c r="Y770" t="s">
        <v>3217</v>
      </c>
    </row>
    <row r="771" spans="1:25" x14ac:dyDescent="0.2">
      <c r="A771">
        <v>796</v>
      </c>
      <c r="B771" t="s">
        <v>1564</v>
      </c>
      <c r="C771" t="s">
        <v>46</v>
      </c>
      <c r="D771">
        <v>0.06</v>
      </c>
      <c r="E771">
        <v>8.6</v>
      </c>
      <c r="F771">
        <v>6.19</v>
      </c>
      <c r="G771" t="s">
        <v>14</v>
      </c>
      <c r="H771" t="s">
        <v>70</v>
      </c>
      <c r="I771" t="s">
        <v>24</v>
      </c>
      <c r="J771" t="s">
        <v>48</v>
      </c>
      <c r="K771" t="s">
        <v>49</v>
      </c>
      <c r="L771" t="s">
        <v>508</v>
      </c>
      <c r="M771">
        <v>0.38</v>
      </c>
      <c r="N771" t="s">
        <v>8</v>
      </c>
      <c r="O771" t="s">
        <v>28</v>
      </c>
      <c r="P771" t="s">
        <v>109</v>
      </c>
      <c r="Q771" t="s">
        <v>1565</v>
      </c>
      <c r="R771">
        <v>68046</v>
      </c>
      <c r="S771">
        <v>42074</v>
      </c>
      <c r="T771">
        <v>42075</v>
      </c>
      <c r="U771">
        <v>-46.115000000000002</v>
      </c>
      <c r="V771">
        <v>9</v>
      </c>
      <c r="W771">
        <v>79.400000000000006</v>
      </c>
      <c r="X771">
        <v>86867</v>
      </c>
      <c r="Y771" t="s">
        <v>3216</v>
      </c>
    </row>
    <row r="772" spans="1:25" x14ac:dyDescent="0.2">
      <c r="A772">
        <v>1254</v>
      </c>
      <c r="B772" t="s">
        <v>1566</v>
      </c>
      <c r="C772" t="s">
        <v>1</v>
      </c>
      <c r="D772">
        <v>0.06</v>
      </c>
      <c r="E772">
        <v>80.98</v>
      </c>
      <c r="F772">
        <v>35</v>
      </c>
      <c r="G772" t="s">
        <v>14</v>
      </c>
      <c r="H772" t="s">
        <v>47</v>
      </c>
      <c r="I772" t="s">
        <v>24</v>
      </c>
      <c r="J772" t="s">
        <v>54</v>
      </c>
      <c r="K772" t="s">
        <v>40</v>
      </c>
      <c r="L772" t="s">
        <v>200</v>
      </c>
      <c r="M772">
        <v>0.81</v>
      </c>
      <c r="N772" t="s">
        <v>8</v>
      </c>
      <c r="O772" t="s">
        <v>28</v>
      </c>
      <c r="P772" t="s">
        <v>163</v>
      </c>
      <c r="Q772" t="s">
        <v>1567</v>
      </c>
      <c r="R772">
        <v>77530</v>
      </c>
      <c r="S772">
        <v>42075</v>
      </c>
      <c r="T772">
        <v>42076</v>
      </c>
      <c r="U772">
        <v>-218.77</v>
      </c>
      <c r="V772">
        <v>2</v>
      </c>
      <c r="W772">
        <v>172.79</v>
      </c>
      <c r="X772">
        <v>89983</v>
      </c>
      <c r="Y772" t="s">
        <v>3216</v>
      </c>
    </row>
    <row r="773" spans="1:25" x14ac:dyDescent="0.2">
      <c r="A773">
        <v>2896</v>
      </c>
      <c r="B773" t="s">
        <v>699</v>
      </c>
      <c r="C773" t="s">
        <v>1</v>
      </c>
      <c r="D773">
        <v>0</v>
      </c>
      <c r="E773">
        <v>22.84</v>
      </c>
      <c r="F773">
        <v>16.920000000000002</v>
      </c>
      <c r="G773" t="s">
        <v>14</v>
      </c>
      <c r="H773" t="s">
        <v>47</v>
      </c>
      <c r="I773" t="s">
        <v>24</v>
      </c>
      <c r="J773" t="s">
        <v>64</v>
      </c>
      <c r="K773" t="s">
        <v>49</v>
      </c>
      <c r="L773" t="s">
        <v>1568</v>
      </c>
      <c r="M773">
        <v>0.39</v>
      </c>
      <c r="N773" t="s">
        <v>8</v>
      </c>
      <c r="O773" t="s">
        <v>28</v>
      </c>
      <c r="P773" t="s">
        <v>60</v>
      </c>
      <c r="Q773" t="s">
        <v>700</v>
      </c>
      <c r="R773">
        <v>56001</v>
      </c>
      <c r="S773">
        <v>42075</v>
      </c>
      <c r="T773">
        <v>42077</v>
      </c>
      <c r="U773">
        <v>-83.75</v>
      </c>
      <c r="V773">
        <v>15</v>
      </c>
      <c r="W773">
        <v>370.62</v>
      </c>
      <c r="X773">
        <v>86927</v>
      </c>
      <c r="Y773" t="s">
        <v>3216</v>
      </c>
    </row>
    <row r="774" spans="1:25" x14ac:dyDescent="0.2">
      <c r="A774">
        <v>1027</v>
      </c>
      <c r="B774" t="s">
        <v>1569</v>
      </c>
      <c r="C774" t="s">
        <v>13</v>
      </c>
      <c r="D774">
        <v>0.1</v>
      </c>
      <c r="E774">
        <v>73.98</v>
      </c>
      <c r="F774">
        <v>4</v>
      </c>
      <c r="G774" t="s">
        <v>14</v>
      </c>
      <c r="H774" t="s">
        <v>3</v>
      </c>
      <c r="I774" t="s">
        <v>16</v>
      </c>
      <c r="J774" t="s">
        <v>17</v>
      </c>
      <c r="K774" t="s">
        <v>49</v>
      </c>
      <c r="L774" t="s">
        <v>284</v>
      </c>
      <c r="M774">
        <v>0.79</v>
      </c>
      <c r="N774" t="s">
        <v>8</v>
      </c>
      <c r="O774" t="s">
        <v>87</v>
      </c>
      <c r="P774" t="s">
        <v>88</v>
      </c>
      <c r="Q774" t="s">
        <v>1570</v>
      </c>
      <c r="R774">
        <v>14225</v>
      </c>
      <c r="S774">
        <v>42075</v>
      </c>
      <c r="T774">
        <v>42076</v>
      </c>
      <c r="U774">
        <v>-229.87</v>
      </c>
      <c r="V774">
        <v>5</v>
      </c>
      <c r="W774">
        <v>347.23</v>
      </c>
      <c r="X774">
        <v>89004</v>
      </c>
      <c r="Y774" t="s">
        <v>3218</v>
      </c>
    </row>
    <row r="775" spans="1:25" x14ac:dyDescent="0.2">
      <c r="A775">
        <v>1027</v>
      </c>
      <c r="B775" t="s">
        <v>1569</v>
      </c>
      <c r="C775" t="s">
        <v>13</v>
      </c>
      <c r="D775">
        <v>0.05</v>
      </c>
      <c r="E775">
        <v>51.98</v>
      </c>
      <c r="F775">
        <v>10.17</v>
      </c>
      <c r="G775" t="s">
        <v>14</v>
      </c>
      <c r="H775" t="s">
        <v>3</v>
      </c>
      <c r="I775" t="s">
        <v>16</v>
      </c>
      <c r="J775" t="s">
        <v>32</v>
      </c>
      <c r="K775" t="s">
        <v>120</v>
      </c>
      <c r="L775" t="s">
        <v>1523</v>
      </c>
      <c r="M775">
        <v>0.37</v>
      </c>
      <c r="N775" t="s">
        <v>8</v>
      </c>
      <c r="O775" t="s">
        <v>87</v>
      </c>
      <c r="P775" t="s">
        <v>88</v>
      </c>
      <c r="Q775" t="s">
        <v>1570</v>
      </c>
      <c r="R775">
        <v>14225</v>
      </c>
      <c r="S775">
        <v>42075</v>
      </c>
      <c r="T775">
        <v>42076</v>
      </c>
      <c r="U775">
        <v>329.9787</v>
      </c>
      <c r="V775">
        <v>9</v>
      </c>
      <c r="W775">
        <v>478.23</v>
      </c>
      <c r="X775">
        <v>89004</v>
      </c>
      <c r="Y775" t="s">
        <v>3218</v>
      </c>
    </row>
    <row r="776" spans="1:25" x14ac:dyDescent="0.2">
      <c r="A776">
        <v>32</v>
      </c>
      <c r="B776" t="s">
        <v>620</v>
      </c>
      <c r="C776" t="s">
        <v>23</v>
      </c>
      <c r="D776">
        <v>0.06</v>
      </c>
      <c r="E776">
        <v>205.99</v>
      </c>
      <c r="F776">
        <v>8.99</v>
      </c>
      <c r="G776" t="s">
        <v>14</v>
      </c>
      <c r="H776" t="s">
        <v>70</v>
      </c>
      <c r="I776" t="s">
        <v>16</v>
      </c>
      <c r="J776" t="s">
        <v>111</v>
      </c>
      <c r="K776" t="s">
        <v>49</v>
      </c>
      <c r="L776" t="s">
        <v>639</v>
      </c>
      <c r="M776">
        <v>0.56000000000000005</v>
      </c>
      <c r="N776" t="s">
        <v>8</v>
      </c>
      <c r="O776" t="s">
        <v>35</v>
      </c>
      <c r="P776" t="s">
        <v>115</v>
      </c>
      <c r="Q776" t="s">
        <v>622</v>
      </c>
      <c r="R776">
        <v>97526</v>
      </c>
      <c r="S776">
        <v>42075</v>
      </c>
      <c r="T776">
        <v>42082</v>
      </c>
      <c r="U776">
        <v>3568.096</v>
      </c>
      <c r="V776">
        <v>22</v>
      </c>
      <c r="W776">
        <v>3838.14</v>
      </c>
      <c r="X776">
        <v>89203</v>
      </c>
      <c r="Y776" t="s">
        <v>3217</v>
      </c>
    </row>
    <row r="777" spans="1:25" x14ac:dyDescent="0.2">
      <c r="A777">
        <v>2593</v>
      </c>
      <c r="B777" t="s">
        <v>1571</v>
      </c>
      <c r="C777" t="s">
        <v>23</v>
      </c>
      <c r="D777">
        <v>0.01</v>
      </c>
      <c r="E777">
        <v>85.99</v>
      </c>
      <c r="F777">
        <v>0.99</v>
      </c>
      <c r="G777" t="s">
        <v>14</v>
      </c>
      <c r="H777" t="s">
        <v>70</v>
      </c>
      <c r="I777" t="s">
        <v>16</v>
      </c>
      <c r="J777" t="s">
        <v>111</v>
      </c>
      <c r="K777" t="s">
        <v>26</v>
      </c>
      <c r="L777" t="s">
        <v>1572</v>
      </c>
      <c r="M777">
        <v>0.85</v>
      </c>
      <c r="N777" t="s">
        <v>8</v>
      </c>
      <c r="O777" t="s">
        <v>9</v>
      </c>
      <c r="P777" t="s">
        <v>51</v>
      </c>
      <c r="Q777" t="s">
        <v>1573</v>
      </c>
      <c r="R777">
        <v>30605</v>
      </c>
      <c r="S777">
        <v>42075</v>
      </c>
      <c r="T777">
        <v>42080</v>
      </c>
      <c r="U777">
        <v>311.73</v>
      </c>
      <c r="V777">
        <v>2</v>
      </c>
      <c r="W777">
        <v>146.16999999999999</v>
      </c>
      <c r="X777">
        <v>87773</v>
      </c>
      <c r="Y777" t="s">
        <v>3215</v>
      </c>
    </row>
    <row r="778" spans="1:25" x14ac:dyDescent="0.2">
      <c r="A778">
        <v>2741</v>
      </c>
      <c r="B778" t="s">
        <v>1574</v>
      </c>
      <c r="C778" t="s">
        <v>23</v>
      </c>
      <c r="D778">
        <v>0.01</v>
      </c>
      <c r="E778">
        <v>35.99</v>
      </c>
      <c r="F778">
        <v>5.99</v>
      </c>
      <c r="G778" t="s">
        <v>14</v>
      </c>
      <c r="H778" t="s">
        <v>3</v>
      </c>
      <c r="I778" t="s">
        <v>16</v>
      </c>
      <c r="J778" t="s">
        <v>111</v>
      </c>
      <c r="K778" t="s">
        <v>26</v>
      </c>
      <c r="L778" t="s">
        <v>1348</v>
      </c>
      <c r="M778">
        <v>0.38</v>
      </c>
      <c r="N778" t="s">
        <v>8</v>
      </c>
      <c r="O778" t="s">
        <v>35</v>
      </c>
      <c r="P778" t="s">
        <v>466</v>
      </c>
      <c r="Q778" t="s">
        <v>1575</v>
      </c>
      <c r="R778">
        <v>83605</v>
      </c>
      <c r="S778">
        <v>42075</v>
      </c>
      <c r="T778">
        <v>42082</v>
      </c>
      <c r="U778">
        <v>218.23320000000001</v>
      </c>
      <c r="V778">
        <v>10</v>
      </c>
      <c r="W778">
        <v>316.27999999999997</v>
      </c>
      <c r="X778">
        <v>89481</v>
      </c>
      <c r="Y778" t="s">
        <v>3217</v>
      </c>
    </row>
    <row r="779" spans="1:25" x14ac:dyDescent="0.2">
      <c r="A779">
        <v>146</v>
      </c>
      <c r="B779" t="s">
        <v>1576</v>
      </c>
      <c r="C779" t="s">
        <v>46</v>
      </c>
      <c r="D779">
        <v>0.01</v>
      </c>
      <c r="E779">
        <v>45.98</v>
      </c>
      <c r="F779">
        <v>4.8</v>
      </c>
      <c r="G779" t="s">
        <v>14</v>
      </c>
      <c r="H779" t="s">
        <v>3</v>
      </c>
      <c r="I779" t="s">
        <v>4</v>
      </c>
      <c r="J779" t="s">
        <v>102</v>
      </c>
      <c r="K779" t="s">
        <v>26</v>
      </c>
      <c r="L779" t="s">
        <v>1577</v>
      </c>
      <c r="M779">
        <v>0.68</v>
      </c>
      <c r="N779" t="s">
        <v>8</v>
      </c>
      <c r="O779" t="s">
        <v>28</v>
      </c>
      <c r="P779" t="s">
        <v>163</v>
      </c>
      <c r="Q779" t="s">
        <v>1578</v>
      </c>
      <c r="R779">
        <v>76148</v>
      </c>
      <c r="S779">
        <v>42075</v>
      </c>
      <c r="T779">
        <v>42076</v>
      </c>
      <c r="U779">
        <v>133.5771</v>
      </c>
      <c r="V779">
        <v>4</v>
      </c>
      <c r="W779">
        <v>193.59</v>
      </c>
      <c r="X779">
        <v>91088</v>
      </c>
      <c r="Y779" t="s">
        <v>3216</v>
      </c>
    </row>
    <row r="780" spans="1:25" x14ac:dyDescent="0.2">
      <c r="A780">
        <v>903</v>
      </c>
      <c r="B780" t="s">
        <v>1579</v>
      </c>
      <c r="C780" t="s">
        <v>46</v>
      </c>
      <c r="D780">
        <v>0</v>
      </c>
      <c r="E780">
        <v>5.98</v>
      </c>
      <c r="F780">
        <v>1.49</v>
      </c>
      <c r="G780" t="s">
        <v>14</v>
      </c>
      <c r="H780" t="s">
        <v>15</v>
      </c>
      <c r="I780" t="s">
        <v>24</v>
      </c>
      <c r="J780" t="s">
        <v>48</v>
      </c>
      <c r="K780" t="s">
        <v>49</v>
      </c>
      <c r="L780" t="s">
        <v>1563</v>
      </c>
      <c r="M780">
        <v>0.39</v>
      </c>
      <c r="N780" t="s">
        <v>8</v>
      </c>
      <c r="O780" t="s">
        <v>87</v>
      </c>
      <c r="P780" t="s">
        <v>379</v>
      </c>
      <c r="Q780" t="s">
        <v>1084</v>
      </c>
      <c r="R780">
        <v>1887</v>
      </c>
      <c r="S780">
        <v>42075</v>
      </c>
      <c r="T780">
        <v>42077</v>
      </c>
      <c r="U780">
        <v>80.674800000000005</v>
      </c>
      <c r="V780">
        <v>18</v>
      </c>
      <c r="W780">
        <v>116.92</v>
      </c>
      <c r="X780">
        <v>90806</v>
      </c>
      <c r="Y780" t="s">
        <v>3218</v>
      </c>
    </row>
    <row r="781" spans="1:25" x14ac:dyDescent="0.2">
      <c r="A781">
        <v>2037</v>
      </c>
      <c r="B781" t="s">
        <v>1580</v>
      </c>
      <c r="C781" t="s">
        <v>46</v>
      </c>
      <c r="D781">
        <v>0</v>
      </c>
      <c r="E781">
        <v>73.98</v>
      </c>
      <c r="F781">
        <v>14.52</v>
      </c>
      <c r="G781" t="s">
        <v>14</v>
      </c>
      <c r="H781" t="s">
        <v>3</v>
      </c>
      <c r="I781" t="s">
        <v>16</v>
      </c>
      <c r="J781" t="s">
        <v>17</v>
      </c>
      <c r="K781" t="s">
        <v>49</v>
      </c>
      <c r="L781" t="s">
        <v>284</v>
      </c>
      <c r="M781">
        <v>0.65</v>
      </c>
      <c r="N781" t="s">
        <v>8</v>
      </c>
      <c r="O781" t="s">
        <v>35</v>
      </c>
      <c r="P781" t="s">
        <v>253</v>
      </c>
      <c r="Q781" t="s">
        <v>892</v>
      </c>
      <c r="R781">
        <v>59715</v>
      </c>
      <c r="S781">
        <v>42075</v>
      </c>
      <c r="T781">
        <v>42077</v>
      </c>
      <c r="U781">
        <v>-88.61</v>
      </c>
      <c r="V781">
        <v>4</v>
      </c>
      <c r="W781">
        <v>305.70999999999998</v>
      </c>
      <c r="X781">
        <v>89333</v>
      </c>
      <c r="Y781" t="s">
        <v>3217</v>
      </c>
    </row>
    <row r="782" spans="1:25" x14ac:dyDescent="0.2">
      <c r="A782">
        <v>2787</v>
      </c>
      <c r="B782" t="s">
        <v>1581</v>
      </c>
      <c r="C782" t="s">
        <v>46</v>
      </c>
      <c r="D782">
        <v>0.01</v>
      </c>
      <c r="E782">
        <v>47.98</v>
      </c>
      <c r="F782">
        <v>3.61</v>
      </c>
      <c r="G782" t="s">
        <v>63</v>
      </c>
      <c r="H782" t="s">
        <v>15</v>
      </c>
      <c r="I782" t="s">
        <v>16</v>
      </c>
      <c r="J782" t="s">
        <v>17</v>
      </c>
      <c r="K782" t="s">
        <v>18</v>
      </c>
      <c r="L782" t="s">
        <v>1215</v>
      </c>
      <c r="M782">
        <v>0.71</v>
      </c>
      <c r="N782" t="s">
        <v>8</v>
      </c>
      <c r="O782" t="s">
        <v>9</v>
      </c>
      <c r="P782" t="s">
        <v>144</v>
      </c>
      <c r="Q782" t="s">
        <v>1582</v>
      </c>
      <c r="R782">
        <v>70003</v>
      </c>
      <c r="S782">
        <v>42075</v>
      </c>
      <c r="T782">
        <v>42076</v>
      </c>
      <c r="U782">
        <v>-44.436</v>
      </c>
      <c r="V782">
        <v>8</v>
      </c>
      <c r="W782">
        <v>393.98</v>
      </c>
      <c r="X782">
        <v>91316</v>
      </c>
      <c r="Y782" t="s">
        <v>3215</v>
      </c>
    </row>
    <row r="783" spans="1:25" x14ac:dyDescent="0.2">
      <c r="A783">
        <v>573</v>
      </c>
      <c r="B783" t="s">
        <v>1356</v>
      </c>
      <c r="C783" t="s">
        <v>1</v>
      </c>
      <c r="D783">
        <v>0.05</v>
      </c>
      <c r="E783">
        <v>4.13</v>
      </c>
      <c r="F783">
        <v>5.04</v>
      </c>
      <c r="G783" t="s">
        <v>14</v>
      </c>
      <c r="H783" t="s">
        <v>47</v>
      </c>
      <c r="I783" t="s">
        <v>24</v>
      </c>
      <c r="J783" t="s">
        <v>48</v>
      </c>
      <c r="K783" t="s">
        <v>49</v>
      </c>
      <c r="L783" t="s">
        <v>995</v>
      </c>
      <c r="M783">
        <v>0.38</v>
      </c>
      <c r="N783" t="s">
        <v>8</v>
      </c>
      <c r="O783" t="s">
        <v>28</v>
      </c>
      <c r="P783" t="s">
        <v>79</v>
      </c>
      <c r="Q783" t="s">
        <v>1358</v>
      </c>
      <c r="R783">
        <v>61554</v>
      </c>
      <c r="S783">
        <v>42076</v>
      </c>
      <c r="T783">
        <v>42077</v>
      </c>
      <c r="U783">
        <v>-12.1555</v>
      </c>
      <c r="V783">
        <v>1</v>
      </c>
      <c r="W783">
        <v>5.84</v>
      </c>
      <c r="X783">
        <v>86555</v>
      </c>
      <c r="Y783" t="s">
        <v>3216</v>
      </c>
    </row>
    <row r="784" spans="1:25" x14ac:dyDescent="0.2">
      <c r="A784">
        <v>1035</v>
      </c>
      <c r="B784" t="s">
        <v>1583</v>
      </c>
      <c r="C784" t="s">
        <v>1</v>
      </c>
      <c r="D784">
        <v>7.0000000000000007E-2</v>
      </c>
      <c r="E784">
        <v>125.99</v>
      </c>
      <c r="F784">
        <v>2.5</v>
      </c>
      <c r="G784" t="s">
        <v>14</v>
      </c>
      <c r="H784" t="s">
        <v>47</v>
      </c>
      <c r="I784" t="s">
        <v>16</v>
      </c>
      <c r="J784" t="s">
        <v>111</v>
      </c>
      <c r="K784" t="s">
        <v>49</v>
      </c>
      <c r="L784" t="s">
        <v>924</v>
      </c>
      <c r="M784">
        <v>0.6</v>
      </c>
      <c r="N784" t="s">
        <v>8</v>
      </c>
      <c r="O784" t="s">
        <v>87</v>
      </c>
      <c r="P784" t="s">
        <v>293</v>
      </c>
      <c r="Q784" t="s">
        <v>1584</v>
      </c>
      <c r="R784">
        <v>43015</v>
      </c>
      <c r="S784">
        <v>42076</v>
      </c>
      <c r="T784">
        <v>42076</v>
      </c>
      <c r="U784">
        <v>-604.40599999999995</v>
      </c>
      <c r="V784">
        <v>1</v>
      </c>
      <c r="W784">
        <v>100.59</v>
      </c>
      <c r="X784">
        <v>90710</v>
      </c>
      <c r="Y784" t="s">
        <v>3218</v>
      </c>
    </row>
    <row r="785" spans="1:25" x14ac:dyDescent="0.2">
      <c r="A785">
        <v>1036</v>
      </c>
      <c r="B785" t="s">
        <v>1585</v>
      </c>
      <c r="C785" t="s">
        <v>1</v>
      </c>
      <c r="D785">
        <v>0.03</v>
      </c>
      <c r="E785">
        <v>99.99</v>
      </c>
      <c r="F785">
        <v>19.989999999999998</v>
      </c>
      <c r="G785" t="s">
        <v>14</v>
      </c>
      <c r="H785" t="s">
        <v>47</v>
      </c>
      <c r="I785" t="s">
        <v>16</v>
      </c>
      <c r="J785" t="s">
        <v>17</v>
      </c>
      <c r="K785" t="s">
        <v>49</v>
      </c>
      <c r="L785" t="s">
        <v>1556</v>
      </c>
      <c r="M785">
        <v>0.52</v>
      </c>
      <c r="N785" t="s">
        <v>8</v>
      </c>
      <c r="O785" t="s">
        <v>87</v>
      </c>
      <c r="P785" t="s">
        <v>293</v>
      </c>
      <c r="Q785" t="s">
        <v>1586</v>
      </c>
      <c r="R785">
        <v>43017</v>
      </c>
      <c r="S785">
        <v>42076</v>
      </c>
      <c r="T785">
        <v>42077</v>
      </c>
      <c r="U785">
        <v>293.66000000000003</v>
      </c>
      <c r="V785">
        <v>6</v>
      </c>
      <c r="W785">
        <v>598.38</v>
      </c>
      <c r="X785">
        <v>90710</v>
      </c>
      <c r="Y785" t="s">
        <v>3218</v>
      </c>
    </row>
    <row r="786" spans="1:25" x14ac:dyDescent="0.2">
      <c r="A786">
        <v>2468</v>
      </c>
      <c r="B786" t="s">
        <v>1587</v>
      </c>
      <c r="C786" t="s">
        <v>1</v>
      </c>
      <c r="D786">
        <v>0.04</v>
      </c>
      <c r="E786">
        <v>65.989999999999995</v>
      </c>
      <c r="F786">
        <v>8.99</v>
      </c>
      <c r="G786" t="s">
        <v>14</v>
      </c>
      <c r="H786" t="s">
        <v>70</v>
      </c>
      <c r="I786" t="s">
        <v>16</v>
      </c>
      <c r="J786" t="s">
        <v>111</v>
      </c>
      <c r="K786" t="s">
        <v>49</v>
      </c>
      <c r="L786" t="s">
        <v>1588</v>
      </c>
      <c r="M786">
        <v>0.55000000000000004</v>
      </c>
      <c r="N786" t="s">
        <v>8</v>
      </c>
      <c r="O786" t="s">
        <v>9</v>
      </c>
      <c r="P786" t="s">
        <v>73</v>
      </c>
      <c r="Q786" t="s">
        <v>1589</v>
      </c>
      <c r="R786">
        <v>28144</v>
      </c>
      <c r="S786">
        <v>42076</v>
      </c>
      <c r="T786">
        <v>42077</v>
      </c>
      <c r="U786">
        <v>-335.041</v>
      </c>
      <c r="V786">
        <v>13</v>
      </c>
      <c r="W786">
        <v>724.57</v>
      </c>
      <c r="X786">
        <v>88137</v>
      </c>
      <c r="Y786" t="s">
        <v>3215</v>
      </c>
    </row>
    <row r="787" spans="1:25" x14ac:dyDescent="0.2">
      <c r="A787">
        <v>3036</v>
      </c>
      <c r="B787" t="s">
        <v>540</v>
      </c>
      <c r="C787" t="s">
        <v>1</v>
      </c>
      <c r="D787">
        <v>0.08</v>
      </c>
      <c r="E787">
        <v>178.47</v>
      </c>
      <c r="F787">
        <v>19.989999999999998</v>
      </c>
      <c r="G787" t="s">
        <v>14</v>
      </c>
      <c r="H787" t="s">
        <v>47</v>
      </c>
      <c r="I787" t="s">
        <v>24</v>
      </c>
      <c r="J787" t="s">
        <v>54</v>
      </c>
      <c r="K787" t="s">
        <v>49</v>
      </c>
      <c r="L787" t="s">
        <v>987</v>
      </c>
      <c r="M787">
        <v>0.55000000000000004</v>
      </c>
      <c r="N787" t="s">
        <v>8</v>
      </c>
      <c r="O787" t="s">
        <v>28</v>
      </c>
      <c r="P787" t="s">
        <v>541</v>
      </c>
      <c r="Q787" t="s">
        <v>542</v>
      </c>
      <c r="R787">
        <v>58554</v>
      </c>
      <c r="S787">
        <v>42076</v>
      </c>
      <c r="T787">
        <v>42079</v>
      </c>
      <c r="U787">
        <v>2267.2199999999998</v>
      </c>
      <c r="V787">
        <v>22</v>
      </c>
      <c r="W787">
        <v>3802.01</v>
      </c>
      <c r="X787">
        <v>89130</v>
      </c>
      <c r="Y787" t="s">
        <v>3216</v>
      </c>
    </row>
    <row r="788" spans="1:25" x14ac:dyDescent="0.2">
      <c r="A788">
        <v>600</v>
      </c>
      <c r="B788" t="s">
        <v>1590</v>
      </c>
      <c r="C788" t="s">
        <v>92</v>
      </c>
      <c r="D788">
        <v>0.06</v>
      </c>
      <c r="E788">
        <v>6.48</v>
      </c>
      <c r="F788">
        <v>7.37</v>
      </c>
      <c r="G788" t="s">
        <v>14</v>
      </c>
      <c r="H788" t="s">
        <v>70</v>
      </c>
      <c r="I788" t="s">
        <v>24</v>
      </c>
      <c r="J788" t="s">
        <v>64</v>
      </c>
      <c r="K788" t="s">
        <v>49</v>
      </c>
      <c r="L788" t="s">
        <v>1591</v>
      </c>
      <c r="M788">
        <v>0.37</v>
      </c>
      <c r="N788" t="s">
        <v>8</v>
      </c>
      <c r="O788" t="s">
        <v>87</v>
      </c>
      <c r="P788" t="s">
        <v>394</v>
      </c>
      <c r="Q788" t="s">
        <v>1592</v>
      </c>
      <c r="R788">
        <v>21136</v>
      </c>
      <c r="S788">
        <v>42076</v>
      </c>
      <c r="T788">
        <v>42077</v>
      </c>
      <c r="U788">
        <v>-75.44</v>
      </c>
      <c r="V788">
        <v>5</v>
      </c>
      <c r="W788">
        <v>32.39</v>
      </c>
      <c r="X788">
        <v>87579</v>
      </c>
      <c r="Y788" t="s">
        <v>3218</v>
      </c>
    </row>
    <row r="789" spans="1:25" x14ac:dyDescent="0.2">
      <c r="A789">
        <v>2285</v>
      </c>
      <c r="B789" t="s">
        <v>1593</v>
      </c>
      <c r="C789" t="s">
        <v>92</v>
      </c>
      <c r="D789">
        <v>0.02</v>
      </c>
      <c r="E789">
        <v>17.7</v>
      </c>
      <c r="F789">
        <v>9.4700000000000006</v>
      </c>
      <c r="G789" t="s">
        <v>63</v>
      </c>
      <c r="H789" t="s">
        <v>70</v>
      </c>
      <c r="I789" t="s">
        <v>24</v>
      </c>
      <c r="J789" t="s">
        <v>54</v>
      </c>
      <c r="K789" t="s">
        <v>49</v>
      </c>
      <c r="L789" t="s">
        <v>1027</v>
      </c>
      <c r="M789">
        <v>0.59</v>
      </c>
      <c r="N789" t="s">
        <v>8</v>
      </c>
      <c r="O789" t="s">
        <v>9</v>
      </c>
      <c r="P789" t="s">
        <v>247</v>
      </c>
      <c r="Q789" t="s">
        <v>1594</v>
      </c>
      <c r="R789">
        <v>29730</v>
      </c>
      <c r="S789">
        <v>42076</v>
      </c>
      <c r="T789">
        <v>42078</v>
      </c>
      <c r="U789">
        <v>-85.022000000000006</v>
      </c>
      <c r="V789">
        <v>21</v>
      </c>
      <c r="W789">
        <v>374.6</v>
      </c>
      <c r="X789">
        <v>90148</v>
      </c>
      <c r="Y789" t="s">
        <v>3215</v>
      </c>
    </row>
    <row r="790" spans="1:25" x14ac:dyDescent="0.2">
      <c r="A790">
        <v>2484</v>
      </c>
      <c r="B790" t="s">
        <v>1595</v>
      </c>
      <c r="C790" t="s">
        <v>92</v>
      </c>
      <c r="D790">
        <v>0.05</v>
      </c>
      <c r="E790">
        <v>6.48</v>
      </c>
      <c r="F790">
        <v>7.91</v>
      </c>
      <c r="G790" t="s">
        <v>14</v>
      </c>
      <c r="H790" t="s">
        <v>70</v>
      </c>
      <c r="I790" t="s">
        <v>24</v>
      </c>
      <c r="J790" t="s">
        <v>64</v>
      </c>
      <c r="K790" t="s">
        <v>49</v>
      </c>
      <c r="L790" t="s">
        <v>1596</v>
      </c>
      <c r="M790">
        <v>0.37</v>
      </c>
      <c r="N790" t="s">
        <v>8</v>
      </c>
      <c r="O790" t="s">
        <v>9</v>
      </c>
      <c r="P790" t="s">
        <v>99</v>
      </c>
      <c r="Q790" t="s">
        <v>1597</v>
      </c>
      <c r="R790">
        <v>33881</v>
      </c>
      <c r="S790">
        <v>42076</v>
      </c>
      <c r="T790">
        <v>42077</v>
      </c>
      <c r="U790">
        <v>322.12200000000001</v>
      </c>
      <c r="V790">
        <v>16</v>
      </c>
      <c r="W790">
        <v>109.99</v>
      </c>
      <c r="X790">
        <v>88998</v>
      </c>
      <c r="Y790" t="s">
        <v>3215</v>
      </c>
    </row>
    <row r="791" spans="1:25" x14ac:dyDescent="0.2">
      <c r="A791">
        <v>2484</v>
      </c>
      <c r="B791" t="s">
        <v>1595</v>
      </c>
      <c r="C791" t="s">
        <v>92</v>
      </c>
      <c r="D791">
        <v>0.03</v>
      </c>
      <c r="E791">
        <v>111.03</v>
      </c>
      <c r="F791">
        <v>8.64</v>
      </c>
      <c r="G791" t="s">
        <v>14</v>
      </c>
      <c r="H791" t="s">
        <v>70</v>
      </c>
      <c r="I791" t="s">
        <v>24</v>
      </c>
      <c r="J791" t="s">
        <v>54</v>
      </c>
      <c r="K791" t="s">
        <v>49</v>
      </c>
      <c r="L791" t="s">
        <v>1598</v>
      </c>
      <c r="M791">
        <v>0.78</v>
      </c>
      <c r="N791" t="s">
        <v>8</v>
      </c>
      <c r="O791" t="s">
        <v>9</v>
      </c>
      <c r="P791" t="s">
        <v>99</v>
      </c>
      <c r="Q791" t="s">
        <v>1597</v>
      </c>
      <c r="R791">
        <v>33881</v>
      </c>
      <c r="S791">
        <v>42076</v>
      </c>
      <c r="T791">
        <v>42077</v>
      </c>
      <c r="U791">
        <v>366.54</v>
      </c>
      <c r="V791">
        <v>8</v>
      </c>
      <c r="W791">
        <v>900.12</v>
      </c>
      <c r="X791">
        <v>88998</v>
      </c>
      <c r="Y791" t="s">
        <v>3215</v>
      </c>
    </row>
    <row r="792" spans="1:25" x14ac:dyDescent="0.2">
      <c r="A792">
        <v>604</v>
      </c>
      <c r="B792" t="s">
        <v>717</v>
      </c>
      <c r="C792" t="s">
        <v>1</v>
      </c>
      <c r="D792">
        <v>0.09</v>
      </c>
      <c r="E792">
        <v>154.13</v>
      </c>
      <c r="F792">
        <v>69</v>
      </c>
      <c r="G792" t="s">
        <v>63</v>
      </c>
      <c r="H792" t="s">
        <v>70</v>
      </c>
      <c r="I792" t="s">
        <v>4</v>
      </c>
      <c r="J792" t="s">
        <v>5</v>
      </c>
      <c r="K792" t="s">
        <v>40</v>
      </c>
      <c r="L792" t="s">
        <v>900</v>
      </c>
      <c r="M792">
        <v>0.68</v>
      </c>
      <c r="N792" t="s">
        <v>8</v>
      </c>
      <c r="O792" t="s">
        <v>35</v>
      </c>
      <c r="P792" t="s">
        <v>66</v>
      </c>
      <c r="Q792" t="s">
        <v>76</v>
      </c>
      <c r="R792">
        <v>90045</v>
      </c>
      <c r="S792">
        <v>42077</v>
      </c>
      <c r="T792">
        <v>42078</v>
      </c>
      <c r="U792">
        <v>-1763.7476999999999</v>
      </c>
      <c r="V792">
        <v>38</v>
      </c>
      <c r="W792">
        <v>5679.59</v>
      </c>
      <c r="X792">
        <v>28647</v>
      </c>
      <c r="Y792" t="s">
        <v>3217</v>
      </c>
    </row>
    <row r="793" spans="1:25" x14ac:dyDescent="0.2">
      <c r="A793">
        <v>605</v>
      </c>
      <c r="B793" t="s">
        <v>1599</v>
      </c>
      <c r="C793" t="s">
        <v>1</v>
      </c>
      <c r="D793">
        <v>0.09</v>
      </c>
      <c r="E793">
        <v>154.13</v>
      </c>
      <c r="F793">
        <v>69</v>
      </c>
      <c r="G793" t="s">
        <v>63</v>
      </c>
      <c r="H793" t="s">
        <v>70</v>
      </c>
      <c r="I793" t="s">
        <v>4</v>
      </c>
      <c r="J793" t="s">
        <v>5</v>
      </c>
      <c r="K793" t="s">
        <v>40</v>
      </c>
      <c r="L793" t="s">
        <v>900</v>
      </c>
      <c r="M793">
        <v>0.68</v>
      </c>
      <c r="N793" t="s">
        <v>8</v>
      </c>
      <c r="O793" t="s">
        <v>87</v>
      </c>
      <c r="P793" t="s">
        <v>88</v>
      </c>
      <c r="Q793" t="s">
        <v>1600</v>
      </c>
      <c r="R793">
        <v>11795</v>
      </c>
      <c r="S793">
        <v>42077</v>
      </c>
      <c r="T793">
        <v>42078</v>
      </c>
      <c r="U793">
        <v>-1763.7476999999999</v>
      </c>
      <c r="V793">
        <v>10</v>
      </c>
      <c r="W793">
        <v>1494.63</v>
      </c>
      <c r="X793">
        <v>91144</v>
      </c>
      <c r="Y793" t="s">
        <v>3218</v>
      </c>
    </row>
    <row r="794" spans="1:25" x14ac:dyDescent="0.2">
      <c r="A794">
        <v>994</v>
      </c>
      <c r="B794" t="s">
        <v>1601</v>
      </c>
      <c r="C794" t="s">
        <v>13</v>
      </c>
      <c r="D794">
        <v>0.1</v>
      </c>
      <c r="E794">
        <v>400.98</v>
      </c>
      <c r="F794">
        <v>76.37</v>
      </c>
      <c r="G794" t="s">
        <v>2</v>
      </c>
      <c r="H794" t="s">
        <v>3</v>
      </c>
      <c r="I794" t="s">
        <v>4</v>
      </c>
      <c r="J794" t="s">
        <v>5</v>
      </c>
      <c r="K794" t="s">
        <v>6</v>
      </c>
      <c r="L794" t="s">
        <v>978</v>
      </c>
      <c r="M794">
        <v>0.6</v>
      </c>
      <c r="N794" t="s">
        <v>8</v>
      </c>
      <c r="O794" t="s">
        <v>87</v>
      </c>
      <c r="P794" t="s">
        <v>307</v>
      </c>
      <c r="Q794" t="s">
        <v>308</v>
      </c>
      <c r="R794">
        <v>4073</v>
      </c>
      <c r="S794">
        <v>42077</v>
      </c>
      <c r="T794">
        <v>42078</v>
      </c>
      <c r="U794">
        <v>-969.04836599999999</v>
      </c>
      <c r="V794">
        <v>2</v>
      </c>
      <c r="W794">
        <v>810.47</v>
      </c>
      <c r="X794">
        <v>89433</v>
      </c>
      <c r="Y794" t="s">
        <v>3218</v>
      </c>
    </row>
    <row r="795" spans="1:25" x14ac:dyDescent="0.2">
      <c r="A795">
        <v>999</v>
      </c>
      <c r="B795" t="s">
        <v>1602</v>
      </c>
      <c r="C795" t="s">
        <v>13</v>
      </c>
      <c r="D795">
        <v>0.08</v>
      </c>
      <c r="E795">
        <v>45.19</v>
      </c>
      <c r="F795">
        <v>1.99</v>
      </c>
      <c r="G795" t="s">
        <v>14</v>
      </c>
      <c r="H795" t="s">
        <v>3</v>
      </c>
      <c r="I795" t="s">
        <v>16</v>
      </c>
      <c r="J795" t="s">
        <v>17</v>
      </c>
      <c r="K795" t="s">
        <v>18</v>
      </c>
      <c r="L795" t="s">
        <v>19</v>
      </c>
      <c r="M795">
        <v>0.55000000000000004</v>
      </c>
      <c r="N795" t="s">
        <v>8</v>
      </c>
      <c r="O795" t="s">
        <v>87</v>
      </c>
      <c r="P795" t="s">
        <v>373</v>
      </c>
      <c r="Q795" t="s">
        <v>1603</v>
      </c>
      <c r="R795">
        <v>7450</v>
      </c>
      <c r="S795">
        <v>42077</v>
      </c>
      <c r="T795">
        <v>42078</v>
      </c>
      <c r="U795">
        <v>-71.83</v>
      </c>
      <c r="V795">
        <v>3</v>
      </c>
      <c r="W795">
        <v>127.22</v>
      </c>
      <c r="X795">
        <v>89433</v>
      </c>
      <c r="Y795" t="s">
        <v>3218</v>
      </c>
    </row>
    <row r="796" spans="1:25" x14ac:dyDescent="0.2">
      <c r="A796">
        <v>1000</v>
      </c>
      <c r="B796" t="s">
        <v>1604</v>
      </c>
      <c r="C796" t="s">
        <v>13</v>
      </c>
      <c r="D796">
        <v>0.03</v>
      </c>
      <c r="E796">
        <v>33.979999999999997</v>
      </c>
      <c r="F796">
        <v>19.989999999999998</v>
      </c>
      <c r="G796" t="s">
        <v>14</v>
      </c>
      <c r="H796" t="s">
        <v>3</v>
      </c>
      <c r="I796" t="s">
        <v>4</v>
      </c>
      <c r="J796" t="s">
        <v>102</v>
      </c>
      <c r="K796" t="s">
        <v>49</v>
      </c>
      <c r="L796" t="s">
        <v>1605</v>
      </c>
      <c r="M796">
        <v>0.55000000000000004</v>
      </c>
      <c r="N796" t="s">
        <v>8</v>
      </c>
      <c r="O796" t="s">
        <v>87</v>
      </c>
      <c r="P796" t="s">
        <v>609</v>
      </c>
      <c r="Q796" t="s">
        <v>1606</v>
      </c>
      <c r="R796">
        <v>5201</v>
      </c>
      <c r="S796">
        <v>42077</v>
      </c>
      <c r="T796">
        <v>42078</v>
      </c>
      <c r="U796">
        <v>-0.74</v>
      </c>
      <c r="V796">
        <v>12</v>
      </c>
      <c r="W796">
        <v>432.44</v>
      </c>
      <c r="X796">
        <v>89433</v>
      </c>
      <c r="Y796" t="s">
        <v>3218</v>
      </c>
    </row>
    <row r="797" spans="1:25" x14ac:dyDescent="0.2">
      <c r="A797">
        <v>2345</v>
      </c>
      <c r="B797" t="s">
        <v>1607</v>
      </c>
      <c r="C797" t="s">
        <v>92</v>
      </c>
      <c r="D797">
        <v>7.0000000000000007E-2</v>
      </c>
      <c r="E797">
        <v>200.98</v>
      </c>
      <c r="F797">
        <v>23.76</v>
      </c>
      <c r="G797" t="s">
        <v>2</v>
      </c>
      <c r="H797" t="s">
        <v>70</v>
      </c>
      <c r="I797" t="s">
        <v>4</v>
      </c>
      <c r="J797" t="s">
        <v>85</v>
      </c>
      <c r="K797" t="s">
        <v>33</v>
      </c>
      <c r="L797" t="s">
        <v>1608</v>
      </c>
      <c r="M797">
        <v>0.57999999999999996</v>
      </c>
      <c r="N797" t="s">
        <v>8</v>
      </c>
      <c r="O797" t="s">
        <v>9</v>
      </c>
      <c r="P797" t="s">
        <v>364</v>
      </c>
      <c r="Q797" t="s">
        <v>803</v>
      </c>
      <c r="R797">
        <v>42003</v>
      </c>
      <c r="S797">
        <v>42077</v>
      </c>
      <c r="T797">
        <v>42078</v>
      </c>
      <c r="U797">
        <v>-132.42599999999999</v>
      </c>
      <c r="V797">
        <v>9</v>
      </c>
      <c r="W797">
        <v>1805.9</v>
      </c>
      <c r="X797">
        <v>89504</v>
      </c>
      <c r="Y797" t="s">
        <v>3215</v>
      </c>
    </row>
    <row r="798" spans="1:25" x14ac:dyDescent="0.2">
      <c r="A798">
        <v>2345</v>
      </c>
      <c r="B798" t="s">
        <v>1607</v>
      </c>
      <c r="C798" t="s">
        <v>92</v>
      </c>
      <c r="D798">
        <v>0.02</v>
      </c>
      <c r="E798">
        <v>179.29</v>
      </c>
      <c r="F798">
        <v>29.21</v>
      </c>
      <c r="G798" t="s">
        <v>2</v>
      </c>
      <c r="H798" t="s">
        <v>70</v>
      </c>
      <c r="I798" t="s">
        <v>4</v>
      </c>
      <c r="J798" t="s">
        <v>5</v>
      </c>
      <c r="K798" t="s">
        <v>6</v>
      </c>
      <c r="L798" t="s">
        <v>519</v>
      </c>
      <c r="M798">
        <v>0.76</v>
      </c>
      <c r="N798" t="s">
        <v>8</v>
      </c>
      <c r="O798" t="s">
        <v>9</v>
      </c>
      <c r="P798" t="s">
        <v>364</v>
      </c>
      <c r="Q798" t="s">
        <v>803</v>
      </c>
      <c r="R798">
        <v>42003</v>
      </c>
      <c r="S798">
        <v>42077</v>
      </c>
      <c r="T798">
        <v>42077</v>
      </c>
      <c r="U798">
        <v>-411.23599999999999</v>
      </c>
      <c r="V798">
        <v>2</v>
      </c>
      <c r="W798">
        <v>311.41000000000003</v>
      </c>
      <c r="X798">
        <v>89504</v>
      </c>
      <c r="Y798" t="s">
        <v>3215</v>
      </c>
    </row>
    <row r="799" spans="1:25" x14ac:dyDescent="0.2">
      <c r="A799">
        <v>2417</v>
      </c>
      <c r="B799" t="s">
        <v>1609</v>
      </c>
      <c r="C799" t="s">
        <v>92</v>
      </c>
      <c r="D799">
        <v>0</v>
      </c>
      <c r="E799">
        <v>65.989999999999995</v>
      </c>
      <c r="F799">
        <v>3.99</v>
      </c>
      <c r="G799" t="s">
        <v>14</v>
      </c>
      <c r="H799" t="s">
        <v>15</v>
      </c>
      <c r="I799" t="s">
        <v>16</v>
      </c>
      <c r="J799" t="s">
        <v>111</v>
      </c>
      <c r="K799" t="s">
        <v>49</v>
      </c>
      <c r="L799" t="s">
        <v>1610</v>
      </c>
      <c r="M799">
        <v>0.59</v>
      </c>
      <c r="N799" t="s">
        <v>8</v>
      </c>
      <c r="O799" t="s">
        <v>9</v>
      </c>
      <c r="P799" t="s">
        <v>218</v>
      </c>
      <c r="Q799" t="s">
        <v>1611</v>
      </c>
      <c r="R799">
        <v>22124</v>
      </c>
      <c r="S799">
        <v>42077</v>
      </c>
      <c r="T799">
        <v>42078</v>
      </c>
      <c r="U799">
        <v>-60.564</v>
      </c>
      <c r="V799">
        <v>13</v>
      </c>
      <c r="W799">
        <v>765.65</v>
      </c>
      <c r="X799">
        <v>86754</v>
      </c>
      <c r="Y799" t="s">
        <v>3215</v>
      </c>
    </row>
    <row r="800" spans="1:25" x14ac:dyDescent="0.2">
      <c r="A800">
        <v>3279</v>
      </c>
      <c r="B800" t="s">
        <v>1612</v>
      </c>
      <c r="C800" t="s">
        <v>92</v>
      </c>
      <c r="D800">
        <v>0.01</v>
      </c>
      <c r="E800">
        <v>45.99</v>
      </c>
      <c r="F800">
        <v>4.99</v>
      </c>
      <c r="G800" t="s">
        <v>14</v>
      </c>
      <c r="H800" t="s">
        <v>47</v>
      </c>
      <c r="I800" t="s">
        <v>16</v>
      </c>
      <c r="J800" t="s">
        <v>111</v>
      </c>
      <c r="K800" t="s">
        <v>49</v>
      </c>
      <c r="L800" t="s">
        <v>1422</v>
      </c>
      <c r="M800">
        <v>0.56000000000000005</v>
      </c>
      <c r="N800" t="s">
        <v>8</v>
      </c>
      <c r="O800" t="s">
        <v>9</v>
      </c>
      <c r="P800" t="s">
        <v>247</v>
      </c>
      <c r="Q800" t="s">
        <v>1613</v>
      </c>
      <c r="R800">
        <v>29203</v>
      </c>
      <c r="S800">
        <v>42077</v>
      </c>
      <c r="T800">
        <v>42079</v>
      </c>
      <c r="U800">
        <v>24.018000000000001</v>
      </c>
      <c r="V800">
        <v>3</v>
      </c>
      <c r="W800">
        <v>125.19</v>
      </c>
      <c r="X800">
        <v>90767</v>
      </c>
      <c r="Y800" t="s">
        <v>3215</v>
      </c>
    </row>
    <row r="801" spans="1:25" x14ac:dyDescent="0.2">
      <c r="A801">
        <v>373</v>
      </c>
      <c r="B801" t="s">
        <v>1614</v>
      </c>
      <c r="C801" t="s">
        <v>46</v>
      </c>
      <c r="D801">
        <v>0.02</v>
      </c>
      <c r="E801">
        <v>200.98</v>
      </c>
      <c r="F801">
        <v>55.96</v>
      </c>
      <c r="G801" t="s">
        <v>2</v>
      </c>
      <c r="H801" t="s">
        <v>3</v>
      </c>
      <c r="I801" t="s">
        <v>4</v>
      </c>
      <c r="J801" t="s">
        <v>93</v>
      </c>
      <c r="K801" t="s">
        <v>6</v>
      </c>
      <c r="L801" t="s">
        <v>1615</v>
      </c>
      <c r="M801">
        <v>0.75</v>
      </c>
      <c r="N801" t="s">
        <v>8</v>
      </c>
      <c r="O801" t="s">
        <v>28</v>
      </c>
      <c r="P801" t="s">
        <v>265</v>
      </c>
      <c r="Q801" t="s">
        <v>1139</v>
      </c>
      <c r="R801">
        <v>48234</v>
      </c>
      <c r="S801">
        <v>42077</v>
      </c>
      <c r="T801">
        <v>42079</v>
      </c>
      <c r="U801">
        <v>-163.63</v>
      </c>
      <c r="V801">
        <v>45</v>
      </c>
      <c r="W801">
        <v>9539.6</v>
      </c>
      <c r="X801">
        <v>24193</v>
      </c>
      <c r="Y801" t="s">
        <v>3216</v>
      </c>
    </row>
    <row r="802" spans="1:25" x14ac:dyDescent="0.2">
      <c r="A802">
        <v>373</v>
      </c>
      <c r="B802" t="s">
        <v>1614</v>
      </c>
      <c r="C802" t="s">
        <v>46</v>
      </c>
      <c r="D802">
        <v>0.02</v>
      </c>
      <c r="E802">
        <v>4.28</v>
      </c>
      <c r="F802">
        <v>5.17</v>
      </c>
      <c r="G802" t="s">
        <v>14</v>
      </c>
      <c r="H802" t="s">
        <v>3</v>
      </c>
      <c r="I802" t="s">
        <v>24</v>
      </c>
      <c r="J802" t="s">
        <v>64</v>
      </c>
      <c r="K802" t="s">
        <v>49</v>
      </c>
      <c r="L802" t="s">
        <v>1230</v>
      </c>
      <c r="M802">
        <v>0.4</v>
      </c>
      <c r="N802" t="s">
        <v>8</v>
      </c>
      <c r="O802" t="s">
        <v>28</v>
      </c>
      <c r="P802" t="s">
        <v>265</v>
      </c>
      <c r="Q802" t="s">
        <v>1139</v>
      </c>
      <c r="R802">
        <v>48234</v>
      </c>
      <c r="S802">
        <v>42077</v>
      </c>
      <c r="T802">
        <v>42078</v>
      </c>
      <c r="U802">
        <v>-63.87</v>
      </c>
      <c r="V802">
        <v>24</v>
      </c>
      <c r="W802">
        <v>109.86</v>
      </c>
      <c r="X802">
        <v>24193</v>
      </c>
      <c r="Y802" t="s">
        <v>3216</v>
      </c>
    </row>
    <row r="803" spans="1:25" x14ac:dyDescent="0.2">
      <c r="A803">
        <v>373</v>
      </c>
      <c r="B803" t="s">
        <v>1614</v>
      </c>
      <c r="C803" t="s">
        <v>46</v>
      </c>
      <c r="D803">
        <v>0.04</v>
      </c>
      <c r="E803">
        <v>85.99</v>
      </c>
      <c r="F803">
        <v>0.99</v>
      </c>
      <c r="G803" t="s">
        <v>14</v>
      </c>
      <c r="H803" t="s">
        <v>3</v>
      </c>
      <c r="I803" t="s">
        <v>16</v>
      </c>
      <c r="J803" t="s">
        <v>111</v>
      </c>
      <c r="K803" t="s">
        <v>26</v>
      </c>
      <c r="L803" t="s">
        <v>1572</v>
      </c>
      <c r="M803">
        <v>0.85</v>
      </c>
      <c r="N803" t="s">
        <v>8</v>
      </c>
      <c r="O803" t="s">
        <v>28</v>
      </c>
      <c r="P803" t="s">
        <v>265</v>
      </c>
      <c r="Q803" t="s">
        <v>1139</v>
      </c>
      <c r="R803">
        <v>48234</v>
      </c>
      <c r="S803">
        <v>42077</v>
      </c>
      <c r="T803">
        <v>42079</v>
      </c>
      <c r="U803">
        <v>-175.17500000000001</v>
      </c>
      <c r="V803">
        <v>19</v>
      </c>
      <c r="W803">
        <v>1426.51</v>
      </c>
      <c r="X803">
        <v>24193</v>
      </c>
      <c r="Y803" t="s">
        <v>3216</v>
      </c>
    </row>
    <row r="804" spans="1:25" x14ac:dyDescent="0.2">
      <c r="A804">
        <v>375</v>
      </c>
      <c r="B804" t="s">
        <v>1616</v>
      </c>
      <c r="C804" t="s">
        <v>46</v>
      </c>
      <c r="D804">
        <v>0.02</v>
      </c>
      <c r="E804">
        <v>200.98</v>
      </c>
      <c r="F804">
        <v>55.96</v>
      </c>
      <c r="G804" t="s">
        <v>2</v>
      </c>
      <c r="H804" t="s">
        <v>3</v>
      </c>
      <c r="I804" t="s">
        <v>4</v>
      </c>
      <c r="J804" t="s">
        <v>93</v>
      </c>
      <c r="K804" t="s">
        <v>6</v>
      </c>
      <c r="L804" t="s">
        <v>1615</v>
      </c>
      <c r="M804">
        <v>0.75</v>
      </c>
      <c r="N804" t="s">
        <v>8</v>
      </c>
      <c r="O804" t="s">
        <v>9</v>
      </c>
      <c r="P804" t="s">
        <v>376</v>
      </c>
      <c r="Q804" t="s">
        <v>1617</v>
      </c>
      <c r="R804">
        <v>37814</v>
      </c>
      <c r="S804">
        <v>42077</v>
      </c>
      <c r="T804">
        <v>42079</v>
      </c>
      <c r="U804">
        <v>-224.9478</v>
      </c>
      <c r="V804">
        <v>11</v>
      </c>
      <c r="W804">
        <v>2331.9</v>
      </c>
      <c r="X804">
        <v>90917</v>
      </c>
      <c r="Y804" t="s">
        <v>3215</v>
      </c>
    </row>
    <row r="805" spans="1:25" x14ac:dyDescent="0.2">
      <c r="A805">
        <v>375</v>
      </c>
      <c r="B805" t="s">
        <v>1616</v>
      </c>
      <c r="C805" t="s">
        <v>46</v>
      </c>
      <c r="D805">
        <v>0.02</v>
      </c>
      <c r="E805">
        <v>4.28</v>
      </c>
      <c r="F805">
        <v>5.17</v>
      </c>
      <c r="G805" t="s">
        <v>14</v>
      </c>
      <c r="H805" t="s">
        <v>3</v>
      </c>
      <c r="I805" t="s">
        <v>24</v>
      </c>
      <c r="J805" t="s">
        <v>64</v>
      </c>
      <c r="K805" t="s">
        <v>49</v>
      </c>
      <c r="L805" t="s">
        <v>1230</v>
      </c>
      <c r="M805">
        <v>0.4</v>
      </c>
      <c r="N805" t="s">
        <v>8</v>
      </c>
      <c r="O805" t="s">
        <v>9</v>
      </c>
      <c r="P805" t="s">
        <v>376</v>
      </c>
      <c r="Q805" t="s">
        <v>1617</v>
      </c>
      <c r="R805">
        <v>37814</v>
      </c>
      <c r="S805">
        <v>42077</v>
      </c>
      <c r="T805">
        <v>42078</v>
      </c>
      <c r="U805">
        <v>196.8</v>
      </c>
      <c r="V805">
        <v>6</v>
      </c>
      <c r="W805">
        <v>27.47</v>
      </c>
      <c r="X805">
        <v>90917</v>
      </c>
      <c r="Y805" t="s">
        <v>3215</v>
      </c>
    </row>
    <row r="806" spans="1:25" x14ac:dyDescent="0.2">
      <c r="A806">
        <v>1682</v>
      </c>
      <c r="B806" t="s">
        <v>1162</v>
      </c>
      <c r="C806" t="s">
        <v>46</v>
      </c>
      <c r="D806">
        <v>0.08</v>
      </c>
      <c r="E806">
        <v>4.9800000000000004</v>
      </c>
      <c r="F806">
        <v>4.7</v>
      </c>
      <c r="G806" t="s">
        <v>14</v>
      </c>
      <c r="H806" t="s">
        <v>15</v>
      </c>
      <c r="I806" t="s">
        <v>24</v>
      </c>
      <c r="J806" t="s">
        <v>64</v>
      </c>
      <c r="K806" t="s">
        <v>49</v>
      </c>
      <c r="L806" t="s">
        <v>1310</v>
      </c>
      <c r="M806">
        <v>0.38</v>
      </c>
      <c r="N806" t="s">
        <v>8</v>
      </c>
      <c r="O806" t="s">
        <v>28</v>
      </c>
      <c r="P806" t="s">
        <v>79</v>
      </c>
      <c r="Q806" t="s">
        <v>509</v>
      </c>
      <c r="R806">
        <v>60611</v>
      </c>
      <c r="S806">
        <v>42077</v>
      </c>
      <c r="T806">
        <v>42078</v>
      </c>
      <c r="U806">
        <v>-56.35</v>
      </c>
      <c r="V806">
        <v>47</v>
      </c>
      <c r="W806">
        <v>225.98</v>
      </c>
      <c r="X806">
        <v>38080</v>
      </c>
      <c r="Y806" t="s">
        <v>3216</v>
      </c>
    </row>
    <row r="807" spans="1:25" x14ac:dyDescent="0.2">
      <c r="A807">
        <v>1683</v>
      </c>
      <c r="B807" t="s">
        <v>1163</v>
      </c>
      <c r="C807" t="s">
        <v>46</v>
      </c>
      <c r="D807">
        <v>0.08</v>
      </c>
      <c r="E807">
        <v>4.9800000000000004</v>
      </c>
      <c r="F807">
        <v>4.7</v>
      </c>
      <c r="G807" t="s">
        <v>14</v>
      </c>
      <c r="H807" t="s">
        <v>15</v>
      </c>
      <c r="I807" t="s">
        <v>24</v>
      </c>
      <c r="J807" t="s">
        <v>64</v>
      </c>
      <c r="K807" t="s">
        <v>49</v>
      </c>
      <c r="L807" t="s">
        <v>1310</v>
      </c>
      <c r="M807">
        <v>0.38</v>
      </c>
      <c r="N807" t="s">
        <v>8</v>
      </c>
      <c r="O807" t="s">
        <v>28</v>
      </c>
      <c r="P807" t="s">
        <v>163</v>
      </c>
      <c r="Q807" t="s">
        <v>1164</v>
      </c>
      <c r="R807">
        <v>77301</v>
      </c>
      <c r="S807">
        <v>42077</v>
      </c>
      <c r="T807">
        <v>42078</v>
      </c>
      <c r="U807">
        <v>-56.35</v>
      </c>
      <c r="V807">
        <v>12</v>
      </c>
      <c r="W807">
        <v>57.7</v>
      </c>
      <c r="X807">
        <v>90613</v>
      </c>
      <c r="Y807" t="s">
        <v>3216</v>
      </c>
    </row>
    <row r="808" spans="1:25" x14ac:dyDescent="0.2">
      <c r="A808">
        <v>3177</v>
      </c>
      <c r="B808" t="s">
        <v>1618</v>
      </c>
      <c r="C808" t="s">
        <v>46</v>
      </c>
      <c r="D808">
        <v>0.1</v>
      </c>
      <c r="E808">
        <v>62.18</v>
      </c>
      <c r="F808">
        <v>10.84</v>
      </c>
      <c r="G808" t="s">
        <v>14</v>
      </c>
      <c r="H808" t="s">
        <v>15</v>
      </c>
      <c r="I808" t="s">
        <v>4</v>
      </c>
      <c r="J808" t="s">
        <v>102</v>
      </c>
      <c r="K808" t="s">
        <v>120</v>
      </c>
      <c r="L808" t="s">
        <v>1207</v>
      </c>
      <c r="M808">
        <v>0.63</v>
      </c>
      <c r="N808" t="s">
        <v>8</v>
      </c>
      <c r="O808" t="s">
        <v>9</v>
      </c>
      <c r="P808" t="s">
        <v>99</v>
      </c>
      <c r="Q808" t="s">
        <v>1619</v>
      </c>
      <c r="R808">
        <v>33458</v>
      </c>
      <c r="S808">
        <v>42077</v>
      </c>
      <c r="T808">
        <v>42079</v>
      </c>
      <c r="U808">
        <v>-29.666</v>
      </c>
      <c r="V808">
        <v>9</v>
      </c>
      <c r="W808">
        <v>511.57</v>
      </c>
      <c r="X808">
        <v>90818</v>
      </c>
      <c r="Y808" t="s">
        <v>3215</v>
      </c>
    </row>
    <row r="809" spans="1:25" x14ac:dyDescent="0.2">
      <c r="A809">
        <v>594</v>
      </c>
      <c r="B809" t="s">
        <v>1620</v>
      </c>
      <c r="C809" t="s">
        <v>1</v>
      </c>
      <c r="D809">
        <v>0.09</v>
      </c>
      <c r="E809">
        <v>13.79</v>
      </c>
      <c r="F809">
        <v>8.7799999999999994</v>
      </c>
      <c r="G809" t="s">
        <v>14</v>
      </c>
      <c r="H809" t="s">
        <v>15</v>
      </c>
      <c r="I809" t="s">
        <v>4</v>
      </c>
      <c r="J809" t="s">
        <v>102</v>
      </c>
      <c r="K809" t="s">
        <v>49</v>
      </c>
      <c r="L809" t="s">
        <v>1302</v>
      </c>
      <c r="M809">
        <v>0.43</v>
      </c>
      <c r="N809" t="s">
        <v>8</v>
      </c>
      <c r="O809" t="s">
        <v>28</v>
      </c>
      <c r="P809" t="s">
        <v>29</v>
      </c>
      <c r="Q809" t="s">
        <v>1621</v>
      </c>
      <c r="R809">
        <v>46016</v>
      </c>
      <c r="S809">
        <v>42078</v>
      </c>
      <c r="T809">
        <v>42080</v>
      </c>
      <c r="U809">
        <v>-22.12</v>
      </c>
      <c r="V809">
        <v>1</v>
      </c>
      <c r="W809">
        <v>17.440000000000001</v>
      </c>
      <c r="X809">
        <v>86309</v>
      </c>
      <c r="Y809" t="s">
        <v>3216</v>
      </c>
    </row>
    <row r="810" spans="1:25" x14ac:dyDescent="0.2">
      <c r="A810">
        <v>83</v>
      </c>
      <c r="B810" t="s">
        <v>1622</v>
      </c>
      <c r="C810" t="s">
        <v>13</v>
      </c>
      <c r="D810">
        <v>0.04</v>
      </c>
      <c r="E810">
        <v>296.18</v>
      </c>
      <c r="F810">
        <v>54.12</v>
      </c>
      <c r="G810" t="s">
        <v>2</v>
      </c>
      <c r="H810" t="s">
        <v>70</v>
      </c>
      <c r="I810" t="s">
        <v>4</v>
      </c>
      <c r="J810" t="s">
        <v>5</v>
      </c>
      <c r="K810" t="s">
        <v>6</v>
      </c>
      <c r="L810" t="s">
        <v>1055</v>
      </c>
      <c r="M810">
        <v>0.76</v>
      </c>
      <c r="N810" t="s">
        <v>8</v>
      </c>
      <c r="O810" t="s">
        <v>87</v>
      </c>
      <c r="P810" t="s">
        <v>293</v>
      </c>
      <c r="Q810" t="s">
        <v>973</v>
      </c>
      <c r="R810">
        <v>44708</v>
      </c>
      <c r="S810">
        <v>42078</v>
      </c>
      <c r="T810">
        <v>42078</v>
      </c>
      <c r="U810">
        <v>-715.77820599999995</v>
      </c>
      <c r="V810">
        <v>6</v>
      </c>
      <c r="W810">
        <v>1821.89</v>
      </c>
      <c r="X810">
        <v>87365</v>
      </c>
      <c r="Y810" t="s">
        <v>3218</v>
      </c>
    </row>
    <row r="811" spans="1:25" x14ac:dyDescent="0.2">
      <c r="A811">
        <v>1123</v>
      </c>
      <c r="B811" t="s">
        <v>1623</v>
      </c>
      <c r="C811" t="s">
        <v>13</v>
      </c>
      <c r="D811">
        <v>0.03</v>
      </c>
      <c r="E811">
        <v>7.3</v>
      </c>
      <c r="F811">
        <v>7.72</v>
      </c>
      <c r="G811" t="s">
        <v>14</v>
      </c>
      <c r="H811" t="s">
        <v>3</v>
      </c>
      <c r="I811" t="s">
        <v>24</v>
      </c>
      <c r="J811" t="s">
        <v>48</v>
      </c>
      <c r="K811" t="s">
        <v>49</v>
      </c>
      <c r="L811" t="s">
        <v>1624</v>
      </c>
      <c r="M811">
        <v>0.38</v>
      </c>
      <c r="N811" t="s">
        <v>8</v>
      </c>
      <c r="O811" t="s">
        <v>35</v>
      </c>
      <c r="P811" t="s">
        <v>66</v>
      </c>
      <c r="Q811" t="s">
        <v>1625</v>
      </c>
      <c r="R811">
        <v>95661</v>
      </c>
      <c r="S811">
        <v>42078</v>
      </c>
      <c r="T811">
        <v>42081</v>
      </c>
      <c r="U811">
        <v>-127.05200000000001</v>
      </c>
      <c r="V811">
        <v>14</v>
      </c>
      <c r="W811">
        <v>103.61</v>
      </c>
      <c r="X811">
        <v>87015</v>
      </c>
      <c r="Y811" t="s">
        <v>3217</v>
      </c>
    </row>
    <row r="812" spans="1:25" x14ac:dyDescent="0.2">
      <c r="A812">
        <v>2426</v>
      </c>
      <c r="B812" t="s">
        <v>1626</v>
      </c>
      <c r="C812" t="s">
        <v>13</v>
      </c>
      <c r="D812">
        <v>0.08</v>
      </c>
      <c r="E812">
        <v>30.93</v>
      </c>
      <c r="F812">
        <v>3.92</v>
      </c>
      <c r="G812" t="s">
        <v>14</v>
      </c>
      <c r="H812" t="s">
        <v>3</v>
      </c>
      <c r="I812" t="s">
        <v>4</v>
      </c>
      <c r="J812" t="s">
        <v>102</v>
      </c>
      <c r="K812" t="s">
        <v>18</v>
      </c>
      <c r="L812" t="s">
        <v>1627</v>
      </c>
      <c r="M812">
        <v>0.44</v>
      </c>
      <c r="N812" t="s">
        <v>8</v>
      </c>
      <c r="O812" t="s">
        <v>28</v>
      </c>
      <c r="P812" t="s">
        <v>163</v>
      </c>
      <c r="Q812" t="s">
        <v>1628</v>
      </c>
      <c r="R812">
        <v>75061</v>
      </c>
      <c r="S812">
        <v>42078</v>
      </c>
      <c r="T812">
        <v>42079</v>
      </c>
      <c r="U812">
        <v>63.059100000000001</v>
      </c>
      <c r="V812">
        <v>3</v>
      </c>
      <c r="W812">
        <v>91.39</v>
      </c>
      <c r="X812">
        <v>90859</v>
      </c>
      <c r="Y812" t="s">
        <v>3216</v>
      </c>
    </row>
    <row r="813" spans="1:25" x14ac:dyDescent="0.2">
      <c r="A813">
        <v>724</v>
      </c>
      <c r="B813" t="s">
        <v>1629</v>
      </c>
      <c r="C813" t="s">
        <v>92</v>
      </c>
      <c r="D813">
        <v>0.09</v>
      </c>
      <c r="E813">
        <v>125.99</v>
      </c>
      <c r="F813">
        <v>8.99</v>
      </c>
      <c r="G813" t="s">
        <v>14</v>
      </c>
      <c r="H813" t="s">
        <v>15</v>
      </c>
      <c r="I813" t="s">
        <v>16</v>
      </c>
      <c r="J813" t="s">
        <v>111</v>
      </c>
      <c r="K813" t="s">
        <v>49</v>
      </c>
      <c r="L813" t="s">
        <v>1630</v>
      </c>
      <c r="M813">
        <v>0.55000000000000004</v>
      </c>
      <c r="N813" t="s">
        <v>8</v>
      </c>
      <c r="O813" t="s">
        <v>87</v>
      </c>
      <c r="P813" t="s">
        <v>224</v>
      </c>
      <c r="Q813" t="s">
        <v>1631</v>
      </c>
      <c r="R813">
        <v>6614</v>
      </c>
      <c r="S813">
        <v>42078</v>
      </c>
      <c r="T813">
        <v>42079</v>
      </c>
      <c r="U813">
        <v>-605.37400000000002</v>
      </c>
      <c r="V813">
        <v>1</v>
      </c>
      <c r="W813">
        <v>100.38</v>
      </c>
      <c r="X813">
        <v>90359</v>
      </c>
      <c r="Y813" t="s">
        <v>3218</v>
      </c>
    </row>
    <row r="814" spans="1:25" x14ac:dyDescent="0.2">
      <c r="A814">
        <v>727</v>
      </c>
      <c r="B814" t="s">
        <v>1632</v>
      </c>
      <c r="C814" t="s">
        <v>92</v>
      </c>
      <c r="D814">
        <v>0.1</v>
      </c>
      <c r="E814">
        <v>17.98</v>
      </c>
      <c r="F814">
        <v>4</v>
      </c>
      <c r="G814" t="s">
        <v>14</v>
      </c>
      <c r="H814" t="s">
        <v>15</v>
      </c>
      <c r="I814" t="s">
        <v>16</v>
      </c>
      <c r="J814" t="s">
        <v>17</v>
      </c>
      <c r="K814" t="s">
        <v>49</v>
      </c>
      <c r="L814" t="s">
        <v>1633</v>
      </c>
      <c r="M814">
        <v>0.79</v>
      </c>
      <c r="N814" t="s">
        <v>8</v>
      </c>
      <c r="O814" t="s">
        <v>87</v>
      </c>
      <c r="P814" t="s">
        <v>307</v>
      </c>
      <c r="Q814" t="s">
        <v>1634</v>
      </c>
      <c r="R814">
        <v>4240</v>
      </c>
      <c r="S814">
        <v>42078</v>
      </c>
      <c r="T814">
        <v>42079</v>
      </c>
      <c r="U814">
        <v>-99.55</v>
      </c>
      <c r="V814">
        <v>4</v>
      </c>
      <c r="W814">
        <v>66.319999999999993</v>
      </c>
      <c r="X814">
        <v>90359</v>
      </c>
      <c r="Y814" t="s">
        <v>3218</v>
      </c>
    </row>
    <row r="815" spans="1:25" x14ac:dyDescent="0.2">
      <c r="A815">
        <v>2356</v>
      </c>
      <c r="B815" t="s">
        <v>1635</v>
      </c>
      <c r="C815" t="s">
        <v>92</v>
      </c>
      <c r="D815">
        <v>0</v>
      </c>
      <c r="E815">
        <v>29.34</v>
      </c>
      <c r="F815">
        <v>7.87</v>
      </c>
      <c r="G815" t="s">
        <v>14</v>
      </c>
      <c r="H815" t="s">
        <v>15</v>
      </c>
      <c r="I815" t="s">
        <v>4</v>
      </c>
      <c r="J815" t="s">
        <v>102</v>
      </c>
      <c r="K815" t="s">
        <v>49</v>
      </c>
      <c r="L815" t="s">
        <v>1636</v>
      </c>
      <c r="M815">
        <v>0.54</v>
      </c>
      <c r="N815" t="s">
        <v>8</v>
      </c>
      <c r="O815" t="s">
        <v>35</v>
      </c>
      <c r="P815" t="s">
        <v>1036</v>
      </c>
      <c r="Q815" t="s">
        <v>1637</v>
      </c>
      <c r="R815">
        <v>82901</v>
      </c>
      <c r="S815">
        <v>42078</v>
      </c>
      <c r="T815">
        <v>42080</v>
      </c>
      <c r="U815">
        <v>385.37</v>
      </c>
      <c r="V815">
        <v>22</v>
      </c>
      <c r="W815">
        <v>668.38</v>
      </c>
      <c r="X815">
        <v>91305</v>
      </c>
      <c r="Y815" t="s">
        <v>3217</v>
      </c>
    </row>
    <row r="816" spans="1:25" x14ac:dyDescent="0.2">
      <c r="A816">
        <v>2372</v>
      </c>
      <c r="B816" t="s">
        <v>1638</v>
      </c>
      <c r="C816" t="s">
        <v>92</v>
      </c>
      <c r="D816">
        <v>0.01</v>
      </c>
      <c r="E816">
        <v>1.76</v>
      </c>
      <c r="F816">
        <v>0.7</v>
      </c>
      <c r="G816" t="s">
        <v>14</v>
      </c>
      <c r="H816" t="s">
        <v>70</v>
      </c>
      <c r="I816" t="s">
        <v>24</v>
      </c>
      <c r="J816" t="s">
        <v>25</v>
      </c>
      <c r="K816" t="s">
        <v>26</v>
      </c>
      <c r="L816" t="s">
        <v>1639</v>
      </c>
      <c r="M816">
        <v>0.56000000000000005</v>
      </c>
      <c r="N816" t="s">
        <v>8</v>
      </c>
      <c r="O816" t="s">
        <v>28</v>
      </c>
      <c r="P816" t="s">
        <v>60</v>
      </c>
      <c r="Q816" t="s">
        <v>1640</v>
      </c>
      <c r="R816">
        <v>55803</v>
      </c>
      <c r="S816">
        <v>42078</v>
      </c>
      <c r="T816">
        <v>42079</v>
      </c>
      <c r="U816">
        <v>-1.56</v>
      </c>
      <c r="V816">
        <v>4</v>
      </c>
      <c r="W816">
        <v>7.2</v>
      </c>
      <c r="X816">
        <v>90714</v>
      </c>
      <c r="Y816" t="s">
        <v>3216</v>
      </c>
    </row>
    <row r="817" spans="1:25" x14ac:dyDescent="0.2">
      <c r="A817">
        <v>871</v>
      </c>
      <c r="B817" t="s">
        <v>1641</v>
      </c>
      <c r="C817" t="s">
        <v>46</v>
      </c>
      <c r="D817">
        <v>0.03</v>
      </c>
      <c r="E817">
        <v>14.2</v>
      </c>
      <c r="F817">
        <v>5.3</v>
      </c>
      <c r="G817" t="s">
        <v>14</v>
      </c>
      <c r="H817" t="s">
        <v>47</v>
      </c>
      <c r="I817" t="s">
        <v>4</v>
      </c>
      <c r="J817" t="s">
        <v>102</v>
      </c>
      <c r="K817" t="s">
        <v>26</v>
      </c>
      <c r="L817" t="s">
        <v>264</v>
      </c>
      <c r="M817">
        <v>0.46</v>
      </c>
      <c r="N817" t="s">
        <v>8</v>
      </c>
      <c r="O817" t="s">
        <v>35</v>
      </c>
      <c r="P817" t="s">
        <v>272</v>
      </c>
      <c r="Q817" t="s">
        <v>1642</v>
      </c>
      <c r="R817">
        <v>89502</v>
      </c>
      <c r="S817">
        <v>42078</v>
      </c>
      <c r="T817">
        <v>42080</v>
      </c>
      <c r="U817">
        <v>21.555599999999998</v>
      </c>
      <c r="V817">
        <v>2</v>
      </c>
      <c r="W817">
        <v>31.24</v>
      </c>
      <c r="X817">
        <v>90577</v>
      </c>
      <c r="Y817" t="s">
        <v>3217</v>
      </c>
    </row>
    <row r="818" spans="1:25" x14ac:dyDescent="0.2">
      <c r="A818">
        <v>1646</v>
      </c>
      <c r="B818" t="s">
        <v>1643</v>
      </c>
      <c r="C818" t="s">
        <v>46</v>
      </c>
      <c r="D818">
        <v>0.06</v>
      </c>
      <c r="E818">
        <v>3.29</v>
      </c>
      <c r="F818">
        <v>1.35</v>
      </c>
      <c r="G818" t="s">
        <v>14</v>
      </c>
      <c r="H818" t="s">
        <v>3</v>
      </c>
      <c r="I818" t="s">
        <v>24</v>
      </c>
      <c r="J818" t="s">
        <v>152</v>
      </c>
      <c r="K818" t="s">
        <v>26</v>
      </c>
      <c r="L818" t="s">
        <v>1644</v>
      </c>
      <c r="M818">
        <v>0.4</v>
      </c>
      <c r="N818" t="s">
        <v>8</v>
      </c>
      <c r="O818" t="s">
        <v>87</v>
      </c>
      <c r="P818" t="s">
        <v>88</v>
      </c>
      <c r="Q818" t="s">
        <v>1645</v>
      </c>
      <c r="R818">
        <v>11714</v>
      </c>
      <c r="S818">
        <v>42078</v>
      </c>
      <c r="T818">
        <v>42080</v>
      </c>
      <c r="U818">
        <v>8.5299999999999994</v>
      </c>
      <c r="V818">
        <v>11</v>
      </c>
      <c r="W818">
        <v>35.97</v>
      </c>
      <c r="X818">
        <v>90932</v>
      </c>
      <c r="Y818" t="s">
        <v>3218</v>
      </c>
    </row>
    <row r="819" spans="1:25" x14ac:dyDescent="0.2">
      <c r="A819">
        <v>853</v>
      </c>
      <c r="B819" t="s">
        <v>1646</v>
      </c>
      <c r="C819" t="s">
        <v>13</v>
      </c>
      <c r="D819">
        <v>0.05</v>
      </c>
      <c r="E819">
        <v>4.24</v>
      </c>
      <c r="F819">
        <v>5.41</v>
      </c>
      <c r="G819" t="s">
        <v>14</v>
      </c>
      <c r="H819" t="s">
        <v>3</v>
      </c>
      <c r="I819" t="s">
        <v>24</v>
      </c>
      <c r="J819" t="s">
        <v>48</v>
      </c>
      <c r="K819" t="s">
        <v>49</v>
      </c>
      <c r="L819" t="s">
        <v>1647</v>
      </c>
      <c r="M819">
        <v>0.35</v>
      </c>
      <c r="N819" t="s">
        <v>8</v>
      </c>
      <c r="O819" t="s">
        <v>35</v>
      </c>
      <c r="P819" t="s">
        <v>66</v>
      </c>
      <c r="Q819" t="s">
        <v>1648</v>
      </c>
      <c r="R819">
        <v>92345</v>
      </c>
      <c r="S819">
        <v>42079</v>
      </c>
      <c r="T819">
        <v>42081</v>
      </c>
      <c r="U819">
        <v>-89.216999999999999</v>
      </c>
      <c r="V819">
        <v>12</v>
      </c>
      <c r="W819">
        <v>50.83</v>
      </c>
      <c r="X819">
        <v>88570</v>
      </c>
      <c r="Y819" t="s">
        <v>3217</v>
      </c>
    </row>
    <row r="820" spans="1:25" x14ac:dyDescent="0.2">
      <c r="A820">
        <v>2272</v>
      </c>
      <c r="B820" t="s">
        <v>1649</v>
      </c>
      <c r="C820" t="s">
        <v>13</v>
      </c>
      <c r="D820">
        <v>0.08</v>
      </c>
      <c r="E820">
        <v>15.73</v>
      </c>
      <c r="F820">
        <v>7.42</v>
      </c>
      <c r="G820" t="s">
        <v>63</v>
      </c>
      <c r="H820" t="s">
        <v>70</v>
      </c>
      <c r="I820" t="s">
        <v>24</v>
      </c>
      <c r="J820" t="s">
        <v>544</v>
      </c>
      <c r="K820" t="s">
        <v>18</v>
      </c>
      <c r="L820" t="s">
        <v>931</v>
      </c>
      <c r="M820">
        <v>0.56000000000000005</v>
      </c>
      <c r="N820" t="s">
        <v>8</v>
      </c>
      <c r="O820" t="s">
        <v>28</v>
      </c>
      <c r="P820" t="s">
        <v>163</v>
      </c>
      <c r="Q820" t="s">
        <v>1650</v>
      </c>
      <c r="R820">
        <v>76543</v>
      </c>
      <c r="S820">
        <v>42079</v>
      </c>
      <c r="T820">
        <v>42081</v>
      </c>
      <c r="U820">
        <v>-37.6</v>
      </c>
      <c r="V820">
        <v>5</v>
      </c>
      <c r="W820">
        <v>78.08</v>
      </c>
      <c r="X820">
        <v>90110</v>
      </c>
      <c r="Y820" t="s">
        <v>3216</v>
      </c>
    </row>
    <row r="821" spans="1:25" x14ac:dyDescent="0.2">
      <c r="A821">
        <v>2323</v>
      </c>
      <c r="B821" t="s">
        <v>1651</v>
      </c>
      <c r="C821" t="s">
        <v>13</v>
      </c>
      <c r="D821">
        <v>0.08</v>
      </c>
      <c r="E821">
        <v>68.81</v>
      </c>
      <c r="F821">
        <v>60</v>
      </c>
      <c r="G821" t="s">
        <v>2</v>
      </c>
      <c r="H821" t="s">
        <v>3</v>
      </c>
      <c r="I821" t="s">
        <v>24</v>
      </c>
      <c r="J821" t="s">
        <v>71</v>
      </c>
      <c r="K821" t="s">
        <v>33</v>
      </c>
      <c r="L821" t="s">
        <v>1652</v>
      </c>
      <c r="M821">
        <v>0.41</v>
      </c>
      <c r="N821" t="s">
        <v>8</v>
      </c>
      <c r="O821" t="s">
        <v>35</v>
      </c>
      <c r="P821" t="s">
        <v>66</v>
      </c>
      <c r="Q821" t="s">
        <v>1190</v>
      </c>
      <c r="R821">
        <v>92236</v>
      </c>
      <c r="S821">
        <v>42079</v>
      </c>
      <c r="T821">
        <v>42080</v>
      </c>
      <c r="U821">
        <v>-550.42999999999995</v>
      </c>
      <c r="V821">
        <v>5</v>
      </c>
      <c r="W821">
        <v>337.86</v>
      </c>
      <c r="X821">
        <v>88721</v>
      </c>
      <c r="Y821" t="s">
        <v>3217</v>
      </c>
    </row>
    <row r="822" spans="1:25" x14ac:dyDescent="0.2">
      <c r="A822">
        <v>2323</v>
      </c>
      <c r="B822" t="s">
        <v>1651</v>
      </c>
      <c r="C822" t="s">
        <v>13</v>
      </c>
      <c r="D822">
        <v>0.04</v>
      </c>
      <c r="E822">
        <v>21.38</v>
      </c>
      <c r="F822">
        <v>8.99</v>
      </c>
      <c r="G822" t="s">
        <v>14</v>
      </c>
      <c r="H822" t="s">
        <v>3</v>
      </c>
      <c r="I822" t="s">
        <v>24</v>
      </c>
      <c r="J822" t="s">
        <v>25</v>
      </c>
      <c r="K822" t="s">
        <v>18</v>
      </c>
      <c r="L822" t="s">
        <v>1653</v>
      </c>
      <c r="M822">
        <v>0.59</v>
      </c>
      <c r="N822" t="s">
        <v>8</v>
      </c>
      <c r="O822" t="s">
        <v>35</v>
      </c>
      <c r="P822" t="s">
        <v>66</v>
      </c>
      <c r="Q822" t="s">
        <v>1190</v>
      </c>
      <c r="R822">
        <v>92236</v>
      </c>
      <c r="S822">
        <v>42079</v>
      </c>
      <c r="T822">
        <v>42081</v>
      </c>
      <c r="U822">
        <v>-52.12</v>
      </c>
      <c r="V822">
        <v>4</v>
      </c>
      <c r="W822">
        <v>84.21</v>
      </c>
      <c r="X822">
        <v>88721</v>
      </c>
      <c r="Y822" t="s">
        <v>3217</v>
      </c>
    </row>
    <row r="823" spans="1:25" x14ac:dyDescent="0.2">
      <c r="A823">
        <v>145</v>
      </c>
      <c r="B823" t="s">
        <v>504</v>
      </c>
      <c r="C823" t="s">
        <v>23</v>
      </c>
      <c r="D823">
        <v>7.0000000000000007E-2</v>
      </c>
      <c r="E823">
        <v>154.13</v>
      </c>
      <c r="F823">
        <v>69</v>
      </c>
      <c r="G823" t="s">
        <v>63</v>
      </c>
      <c r="H823" t="s">
        <v>47</v>
      </c>
      <c r="I823" t="s">
        <v>4</v>
      </c>
      <c r="J823" t="s">
        <v>5</v>
      </c>
      <c r="K823" t="s">
        <v>40</v>
      </c>
      <c r="L823" t="s">
        <v>900</v>
      </c>
      <c r="M823">
        <v>0.68</v>
      </c>
      <c r="N823" t="s">
        <v>8</v>
      </c>
      <c r="O823" t="s">
        <v>87</v>
      </c>
      <c r="P823" t="s">
        <v>296</v>
      </c>
      <c r="Q823" t="s">
        <v>506</v>
      </c>
      <c r="R823">
        <v>15122</v>
      </c>
      <c r="S823">
        <v>42079</v>
      </c>
      <c r="T823">
        <v>42079</v>
      </c>
      <c r="U823">
        <v>-634.73410000000001</v>
      </c>
      <c r="V823">
        <v>3</v>
      </c>
      <c r="W823">
        <v>453.62</v>
      </c>
      <c r="X823">
        <v>91089</v>
      </c>
      <c r="Y823" t="s">
        <v>3218</v>
      </c>
    </row>
    <row r="824" spans="1:25" x14ac:dyDescent="0.2">
      <c r="A824">
        <v>1068</v>
      </c>
      <c r="B824" t="s">
        <v>1654</v>
      </c>
      <c r="C824" t="s">
        <v>23</v>
      </c>
      <c r="D824">
        <v>0.04</v>
      </c>
      <c r="E824">
        <v>22.84</v>
      </c>
      <c r="F824">
        <v>16.87</v>
      </c>
      <c r="G824" t="s">
        <v>14</v>
      </c>
      <c r="H824" t="s">
        <v>47</v>
      </c>
      <c r="I824" t="s">
        <v>24</v>
      </c>
      <c r="J824" t="s">
        <v>64</v>
      </c>
      <c r="K824" t="s">
        <v>49</v>
      </c>
      <c r="L824" t="s">
        <v>1655</v>
      </c>
      <c r="M824">
        <v>0.39</v>
      </c>
      <c r="N824" t="s">
        <v>8</v>
      </c>
      <c r="O824" t="s">
        <v>28</v>
      </c>
      <c r="P824" t="s">
        <v>79</v>
      </c>
      <c r="Q824" t="s">
        <v>1656</v>
      </c>
      <c r="R824">
        <v>60409</v>
      </c>
      <c r="S824">
        <v>42079</v>
      </c>
      <c r="T824">
        <v>42079</v>
      </c>
      <c r="U824">
        <v>-97.28</v>
      </c>
      <c r="V824">
        <v>12</v>
      </c>
      <c r="W824">
        <v>286.39999999999998</v>
      </c>
      <c r="X824">
        <v>87109</v>
      </c>
      <c r="Y824" t="s">
        <v>3216</v>
      </c>
    </row>
    <row r="825" spans="1:25" x14ac:dyDescent="0.2">
      <c r="A825">
        <v>2157</v>
      </c>
      <c r="B825" t="s">
        <v>1657</v>
      </c>
      <c r="C825" t="s">
        <v>23</v>
      </c>
      <c r="D825">
        <v>0.05</v>
      </c>
      <c r="E825">
        <v>55.5</v>
      </c>
      <c r="F825">
        <v>52.2</v>
      </c>
      <c r="G825" t="s">
        <v>14</v>
      </c>
      <c r="H825" t="s">
        <v>47</v>
      </c>
      <c r="I825" t="s">
        <v>4</v>
      </c>
      <c r="J825" t="s">
        <v>102</v>
      </c>
      <c r="K825" t="s">
        <v>120</v>
      </c>
      <c r="L825" t="s">
        <v>1658</v>
      </c>
      <c r="M825">
        <v>0.72</v>
      </c>
      <c r="N825" t="s">
        <v>8</v>
      </c>
      <c r="O825" t="s">
        <v>28</v>
      </c>
      <c r="P825" t="s">
        <v>265</v>
      </c>
      <c r="Q825" t="s">
        <v>1659</v>
      </c>
      <c r="R825">
        <v>48093</v>
      </c>
      <c r="S825">
        <v>42079</v>
      </c>
      <c r="T825">
        <v>42079</v>
      </c>
      <c r="U825">
        <v>-118.54</v>
      </c>
      <c r="V825">
        <v>4</v>
      </c>
      <c r="W825">
        <v>253.87</v>
      </c>
      <c r="X825">
        <v>90385</v>
      </c>
      <c r="Y825" t="s">
        <v>3216</v>
      </c>
    </row>
    <row r="826" spans="1:25" x14ac:dyDescent="0.2">
      <c r="A826">
        <v>2157</v>
      </c>
      <c r="B826" t="s">
        <v>1657</v>
      </c>
      <c r="C826" t="s">
        <v>23</v>
      </c>
      <c r="D826">
        <v>0.05</v>
      </c>
      <c r="E826">
        <v>442.14</v>
      </c>
      <c r="F826">
        <v>14.7</v>
      </c>
      <c r="G826" t="s">
        <v>2</v>
      </c>
      <c r="H826" t="s">
        <v>47</v>
      </c>
      <c r="I826" t="s">
        <v>16</v>
      </c>
      <c r="J826" t="s">
        <v>32</v>
      </c>
      <c r="K826" t="s">
        <v>33</v>
      </c>
      <c r="L826" t="s">
        <v>1288</v>
      </c>
      <c r="M826">
        <v>0.56000000000000005</v>
      </c>
      <c r="N826" t="s">
        <v>8</v>
      </c>
      <c r="O826" t="s">
        <v>28</v>
      </c>
      <c r="P826" t="s">
        <v>265</v>
      </c>
      <c r="Q826" t="s">
        <v>1659</v>
      </c>
      <c r="R826">
        <v>48093</v>
      </c>
      <c r="S826">
        <v>42079</v>
      </c>
      <c r="T826">
        <v>42088</v>
      </c>
      <c r="U826">
        <v>2963.48</v>
      </c>
      <c r="V826">
        <v>14</v>
      </c>
      <c r="W826">
        <v>5880.46</v>
      </c>
      <c r="X826">
        <v>90385</v>
      </c>
      <c r="Y826" t="s">
        <v>3216</v>
      </c>
    </row>
    <row r="827" spans="1:25" x14ac:dyDescent="0.2">
      <c r="A827">
        <v>1241</v>
      </c>
      <c r="B827" t="s">
        <v>1660</v>
      </c>
      <c r="C827" t="s">
        <v>46</v>
      </c>
      <c r="D827">
        <v>0</v>
      </c>
      <c r="E827">
        <v>387.99</v>
      </c>
      <c r="F827">
        <v>19.989999999999998</v>
      </c>
      <c r="G827" t="s">
        <v>14</v>
      </c>
      <c r="H827" t="s">
        <v>70</v>
      </c>
      <c r="I827" t="s">
        <v>24</v>
      </c>
      <c r="J827" t="s">
        <v>48</v>
      </c>
      <c r="K827" t="s">
        <v>49</v>
      </c>
      <c r="L827" t="s">
        <v>1661</v>
      </c>
      <c r="M827">
        <v>0.38</v>
      </c>
      <c r="N827" t="s">
        <v>8</v>
      </c>
      <c r="O827" t="s">
        <v>9</v>
      </c>
      <c r="P827" t="s">
        <v>140</v>
      </c>
      <c r="Q827" t="s">
        <v>1180</v>
      </c>
      <c r="R827">
        <v>36830</v>
      </c>
      <c r="S827">
        <v>42079</v>
      </c>
      <c r="T827">
        <v>42080</v>
      </c>
      <c r="U827">
        <v>-70.14</v>
      </c>
      <c r="V827">
        <v>23</v>
      </c>
      <c r="W827">
        <v>9280.7199999999993</v>
      </c>
      <c r="X827">
        <v>90880</v>
      </c>
      <c r="Y827" t="s">
        <v>3215</v>
      </c>
    </row>
    <row r="828" spans="1:25" x14ac:dyDescent="0.2">
      <c r="A828">
        <v>1711</v>
      </c>
      <c r="B828" t="s">
        <v>1662</v>
      </c>
      <c r="C828" t="s">
        <v>46</v>
      </c>
      <c r="D828">
        <v>7.0000000000000007E-2</v>
      </c>
      <c r="E828">
        <v>7.59</v>
      </c>
      <c r="F828">
        <v>4</v>
      </c>
      <c r="G828" t="s">
        <v>14</v>
      </c>
      <c r="H828" t="s">
        <v>70</v>
      </c>
      <c r="I828" t="s">
        <v>4</v>
      </c>
      <c r="J828" t="s">
        <v>102</v>
      </c>
      <c r="K828" t="s">
        <v>26</v>
      </c>
      <c r="L828" t="s">
        <v>1663</v>
      </c>
      <c r="M828">
        <v>0.42</v>
      </c>
      <c r="N828" t="s">
        <v>8</v>
      </c>
      <c r="O828" t="s">
        <v>9</v>
      </c>
      <c r="P828" t="s">
        <v>51</v>
      </c>
      <c r="Q828" t="s">
        <v>1664</v>
      </c>
      <c r="R828">
        <v>30062</v>
      </c>
      <c r="S828">
        <v>42079</v>
      </c>
      <c r="T828">
        <v>42081</v>
      </c>
      <c r="U828">
        <v>-167.048</v>
      </c>
      <c r="V828">
        <v>3</v>
      </c>
      <c r="W828">
        <v>22.48</v>
      </c>
      <c r="X828">
        <v>87747</v>
      </c>
      <c r="Y828" t="s">
        <v>3215</v>
      </c>
    </row>
    <row r="829" spans="1:25" x14ac:dyDescent="0.2">
      <c r="A829">
        <v>2030</v>
      </c>
      <c r="B829" t="s">
        <v>1665</v>
      </c>
      <c r="C829" t="s">
        <v>1</v>
      </c>
      <c r="D829">
        <v>0.04</v>
      </c>
      <c r="E829">
        <v>120.97</v>
      </c>
      <c r="F829">
        <v>7.11</v>
      </c>
      <c r="G829" t="s">
        <v>14</v>
      </c>
      <c r="H829" t="s">
        <v>70</v>
      </c>
      <c r="I829" t="s">
        <v>16</v>
      </c>
      <c r="J829" t="s">
        <v>32</v>
      </c>
      <c r="K829" t="s">
        <v>120</v>
      </c>
      <c r="L829" t="s">
        <v>1666</v>
      </c>
      <c r="M829">
        <v>0.36</v>
      </c>
      <c r="N829" t="s">
        <v>8</v>
      </c>
      <c r="O829" t="s">
        <v>28</v>
      </c>
      <c r="P829" t="s">
        <v>163</v>
      </c>
      <c r="Q829" t="s">
        <v>1003</v>
      </c>
      <c r="R829">
        <v>75401</v>
      </c>
      <c r="S829">
        <v>42080</v>
      </c>
      <c r="T829">
        <v>42080</v>
      </c>
      <c r="U829">
        <v>1320.5496000000001</v>
      </c>
      <c r="V829">
        <v>16</v>
      </c>
      <c r="W829">
        <v>1913.84</v>
      </c>
      <c r="X829">
        <v>91059</v>
      </c>
      <c r="Y829" t="s">
        <v>3216</v>
      </c>
    </row>
    <row r="830" spans="1:25" x14ac:dyDescent="0.2">
      <c r="A830">
        <v>2030</v>
      </c>
      <c r="B830" t="s">
        <v>1665</v>
      </c>
      <c r="C830" t="s">
        <v>1</v>
      </c>
      <c r="D830">
        <v>0</v>
      </c>
      <c r="E830">
        <v>195.99</v>
      </c>
      <c r="F830">
        <v>4.2</v>
      </c>
      <c r="G830" t="s">
        <v>14</v>
      </c>
      <c r="H830" t="s">
        <v>70</v>
      </c>
      <c r="I830" t="s">
        <v>16</v>
      </c>
      <c r="J830" t="s">
        <v>111</v>
      </c>
      <c r="K830" t="s">
        <v>49</v>
      </c>
      <c r="L830" t="s">
        <v>1667</v>
      </c>
      <c r="M830">
        <v>0.6</v>
      </c>
      <c r="N830" t="s">
        <v>8</v>
      </c>
      <c r="O830" t="s">
        <v>28</v>
      </c>
      <c r="P830" t="s">
        <v>163</v>
      </c>
      <c r="Q830" t="s">
        <v>1003</v>
      </c>
      <c r="R830">
        <v>75401</v>
      </c>
      <c r="S830">
        <v>42080</v>
      </c>
      <c r="T830">
        <v>42082</v>
      </c>
      <c r="U830">
        <v>1585.5029999999999</v>
      </c>
      <c r="V830">
        <v>16</v>
      </c>
      <c r="W830">
        <v>2692.12</v>
      </c>
      <c r="X830">
        <v>91059</v>
      </c>
      <c r="Y830" t="s">
        <v>3216</v>
      </c>
    </row>
    <row r="831" spans="1:25" x14ac:dyDescent="0.2">
      <c r="A831">
        <v>2647</v>
      </c>
      <c r="B831" t="s">
        <v>1668</v>
      </c>
      <c r="C831" t="s">
        <v>23</v>
      </c>
      <c r="D831">
        <v>0.1</v>
      </c>
      <c r="E831">
        <v>10.98</v>
      </c>
      <c r="F831">
        <v>3.99</v>
      </c>
      <c r="G831" t="s">
        <v>14</v>
      </c>
      <c r="H831" t="s">
        <v>70</v>
      </c>
      <c r="I831" t="s">
        <v>24</v>
      </c>
      <c r="J831" t="s">
        <v>71</v>
      </c>
      <c r="K831" t="s">
        <v>49</v>
      </c>
      <c r="L831" t="s">
        <v>1669</v>
      </c>
      <c r="M831">
        <v>0.57999999999999996</v>
      </c>
      <c r="N831" t="s">
        <v>8</v>
      </c>
      <c r="O831" t="s">
        <v>35</v>
      </c>
      <c r="P831" t="s">
        <v>66</v>
      </c>
      <c r="Q831" t="s">
        <v>1670</v>
      </c>
      <c r="R831">
        <v>93309</v>
      </c>
      <c r="S831">
        <v>42080</v>
      </c>
      <c r="T831">
        <v>42087</v>
      </c>
      <c r="U831">
        <v>-21.03</v>
      </c>
      <c r="V831">
        <v>5</v>
      </c>
      <c r="W831">
        <v>52.21</v>
      </c>
      <c r="X831">
        <v>91386</v>
      </c>
      <c r="Y831" t="s">
        <v>3217</v>
      </c>
    </row>
    <row r="832" spans="1:25" x14ac:dyDescent="0.2">
      <c r="A832">
        <v>2647</v>
      </c>
      <c r="B832" t="s">
        <v>1668</v>
      </c>
      <c r="C832" t="s">
        <v>23</v>
      </c>
      <c r="D832">
        <v>0.01</v>
      </c>
      <c r="E832">
        <v>39.979999999999997</v>
      </c>
      <c r="F832">
        <v>9.1999999999999993</v>
      </c>
      <c r="G832" t="s">
        <v>14</v>
      </c>
      <c r="H832" t="s">
        <v>70</v>
      </c>
      <c r="I832" t="s">
        <v>4</v>
      </c>
      <c r="J832" t="s">
        <v>102</v>
      </c>
      <c r="K832" t="s">
        <v>26</v>
      </c>
      <c r="L832" t="s">
        <v>1671</v>
      </c>
      <c r="M832">
        <v>0.65</v>
      </c>
      <c r="N832" t="s">
        <v>8</v>
      </c>
      <c r="O832" t="s">
        <v>35</v>
      </c>
      <c r="P832" t="s">
        <v>66</v>
      </c>
      <c r="Q832" t="s">
        <v>1670</v>
      </c>
      <c r="R832">
        <v>93309</v>
      </c>
      <c r="S832">
        <v>42080</v>
      </c>
      <c r="T832">
        <v>42082</v>
      </c>
      <c r="U832">
        <v>117.52079999999999</v>
      </c>
      <c r="V832">
        <v>4</v>
      </c>
      <c r="W832">
        <v>170.32</v>
      </c>
      <c r="X832">
        <v>91386</v>
      </c>
      <c r="Y832" t="s">
        <v>3217</v>
      </c>
    </row>
    <row r="833" spans="1:25" x14ac:dyDescent="0.2">
      <c r="A833">
        <v>339</v>
      </c>
      <c r="B833" t="s">
        <v>1672</v>
      </c>
      <c r="C833" t="s">
        <v>92</v>
      </c>
      <c r="D833">
        <v>0.08</v>
      </c>
      <c r="E833">
        <v>7.77</v>
      </c>
      <c r="F833">
        <v>9.23</v>
      </c>
      <c r="G833" t="s">
        <v>14</v>
      </c>
      <c r="H833" t="s">
        <v>70</v>
      </c>
      <c r="I833" t="s">
        <v>24</v>
      </c>
      <c r="J833" t="s">
        <v>71</v>
      </c>
      <c r="K833" t="s">
        <v>49</v>
      </c>
      <c r="L833" t="s">
        <v>453</v>
      </c>
      <c r="M833">
        <v>0.57999999999999996</v>
      </c>
      <c r="N833" t="s">
        <v>8</v>
      </c>
      <c r="O833" t="s">
        <v>87</v>
      </c>
      <c r="P833" t="s">
        <v>293</v>
      </c>
      <c r="Q833" t="s">
        <v>1459</v>
      </c>
      <c r="R833">
        <v>43229</v>
      </c>
      <c r="S833">
        <v>42080</v>
      </c>
      <c r="T833">
        <v>42081</v>
      </c>
      <c r="U833">
        <v>-83.65</v>
      </c>
      <c r="V833">
        <v>5</v>
      </c>
      <c r="W833">
        <v>40.299999999999997</v>
      </c>
      <c r="X833">
        <v>90583</v>
      </c>
      <c r="Y833" t="s">
        <v>3218</v>
      </c>
    </row>
    <row r="834" spans="1:25" x14ac:dyDescent="0.2">
      <c r="A834">
        <v>339</v>
      </c>
      <c r="B834" t="s">
        <v>1672</v>
      </c>
      <c r="C834" t="s">
        <v>92</v>
      </c>
      <c r="D834">
        <v>7.0000000000000007E-2</v>
      </c>
      <c r="E834">
        <v>7.59</v>
      </c>
      <c r="F834">
        <v>4</v>
      </c>
      <c r="G834" t="s">
        <v>14</v>
      </c>
      <c r="H834" t="s">
        <v>70</v>
      </c>
      <c r="I834" t="s">
        <v>4</v>
      </c>
      <c r="J834" t="s">
        <v>102</v>
      </c>
      <c r="K834" t="s">
        <v>26</v>
      </c>
      <c r="L834" t="s">
        <v>1663</v>
      </c>
      <c r="M834">
        <v>0.42</v>
      </c>
      <c r="N834" t="s">
        <v>8</v>
      </c>
      <c r="O834" t="s">
        <v>87</v>
      </c>
      <c r="P834" t="s">
        <v>293</v>
      </c>
      <c r="Q834" t="s">
        <v>1459</v>
      </c>
      <c r="R834">
        <v>43229</v>
      </c>
      <c r="S834">
        <v>42080</v>
      </c>
      <c r="T834">
        <v>42082</v>
      </c>
      <c r="U834">
        <v>24.39</v>
      </c>
      <c r="V834">
        <v>15</v>
      </c>
      <c r="W834">
        <v>111.88</v>
      </c>
      <c r="X834">
        <v>90583</v>
      </c>
      <c r="Y834" t="s">
        <v>3218</v>
      </c>
    </row>
    <row r="835" spans="1:25" x14ac:dyDescent="0.2">
      <c r="A835">
        <v>1808</v>
      </c>
      <c r="B835" t="s">
        <v>1673</v>
      </c>
      <c r="C835" t="s">
        <v>92</v>
      </c>
      <c r="D835">
        <v>0.01</v>
      </c>
      <c r="E835">
        <v>8.1199999999999992</v>
      </c>
      <c r="F835">
        <v>2.83</v>
      </c>
      <c r="G835" t="s">
        <v>63</v>
      </c>
      <c r="H835" t="s">
        <v>47</v>
      </c>
      <c r="I835" t="s">
        <v>16</v>
      </c>
      <c r="J835" t="s">
        <v>17</v>
      </c>
      <c r="K835" t="s">
        <v>18</v>
      </c>
      <c r="L835" t="s">
        <v>1674</v>
      </c>
      <c r="M835">
        <v>0.77</v>
      </c>
      <c r="N835" t="s">
        <v>8</v>
      </c>
      <c r="O835" t="s">
        <v>87</v>
      </c>
      <c r="P835" t="s">
        <v>879</v>
      </c>
      <c r="Q835" t="s">
        <v>1675</v>
      </c>
      <c r="R835">
        <v>26101</v>
      </c>
      <c r="S835">
        <v>42080</v>
      </c>
      <c r="T835">
        <v>42081</v>
      </c>
      <c r="U835">
        <v>-40.76</v>
      </c>
      <c r="V835">
        <v>10</v>
      </c>
      <c r="W835">
        <v>88.64</v>
      </c>
      <c r="X835">
        <v>89251</v>
      </c>
      <c r="Y835" t="s">
        <v>3218</v>
      </c>
    </row>
    <row r="836" spans="1:25" x14ac:dyDescent="0.2">
      <c r="A836">
        <v>1364</v>
      </c>
      <c r="B836" t="s">
        <v>1676</v>
      </c>
      <c r="C836" t="s">
        <v>46</v>
      </c>
      <c r="D836">
        <v>0.1</v>
      </c>
      <c r="E836">
        <v>5.98</v>
      </c>
      <c r="F836">
        <v>5.35</v>
      </c>
      <c r="G836" t="s">
        <v>14</v>
      </c>
      <c r="H836" t="s">
        <v>47</v>
      </c>
      <c r="I836" t="s">
        <v>24</v>
      </c>
      <c r="J836" t="s">
        <v>64</v>
      </c>
      <c r="K836" t="s">
        <v>49</v>
      </c>
      <c r="L836" t="s">
        <v>785</v>
      </c>
      <c r="M836">
        <v>0.4</v>
      </c>
      <c r="N836" t="s">
        <v>8</v>
      </c>
      <c r="O836" t="s">
        <v>87</v>
      </c>
      <c r="P836" t="s">
        <v>394</v>
      </c>
      <c r="Q836" t="s">
        <v>1677</v>
      </c>
      <c r="R836">
        <v>20746</v>
      </c>
      <c r="S836">
        <v>42080</v>
      </c>
      <c r="T836">
        <v>42080</v>
      </c>
      <c r="U836">
        <v>-90.26</v>
      </c>
      <c r="V836">
        <v>10</v>
      </c>
      <c r="W836">
        <v>57.34</v>
      </c>
      <c r="X836">
        <v>89994</v>
      </c>
      <c r="Y836" t="s">
        <v>3218</v>
      </c>
    </row>
    <row r="837" spans="1:25" x14ac:dyDescent="0.2">
      <c r="A837">
        <v>3001</v>
      </c>
      <c r="B837" t="s">
        <v>1678</v>
      </c>
      <c r="C837" t="s">
        <v>46</v>
      </c>
      <c r="D837">
        <v>0.03</v>
      </c>
      <c r="E837">
        <v>5.4</v>
      </c>
      <c r="F837">
        <v>7.78</v>
      </c>
      <c r="G837" t="s">
        <v>14</v>
      </c>
      <c r="H837" t="s">
        <v>15</v>
      </c>
      <c r="I837" t="s">
        <v>24</v>
      </c>
      <c r="J837" t="s">
        <v>48</v>
      </c>
      <c r="K837" t="s">
        <v>49</v>
      </c>
      <c r="L837" t="s">
        <v>1460</v>
      </c>
      <c r="M837">
        <v>0.37</v>
      </c>
      <c r="N837" t="s">
        <v>8</v>
      </c>
      <c r="O837" t="s">
        <v>28</v>
      </c>
      <c r="P837" t="s">
        <v>265</v>
      </c>
      <c r="Q837" t="s">
        <v>1512</v>
      </c>
      <c r="R837">
        <v>48060</v>
      </c>
      <c r="S837">
        <v>42080</v>
      </c>
      <c r="T837">
        <v>42082</v>
      </c>
      <c r="U837">
        <v>-237.54400000000001</v>
      </c>
      <c r="V837">
        <v>21</v>
      </c>
      <c r="W837">
        <v>117.87</v>
      </c>
      <c r="X837">
        <v>87043</v>
      </c>
      <c r="Y837" t="s">
        <v>3216</v>
      </c>
    </row>
    <row r="838" spans="1:25" x14ac:dyDescent="0.2">
      <c r="A838">
        <v>2127</v>
      </c>
      <c r="B838" t="s">
        <v>1679</v>
      </c>
      <c r="C838" t="s">
        <v>1</v>
      </c>
      <c r="D838">
        <v>0.1</v>
      </c>
      <c r="E838">
        <v>5.98</v>
      </c>
      <c r="F838">
        <v>5.14</v>
      </c>
      <c r="G838" t="s">
        <v>14</v>
      </c>
      <c r="H838" t="s">
        <v>47</v>
      </c>
      <c r="I838" t="s">
        <v>24</v>
      </c>
      <c r="J838" t="s">
        <v>64</v>
      </c>
      <c r="K838" t="s">
        <v>49</v>
      </c>
      <c r="L838" t="s">
        <v>1680</v>
      </c>
      <c r="M838">
        <v>0.36</v>
      </c>
      <c r="N838" t="s">
        <v>8</v>
      </c>
      <c r="O838" t="s">
        <v>28</v>
      </c>
      <c r="P838" t="s">
        <v>265</v>
      </c>
      <c r="Q838" t="s">
        <v>1681</v>
      </c>
      <c r="R838">
        <v>48310</v>
      </c>
      <c r="S838">
        <v>42081</v>
      </c>
      <c r="T838">
        <v>42083</v>
      </c>
      <c r="U838">
        <v>-49.53</v>
      </c>
      <c r="V838">
        <v>6</v>
      </c>
      <c r="W838">
        <v>33.950000000000003</v>
      </c>
      <c r="X838">
        <v>88418</v>
      </c>
      <c r="Y838" t="s">
        <v>3216</v>
      </c>
    </row>
    <row r="839" spans="1:25" x14ac:dyDescent="0.2">
      <c r="A839">
        <v>3191</v>
      </c>
      <c r="B839" t="s">
        <v>1682</v>
      </c>
      <c r="C839" t="s">
        <v>1</v>
      </c>
      <c r="D839">
        <v>0.01</v>
      </c>
      <c r="E839">
        <v>20.99</v>
      </c>
      <c r="F839">
        <v>4.8099999999999996</v>
      </c>
      <c r="G839" t="s">
        <v>14</v>
      </c>
      <c r="H839" t="s">
        <v>70</v>
      </c>
      <c r="I839" t="s">
        <v>16</v>
      </c>
      <c r="J839" t="s">
        <v>111</v>
      </c>
      <c r="K839" t="s">
        <v>120</v>
      </c>
      <c r="L839" t="s">
        <v>1407</v>
      </c>
      <c r="M839">
        <v>0.57999999999999996</v>
      </c>
      <c r="N839" t="s">
        <v>8</v>
      </c>
      <c r="O839" t="s">
        <v>28</v>
      </c>
      <c r="P839" t="s">
        <v>333</v>
      </c>
      <c r="Q839" t="s">
        <v>1683</v>
      </c>
      <c r="R839">
        <v>54481</v>
      </c>
      <c r="S839">
        <v>42081</v>
      </c>
      <c r="T839">
        <v>42081</v>
      </c>
      <c r="U839">
        <v>-9.1080000000000005</v>
      </c>
      <c r="V839">
        <v>5</v>
      </c>
      <c r="W839">
        <v>93.81</v>
      </c>
      <c r="X839">
        <v>86447</v>
      </c>
      <c r="Y839" t="s">
        <v>3216</v>
      </c>
    </row>
    <row r="840" spans="1:25" x14ac:dyDescent="0.2">
      <c r="A840">
        <v>1197</v>
      </c>
      <c r="B840" t="s">
        <v>1684</v>
      </c>
      <c r="C840" t="s">
        <v>13</v>
      </c>
      <c r="D840">
        <v>0.08</v>
      </c>
      <c r="E840">
        <v>355.98</v>
      </c>
      <c r="F840">
        <v>58.92</v>
      </c>
      <c r="G840" t="s">
        <v>2</v>
      </c>
      <c r="H840" t="s">
        <v>3</v>
      </c>
      <c r="I840" t="s">
        <v>4</v>
      </c>
      <c r="J840" t="s">
        <v>85</v>
      </c>
      <c r="K840" t="s">
        <v>33</v>
      </c>
      <c r="L840" t="s">
        <v>670</v>
      </c>
      <c r="M840">
        <v>0.64</v>
      </c>
      <c r="N840" t="s">
        <v>8</v>
      </c>
      <c r="O840" t="s">
        <v>87</v>
      </c>
      <c r="P840" t="s">
        <v>379</v>
      </c>
      <c r="Q840" t="s">
        <v>1685</v>
      </c>
      <c r="R840">
        <v>1776</v>
      </c>
      <c r="S840">
        <v>42081</v>
      </c>
      <c r="T840">
        <v>42083</v>
      </c>
      <c r="U840">
        <v>103.83</v>
      </c>
      <c r="V840">
        <v>4</v>
      </c>
      <c r="W840">
        <v>1350.94</v>
      </c>
      <c r="X840">
        <v>87583</v>
      </c>
      <c r="Y840" t="s">
        <v>3218</v>
      </c>
    </row>
    <row r="841" spans="1:25" x14ac:dyDescent="0.2">
      <c r="A841">
        <v>1894</v>
      </c>
      <c r="B841" t="s">
        <v>1315</v>
      </c>
      <c r="C841" t="s">
        <v>13</v>
      </c>
      <c r="D841">
        <v>0.01</v>
      </c>
      <c r="E841">
        <v>26.17</v>
      </c>
      <c r="F841">
        <v>1.39</v>
      </c>
      <c r="G841" t="s">
        <v>14</v>
      </c>
      <c r="H841" t="s">
        <v>15</v>
      </c>
      <c r="I841" t="s">
        <v>24</v>
      </c>
      <c r="J841" t="s">
        <v>321</v>
      </c>
      <c r="K841" t="s">
        <v>49</v>
      </c>
      <c r="L841" t="s">
        <v>1686</v>
      </c>
      <c r="M841">
        <v>0.38</v>
      </c>
      <c r="N841" t="s">
        <v>8</v>
      </c>
      <c r="O841" t="s">
        <v>28</v>
      </c>
      <c r="P841" t="s">
        <v>333</v>
      </c>
      <c r="Q841" t="s">
        <v>1317</v>
      </c>
      <c r="R841">
        <v>54915</v>
      </c>
      <c r="S841">
        <v>42081</v>
      </c>
      <c r="T841">
        <v>42082</v>
      </c>
      <c r="U841">
        <v>237.04259999999999</v>
      </c>
      <c r="V841">
        <v>13</v>
      </c>
      <c r="W841">
        <v>343.54</v>
      </c>
      <c r="X841">
        <v>91263</v>
      </c>
      <c r="Y841" t="s">
        <v>3216</v>
      </c>
    </row>
    <row r="842" spans="1:25" x14ac:dyDescent="0.2">
      <c r="A842">
        <v>1015</v>
      </c>
      <c r="B842" t="s">
        <v>1687</v>
      </c>
      <c r="C842" t="s">
        <v>92</v>
      </c>
      <c r="D842">
        <v>0</v>
      </c>
      <c r="E842">
        <v>43.98</v>
      </c>
      <c r="F842">
        <v>8.99</v>
      </c>
      <c r="G842" t="s">
        <v>14</v>
      </c>
      <c r="H842" t="s">
        <v>47</v>
      </c>
      <c r="I842" t="s">
        <v>24</v>
      </c>
      <c r="J842" t="s">
        <v>25</v>
      </c>
      <c r="K842" t="s">
        <v>18</v>
      </c>
      <c r="L842" t="s">
        <v>798</v>
      </c>
      <c r="M842">
        <v>0.57999999999999996</v>
      </c>
      <c r="N842" t="s">
        <v>8</v>
      </c>
      <c r="O842" t="s">
        <v>9</v>
      </c>
      <c r="P842" t="s">
        <v>73</v>
      </c>
      <c r="Q842" t="s">
        <v>1688</v>
      </c>
      <c r="R842">
        <v>27502</v>
      </c>
      <c r="S842">
        <v>42081</v>
      </c>
      <c r="T842">
        <v>42081</v>
      </c>
      <c r="U842">
        <v>829.46699999999998</v>
      </c>
      <c r="V842">
        <v>14</v>
      </c>
      <c r="W842">
        <v>650.70000000000005</v>
      </c>
      <c r="X842">
        <v>88390</v>
      </c>
      <c r="Y842" t="s">
        <v>3215</v>
      </c>
    </row>
    <row r="843" spans="1:25" x14ac:dyDescent="0.2">
      <c r="A843">
        <v>1967</v>
      </c>
      <c r="B843" t="s">
        <v>1689</v>
      </c>
      <c r="C843" t="s">
        <v>92</v>
      </c>
      <c r="D843">
        <v>0.01</v>
      </c>
      <c r="E843">
        <v>78.650000000000006</v>
      </c>
      <c r="F843">
        <v>13.99</v>
      </c>
      <c r="G843" t="s">
        <v>63</v>
      </c>
      <c r="H843" t="s">
        <v>3</v>
      </c>
      <c r="I843" t="s">
        <v>24</v>
      </c>
      <c r="J843" t="s">
        <v>71</v>
      </c>
      <c r="K843" t="s">
        <v>120</v>
      </c>
      <c r="L843" t="s">
        <v>1690</v>
      </c>
      <c r="M843">
        <v>0.52</v>
      </c>
      <c r="N843" t="s">
        <v>8</v>
      </c>
      <c r="O843" t="s">
        <v>28</v>
      </c>
      <c r="P843" t="s">
        <v>189</v>
      </c>
      <c r="Q843" t="s">
        <v>11</v>
      </c>
      <c r="R843">
        <v>52732</v>
      </c>
      <c r="S843">
        <v>42081</v>
      </c>
      <c r="T843">
        <v>42082</v>
      </c>
      <c r="U843">
        <v>442.36590000000001</v>
      </c>
      <c r="V843">
        <v>8</v>
      </c>
      <c r="W843">
        <v>641.11</v>
      </c>
      <c r="X843">
        <v>89456</v>
      </c>
      <c r="Y843" t="s">
        <v>3216</v>
      </c>
    </row>
    <row r="844" spans="1:25" x14ac:dyDescent="0.2">
      <c r="A844">
        <v>2030</v>
      </c>
      <c r="B844" t="s">
        <v>1665</v>
      </c>
      <c r="C844" t="s">
        <v>92</v>
      </c>
      <c r="D844">
        <v>0.03</v>
      </c>
      <c r="E844">
        <v>55.98</v>
      </c>
      <c r="F844">
        <v>4.8600000000000003</v>
      </c>
      <c r="G844" t="s">
        <v>14</v>
      </c>
      <c r="H844" t="s">
        <v>70</v>
      </c>
      <c r="I844" t="s">
        <v>24</v>
      </c>
      <c r="J844" t="s">
        <v>64</v>
      </c>
      <c r="K844" t="s">
        <v>49</v>
      </c>
      <c r="L844" t="s">
        <v>1691</v>
      </c>
      <c r="M844">
        <v>0.36</v>
      </c>
      <c r="N844" t="s">
        <v>8</v>
      </c>
      <c r="O844" t="s">
        <v>28</v>
      </c>
      <c r="P844" t="s">
        <v>163</v>
      </c>
      <c r="Q844" t="s">
        <v>1003</v>
      </c>
      <c r="R844">
        <v>75401</v>
      </c>
      <c r="S844">
        <v>42081</v>
      </c>
      <c r="T844">
        <v>42083</v>
      </c>
      <c r="U844">
        <v>526.04219999999998</v>
      </c>
      <c r="V844">
        <v>13</v>
      </c>
      <c r="W844">
        <v>762.38</v>
      </c>
      <c r="X844">
        <v>91060</v>
      </c>
      <c r="Y844" t="s">
        <v>3216</v>
      </c>
    </row>
    <row r="845" spans="1:25" x14ac:dyDescent="0.2">
      <c r="A845">
        <v>2745</v>
      </c>
      <c r="B845" t="s">
        <v>1692</v>
      </c>
      <c r="C845" t="s">
        <v>92</v>
      </c>
      <c r="D845">
        <v>0.01</v>
      </c>
      <c r="E845">
        <v>220.98</v>
      </c>
      <c r="F845">
        <v>64.66</v>
      </c>
      <c r="G845" t="s">
        <v>2</v>
      </c>
      <c r="H845" t="s">
        <v>70</v>
      </c>
      <c r="I845" t="s">
        <v>4</v>
      </c>
      <c r="J845" t="s">
        <v>93</v>
      </c>
      <c r="K845" t="s">
        <v>6</v>
      </c>
      <c r="L845" t="s">
        <v>1693</v>
      </c>
      <c r="M845">
        <v>0.62</v>
      </c>
      <c r="N845" t="s">
        <v>8</v>
      </c>
      <c r="O845" t="s">
        <v>35</v>
      </c>
      <c r="P845" t="s">
        <v>564</v>
      </c>
      <c r="Q845" t="s">
        <v>1694</v>
      </c>
      <c r="R845">
        <v>85224</v>
      </c>
      <c r="S845">
        <v>42081</v>
      </c>
      <c r="T845">
        <v>42082</v>
      </c>
      <c r="U845">
        <v>1049.03</v>
      </c>
      <c r="V845">
        <v>11</v>
      </c>
      <c r="W845">
        <v>2591.09</v>
      </c>
      <c r="X845">
        <v>86184</v>
      </c>
      <c r="Y845" t="s">
        <v>3217</v>
      </c>
    </row>
    <row r="846" spans="1:25" x14ac:dyDescent="0.2">
      <c r="A846">
        <v>2747</v>
      </c>
      <c r="B846" t="s">
        <v>982</v>
      </c>
      <c r="C846" t="s">
        <v>92</v>
      </c>
      <c r="D846">
        <v>0.01</v>
      </c>
      <c r="E846">
        <v>220.98</v>
      </c>
      <c r="F846">
        <v>64.66</v>
      </c>
      <c r="G846" t="s">
        <v>2</v>
      </c>
      <c r="H846" t="s">
        <v>70</v>
      </c>
      <c r="I846" t="s">
        <v>4</v>
      </c>
      <c r="J846" t="s">
        <v>93</v>
      </c>
      <c r="K846" t="s">
        <v>6</v>
      </c>
      <c r="L846" t="s">
        <v>1693</v>
      </c>
      <c r="M846">
        <v>0.62</v>
      </c>
      <c r="N846" t="s">
        <v>8</v>
      </c>
      <c r="O846" t="s">
        <v>87</v>
      </c>
      <c r="P846" t="s">
        <v>88</v>
      </c>
      <c r="Q846" t="s">
        <v>89</v>
      </c>
      <c r="R846">
        <v>10115</v>
      </c>
      <c r="S846">
        <v>42081</v>
      </c>
      <c r="T846">
        <v>42082</v>
      </c>
      <c r="U846">
        <v>1049.03</v>
      </c>
      <c r="V846">
        <v>44</v>
      </c>
      <c r="W846">
        <v>10364.36</v>
      </c>
      <c r="X846">
        <v>23751</v>
      </c>
      <c r="Y846" t="s">
        <v>3218</v>
      </c>
    </row>
    <row r="847" spans="1:25" x14ac:dyDescent="0.2">
      <c r="A847">
        <v>485</v>
      </c>
      <c r="B847" t="s">
        <v>1695</v>
      </c>
      <c r="C847" t="s">
        <v>46</v>
      </c>
      <c r="D847">
        <v>0.05</v>
      </c>
      <c r="E847">
        <v>2.88</v>
      </c>
      <c r="F847">
        <v>0.5</v>
      </c>
      <c r="G847" t="s">
        <v>14</v>
      </c>
      <c r="H847" t="s">
        <v>70</v>
      </c>
      <c r="I847" t="s">
        <v>24</v>
      </c>
      <c r="J847" t="s">
        <v>128</v>
      </c>
      <c r="K847" t="s">
        <v>49</v>
      </c>
      <c r="L847" t="s">
        <v>1696</v>
      </c>
      <c r="M847">
        <v>0.36</v>
      </c>
      <c r="N847" t="s">
        <v>8</v>
      </c>
      <c r="O847" t="s">
        <v>35</v>
      </c>
      <c r="P847" t="s">
        <v>66</v>
      </c>
      <c r="Q847" t="s">
        <v>1697</v>
      </c>
      <c r="R847">
        <v>93727</v>
      </c>
      <c r="S847">
        <v>42081</v>
      </c>
      <c r="T847">
        <v>42083</v>
      </c>
      <c r="U847">
        <v>6.0513000000000003</v>
      </c>
      <c r="V847">
        <v>3</v>
      </c>
      <c r="W847">
        <v>8.77</v>
      </c>
      <c r="X847">
        <v>91062</v>
      </c>
      <c r="Y847" t="s">
        <v>3217</v>
      </c>
    </row>
    <row r="848" spans="1:25" x14ac:dyDescent="0.2">
      <c r="A848">
        <v>383</v>
      </c>
      <c r="B848" t="s">
        <v>1698</v>
      </c>
      <c r="C848" t="s">
        <v>1</v>
      </c>
      <c r="D848">
        <v>0.06</v>
      </c>
      <c r="E848">
        <v>5.34</v>
      </c>
      <c r="F848">
        <v>5.63</v>
      </c>
      <c r="G848" t="s">
        <v>14</v>
      </c>
      <c r="H848" t="s">
        <v>70</v>
      </c>
      <c r="I848" t="s">
        <v>24</v>
      </c>
      <c r="J848" t="s">
        <v>48</v>
      </c>
      <c r="K848" t="s">
        <v>49</v>
      </c>
      <c r="L848" t="s">
        <v>1699</v>
      </c>
      <c r="M848">
        <v>0.39</v>
      </c>
      <c r="N848" t="s">
        <v>8</v>
      </c>
      <c r="O848" t="s">
        <v>87</v>
      </c>
      <c r="P848" t="s">
        <v>296</v>
      </c>
      <c r="Q848" t="s">
        <v>1700</v>
      </c>
      <c r="R848">
        <v>19026</v>
      </c>
      <c r="S848">
        <v>42082</v>
      </c>
      <c r="T848">
        <v>42082</v>
      </c>
      <c r="U848">
        <v>-82.822999999999993</v>
      </c>
      <c r="V848">
        <v>7</v>
      </c>
      <c r="W848">
        <v>38.65</v>
      </c>
      <c r="X848">
        <v>88928</v>
      </c>
      <c r="Y848" t="s">
        <v>3218</v>
      </c>
    </row>
    <row r="849" spans="1:25" x14ac:dyDescent="0.2">
      <c r="A849">
        <v>383</v>
      </c>
      <c r="B849" t="s">
        <v>1698</v>
      </c>
      <c r="C849" t="s">
        <v>1</v>
      </c>
      <c r="D849">
        <v>7.0000000000000007E-2</v>
      </c>
      <c r="E849">
        <v>65.989999999999995</v>
      </c>
      <c r="F849">
        <v>5.26</v>
      </c>
      <c r="G849" t="s">
        <v>63</v>
      </c>
      <c r="H849" t="s">
        <v>70</v>
      </c>
      <c r="I849" t="s">
        <v>16</v>
      </c>
      <c r="J849" t="s">
        <v>111</v>
      </c>
      <c r="K849" t="s">
        <v>49</v>
      </c>
      <c r="L849" t="s">
        <v>1701</v>
      </c>
      <c r="M849">
        <v>0.56000000000000005</v>
      </c>
      <c r="N849" t="s">
        <v>8</v>
      </c>
      <c r="O849" t="s">
        <v>87</v>
      </c>
      <c r="P849" t="s">
        <v>296</v>
      </c>
      <c r="Q849" t="s">
        <v>1700</v>
      </c>
      <c r="R849">
        <v>19026</v>
      </c>
      <c r="S849">
        <v>42082</v>
      </c>
      <c r="T849">
        <v>42084</v>
      </c>
      <c r="U849">
        <v>107.08199999999999</v>
      </c>
      <c r="V849">
        <v>5</v>
      </c>
      <c r="W849">
        <v>279.83</v>
      </c>
      <c r="X849">
        <v>88928</v>
      </c>
      <c r="Y849" t="s">
        <v>3218</v>
      </c>
    </row>
    <row r="850" spans="1:25" x14ac:dyDescent="0.2">
      <c r="A850">
        <v>770</v>
      </c>
      <c r="B850" t="s">
        <v>1702</v>
      </c>
      <c r="C850" t="s">
        <v>1</v>
      </c>
      <c r="D850">
        <v>0.08</v>
      </c>
      <c r="E850">
        <v>30.73</v>
      </c>
      <c r="F850">
        <v>4</v>
      </c>
      <c r="G850" t="s">
        <v>14</v>
      </c>
      <c r="H850" t="s">
        <v>3</v>
      </c>
      <c r="I850" t="s">
        <v>16</v>
      </c>
      <c r="J850" t="s">
        <v>17</v>
      </c>
      <c r="K850" t="s">
        <v>49</v>
      </c>
      <c r="L850" t="s">
        <v>650</v>
      </c>
      <c r="M850">
        <v>0.75</v>
      </c>
      <c r="N850" t="s">
        <v>8</v>
      </c>
      <c r="O850" t="s">
        <v>35</v>
      </c>
      <c r="P850" t="s">
        <v>115</v>
      </c>
      <c r="Q850" t="s">
        <v>1090</v>
      </c>
      <c r="R850">
        <v>97062</v>
      </c>
      <c r="S850">
        <v>42082</v>
      </c>
      <c r="T850">
        <v>42082</v>
      </c>
      <c r="U850">
        <v>-45.07</v>
      </c>
      <c r="V850">
        <v>14</v>
      </c>
      <c r="W850">
        <v>429.33</v>
      </c>
      <c r="X850">
        <v>88667</v>
      </c>
      <c r="Y850" t="s">
        <v>3217</v>
      </c>
    </row>
    <row r="851" spans="1:25" x14ac:dyDescent="0.2">
      <c r="A851">
        <v>771</v>
      </c>
      <c r="B851" t="s">
        <v>1703</v>
      </c>
      <c r="C851" t="s">
        <v>1</v>
      </c>
      <c r="D851">
        <v>0.05</v>
      </c>
      <c r="E851">
        <v>14.56</v>
      </c>
      <c r="F851">
        <v>3.5</v>
      </c>
      <c r="G851" t="s">
        <v>14</v>
      </c>
      <c r="H851" t="s">
        <v>3</v>
      </c>
      <c r="I851" t="s">
        <v>24</v>
      </c>
      <c r="J851" t="s">
        <v>71</v>
      </c>
      <c r="K851" t="s">
        <v>49</v>
      </c>
      <c r="L851" t="s">
        <v>310</v>
      </c>
      <c r="M851">
        <v>0.57999999999999996</v>
      </c>
      <c r="N851" t="s">
        <v>8</v>
      </c>
      <c r="O851" t="s">
        <v>35</v>
      </c>
      <c r="P851" t="s">
        <v>115</v>
      </c>
      <c r="Q851" t="s">
        <v>1704</v>
      </c>
      <c r="R851">
        <v>97068</v>
      </c>
      <c r="S851">
        <v>42082</v>
      </c>
      <c r="T851">
        <v>42084</v>
      </c>
      <c r="U851">
        <v>-8.5299999999999994</v>
      </c>
      <c r="V851">
        <v>3</v>
      </c>
      <c r="W851">
        <v>44.66</v>
      </c>
      <c r="X851">
        <v>88667</v>
      </c>
      <c r="Y851" t="s">
        <v>3217</v>
      </c>
    </row>
    <row r="852" spans="1:25" x14ac:dyDescent="0.2">
      <c r="A852">
        <v>771</v>
      </c>
      <c r="B852" t="s">
        <v>1703</v>
      </c>
      <c r="C852" t="s">
        <v>1</v>
      </c>
      <c r="D852">
        <v>0</v>
      </c>
      <c r="E852">
        <v>299.99</v>
      </c>
      <c r="F852">
        <v>11.64</v>
      </c>
      <c r="G852" t="s">
        <v>14</v>
      </c>
      <c r="H852" t="s">
        <v>3</v>
      </c>
      <c r="I852" t="s">
        <v>16</v>
      </c>
      <c r="J852" t="s">
        <v>39</v>
      </c>
      <c r="K852" t="s">
        <v>40</v>
      </c>
      <c r="L852" t="s">
        <v>1705</v>
      </c>
      <c r="M852">
        <v>0.5</v>
      </c>
      <c r="N852" t="s">
        <v>8</v>
      </c>
      <c r="O852" t="s">
        <v>35</v>
      </c>
      <c r="P852" t="s">
        <v>115</v>
      </c>
      <c r="Q852" t="s">
        <v>1704</v>
      </c>
      <c r="R852">
        <v>97068</v>
      </c>
      <c r="S852">
        <v>42082</v>
      </c>
      <c r="T852">
        <v>42084</v>
      </c>
      <c r="U852">
        <v>285.95</v>
      </c>
      <c r="V852">
        <v>5</v>
      </c>
      <c r="W852">
        <v>1619.95</v>
      </c>
      <c r="X852">
        <v>88667</v>
      </c>
      <c r="Y852" t="s">
        <v>3217</v>
      </c>
    </row>
    <row r="853" spans="1:25" x14ac:dyDescent="0.2">
      <c r="A853">
        <v>2502</v>
      </c>
      <c r="B853" t="s">
        <v>1706</v>
      </c>
      <c r="C853" t="s">
        <v>13</v>
      </c>
      <c r="D853">
        <v>0.1</v>
      </c>
      <c r="E853">
        <v>24.92</v>
      </c>
      <c r="F853">
        <v>12.98</v>
      </c>
      <c r="G853" t="s">
        <v>14</v>
      </c>
      <c r="H853" t="s">
        <v>47</v>
      </c>
      <c r="I853" t="s">
        <v>24</v>
      </c>
      <c r="J853" t="s">
        <v>48</v>
      </c>
      <c r="K853" t="s">
        <v>49</v>
      </c>
      <c r="L853" t="s">
        <v>1707</v>
      </c>
      <c r="M853">
        <v>0.39</v>
      </c>
      <c r="N853" t="s">
        <v>8</v>
      </c>
      <c r="O853" t="s">
        <v>28</v>
      </c>
      <c r="P853" t="s">
        <v>29</v>
      </c>
      <c r="Q853" t="s">
        <v>1708</v>
      </c>
      <c r="R853">
        <v>46321</v>
      </c>
      <c r="S853">
        <v>42082</v>
      </c>
      <c r="T853">
        <v>42082</v>
      </c>
      <c r="U853">
        <v>-45.816000000000003</v>
      </c>
      <c r="V853">
        <v>3</v>
      </c>
      <c r="W853">
        <v>70.819999999999993</v>
      </c>
      <c r="X853">
        <v>91310</v>
      </c>
      <c r="Y853" t="s">
        <v>3216</v>
      </c>
    </row>
    <row r="854" spans="1:25" x14ac:dyDescent="0.2">
      <c r="A854">
        <v>2502</v>
      </c>
      <c r="B854" t="s">
        <v>1706</v>
      </c>
      <c r="C854" t="s">
        <v>13</v>
      </c>
      <c r="D854">
        <v>0</v>
      </c>
      <c r="E854">
        <v>12.28</v>
      </c>
      <c r="F854">
        <v>6.35</v>
      </c>
      <c r="G854" t="s">
        <v>63</v>
      </c>
      <c r="H854" t="s">
        <v>47</v>
      </c>
      <c r="I854" t="s">
        <v>24</v>
      </c>
      <c r="J854" t="s">
        <v>64</v>
      </c>
      <c r="K854" t="s">
        <v>49</v>
      </c>
      <c r="L854" t="s">
        <v>1709</v>
      </c>
      <c r="M854">
        <v>0.38</v>
      </c>
      <c r="N854" t="s">
        <v>8</v>
      </c>
      <c r="O854" t="s">
        <v>28</v>
      </c>
      <c r="P854" t="s">
        <v>29</v>
      </c>
      <c r="Q854" t="s">
        <v>1708</v>
      </c>
      <c r="R854">
        <v>46321</v>
      </c>
      <c r="S854">
        <v>42082</v>
      </c>
      <c r="T854">
        <v>42083</v>
      </c>
      <c r="U854">
        <v>30.63</v>
      </c>
      <c r="V854">
        <v>7</v>
      </c>
      <c r="W854">
        <v>90.44</v>
      </c>
      <c r="X854">
        <v>91310</v>
      </c>
      <c r="Y854" t="s">
        <v>3216</v>
      </c>
    </row>
    <row r="855" spans="1:25" x14ac:dyDescent="0.2">
      <c r="A855">
        <v>2621</v>
      </c>
      <c r="B855" t="s">
        <v>1710</v>
      </c>
      <c r="C855" t="s">
        <v>13</v>
      </c>
      <c r="D855">
        <v>0.03</v>
      </c>
      <c r="E855">
        <v>40.97</v>
      </c>
      <c r="F855">
        <v>8.99</v>
      </c>
      <c r="G855" t="s">
        <v>63</v>
      </c>
      <c r="H855" t="s">
        <v>70</v>
      </c>
      <c r="I855" t="s">
        <v>24</v>
      </c>
      <c r="J855" t="s">
        <v>25</v>
      </c>
      <c r="K855" t="s">
        <v>18</v>
      </c>
      <c r="L855" t="s">
        <v>1711</v>
      </c>
      <c r="M855">
        <v>0.59</v>
      </c>
      <c r="N855" t="s">
        <v>8</v>
      </c>
      <c r="O855" t="s">
        <v>9</v>
      </c>
      <c r="P855" t="s">
        <v>376</v>
      </c>
      <c r="Q855" t="s">
        <v>1712</v>
      </c>
      <c r="R855">
        <v>37027</v>
      </c>
      <c r="S855">
        <v>42082</v>
      </c>
      <c r="T855">
        <v>42083</v>
      </c>
      <c r="U855">
        <v>-177.05799999999999</v>
      </c>
      <c r="V855">
        <v>5</v>
      </c>
      <c r="W855">
        <v>207.22</v>
      </c>
      <c r="X855">
        <v>88016</v>
      </c>
      <c r="Y855" t="s">
        <v>3215</v>
      </c>
    </row>
    <row r="856" spans="1:25" x14ac:dyDescent="0.2">
      <c r="A856">
        <v>2840</v>
      </c>
      <c r="B856" t="s">
        <v>1713</v>
      </c>
      <c r="C856" t="s">
        <v>13</v>
      </c>
      <c r="D856">
        <v>0</v>
      </c>
      <c r="E856">
        <v>21.98</v>
      </c>
      <c r="F856">
        <v>2.87</v>
      </c>
      <c r="G856" t="s">
        <v>14</v>
      </c>
      <c r="H856" t="s">
        <v>70</v>
      </c>
      <c r="I856" t="s">
        <v>24</v>
      </c>
      <c r="J856" t="s">
        <v>25</v>
      </c>
      <c r="K856" t="s">
        <v>18</v>
      </c>
      <c r="L856" t="s">
        <v>1714</v>
      </c>
      <c r="M856">
        <v>0.55000000000000004</v>
      </c>
      <c r="N856" t="s">
        <v>8</v>
      </c>
      <c r="O856" t="s">
        <v>9</v>
      </c>
      <c r="P856" t="s">
        <v>99</v>
      </c>
      <c r="Q856" t="s">
        <v>1715</v>
      </c>
      <c r="R856">
        <v>33161</v>
      </c>
      <c r="S856">
        <v>42082</v>
      </c>
      <c r="T856">
        <v>42083</v>
      </c>
      <c r="U856">
        <v>21.096</v>
      </c>
      <c r="V856">
        <v>16</v>
      </c>
      <c r="W856">
        <v>360.03</v>
      </c>
      <c r="X856">
        <v>87884</v>
      </c>
      <c r="Y856" t="s">
        <v>3215</v>
      </c>
    </row>
    <row r="857" spans="1:25" x14ac:dyDescent="0.2">
      <c r="A857">
        <v>2882</v>
      </c>
      <c r="B857" t="s">
        <v>647</v>
      </c>
      <c r="C857" t="s">
        <v>13</v>
      </c>
      <c r="D857">
        <v>7.0000000000000007E-2</v>
      </c>
      <c r="E857">
        <v>28.99</v>
      </c>
      <c r="F857">
        <v>8.59</v>
      </c>
      <c r="G857" t="s">
        <v>14</v>
      </c>
      <c r="H857" t="s">
        <v>15</v>
      </c>
      <c r="I857" t="s">
        <v>16</v>
      </c>
      <c r="J857" t="s">
        <v>111</v>
      </c>
      <c r="K857" t="s">
        <v>120</v>
      </c>
      <c r="L857" t="s">
        <v>1005</v>
      </c>
      <c r="M857">
        <v>0.56000000000000005</v>
      </c>
      <c r="N857" t="s">
        <v>8</v>
      </c>
      <c r="O857" t="s">
        <v>9</v>
      </c>
      <c r="P857" t="s">
        <v>73</v>
      </c>
      <c r="Q857" t="s">
        <v>649</v>
      </c>
      <c r="R857">
        <v>28206</v>
      </c>
      <c r="S857">
        <v>42082</v>
      </c>
      <c r="T857">
        <v>42082</v>
      </c>
      <c r="U857">
        <v>-16.063739999999999</v>
      </c>
      <c r="V857">
        <v>39</v>
      </c>
      <c r="W857">
        <v>936.8</v>
      </c>
      <c r="X857">
        <v>16676</v>
      </c>
      <c r="Y857" t="s">
        <v>3215</v>
      </c>
    </row>
    <row r="858" spans="1:25" x14ac:dyDescent="0.2">
      <c r="A858">
        <v>2884</v>
      </c>
      <c r="B858" t="s">
        <v>1716</v>
      </c>
      <c r="C858" t="s">
        <v>13</v>
      </c>
      <c r="D858">
        <v>7.0000000000000007E-2</v>
      </c>
      <c r="E858">
        <v>28.99</v>
      </c>
      <c r="F858">
        <v>8.59</v>
      </c>
      <c r="G858" t="s">
        <v>14</v>
      </c>
      <c r="H858" t="s">
        <v>15</v>
      </c>
      <c r="I858" t="s">
        <v>16</v>
      </c>
      <c r="J858" t="s">
        <v>111</v>
      </c>
      <c r="K858" t="s">
        <v>120</v>
      </c>
      <c r="L858" t="s">
        <v>1005</v>
      </c>
      <c r="M858">
        <v>0.56000000000000005</v>
      </c>
      <c r="N858" t="s">
        <v>8</v>
      </c>
      <c r="O858" t="s">
        <v>87</v>
      </c>
      <c r="P858" t="s">
        <v>293</v>
      </c>
      <c r="Q858" t="s">
        <v>1717</v>
      </c>
      <c r="R858">
        <v>44039</v>
      </c>
      <c r="S858">
        <v>42082</v>
      </c>
      <c r="T858">
        <v>42082</v>
      </c>
      <c r="U858">
        <v>-12.077999999999999</v>
      </c>
      <c r="V858">
        <v>10</v>
      </c>
      <c r="W858">
        <v>240.21</v>
      </c>
      <c r="X858">
        <v>87631</v>
      </c>
      <c r="Y858" t="s">
        <v>3218</v>
      </c>
    </row>
    <row r="859" spans="1:25" x14ac:dyDescent="0.2">
      <c r="A859">
        <v>3222</v>
      </c>
      <c r="B859" t="s">
        <v>1718</v>
      </c>
      <c r="C859" t="s">
        <v>13</v>
      </c>
      <c r="D859">
        <v>0.04</v>
      </c>
      <c r="E859">
        <v>39.479999999999997</v>
      </c>
      <c r="F859">
        <v>1.99</v>
      </c>
      <c r="G859" t="s">
        <v>63</v>
      </c>
      <c r="H859" t="s">
        <v>70</v>
      </c>
      <c r="I859" t="s">
        <v>16</v>
      </c>
      <c r="J859" t="s">
        <v>17</v>
      </c>
      <c r="K859" t="s">
        <v>18</v>
      </c>
      <c r="L859" t="s">
        <v>1233</v>
      </c>
      <c r="M859">
        <v>0.54</v>
      </c>
      <c r="N859" t="s">
        <v>8</v>
      </c>
      <c r="O859" t="s">
        <v>9</v>
      </c>
      <c r="P859" t="s">
        <v>99</v>
      </c>
      <c r="Q859" t="s">
        <v>1719</v>
      </c>
      <c r="R859">
        <v>32303</v>
      </c>
      <c r="S859">
        <v>42082</v>
      </c>
      <c r="T859">
        <v>42082</v>
      </c>
      <c r="U859">
        <v>-1535.4864</v>
      </c>
      <c r="V859">
        <v>8</v>
      </c>
      <c r="W859">
        <v>332.16</v>
      </c>
      <c r="X859">
        <v>90814</v>
      </c>
      <c r="Y859" t="s">
        <v>3215</v>
      </c>
    </row>
    <row r="860" spans="1:25" x14ac:dyDescent="0.2">
      <c r="A860">
        <v>3222</v>
      </c>
      <c r="B860" t="s">
        <v>1718</v>
      </c>
      <c r="C860" t="s">
        <v>13</v>
      </c>
      <c r="D860">
        <v>0</v>
      </c>
      <c r="E860">
        <v>8.1199999999999992</v>
      </c>
      <c r="F860">
        <v>2.83</v>
      </c>
      <c r="G860" t="s">
        <v>14</v>
      </c>
      <c r="H860" t="s">
        <v>70</v>
      </c>
      <c r="I860" t="s">
        <v>16</v>
      </c>
      <c r="J860" t="s">
        <v>17</v>
      </c>
      <c r="K860" t="s">
        <v>18</v>
      </c>
      <c r="L860" t="s">
        <v>1674</v>
      </c>
      <c r="M860">
        <v>0.77</v>
      </c>
      <c r="N860" t="s">
        <v>8</v>
      </c>
      <c r="O860" t="s">
        <v>9</v>
      </c>
      <c r="P860" t="s">
        <v>99</v>
      </c>
      <c r="Q860" t="s">
        <v>1719</v>
      </c>
      <c r="R860">
        <v>32303</v>
      </c>
      <c r="S860">
        <v>42082</v>
      </c>
      <c r="T860">
        <v>42083</v>
      </c>
      <c r="U860">
        <v>-159.32</v>
      </c>
      <c r="V860">
        <v>17</v>
      </c>
      <c r="W860">
        <v>147.62</v>
      </c>
      <c r="X860">
        <v>90814</v>
      </c>
      <c r="Y860" t="s">
        <v>3215</v>
      </c>
    </row>
    <row r="861" spans="1:25" x14ac:dyDescent="0.2">
      <c r="A861">
        <v>1852</v>
      </c>
      <c r="B861" t="s">
        <v>1720</v>
      </c>
      <c r="C861" t="s">
        <v>46</v>
      </c>
      <c r="D861">
        <v>0.06</v>
      </c>
      <c r="E861">
        <v>6.48</v>
      </c>
      <c r="F861">
        <v>5.14</v>
      </c>
      <c r="G861" t="s">
        <v>63</v>
      </c>
      <c r="H861" t="s">
        <v>47</v>
      </c>
      <c r="I861" t="s">
        <v>24</v>
      </c>
      <c r="J861" t="s">
        <v>64</v>
      </c>
      <c r="K861" t="s">
        <v>49</v>
      </c>
      <c r="L861" t="s">
        <v>1721</v>
      </c>
      <c r="M861">
        <v>0.37</v>
      </c>
      <c r="N861" t="s">
        <v>8</v>
      </c>
      <c r="O861" t="s">
        <v>35</v>
      </c>
      <c r="P861" t="s">
        <v>66</v>
      </c>
      <c r="Q861" t="s">
        <v>1722</v>
      </c>
      <c r="R861">
        <v>92008</v>
      </c>
      <c r="S861">
        <v>42082</v>
      </c>
      <c r="T861">
        <v>42084</v>
      </c>
      <c r="U861">
        <v>-28.45</v>
      </c>
      <c r="V861">
        <v>10</v>
      </c>
      <c r="W861">
        <v>68.34</v>
      </c>
      <c r="X861">
        <v>86847</v>
      </c>
      <c r="Y861" t="s">
        <v>3217</v>
      </c>
    </row>
    <row r="862" spans="1:25" x14ac:dyDescent="0.2">
      <c r="A862">
        <v>1854</v>
      </c>
      <c r="B862" t="s">
        <v>1723</v>
      </c>
      <c r="C862" t="s">
        <v>46</v>
      </c>
      <c r="D862">
        <v>0.02</v>
      </c>
      <c r="E862">
        <v>30.73</v>
      </c>
      <c r="F862">
        <v>4</v>
      </c>
      <c r="G862" t="s">
        <v>14</v>
      </c>
      <c r="H862" t="s">
        <v>47</v>
      </c>
      <c r="I862" t="s">
        <v>16</v>
      </c>
      <c r="J862" t="s">
        <v>17</v>
      </c>
      <c r="K862" t="s">
        <v>49</v>
      </c>
      <c r="L862" t="s">
        <v>650</v>
      </c>
      <c r="M862">
        <v>0.75</v>
      </c>
      <c r="N862" t="s">
        <v>8</v>
      </c>
      <c r="O862" t="s">
        <v>87</v>
      </c>
      <c r="P862" t="s">
        <v>224</v>
      </c>
      <c r="Q862" t="s">
        <v>1724</v>
      </c>
      <c r="R862">
        <v>6478</v>
      </c>
      <c r="S862">
        <v>42082</v>
      </c>
      <c r="T862">
        <v>42085</v>
      </c>
      <c r="U862">
        <v>72.78</v>
      </c>
      <c r="V862">
        <v>16</v>
      </c>
      <c r="W862">
        <v>522.22</v>
      </c>
      <c r="X862">
        <v>86847</v>
      </c>
      <c r="Y862" t="s">
        <v>3218</v>
      </c>
    </row>
    <row r="863" spans="1:25" x14ac:dyDescent="0.2">
      <c r="A863">
        <v>2639</v>
      </c>
      <c r="B863" t="s">
        <v>1725</v>
      </c>
      <c r="C863" t="s">
        <v>46</v>
      </c>
      <c r="D863">
        <v>0.05</v>
      </c>
      <c r="E863">
        <v>4.9800000000000004</v>
      </c>
      <c r="F863">
        <v>0.49</v>
      </c>
      <c r="G863" t="s">
        <v>14</v>
      </c>
      <c r="H863" t="s">
        <v>15</v>
      </c>
      <c r="I863" t="s">
        <v>24</v>
      </c>
      <c r="J863" t="s">
        <v>128</v>
      </c>
      <c r="K863" t="s">
        <v>49</v>
      </c>
      <c r="L863" t="s">
        <v>1079</v>
      </c>
      <c r="M863">
        <v>0.39</v>
      </c>
      <c r="N863" t="s">
        <v>8</v>
      </c>
      <c r="O863" t="s">
        <v>35</v>
      </c>
      <c r="P863" t="s">
        <v>616</v>
      </c>
      <c r="Q863" t="s">
        <v>171</v>
      </c>
      <c r="R863">
        <v>88201</v>
      </c>
      <c r="S863">
        <v>42082</v>
      </c>
      <c r="T863">
        <v>42082</v>
      </c>
      <c r="U863">
        <v>3.84</v>
      </c>
      <c r="V863">
        <v>3</v>
      </c>
      <c r="W863">
        <v>14.2</v>
      </c>
      <c r="X863">
        <v>90952</v>
      </c>
      <c r="Y863" t="s">
        <v>3217</v>
      </c>
    </row>
    <row r="864" spans="1:25" x14ac:dyDescent="0.2">
      <c r="A864">
        <v>3105</v>
      </c>
      <c r="B864" t="s">
        <v>1726</v>
      </c>
      <c r="C864" t="s">
        <v>1</v>
      </c>
      <c r="D864">
        <v>0.04</v>
      </c>
      <c r="E864">
        <v>3.08</v>
      </c>
      <c r="F864">
        <v>0.99</v>
      </c>
      <c r="G864" t="s">
        <v>14</v>
      </c>
      <c r="H864" t="s">
        <v>47</v>
      </c>
      <c r="I864" t="s">
        <v>24</v>
      </c>
      <c r="J864" t="s">
        <v>128</v>
      </c>
      <c r="K864" t="s">
        <v>49</v>
      </c>
      <c r="L864" t="s">
        <v>634</v>
      </c>
      <c r="M864">
        <v>0.37</v>
      </c>
      <c r="N864" t="s">
        <v>8</v>
      </c>
      <c r="O864" t="s">
        <v>9</v>
      </c>
      <c r="P864" t="s">
        <v>364</v>
      </c>
      <c r="Q864" t="s">
        <v>925</v>
      </c>
      <c r="R864">
        <v>42071</v>
      </c>
      <c r="S864">
        <v>42083</v>
      </c>
      <c r="T864">
        <v>42084</v>
      </c>
      <c r="U864">
        <v>13.8</v>
      </c>
      <c r="V864">
        <v>19</v>
      </c>
      <c r="W864">
        <v>60.01</v>
      </c>
      <c r="X864">
        <v>86327</v>
      </c>
      <c r="Y864" t="s">
        <v>3215</v>
      </c>
    </row>
    <row r="865" spans="1:25" x14ac:dyDescent="0.2">
      <c r="A865">
        <v>3105</v>
      </c>
      <c r="B865" t="s">
        <v>1726</v>
      </c>
      <c r="C865" t="s">
        <v>1</v>
      </c>
      <c r="D865">
        <v>0.02</v>
      </c>
      <c r="E865">
        <v>6.48</v>
      </c>
      <c r="F865">
        <v>5.9</v>
      </c>
      <c r="G865" t="s">
        <v>14</v>
      </c>
      <c r="H865" t="s">
        <v>47</v>
      </c>
      <c r="I865" t="s">
        <v>24</v>
      </c>
      <c r="J865" t="s">
        <v>64</v>
      </c>
      <c r="K865" t="s">
        <v>49</v>
      </c>
      <c r="L865" t="s">
        <v>1727</v>
      </c>
      <c r="M865">
        <v>0.37</v>
      </c>
      <c r="N865" t="s">
        <v>8</v>
      </c>
      <c r="O865" t="s">
        <v>9</v>
      </c>
      <c r="P865" t="s">
        <v>364</v>
      </c>
      <c r="Q865" t="s">
        <v>925</v>
      </c>
      <c r="R865">
        <v>42071</v>
      </c>
      <c r="S865">
        <v>42083</v>
      </c>
      <c r="T865">
        <v>42084</v>
      </c>
      <c r="U865">
        <v>4.3920000000000003</v>
      </c>
      <c r="V865">
        <v>13</v>
      </c>
      <c r="W865">
        <v>90.98</v>
      </c>
      <c r="X865">
        <v>86327</v>
      </c>
      <c r="Y865" t="s">
        <v>3215</v>
      </c>
    </row>
    <row r="866" spans="1:25" x14ac:dyDescent="0.2">
      <c r="A866">
        <v>3105</v>
      </c>
      <c r="B866" t="s">
        <v>1726</v>
      </c>
      <c r="C866" t="s">
        <v>1</v>
      </c>
      <c r="D866">
        <v>0.04</v>
      </c>
      <c r="E866">
        <v>125.99</v>
      </c>
      <c r="F866">
        <v>4.2</v>
      </c>
      <c r="G866" t="s">
        <v>14</v>
      </c>
      <c r="H866" t="s">
        <v>47</v>
      </c>
      <c r="I866" t="s">
        <v>16</v>
      </c>
      <c r="J866" t="s">
        <v>111</v>
      </c>
      <c r="K866" t="s">
        <v>49</v>
      </c>
      <c r="L866" t="s">
        <v>1402</v>
      </c>
      <c r="M866">
        <v>0.59</v>
      </c>
      <c r="N866" t="s">
        <v>8</v>
      </c>
      <c r="O866" t="s">
        <v>9</v>
      </c>
      <c r="P866" t="s">
        <v>364</v>
      </c>
      <c r="Q866" t="s">
        <v>925</v>
      </c>
      <c r="R866">
        <v>42071</v>
      </c>
      <c r="S866">
        <v>42083</v>
      </c>
      <c r="T866">
        <v>42085</v>
      </c>
      <c r="U866">
        <v>-236.25</v>
      </c>
      <c r="V866">
        <v>12</v>
      </c>
      <c r="W866">
        <v>1270.7</v>
      </c>
      <c r="X866">
        <v>86327</v>
      </c>
      <c r="Y866" t="s">
        <v>3215</v>
      </c>
    </row>
    <row r="867" spans="1:25" x14ac:dyDescent="0.2">
      <c r="A867">
        <v>3106</v>
      </c>
      <c r="B867" t="s">
        <v>1728</v>
      </c>
      <c r="C867" t="s">
        <v>1</v>
      </c>
      <c r="D867">
        <v>0.04</v>
      </c>
      <c r="E867">
        <v>3.08</v>
      </c>
      <c r="F867">
        <v>0.99</v>
      </c>
      <c r="G867" t="s">
        <v>14</v>
      </c>
      <c r="H867" t="s">
        <v>47</v>
      </c>
      <c r="I867" t="s">
        <v>24</v>
      </c>
      <c r="J867" t="s">
        <v>128</v>
      </c>
      <c r="K867" t="s">
        <v>49</v>
      </c>
      <c r="L867" t="s">
        <v>634</v>
      </c>
      <c r="M867">
        <v>0.37</v>
      </c>
      <c r="N867" t="s">
        <v>8</v>
      </c>
      <c r="O867" t="s">
        <v>28</v>
      </c>
      <c r="P867" t="s">
        <v>163</v>
      </c>
      <c r="Q867" t="s">
        <v>1729</v>
      </c>
      <c r="R867">
        <v>77041</v>
      </c>
      <c r="S867">
        <v>42083</v>
      </c>
      <c r="T867">
        <v>42084</v>
      </c>
      <c r="U867">
        <v>36.020000000000003</v>
      </c>
      <c r="V867">
        <v>75</v>
      </c>
      <c r="W867">
        <v>236.87</v>
      </c>
      <c r="X867">
        <v>548</v>
      </c>
      <c r="Y867" t="s">
        <v>3216</v>
      </c>
    </row>
    <row r="868" spans="1:25" x14ac:dyDescent="0.2">
      <c r="A868">
        <v>3106</v>
      </c>
      <c r="B868" t="s">
        <v>1728</v>
      </c>
      <c r="C868" t="s">
        <v>1</v>
      </c>
      <c r="D868">
        <v>0.02</v>
      </c>
      <c r="E868">
        <v>6.48</v>
      </c>
      <c r="F868">
        <v>5.9</v>
      </c>
      <c r="G868" t="s">
        <v>14</v>
      </c>
      <c r="H868" t="s">
        <v>47</v>
      </c>
      <c r="I868" t="s">
        <v>24</v>
      </c>
      <c r="J868" t="s">
        <v>64</v>
      </c>
      <c r="K868" t="s">
        <v>49</v>
      </c>
      <c r="L868" t="s">
        <v>1727</v>
      </c>
      <c r="M868">
        <v>0.37</v>
      </c>
      <c r="N868" t="s">
        <v>8</v>
      </c>
      <c r="O868" t="s">
        <v>28</v>
      </c>
      <c r="P868" t="s">
        <v>163</v>
      </c>
      <c r="Q868" t="s">
        <v>1729</v>
      </c>
      <c r="R868">
        <v>77041</v>
      </c>
      <c r="S868">
        <v>42083</v>
      </c>
      <c r="T868">
        <v>42084</v>
      </c>
      <c r="U868">
        <v>-50.64</v>
      </c>
      <c r="V868">
        <v>53</v>
      </c>
      <c r="W868">
        <v>370.91</v>
      </c>
      <c r="X868">
        <v>548</v>
      </c>
      <c r="Y868" t="s">
        <v>3216</v>
      </c>
    </row>
    <row r="869" spans="1:25" x14ac:dyDescent="0.2">
      <c r="A869">
        <v>3106</v>
      </c>
      <c r="B869" t="s">
        <v>1728</v>
      </c>
      <c r="C869" t="s">
        <v>1</v>
      </c>
      <c r="D869">
        <v>0.04</v>
      </c>
      <c r="E869">
        <v>125.99</v>
      </c>
      <c r="F869">
        <v>4.2</v>
      </c>
      <c r="G869" t="s">
        <v>14</v>
      </c>
      <c r="H869" t="s">
        <v>47</v>
      </c>
      <c r="I869" t="s">
        <v>16</v>
      </c>
      <c r="J869" t="s">
        <v>111</v>
      </c>
      <c r="K869" t="s">
        <v>49</v>
      </c>
      <c r="L869" t="s">
        <v>1402</v>
      </c>
      <c r="M869">
        <v>0.59</v>
      </c>
      <c r="N869" t="s">
        <v>8</v>
      </c>
      <c r="O869" t="s">
        <v>28</v>
      </c>
      <c r="P869" t="s">
        <v>163</v>
      </c>
      <c r="Q869" t="s">
        <v>1729</v>
      </c>
      <c r="R869">
        <v>77041</v>
      </c>
      <c r="S869">
        <v>42083</v>
      </c>
      <c r="T869">
        <v>42085</v>
      </c>
      <c r="U869">
        <v>510.48899999999998</v>
      </c>
      <c r="V869">
        <v>47</v>
      </c>
      <c r="W869">
        <v>4976.92</v>
      </c>
      <c r="X869">
        <v>548</v>
      </c>
      <c r="Y869" t="s">
        <v>3216</v>
      </c>
    </row>
    <row r="870" spans="1:25" x14ac:dyDescent="0.2">
      <c r="A870">
        <v>637</v>
      </c>
      <c r="B870" t="s">
        <v>1730</v>
      </c>
      <c r="C870" t="s">
        <v>23</v>
      </c>
      <c r="D870">
        <v>0.06</v>
      </c>
      <c r="E870">
        <v>160.97999999999999</v>
      </c>
      <c r="F870">
        <v>35.020000000000003</v>
      </c>
      <c r="G870" t="s">
        <v>2</v>
      </c>
      <c r="H870" t="s">
        <v>15</v>
      </c>
      <c r="I870" t="s">
        <v>4</v>
      </c>
      <c r="J870" t="s">
        <v>93</v>
      </c>
      <c r="K870" t="s">
        <v>6</v>
      </c>
      <c r="L870" t="s">
        <v>1731</v>
      </c>
      <c r="M870">
        <v>0.72</v>
      </c>
      <c r="N870" t="s">
        <v>8</v>
      </c>
      <c r="O870" t="s">
        <v>35</v>
      </c>
      <c r="P870" t="s">
        <v>66</v>
      </c>
      <c r="Q870" t="s">
        <v>1732</v>
      </c>
      <c r="R870">
        <v>95051</v>
      </c>
      <c r="S870">
        <v>42083</v>
      </c>
      <c r="T870">
        <v>42087</v>
      </c>
      <c r="U870">
        <v>-229.68</v>
      </c>
      <c r="V870">
        <v>8</v>
      </c>
      <c r="W870">
        <v>1232.01</v>
      </c>
      <c r="X870">
        <v>87953</v>
      </c>
      <c r="Y870" t="s">
        <v>3217</v>
      </c>
    </row>
    <row r="871" spans="1:25" x14ac:dyDescent="0.2">
      <c r="A871">
        <v>640</v>
      </c>
      <c r="B871" t="s">
        <v>1161</v>
      </c>
      <c r="C871" t="s">
        <v>23</v>
      </c>
      <c r="D871">
        <v>0.06</v>
      </c>
      <c r="E871">
        <v>160.97999999999999</v>
      </c>
      <c r="F871">
        <v>35.020000000000003</v>
      </c>
      <c r="G871" t="s">
        <v>2</v>
      </c>
      <c r="H871" t="s">
        <v>15</v>
      </c>
      <c r="I871" t="s">
        <v>4</v>
      </c>
      <c r="J871" t="s">
        <v>93</v>
      </c>
      <c r="K871" t="s">
        <v>6</v>
      </c>
      <c r="L871" t="s">
        <v>1731</v>
      </c>
      <c r="M871">
        <v>0.72</v>
      </c>
      <c r="N871" t="s">
        <v>8</v>
      </c>
      <c r="O871" t="s">
        <v>35</v>
      </c>
      <c r="P871" t="s">
        <v>42</v>
      </c>
      <c r="Q871" t="s">
        <v>118</v>
      </c>
      <c r="R871">
        <v>98119</v>
      </c>
      <c r="S871">
        <v>42083</v>
      </c>
      <c r="T871">
        <v>42087</v>
      </c>
      <c r="U871">
        <v>-229.68</v>
      </c>
      <c r="V871">
        <v>30</v>
      </c>
      <c r="W871">
        <v>4620.05</v>
      </c>
      <c r="X871">
        <v>11077</v>
      </c>
      <c r="Y871" t="s">
        <v>3217</v>
      </c>
    </row>
    <row r="872" spans="1:25" x14ac:dyDescent="0.2">
      <c r="A872">
        <v>314</v>
      </c>
      <c r="B872" t="s">
        <v>1733</v>
      </c>
      <c r="C872" t="s">
        <v>92</v>
      </c>
      <c r="D872">
        <v>0.04</v>
      </c>
      <c r="E872">
        <v>1637.53</v>
      </c>
      <c r="F872">
        <v>24.49</v>
      </c>
      <c r="G872" t="s">
        <v>14</v>
      </c>
      <c r="H872" t="s">
        <v>70</v>
      </c>
      <c r="I872" t="s">
        <v>24</v>
      </c>
      <c r="J872" t="s">
        <v>544</v>
      </c>
      <c r="K872" t="s">
        <v>120</v>
      </c>
      <c r="L872" t="s">
        <v>1734</v>
      </c>
      <c r="M872">
        <v>0.81</v>
      </c>
      <c r="N872" t="s">
        <v>8</v>
      </c>
      <c r="O872" t="s">
        <v>28</v>
      </c>
      <c r="P872" t="s">
        <v>79</v>
      </c>
      <c r="Q872" t="s">
        <v>1735</v>
      </c>
      <c r="R872">
        <v>60130</v>
      </c>
      <c r="S872">
        <v>42083</v>
      </c>
      <c r="T872">
        <v>42085</v>
      </c>
      <c r="U872">
        <v>-1759.58</v>
      </c>
      <c r="V872">
        <v>2</v>
      </c>
      <c r="W872">
        <v>3206.94</v>
      </c>
      <c r="X872">
        <v>89166</v>
      </c>
      <c r="Y872" t="s">
        <v>3216</v>
      </c>
    </row>
    <row r="873" spans="1:25" x14ac:dyDescent="0.2">
      <c r="A873">
        <v>315</v>
      </c>
      <c r="B873" t="s">
        <v>1736</v>
      </c>
      <c r="C873" t="s">
        <v>92</v>
      </c>
      <c r="D873">
        <v>0.01</v>
      </c>
      <c r="E873">
        <v>19.98</v>
      </c>
      <c r="F873">
        <v>4</v>
      </c>
      <c r="G873" t="s">
        <v>14</v>
      </c>
      <c r="H873" t="s">
        <v>70</v>
      </c>
      <c r="I873" t="s">
        <v>16</v>
      </c>
      <c r="J873" t="s">
        <v>17</v>
      </c>
      <c r="K873" t="s">
        <v>49</v>
      </c>
      <c r="L873" t="s">
        <v>1737</v>
      </c>
      <c r="M873">
        <v>0.68</v>
      </c>
      <c r="N873" t="s">
        <v>8</v>
      </c>
      <c r="O873" t="s">
        <v>87</v>
      </c>
      <c r="P873" t="s">
        <v>379</v>
      </c>
      <c r="Q873" t="s">
        <v>1738</v>
      </c>
      <c r="R873">
        <v>1007</v>
      </c>
      <c r="S873">
        <v>42083</v>
      </c>
      <c r="T873">
        <v>42083</v>
      </c>
      <c r="U873">
        <v>-72.23</v>
      </c>
      <c r="V873">
        <v>2</v>
      </c>
      <c r="W873">
        <v>43.08</v>
      </c>
      <c r="X873">
        <v>89166</v>
      </c>
      <c r="Y873" t="s">
        <v>3218</v>
      </c>
    </row>
    <row r="874" spans="1:25" x14ac:dyDescent="0.2">
      <c r="A874">
        <v>669</v>
      </c>
      <c r="B874" t="s">
        <v>1739</v>
      </c>
      <c r="C874" t="s">
        <v>92</v>
      </c>
      <c r="D874">
        <v>0.09</v>
      </c>
      <c r="E874">
        <v>2.89</v>
      </c>
      <c r="F874">
        <v>0.5</v>
      </c>
      <c r="G874" t="s">
        <v>14</v>
      </c>
      <c r="H874" t="s">
        <v>47</v>
      </c>
      <c r="I874" t="s">
        <v>24</v>
      </c>
      <c r="J874" t="s">
        <v>128</v>
      </c>
      <c r="K874" t="s">
        <v>49</v>
      </c>
      <c r="L874" t="s">
        <v>705</v>
      </c>
      <c r="M874">
        <v>0.38</v>
      </c>
      <c r="N874" t="s">
        <v>8</v>
      </c>
      <c r="O874" t="s">
        <v>28</v>
      </c>
      <c r="P874" t="s">
        <v>189</v>
      </c>
      <c r="Q874" t="s">
        <v>1740</v>
      </c>
      <c r="R874">
        <v>52501</v>
      </c>
      <c r="S874">
        <v>42083</v>
      </c>
      <c r="T874">
        <v>42085</v>
      </c>
      <c r="U874">
        <v>40.482300000000002</v>
      </c>
      <c r="V874">
        <v>22</v>
      </c>
      <c r="W874">
        <v>58.67</v>
      </c>
      <c r="X874">
        <v>88475</v>
      </c>
      <c r="Y874" t="s">
        <v>3216</v>
      </c>
    </row>
    <row r="875" spans="1:25" x14ac:dyDescent="0.2">
      <c r="A875">
        <v>669</v>
      </c>
      <c r="B875" t="s">
        <v>1739</v>
      </c>
      <c r="C875" t="s">
        <v>92</v>
      </c>
      <c r="D875">
        <v>0.02</v>
      </c>
      <c r="E875">
        <v>48.91</v>
      </c>
      <c r="F875">
        <v>5.81</v>
      </c>
      <c r="G875" t="s">
        <v>14</v>
      </c>
      <c r="H875" t="s">
        <v>47</v>
      </c>
      <c r="I875" t="s">
        <v>24</v>
      </c>
      <c r="J875" t="s">
        <v>64</v>
      </c>
      <c r="K875" t="s">
        <v>49</v>
      </c>
      <c r="L875" t="s">
        <v>1741</v>
      </c>
      <c r="M875">
        <v>0.38</v>
      </c>
      <c r="N875" t="s">
        <v>8</v>
      </c>
      <c r="O875" t="s">
        <v>28</v>
      </c>
      <c r="P875" t="s">
        <v>189</v>
      </c>
      <c r="Q875" t="s">
        <v>1740</v>
      </c>
      <c r="R875">
        <v>52501</v>
      </c>
      <c r="S875">
        <v>42083</v>
      </c>
      <c r="T875">
        <v>42084</v>
      </c>
      <c r="U875">
        <v>32.86</v>
      </c>
      <c r="V875">
        <v>2</v>
      </c>
      <c r="W875">
        <v>101.06</v>
      </c>
      <c r="X875">
        <v>88475</v>
      </c>
      <c r="Y875" t="s">
        <v>3216</v>
      </c>
    </row>
    <row r="876" spans="1:25" x14ac:dyDescent="0.2">
      <c r="A876">
        <v>1679</v>
      </c>
      <c r="B876" t="s">
        <v>1742</v>
      </c>
      <c r="C876" t="s">
        <v>92</v>
      </c>
      <c r="D876">
        <v>7.0000000000000007E-2</v>
      </c>
      <c r="E876">
        <v>13.73</v>
      </c>
      <c r="F876">
        <v>6.85</v>
      </c>
      <c r="G876" t="s">
        <v>14</v>
      </c>
      <c r="H876" t="s">
        <v>15</v>
      </c>
      <c r="I876" t="s">
        <v>4</v>
      </c>
      <c r="J876" t="s">
        <v>102</v>
      </c>
      <c r="K876" t="s">
        <v>26</v>
      </c>
      <c r="L876" t="s">
        <v>1743</v>
      </c>
      <c r="M876">
        <v>0.54</v>
      </c>
      <c r="N876" t="s">
        <v>8</v>
      </c>
      <c r="O876" t="s">
        <v>87</v>
      </c>
      <c r="P876" t="s">
        <v>293</v>
      </c>
      <c r="Q876" t="s">
        <v>1744</v>
      </c>
      <c r="R876">
        <v>45324</v>
      </c>
      <c r="S876">
        <v>42083</v>
      </c>
      <c r="T876">
        <v>42084</v>
      </c>
      <c r="U876">
        <v>-22.72</v>
      </c>
      <c r="V876">
        <v>21</v>
      </c>
      <c r="W876">
        <v>276.64</v>
      </c>
      <c r="X876">
        <v>86646</v>
      </c>
      <c r="Y876" t="s">
        <v>3218</v>
      </c>
    </row>
    <row r="877" spans="1:25" x14ac:dyDescent="0.2">
      <c r="A877">
        <v>2794</v>
      </c>
      <c r="B877" t="s">
        <v>1745</v>
      </c>
      <c r="C877" t="s">
        <v>92</v>
      </c>
      <c r="D877">
        <v>0.06</v>
      </c>
      <c r="E877">
        <v>2.61</v>
      </c>
      <c r="F877">
        <v>0.5</v>
      </c>
      <c r="G877" t="s">
        <v>14</v>
      </c>
      <c r="H877" t="s">
        <v>70</v>
      </c>
      <c r="I877" t="s">
        <v>24</v>
      </c>
      <c r="J877" t="s">
        <v>128</v>
      </c>
      <c r="K877" t="s">
        <v>49</v>
      </c>
      <c r="L877" t="s">
        <v>1545</v>
      </c>
      <c r="M877">
        <v>0.39</v>
      </c>
      <c r="N877" t="s">
        <v>8</v>
      </c>
      <c r="O877" t="s">
        <v>28</v>
      </c>
      <c r="P877" t="s">
        <v>189</v>
      </c>
      <c r="Q877" t="s">
        <v>1746</v>
      </c>
      <c r="R877">
        <v>50158</v>
      </c>
      <c r="S877">
        <v>42083</v>
      </c>
      <c r="T877">
        <v>42085</v>
      </c>
      <c r="U877">
        <v>3.5949</v>
      </c>
      <c r="V877">
        <v>2</v>
      </c>
      <c r="W877">
        <v>5.21</v>
      </c>
      <c r="X877">
        <v>87554</v>
      </c>
      <c r="Y877" t="s">
        <v>3216</v>
      </c>
    </row>
    <row r="878" spans="1:25" x14ac:dyDescent="0.2">
      <c r="A878">
        <v>3360</v>
      </c>
      <c r="B878" t="s">
        <v>1747</v>
      </c>
      <c r="C878" t="s">
        <v>46</v>
      </c>
      <c r="D878">
        <v>0.02</v>
      </c>
      <c r="E878">
        <v>9.11</v>
      </c>
      <c r="F878">
        <v>2.15</v>
      </c>
      <c r="G878" t="s">
        <v>14</v>
      </c>
      <c r="H878" t="s">
        <v>47</v>
      </c>
      <c r="I878" t="s">
        <v>24</v>
      </c>
      <c r="J878" t="s">
        <v>64</v>
      </c>
      <c r="K878" t="s">
        <v>26</v>
      </c>
      <c r="L878" t="s">
        <v>65</v>
      </c>
      <c r="M878">
        <v>0.4</v>
      </c>
      <c r="N878" t="s">
        <v>8</v>
      </c>
      <c r="O878" t="s">
        <v>28</v>
      </c>
      <c r="P878" t="s">
        <v>333</v>
      </c>
      <c r="Q878" t="s">
        <v>1748</v>
      </c>
      <c r="R878">
        <v>53214</v>
      </c>
      <c r="S878">
        <v>42083</v>
      </c>
      <c r="T878">
        <v>42085</v>
      </c>
      <c r="U878">
        <v>18.41</v>
      </c>
      <c r="V878">
        <v>3</v>
      </c>
      <c r="W878">
        <v>27.37</v>
      </c>
      <c r="X878">
        <v>91435</v>
      </c>
      <c r="Y878" t="s">
        <v>3216</v>
      </c>
    </row>
    <row r="879" spans="1:25" x14ac:dyDescent="0.2">
      <c r="A879">
        <v>3361</v>
      </c>
      <c r="B879" t="s">
        <v>786</v>
      </c>
      <c r="C879" t="s">
        <v>46</v>
      </c>
      <c r="D879">
        <v>0.06</v>
      </c>
      <c r="E879">
        <v>12.64</v>
      </c>
      <c r="F879">
        <v>4.9800000000000004</v>
      </c>
      <c r="G879" t="s">
        <v>14</v>
      </c>
      <c r="H879" t="s">
        <v>47</v>
      </c>
      <c r="I879" t="s">
        <v>4</v>
      </c>
      <c r="J879" t="s">
        <v>102</v>
      </c>
      <c r="K879" t="s">
        <v>18</v>
      </c>
      <c r="L879" t="s">
        <v>1749</v>
      </c>
      <c r="M879">
        <v>0.48</v>
      </c>
      <c r="N879" t="s">
        <v>8</v>
      </c>
      <c r="O879" t="s">
        <v>28</v>
      </c>
      <c r="P879" t="s">
        <v>333</v>
      </c>
      <c r="Q879" t="s">
        <v>788</v>
      </c>
      <c r="R879">
        <v>53095</v>
      </c>
      <c r="S879">
        <v>42083</v>
      </c>
      <c r="T879">
        <v>42085</v>
      </c>
      <c r="U879">
        <v>65.63</v>
      </c>
      <c r="V879">
        <v>8</v>
      </c>
      <c r="W879">
        <v>98.16</v>
      </c>
      <c r="X879">
        <v>91435</v>
      </c>
      <c r="Y879" t="s">
        <v>3216</v>
      </c>
    </row>
    <row r="880" spans="1:25" x14ac:dyDescent="0.2">
      <c r="A880">
        <v>691</v>
      </c>
      <c r="B880" t="s">
        <v>1750</v>
      </c>
      <c r="C880" t="s">
        <v>13</v>
      </c>
      <c r="D880">
        <v>0.09</v>
      </c>
      <c r="E880">
        <v>6.48</v>
      </c>
      <c r="F880">
        <v>6.35</v>
      </c>
      <c r="G880" t="s">
        <v>14</v>
      </c>
      <c r="H880" t="s">
        <v>47</v>
      </c>
      <c r="I880" t="s">
        <v>24</v>
      </c>
      <c r="J880" t="s">
        <v>64</v>
      </c>
      <c r="K880" t="s">
        <v>49</v>
      </c>
      <c r="L880" t="s">
        <v>1751</v>
      </c>
      <c r="M880">
        <v>0.37</v>
      </c>
      <c r="N880" t="s">
        <v>8</v>
      </c>
      <c r="O880" t="s">
        <v>35</v>
      </c>
      <c r="P880" t="s">
        <v>42</v>
      </c>
      <c r="Q880" t="s">
        <v>1752</v>
      </c>
      <c r="R880">
        <v>98408</v>
      </c>
      <c r="S880">
        <v>42084</v>
      </c>
      <c r="T880">
        <v>42085</v>
      </c>
      <c r="U880">
        <v>-88.6</v>
      </c>
      <c r="V880">
        <v>8</v>
      </c>
      <c r="W880">
        <v>49.81</v>
      </c>
      <c r="X880">
        <v>89915</v>
      </c>
      <c r="Y880" t="s">
        <v>3217</v>
      </c>
    </row>
    <row r="881" spans="1:25" x14ac:dyDescent="0.2">
      <c r="A881">
        <v>1471</v>
      </c>
      <c r="B881" t="s">
        <v>1753</v>
      </c>
      <c r="C881" t="s">
        <v>13</v>
      </c>
      <c r="D881">
        <v>0.03</v>
      </c>
      <c r="E881">
        <v>420.98</v>
      </c>
      <c r="F881">
        <v>19.989999999999998</v>
      </c>
      <c r="G881" t="s">
        <v>14</v>
      </c>
      <c r="H881" t="s">
        <v>47</v>
      </c>
      <c r="I881" t="s">
        <v>24</v>
      </c>
      <c r="J881" t="s">
        <v>48</v>
      </c>
      <c r="K881" t="s">
        <v>49</v>
      </c>
      <c r="L881" t="s">
        <v>843</v>
      </c>
      <c r="M881">
        <v>0.35</v>
      </c>
      <c r="N881" t="s">
        <v>8</v>
      </c>
      <c r="O881" t="s">
        <v>87</v>
      </c>
      <c r="P881" t="s">
        <v>293</v>
      </c>
      <c r="Q881" t="s">
        <v>1114</v>
      </c>
      <c r="R881">
        <v>43081</v>
      </c>
      <c r="S881">
        <v>42084</v>
      </c>
      <c r="T881">
        <v>42085</v>
      </c>
      <c r="U881">
        <v>3043.0311000000002</v>
      </c>
      <c r="V881">
        <v>10</v>
      </c>
      <c r="W881">
        <v>4410.1899999999996</v>
      </c>
      <c r="X881">
        <v>87077</v>
      </c>
      <c r="Y881" t="s">
        <v>3218</v>
      </c>
    </row>
    <row r="882" spans="1:25" x14ac:dyDescent="0.2">
      <c r="A882">
        <v>2601</v>
      </c>
      <c r="B882" t="s">
        <v>1754</v>
      </c>
      <c r="C882" t="s">
        <v>23</v>
      </c>
      <c r="D882">
        <v>0.05</v>
      </c>
      <c r="E882">
        <v>5.74</v>
      </c>
      <c r="F882">
        <v>5.3</v>
      </c>
      <c r="G882" t="s">
        <v>14</v>
      </c>
      <c r="H882" t="s">
        <v>70</v>
      </c>
      <c r="I882" t="s">
        <v>24</v>
      </c>
      <c r="J882" t="s">
        <v>544</v>
      </c>
      <c r="K882" t="s">
        <v>18</v>
      </c>
      <c r="L882" t="s">
        <v>1755</v>
      </c>
      <c r="M882">
        <v>0.55000000000000004</v>
      </c>
      <c r="N882" t="s">
        <v>8</v>
      </c>
      <c r="O882" t="s">
        <v>87</v>
      </c>
      <c r="P882" t="s">
        <v>1332</v>
      </c>
      <c r="Q882" t="s">
        <v>1756</v>
      </c>
      <c r="R882">
        <v>3054</v>
      </c>
      <c r="S882">
        <v>42084</v>
      </c>
      <c r="T882">
        <v>42089</v>
      </c>
      <c r="U882">
        <v>-50.75</v>
      </c>
      <c r="V882">
        <v>7</v>
      </c>
      <c r="W882">
        <v>42.02</v>
      </c>
      <c r="X882">
        <v>87382</v>
      </c>
      <c r="Y882" t="s">
        <v>3218</v>
      </c>
    </row>
    <row r="883" spans="1:25" x14ac:dyDescent="0.2">
      <c r="A883">
        <v>3275</v>
      </c>
      <c r="B883" t="s">
        <v>38</v>
      </c>
      <c r="C883" t="s">
        <v>23</v>
      </c>
      <c r="D883">
        <v>0.02</v>
      </c>
      <c r="E883">
        <v>13.48</v>
      </c>
      <c r="F883">
        <v>4.51</v>
      </c>
      <c r="G883" t="s">
        <v>14</v>
      </c>
      <c r="H883" t="s">
        <v>47</v>
      </c>
      <c r="I883" t="s">
        <v>24</v>
      </c>
      <c r="J883" t="s">
        <v>54</v>
      </c>
      <c r="K883" t="s">
        <v>49</v>
      </c>
      <c r="L883" t="s">
        <v>1757</v>
      </c>
      <c r="M883">
        <v>0.59</v>
      </c>
      <c r="N883" t="s">
        <v>8</v>
      </c>
      <c r="O883" t="s">
        <v>35</v>
      </c>
      <c r="P883" t="s">
        <v>42</v>
      </c>
      <c r="Q883" t="s">
        <v>43</v>
      </c>
      <c r="R883">
        <v>98273</v>
      </c>
      <c r="S883">
        <v>42084</v>
      </c>
      <c r="T883">
        <v>42086</v>
      </c>
      <c r="U883">
        <v>34.520000000000003</v>
      </c>
      <c r="V883">
        <v>9</v>
      </c>
      <c r="W883">
        <v>127.12</v>
      </c>
      <c r="X883">
        <v>86233</v>
      </c>
      <c r="Y883" t="s">
        <v>3217</v>
      </c>
    </row>
    <row r="884" spans="1:25" x14ac:dyDescent="0.2">
      <c r="A884">
        <v>247</v>
      </c>
      <c r="B884" t="s">
        <v>1311</v>
      </c>
      <c r="C884" t="s">
        <v>92</v>
      </c>
      <c r="D884">
        <v>0.09</v>
      </c>
      <c r="E884">
        <v>2.88</v>
      </c>
      <c r="F884">
        <v>0.99</v>
      </c>
      <c r="G884" t="s">
        <v>14</v>
      </c>
      <c r="H884" t="s">
        <v>70</v>
      </c>
      <c r="I884" t="s">
        <v>24</v>
      </c>
      <c r="J884" t="s">
        <v>128</v>
      </c>
      <c r="K884" t="s">
        <v>49</v>
      </c>
      <c r="L884" t="s">
        <v>198</v>
      </c>
      <c r="M884">
        <v>0.36</v>
      </c>
      <c r="N884" t="s">
        <v>8</v>
      </c>
      <c r="O884" t="s">
        <v>9</v>
      </c>
      <c r="P884" t="s">
        <v>376</v>
      </c>
      <c r="Q884" t="s">
        <v>1312</v>
      </c>
      <c r="R884">
        <v>37804</v>
      </c>
      <c r="S884">
        <v>42084</v>
      </c>
      <c r="T884">
        <v>42086</v>
      </c>
      <c r="U884">
        <v>-145.08199999999999</v>
      </c>
      <c r="V884">
        <v>10</v>
      </c>
      <c r="W884">
        <v>28.73</v>
      </c>
      <c r="X884">
        <v>89140</v>
      </c>
      <c r="Y884" t="s">
        <v>3215</v>
      </c>
    </row>
    <row r="885" spans="1:25" x14ac:dyDescent="0.2">
      <c r="A885">
        <v>1185</v>
      </c>
      <c r="B885" t="s">
        <v>1758</v>
      </c>
      <c r="C885" t="s">
        <v>92</v>
      </c>
      <c r="D885">
        <v>0</v>
      </c>
      <c r="E885">
        <v>6783.02</v>
      </c>
      <c r="F885">
        <v>24.49</v>
      </c>
      <c r="G885" t="s">
        <v>14</v>
      </c>
      <c r="H885" t="s">
        <v>15</v>
      </c>
      <c r="I885" t="s">
        <v>16</v>
      </c>
      <c r="J885" t="s">
        <v>32</v>
      </c>
      <c r="K885" t="s">
        <v>40</v>
      </c>
      <c r="L885" t="s">
        <v>290</v>
      </c>
      <c r="M885">
        <v>0.39</v>
      </c>
      <c r="N885" t="s">
        <v>8</v>
      </c>
      <c r="O885" t="s">
        <v>9</v>
      </c>
      <c r="P885" t="s">
        <v>140</v>
      </c>
      <c r="Q885" t="s">
        <v>334</v>
      </c>
      <c r="R885">
        <v>35756</v>
      </c>
      <c r="S885">
        <v>42084</v>
      </c>
      <c r="T885">
        <v>42085</v>
      </c>
      <c r="U885">
        <v>4.1100000000000003</v>
      </c>
      <c r="V885">
        <v>3</v>
      </c>
      <c r="W885">
        <v>20552.55</v>
      </c>
      <c r="X885">
        <v>85938</v>
      </c>
      <c r="Y885" t="s">
        <v>3215</v>
      </c>
    </row>
    <row r="886" spans="1:25" x14ac:dyDescent="0.2">
      <c r="A886">
        <v>3258</v>
      </c>
      <c r="B886" t="s">
        <v>1759</v>
      </c>
      <c r="C886" t="s">
        <v>46</v>
      </c>
      <c r="D886">
        <v>0.02</v>
      </c>
      <c r="E886">
        <v>55.94</v>
      </c>
      <c r="F886">
        <v>6.55</v>
      </c>
      <c r="G886" t="s">
        <v>14</v>
      </c>
      <c r="H886" t="s">
        <v>15</v>
      </c>
      <c r="I886" t="s">
        <v>16</v>
      </c>
      <c r="J886" t="s">
        <v>17</v>
      </c>
      <c r="K886" t="s">
        <v>49</v>
      </c>
      <c r="L886" t="s">
        <v>1760</v>
      </c>
      <c r="M886">
        <v>0.68</v>
      </c>
      <c r="N886" t="s">
        <v>8</v>
      </c>
      <c r="O886" t="s">
        <v>35</v>
      </c>
      <c r="P886" t="s">
        <v>42</v>
      </c>
      <c r="Q886" t="s">
        <v>1761</v>
      </c>
      <c r="R886">
        <v>98037</v>
      </c>
      <c r="S886">
        <v>42084</v>
      </c>
      <c r="T886">
        <v>42086</v>
      </c>
      <c r="U886">
        <v>401.85</v>
      </c>
      <c r="V886">
        <v>11</v>
      </c>
      <c r="W886">
        <v>646.88</v>
      </c>
      <c r="X886">
        <v>88824</v>
      </c>
      <c r="Y886" t="s">
        <v>3217</v>
      </c>
    </row>
    <row r="887" spans="1:25" x14ac:dyDescent="0.2">
      <c r="A887">
        <v>87</v>
      </c>
      <c r="B887" t="s">
        <v>1762</v>
      </c>
      <c r="C887" t="s">
        <v>13</v>
      </c>
      <c r="D887">
        <v>0.09</v>
      </c>
      <c r="E887">
        <v>4.91</v>
      </c>
      <c r="F887">
        <v>0.5</v>
      </c>
      <c r="G887" t="s">
        <v>14</v>
      </c>
      <c r="H887" t="s">
        <v>70</v>
      </c>
      <c r="I887" t="s">
        <v>24</v>
      </c>
      <c r="J887" t="s">
        <v>128</v>
      </c>
      <c r="K887" t="s">
        <v>49</v>
      </c>
      <c r="L887" t="s">
        <v>949</v>
      </c>
      <c r="M887">
        <v>0.36</v>
      </c>
      <c r="N887" t="s">
        <v>8</v>
      </c>
      <c r="O887" t="s">
        <v>35</v>
      </c>
      <c r="P887" t="s">
        <v>66</v>
      </c>
      <c r="Q887" t="s">
        <v>1763</v>
      </c>
      <c r="R887">
        <v>95687</v>
      </c>
      <c r="S887">
        <v>42085</v>
      </c>
      <c r="T887">
        <v>42086</v>
      </c>
      <c r="U887">
        <v>28.855799999999999</v>
      </c>
      <c r="V887">
        <v>9</v>
      </c>
      <c r="W887">
        <v>41.82</v>
      </c>
      <c r="X887">
        <v>90597</v>
      </c>
      <c r="Y887" t="s">
        <v>3217</v>
      </c>
    </row>
    <row r="888" spans="1:25" x14ac:dyDescent="0.2">
      <c r="A888">
        <v>87</v>
      </c>
      <c r="B888" t="s">
        <v>1762</v>
      </c>
      <c r="C888" t="s">
        <v>13</v>
      </c>
      <c r="D888">
        <v>0.01</v>
      </c>
      <c r="E888">
        <v>296.18</v>
      </c>
      <c r="F888">
        <v>54.12</v>
      </c>
      <c r="G888" t="s">
        <v>2</v>
      </c>
      <c r="H888" t="s">
        <v>70</v>
      </c>
      <c r="I888" t="s">
        <v>4</v>
      </c>
      <c r="J888" t="s">
        <v>5</v>
      </c>
      <c r="K888" t="s">
        <v>6</v>
      </c>
      <c r="L888" t="s">
        <v>1055</v>
      </c>
      <c r="M888">
        <v>0.76</v>
      </c>
      <c r="N888" t="s">
        <v>8</v>
      </c>
      <c r="O888" t="s">
        <v>35</v>
      </c>
      <c r="P888" t="s">
        <v>66</v>
      </c>
      <c r="Q888" t="s">
        <v>1763</v>
      </c>
      <c r="R888">
        <v>95687</v>
      </c>
      <c r="S888">
        <v>42085</v>
      </c>
      <c r="T888">
        <v>42088</v>
      </c>
      <c r="U888">
        <v>173.48</v>
      </c>
      <c r="V888">
        <v>9</v>
      </c>
      <c r="W888">
        <v>2875.72</v>
      </c>
      <c r="X888">
        <v>90597</v>
      </c>
      <c r="Y888" t="s">
        <v>3217</v>
      </c>
    </row>
    <row r="889" spans="1:25" x14ac:dyDescent="0.2">
      <c r="A889">
        <v>2014</v>
      </c>
      <c r="B889" t="s">
        <v>1764</v>
      </c>
      <c r="C889" t="s">
        <v>13</v>
      </c>
      <c r="D889">
        <v>7.0000000000000007E-2</v>
      </c>
      <c r="E889">
        <v>39.479999999999997</v>
      </c>
      <c r="F889">
        <v>1.99</v>
      </c>
      <c r="G889" t="s">
        <v>14</v>
      </c>
      <c r="H889" t="s">
        <v>47</v>
      </c>
      <c r="I889" t="s">
        <v>16</v>
      </c>
      <c r="J889" t="s">
        <v>17</v>
      </c>
      <c r="K889" t="s">
        <v>18</v>
      </c>
      <c r="L889" t="s">
        <v>1233</v>
      </c>
      <c r="M889">
        <v>0.54</v>
      </c>
      <c r="N889" t="s">
        <v>8</v>
      </c>
      <c r="O889" t="s">
        <v>28</v>
      </c>
      <c r="P889" t="s">
        <v>189</v>
      </c>
      <c r="Q889" t="s">
        <v>1765</v>
      </c>
      <c r="R889">
        <v>51503</v>
      </c>
      <c r="S889">
        <v>42085</v>
      </c>
      <c r="T889">
        <v>42087</v>
      </c>
      <c r="U889">
        <v>88.72</v>
      </c>
      <c r="V889">
        <v>4</v>
      </c>
      <c r="W889">
        <v>151.27000000000001</v>
      </c>
      <c r="X889">
        <v>88367</v>
      </c>
      <c r="Y889" t="s">
        <v>3216</v>
      </c>
    </row>
    <row r="890" spans="1:25" x14ac:dyDescent="0.2">
      <c r="A890">
        <v>2014</v>
      </c>
      <c r="B890" t="s">
        <v>1764</v>
      </c>
      <c r="C890" t="s">
        <v>13</v>
      </c>
      <c r="D890">
        <v>0</v>
      </c>
      <c r="E890">
        <v>4.91</v>
      </c>
      <c r="F890">
        <v>0.5</v>
      </c>
      <c r="G890" t="s">
        <v>14</v>
      </c>
      <c r="H890" t="s">
        <v>47</v>
      </c>
      <c r="I890" t="s">
        <v>24</v>
      </c>
      <c r="J890" t="s">
        <v>128</v>
      </c>
      <c r="K890" t="s">
        <v>49</v>
      </c>
      <c r="L890" t="s">
        <v>949</v>
      </c>
      <c r="M890">
        <v>0.36</v>
      </c>
      <c r="N890" t="s">
        <v>8</v>
      </c>
      <c r="O890" t="s">
        <v>28</v>
      </c>
      <c r="P890" t="s">
        <v>189</v>
      </c>
      <c r="Q890" t="s">
        <v>1765</v>
      </c>
      <c r="R890">
        <v>51503</v>
      </c>
      <c r="S890">
        <v>42085</v>
      </c>
      <c r="T890">
        <v>42087</v>
      </c>
      <c r="U890">
        <v>7.2519</v>
      </c>
      <c r="V890">
        <v>2</v>
      </c>
      <c r="W890">
        <v>10.51</v>
      </c>
      <c r="X890">
        <v>88367</v>
      </c>
      <c r="Y890" t="s">
        <v>3216</v>
      </c>
    </row>
    <row r="891" spans="1:25" x14ac:dyDescent="0.2">
      <c r="A891">
        <v>949</v>
      </c>
      <c r="B891" t="s">
        <v>75</v>
      </c>
      <c r="C891" t="s">
        <v>23</v>
      </c>
      <c r="D891">
        <v>0.02</v>
      </c>
      <c r="E891">
        <v>48.04</v>
      </c>
      <c r="F891">
        <v>5.09</v>
      </c>
      <c r="G891" t="s">
        <v>14</v>
      </c>
      <c r="H891" t="s">
        <v>15</v>
      </c>
      <c r="I891" t="s">
        <v>24</v>
      </c>
      <c r="J891" t="s">
        <v>64</v>
      </c>
      <c r="K891" t="s">
        <v>49</v>
      </c>
      <c r="L891" t="s">
        <v>438</v>
      </c>
      <c r="M891">
        <v>0.37</v>
      </c>
      <c r="N891" t="s">
        <v>8</v>
      </c>
      <c r="O891" t="s">
        <v>35</v>
      </c>
      <c r="P891" t="s">
        <v>66</v>
      </c>
      <c r="Q891" t="s">
        <v>76</v>
      </c>
      <c r="R891">
        <v>90049</v>
      </c>
      <c r="S891">
        <v>42085</v>
      </c>
      <c r="T891">
        <v>42089</v>
      </c>
      <c r="U891">
        <v>373.67</v>
      </c>
      <c r="V891">
        <v>18</v>
      </c>
      <c r="W891">
        <v>881.32</v>
      </c>
      <c r="X891">
        <v>8257</v>
      </c>
      <c r="Y891" t="s">
        <v>3217</v>
      </c>
    </row>
    <row r="892" spans="1:25" x14ac:dyDescent="0.2">
      <c r="A892">
        <v>950</v>
      </c>
      <c r="B892" t="s">
        <v>58</v>
      </c>
      <c r="C892" t="s">
        <v>23</v>
      </c>
      <c r="D892">
        <v>0.05</v>
      </c>
      <c r="E892">
        <v>1500.97</v>
      </c>
      <c r="F892">
        <v>29.7</v>
      </c>
      <c r="G892" t="s">
        <v>2</v>
      </c>
      <c r="H892" t="s">
        <v>15</v>
      </c>
      <c r="I892" t="s">
        <v>16</v>
      </c>
      <c r="J892" t="s">
        <v>32</v>
      </c>
      <c r="K892" t="s">
        <v>33</v>
      </c>
      <c r="L892" t="s">
        <v>1766</v>
      </c>
      <c r="M892">
        <v>0.56999999999999995</v>
      </c>
      <c r="N892" t="s">
        <v>8</v>
      </c>
      <c r="O892" t="s">
        <v>28</v>
      </c>
      <c r="P892" t="s">
        <v>60</v>
      </c>
      <c r="Q892" t="s">
        <v>61</v>
      </c>
      <c r="R892">
        <v>55372</v>
      </c>
      <c r="S892">
        <v>42085</v>
      </c>
      <c r="T892">
        <v>42085</v>
      </c>
      <c r="U892">
        <v>-2561.3235</v>
      </c>
      <c r="V892">
        <v>1</v>
      </c>
      <c r="W892">
        <v>1497.22</v>
      </c>
      <c r="X892">
        <v>89084</v>
      </c>
      <c r="Y892" t="s">
        <v>3216</v>
      </c>
    </row>
    <row r="893" spans="1:25" x14ac:dyDescent="0.2">
      <c r="A893">
        <v>950</v>
      </c>
      <c r="B893" t="s">
        <v>58</v>
      </c>
      <c r="C893" t="s">
        <v>23</v>
      </c>
      <c r="D893">
        <v>0.02</v>
      </c>
      <c r="E893">
        <v>48.04</v>
      </c>
      <c r="F893">
        <v>5.09</v>
      </c>
      <c r="G893" t="s">
        <v>14</v>
      </c>
      <c r="H893" t="s">
        <v>15</v>
      </c>
      <c r="I893" t="s">
        <v>24</v>
      </c>
      <c r="J893" t="s">
        <v>64</v>
      </c>
      <c r="K893" t="s">
        <v>49</v>
      </c>
      <c r="L893" t="s">
        <v>438</v>
      </c>
      <c r="M893">
        <v>0.37</v>
      </c>
      <c r="N893" t="s">
        <v>8</v>
      </c>
      <c r="O893" t="s">
        <v>28</v>
      </c>
      <c r="P893" t="s">
        <v>60</v>
      </c>
      <c r="Q893" t="s">
        <v>61</v>
      </c>
      <c r="R893">
        <v>55372</v>
      </c>
      <c r="S893">
        <v>42085</v>
      </c>
      <c r="T893">
        <v>42089</v>
      </c>
      <c r="U893">
        <v>168.91890000000001</v>
      </c>
      <c r="V893">
        <v>5</v>
      </c>
      <c r="W893">
        <v>244.81</v>
      </c>
      <c r="X893">
        <v>89084</v>
      </c>
      <c r="Y893" t="s">
        <v>3216</v>
      </c>
    </row>
    <row r="894" spans="1:25" x14ac:dyDescent="0.2">
      <c r="A894">
        <v>950</v>
      </c>
      <c r="B894" t="s">
        <v>58</v>
      </c>
      <c r="C894" t="s">
        <v>23</v>
      </c>
      <c r="D894">
        <v>0.03</v>
      </c>
      <c r="E894">
        <v>4.28</v>
      </c>
      <c r="F894">
        <v>1.6</v>
      </c>
      <c r="G894" t="s">
        <v>14</v>
      </c>
      <c r="H894" t="s">
        <v>15</v>
      </c>
      <c r="I894" t="s">
        <v>24</v>
      </c>
      <c r="J894" t="s">
        <v>25</v>
      </c>
      <c r="K894" t="s">
        <v>26</v>
      </c>
      <c r="L894" t="s">
        <v>1767</v>
      </c>
      <c r="M894">
        <v>0.57999999999999996</v>
      </c>
      <c r="N894" t="s">
        <v>8</v>
      </c>
      <c r="O894" t="s">
        <v>28</v>
      </c>
      <c r="P894" t="s">
        <v>60</v>
      </c>
      <c r="Q894" t="s">
        <v>61</v>
      </c>
      <c r="R894">
        <v>55372</v>
      </c>
      <c r="S894">
        <v>42085</v>
      </c>
      <c r="T894">
        <v>42092</v>
      </c>
      <c r="U894">
        <v>-6.2</v>
      </c>
      <c r="V894">
        <v>1</v>
      </c>
      <c r="W894">
        <v>4.55</v>
      </c>
      <c r="X894">
        <v>89084</v>
      </c>
      <c r="Y894" t="s">
        <v>3216</v>
      </c>
    </row>
    <row r="895" spans="1:25" x14ac:dyDescent="0.2">
      <c r="A895">
        <v>1938</v>
      </c>
      <c r="B895" t="s">
        <v>1768</v>
      </c>
      <c r="C895" t="s">
        <v>92</v>
      </c>
      <c r="D895">
        <v>0.1</v>
      </c>
      <c r="E895">
        <v>152.47999999999999</v>
      </c>
      <c r="F895">
        <v>4</v>
      </c>
      <c r="G895" t="s">
        <v>63</v>
      </c>
      <c r="H895" t="s">
        <v>70</v>
      </c>
      <c r="I895" t="s">
        <v>16</v>
      </c>
      <c r="J895" t="s">
        <v>17</v>
      </c>
      <c r="K895" t="s">
        <v>49</v>
      </c>
      <c r="L895" t="s">
        <v>1769</v>
      </c>
      <c r="M895">
        <v>0.79</v>
      </c>
      <c r="N895" t="s">
        <v>8</v>
      </c>
      <c r="O895" t="s">
        <v>28</v>
      </c>
      <c r="P895" t="s">
        <v>513</v>
      </c>
      <c r="Q895" t="s">
        <v>1770</v>
      </c>
      <c r="R895">
        <v>66801</v>
      </c>
      <c r="S895">
        <v>42085</v>
      </c>
      <c r="T895">
        <v>42086</v>
      </c>
      <c r="U895">
        <v>-521.09</v>
      </c>
      <c r="V895">
        <v>4</v>
      </c>
      <c r="W895">
        <v>558.16999999999996</v>
      </c>
      <c r="X895">
        <v>88870</v>
      </c>
      <c r="Y895" t="s">
        <v>3216</v>
      </c>
    </row>
    <row r="896" spans="1:25" x14ac:dyDescent="0.2">
      <c r="A896">
        <v>1940</v>
      </c>
      <c r="B896" t="s">
        <v>1771</v>
      </c>
      <c r="C896" t="s">
        <v>92</v>
      </c>
      <c r="D896">
        <v>0.08</v>
      </c>
      <c r="E896">
        <v>6.84</v>
      </c>
      <c r="F896">
        <v>8.3699999999999992</v>
      </c>
      <c r="G896" t="s">
        <v>14</v>
      </c>
      <c r="H896" t="s">
        <v>70</v>
      </c>
      <c r="I896" t="s">
        <v>24</v>
      </c>
      <c r="J896" t="s">
        <v>544</v>
      </c>
      <c r="K896" t="s">
        <v>18</v>
      </c>
      <c r="L896" t="s">
        <v>712</v>
      </c>
      <c r="M896">
        <v>0.57999999999999996</v>
      </c>
      <c r="N896" t="s">
        <v>8</v>
      </c>
      <c r="O896" t="s">
        <v>35</v>
      </c>
      <c r="P896" t="s">
        <v>122</v>
      </c>
      <c r="Q896" t="s">
        <v>123</v>
      </c>
      <c r="R896">
        <v>84020</v>
      </c>
      <c r="S896">
        <v>42085</v>
      </c>
      <c r="T896">
        <v>42087</v>
      </c>
      <c r="U896">
        <v>-29.49</v>
      </c>
      <c r="V896">
        <v>1</v>
      </c>
      <c r="W896">
        <v>8.39</v>
      </c>
      <c r="X896">
        <v>88870</v>
      </c>
      <c r="Y896" t="s">
        <v>3217</v>
      </c>
    </row>
    <row r="897" spans="1:25" x14ac:dyDescent="0.2">
      <c r="A897">
        <v>959</v>
      </c>
      <c r="B897" t="s">
        <v>1772</v>
      </c>
      <c r="C897" t="s">
        <v>46</v>
      </c>
      <c r="D897">
        <v>0.01</v>
      </c>
      <c r="E897">
        <v>145.44999999999999</v>
      </c>
      <c r="F897">
        <v>17.850000000000001</v>
      </c>
      <c r="G897" t="s">
        <v>2</v>
      </c>
      <c r="H897" t="s">
        <v>70</v>
      </c>
      <c r="I897" t="s">
        <v>16</v>
      </c>
      <c r="J897" t="s">
        <v>32</v>
      </c>
      <c r="K897" t="s">
        <v>33</v>
      </c>
      <c r="L897" t="s">
        <v>186</v>
      </c>
      <c r="M897">
        <v>0.56000000000000005</v>
      </c>
      <c r="N897" t="s">
        <v>8</v>
      </c>
      <c r="O897" t="s">
        <v>28</v>
      </c>
      <c r="P897" t="s">
        <v>163</v>
      </c>
      <c r="Q897" t="s">
        <v>173</v>
      </c>
      <c r="R897">
        <v>76028</v>
      </c>
      <c r="S897">
        <v>42085</v>
      </c>
      <c r="T897">
        <v>42086</v>
      </c>
      <c r="U897">
        <v>837.6807</v>
      </c>
      <c r="V897">
        <v>8</v>
      </c>
      <c r="W897">
        <v>1214.03</v>
      </c>
      <c r="X897">
        <v>91581</v>
      </c>
      <c r="Y897" t="s">
        <v>3216</v>
      </c>
    </row>
    <row r="898" spans="1:25" x14ac:dyDescent="0.2">
      <c r="A898">
        <v>1553</v>
      </c>
      <c r="B898" t="s">
        <v>1773</v>
      </c>
      <c r="C898" t="s">
        <v>46</v>
      </c>
      <c r="D898">
        <v>0.03</v>
      </c>
      <c r="E898">
        <v>12.28</v>
      </c>
      <c r="F898">
        <v>6.35</v>
      </c>
      <c r="G898" t="s">
        <v>14</v>
      </c>
      <c r="H898" t="s">
        <v>3</v>
      </c>
      <c r="I898" t="s">
        <v>24</v>
      </c>
      <c r="J898" t="s">
        <v>64</v>
      </c>
      <c r="K898" t="s">
        <v>49</v>
      </c>
      <c r="L898" t="s">
        <v>1709</v>
      </c>
      <c r="M898">
        <v>0.38</v>
      </c>
      <c r="N898" t="s">
        <v>8</v>
      </c>
      <c r="O898" t="s">
        <v>9</v>
      </c>
      <c r="P898" t="s">
        <v>10</v>
      </c>
      <c r="Q898" t="s">
        <v>1003</v>
      </c>
      <c r="R898">
        <v>38701</v>
      </c>
      <c r="S898">
        <v>42085</v>
      </c>
      <c r="T898">
        <v>42087</v>
      </c>
      <c r="U898">
        <v>68.676000000000002</v>
      </c>
      <c r="V898">
        <v>7</v>
      </c>
      <c r="W898">
        <v>87.53</v>
      </c>
      <c r="X898">
        <v>87484</v>
      </c>
      <c r="Y898" t="s">
        <v>3215</v>
      </c>
    </row>
    <row r="899" spans="1:25" x14ac:dyDescent="0.2">
      <c r="A899">
        <v>2561</v>
      </c>
      <c r="B899" t="s">
        <v>1774</v>
      </c>
      <c r="C899" t="s">
        <v>46</v>
      </c>
      <c r="D899">
        <v>0.03</v>
      </c>
      <c r="E899">
        <v>160.97999999999999</v>
      </c>
      <c r="F899">
        <v>30</v>
      </c>
      <c r="G899" t="s">
        <v>2</v>
      </c>
      <c r="H899" t="s">
        <v>15</v>
      </c>
      <c r="I899" t="s">
        <v>4</v>
      </c>
      <c r="J899" t="s">
        <v>85</v>
      </c>
      <c r="K899" t="s">
        <v>33</v>
      </c>
      <c r="L899" t="s">
        <v>868</v>
      </c>
      <c r="M899">
        <v>0.62</v>
      </c>
      <c r="N899" t="s">
        <v>8</v>
      </c>
      <c r="O899" t="s">
        <v>87</v>
      </c>
      <c r="P899" t="s">
        <v>88</v>
      </c>
      <c r="Q899" t="s">
        <v>1775</v>
      </c>
      <c r="R899">
        <v>10562</v>
      </c>
      <c r="S899">
        <v>42085</v>
      </c>
      <c r="T899">
        <v>42088</v>
      </c>
      <c r="U899">
        <v>1261.4718</v>
      </c>
      <c r="V899">
        <v>11</v>
      </c>
      <c r="W899">
        <v>1828.22</v>
      </c>
      <c r="X899">
        <v>86465</v>
      </c>
      <c r="Y899" t="s">
        <v>3218</v>
      </c>
    </row>
    <row r="900" spans="1:25" x14ac:dyDescent="0.2">
      <c r="A900">
        <v>1976</v>
      </c>
      <c r="B900" t="s">
        <v>353</v>
      </c>
      <c r="C900" t="s">
        <v>1</v>
      </c>
      <c r="D900">
        <v>0.06</v>
      </c>
      <c r="E900">
        <v>40.99</v>
      </c>
      <c r="F900">
        <v>17.48</v>
      </c>
      <c r="G900" t="s">
        <v>14</v>
      </c>
      <c r="H900" t="s">
        <v>15</v>
      </c>
      <c r="I900" t="s">
        <v>24</v>
      </c>
      <c r="J900" t="s">
        <v>64</v>
      </c>
      <c r="K900" t="s">
        <v>49</v>
      </c>
      <c r="L900" t="s">
        <v>1374</v>
      </c>
      <c r="M900">
        <v>0.36</v>
      </c>
      <c r="N900" t="s">
        <v>8</v>
      </c>
      <c r="O900" t="s">
        <v>28</v>
      </c>
      <c r="P900" t="s">
        <v>265</v>
      </c>
      <c r="Q900" t="s">
        <v>355</v>
      </c>
      <c r="R900">
        <v>48823</v>
      </c>
      <c r="S900">
        <v>42086</v>
      </c>
      <c r="T900">
        <v>42088</v>
      </c>
      <c r="U900">
        <v>214.23</v>
      </c>
      <c r="V900">
        <v>14</v>
      </c>
      <c r="W900">
        <v>585.08000000000004</v>
      </c>
      <c r="X900">
        <v>89041</v>
      </c>
      <c r="Y900" t="s">
        <v>3216</v>
      </c>
    </row>
    <row r="901" spans="1:25" x14ac:dyDescent="0.2">
      <c r="A901">
        <v>2618</v>
      </c>
      <c r="B901" t="s">
        <v>583</v>
      </c>
      <c r="C901" t="s">
        <v>1</v>
      </c>
      <c r="D901">
        <v>0.1</v>
      </c>
      <c r="E901">
        <v>20.27</v>
      </c>
      <c r="F901">
        <v>3.99</v>
      </c>
      <c r="G901" t="s">
        <v>14</v>
      </c>
      <c r="H901" t="s">
        <v>70</v>
      </c>
      <c r="I901" t="s">
        <v>24</v>
      </c>
      <c r="J901" t="s">
        <v>71</v>
      </c>
      <c r="K901" t="s">
        <v>49</v>
      </c>
      <c r="L901" t="s">
        <v>1776</v>
      </c>
      <c r="M901">
        <v>0.56999999999999995</v>
      </c>
      <c r="N901" t="s">
        <v>8</v>
      </c>
      <c r="O901" t="s">
        <v>87</v>
      </c>
      <c r="P901" t="s">
        <v>88</v>
      </c>
      <c r="Q901" t="s">
        <v>89</v>
      </c>
      <c r="R901">
        <v>10004</v>
      </c>
      <c r="S901">
        <v>42086</v>
      </c>
      <c r="T901">
        <v>42087</v>
      </c>
      <c r="U901">
        <v>84.05</v>
      </c>
      <c r="V901">
        <v>53</v>
      </c>
      <c r="W901">
        <v>1051.52</v>
      </c>
      <c r="X901">
        <v>53153</v>
      </c>
      <c r="Y901" t="s">
        <v>3218</v>
      </c>
    </row>
    <row r="902" spans="1:25" x14ac:dyDescent="0.2">
      <c r="A902">
        <v>2620</v>
      </c>
      <c r="B902" t="s">
        <v>1777</v>
      </c>
      <c r="C902" t="s">
        <v>1</v>
      </c>
      <c r="D902">
        <v>0.1</v>
      </c>
      <c r="E902">
        <v>20.27</v>
      </c>
      <c r="F902">
        <v>3.99</v>
      </c>
      <c r="G902" t="s">
        <v>14</v>
      </c>
      <c r="H902" t="s">
        <v>70</v>
      </c>
      <c r="I902" t="s">
        <v>24</v>
      </c>
      <c r="J902" t="s">
        <v>71</v>
      </c>
      <c r="K902" t="s">
        <v>49</v>
      </c>
      <c r="L902" t="s">
        <v>1776</v>
      </c>
      <c r="M902">
        <v>0.56999999999999995</v>
      </c>
      <c r="N902" t="s">
        <v>8</v>
      </c>
      <c r="O902" t="s">
        <v>9</v>
      </c>
      <c r="P902" t="s">
        <v>376</v>
      </c>
      <c r="Q902" t="s">
        <v>1778</v>
      </c>
      <c r="R902">
        <v>38134</v>
      </c>
      <c r="S902">
        <v>42086</v>
      </c>
      <c r="T902">
        <v>42087</v>
      </c>
      <c r="U902">
        <v>381.61799999999999</v>
      </c>
      <c r="V902">
        <v>13</v>
      </c>
      <c r="W902">
        <v>257.92</v>
      </c>
      <c r="X902">
        <v>88017</v>
      </c>
      <c r="Y902" t="s">
        <v>3215</v>
      </c>
    </row>
    <row r="903" spans="1:25" x14ac:dyDescent="0.2">
      <c r="A903">
        <v>2618</v>
      </c>
      <c r="B903" t="s">
        <v>583</v>
      </c>
      <c r="C903" t="s">
        <v>13</v>
      </c>
      <c r="D903">
        <v>0.05</v>
      </c>
      <c r="E903">
        <v>4.84</v>
      </c>
      <c r="F903">
        <v>0.71</v>
      </c>
      <c r="G903" t="s">
        <v>63</v>
      </c>
      <c r="H903" t="s">
        <v>70</v>
      </c>
      <c r="I903" t="s">
        <v>24</v>
      </c>
      <c r="J903" t="s">
        <v>25</v>
      </c>
      <c r="K903" t="s">
        <v>26</v>
      </c>
      <c r="L903" t="s">
        <v>27</v>
      </c>
      <c r="M903">
        <v>0.52</v>
      </c>
      <c r="N903" t="s">
        <v>8</v>
      </c>
      <c r="O903" t="s">
        <v>87</v>
      </c>
      <c r="P903" t="s">
        <v>88</v>
      </c>
      <c r="Q903" t="s">
        <v>89</v>
      </c>
      <c r="R903">
        <v>10004</v>
      </c>
      <c r="S903">
        <v>42086</v>
      </c>
      <c r="T903">
        <v>42086</v>
      </c>
      <c r="U903">
        <v>29.17</v>
      </c>
      <c r="V903">
        <v>20</v>
      </c>
      <c r="W903">
        <v>103.39</v>
      </c>
      <c r="X903">
        <v>34017</v>
      </c>
      <c r="Y903" t="s">
        <v>3218</v>
      </c>
    </row>
    <row r="904" spans="1:25" x14ac:dyDescent="0.2">
      <c r="A904">
        <v>2618</v>
      </c>
      <c r="B904" t="s">
        <v>583</v>
      </c>
      <c r="C904" t="s">
        <v>13</v>
      </c>
      <c r="D904">
        <v>0.01</v>
      </c>
      <c r="E904">
        <v>14.98</v>
      </c>
      <c r="F904">
        <v>7.69</v>
      </c>
      <c r="G904" t="s">
        <v>14</v>
      </c>
      <c r="H904" t="s">
        <v>70</v>
      </c>
      <c r="I904" t="s">
        <v>24</v>
      </c>
      <c r="J904" t="s">
        <v>54</v>
      </c>
      <c r="K904" t="s">
        <v>49</v>
      </c>
      <c r="L904" t="s">
        <v>664</v>
      </c>
      <c r="M904">
        <v>0.56999999999999995</v>
      </c>
      <c r="N904" t="s">
        <v>8</v>
      </c>
      <c r="O904" t="s">
        <v>87</v>
      </c>
      <c r="P904" t="s">
        <v>88</v>
      </c>
      <c r="Q904" t="s">
        <v>89</v>
      </c>
      <c r="R904">
        <v>10004</v>
      </c>
      <c r="S904">
        <v>42086</v>
      </c>
      <c r="T904">
        <v>42088</v>
      </c>
      <c r="U904">
        <v>-48.97</v>
      </c>
      <c r="V904">
        <v>28</v>
      </c>
      <c r="W904">
        <v>435.39</v>
      </c>
      <c r="X904">
        <v>34017</v>
      </c>
      <c r="Y904" t="s">
        <v>3218</v>
      </c>
    </row>
    <row r="905" spans="1:25" x14ac:dyDescent="0.2">
      <c r="A905">
        <v>2619</v>
      </c>
      <c r="B905" t="s">
        <v>1046</v>
      </c>
      <c r="C905" t="s">
        <v>13</v>
      </c>
      <c r="D905">
        <v>0.05</v>
      </c>
      <c r="E905">
        <v>4.84</v>
      </c>
      <c r="F905">
        <v>0.71</v>
      </c>
      <c r="G905" t="s">
        <v>63</v>
      </c>
      <c r="H905" t="s">
        <v>70</v>
      </c>
      <c r="I905" t="s">
        <v>24</v>
      </c>
      <c r="J905" t="s">
        <v>25</v>
      </c>
      <c r="K905" t="s">
        <v>26</v>
      </c>
      <c r="L905" t="s">
        <v>27</v>
      </c>
      <c r="M905">
        <v>0.52</v>
      </c>
      <c r="N905" t="s">
        <v>8</v>
      </c>
      <c r="O905" t="s">
        <v>28</v>
      </c>
      <c r="P905" t="s">
        <v>1047</v>
      </c>
      <c r="Q905" t="s">
        <v>1048</v>
      </c>
      <c r="R905">
        <v>57103</v>
      </c>
      <c r="S905">
        <v>42086</v>
      </c>
      <c r="T905">
        <v>42086</v>
      </c>
      <c r="U905">
        <v>17.836500000000001</v>
      </c>
      <c r="V905">
        <v>5</v>
      </c>
      <c r="W905">
        <v>25.85</v>
      </c>
      <c r="X905">
        <v>88014</v>
      </c>
      <c r="Y905" t="s">
        <v>3216</v>
      </c>
    </row>
    <row r="906" spans="1:25" x14ac:dyDescent="0.2">
      <c r="A906">
        <v>2958</v>
      </c>
      <c r="B906" t="s">
        <v>1779</v>
      </c>
      <c r="C906" t="s">
        <v>23</v>
      </c>
      <c r="D906">
        <v>0.06</v>
      </c>
      <c r="E906">
        <v>20.99</v>
      </c>
      <c r="F906">
        <v>0.99</v>
      </c>
      <c r="G906" t="s">
        <v>14</v>
      </c>
      <c r="H906" t="s">
        <v>70</v>
      </c>
      <c r="I906" t="s">
        <v>16</v>
      </c>
      <c r="J906" t="s">
        <v>111</v>
      </c>
      <c r="K906" t="s">
        <v>26</v>
      </c>
      <c r="L906" t="s">
        <v>1780</v>
      </c>
      <c r="M906">
        <v>0.37</v>
      </c>
      <c r="N906" t="s">
        <v>8</v>
      </c>
      <c r="O906" t="s">
        <v>28</v>
      </c>
      <c r="P906" t="s">
        <v>333</v>
      </c>
      <c r="Q906" t="s">
        <v>1781</v>
      </c>
      <c r="R906">
        <v>54956</v>
      </c>
      <c r="S906">
        <v>42086</v>
      </c>
      <c r="T906">
        <v>42091</v>
      </c>
      <c r="U906">
        <v>224.9607</v>
      </c>
      <c r="V906">
        <v>18</v>
      </c>
      <c r="W906">
        <v>326.02999999999997</v>
      </c>
      <c r="X906">
        <v>90265</v>
      </c>
      <c r="Y906" t="s">
        <v>3216</v>
      </c>
    </row>
    <row r="907" spans="1:25" x14ac:dyDescent="0.2">
      <c r="A907">
        <v>1368</v>
      </c>
      <c r="B907" t="s">
        <v>1782</v>
      </c>
      <c r="C907" t="s">
        <v>92</v>
      </c>
      <c r="D907">
        <v>0.09</v>
      </c>
      <c r="E907">
        <v>4.55</v>
      </c>
      <c r="F907">
        <v>1.49</v>
      </c>
      <c r="G907" t="s">
        <v>14</v>
      </c>
      <c r="H907" t="s">
        <v>15</v>
      </c>
      <c r="I907" t="s">
        <v>24</v>
      </c>
      <c r="J907" t="s">
        <v>48</v>
      </c>
      <c r="K907" t="s">
        <v>49</v>
      </c>
      <c r="L907" t="s">
        <v>1479</v>
      </c>
      <c r="M907">
        <v>0.35</v>
      </c>
      <c r="N907" t="s">
        <v>8</v>
      </c>
      <c r="O907" t="s">
        <v>28</v>
      </c>
      <c r="P907" t="s">
        <v>163</v>
      </c>
      <c r="Q907" t="s">
        <v>1783</v>
      </c>
      <c r="R907">
        <v>75901</v>
      </c>
      <c r="S907">
        <v>42086</v>
      </c>
      <c r="T907">
        <v>42088</v>
      </c>
      <c r="U907">
        <v>16.898</v>
      </c>
      <c r="V907">
        <v>6</v>
      </c>
      <c r="W907">
        <v>25.45</v>
      </c>
      <c r="X907">
        <v>90514</v>
      </c>
      <c r="Y907" t="s">
        <v>3216</v>
      </c>
    </row>
    <row r="908" spans="1:25" x14ac:dyDescent="0.2">
      <c r="A908">
        <v>1369</v>
      </c>
      <c r="B908" t="s">
        <v>1784</v>
      </c>
      <c r="C908" t="s">
        <v>92</v>
      </c>
      <c r="D908">
        <v>7.0000000000000007E-2</v>
      </c>
      <c r="E908">
        <v>9.7799999999999994</v>
      </c>
      <c r="F908">
        <v>5.76</v>
      </c>
      <c r="G908" t="s">
        <v>63</v>
      </c>
      <c r="H908" t="s">
        <v>15</v>
      </c>
      <c r="I908" t="s">
        <v>24</v>
      </c>
      <c r="J908" t="s">
        <v>321</v>
      </c>
      <c r="K908" t="s">
        <v>49</v>
      </c>
      <c r="L908" t="s">
        <v>1487</v>
      </c>
      <c r="M908">
        <v>0.35</v>
      </c>
      <c r="N908" t="s">
        <v>8</v>
      </c>
      <c r="O908" t="s">
        <v>28</v>
      </c>
      <c r="P908" t="s">
        <v>163</v>
      </c>
      <c r="Q908" t="s">
        <v>1430</v>
      </c>
      <c r="R908">
        <v>76063</v>
      </c>
      <c r="S908">
        <v>42086</v>
      </c>
      <c r="T908">
        <v>42088</v>
      </c>
      <c r="U908">
        <v>20.14</v>
      </c>
      <c r="V908">
        <v>11</v>
      </c>
      <c r="W908">
        <v>110.72</v>
      </c>
      <c r="X908">
        <v>90514</v>
      </c>
      <c r="Y908" t="s">
        <v>3216</v>
      </c>
    </row>
    <row r="909" spans="1:25" x14ac:dyDescent="0.2">
      <c r="A909">
        <v>2395</v>
      </c>
      <c r="B909" t="s">
        <v>1785</v>
      </c>
      <c r="C909" t="s">
        <v>46</v>
      </c>
      <c r="D909">
        <v>0.04</v>
      </c>
      <c r="E909">
        <v>60.97</v>
      </c>
      <c r="F909">
        <v>4.5</v>
      </c>
      <c r="G909" t="s">
        <v>14</v>
      </c>
      <c r="H909" t="s">
        <v>70</v>
      </c>
      <c r="I909" t="s">
        <v>24</v>
      </c>
      <c r="J909" t="s">
        <v>71</v>
      </c>
      <c r="K909" t="s">
        <v>49</v>
      </c>
      <c r="L909" t="s">
        <v>72</v>
      </c>
      <c r="M909">
        <v>0.56000000000000005</v>
      </c>
      <c r="N909" t="s">
        <v>8</v>
      </c>
      <c r="O909" t="s">
        <v>9</v>
      </c>
      <c r="P909" t="s">
        <v>51</v>
      </c>
      <c r="Q909" t="s">
        <v>1786</v>
      </c>
      <c r="R909">
        <v>31401</v>
      </c>
      <c r="S909">
        <v>42086</v>
      </c>
      <c r="T909">
        <v>42087</v>
      </c>
      <c r="U909">
        <v>79.423199999999994</v>
      </c>
      <c r="V909">
        <v>15</v>
      </c>
      <c r="W909">
        <v>904.31</v>
      </c>
      <c r="X909">
        <v>86952</v>
      </c>
      <c r="Y909" t="s">
        <v>3215</v>
      </c>
    </row>
    <row r="910" spans="1:25" x14ac:dyDescent="0.2">
      <c r="A910">
        <v>3381</v>
      </c>
      <c r="B910" t="s">
        <v>1787</v>
      </c>
      <c r="C910" t="s">
        <v>46</v>
      </c>
      <c r="D910">
        <v>0.05</v>
      </c>
      <c r="E910">
        <v>11.97</v>
      </c>
      <c r="F910">
        <v>5.81</v>
      </c>
      <c r="G910" t="s">
        <v>14</v>
      </c>
      <c r="H910" t="s">
        <v>70</v>
      </c>
      <c r="I910" t="s">
        <v>24</v>
      </c>
      <c r="J910" t="s">
        <v>25</v>
      </c>
      <c r="K910" t="s">
        <v>18</v>
      </c>
      <c r="L910" t="s">
        <v>1788</v>
      </c>
      <c r="M910">
        <v>0.6</v>
      </c>
      <c r="N910" t="s">
        <v>8</v>
      </c>
      <c r="O910" t="s">
        <v>9</v>
      </c>
      <c r="P910" t="s">
        <v>51</v>
      </c>
      <c r="Q910" t="s">
        <v>1789</v>
      </c>
      <c r="R910">
        <v>31204</v>
      </c>
      <c r="S910">
        <v>42086</v>
      </c>
      <c r="T910">
        <v>42088</v>
      </c>
      <c r="U910">
        <v>349.05930000000001</v>
      </c>
      <c r="V910">
        <v>2</v>
      </c>
      <c r="W910">
        <v>25.31</v>
      </c>
      <c r="X910">
        <v>88836</v>
      </c>
      <c r="Y910" t="s">
        <v>3215</v>
      </c>
    </row>
    <row r="911" spans="1:25" x14ac:dyDescent="0.2">
      <c r="A911">
        <v>618</v>
      </c>
      <c r="B911" t="s">
        <v>1790</v>
      </c>
      <c r="C911" t="s">
        <v>1</v>
      </c>
      <c r="D911">
        <v>0.06</v>
      </c>
      <c r="E911">
        <v>17.98</v>
      </c>
      <c r="F911">
        <v>4</v>
      </c>
      <c r="G911" t="s">
        <v>14</v>
      </c>
      <c r="H911" t="s">
        <v>15</v>
      </c>
      <c r="I911" t="s">
        <v>16</v>
      </c>
      <c r="J911" t="s">
        <v>17</v>
      </c>
      <c r="K911" t="s">
        <v>49</v>
      </c>
      <c r="L911" t="s">
        <v>1633</v>
      </c>
      <c r="M911">
        <v>0.79</v>
      </c>
      <c r="N911" t="s">
        <v>8</v>
      </c>
      <c r="O911" t="s">
        <v>35</v>
      </c>
      <c r="P911" t="s">
        <v>36</v>
      </c>
      <c r="Q911" t="s">
        <v>1791</v>
      </c>
      <c r="R911">
        <v>81007</v>
      </c>
      <c r="S911">
        <v>42087</v>
      </c>
      <c r="T911">
        <v>42088</v>
      </c>
      <c r="U911">
        <v>-78.13</v>
      </c>
      <c r="V911">
        <v>4</v>
      </c>
      <c r="W911">
        <v>70.06</v>
      </c>
      <c r="X911">
        <v>88197</v>
      </c>
      <c r="Y911" t="s">
        <v>3217</v>
      </c>
    </row>
    <row r="912" spans="1:25" x14ac:dyDescent="0.2">
      <c r="A912">
        <v>3309</v>
      </c>
      <c r="B912" t="s">
        <v>1792</v>
      </c>
      <c r="C912" t="s">
        <v>1</v>
      </c>
      <c r="D912">
        <v>0.1</v>
      </c>
      <c r="E912">
        <v>6.64</v>
      </c>
      <c r="F912">
        <v>54.95</v>
      </c>
      <c r="G912" t="s">
        <v>14</v>
      </c>
      <c r="H912" t="s">
        <v>3</v>
      </c>
      <c r="I912" t="s">
        <v>4</v>
      </c>
      <c r="J912" t="s">
        <v>102</v>
      </c>
      <c r="K912" t="s">
        <v>18</v>
      </c>
      <c r="L912" t="s">
        <v>244</v>
      </c>
      <c r="M912">
        <v>0.37</v>
      </c>
      <c r="N912" t="s">
        <v>8</v>
      </c>
      <c r="O912" t="s">
        <v>87</v>
      </c>
      <c r="P912" t="s">
        <v>379</v>
      </c>
      <c r="Q912" t="s">
        <v>1793</v>
      </c>
      <c r="R912">
        <v>1760</v>
      </c>
      <c r="S912">
        <v>42087</v>
      </c>
      <c r="T912">
        <v>42089</v>
      </c>
      <c r="U912">
        <v>-25</v>
      </c>
      <c r="V912">
        <v>4</v>
      </c>
      <c r="W912">
        <v>25.31</v>
      </c>
      <c r="X912">
        <v>90460</v>
      </c>
      <c r="Y912" t="s">
        <v>3218</v>
      </c>
    </row>
    <row r="913" spans="1:25" x14ac:dyDescent="0.2">
      <c r="A913">
        <v>3310</v>
      </c>
      <c r="B913" t="s">
        <v>1794</v>
      </c>
      <c r="C913" t="s">
        <v>1</v>
      </c>
      <c r="D913">
        <v>0.05</v>
      </c>
      <c r="E913">
        <v>90.48</v>
      </c>
      <c r="F913">
        <v>19.989999999999998</v>
      </c>
      <c r="G913" t="s">
        <v>14</v>
      </c>
      <c r="H913" t="s">
        <v>3</v>
      </c>
      <c r="I913" t="s">
        <v>24</v>
      </c>
      <c r="J913" t="s">
        <v>321</v>
      </c>
      <c r="K913" t="s">
        <v>49</v>
      </c>
      <c r="L913" t="s">
        <v>478</v>
      </c>
      <c r="M913">
        <v>0.4</v>
      </c>
      <c r="N913" t="s">
        <v>8</v>
      </c>
      <c r="O913" t="s">
        <v>87</v>
      </c>
      <c r="P913" t="s">
        <v>379</v>
      </c>
      <c r="Q913" t="s">
        <v>1795</v>
      </c>
      <c r="R913">
        <v>2563</v>
      </c>
      <c r="S913">
        <v>42087</v>
      </c>
      <c r="T913">
        <v>42088</v>
      </c>
      <c r="U913">
        <v>255.1482</v>
      </c>
      <c r="V913">
        <v>4</v>
      </c>
      <c r="W913">
        <v>369.78</v>
      </c>
      <c r="X913">
        <v>90460</v>
      </c>
      <c r="Y913" t="s">
        <v>3218</v>
      </c>
    </row>
    <row r="914" spans="1:25" x14ac:dyDescent="0.2">
      <c r="A914">
        <v>1689</v>
      </c>
      <c r="B914" t="s">
        <v>1796</v>
      </c>
      <c r="C914" t="s">
        <v>13</v>
      </c>
      <c r="D914">
        <v>0</v>
      </c>
      <c r="E914">
        <v>48.91</v>
      </c>
      <c r="F914">
        <v>35</v>
      </c>
      <c r="G914" t="s">
        <v>14</v>
      </c>
      <c r="H914" t="s">
        <v>70</v>
      </c>
      <c r="I914" t="s">
        <v>24</v>
      </c>
      <c r="J914" t="s">
        <v>54</v>
      </c>
      <c r="K914" t="s">
        <v>40</v>
      </c>
      <c r="L914" t="s">
        <v>1797</v>
      </c>
      <c r="M914">
        <v>0.83</v>
      </c>
      <c r="N914" t="s">
        <v>8</v>
      </c>
      <c r="O914" t="s">
        <v>28</v>
      </c>
      <c r="P914" t="s">
        <v>29</v>
      </c>
      <c r="Q914" t="s">
        <v>1798</v>
      </c>
      <c r="R914">
        <v>46322</v>
      </c>
      <c r="S914">
        <v>42087</v>
      </c>
      <c r="T914">
        <v>42088</v>
      </c>
      <c r="U914">
        <v>-628.38</v>
      </c>
      <c r="V914">
        <v>10</v>
      </c>
      <c r="W914">
        <v>514.79</v>
      </c>
      <c r="X914">
        <v>91077</v>
      </c>
      <c r="Y914" t="s">
        <v>3216</v>
      </c>
    </row>
    <row r="915" spans="1:25" x14ac:dyDescent="0.2">
      <c r="A915">
        <v>2308</v>
      </c>
      <c r="B915" t="s">
        <v>1799</v>
      </c>
      <c r="C915" t="s">
        <v>23</v>
      </c>
      <c r="D915">
        <v>0.08</v>
      </c>
      <c r="E915">
        <v>9.48</v>
      </c>
      <c r="F915">
        <v>7.29</v>
      </c>
      <c r="G915" t="s">
        <v>14</v>
      </c>
      <c r="H915" t="s">
        <v>3</v>
      </c>
      <c r="I915" t="s">
        <v>4</v>
      </c>
      <c r="J915" t="s">
        <v>102</v>
      </c>
      <c r="K915" t="s">
        <v>18</v>
      </c>
      <c r="L915" t="s">
        <v>480</v>
      </c>
      <c r="M915">
        <v>0.45</v>
      </c>
      <c r="N915" t="s">
        <v>8</v>
      </c>
      <c r="O915" t="s">
        <v>9</v>
      </c>
      <c r="P915" t="s">
        <v>99</v>
      </c>
      <c r="Q915" t="s">
        <v>1800</v>
      </c>
      <c r="R915">
        <v>33971</v>
      </c>
      <c r="S915">
        <v>42087</v>
      </c>
      <c r="T915">
        <v>42089</v>
      </c>
      <c r="U915">
        <v>-50.4</v>
      </c>
      <c r="V915">
        <v>2</v>
      </c>
      <c r="W915">
        <v>20.22</v>
      </c>
      <c r="X915">
        <v>90557</v>
      </c>
      <c r="Y915" t="s">
        <v>3215</v>
      </c>
    </row>
    <row r="916" spans="1:25" x14ac:dyDescent="0.2">
      <c r="A916">
        <v>2308</v>
      </c>
      <c r="B916" t="s">
        <v>1799</v>
      </c>
      <c r="C916" t="s">
        <v>23</v>
      </c>
      <c r="D916">
        <v>0.03</v>
      </c>
      <c r="E916">
        <v>193.17</v>
      </c>
      <c r="F916">
        <v>19.989999999999998</v>
      </c>
      <c r="G916" t="s">
        <v>14</v>
      </c>
      <c r="H916" t="s">
        <v>3</v>
      </c>
      <c r="I916" t="s">
        <v>24</v>
      </c>
      <c r="J916" t="s">
        <v>54</v>
      </c>
      <c r="K916" t="s">
        <v>49</v>
      </c>
      <c r="L916" t="s">
        <v>1558</v>
      </c>
      <c r="M916">
        <v>0.71</v>
      </c>
      <c r="N916" t="s">
        <v>8</v>
      </c>
      <c r="O916" t="s">
        <v>9</v>
      </c>
      <c r="P916" t="s">
        <v>99</v>
      </c>
      <c r="Q916" t="s">
        <v>1800</v>
      </c>
      <c r="R916">
        <v>33971</v>
      </c>
      <c r="S916">
        <v>42087</v>
      </c>
      <c r="T916">
        <v>42091</v>
      </c>
      <c r="U916">
        <v>-348.75400000000002</v>
      </c>
      <c r="V916">
        <v>8</v>
      </c>
      <c r="W916">
        <v>1548.97</v>
      </c>
      <c r="X916">
        <v>90557</v>
      </c>
      <c r="Y916" t="s">
        <v>3215</v>
      </c>
    </row>
    <row r="917" spans="1:25" x14ac:dyDescent="0.2">
      <c r="A917">
        <v>1060</v>
      </c>
      <c r="B917" t="s">
        <v>1801</v>
      </c>
      <c r="C917" t="s">
        <v>92</v>
      </c>
      <c r="D917">
        <v>0.09</v>
      </c>
      <c r="E917">
        <v>138.75</v>
      </c>
      <c r="F917">
        <v>52.42</v>
      </c>
      <c r="G917" t="s">
        <v>2</v>
      </c>
      <c r="H917" t="s">
        <v>3</v>
      </c>
      <c r="I917" t="s">
        <v>4</v>
      </c>
      <c r="J917" t="s">
        <v>5</v>
      </c>
      <c r="K917" t="s">
        <v>6</v>
      </c>
      <c r="L917" t="s">
        <v>1802</v>
      </c>
      <c r="M917">
        <v>0.74</v>
      </c>
      <c r="N917" t="s">
        <v>8</v>
      </c>
      <c r="O917" t="s">
        <v>9</v>
      </c>
      <c r="P917" t="s">
        <v>51</v>
      </c>
      <c r="Q917" t="s">
        <v>337</v>
      </c>
      <c r="R917">
        <v>30318</v>
      </c>
      <c r="S917">
        <v>42087</v>
      </c>
      <c r="T917">
        <v>42088</v>
      </c>
      <c r="U917">
        <v>-445.97177625</v>
      </c>
      <c r="V917">
        <v>23</v>
      </c>
      <c r="W917">
        <v>2527.79</v>
      </c>
      <c r="X917">
        <v>58628</v>
      </c>
      <c r="Y917" t="s">
        <v>3215</v>
      </c>
    </row>
    <row r="918" spans="1:25" x14ac:dyDescent="0.2">
      <c r="A918">
        <v>1062</v>
      </c>
      <c r="B918" t="s">
        <v>1803</v>
      </c>
      <c r="C918" t="s">
        <v>92</v>
      </c>
      <c r="D918">
        <v>0.09</v>
      </c>
      <c r="E918">
        <v>138.75</v>
      </c>
      <c r="F918">
        <v>52.42</v>
      </c>
      <c r="G918" t="s">
        <v>2</v>
      </c>
      <c r="H918" t="s">
        <v>3</v>
      </c>
      <c r="I918" t="s">
        <v>4</v>
      </c>
      <c r="J918" t="s">
        <v>5</v>
      </c>
      <c r="K918" t="s">
        <v>6</v>
      </c>
      <c r="L918" t="s">
        <v>1802</v>
      </c>
      <c r="M918">
        <v>0.74</v>
      </c>
      <c r="N918" t="s">
        <v>8</v>
      </c>
      <c r="O918" t="s">
        <v>87</v>
      </c>
      <c r="P918" t="s">
        <v>88</v>
      </c>
      <c r="Q918" t="s">
        <v>1804</v>
      </c>
      <c r="R918">
        <v>11727</v>
      </c>
      <c r="S918">
        <v>42087</v>
      </c>
      <c r="T918">
        <v>42088</v>
      </c>
      <c r="U918">
        <v>-335.31712499999998</v>
      </c>
      <c r="V918">
        <v>6</v>
      </c>
      <c r="W918">
        <v>659.42</v>
      </c>
      <c r="X918">
        <v>91354</v>
      </c>
      <c r="Y918" t="s">
        <v>3218</v>
      </c>
    </row>
    <row r="919" spans="1:25" x14ac:dyDescent="0.2">
      <c r="A919">
        <v>1254</v>
      </c>
      <c r="B919" t="s">
        <v>1566</v>
      </c>
      <c r="C919" t="s">
        <v>92</v>
      </c>
      <c r="D919">
        <v>0.06</v>
      </c>
      <c r="E919">
        <v>3.95</v>
      </c>
      <c r="F919">
        <v>2</v>
      </c>
      <c r="G919" t="s">
        <v>14</v>
      </c>
      <c r="H919" t="s">
        <v>47</v>
      </c>
      <c r="I919" t="s">
        <v>24</v>
      </c>
      <c r="J919" t="s">
        <v>152</v>
      </c>
      <c r="K919" t="s">
        <v>26</v>
      </c>
      <c r="L919" t="s">
        <v>1805</v>
      </c>
      <c r="M919">
        <v>0.53</v>
      </c>
      <c r="N919" t="s">
        <v>8</v>
      </c>
      <c r="O919" t="s">
        <v>28</v>
      </c>
      <c r="P919" t="s">
        <v>163</v>
      </c>
      <c r="Q919" t="s">
        <v>1567</v>
      </c>
      <c r="R919">
        <v>77530</v>
      </c>
      <c r="S919">
        <v>42087</v>
      </c>
      <c r="T919">
        <v>42088</v>
      </c>
      <c r="U919">
        <v>-9.68</v>
      </c>
      <c r="V919">
        <v>5</v>
      </c>
      <c r="W919">
        <v>19.66</v>
      </c>
      <c r="X919">
        <v>89984</v>
      </c>
      <c r="Y919" t="s">
        <v>3216</v>
      </c>
    </row>
    <row r="920" spans="1:25" x14ac:dyDescent="0.2">
      <c r="A920">
        <v>2256</v>
      </c>
      <c r="B920" t="s">
        <v>69</v>
      </c>
      <c r="C920" t="s">
        <v>92</v>
      </c>
      <c r="D920">
        <v>7.0000000000000007E-2</v>
      </c>
      <c r="E920">
        <v>70.98</v>
      </c>
      <c r="F920">
        <v>30</v>
      </c>
      <c r="G920" t="s">
        <v>2</v>
      </c>
      <c r="H920" t="s">
        <v>70</v>
      </c>
      <c r="I920" t="s">
        <v>4</v>
      </c>
      <c r="J920" t="s">
        <v>85</v>
      </c>
      <c r="K920" t="s">
        <v>33</v>
      </c>
      <c r="L920" t="s">
        <v>1806</v>
      </c>
      <c r="M920">
        <v>0.73</v>
      </c>
      <c r="N920" t="s">
        <v>8</v>
      </c>
      <c r="O920" t="s">
        <v>9</v>
      </c>
      <c r="P920" t="s">
        <v>73</v>
      </c>
      <c r="Q920" t="s">
        <v>74</v>
      </c>
      <c r="R920">
        <v>28560</v>
      </c>
      <c r="S920">
        <v>42087</v>
      </c>
      <c r="T920">
        <v>42089</v>
      </c>
      <c r="U920">
        <v>-222.95</v>
      </c>
      <c r="V920">
        <v>20</v>
      </c>
      <c r="W920">
        <v>1373.47</v>
      </c>
      <c r="X920">
        <v>87964</v>
      </c>
      <c r="Y920" t="s">
        <v>3215</v>
      </c>
    </row>
    <row r="921" spans="1:25" x14ac:dyDescent="0.2">
      <c r="A921">
        <v>2330</v>
      </c>
      <c r="B921" t="s">
        <v>1807</v>
      </c>
      <c r="C921" t="s">
        <v>92</v>
      </c>
      <c r="D921">
        <v>0.06</v>
      </c>
      <c r="E921">
        <v>28.53</v>
      </c>
      <c r="F921">
        <v>1.49</v>
      </c>
      <c r="G921" t="s">
        <v>14</v>
      </c>
      <c r="H921" t="s">
        <v>47</v>
      </c>
      <c r="I921" t="s">
        <v>24</v>
      </c>
      <c r="J921" t="s">
        <v>48</v>
      </c>
      <c r="K921" t="s">
        <v>49</v>
      </c>
      <c r="L921" t="s">
        <v>1808</v>
      </c>
      <c r="M921">
        <v>0.38</v>
      </c>
      <c r="N921" t="s">
        <v>8</v>
      </c>
      <c r="O921" t="s">
        <v>28</v>
      </c>
      <c r="P921" t="s">
        <v>189</v>
      </c>
      <c r="Q921" t="s">
        <v>1809</v>
      </c>
      <c r="R921">
        <v>52302</v>
      </c>
      <c r="S921">
        <v>42087</v>
      </c>
      <c r="T921">
        <v>42090</v>
      </c>
      <c r="U921">
        <v>74.638499999999993</v>
      </c>
      <c r="V921">
        <v>5</v>
      </c>
      <c r="W921">
        <v>134.09</v>
      </c>
      <c r="X921">
        <v>90964</v>
      </c>
      <c r="Y921" t="s">
        <v>3216</v>
      </c>
    </row>
    <row r="922" spans="1:25" x14ac:dyDescent="0.2">
      <c r="A922">
        <v>3143</v>
      </c>
      <c r="B922" t="s">
        <v>1810</v>
      </c>
      <c r="C922" t="s">
        <v>92</v>
      </c>
      <c r="D922">
        <v>0.02</v>
      </c>
      <c r="E922">
        <v>15.42</v>
      </c>
      <c r="F922">
        <v>5.41</v>
      </c>
      <c r="G922" t="s">
        <v>14</v>
      </c>
      <c r="H922" t="s">
        <v>15</v>
      </c>
      <c r="I922" t="s">
        <v>24</v>
      </c>
      <c r="J922" t="s">
        <v>54</v>
      </c>
      <c r="K922" t="s">
        <v>49</v>
      </c>
      <c r="L922" t="s">
        <v>1811</v>
      </c>
      <c r="M922">
        <v>0.59</v>
      </c>
      <c r="N922" t="s">
        <v>8</v>
      </c>
      <c r="O922" t="s">
        <v>28</v>
      </c>
      <c r="P922" t="s">
        <v>163</v>
      </c>
      <c r="Q922" t="s">
        <v>1812</v>
      </c>
      <c r="R922">
        <v>78660</v>
      </c>
      <c r="S922">
        <v>42087</v>
      </c>
      <c r="T922">
        <v>42088</v>
      </c>
      <c r="U922">
        <v>-16.37</v>
      </c>
      <c r="V922">
        <v>2</v>
      </c>
      <c r="W922">
        <v>33.840000000000003</v>
      </c>
      <c r="X922">
        <v>86368</v>
      </c>
      <c r="Y922" t="s">
        <v>3216</v>
      </c>
    </row>
    <row r="923" spans="1:25" x14ac:dyDescent="0.2">
      <c r="A923">
        <v>2430</v>
      </c>
      <c r="B923" t="s">
        <v>1813</v>
      </c>
      <c r="C923" t="s">
        <v>46</v>
      </c>
      <c r="D923">
        <v>0.1</v>
      </c>
      <c r="E923">
        <v>14.28</v>
      </c>
      <c r="F923">
        <v>2.99</v>
      </c>
      <c r="G923" t="s">
        <v>14</v>
      </c>
      <c r="H923" t="s">
        <v>47</v>
      </c>
      <c r="I923" t="s">
        <v>24</v>
      </c>
      <c r="J923" t="s">
        <v>48</v>
      </c>
      <c r="K923" t="s">
        <v>49</v>
      </c>
      <c r="L923" t="s">
        <v>661</v>
      </c>
      <c r="M923">
        <v>0.39</v>
      </c>
      <c r="N923" t="s">
        <v>8</v>
      </c>
      <c r="O923" t="s">
        <v>28</v>
      </c>
      <c r="P923" t="s">
        <v>163</v>
      </c>
      <c r="Q923" t="s">
        <v>1814</v>
      </c>
      <c r="R923">
        <v>76541</v>
      </c>
      <c r="S923">
        <v>42087</v>
      </c>
      <c r="T923">
        <v>42088</v>
      </c>
      <c r="U923">
        <v>104.9145</v>
      </c>
      <c r="V923">
        <v>11</v>
      </c>
      <c r="W923">
        <v>152.05000000000001</v>
      </c>
      <c r="X923">
        <v>91108</v>
      </c>
      <c r="Y923" t="s">
        <v>3216</v>
      </c>
    </row>
    <row r="924" spans="1:25" x14ac:dyDescent="0.2">
      <c r="A924">
        <v>880</v>
      </c>
      <c r="B924" t="s">
        <v>1815</v>
      </c>
      <c r="C924" t="s">
        <v>1</v>
      </c>
      <c r="D924">
        <v>7.0000000000000007E-2</v>
      </c>
      <c r="E924">
        <v>5.68</v>
      </c>
      <c r="F924">
        <v>1.39</v>
      </c>
      <c r="G924" t="s">
        <v>14</v>
      </c>
      <c r="H924" t="s">
        <v>3</v>
      </c>
      <c r="I924" t="s">
        <v>24</v>
      </c>
      <c r="J924" t="s">
        <v>321</v>
      </c>
      <c r="K924" t="s">
        <v>49</v>
      </c>
      <c r="L924" t="s">
        <v>574</v>
      </c>
      <c r="M924">
        <v>0.38</v>
      </c>
      <c r="N924" t="s">
        <v>8</v>
      </c>
      <c r="O924" t="s">
        <v>35</v>
      </c>
      <c r="P924" t="s">
        <v>564</v>
      </c>
      <c r="Q924" t="s">
        <v>1816</v>
      </c>
      <c r="R924">
        <v>85254</v>
      </c>
      <c r="S924">
        <v>42088</v>
      </c>
      <c r="T924">
        <v>42090</v>
      </c>
      <c r="U924">
        <v>18.643799999999999</v>
      </c>
      <c r="V924">
        <v>5</v>
      </c>
      <c r="W924">
        <v>27.02</v>
      </c>
      <c r="X924">
        <v>86153</v>
      </c>
      <c r="Y924" t="s">
        <v>3217</v>
      </c>
    </row>
    <row r="925" spans="1:25" x14ac:dyDescent="0.2">
      <c r="A925">
        <v>880</v>
      </c>
      <c r="B925" t="s">
        <v>1815</v>
      </c>
      <c r="C925" t="s">
        <v>1</v>
      </c>
      <c r="D925">
        <v>0.06</v>
      </c>
      <c r="E925">
        <v>22.84</v>
      </c>
      <c r="F925">
        <v>11.54</v>
      </c>
      <c r="G925" t="s">
        <v>14</v>
      </c>
      <c r="H925" t="s">
        <v>3</v>
      </c>
      <c r="I925" t="s">
        <v>24</v>
      </c>
      <c r="J925" t="s">
        <v>64</v>
      </c>
      <c r="K925" t="s">
        <v>49</v>
      </c>
      <c r="L925" t="s">
        <v>1817</v>
      </c>
      <c r="M925">
        <v>0.39</v>
      </c>
      <c r="N925" t="s">
        <v>8</v>
      </c>
      <c r="O925" t="s">
        <v>35</v>
      </c>
      <c r="P925" t="s">
        <v>564</v>
      </c>
      <c r="Q925" t="s">
        <v>1816</v>
      </c>
      <c r="R925">
        <v>85254</v>
      </c>
      <c r="S925">
        <v>42088</v>
      </c>
      <c r="T925">
        <v>42090</v>
      </c>
      <c r="U925">
        <v>-31.24</v>
      </c>
      <c r="V925">
        <v>1</v>
      </c>
      <c r="W925">
        <v>27.67</v>
      </c>
      <c r="X925">
        <v>86153</v>
      </c>
      <c r="Y925" t="s">
        <v>3217</v>
      </c>
    </row>
    <row r="926" spans="1:25" x14ac:dyDescent="0.2">
      <c r="A926">
        <v>1241</v>
      </c>
      <c r="B926" t="s">
        <v>1660</v>
      </c>
      <c r="C926" t="s">
        <v>1</v>
      </c>
      <c r="D926">
        <v>0.06</v>
      </c>
      <c r="E926">
        <v>200.97</v>
      </c>
      <c r="F926">
        <v>15.59</v>
      </c>
      <c r="G926" t="s">
        <v>2</v>
      </c>
      <c r="H926" t="s">
        <v>3</v>
      </c>
      <c r="I926" t="s">
        <v>16</v>
      </c>
      <c r="J926" t="s">
        <v>32</v>
      </c>
      <c r="K926" t="s">
        <v>33</v>
      </c>
      <c r="L926" t="s">
        <v>916</v>
      </c>
      <c r="M926">
        <v>0.36</v>
      </c>
      <c r="N926" t="s">
        <v>8</v>
      </c>
      <c r="O926" t="s">
        <v>9</v>
      </c>
      <c r="P926" t="s">
        <v>140</v>
      </c>
      <c r="Q926" t="s">
        <v>1180</v>
      </c>
      <c r="R926">
        <v>36830</v>
      </c>
      <c r="S926">
        <v>42088</v>
      </c>
      <c r="T926">
        <v>42088</v>
      </c>
      <c r="U926">
        <v>531.61800000000005</v>
      </c>
      <c r="V926">
        <v>7</v>
      </c>
      <c r="W926">
        <v>1348.83</v>
      </c>
      <c r="X926">
        <v>90881</v>
      </c>
      <c r="Y926" t="s">
        <v>3215</v>
      </c>
    </row>
    <row r="927" spans="1:25" x14ac:dyDescent="0.2">
      <c r="A927">
        <v>1648</v>
      </c>
      <c r="B927" t="s">
        <v>1818</v>
      </c>
      <c r="C927" t="s">
        <v>1</v>
      </c>
      <c r="D927">
        <v>0.08</v>
      </c>
      <c r="E927">
        <v>46.89</v>
      </c>
      <c r="F927">
        <v>5.0999999999999996</v>
      </c>
      <c r="G927" t="s">
        <v>14</v>
      </c>
      <c r="H927" t="s">
        <v>70</v>
      </c>
      <c r="I927" t="s">
        <v>24</v>
      </c>
      <c r="J927" t="s">
        <v>71</v>
      </c>
      <c r="K927" t="s">
        <v>120</v>
      </c>
      <c r="L927" t="s">
        <v>1819</v>
      </c>
      <c r="M927">
        <v>0.46</v>
      </c>
      <c r="N927" t="s">
        <v>8</v>
      </c>
      <c r="O927" t="s">
        <v>28</v>
      </c>
      <c r="P927" t="s">
        <v>79</v>
      </c>
      <c r="Q927" t="s">
        <v>640</v>
      </c>
      <c r="R927">
        <v>60098</v>
      </c>
      <c r="S927">
        <v>42088</v>
      </c>
      <c r="T927">
        <v>42090</v>
      </c>
      <c r="U927">
        <v>507.63299999999998</v>
      </c>
      <c r="V927">
        <v>17</v>
      </c>
      <c r="W927">
        <v>735.7</v>
      </c>
      <c r="X927">
        <v>91043</v>
      </c>
      <c r="Y927" t="s">
        <v>3216</v>
      </c>
    </row>
    <row r="928" spans="1:25" x14ac:dyDescent="0.2">
      <c r="A928">
        <v>1648</v>
      </c>
      <c r="B928" t="s">
        <v>1818</v>
      </c>
      <c r="C928" t="s">
        <v>1</v>
      </c>
      <c r="D928">
        <v>0.05</v>
      </c>
      <c r="E928">
        <v>12.98</v>
      </c>
      <c r="F928">
        <v>3.14</v>
      </c>
      <c r="G928" t="s">
        <v>14</v>
      </c>
      <c r="H928" t="s">
        <v>70</v>
      </c>
      <c r="I928" t="s">
        <v>24</v>
      </c>
      <c r="J928" t="s">
        <v>544</v>
      </c>
      <c r="K928" t="s">
        <v>18</v>
      </c>
      <c r="L928" t="s">
        <v>545</v>
      </c>
      <c r="M928">
        <v>0.6</v>
      </c>
      <c r="N928" t="s">
        <v>8</v>
      </c>
      <c r="O928" t="s">
        <v>28</v>
      </c>
      <c r="P928" t="s">
        <v>79</v>
      </c>
      <c r="Q928" t="s">
        <v>640</v>
      </c>
      <c r="R928">
        <v>60098</v>
      </c>
      <c r="S928">
        <v>42088</v>
      </c>
      <c r="T928">
        <v>42088</v>
      </c>
      <c r="U928">
        <v>38.229999999999997</v>
      </c>
      <c r="V928">
        <v>18</v>
      </c>
      <c r="W928">
        <v>225.59</v>
      </c>
      <c r="X928">
        <v>91043</v>
      </c>
      <c r="Y928" t="s">
        <v>3216</v>
      </c>
    </row>
    <row r="929" spans="1:25" x14ac:dyDescent="0.2">
      <c r="A929">
        <v>1829</v>
      </c>
      <c r="B929" t="s">
        <v>230</v>
      </c>
      <c r="C929" t="s">
        <v>1</v>
      </c>
      <c r="D929">
        <v>0.01</v>
      </c>
      <c r="E929">
        <v>10.64</v>
      </c>
      <c r="F929">
        <v>5.16</v>
      </c>
      <c r="G929" t="s">
        <v>63</v>
      </c>
      <c r="H929" t="s">
        <v>70</v>
      </c>
      <c r="I929" t="s">
        <v>4</v>
      </c>
      <c r="J929" t="s">
        <v>102</v>
      </c>
      <c r="K929" t="s">
        <v>49</v>
      </c>
      <c r="L929" t="s">
        <v>1820</v>
      </c>
      <c r="M929">
        <v>0.56999999999999995</v>
      </c>
      <c r="N929" t="s">
        <v>8</v>
      </c>
      <c r="O929" t="s">
        <v>28</v>
      </c>
      <c r="P929" t="s">
        <v>189</v>
      </c>
      <c r="Q929" t="s">
        <v>232</v>
      </c>
      <c r="R929">
        <v>52402</v>
      </c>
      <c r="S929">
        <v>42088</v>
      </c>
      <c r="T929">
        <v>42090</v>
      </c>
      <c r="U929">
        <v>-11.69</v>
      </c>
      <c r="V929">
        <v>5</v>
      </c>
      <c r="W929">
        <v>58.52</v>
      </c>
      <c r="X929">
        <v>86957</v>
      </c>
      <c r="Y929" t="s">
        <v>3216</v>
      </c>
    </row>
    <row r="930" spans="1:25" x14ac:dyDescent="0.2">
      <c r="A930">
        <v>2201</v>
      </c>
      <c r="B930" t="s">
        <v>1821</v>
      </c>
      <c r="C930" t="s">
        <v>1</v>
      </c>
      <c r="D930">
        <v>0.17</v>
      </c>
      <c r="E930">
        <v>14.89</v>
      </c>
      <c r="F930">
        <v>13.56</v>
      </c>
      <c r="G930" t="s">
        <v>14</v>
      </c>
      <c r="H930" t="s">
        <v>3</v>
      </c>
      <c r="I930" t="s">
        <v>4</v>
      </c>
      <c r="J930" t="s">
        <v>102</v>
      </c>
      <c r="K930" t="s">
        <v>40</v>
      </c>
      <c r="L930" t="s">
        <v>1822</v>
      </c>
      <c r="M930">
        <v>0.57999999999999996</v>
      </c>
      <c r="N930" t="s">
        <v>8</v>
      </c>
      <c r="O930" t="s">
        <v>28</v>
      </c>
      <c r="P930" t="s">
        <v>60</v>
      </c>
      <c r="Q930" t="s">
        <v>1823</v>
      </c>
      <c r="R930">
        <v>55420</v>
      </c>
      <c r="S930">
        <v>42088</v>
      </c>
      <c r="T930">
        <v>42090</v>
      </c>
      <c r="U930">
        <v>-9.1300000000000008</v>
      </c>
      <c r="V930">
        <v>1</v>
      </c>
      <c r="W930">
        <v>27.96</v>
      </c>
      <c r="X930">
        <v>86054</v>
      </c>
      <c r="Y930" t="s">
        <v>3216</v>
      </c>
    </row>
    <row r="931" spans="1:25" x14ac:dyDescent="0.2">
      <c r="A931">
        <v>3100</v>
      </c>
      <c r="B931" t="s">
        <v>1824</v>
      </c>
      <c r="C931" t="s">
        <v>1</v>
      </c>
      <c r="D931">
        <v>7.0000000000000007E-2</v>
      </c>
      <c r="E931">
        <v>35.99</v>
      </c>
      <c r="F931">
        <v>5</v>
      </c>
      <c r="G931" t="s">
        <v>14</v>
      </c>
      <c r="H931" t="s">
        <v>15</v>
      </c>
      <c r="I931" t="s">
        <v>16</v>
      </c>
      <c r="J931" t="s">
        <v>111</v>
      </c>
      <c r="K931" t="s">
        <v>26</v>
      </c>
      <c r="L931" t="s">
        <v>1825</v>
      </c>
      <c r="M931">
        <v>0.82</v>
      </c>
      <c r="N931" t="s">
        <v>8</v>
      </c>
      <c r="O931" t="s">
        <v>9</v>
      </c>
      <c r="P931" t="s">
        <v>99</v>
      </c>
      <c r="Q931" t="s">
        <v>1826</v>
      </c>
      <c r="R931">
        <v>33334</v>
      </c>
      <c r="S931">
        <v>42088</v>
      </c>
      <c r="T931">
        <v>42090</v>
      </c>
      <c r="U931">
        <v>-299.81420000000003</v>
      </c>
      <c r="V931">
        <v>1</v>
      </c>
      <c r="W931">
        <v>31.71</v>
      </c>
      <c r="X931">
        <v>89988</v>
      </c>
      <c r="Y931" t="s">
        <v>3215</v>
      </c>
    </row>
    <row r="932" spans="1:25" x14ac:dyDescent="0.2">
      <c r="A932">
        <v>693</v>
      </c>
      <c r="B932" t="s">
        <v>1525</v>
      </c>
      <c r="C932" t="s">
        <v>23</v>
      </c>
      <c r="D932">
        <v>0.02</v>
      </c>
      <c r="E932">
        <v>500.98</v>
      </c>
      <c r="F932">
        <v>41.44</v>
      </c>
      <c r="G932" t="s">
        <v>2</v>
      </c>
      <c r="H932" t="s">
        <v>3</v>
      </c>
      <c r="I932" t="s">
        <v>4</v>
      </c>
      <c r="J932" t="s">
        <v>93</v>
      </c>
      <c r="K932" t="s">
        <v>6</v>
      </c>
      <c r="L932" t="s">
        <v>1827</v>
      </c>
      <c r="M932">
        <v>0.66</v>
      </c>
      <c r="N932" t="s">
        <v>8</v>
      </c>
      <c r="O932" t="s">
        <v>35</v>
      </c>
      <c r="P932" t="s">
        <v>36</v>
      </c>
      <c r="Q932" t="s">
        <v>1526</v>
      </c>
      <c r="R932">
        <v>80229</v>
      </c>
      <c r="S932">
        <v>42088</v>
      </c>
      <c r="T932">
        <v>42088</v>
      </c>
      <c r="U932">
        <v>2568.4629</v>
      </c>
      <c r="V932">
        <v>7</v>
      </c>
      <c r="W932">
        <v>3722.41</v>
      </c>
      <c r="X932">
        <v>87811</v>
      </c>
      <c r="Y932" t="s">
        <v>3217</v>
      </c>
    </row>
    <row r="933" spans="1:25" x14ac:dyDescent="0.2">
      <c r="A933">
        <v>1557</v>
      </c>
      <c r="B933" t="s">
        <v>1828</v>
      </c>
      <c r="C933" t="s">
        <v>23</v>
      </c>
      <c r="D933">
        <v>0.09</v>
      </c>
      <c r="E933">
        <v>60.98</v>
      </c>
      <c r="F933">
        <v>49</v>
      </c>
      <c r="G933" t="s">
        <v>14</v>
      </c>
      <c r="H933" t="s">
        <v>15</v>
      </c>
      <c r="I933" t="s">
        <v>24</v>
      </c>
      <c r="J933" t="s">
        <v>71</v>
      </c>
      <c r="K933" t="s">
        <v>40</v>
      </c>
      <c r="L933" t="s">
        <v>1506</v>
      </c>
      <c r="M933">
        <v>0.59</v>
      </c>
      <c r="N933" t="s">
        <v>8</v>
      </c>
      <c r="O933" t="s">
        <v>9</v>
      </c>
      <c r="P933" t="s">
        <v>218</v>
      </c>
      <c r="Q933" t="s">
        <v>1829</v>
      </c>
      <c r="R933">
        <v>22003</v>
      </c>
      <c r="S933">
        <v>42088</v>
      </c>
      <c r="T933">
        <v>42096</v>
      </c>
      <c r="U933">
        <v>-954.75800000000004</v>
      </c>
      <c r="V933">
        <v>15</v>
      </c>
      <c r="W933">
        <v>879.62</v>
      </c>
      <c r="X933">
        <v>87426</v>
      </c>
      <c r="Y933" t="s">
        <v>3215</v>
      </c>
    </row>
    <row r="934" spans="1:25" x14ac:dyDescent="0.2">
      <c r="A934">
        <v>1557</v>
      </c>
      <c r="B934" t="s">
        <v>1828</v>
      </c>
      <c r="C934" t="s">
        <v>23</v>
      </c>
      <c r="D934">
        <v>0.05</v>
      </c>
      <c r="E934">
        <v>29.89</v>
      </c>
      <c r="F934">
        <v>1.99</v>
      </c>
      <c r="G934" t="s">
        <v>14</v>
      </c>
      <c r="H934" t="s">
        <v>15</v>
      </c>
      <c r="I934" t="s">
        <v>16</v>
      </c>
      <c r="J934" t="s">
        <v>17</v>
      </c>
      <c r="K934" t="s">
        <v>18</v>
      </c>
      <c r="L934" t="s">
        <v>419</v>
      </c>
      <c r="M934">
        <v>0.5</v>
      </c>
      <c r="N934" t="s">
        <v>8</v>
      </c>
      <c r="O934" t="s">
        <v>9</v>
      </c>
      <c r="P934" t="s">
        <v>218</v>
      </c>
      <c r="Q934" t="s">
        <v>1829</v>
      </c>
      <c r="R934">
        <v>22003</v>
      </c>
      <c r="S934">
        <v>42088</v>
      </c>
      <c r="T934">
        <v>42090</v>
      </c>
      <c r="U934">
        <v>219.4734</v>
      </c>
      <c r="V934">
        <v>12</v>
      </c>
      <c r="W934">
        <v>361.19</v>
      </c>
      <c r="X934">
        <v>87426</v>
      </c>
      <c r="Y934" t="s">
        <v>3215</v>
      </c>
    </row>
    <row r="935" spans="1:25" x14ac:dyDescent="0.2">
      <c r="A935">
        <v>1699</v>
      </c>
      <c r="B935" t="s">
        <v>1830</v>
      </c>
      <c r="C935" t="s">
        <v>23</v>
      </c>
      <c r="D935">
        <v>0.05</v>
      </c>
      <c r="E935">
        <v>3.98</v>
      </c>
      <c r="F935">
        <v>5.26</v>
      </c>
      <c r="G935" t="s">
        <v>14</v>
      </c>
      <c r="H935" t="s">
        <v>3</v>
      </c>
      <c r="I935" t="s">
        <v>24</v>
      </c>
      <c r="J935" t="s">
        <v>48</v>
      </c>
      <c r="K935" t="s">
        <v>49</v>
      </c>
      <c r="L935" t="s">
        <v>1831</v>
      </c>
      <c r="M935">
        <v>0.38</v>
      </c>
      <c r="N935" t="s">
        <v>8</v>
      </c>
      <c r="O935" t="s">
        <v>87</v>
      </c>
      <c r="P935" t="s">
        <v>296</v>
      </c>
      <c r="Q935" t="s">
        <v>1832</v>
      </c>
      <c r="R935">
        <v>19057</v>
      </c>
      <c r="S935">
        <v>42088</v>
      </c>
      <c r="T935">
        <v>42092</v>
      </c>
      <c r="U935">
        <v>-152.52449999999999</v>
      </c>
      <c r="V935">
        <v>12</v>
      </c>
      <c r="W935">
        <v>49.44</v>
      </c>
      <c r="X935">
        <v>87345</v>
      </c>
      <c r="Y935" t="s">
        <v>3218</v>
      </c>
    </row>
    <row r="936" spans="1:25" x14ac:dyDescent="0.2">
      <c r="A936">
        <v>1699</v>
      </c>
      <c r="B936" t="s">
        <v>1830</v>
      </c>
      <c r="C936" t="s">
        <v>23</v>
      </c>
      <c r="D936">
        <v>0.01</v>
      </c>
      <c r="E936">
        <v>6.48</v>
      </c>
      <c r="F936">
        <v>5.4</v>
      </c>
      <c r="G936" t="s">
        <v>14</v>
      </c>
      <c r="H936" t="s">
        <v>3</v>
      </c>
      <c r="I936" t="s">
        <v>24</v>
      </c>
      <c r="J936" t="s">
        <v>64</v>
      </c>
      <c r="K936" t="s">
        <v>49</v>
      </c>
      <c r="L936" t="s">
        <v>1833</v>
      </c>
      <c r="M936">
        <v>0.37</v>
      </c>
      <c r="N936" t="s">
        <v>8</v>
      </c>
      <c r="O936" t="s">
        <v>87</v>
      </c>
      <c r="P936" t="s">
        <v>296</v>
      </c>
      <c r="Q936" t="s">
        <v>1832</v>
      </c>
      <c r="R936">
        <v>19057</v>
      </c>
      <c r="S936">
        <v>42088</v>
      </c>
      <c r="T936">
        <v>42088</v>
      </c>
      <c r="U936">
        <v>-18.850000000000001</v>
      </c>
      <c r="V936">
        <v>2</v>
      </c>
      <c r="W936">
        <v>14.29</v>
      </c>
      <c r="X936">
        <v>87345</v>
      </c>
      <c r="Y936" t="s">
        <v>3218</v>
      </c>
    </row>
    <row r="937" spans="1:25" x14ac:dyDescent="0.2">
      <c r="A937">
        <v>290</v>
      </c>
      <c r="B937" t="s">
        <v>1834</v>
      </c>
      <c r="C937" t="s">
        <v>46</v>
      </c>
      <c r="D937">
        <v>0.04</v>
      </c>
      <c r="E937">
        <v>4.9800000000000004</v>
      </c>
      <c r="F937">
        <v>4.62</v>
      </c>
      <c r="G937" t="s">
        <v>14</v>
      </c>
      <c r="H937" t="s">
        <v>3</v>
      </c>
      <c r="I937" t="s">
        <v>16</v>
      </c>
      <c r="J937" t="s">
        <v>17</v>
      </c>
      <c r="K937" t="s">
        <v>18</v>
      </c>
      <c r="L937" t="s">
        <v>1197</v>
      </c>
      <c r="M937">
        <v>0.64</v>
      </c>
      <c r="N937" t="s">
        <v>8</v>
      </c>
      <c r="O937" t="s">
        <v>35</v>
      </c>
      <c r="P937" t="s">
        <v>36</v>
      </c>
      <c r="Q937" t="s">
        <v>1835</v>
      </c>
      <c r="R937">
        <v>80538</v>
      </c>
      <c r="S937">
        <v>42088</v>
      </c>
      <c r="T937">
        <v>42089</v>
      </c>
      <c r="U937">
        <v>-135.16</v>
      </c>
      <c r="V937">
        <v>20</v>
      </c>
      <c r="W937">
        <v>102.54</v>
      </c>
      <c r="X937">
        <v>90837</v>
      </c>
      <c r="Y937" t="s">
        <v>3217</v>
      </c>
    </row>
    <row r="938" spans="1:25" x14ac:dyDescent="0.2">
      <c r="A938">
        <v>2287</v>
      </c>
      <c r="B938" t="s">
        <v>1239</v>
      </c>
      <c r="C938" t="s">
        <v>46</v>
      </c>
      <c r="D938">
        <v>0.01</v>
      </c>
      <c r="E938">
        <v>18.97</v>
      </c>
      <c r="F938">
        <v>9.0299999999999994</v>
      </c>
      <c r="G938" t="s">
        <v>14</v>
      </c>
      <c r="H938" t="s">
        <v>70</v>
      </c>
      <c r="I938" t="s">
        <v>24</v>
      </c>
      <c r="J938" t="s">
        <v>64</v>
      </c>
      <c r="K938" t="s">
        <v>49</v>
      </c>
      <c r="L938" t="s">
        <v>606</v>
      </c>
      <c r="M938">
        <v>0.37</v>
      </c>
      <c r="N938" t="s">
        <v>8</v>
      </c>
      <c r="O938" t="s">
        <v>9</v>
      </c>
      <c r="P938" t="s">
        <v>247</v>
      </c>
      <c r="Q938" t="s">
        <v>1241</v>
      </c>
      <c r="R938">
        <v>29483</v>
      </c>
      <c r="S938">
        <v>42088</v>
      </c>
      <c r="T938">
        <v>42088</v>
      </c>
      <c r="U938">
        <v>-12.0267</v>
      </c>
      <c r="V938">
        <v>8</v>
      </c>
      <c r="W938">
        <v>164.67</v>
      </c>
      <c r="X938">
        <v>90146</v>
      </c>
      <c r="Y938" t="s">
        <v>3215</v>
      </c>
    </row>
    <row r="939" spans="1:25" x14ac:dyDescent="0.2">
      <c r="A939">
        <v>2287</v>
      </c>
      <c r="B939" t="s">
        <v>1239</v>
      </c>
      <c r="C939" t="s">
        <v>46</v>
      </c>
      <c r="D939">
        <v>0.03</v>
      </c>
      <c r="E939">
        <v>12.28</v>
      </c>
      <c r="F939">
        <v>4.8600000000000003</v>
      </c>
      <c r="G939" t="s">
        <v>14</v>
      </c>
      <c r="H939" t="s">
        <v>70</v>
      </c>
      <c r="I939" t="s">
        <v>24</v>
      </c>
      <c r="J939" t="s">
        <v>64</v>
      </c>
      <c r="K939" t="s">
        <v>49</v>
      </c>
      <c r="L939" t="s">
        <v>1836</v>
      </c>
      <c r="M939">
        <v>0.38</v>
      </c>
      <c r="N939" t="s">
        <v>8</v>
      </c>
      <c r="O939" t="s">
        <v>9</v>
      </c>
      <c r="P939" t="s">
        <v>247</v>
      </c>
      <c r="Q939" t="s">
        <v>1241</v>
      </c>
      <c r="R939">
        <v>29483</v>
      </c>
      <c r="S939">
        <v>42088</v>
      </c>
      <c r="T939">
        <v>42089</v>
      </c>
      <c r="U939">
        <v>122.508</v>
      </c>
      <c r="V939">
        <v>6</v>
      </c>
      <c r="W939">
        <v>72.739999999999995</v>
      </c>
      <c r="X939">
        <v>90146</v>
      </c>
      <c r="Y939" t="s">
        <v>3215</v>
      </c>
    </row>
    <row r="940" spans="1:25" x14ac:dyDescent="0.2">
      <c r="A940">
        <v>2287</v>
      </c>
      <c r="B940" t="s">
        <v>1239</v>
      </c>
      <c r="C940" t="s">
        <v>46</v>
      </c>
      <c r="D940">
        <v>0.05</v>
      </c>
      <c r="E940">
        <v>34.99</v>
      </c>
      <c r="F940">
        <v>7.73</v>
      </c>
      <c r="G940" t="s">
        <v>63</v>
      </c>
      <c r="H940" t="s">
        <v>70</v>
      </c>
      <c r="I940" t="s">
        <v>24</v>
      </c>
      <c r="J940" t="s">
        <v>25</v>
      </c>
      <c r="K940" t="s">
        <v>49</v>
      </c>
      <c r="L940" t="s">
        <v>1280</v>
      </c>
      <c r="M940">
        <v>0.59</v>
      </c>
      <c r="N940" t="s">
        <v>8</v>
      </c>
      <c r="O940" t="s">
        <v>9</v>
      </c>
      <c r="P940" t="s">
        <v>247</v>
      </c>
      <c r="Q940" t="s">
        <v>1241</v>
      </c>
      <c r="R940">
        <v>29483</v>
      </c>
      <c r="S940">
        <v>42088</v>
      </c>
      <c r="T940">
        <v>42090</v>
      </c>
      <c r="U940">
        <v>-12.0267</v>
      </c>
      <c r="V940">
        <v>12</v>
      </c>
      <c r="W940">
        <v>418.75</v>
      </c>
      <c r="X940">
        <v>90146</v>
      </c>
      <c r="Y940" t="s">
        <v>3215</v>
      </c>
    </row>
    <row r="941" spans="1:25" x14ac:dyDescent="0.2">
      <c r="A941">
        <v>2833</v>
      </c>
      <c r="B941" t="s">
        <v>1837</v>
      </c>
      <c r="C941" t="s">
        <v>46</v>
      </c>
      <c r="D941">
        <v>0.03</v>
      </c>
      <c r="E941">
        <v>140.97999999999999</v>
      </c>
      <c r="F941">
        <v>36.090000000000003</v>
      </c>
      <c r="G941" t="s">
        <v>2</v>
      </c>
      <c r="H941" t="s">
        <v>3</v>
      </c>
      <c r="I941" t="s">
        <v>4</v>
      </c>
      <c r="J941" t="s">
        <v>93</v>
      </c>
      <c r="K941" t="s">
        <v>6</v>
      </c>
      <c r="L941" t="s">
        <v>1838</v>
      </c>
      <c r="M941">
        <v>0.77</v>
      </c>
      <c r="N941" t="s">
        <v>8</v>
      </c>
      <c r="O941" t="s">
        <v>28</v>
      </c>
      <c r="P941" t="s">
        <v>60</v>
      </c>
      <c r="Q941" t="s">
        <v>1839</v>
      </c>
      <c r="R941">
        <v>55076</v>
      </c>
      <c r="S941">
        <v>42088</v>
      </c>
      <c r="T941">
        <v>42090</v>
      </c>
      <c r="U941">
        <v>-221.5</v>
      </c>
      <c r="V941">
        <v>4</v>
      </c>
      <c r="W941">
        <v>608.80999999999995</v>
      </c>
      <c r="X941">
        <v>91030</v>
      </c>
      <c r="Y941" t="s">
        <v>3216</v>
      </c>
    </row>
    <row r="942" spans="1:25" x14ac:dyDescent="0.2">
      <c r="A942">
        <v>2833</v>
      </c>
      <c r="B942" t="s">
        <v>1837</v>
      </c>
      <c r="C942" t="s">
        <v>46</v>
      </c>
      <c r="D942">
        <v>0.08</v>
      </c>
      <c r="E942">
        <v>65.989999999999995</v>
      </c>
      <c r="F942">
        <v>8.99</v>
      </c>
      <c r="G942" t="s">
        <v>14</v>
      </c>
      <c r="H942" t="s">
        <v>3</v>
      </c>
      <c r="I942" t="s">
        <v>16</v>
      </c>
      <c r="J942" t="s">
        <v>111</v>
      </c>
      <c r="K942" t="s">
        <v>49</v>
      </c>
      <c r="L942" t="s">
        <v>1840</v>
      </c>
      <c r="M942">
        <v>0.56000000000000005</v>
      </c>
      <c r="N942" t="s">
        <v>8</v>
      </c>
      <c r="O942" t="s">
        <v>28</v>
      </c>
      <c r="P942" t="s">
        <v>60</v>
      </c>
      <c r="Q942" t="s">
        <v>1839</v>
      </c>
      <c r="R942">
        <v>55076</v>
      </c>
      <c r="S942">
        <v>42088</v>
      </c>
      <c r="T942">
        <v>42089</v>
      </c>
      <c r="U942">
        <v>206.352</v>
      </c>
      <c r="V942">
        <v>15</v>
      </c>
      <c r="W942">
        <v>808.61</v>
      </c>
      <c r="X942">
        <v>91030</v>
      </c>
      <c r="Y942" t="s">
        <v>3216</v>
      </c>
    </row>
    <row r="943" spans="1:25" x14ac:dyDescent="0.2">
      <c r="A943">
        <v>1767</v>
      </c>
      <c r="B943" t="s">
        <v>1841</v>
      </c>
      <c r="C943" t="s">
        <v>1</v>
      </c>
      <c r="D943">
        <v>0.01</v>
      </c>
      <c r="E943">
        <v>50.98</v>
      </c>
      <c r="F943">
        <v>6.5</v>
      </c>
      <c r="G943" t="s">
        <v>14</v>
      </c>
      <c r="H943" t="s">
        <v>47</v>
      </c>
      <c r="I943" t="s">
        <v>16</v>
      </c>
      <c r="J943" t="s">
        <v>17</v>
      </c>
      <c r="K943" t="s">
        <v>49</v>
      </c>
      <c r="L943" t="s">
        <v>1842</v>
      </c>
      <c r="M943">
        <v>0.73</v>
      </c>
      <c r="N943" t="s">
        <v>8</v>
      </c>
      <c r="O943" t="s">
        <v>9</v>
      </c>
      <c r="P943" t="s">
        <v>51</v>
      </c>
      <c r="Q943" t="s">
        <v>1843</v>
      </c>
      <c r="R943">
        <v>30265</v>
      </c>
      <c r="S943">
        <v>42089</v>
      </c>
      <c r="T943">
        <v>42090</v>
      </c>
      <c r="U943">
        <v>5.3396999999999997</v>
      </c>
      <c r="V943">
        <v>16</v>
      </c>
      <c r="W943">
        <v>818.49</v>
      </c>
      <c r="X943">
        <v>89211</v>
      </c>
      <c r="Y943" t="s">
        <v>3215</v>
      </c>
    </row>
    <row r="944" spans="1:25" x14ac:dyDescent="0.2">
      <c r="A944">
        <v>2114</v>
      </c>
      <c r="B944" t="s">
        <v>1351</v>
      </c>
      <c r="C944" t="s">
        <v>1</v>
      </c>
      <c r="D944">
        <v>0.08</v>
      </c>
      <c r="E944">
        <v>6.68</v>
      </c>
      <c r="F944">
        <v>1.5</v>
      </c>
      <c r="G944" t="s">
        <v>14</v>
      </c>
      <c r="H944" t="s">
        <v>70</v>
      </c>
      <c r="I944" t="s">
        <v>24</v>
      </c>
      <c r="J944" t="s">
        <v>25</v>
      </c>
      <c r="K944" t="s">
        <v>26</v>
      </c>
      <c r="L944" t="s">
        <v>1844</v>
      </c>
      <c r="M944">
        <v>0.48</v>
      </c>
      <c r="N944" t="s">
        <v>8</v>
      </c>
      <c r="O944" t="s">
        <v>9</v>
      </c>
      <c r="P944" t="s">
        <v>218</v>
      </c>
      <c r="Q944" t="s">
        <v>1353</v>
      </c>
      <c r="R944">
        <v>23518</v>
      </c>
      <c r="S944">
        <v>42089</v>
      </c>
      <c r="T944">
        <v>42091</v>
      </c>
      <c r="U944">
        <v>-601.80399999999997</v>
      </c>
      <c r="V944">
        <v>10</v>
      </c>
      <c r="W944">
        <v>66.12</v>
      </c>
      <c r="X944">
        <v>88403</v>
      </c>
      <c r="Y944" t="s">
        <v>3215</v>
      </c>
    </row>
    <row r="945" spans="1:25" x14ac:dyDescent="0.2">
      <c r="A945">
        <v>3379</v>
      </c>
      <c r="B945" t="s">
        <v>1845</v>
      </c>
      <c r="C945" t="s">
        <v>1</v>
      </c>
      <c r="D945">
        <v>0</v>
      </c>
      <c r="E945">
        <v>19.98</v>
      </c>
      <c r="F945">
        <v>5.97</v>
      </c>
      <c r="G945" t="s">
        <v>63</v>
      </c>
      <c r="H945" t="s">
        <v>70</v>
      </c>
      <c r="I945" t="s">
        <v>24</v>
      </c>
      <c r="J945" t="s">
        <v>64</v>
      </c>
      <c r="K945" t="s">
        <v>49</v>
      </c>
      <c r="L945" t="s">
        <v>1846</v>
      </c>
      <c r="M945">
        <v>0.38</v>
      </c>
      <c r="N945" t="s">
        <v>8</v>
      </c>
      <c r="O945" t="s">
        <v>9</v>
      </c>
      <c r="P945" t="s">
        <v>51</v>
      </c>
      <c r="Q945" t="s">
        <v>1847</v>
      </c>
      <c r="R945">
        <v>30144</v>
      </c>
      <c r="S945">
        <v>42089</v>
      </c>
      <c r="T945">
        <v>42092</v>
      </c>
      <c r="U945">
        <v>-189.714</v>
      </c>
      <c r="V945">
        <v>12</v>
      </c>
      <c r="W945">
        <v>249.07</v>
      </c>
      <c r="X945">
        <v>88837</v>
      </c>
      <c r="Y945" t="s">
        <v>3215</v>
      </c>
    </row>
    <row r="946" spans="1:25" x14ac:dyDescent="0.2">
      <c r="A946">
        <v>2124</v>
      </c>
      <c r="B946" t="s">
        <v>12</v>
      </c>
      <c r="C946" t="s">
        <v>13</v>
      </c>
      <c r="D946">
        <v>0.03</v>
      </c>
      <c r="E946">
        <v>124.49</v>
      </c>
      <c r="F946">
        <v>51.94</v>
      </c>
      <c r="G946" t="s">
        <v>2</v>
      </c>
      <c r="H946" t="s">
        <v>70</v>
      </c>
      <c r="I946" t="s">
        <v>4</v>
      </c>
      <c r="J946" t="s">
        <v>5</v>
      </c>
      <c r="K946" t="s">
        <v>6</v>
      </c>
      <c r="L946" t="s">
        <v>1125</v>
      </c>
      <c r="M946">
        <v>0.63</v>
      </c>
      <c r="N946" t="s">
        <v>8</v>
      </c>
      <c r="O946" t="s">
        <v>9</v>
      </c>
      <c r="P946" t="s">
        <v>20</v>
      </c>
      <c r="Q946" t="s">
        <v>21</v>
      </c>
      <c r="R946">
        <v>72301</v>
      </c>
      <c r="S946">
        <v>42089</v>
      </c>
      <c r="T946">
        <v>42090</v>
      </c>
      <c r="U946">
        <v>18.173999999999999</v>
      </c>
      <c r="V946">
        <v>21</v>
      </c>
      <c r="W946">
        <v>2761.94</v>
      </c>
      <c r="X946">
        <v>89666</v>
      </c>
      <c r="Y946" t="s">
        <v>3215</v>
      </c>
    </row>
    <row r="947" spans="1:25" x14ac:dyDescent="0.2">
      <c r="A947">
        <v>2066</v>
      </c>
      <c r="B947" t="s">
        <v>1848</v>
      </c>
      <c r="C947" t="s">
        <v>92</v>
      </c>
      <c r="D947">
        <v>0.09</v>
      </c>
      <c r="E947">
        <v>20.89</v>
      </c>
      <c r="F947">
        <v>11.52</v>
      </c>
      <c r="G947" t="s">
        <v>14</v>
      </c>
      <c r="H947" t="s">
        <v>47</v>
      </c>
      <c r="I947" t="s">
        <v>24</v>
      </c>
      <c r="J947" t="s">
        <v>54</v>
      </c>
      <c r="K947" t="s">
        <v>49</v>
      </c>
      <c r="L947" t="s">
        <v>1849</v>
      </c>
      <c r="M947">
        <v>0.83</v>
      </c>
      <c r="N947" t="s">
        <v>8</v>
      </c>
      <c r="O947" t="s">
        <v>9</v>
      </c>
      <c r="P947" t="s">
        <v>73</v>
      </c>
      <c r="Q947" t="s">
        <v>1850</v>
      </c>
      <c r="R947">
        <v>28079</v>
      </c>
      <c r="S947">
        <v>42089</v>
      </c>
      <c r="T947">
        <v>42090</v>
      </c>
      <c r="U947">
        <v>-133.54599999999999</v>
      </c>
      <c r="V947">
        <v>7</v>
      </c>
      <c r="W947">
        <v>146.5</v>
      </c>
      <c r="X947">
        <v>85833</v>
      </c>
      <c r="Y947" t="s">
        <v>3215</v>
      </c>
    </row>
    <row r="948" spans="1:25" x14ac:dyDescent="0.2">
      <c r="A948">
        <v>2419</v>
      </c>
      <c r="B948" t="s">
        <v>1851</v>
      </c>
      <c r="C948" t="s">
        <v>46</v>
      </c>
      <c r="D948">
        <v>7.0000000000000007E-2</v>
      </c>
      <c r="E948">
        <v>225.04</v>
      </c>
      <c r="F948">
        <v>11.79</v>
      </c>
      <c r="G948" t="s">
        <v>14</v>
      </c>
      <c r="H948" t="s">
        <v>15</v>
      </c>
      <c r="I948" t="s">
        <v>24</v>
      </c>
      <c r="J948" t="s">
        <v>71</v>
      </c>
      <c r="K948" t="s">
        <v>120</v>
      </c>
      <c r="L948" t="s">
        <v>1852</v>
      </c>
      <c r="M948">
        <v>0.42</v>
      </c>
      <c r="N948" t="s">
        <v>8</v>
      </c>
      <c r="O948" t="s">
        <v>9</v>
      </c>
      <c r="P948" t="s">
        <v>218</v>
      </c>
      <c r="Q948" t="s">
        <v>1853</v>
      </c>
      <c r="R948">
        <v>23701</v>
      </c>
      <c r="S948">
        <v>42089</v>
      </c>
      <c r="T948">
        <v>42089</v>
      </c>
      <c r="U948">
        <v>-162.91800000000001</v>
      </c>
      <c r="V948">
        <v>5</v>
      </c>
      <c r="W948">
        <v>1130.1500000000001</v>
      </c>
      <c r="X948">
        <v>86751</v>
      </c>
      <c r="Y948" t="s">
        <v>3215</v>
      </c>
    </row>
    <row r="949" spans="1:25" x14ac:dyDescent="0.2">
      <c r="A949">
        <v>2419</v>
      </c>
      <c r="B949" t="s">
        <v>1851</v>
      </c>
      <c r="C949" t="s">
        <v>46</v>
      </c>
      <c r="D949">
        <v>0.03</v>
      </c>
      <c r="E949">
        <v>7.84</v>
      </c>
      <c r="F949">
        <v>4.71</v>
      </c>
      <c r="G949" t="s">
        <v>14</v>
      </c>
      <c r="H949" t="s">
        <v>15</v>
      </c>
      <c r="I949" t="s">
        <v>24</v>
      </c>
      <c r="J949" t="s">
        <v>48</v>
      </c>
      <c r="K949" t="s">
        <v>49</v>
      </c>
      <c r="L949" t="s">
        <v>655</v>
      </c>
      <c r="M949">
        <v>0.35</v>
      </c>
      <c r="N949" t="s">
        <v>8</v>
      </c>
      <c r="O949" t="s">
        <v>9</v>
      </c>
      <c r="P949" t="s">
        <v>218</v>
      </c>
      <c r="Q949" t="s">
        <v>1853</v>
      </c>
      <c r="R949">
        <v>23701</v>
      </c>
      <c r="S949">
        <v>42089</v>
      </c>
      <c r="T949">
        <v>42092</v>
      </c>
      <c r="U949">
        <v>859.71780000000001</v>
      </c>
      <c r="V949">
        <v>7</v>
      </c>
      <c r="W949">
        <v>54.37</v>
      </c>
      <c r="X949">
        <v>86751</v>
      </c>
      <c r="Y949" t="s">
        <v>3215</v>
      </c>
    </row>
    <row r="950" spans="1:25" x14ac:dyDescent="0.2">
      <c r="A950">
        <v>2773</v>
      </c>
      <c r="B950" t="s">
        <v>1854</v>
      </c>
      <c r="C950" t="s">
        <v>46</v>
      </c>
      <c r="D950">
        <v>0.1</v>
      </c>
      <c r="E950">
        <v>5.18</v>
      </c>
      <c r="F950">
        <v>5.74</v>
      </c>
      <c r="G950" t="s">
        <v>14</v>
      </c>
      <c r="H950" t="s">
        <v>70</v>
      </c>
      <c r="I950" t="s">
        <v>24</v>
      </c>
      <c r="J950" t="s">
        <v>48</v>
      </c>
      <c r="K950" t="s">
        <v>49</v>
      </c>
      <c r="L950" t="s">
        <v>826</v>
      </c>
      <c r="M950">
        <v>0.36</v>
      </c>
      <c r="N950" t="s">
        <v>8</v>
      </c>
      <c r="O950" t="s">
        <v>35</v>
      </c>
      <c r="P950" t="s">
        <v>66</v>
      </c>
      <c r="Q950" t="s">
        <v>1586</v>
      </c>
      <c r="R950">
        <v>94568</v>
      </c>
      <c r="S950">
        <v>42089</v>
      </c>
      <c r="T950">
        <v>42091</v>
      </c>
      <c r="U950">
        <v>-29.003</v>
      </c>
      <c r="V950">
        <v>2</v>
      </c>
      <c r="W950">
        <v>10.96</v>
      </c>
      <c r="X950">
        <v>91584</v>
      </c>
      <c r="Y950" t="s">
        <v>3217</v>
      </c>
    </row>
    <row r="951" spans="1:25" x14ac:dyDescent="0.2">
      <c r="A951">
        <v>2059</v>
      </c>
      <c r="B951" t="s">
        <v>592</v>
      </c>
      <c r="C951" t="s">
        <v>1</v>
      </c>
      <c r="D951">
        <v>0.1</v>
      </c>
      <c r="E951">
        <v>9.85</v>
      </c>
      <c r="F951">
        <v>4.82</v>
      </c>
      <c r="G951" t="s">
        <v>14</v>
      </c>
      <c r="H951" t="s">
        <v>70</v>
      </c>
      <c r="I951" t="s">
        <v>24</v>
      </c>
      <c r="J951" t="s">
        <v>25</v>
      </c>
      <c r="K951" t="s">
        <v>26</v>
      </c>
      <c r="L951" t="s">
        <v>1855</v>
      </c>
      <c r="M951">
        <v>0.47</v>
      </c>
      <c r="N951" t="s">
        <v>8</v>
      </c>
      <c r="O951" t="s">
        <v>9</v>
      </c>
      <c r="P951" t="s">
        <v>73</v>
      </c>
      <c r="Q951" t="s">
        <v>593</v>
      </c>
      <c r="R951">
        <v>27260</v>
      </c>
      <c r="S951">
        <v>42090</v>
      </c>
      <c r="T951">
        <v>42091</v>
      </c>
      <c r="U951">
        <v>374.904</v>
      </c>
      <c r="V951">
        <v>12</v>
      </c>
      <c r="W951">
        <v>114.91</v>
      </c>
      <c r="X951">
        <v>88041</v>
      </c>
      <c r="Y951" t="s">
        <v>3215</v>
      </c>
    </row>
    <row r="952" spans="1:25" x14ac:dyDescent="0.2">
      <c r="A952">
        <v>2059</v>
      </c>
      <c r="B952" t="s">
        <v>592</v>
      </c>
      <c r="C952" t="s">
        <v>1</v>
      </c>
      <c r="D952">
        <v>0.04</v>
      </c>
      <c r="E952">
        <v>125.99</v>
      </c>
      <c r="F952">
        <v>7.69</v>
      </c>
      <c r="G952" t="s">
        <v>14</v>
      </c>
      <c r="H952" t="s">
        <v>70</v>
      </c>
      <c r="I952" t="s">
        <v>16</v>
      </c>
      <c r="J952" t="s">
        <v>111</v>
      </c>
      <c r="K952" t="s">
        <v>49</v>
      </c>
      <c r="L952" t="s">
        <v>1025</v>
      </c>
      <c r="M952">
        <v>0.57999999999999996</v>
      </c>
      <c r="N952" t="s">
        <v>8</v>
      </c>
      <c r="O952" t="s">
        <v>9</v>
      </c>
      <c r="P952" t="s">
        <v>73</v>
      </c>
      <c r="Q952" t="s">
        <v>593</v>
      </c>
      <c r="R952">
        <v>27260</v>
      </c>
      <c r="S952">
        <v>42090</v>
      </c>
      <c r="T952">
        <v>42091</v>
      </c>
      <c r="U952">
        <v>-528.83600000000001</v>
      </c>
      <c r="V952">
        <v>9</v>
      </c>
      <c r="W952">
        <v>934.52</v>
      </c>
      <c r="X952">
        <v>88041</v>
      </c>
      <c r="Y952" t="s">
        <v>3215</v>
      </c>
    </row>
    <row r="953" spans="1:25" x14ac:dyDescent="0.2">
      <c r="A953">
        <v>32</v>
      </c>
      <c r="B953" t="s">
        <v>620</v>
      </c>
      <c r="C953" t="s">
        <v>13</v>
      </c>
      <c r="D953">
        <v>0.01</v>
      </c>
      <c r="E953">
        <v>17.98</v>
      </c>
      <c r="F953">
        <v>8.51</v>
      </c>
      <c r="G953" t="s">
        <v>14</v>
      </c>
      <c r="H953" t="s">
        <v>70</v>
      </c>
      <c r="I953" t="s">
        <v>16</v>
      </c>
      <c r="J953" t="s">
        <v>32</v>
      </c>
      <c r="K953" t="s">
        <v>120</v>
      </c>
      <c r="L953" t="s">
        <v>1856</v>
      </c>
      <c r="M953">
        <v>0.4</v>
      </c>
      <c r="N953" t="s">
        <v>8</v>
      </c>
      <c r="O953" t="s">
        <v>35</v>
      </c>
      <c r="P953" t="s">
        <v>115</v>
      </c>
      <c r="Q953" t="s">
        <v>622</v>
      </c>
      <c r="R953">
        <v>97526</v>
      </c>
      <c r="S953">
        <v>42090</v>
      </c>
      <c r="T953">
        <v>42091</v>
      </c>
      <c r="U953">
        <v>-35.878799999999998</v>
      </c>
      <c r="V953">
        <v>2</v>
      </c>
      <c r="W953">
        <v>40.17</v>
      </c>
      <c r="X953">
        <v>89200</v>
      </c>
      <c r="Y953" t="s">
        <v>3217</v>
      </c>
    </row>
    <row r="954" spans="1:25" x14ac:dyDescent="0.2">
      <c r="A954">
        <v>234</v>
      </c>
      <c r="B954" t="s">
        <v>961</v>
      </c>
      <c r="C954" t="s">
        <v>13</v>
      </c>
      <c r="D954">
        <v>0.03</v>
      </c>
      <c r="E954">
        <v>28.53</v>
      </c>
      <c r="F954">
        <v>1.49</v>
      </c>
      <c r="G954" t="s">
        <v>14</v>
      </c>
      <c r="H954" t="s">
        <v>3</v>
      </c>
      <c r="I954" t="s">
        <v>24</v>
      </c>
      <c r="J954" t="s">
        <v>48</v>
      </c>
      <c r="K954" t="s">
        <v>49</v>
      </c>
      <c r="L954" t="s">
        <v>1808</v>
      </c>
      <c r="M954">
        <v>0.38</v>
      </c>
      <c r="N954" t="s">
        <v>8</v>
      </c>
      <c r="O954" t="s">
        <v>28</v>
      </c>
      <c r="P954" t="s">
        <v>189</v>
      </c>
      <c r="Q954" t="s">
        <v>713</v>
      </c>
      <c r="R954">
        <v>50208</v>
      </c>
      <c r="S954">
        <v>42090</v>
      </c>
      <c r="T954">
        <v>42092</v>
      </c>
      <c r="U954">
        <v>136.33709999999999</v>
      </c>
      <c r="V954">
        <v>7</v>
      </c>
      <c r="W954">
        <v>197.59</v>
      </c>
      <c r="X954">
        <v>90238</v>
      </c>
      <c r="Y954" t="s">
        <v>3216</v>
      </c>
    </row>
    <row r="955" spans="1:25" x14ac:dyDescent="0.2">
      <c r="A955">
        <v>234</v>
      </c>
      <c r="B955" t="s">
        <v>961</v>
      </c>
      <c r="C955" t="s">
        <v>13</v>
      </c>
      <c r="D955">
        <v>0.01</v>
      </c>
      <c r="E955">
        <v>15.28</v>
      </c>
      <c r="F955">
        <v>1.99</v>
      </c>
      <c r="G955" t="s">
        <v>14</v>
      </c>
      <c r="H955" t="s">
        <v>3</v>
      </c>
      <c r="I955" t="s">
        <v>16</v>
      </c>
      <c r="J955" t="s">
        <v>17</v>
      </c>
      <c r="K955" t="s">
        <v>18</v>
      </c>
      <c r="L955" t="s">
        <v>488</v>
      </c>
      <c r="M955">
        <v>0.42</v>
      </c>
      <c r="N955" t="s">
        <v>8</v>
      </c>
      <c r="O955" t="s">
        <v>28</v>
      </c>
      <c r="P955" t="s">
        <v>189</v>
      </c>
      <c r="Q955" t="s">
        <v>713</v>
      </c>
      <c r="R955">
        <v>50208</v>
      </c>
      <c r="S955">
        <v>42090</v>
      </c>
      <c r="T955">
        <v>42092</v>
      </c>
      <c r="U955">
        <v>-12.46</v>
      </c>
      <c r="V955">
        <v>2</v>
      </c>
      <c r="W955">
        <v>33.04</v>
      </c>
      <c r="X955">
        <v>90238</v>
      </c>
      <c r="Y955" t="s">
        <v>3216</v>
      </c>
    </row>
    <row r="956" spans="1:25" x14ac:dyDescent="0.2">
      <c r="A956">
        <v>920</v>
      </c>
      <c r="B956" t="s">
        <v>1857</v>
      </c>
      <c r="C956" t="s">
        <v>23</v>
      </c>
      <c r="D956">
        <v>0.1</v>
      </c>
      <c r="E956">
        <v>15.98</v>
      </c>
      <c r="F956">
        <v>4</v>
      </c>
      <c r="G956" t="s">
        <v>14</v>
      </c>
      <c r="H956" t="s">
        <v>70</v>
      </c>
      <c r="I956" t="s">
        <v>16</v>
      </c>
      <c r="J956" t="s">
        <v>17</v>
      </c>
      <c r="K956" t="s">
        <v>49</v>
      </c>
      <c r="L956" t="s">
        <v>1858</v>
      </c>
      <c r="M956">
        <v>0.37</v>
      </c>
      <c r="N956" t="s">
        <v>8</v>
      </c>
      <c r="O956" t="s">
        <v>35</v>
      </c>
      <c r="P956" t="s">
        <v>66</v>
      </c>
      <c r="Q956" t="s">
        <v>1205</v>
      </c>
      <c r="R956">
        <v>92374</v>
      </c>
      <c r="S956">
        <v>42090</v>
      </c>
      <c r="T956">
        <v>42095</v>
      </c>
      <c r="U956">
        <v>92.722200000000001</v>
      </c>
      <c r="V956">
        <v>9</v>
      </c>
      <c r="W956">
        <v>134.38</v>
      </c>
      <c r="X956">
        <v>90491</v>
      </c>
      <c r="Y956" t="s">
        <v>3217</v>
      </c>
    </row>
    <row r="957" spans="1:25" x14ac:dyDescent="0.2">
      <c r="A957">
        <v>696</v>
      </c>
      <c r="B957" t="s">
        <v>1859</v>
      </c>
      <c r="C957" t="s">
        <v>92</v>
      </c>
      <c r="D957">
        <v>0.06</v>
      </c>
      <c r="E957">
        <v>8.1199999999999992</v>
      </c>
      <c r="F957">
        <v>2.83</v>
      </c>
      <c r="G957" t="s">
        <v>14</v>
      </c>
      <c r="H957" t="s">
        <v>70</v>
      </c>
      <c r="I957" t="s">
        <v>16</v>
      </c>
      <c r="J957" t="s">
        <v>17</v>
      </c>
      <c r="K957" t="s">
        <v>18</v>
      </c>
      <c r="L957" t="s">
        <v>1674</v>
      </c>
      <c r="M957">
        <v>0.77</v>
      </c>
      <c r="N957" t="s">
        <v>8</v>
      </c>
      <c r="O957" t="s">
        <v>28</v>
      </c>
      <c r="P957" t="s">
        <v>29</v>
      </c>
      <c r="Q957" t="s">
        <v>1860</v>
      </c>
      <c r="R957">
        <v>46307</v>
      </c>
      <c r="S957">
        <v>42090</v>
      </c>
      <c r="T957">
        <v>42091</v>
      </c>
      <c r="U957">
        <v>-82.83</v>
      </c>
      <c r="V957">
        <v>10</v>
      </c>
      <c r="W957">
        <v>78.540000000000006</v>
      </c>
      <c r="X957">
        <v>89847</v>
      </c>
      <c r="Y957" t="s">
        <v>3216</v>
      </c>
    </row>
    <row r="958" spans="1:25" x14ac:dyDescent="0.2">
      <c r="A958">
        <v>696</v>
      </c>
      <c r="B958" t="s">
        <v>1859</v>
      </c>
      <c r="C958" t="s">
        <v>92</v>
      </c>
      <c r="D958">
        <v>0.05</v>
      </c>
      <c r="E958">
        <v>51.65</v>
      </c>
      <c r="F958">
        <v>18.45</v>
      </c>
      <c r="G958" t="s">
        <v>14</v>
      </c>
      <c r="H958" t="s">
        <v>70</v>
      </c>
      <c r="I958" t="s">
        <v>4</v>
      </c>
      <c r="J958" t="s">
        <v>102</v>
      </c>
      <c r="K958" t="s">
        <v>120</v>
      </c>
      <c r="L958" t="s">
        <v>1861</v>
      </c>
      <c r="M958">
        <v>0.65</v>
      </c>
      <c r="N958" t="s">
        <v>8</v>
      </c>
      <c r="O958" t="s">
        <v>28</v>
      </c>
      <c r="P958" t="s">
        <v>29</v>
      </c>
      <c r="Q958" t="s">
        <v>1860</v>
      </c>
      <c r="R958">
        <v>46307</v>
      </c>
      <c r="S958">
        <v>42090</v>
      </c>
      <c r="T958">
        <v>42091</v>
      </c>
      <c r="U958">
        <v>25.04</v>
      </c>
      <c r="V958">
        <v>12</v>
      </c>
      <c r="W958">
        <v>605.1</v>
      </c>
      <c r="X958">
        <v>89847</v>
      </c>
      <c r="Y958" t="s">
        <v>3216</v>
      </c>
    </row>
    <row r="959" spans="1:25" x14ac:dyDescent="0.2">
      <c r="A959">
        <v>697</v>
      </c>
      <c r="B959" t="s">
        <v>1017</v>
      </c>
      <c r="C959" t="s">
        <v>92</v>
      </c>
      <c r="D959">
        <v>0.1</v>
      </c>
      <c r="E959">
        <v>175.99</v>
      </c>
      <c r="F959">
        <v>8.99</v>
      </c>
      <c r="G959" t="s">
        <v>14</v>
      </c>
      <c r="H959" t="s">
        <v>70</v>
      </c>
      <c r="I959" t="s">
        <v>16</v>
      </c>
      <c r="J959" t="s">
        <v>111</v>
      </c>
      <c r="K959" t="s">
        <v>49</v>
      </c>
      <c r="L959" t="s">
        <v>1155</v>
      </c>
      <c r="M959">
        <v>0.56999999999999995</v>
      </c>
      <c r="N959" t="s">
        <v>8</v>
      </c>
      <c r="O959" t="s">
        <v>28</v>
      </c>
      <c r="P959" t="s">
        <v>29</v>
      </c>
      <c r="Q959" t="s">
        <v>1018</v>
      </c>
      <c r="R959">
        <v>46312</v>
      </c>
      <c r="S959">
        <v>42090</v>
      </c>
      <c r="T959">
        <v>42091</v>
      </c>
      <c r="U959">
        <v>928.96079999999995</v>
      </c>
      <c r="V959">
        <v>10</v>
      </c>
      <c r="W959">
        <v>1346.32</v>
      </c>
      <c r="X959">
        <v>89847</v>
      </c>
      <c r="Y959" t="s">
        <v>3216</v>
      </c>
    </row>
    <row r="960" spans="1:25" x14ac:dyDescent="0.2">
      <c r="A960">
        <v>698</v>
      </c>
      <c r="B960" t="s">
        <v>1019</v>
      </c>
      <c r="C960" t="s">
        <v>92</v>
      </c>
      <c r="D960">
        <v>0.06</v>
      </c>
      <c r="E960">
        <v>8.1199999999999992</v>
      </c>
      <c r="F960">
        <v>2.83</v>
      </c>
      <c r="G960" t="s">
        <v>14</v>
      </c>
      <c r="H960" t="s">
        <v>70</v>
      </c>
      <c r="I960" t="s">
        <v>16</v>
      </c>
      <c r="J960" t="s">
        <v>17</v>
      </c>
      <c r="K960" t="s">
        <v>18</v>
      </c>
      <c r="L960" t="s">
        <v>1674</v>
      </c>
      <c r="M960">
        <v>0.77</v>
      </c>
      <c r="N960" t="s">
        <v>8</v>
      </c>
      <c r="O960" t="s">
        <v>35</v>
      </c>
      <c r="P960" t="s">
        <v>42</v>
      </c>
      <c r="Q960" t="s">
        <v>118</v>
      </c>
      <c r="R960">
        <v>98105</v>
      </c>
      <c r="S960">
        <v>42090</v>
      </c>
      <c r="T960">
        <v>42091</v>
      </c>
      <c r="U960">
        <v>-82.83</v>
      </c>
      <c r="V960">
        <v>41</v>
      </c>
      <c r="W960">
        <v>322.02999999999997</v>
      </c>
      <c r="X960">
        <v>32869</v>
      </c>
      <c r="Y960" t="s">
        <v>3217</v>
      </c>
    </row>
    <row r="961" spans="1:25" x14ac:dyDescent="0.2">
      <c r="A961">
        <v>698</v>
      </c>
      <c r="B961" t="s">
        <v>1019</v>
      </c>
      <c r="C961" t="s">
        <v>92</v>
      </c>
      <c r="D961">
        <v>0.05</v>
      </c>
      <c r="E961">
        <v>51.65</v>
      </c>
      <c r="F961">
        <v>18.45</v>
      </c>
      <c r="G961" t="s">
        <v>14</v>
      </c>
      <c r="H961" t="s">
        <v>70</v>
      </c>
      <c r="I961" t="s">
        <v>4</v>
      </c>
      <c r="J961" t="s">
        <v>102</v>
      </c>
      <c r="K961" t="s">
        <v>120</v>
      </c>
      <c r="L961" t="s">
        <v>1861</v>
      </c>
      <c r="M961">
        <v>0.65</v>
      </c>
      <c r="N961" t="s">
        <v>8</v>
      </c>
      <c r="O961" t="s">
        <v>35</v>
      </c>
      <c r="P961" t="s">
        <v>42</v>
      </c>
      <c r="Q961" t="s">
        <v>118</v>
      </c>
      <c r="R961">
        <v>98105</v>
      </c>
      <c r="S961">
        <v>42090</v>
      </c>
      <c r="T961">
        <v>42091</v>
      </c>
      <c r="U961">
        <v>25.04</v>
      </c>
      <c r="V961">
        <v>49</v>
      </c>
      <c r="W961">
        <v>2470.84</v>
      </c>
      <c r="X961">
        <v>32869</v>
      </c>
      <c r="Y961" t="s">
        <v>3217</v>
      </c>
    </row>
    <row r="962" spans="1:25" x14ac:dyDescent="0.2">
      <c r="A962">
        <v>698</v>
      </c>
      <c r="B962" t="s">
        <v>1019</v>
      </c>
      <c r="C962" t="s">
        <v>92</v>
      </c>
      <c r="D962">
        <v>0.1</v>
      </c>
      <c r="E962">
        <v>175.99</v>
      </c>
      <c r="F962">
        <v>8.99</v>
      </c>
      <c r="G962" t="s">
        <v>14</v>
      </c>
      <c r="H962" t="s">
        <v>70</v>
      </c>
      <c r="I962" t="s">
        <v>16</v>
      </c>
      <c r="J962" t="s">
        <v>111</v>
      </c>
      <c r="K962" t="s">
        <v>49</v>
      </c>
      <c r="L962" t="s">
        <v>1155</v>
      </c>
      <c r="M962">
        <v>0.56999999999999995</v>
      </c>
      <c r="N962" t="s">
        <v>8</v>
      </c>
      <c r="O962" t="s">
        <v>35</v>
      </c>
      <c r="P962" t="s">
        <v>42</v>
      </c>
      <c r="Q962" t="s">
        <v>118</v>
      </c>
      <c r="R962">
        <v>98105</v>
      </c>
      <c r="S962">
        <v>42090</v>
      </c>
      <c r="T962">
        <v>42091</v>
      </c>
      <c r="U962">
        <v>930.98699999999997</v>
      </c>
      <c r="V962">
        <v>39</v>
      </c>
      <c r="W962">
        <v>5250.66</v>
      </c>
      <c r="X962">
        <v>32869</v>
      </c>
      <c r="Y962" t="s">
        <v>3217</v>
      </c>
    </row>
    <row r="963" spans="1:25" x14ac:dyDescent="0.2">
      <c r="A963">
        <v>1625</v>
      </c>
      <c r="B963" t="s">
        <v>1199</v>
      </c>
      <c r="C963" t="s">
        <v>92</v>
      </c>
      <c r="D963">
        <v>0.08</v>
      </c>
      <c r="E963">
        <v>213.45</v>
      </c>
      <c r="F963">
        <v>14.7</v>
      </c>
      <c r="G963" t="s">
        <v>2</v>
      </c>
      <c r="H963" t="s">
        <v>47</v>
      </c>
      <c r="I963" t="s">
        <v>16</v>
      </c>
      <c r="J963" t="s">
        <v>32</v>
      </c>
      <c r="K963" t="s">
        <v>33</v>
      </c>
      <c r="L963" t="s">
        <v>156</v>
      </c>
      <c r="M963">
        <v>0.59</v>
      </c>
      <c r="N963" t="s">
        <v>8</v>
      </c>
      <c r="O963" t="s">
        <v>87</v>
      </c>
      <c r="P963" t="s">
        <v>88</v>
      </c>
      <c r="Q963" t="s">
        <v>1201</v>
      </c>
      <c r="R963">
        <v>11542</v>
      </c>
      <c r="S963">
        <v>42090</v>
      </c>
      <c r="T963">
        <v>42092</v>
      </c>
      <c r="U963">
        <v>1674.7542000000001</v>
      </c>
      <c r="V963">
        <v>12</v>
      </c>
      <c r="W963">
        <v>2427.1799999999998</v>
      </c>
      <c r="X963">
        <v>90600</v>
      </c>
      <c r="Y963" t="s">
        <v>3218</v>
      </c>
    </row>
    <row r="964" spans="1:25" x14ac:dyDescent="0.2">
      <c r="A964">
        <v>1625</v>
      </c>
      <c r="B964" t="s">
        <v>1199</v>
      </c>
      <c r="C964" t="s">
        <v>92</v>
      </c>
      <c r="D964">
        <v>0.1</v>
      </c>
      <c r="E964">
        <v>55.98</v>
      </c>
      <c r="F964">
        <v>13.88</v>
      </c>
      <c r="G964" t="s">
        <v>14</v>
      </c>
      <c r="H964" t="s">
        <v>47</v>
      </c>
      <c r="I964" t="s">
        <v>24</v>
      </c>
      <c r="J964" t="s">
        <v>64</v>
      </c>
      <c r="K964" t="s">
        <v>49</v>
      </c>
      <c r="L964" t="s">
        <v>1862</v>
      </c>
      <c r="M964">
        <v>0.36</v>
      </c>
      <c r="N964" t="s">
        <v>8</v>
      </c>
      <c r="O964" t="s">
        <v>87</v>
      </c>
      <c r="P964" t="s">
        <v>88</v>
      </c>
      <c r="Q964" t="s">
        <v>1201</v>
      </c>
      <c r="R964">
        <v>11542</v>
      </c>
      <c r="S964">
        <v>42090</v>
      </c>
      <c r="T964">
        <v>42092</v>
      </c>
      <c r="U964">
        <v>300.04649999999998</v>
      </c>
      <c r="V964">
        <v>8</v>
      </c>
      <c r="W964">
        <v>434.85</v>
      </c>
      <c r="X964">
        <v>90600</v>
      </c>
      <c r="Y964" t="s">
        <v>3218</v>
      </c>
    </row>
    <row r="965" spans="1:25" x14ac:dyDescent="0.2">
      <c r="A965">
        <v>1625</v>
      </c>
      <c r="B965" t="s">
        <v>1199</v>
      </c>
      <c r="C965" t="s">
        <v>92</v>
      </c>
      <c r="D965">
        <v>0</v>
      </c>
      <c r="E965">
        <v>16.059999999999999</v>
      </c>
      <c r="F965">
        <v>8.34</v>
      </c>
      <c r="G965" t="s">
        <v>14</v>
      </c>
      <c r="H965" t="s">
        <v>47</v>
      </c>
      <c r="I965" t="s">
        <v>24</v>
      </c>
      <c r="J965" t="s">
        <v>54</v>
      </c>
      <c r="K965" t="s">
        <v>49</v>
      </c>
      <c r="L965" t="s">
        <v>1863</v>
      </c>
      <c r="M965">
        <v>0.59</v>
      </c>
      <c r="N965" t="s">
        <v>8</v>
      </c>
      <c r="O965" t="s">
        <v>87</v>
      </c>
      <c r="P965" t="s">
        <v>88</v>
      </c>
      <c r="Q965" t="s">
        <v>1201</v>
      </c>
      <c r="R965">
        <v>11542</v>
      </c>
      <c r="S965">
        <v>42090</v>
      </c>
      <c r="T965">
        <v>42091</v>
      </c>
      <c r="U965">
        <v>-28.09</v>
      </c>
      <c r="V965">
        <v>1</v>
      </c>
      <c r="W965">
        <v>19.16</v>
      </c>
      <c r="X965">
        <v>90600</v>
      </c>
      <c r="Y965" t="s">
        <v>3218</v>
      </c>
    </row>
    <row r="966" spans="1:25" x14ac:dyDescent="0.2">
      <c r="A966">
        <v>1917</v>
      </c>
      <c r="B966" t="s">
        <v>1432</v>
      </c>
      <c r="C966" t="s">
        <v>92</v>
      </c>
      <c r="D966">
        <v>0.08</v>
      </c>
      <c r="E966">
        <v>18.7</v>
      </c>
      <c r="F966">
        <v>8.99</v>
      </c>
      <c r="G966" t="s">
        <v>14</v>
      </c>
      <c r="H966" t="s">
        <v>47</v>
      </c>
      <c r="I966" t="s">
        <v>4</v>
      </c>
      <c r="J966" t="s">
        <v>102</v>
      </c>
      <c r="K966" t="s">
        <v>18</v>
      </c>
      <c r="L966" t="s">
        <v>1864</v>
      </c>
      <c r="M966">
        <v>0.47</v>
      </c>
      <c r="N966" t="s">
        <v>8</v>
      </c>
      <c r="O966" t="s">
        <v>9</v>
      </c>
      <c r="P966" t="s">
        <v>20</v>
      </c>
      <c r="Q966" t="s">
        <v>1434</v>
      </c>
      <c r="R966">
        <v>72113</v>
      </c>
      <c r="S966">
        <v>42090</v>
      </c>
      <c r="T966">
        <v>42091</v>
      </c>
      <c r="U966">
        <v>16.136399999999998</v>
      </c>
      <c r="V966">
        <v>7</v>
      </c>
      <c r="W966">
        <v>132.22999999999999</v>
      </c>
      <c r="X966">
        <v>85894</v>
      </c>
      <c r="Y966" t="s">
        <v>3215</v>
      </c>
    </row>
    <row r="967" spans="1:25" x14ac:dyDescent="0.2">
      <c r="A967">
        <v>1072</v>
      </c>
      <c r="B967" t="s">
        <v>1865</v>
      </c>
      <c r="C967" t="s">
        <v>46</v>
      </c>
      <c r="D967">
        <v>0.01</v>
      </c>
      <c r="E967">
        <v>150.88999999999999</v>
      </c>
      <c r="F967">
        <v>60.2</v>
      </c>
      <c r="G967" t="s">
        <v>2</v>
      </c>
      <c r="H967" t="s">
        <v>70</v>
      </c>
      <c r="I967" t="s">
        <v>4</v>
      </c>
      <c r="J967" t="s">
        <v>85</v>
      </c>
      <c r="K967" t="s">
        <v>33</v>
      </c>
      <c r="L967" t="s">
        <v>1279</v>
      </c>
      <c r="M967">
        <v>0.77</v>
      </c>
      <c r="N967" t="s">
        <v>8</v>
      </c>
      <c r="O967" t="s">
        <v>87</v>
      </c>
      <c r="P967" t="s">
        <v>296</v>
      </c>
      <c r="Q967" t="s">
        <v>1866</v>
      </c>
      <c r="R967">
        <v>18018</v>
      </c>
      <c r="S967">
        <v>42090</v>
      </c>
      <c r="T967">
        <v>42093</v>
      </c>
      <c r="U967">
        <v>-505.76</v>
      </c>
      <c r="V967">
        <v>3</v>
      </c>
      <c r="W967">
        <v>473.53</v>
      </c>
      <c r="X967">
        <v>89631</v>
      </c>
      <c r="Y967" t="s">
        <v>3218</v>
      </c>
    </row>
    <row r="968" spans="1:25" x14ac:dyDescent="0.2">
      <c r="A968">
        <v>1481</v>
      </c>
      <c r="B968" t="s">
        <v>1867</v>
      </c>
      <c r="C968" t="s">
        <v>46</v>
      </c>
      <c r="D968">
        <v>7.0000000000000007E-2</v>
      </c>
      <c r="E968">
        <v>8.9499999999999993</v>
      </c>
      <c r="F968">
        <v>2.0099999999999998</v>
      </c>
      <c r="G968" t="s">
        <v>14</v>
      </c>
      <c r="H968" t="s">
        <v>70</v>
      </c>
      <c r="I968" t="s">
        <v>24</v>
      </c>
      <c r="J968" t="s">
        <v>64</v>
      </c>
      <c r="K968" t="s">
        <v>26</v>
      </c>
      <c r="L968" t="s">
        <v>1868</v>
      </c>
      <c r="M968">
        <v>0.39</v>
      </c>
      <c r="N968" t="s">
        <v>8</v>
      </c>
      <c r="O968" t="s">
        <v>35</v>
      </c>
      <c r="P968" t="s">
        <v>66</v>
      </c>
      <c r="Q968" t="s">
        <v>76</v>
      </c>
      <c r="R968">
        <v>90049</v>
      </c>
      <c r="S968">
        <v>42090</v>
      </c>
      <c r="T968">
        <v>42091</v>
      </c>
      <c r="U968">
        <v>91.73</v>
      </c>
      <c r="V968">
        <v>36</v>
      </c>
      <c r="W968">
        <v>307.64999999999998</v>
      </c>
      <c r="X968">
        <v>53953</v>
      </c>
      <c r="Y968" t="s">
        <v>3217</v>
      </c>
    </row>
    <row r="969" spans="1:25" x14ac:dyDescent="0.2">
      <c r="A969">
        <v>1482</v>
      </c>
      <c r="B969" t="s">
        <v>1414</v>
      </c>
      <c r="C969" t="s">
        <v>46</v>
      </c>
      <c r="D969">
        <v>7.0000000000000007E-2</v>
      </c>
      <c r="E969">
        <v>8.9499999999999993</v>
      </c>
      <c r="F969">
        <v>2.0099999999999998</v>
      </c>
      <c r="G969" t="s">
        <v>14</v>
      </c>
      <c r="H969" t="s">
        <v>70</v>
      </c>
      <c r="I969" t="s">
        <v>24</v>
      </c>
      <c r="J969" t="s">
        <v>64</v>
      </c>
      <c r="K969" t="s">
        <v>26</v>
      </c>
      <c r="L969" t="s">
        <v>1868</v>
      </c>
      <c r="M969">
        <v>0.39</v>
      </c>
      <c r="N969" t="s">
        <v>8</v>
      </c>
      <c r="O969" t="s">
        <v>28</v>
      </c>
      <c r="P969" t="s">
        <v>265</v>
      </c>
      <c r="Q969" t="s">
        <v>970</v>
      </c>
      <c r="R969">
        <v>48708</v>
      </c>
      <c r="S969">
        <v>42090</v>
      </c>
      <c r="T969">
        <v>42091</v>
      </c>
      <c r="U969">
        <v>53.067900000000002</v>
      </c>
      <c r="V969">
        <v>9</v>
      </c>
      <c r="W969">
        <v>76.91</v>
      </c>
      <c r="X969">
        <v>91362</v>
      </c>
      <c r="Y969" t="s">
        <v>3216</v>
      </c>
    </row>
    <row r="970" spans="1:25" x14ac:dyDescent="0.2">
      <c r="A970">
        <v>3354</v>
      </c>
      <c r="B970" t="s">
        <v>1869</v>
      </c>
      <c r="C970" t="s">
        <v>46</v>
      </c>
      <c r="D970">
        <v>0.04</v>
      </c>
      <c r="E970">
        <v>3.69</v>
      </c>
      <c r="F970">
        <v>0.5</v>
      </c>
      <c r="G970" t="s">
        <v>14</v>
      </c>
      <c r="H970" t="s">
        <v>70</v>
      </c>
      <c r="I970" t="s">
        <v>24</v>
      </c>
      <c r="J970" t="s">
        <v>128</v>
      </c>
      <c r="K970" t="s">
        <v>49</v>
      </c>
      <c r="L970" t="s">
        <v>1870</v>
      </c>
      <c r="M970">
        <v>0.38</v>
      </c>
      <c r="N970" t="s">
        <v>8</v>
      </c>
      <c r="O970" t="s">
        <v>35</v>
      </c>
      <c r="P970" t="s">
        <v>66</v>
      </c>
      <c r="Q970" t="s">
        <v>1871</v>
      </c>
      <c r="R970">
        <v>92231</v>
      </c>
      <c r="S970">
        <v>42090</v>
      </c>
      <c r="T970">
        <v>42092</v>
      </c>
      <c r="U970">
        <v>47.527200000000001</v>
      </c>
      <c r="V970">
        <v>19</v>
      </c>
      <c r="W970">
        <v>68.88</v>
      </c>
      <c r="X970">
        <v>88590</v>
      </c>
      <c r="Y970" t="s">
        <v>3217</v>
      </c>
    </row>
    <row r="971" spans="1:25" x14ac:dyDescent="0.2">
      <c r="A971">
        <v>2668</v>
      </c>
      <c r="B971" t="s">
        <v>1872</v>
      </c>
      <c r="C971" t="s">
        <v>13</v>
      </c>
      <c r="D971">
        <v>0.04</v>
      </c>
      <c r="E971">
        <v>10.4</v>
      </c>
      <c r="F971">
        <v>5.4</v>
      </c>
      <c r="G971" t="s">
        <v>14</v>
      </c>
      <c r="H971" t="s">
        <v>70</v>
      </c>
      <c r="I971" t="s">
        <v>4</v>
      </c>
      <c r="J971" t="s">
        <v>102</v>
      </c>
      <c r="K971" t="s">
        <v>18</v>
      </c>
      <c r="L971" t="s">
        <v>1873</v>
      </c>
      <c r="M971">
        <v>0.51</v>
      </c>
      <c r="N971" t="s">
        <v>8</v>
      </c>
      <c r="O971" t="s">
        <v>28</v>
      </c>
      <c r="P971" t="s">
        <v>1047</v>
      </c>
      <c r="Q971" t="s">
        <v>1874</v>
      </c>
      <c r="R971">
        <v>57701</v>
      </c>
      <c r="S971">
        <v>42091</v>
      </c>
      <c r="T971">
        <v>42092</v>
      </c>
      <c r="U971">
        <v>29.98</v>
      </c>
      <c r="V971">
        <v>12</v>
      </c>
      <c r="W971">
        <v>130.74</v>
      </c>
      <c r="X971">
        <v>87830</v>
      </c>
      <c r="Y971" t="s">
        <v>3216</v>
      </c>
    </row>
    <row r="972" spans="1:25" x14ac:dyDescent="0.2">
      <c r="A972">
        <v>2668</v>
      </c>
      <c r="B972" t="s">
        <v>1872</v>
      </c>
      <c r="C972" t="s">
        <v>13</v>
      </c>
      <c r="D972">
        <v>0.08</v>
      </c>
      <c r="E972">
        <v>4.28</v>
      </c>
      <c r="F972">
        <v>4.79</v>
      </c>
      <c r="G972" t="s">
        <v>14</v>
      </c>
      <c r="H972" t="s">
        <v>70</v>
      </c>
      <c r="I972" t="s">
        <v>24</v>
      </c>
      <c r="J972" t="s">
        <v>64</v>
      </c>
      <c r="K972" t="s">
        <v>49</v>
      </c>
      <c r="L972" t="s">
        <v>1875</v>
      </c>
      <c r="M972">
        <v>0.4</v>
      </c>
      <c r="N972" t="s">
        <v>8</v>
      </c>
      <c r="O972" t="s">
        <v>28</v>
      </c>
      <c r="P972" t="s">
        <v>1047</v>
      </c>
      <c r="Q972" t="s">
        <v>1874</v>
      </c>
      <c r="R972">
        <v>57701</v>
      </c>
      <c r="S972">
        <v>42091</v>
      </c>
      <c r="T972">
        <v>42093</v>
      </c>
      <c r="U972">
        <v>-121.2</v>
      </c>
      <c r="V972">
        <v>12</v>
      </c>
      <c r="W972">
        <v>49.87</v>
      </c>
      <c r="X972">
        <v>87830</v>
      </c>
      <c r="Y972" t="s">
        <v>3216</v>
      </c>
    </row>
    <row r="973" spans="1:25" x14ac:dyDescent="0.2">
      <c r="A973">
        <v>2968</v>
      </c>
      <c r="B973" t="s">
        <v>1295</v>
      </c>
      <c r="C973" t="s">
        <v>13</v>
      </c>
      <c r="D973">
        <v>0.06</v>
      </c>
      <c r="E973">
        <v>363.25</v>
      </c>
      <c r="F973">
        <v>19.989999999999998</v>
      </c>
      <c r="G973" t="s">
        <v>14</v>
      </c>
      <c r="H973" t="s">
        <v>3</v>
      </c>
      <c r="I973" t="s">
        <v>24</v>
      </c>
      <c r="J973" t="s">
        <v>71</v>
      </c>
      <c r="K973" t="s">
        <v>49</v>
      </c>
      <c r="L973" t="s">
        <v>175</v>
      </c>
      <c r="M973">
        <v>0.56999999999999995</v>
      </c>
      <c r="N973" t="s">
        <v>8</v>
      </c>
      <c r="O973" t="s">
        <v>9</v>
      </c>
      <c r="P973" t="s">
        <v>99</v>
      </c>
      <c r="Q973" t="s">
        <v>1297</v>
      </c>
      <c r="R973">
        <v>33021</v>
      </c>
      <c r="S973">
        <v>42091</v>
      </c>
      <c r="T973">
        <v>42093</v>
      </c>
      <c r="U973">
        <v>36.164099999999998</v>
      </c>
      <c r="V973">
        <v>1</v>
      </c>
      <c r="W973">
        <v>344.87</v>
      </c>
      <c r="X973">
        <v>86086</v>
      </c>
      <c r="Y973" t="s">
        <v>3215</v>
      </c>
    </row>
    <row r="974" spans="1:25" x14ac:dyDescent="0.2">
      <c r="A974">
        <v>800</v>
      </c>
      <c r="B974" t="s">
        <v>1876</v>
      </c>
      <c r="C974" t="s">
        <v>23</v>
      </c>
      <c r="D974">
        <v>0.04</v>
      </c>
      <c r="E974">
        <v>50.98</v>
      </c>
      <c r="F974">
        <v>6.5</v>
      </c>
      <c r="G974" t="s">
        <v>14</v>
      </c>
      <c r="H974" t="s">
        <v>15</v>
      </c>
      <c r="I974" t="s">
        <v>16</v>
      </c>
      <c r="J974" t="s">
        <v>17</v>
      </c>
      <c r="K974" t="s">
        <v>49</v>
      </c>
      <c r="L974" t="s">
        <v>1842</v>
      </c>
      <c r="M974">
        <v>0.73</v>
      </c>
      <c r="N974" t="s">
        <v>8</v>
      </c>
      <c r="O974" t="s">
        <v>35</v>
      </c>
      <c r="P974" t="s">
        <v>122</v>
      </c>
      <c r="Q974" t="s">
        <v>1502</v>
      </c>
      <c r="R974">
        <v>84067</v>
      </c>
      <c r="S974">
        <v>42091</v>
      </c>
      <c r="T974">
        <v>42097</v>
      </c>
      <c r="U974">
        <v>-13.28</v>
      </c>
      <c r="V974">
        <v>11</v>
      </c>
      <c r="W974">
        <v>568.25</v>
      </c>
      <c r="X974">
        <v>89910</v>
      </c>
      <c r="Y974" t="s">
        <v>3217</v>
      </c>
    </row>
    <row r="975" spans="1:25" x14ac:dyDescent="0.2">
      <c r="A975">
        <v>800</v>
      </c>
      <c r="B975" t="s">
        <v>1876</v>
      </c>
      <c r="C975" t="s">
        <v>23</v>
      </c>
      <c r="D975">
        <v>0.02</v>
      </c>
      <c r="E975">
        <v>6.48</v>
      </c>
      <c r="F975">
        <v>5.14</v>
      </c>
      <c r="G975" t="s">
        <v>14</v>
      </c>
      <c r="H975" t="s">
        <v>15</v>
      </c>
      <c r="I975" t="s">
        <v>24</v>
      </c>
      <c r="J975" t="s">
        <v>64</v>
      </c>
      <c r="K975" t="s">
        <v>49</v>
      </c>
      <c r="L975" t="s">
        <v>1721</v>
      </c>
      <c r="M975">
        <v>0.37</v>
      </c>
      <c r="N975" t="s">
        <v>8</v>
      </c>
      <c r="O975" t="s">
        <v>35</v>
      </c>
      <c r="P975" t="s">
        <v>122</v>
      </c>
      <c r="Q975" t="s">
        <v>1502</v>
      </c>
      <c r="R975">
        <v>84067</v>
      </c>
      <c r="S975">
        <v>42091</v>
      </c>
      <c r="T975">
        <v>42093</v>
      </c>
      <c r="U975">
        <v>-48.68</v>
      </c>
      <c r="V975">
        <v>19</v>
      </c>
      <c r="W975">
        <v>126.66</v>
      </c>
      <c r="X975">
        <v>89910</v>
      </c>
      <c r="Y975" t="s">
        <v>3217</v>
      </c>
    </row>
    <row r="976" spans="1:25" x14ac:dyDescent="0.2">
      <c r="A976">
        <v>1738</v>
      </c>
      <c r="B976" t="s">
        <v>1877</v>
      </c>
      <c r="C976" t="s">
        <v>92</v>
      </c>
      <c r="D976">
        <v>0.08</v>
      </c>
      <c r="E976">
        <v>175.99</v>
      </c>
      <c r="F976">
        <v>4.99</v>
      </c>
      <c r="G976" t="s">
        <v>14</v>
      </c>
      <c r="H976" t="s">
        <v>70</v>
      </c>
      <c r="I976" t="s">
        <v>16</v>
      </c>
      <c r="J976" t="s">
        <v>111</v>
      </c>
      <c r="K976" t="s">
        <v>49</v>
      </c>
      <c r="L976" t="s">
        <v>1225</v>
      </c>
      <c r="M976">
        <v>0.59</v>
      </c>
      <c r="N976" t="s">
        <v>8</v>
      </c>
      <c r="O976" t="s">
        <v>9</v>
      </c>
      <c r="P976" t="s">
        <v>73</v>
      </c>
      <c r="Q976" t="s">
        <v>1878</v>
      </c>
      <c r="R976">
        <v>28052</v>
      </c>
      <c r="S976">
        <v>42091</v>
      </c>
      <c r="T976">
        <v>42091</v>
      </c>
      <c r="U976">
        <v>-16476.838</v>
      </c>
      <c r="V976">
        <v>10</v>
      </c>
      <c r="W976">
        <v>1486.34</v>
      </c>
      <c r="X976">
        <v>85865</v>
      </c>
      <c r="Y976" t="s">
        <v>3215</v>
      </c>
    </row>
    <row r="977" spans="1:25" x14ac:dyDescent="0.2">
      <c r="A977">
        <v>2880</v>
      </c>
      <c r="B977" t="s">
        <v>1879</v>
      </c>
      <c r="C977" t="s">
        <v>92</v>
      </c>
      <c r="D977">
        <v>0.05</v>
      </c>
      <c r="E977">
        <v>6.68</v>
      </c>
      <c r="F977">
        <v>6.93</v>
      </c>
      <c r="G977" t="s">
        <v>14</v>
      </c>
      <c r="H977" t="s">
        <v>3</v>
      </c>
      <c r="I977" t="s">
        <v>24</v>
      </c>
      <c r="J977" t="s">
        <v>64</v>
      </c>
      <c r="K977" t="s">
        <v>49</v>
      </c>
      <c r="L977" t="s">
        <v>952</v>
      </c>
      <c r="M977">
        <v>0.37</v>
      </c>
      <c r="N977" t="s">
        <v>8</v>
      </c>
      <c r="O977" t="s">
        <v>9</v>
      </c>
      <c r="P977" t="s">
        <v>99</v>
      </c>
      <c r="Q977" t="s">
        <v>1880</v>
      </c>
      <c r="R977">
        <v>33160</v>
      </c>
      <c r="S977">
        <v>42091</v>
      </c>
      <c r="T977">
        <v>42092</v>
      </c>
      <c r="U977">
        <v>-2.3519999999999999</v>
      </c>
      <c r="V977">
        <v>11</v>
      </c>
      <c r="W977">
        <v>77.2</v>
      </c>
      <c r="X977">
        <v>88626</v>
      </c>
      <c r="Y977" t="s">
        <v>3215</v>
      </c>
    </row>
    <row r="978" spans="1:25" x14ac:dyDescent="0.2">
      <c r="A978">
        <v>152</v>
      </c>
      <c r="B978" t="s">
        <v>481</v>
      </c>
      <c r="C978" t="s">
        <v>13</v>
      </c>
      <c r="D978">
        <v>0.01</v>
      </c>
      <c r="E978">
        <v>65.989999999999995</v>
      </c>
      <c r="F978">
        <v>8.99</v>
      </c>
      <c r="G978" t="s">
        <v>14</v>
      </c>
      <c r="H978" t="s">
        <v>15</v>
      </c>
      <c r="I978" t="s">
        <v>16</v>
      </c>
      <c r="J978" t="s">
        <v>111</v>
      </c>
      <c r="K978" t="s">
        <v>49</v>
      </c>
      <c r="L978" t="s">
        <v>1881</v>
      </c>
      <c r="M978">
        <v>0.6</v>
      </c>
      <c r="N978" t="s">
        <v>8</v>
      </c>
      <c r="O978" t="s">
        <v>9</v>
      </c>
      <c r="P978" t="s">
        <v>376</v>
      </c>
      <c r="Q978" t="s">
        <v>483</v>
      </c>
      <c r="R978">
        <v>37918</v>
      </c>
      <c r="S978">
        <v>42092</v>
      </c>
      <c r="T978">
        <v>42095</v>
      </c>
      <c r="U978">
        <v>97.86</v>
      </c>
      <c r="V978">
        <v>5</v>
      </c>
      <c r="W978">
        <v>292.23</v>
      </c>
      <c r="X978">
        <v>89524</v>
      </c>
      <c r="Y978" t="s">
        <v>3215</v>
      </c>
    </row>
    <row r="979" spans="1:25" x14ac:dyDescent="0.2">
      <c r="A979">
        <v>2338</v>
      </c>
      <c r="B979" t="s">
        <v>434</v>
      </c>
      <c r="C979" t="s">
        <v>13</v>
      </c>
      <c r="D979">
        <v>0.1</v>
      </c>
      <c r="E979">
        <v>6.75</v>
      </c>
      <c r="F979">
        <v>2.99</v>
      </c>
      <c r="G979" t="s">
        <v>14</v>
      </c>
      <c r="H979" t="s">
        <v>47</v>
      </c>
      <c r="I979" t="s">
        <v>24</v>
      </c>
      <c r="J979" t="s">
        <v>48</v>
      </c>
      <c r="K979" t="s">
        <v>49</v>
      </c>
      <c r="L979" t="s">
        <v>1882</v>
      </c>
      <c r="M979">
        <v>0.35</v>
      </c>
      <c r="N979" t="s">
        <v>8</v>
      </c>
      <c r="O979" t="s">
        <v>87</v>
      </c>
      <c r="P979" t="s">
        <v>394</v>
      </c>
      <c r="Q979" t="s">
        <v>436</v>
      </c>
      <c r="R979">
        <v>20740</v>
      </c>
      <c r="S979">
        <v>42092</v>
      </c>
      <c r="T979">
        <v>42092</v>
      </c>
      <c r="U979">
        <v>18.147500000000001</v>
      </c>
      <c r="V979">
        <v>15</v>
      </c>
      <c r="W979">
        <v>96.13</v>
      </c>
      <c r="X979">
        <v>91481</v>
      </c>
      <c r="Y979" t="s">
        <v>3218</v>
      </c>
    </row>
    <row r="980" spans="1:25" x14ac:dyDescent="0.2">
      <c r="A980">
        <v>2530</v>
      </c>
      <c r="B980" t="s">
        <v>1883</v>
      </c>
      <c r="C980" t="s">
        <v>13</v>
      </c>
      <c r="D980">
        <v>0.04</v>
      </c>
      <c r="E980">
        <v>40.98</v>
      </c>
      <c r="F980">
        <v>6.5</v>
      </c>
      <c r="G980" t="s">
        <v>14</v>
      </c>
      <c r="H980" t="s">
        <v>3</v>
      </c>
      <c r="I980" t="s">
        <v>16</v>
      </c>
      <c r="J980" t="s">
        <v>17</v>
      </c>
      <c r="K980" t="s">
        <v>49</v>
      </c>
      <c r="L980" t="s">
        <v>422</v>
      </c>
      <c r="M980">
        <v>0.74</v>
      </c>
      <c r="N980" t="s">
        <v>8</v>
      </c>
      <c r="O980" t="s">
        <v>35</v>
      </c>
      <c r="P980" t="s">
        <v>66</v>
      </c>
      <c r="Q980" t="s">
        <v>1884</v>
      </c>
      <c r="R980">
        <v>92307</v>
      </c>
      <c r="S980">
        <v>42092</v>
      </c>
      <c r="T980">
        <v>42093</v>
      </c>
      <c r="U980">
        <v>-89.5</v>
      </c>
      <c r="V980">
        <v>7</v>
      </c>
      <c r="W980">
        <v>277.07</v>
      </c>
      <c r="X980">
        <v>87451</v>
      </c>
      <c r="Y980" t="s">
        <v>3217</v>
      </c>
    </row>
    <row r="981" spans="1:25" x14ac:dyDescent="0.2">
      <c r="A981">
        <v>2534</v>
      </c>
      <c r="B981" t="s">
        <v>1885</v>
      </c>
      <c r="C981" t="s">
        <v>13</v>
      </c>
      <c r="D981">
        <v>0.05</v>
      </c>
      <c r="E981">
        <v>35.99</v>
      </c>
      <c r="F981">
        <v>3.3</v>
      </c>
      <c r="G981" t="s">
        <v>14</v>
      </c>
      <c r="H981" t="s">
        <v>3</v>
      </c>
      <c r="I981" t="s">
        <v>16</v>
      </c>
      <c r="J981" t="s">
        <v>111</v>
      </c>
      <c r="K981" t="s">
        <v>18</v>
      </c>
      <c r="L981" t="s">
        <v>1886</v>
      </c>
      <c r="M981">
        <v>0.39</v>
      </c>
      <c r="N981" t="s">
        <v>8</v>
      </c>
      <c r="O981" t="s">
        <v>87</v>
      </c>
      <c r="P981" t="s">
        <v>307</v>
      </c>
      <c r="Q981" t="s">
        <v>863</v>
      </c>
      <c r="R981">
        <v>4401</v>
      </c>
      <c r="S981">
        <v>42092</v>
      </c>
      <c r="T981">
        <v>42094</v>
      </c>
      <c r="U981">
        <v>103.2723</v>
      </c>
      <c r="V981">
        <v>5</v>
      </c>
      <c r="W981">
        <v>149.66999999999999</v>
      </c>
      <c r="X981">
        <v>87451</v>
      </c>
      <c r="Y981" t="s">
        <v>3218</v>
      </c>
    </row>
    <row r="982" spans="1:25" x14ac:dyDescent="0.2">
      <c r="A982">
        <v>3151</v>
      </c>
      <c r="B982" t="s">
        <v>929</v>
      </c>
      <c r="C982" t="s">
        <v>13</v>
      </c>
      <c r="D982">
        <v>0.01</v>
      </c>
      <c r="E982">
        <v>99.23</v>
      </c>
      <c r="F982">
        <v>8.99</v>
      </c>
      <c r="G982" t="s">
        <v>14</v>
      </c>
      <c r="H982" t="s">
        <v>70</v>
      </c>
      <c r="I982" t="s">
        <v>4</v>
      </c>
      <c r="J982" t="s">
        <v>102</v>
      </c>
      <c r="K982" t="s">
        <v>18</v>
      </c>
      <c r="L982" t="s">
        <v>103</v>
      </c>
      <c r="M982">
        <v>0.35</v>
      </c>
      <c r="N982" t="s">
        <v>8</v>
      </c>
      <c r="O982" t="s">
        <v>35</v>
      </c>
      <c r="P982" t="s">
        <v>66</v>
      </c>
      <c r="Q982" t="s">
        <v>930</v>
      </c>
      <c r="R982">
        <v>92277</v>
      </c>
      <c r="S982">
        <v>42092</v>
      </c>
      <c r="T982">
        <v>42096</v>
      </c>
      <c r="U982">
        <v>-87.46</v>
      </c>
      <c r="V982">
        <v>1</v>
      </c>
      <c r="W982">
        <v>99.22</v>
      </c>
      <c r="X982">
        <v>88548</v>
      </c>
      <c r="Y982" t="s">
        <v>3217</v>
      </c>
    </row>
    <row r="983" spans="1:25" x14ac:dyDescent="0.2">
      <c r="A983">
        <v>2430</v>
      </c>
      <c r="B983" t="s">
        <v>1813</v>
      </c>
      <c r="C983" t="s">
        <v>23</v>
      </c>
      <c r="D983">
        <v>0.03</v>
      </c>
      <c r="E983">
        <v>140.99</v>
      </c>
      <c r="F983">
        <v>4.2</v>
      </c>
      <c r="G983" t="s">
        <v>14</v>
      </c>
      <c r="H983" t="s">
        <v>47</v>
      </c>
      <c r="I983" t="s">
        <v>16</v>
      </c>
      <c r="J983" t="s">
        <v>111</v>
      </c>
      <c r="K983" t="s">
        <v>49</v>
      </c>
      <c r="L983" t="s">
        <v>1887</v>
      </c>
      <c r="M983">
        <v>0.59</v>
      </c>
      <c r="N983" t="s">
        <v>8</v>
      </c>
      <c r="O983" t="s">
        <v>28</v>
      </c>
      <c r="P983" t="s">
        <v>163</v>
      </c>
      <c r="Q983" t="s">
        <v>1814</v>
      </c>
      <c r="R983">
        <v>76541</v>
      </c>
      <c r="S983">
        <v>42092</v>
      </c>
      <c r="T983">
        <v>42100</v>
      </c>
      <c r="U983">
        <v>-458.74400000000003</v>
      </c>
      <c r="V983">
        <v>2</v>
      </c>
      <c r="W983">
        <v>246.44</v>
      </c>
      <c r="X983">
        <v>91110</v>
      </c>
      <c r="Y983" t="s">
        <v>3216</v>
      </c>
    </row>
    <row r="984" spans="1:25" x14ac:dyDescent="0.2">
      <c r="A984">
        <v>1028</v>
      </c>
      <c r="B984" t="s">
        <v>1888</v>
      </c>
      <c r="C984" t="s">
        <v>92</v>
      </c>
      <c r="D984">
        <v>7.0000000000000007E-2</v>
      </c>
      <c r="E984">
        <v>7.08</v>
      </c>
      <c r="F984">
        <v>2.35</v>
      </c>
      <c r="G984" t="s">
        <v>63</v>
      </c>
      <c r="H984" t="s">
        <v>3</v>
      </c>
      <c r="I984" t="s">
        <v>24</v>
      </c>
      <c r="J984" t="s">
        <v>25</v>
      </c>
      <c r="K984" t="s">
        <v>26</v>
      </c>
      <c r="L984" t="s">
        <v>1889</v>
      </c>
      <c r="M984">
        <v>0.47</v>
      </c>
      <c r="N984" t="s">
        <v>8</v>
      </c>
      <c r="O984" t="s">
        <v>87</v>
      </c>
      <c r="P984" t="s">
        <v>88</v>
      </c>
      <c r="Q984" t="s">
        <v>1890</v>
      </c>
      <c r="R984">
        <v>11725</v>
      </c>
      <c r="S984">
        <v>42092</v>
      </c>
      <c r="T984">
        <v>42093</v>
      </c>
      <c r="U984">
        <v>30.49</v>
      </c>
      <c r="V984">
        <v>13</v>
      </c>
      <c r="W984">
        <v>93.82</v>
      </c>
      <c r="X984">
        <v>89006</v>
      </c>
      <c r="Y984" t="s">
        <v>3218</v>
      </c>
    </row>
    <row r="985" spans="1:25" x14ac:dyDescent="0.2">
      <c r="A985">
        <v>1129</v>
      </c>
      <c r="B985" t="s">
        <v>762</v>
      </c>
      <c r="C985" t="s">
        <v>46</v>
      </c>
      <c r="D985">
        <v>0.05</v>
      </c>
      <c r="E985">
        <v>5.78</v>
      </c>
      <c r="F985">
        <v>7.64</v>
      </c>
      <c r="G985" t="s">
        <v>63</v>
      </c>
      <c r="H985" t="s">
        <v>70</v>
      </c>
      <c r="I985" t="s">
        <v>24</v>
      </c>
      <c r="J985" t="s">
        <v>64</v>
      </c>
      <c r="K985" t="s">
        <v>49</v>
      </c>
      <c r="L985" t="s">
        <v>1891</v>
      </c>
      <c r="M985">
        <v>0.36</v>
      </c>
      <c r="N985" t="s">
        <v>8</v>
      </c>
      <c r="O985" t="s">
        <v>87</v>
      </c>
      <c r="P985" t="s">
        <v>379</v>
      </c>
      <c r="Q985" t="s">
        <v>764</v>
      </c>
      <c r="R985">
        <v>2118</v>
      </c>
      <c r="S985">
        <v>42092</v>
      </c>
      <c r="T985">
        <v>42094</v>
      </c>
      <c r="U985">
        <v>-116.05</v>
      </c>
      <c r="V985">
        <v>29</v>
      </c>
      <c r="W985">
        <v>177.41</v>
      </c>
      <c r="X985">
        <v>49125</v>
      </c>
      <c r="Y985" t="s">
        <v>3218</v>
      </c>
    </row>
    <row r="986" spans="1:25" x14ac:dyDescent="0.2">
      <c r="A986">
        <v>1237</v>
      </c>
      <c r="B986" t="s">
        <v>1892</v>
      </c>
      <c r="C986" t="s">
        <v>46</v>
      </c>
      <c r="D986">
        <v>0.02</v>
      </c>
      <c r="E986">
        <v>7.38</v>
      </c>
      <c r="F986">
        <v>5.21</v>
      </c>
      <c r="G986" t="s">
        <v>14</v>
      </c>
      <c r="H986" t="s">
        <v>70</v>
      </c>
      <c r="I986" t="s">
        <v>4</v>
      </c>
      <c r="J986" t="s">
        <v>102</v>
      </c>
      <c r="K986" t="s">
        <v>49</v>
      </c>
      <c r="L986" t="s">
        <v>1893</v>
      </c>
      <c r="M986">
        <v>0.56000000000000005</v>
      </c>
      <c r="N986" t="s">
        <v>8</v>
      </c>
      <c r="O986" t="s">
        <v>28</v>
      </c>
      <c r="P986" t="s">
        <v>163</v>
      </c>
      <c r="Q986" t="s">
        <v>1894</v>
      </c>
      <c r="R986">
        <v>75007</v>
      </c>
      <c r="S986">
        <v>42092</v>
      </c>
      <c r="T986">
        <v>42093</v>
      </c>
      <c r="U986">
        <v>7.74</v>
      </c>
      <c r="V986">
        <v>3</v>
      </c>
      <c r="W986">
        <v>24.52</v>
      </c>
      <c r="X986">
        <v>86076</v>
      </c>
      <c r="Y986" t="s">
        <v>3216</v>
      </c>
    </row>
    <row r="987" spans="1:25" x14ac:dyDescent="0.2">
      <c r="A987">
        <v>3399</v>
      </c>
      <c r="B987" t="s">
        <v>1895</v>
      </c>
      <c r="C987" t="s">
        <v>46</v>
      </c>
      <c r="D987">
        <v>0.08</v>
      </c>
      <c r="E987">
        <v>11.97</v>
      </c>
      <c r="F987">
        <v>5.81</v>
      </c>
      <c r="G987" t="s">
        <v>14</v>
      </c>
      <c r="H987" t="s">
        <v>3</v>
      </c>
      <c r="I987" t="s">
        <v>24</v>
      </c>
      <c r="J987" t="s">
        <v>25</v>
      </c>
      <c r="K987" t="s">
        <v>18</v>
      </c>
      <c r="L987" t="s">
        <v>1788</v>
      </c>
      <c r="M987">
        <v>0.6</v>
      </c>
      <c r="N987" t="s">
        <v>8</v>
      </c>
      <c r="O987" t="s">
        <v>28</v>
      </c>
      <c r="P987" t="s">
        <v>79</v>
      </c>
      <c r="Q987" t="s">
        <v>1557</v>
      </c>
      <c r="R987">
        <v>60016</v>
      </c>
      <c r="S987">
        <v>42092</v>
      </c>
      <c r="T987">
        <v>42094</v>
      </c>
      <c r="U987">
        <v>-41.87</v>
      </c>
      <c r="V987">
        <v>5</v>
      </c>
      <c r="W987">
        <v>59.98</v>
      </c>
      <c r="X987">
        <v>87534</v>
      </c>
      <c r="Y987" t="s">
        <v>3216</v>
      </c>
    </row>
    <row r="988" spans="1:25" x14ac:dyDescent="0.2">
      <c r="A988">
        <v>2351</v>
      </c>
      <c r="B988" t="s">
        <v>1896</v>
      </c>
      <c r="C988" t="s">
        <v>1</v>
      </c>
      <c r="D988">
        <v>0.08</v>
      </c>
      <c r="E988">
        <v>6.48</v>
      </c>
      <c r="F988">
        <v>7.49</v>
      </c>
      <c r="G988" t="s">
        <v>14</v>
      </c>
      <c r="H988" t="s">
        <v>70</v>
      </c>
      <c r="I988" t="s">
        <v>24</v>
      </c>
      <c r="J988" t="s">
        <v>64</v>
      </c>
      <c r="K988" t="s">
        <v>49</v>
      </c>
      <c r="L988" t="s">
        <v>1897</v>
      </c>
      <c r="M988">
        <v>0.37</v>
      </c>
      <c r="N988" t="s">
        <v>8</v>
      </c>
      <c r="O988" t="s">
        <v>87</v>
      </c>
      <c r="P988" t="s">
        <v>394</v>
      </c>
      <c r="Q988" t="s">
        <v>1898</v>
      </c>
      <c r="R988">
        <v>21114</v>
      </c>
      <c r="S988">
        <v>42093</v>
      </c>
      <c r="T988">
        <v>42096</v>
      </c>
      <c r="U988">
        <v>-119.32</v>
      </c>
      <c r="V988">
        <v>13</v>
      </c>
      <c r="W988">
        <v>80.86</v>
      </c>
      <c r="X988">
        <v>86163</v>
      </c>
      <c r="Y988" t="s">
        <v>3218</v>
      </c>
    </row>
    <row r="989" spans="1:25" x14ac:dyDescent="0.2">
      <c r="A989">
        <v>3154</v>
      </c>
      <c r="B989" t="s">
        <v>757</v>
      </c>
      <c r="C989" t="s">
        <v>1</v>
      </c>
      <c r="D989">
        <v>0.04</v>
      </c>
      <c r="E989">
        <v>21.38</v>
      </c>
      <c r="F989">
        <v>8.99</v>
      </c>
      <c r="G989" t="s">
        <v>14</v>
      </c>
      <c r="H989" t="s">
        <v>70</v>
      </c>
      <c r="I989" t="s">
        <v>24</v>
      </c>
      <c r="J989" t="s">
        <v>25</v>
      </c>
      <c r="K989" t="s">
        <v>18</v>
      </c>
      <c r="L989" t="s">
        <v>1653</v>
      </c>
      <c r="M989">
        <v>0.59</v>
      </c>
      <c r="N989" t="s">
        <v>8</v>
      </c>
      <c r="O989" t="s">
        <v>9</v>
      </c>
      <c r="P989" t="s">
        <v>99</v>
      </c>
      <c r="Q989" t="s">
        <v>759</v>
      </c>
      <c r="R989">
        <v>33710</v>
      </c>
      <c r="S989">
        <v>42093</v>
      </c>
      <c r="T989">
        <v>42093</v>
      </c>
      <c r="U989">
        <v>-51.66</v>
      </c>
      <c r="V989">
        <v>21</v>
      </c>
      <c r="W989">
        <v>443.66</v>
      </c>
      <c r="X989">
        <v>86901</v>
      </c>
      <c r="Y989" t="s">
        <v>3215</v>
      </c>
    </row>
    <row r="990" spans="1:25" x14ac:dyDescent="0.2">
      <c r="A990">
        <v>3252</v>
      </c>
      <c r="B990" t="s">
        <v>1899</v>
      </c>
      <c r="C990" t="s">
        <v>1</v>
      </c>
      <c r="D990">
        <v>0.01</v>
      </c>
      <c r="E990">
        <v>11.34</v>
      </c>
      <c r="F990">
        <v>5.01</v>
      </c>
      <c r="G990" t="s">
        <v>14</v>
      </c>
      <c r="H990" t="s">
        <v>3</v>
      </c>
      <c r="I990" t="s">
        <v>24</v>
      </c>
      <c r="J990" t="s">
        <v>64</v>
      </c>
      <c r="K990" t="s">
        <v>49</v>
      </c>
      <c r="L990" t="s">
        <v>391</v>
      </c>
      <c r="M990">
        <v>0.36</v>
      </c>
      <c r="N990" t="s">
        <v>8</v>
      </c>
      <c r="O990" t="s">
        <v>87</v>
      </c>
      <c r="P990" t="s">
        <v>88</v>
      </c>
      <c r="Q990" t="s">
        <v>1900</v>
      </c>
      <c r="R990">
        <v>12306</v>
      </c>
      <c r="S990">
        <v>42093</v>
      </c>
      <c r="T990">
        <v>42095</v>
      </c>
      <c r="U990">
        <v>-11.83</v>
      </c>
      <c r="V990">
        <v>1</v>
      </c>
      <c r="W990">
        <v>14.52</v>
      </c>
      <c r="X990">
        <v>87296</v>
      </c>
      <c r="Y990" t="s">
        <v>3218</v>
      </c>
    </row>
    <row r="991" spans="1:25" x14ac:dyDescent="0.2">
      <c r="A991">
        <v>84</v>
      </c>
      <c r="B991" t="s">
        <v>909</v>
      </c>
      <c r="C991" t="s">
        <v>13</v>
      </c>
      <c r="D991">
        <v>0.08</v>
      </c>
      <c r="E991">
        <v>896.99</v>
      </c>
      <c r="F991">
        <v>19.989999999999998</v>
      </c>
      <c r="G991" t="s">
        <v>14</v>
      </c>
      <c r="H991" t="s">
        <v>70</v>
      </c>
      <c r="I991" t="s">
        <v>24</v>
      </c>
      <c r="J991" t="s">
        <v>48</v>
      </c>
      <c r="K991" t="s">
        <v>49</v>
      </c>
      <c r="L991" t="s">
        <v>299</v>
      </c>
      <c r="M991">
        <v>0.38</v>
      </c>
      <c r="N991" t="s">
        <v>8</v>
      </c>
      <c r="O991" t="s">
        <v>87</v>
      </c>
      <c r="P991" t="s">
        <v>293</v>
      </c>
      <c r="Q991" t="s">
        <v>910</v>
      </c>
      <c r="R991">
        <v>45231</v>
      </c>
      <c r="S991">
        <v>42093</v>
      </c>
      <c r="T991">
        <v>42096</v>
      </c>
      <c r="U991">
        <v>7402.32</v>
      </c>
      <c r="V991">
        <v>13</v>
      </c>
      <c r="W991">
        <v>10728</v>
      </c>
      <c r="X991">
        <v>87366</v>
      </c>
      <c r="Y991" t="s">
        <v>3218</v>
      </c>
    </row>
    <row r="992" spans="1:25" x14ac:dyDescent="0.2">
      <c r="A992">
        <v>1527</v>
      </c>
      <c r="B992" t="s">
        <v>314</v>
      </c>
      <c r="C992" t="s">
        <v>23</v>
      </c>
      <c r="D992">
        <v>0.03</v>
      </c>
      <c r="E992">
        <v>65.989999999999995</v>
      </c>
      <c r="F992">
        <v>5.26</v>
      </c>
      <c r="G992" t="s">
        <v>14</v>
      </c>
      <c r="H992" t="s">
        <v>47</v>
      </c>
      <c r="I992" t="s">
        <v>16</v>
      </c>
      <c r="J992" t="s">
        <v>111</v>
      </c>
      <c r="K992" t="s">
        <v>49</v>
      </c>
      <c r="L992" t="s">
        <v>1701</v>
      </c>
      <c r="M992">
        <v>0.56000000000000005</v>
      </c>
      <c r="N992" t="s">
        <v>8</v>
      </c>
      <c r="O992" t="s">
        <v>9</v>
      </c>
      <c r="P992" t="s">
        <v>140</v>
      </c>
      <c r="Q992" t="s">
        <v>316</v>
      </c>
      <c r="R992">
        <v>35601</v>
      </c>
      <c r="S992">
        <v>42093</v>
      </c>
      <c r="T992">
        <v>42103</v>
      </c>
      <c r="U992">
        <v>-52.247999999999998</v>
      </c>
      <c r="V992">
        <v>23</v>
      </c>
      <c r="W992">
        <v>1316.03</v>
      </c>
      <c r="X992">
        <v>86814</v>
      </c>
      <c r="Y992" t="s">
        <v>3215</v>
      </c>
    </row>
    <row r="993" spans="1:25" x14ac:dyDescent="0.2">
      <c r="A993">
        <v>3205</v>
      </c>
      <c r="B993" t="s">
        <v>1901</v>
      </c>
      <c r="C993" t="s">
        <v>23</v>
      </c>
      <c r="D993">
        <v>7.0000000000000007E-2</v>
      </c>
      <c r="E993">
        <v>5.98</v>
      </c>
      <c r="F993">
        <v>0.96</v>
      </c>
      <c r="G993" t="s">
        <v>14</v>
      </c>
      <c r="H993" t="s">
        <v>15</v>
      </c>
      <c r="I993" t="s">
        <v>24</v>
      </c>
      <c r="J993" t="s">
        <v>25</v>
      </c>
      <c r="K993" t="s">
        <v>26</v>
      </c>
      <c r="L993" t="s">
        <v>1243</v>
      </c>
      <c r="M993">
        <v>0.6</v>
      </c>
      <c r="N993" t="s">
        <v>8</v>
      </c>
      <c r="O993" t="s">
        <v>35</v>
      </c>
      <c r="P993" t="s">
        <v>466</v>
      </c>
      <c r="Q993" t="s">
        <v>470</v>
      </c>
      <c r="R993">
        <v>83440</v>
      </c>
      <c r="S993">
        <v>42093</v>
      </c>
      <c r="T993">
        <v>42097</v>
      </c>
      <c r="U993">
        <v>32.83</v>
      </c>
      <c r="V993">
        <v>10</v>
      </c>
      <c r="W993">
        <v>56.4</v>
      </c>
      <c r="X993">
        <v>87933</v>
      </c>
      <c r="Y993" t="s">
        <v>3217</v>
      </c>
    </row>
    <row r="994" spans="1:25" x14ac:dyDescent="0.2">
      <c r="A994">
        <v>3206</v>
      </c>
      <c r="B994" t="s">
        <v>1902</v>
      </c>
      <c r="C994" t="s">
        <v>23</v>
      </c>
      <c r="D994">
        <v>0.01</v>
      </c>
      <c r="E994">
        <v>39.979999999999997</v>
      </c>
      <c r="F994">
        <v>4</v>
      </c>
      <c r="G994" t="s">
        <v>14</v>
      </c>
      <c r="H994" t="s">
        <v>15</v>
      </c>
      <c r="I994" t="s">
        <v>16</v>
      </c>
      <c r="J994" t="s">
        <v>17</v>
      </c>
      <c r="K994" t="s">
        <v>49</v>
      </c>
      <c r="L994" t="s">
        <v>1903</v>
      </c>
      <c r="M994">
        <v>0.7</v>
      </c>
      <c r="N994" t="s">
        <v>8</v>
      </c>
      <c r="O994" t="s">
        <v>35</v>
      </c>
      <c r="P994" t="s">
        <v>466</v>
      </c>
      <c r="Q994" t="s">
        <v>1904</v>
      </c>
      <c r="R994">
        <v>83301</v>
      </c>
      <c r="S994">
        <v>42093</v>
      </c>
      <c r="T994">
        <v>42098</v>
      </c>
      <c r="U994">
        <v>51.59</v>
      </c>
      <c r="V994">
        <v>6</v>
      </c>
      <c r="W994">
        <v>257.52</v>
      </c>
      <c r="X994">
        <v>87933</v>
      </c>
      <c r="Y994" t="s">
        <v>3217</v>
      </c>
    </row>
    <row r="995" spans="1:25" x14ac:dyDescent="0.2">
      <c r="A995">
        <v>193</v>
      </c>
      <c r="B995" t="s">
        <v>155</v>
      </c>
      <c r="C995" t="s">
        <v>92</v>
      </c>
      <c r="D995">
        <v>7.0000000000000007E-2</v>
      </c>
      <c r="E995">
        <v>6.54</v>
      </c>
      <c r="F995">
        <v>5.27</v>
      </c>
      <c r="G995" t="s">
        <v>14</v>
      </c>
      <c r="H995" t="s">
        <v>70</v>
      </c>
      <c r="I995" t="s">
        <v>24</v>
      </c>
      <c r="J995" t="s">
        <v>48</v>
      </c>
      <c r="K995" t="s">
        <v>49</v>
      </c>
      <c r="L995" t="s">
        <v>1905</v>
      </c>
      <c r="M995">
        <v>0.36</v>
      </c>
      <c r="N995" t="s">
        <v>8</v>
      </c>
      <c r="O995" t="s">
        <v>35</v>
      </c>
      <c r="P995" t="s">
        <v>122</v>
      </c>
      <c r="Q995" t="s">
        <v>157</v>
      </c>
      <c r="R995">
        <v>84041</v>
      </c>
      <c r="S995">
        <v>42093</v>
      </c>
      <c r="T995">
        <v>42095</v>
      </c>
      <c r="U995">
        <v>-66.044499999999999</v>
      </c>
      <c r="V995">
        <v>21</v>
      </c>
      <c r="W995">
        <v>140.30000000000001</v>
      </c>
      <c r="X995">
        <v>90432</v>
      </c>
      <c r="Y995" t="s">
        <v>3217</v>
      </c>
    </row>
    <row r="996" spans="1:25" x14ac:dyDescent="0.2">
      <c r="A996">
        <v>194</v>
      </c>
      <c r="B996" t="s">
        <v>369</v>
      </c>
      <c r="C996" t="s">
        <v>92</v>
      </c>
      <c r="D996">
        <v>0.09</v>
      </c>
      <c r="E996">
        <v>3.29</v>
      </c>
      <c r="F996">
        <v>1.35</v>
      </c>
      <c r="G996" t="s">
        <v>14</v>
      </c>
      <c r="H996" t="s">
        <v>70</v>
      </c>
      <c r="I996" t="s">
        <v>24</v>
      </c>
      <c r="J996" t="s">
        <v>152</v>
      </c>
      <c r="K996" t="s">
        <v>26</v>
      </c>
      <c r="L996" t="s">
        <v>1644</v>
      </c>
      <c r="M996">
        <v>0.4</v>
      </c>
      <c r="N996" t="s">
        <v>8</v>
      </c>
      <c r="O996" t="s">
        <v>35</v>
      </c>
      <c r="P996" t="s">
        <v>122</v>
      </c>
      <c r="Q996" t="s">
        <v>371</v>
      </c>
      <c r="R996">
        <v>84043</v>
      </c>
      <c r="S996">
        <v>42093</v>
      </c>
      <c r="T996">
        <v>42095</v>
      </c>
      <c r="U996">
        <v>15.66</v>
      </c>
      <c r="V996">
        <v>23</v>
      </c>
      <c r="W996">
        <v>71.55</v>
      </c>
      <c r="X996">
        <v>90432</v>
      </c>
      <c r="Y996" t="s">
        <v>3217</v>
      </c>
    </row>
    <row r="997" spans="1:25" x14ac:dyDescent="0.2">
      <c r="A997">
        <v>271</v>
      </c>
      <c r="B997" t="s">
        <v>1906</v>
      </c>
      <c r="C997" t="s">
        <v>92</v>
      </c>
      <c r="D997">
        <v>0.1</v>
      </c>
      <c r="E997">
        <v>80.97</v>
      </c>
      <c r="F997">
        <v>30.06</v>
      </c>
      <c r="G997" t="s">
        <v>2</v>
      </c>
      <c r="H997" t="s">
        <v>3</v>
      </c>
      <c r="I997" t="s">
        <v>16</v>
      </c>
      <c r="J997" t="s">
        <v>32</v>
      </c>
      <c r="K997" t="s">
        <v>6</v>
      </c>
      <c r="L997" t="s">
        <v>1128</v>
      </c>
      <c r="M997">
        <v>0.4</v>
      </c>
      <c r="N997" t="s">
        <v>8</v>
      </c>
      <c r="O997" t="s">
        <v>9</v>
      </c>
      <c r="P997" t="s">
        <v>51</v>
      </c>
      <c r="Q997" t="s">
        <v>1735</v>
      </c>
      <c r="R997">
        <v>30297</v>
      </c>
      <c r="S997">
        <v>42093</v>
      </c>
      <c r="T997">
        <v>42094</v>
      </c>
      <c r="U997">
        <v>128.02529999999999</v>
      </c>
      <c r="V997">
        <v>12</v>
      </c>
      <c r="W997">
        <v>899.81</v>
      </c>
      <c r="X997">
        <v>88940</v>
      </c>
      <c r="Y997" t="s">
        <v>3215</v>
      </c>
    </row>
    <row r="998" spans="1:25" x14ac:dyDescent="0.2">
      <c r="A998">
        <v>1314</v>
      </c>
      <c r="B998" t="s">
        <v>199</v>
      </c>
      <c r="C998" t="s">
        <v>92</v>
      </c>
      <c r="D998">
        <v>0.04</v>
      </c>
      <c r="E998">
        <v>5.34</v>
      </c>
      <c r="F998">
        <v>2.99</v>
      </c>
      <c r="G998" t="s">
        <v>14</v>
      </c>
      <c r="H998" t="s">
        <v>47</v>
      </c>
      <c r="I998" t="s">
        <v>24</v>
      </c>
      <c r="J998" t="s">
        <v>48</v>
      </c>
      <c r="K998" t="s">
        <v>49</v>
      </c>
      <c r="L998" t="s">
        <v>1354</v>
      </c>
      <c r="M998">
        <v>0.38</v>
      </c>
      <c r="N998" t="s">
        <v>8</v>
      </c>
      <c r="O998" t="s">
        <v>35</v>
      </c>
      <c r="P998" t="s">
        <v>66</v>
      </c>
      <c r="Q998" t="s">
        <v>76</v>
      </c>
      <c r="R998">
        <v>90058</v>
      </c>
      <c r="S998">
        <v>42093</v>
      </c>
      <c r="T998">
        <v>42095</v>
      </c>
      <c r="U998">
        <v>3.4510000000000001</v>
      </c>
      <c r="V998">
        <v>45</v>
      </c>
      <c r="W998">
        <v>240.6</v>
      </c>
      <c r="X998">
        <v>22755</v>
      </c>
      <c r="Y998" t="s">
        <v>3217</v>
      </c>
    </row>
    <row r="999" spans="1:25" x14ac:dyDescent="0.2">
      <c r="A999">
        <v>1314</v>
      </c>
      <c r="B999" t="s">
        <v>199</v>
      </c>
      <c r="C999" t="s">
        <v>92</v>
      </c>
      <c r="D999">
        <v>0.06</v>
      </c>
      <c r="E999">
        <v>55.99</v>
      </c>
      <c r="F999">
        <v>5</v>
      </c>
      <c r="G999" t="s">
        <v>14</v>
      </c>
      <c r="H999" t="s">
        <v>47</v>
      </c>
      <c r="I999" t="s">
        <v>16</v>
      </c>
      <c r="J999" t="s">
        <v>111</v>
      </c>
      <c r="K999" t="s">
        <v>18</v>
      </c>
      <c r="L999" t="s">
        <v>1907</v>
      </c>
      <c r="M999">
        <v>0.8</v>
      </c>
      <c r="N999" t="s">
        <v>8</v>
      </c>
      <c r="O999" t="s">
        <v>35</v>
      </c>
      <c r="P999" t="s">
        <v>66</v>
      </c>
      <c r="Q999" t="s">
        <v>76</v>
      </c>
      <c r="R999">
        <v>90058</v>
      </c>
      <c r="S999">
        <v>42093</v>
      </c>
      <c r="T999">
        <v>42095</v>
      </c>
      <c r="U999">
        <v>-275.25299999999999</v>
      </c>
      <c r="V999">
        <v>5</v>
      </c>
      <c r="W999">
        <v>236.88</v>
      </c>
      <c r="X999">
        <v>22755</v>
      </c>
      <c r="Y999" t="s">
        <v>3217</v>
      </c>
    </row>
    <row r="1000" spans="1:25" x14ac:dyDescent="0.2">
      <c r="A1000">
        <v>1315</v>
      </c>
      <c r="B1000" t="s">
        <v>1908</v>
      </c>
      <c r="C1000" t="s">
        <v>92</v>
      </c>
      <c r="D1000">
        <v>0</v>
      </c>
      <c r="E1000">
        <v>4.91</v>
      </c>
      <c r="F1000">
        <v>5.68</v>
      </c>
      <c r="G1000" t="s">
        <v>14</v>
      </c>
      <c r="H1000" t="s">
        <v>47</v>
      </c>
      <c r="I1000" t="s">
        <v>24</v>
      </c>
      <c r="J1000" t="s">
        <v>48</v>
      </c>
      <c r="K1000" t="s">
        <v>49</v>
      </c>
      <c r="L1000" t="s">
        <v>1909</v>
      </c>
      <c r="M1000">
        <v>0.36</v>
      </c>
      <c r="N1000" t="s">
        <v>8</v>
      </c>
      <c r="O1000" t="s">
        <v>35</v>
      </c>
      <c r="P1000" t="s">
        <v>36</v>
      </c>
      <c r="Q1000" t="s">
        <v>1910</v>
      </c>
      <c r="R1000">
        <v>80906</v>
      </c>
      <c r="S1000">
        <v>42093</v>
      </c>
      <c r="T1000">
        <v>42094</v>
      </c>
      <c r="U1000">
        <v>-95.047499999999999</v>
      </c>
      <c r="V1000">
        <v>9</v>
      </c>
      <c r="W1000">
        <v>48.3</v>
      </c>
      <c r="X1000">
        <v>87602</v>
      </c>
      <c r="Y1000" t="s">
        <v>3217</v>
      </c>
    </row>
    <row r="1001" spans="1:25" x14ac:dyDescent="0.2">
      <c r="A1001">
        <v>1316</v>
      </c>
      <c r="B1001" t="s">
        <v>202</v>
      </c>
      <c r="C1001" t="s">
        <v>92</v>
      </c>
      <c r="D1001">
        <v>0.04</v>
      </c>
      <c r="E1001">
        <v>5.34</v>
      </c>
      <c r="F1001">
        <v>2.99</v>
      </c>
      <c r="G1001" t="s">
        <v>14</v>
      </c>
      <c r="H1001" t="s">
        <v>47</v>
      </c>
      <c r="I1001" t="s">
        <v>24</v>
      </c>
      <c r="J1001" t="s">
        <v>48</v>
      </c>
      <c r="K1001" t="s">
        <v>49</v>
      </c>
      <c r="L1001" t="s">
        <v>1354</v>
      </c>
      <c r="M1001">
        <v>0.38</v>
      </c>
      <c r="N1001" t="s">
        <v>8</v>
      </c>
      <c r="O1001" t="s">
        <v>35</v>
      </c>
      <c r="P1001" t="s">
        <v>36</v>
      </c>
      <c r="Q1001" t="s">
        <v>203</v>
      </c>
      <c r="R1001">
        <v>80022</v>
      </c>
      <c r="S1001">
        <v>42093</v>
      </c>
      <c r="T1001">
        <v>42095</v>
      </c>
      <c r="U1001">
        <v>3.4510000000000001</v>
      </c>
      <c r="V1001">
        <v>11</v>
      </c>
      <c r="W1001">
        <v>58.81</v>
      </c>
      <c r="X1001">
        <v>87602</v>
      </c>
      <c r="Y1001" t="s">
        <v>3217</v>
      </c>
    </row>
    <row r="1002" spans="1:25" x14ac:dyDescent="0.2">
      <c r="A1002">
        <v>1316</v>
      </c>
      <c r="B1002" t="s">
        <v>202</v>
      </c>
      <c r="C1002" t="s">
        <v>92</v>
      </c>
      <c r="D1002">
        <v>0.06</v>
      </c>
      <c r="E1002">
        <v>55.99</v>
      </c>
      <c r="F1002">
        <v>5</v>
      </c>
      <c r="G1002" t="s">
        <v>14</v>
      </c>
      <c r="H1002" t="s">
        <v>47</v>
      </c>
      <c r="I1002" t="s">
        <v>16</v>
      </c>
      <c r="J1002" t="s">
        <v>111</v>
      </c>
      <c r="K1002" t="s">
        <v>18</v>
      </c>
      <c r="L1002" t="s">
        <v>1907</v>
      </c>
      <c r="M1002">
        <v>0.8</v>
      </c>
      <c r="N1002" t="s">
        <v>8</v>
      </c>
      <c r="O1002" t="s">
        <v>35</v>
      </c>
      <c r="P1002" t="s">
        <v>36</v>
      </c>
      <c r="Q1002" t="s">
        <v>203</v>
      </c>
      <c r="R1002">
        <v>80022</v>
      </c>
      <c r="S1002">
        <v>42093</v>
      </c>
      <c r="T1002">
        <v>42095</v>
      </c>
      <c r="U1002">
        <v>-275.25299999999999</v>
      </c>
      <c r="V1002">
        <v>1</v>
      </c>
      <c r="W1002">
        <v>47.38</v>
      </c>
      <c r="X1002">
        <v>87602</v>
      </c>
      <c r="Y1002" t="s">
        <v>3217</v>
      </c>
    </row>
    <row r="1003" spans="1:25" x14ac:dyDescent="0.2">
      <c r="A1003">
        <v>1840</v>
      </c>
      <c r="B1003" t="s">
        <v>1911</v>
      </c>
      <c r="C1003" t="s">
        <v>46</v>
      </c>
      <c r="D1003">
        <v>7.0000000000000007E-2</v>
      </c>
      <c r="E1003">
        <v>40.98</v>
      </c>
      <c r="F1003">
        <v>2.99</v>
      </c>
      <c r="G1003" t="s">
        <v>14</v>
      </c>
      <c r="H1003" t="s">
        <v>47</v>
      </c>
      <c r="I1003" t="s">
        <v>24</v>
      </c>
      <c r="J1003" t="s">
        <v>48</v>
      </c>
      <c r="K1003" t="s">
        <v>49</v>
      </c>
      <c r="L1003" t="s">
        <v>59</v>
      </c>
      <c r="M1003">
        <v>0.36</v>
      </c>
      <c r="N1003" t="s">
        <v>8</v>
      </c>
      <c r="O1003" t="s">
        <v>87</v>
      </c>
      <c r="P1003" t="s">
        <v>379</v>
      </c>
      <c r="Q1003" t="s">
        <v>1912</v>
      </c>
      <c r="R1003">
        <v>1469</v>
      </c>
      <c r="S1003">
        <v>42093</v>
      </c>
      <c r="T1003">
        <v>42095</v>
      </c>
      <c r="U1003">
        <v>369.20519999999999</v>
      </c>
      <c r="V1003">
        <v>13</v>
      </c>
      <c r="W1003">
        <v>535.08000000000004</v>
      </c>
      <c r="X1003">
        <v>86599</v>
      </c>
      <c r="Y1003" t="s">
        <v>3218</v>
      </c>
    </row>
    <row r="1004" spans="1:25" x14ac:dyDescent="0.2">
      <c r="A1004">
        <v>2066</v>
      </c>
      <c r="B1004" t="s">
        <v>1848</v>
      </c>
      <c r="C1004" t="s">
        <v>1</v>
      </c>
      <c r="D1004">
        <v>0.09</v>
      </c>
      <c r="E1004">
        <v>20.99</v>
      </c>
      <c r="F1004">
        <v>4.8099999999999996</v>
      </c>
      <c r="G1004" t="s">
        <v>63</v>
      </c>
      <c r="H1004" t="s">
        <v>47</v>
      </c>
      <c r="I1004" t="s">
        <v>16</v>
      </c>
      <c r="J1004" t="s">
        <v>111</v>
      </c>
      <c r="K1004" t="s">
        <v>120</v>
      </c>
      <c r="L1004" t="s">
        <v>1407</v>
      </c>
      <c r="M1004">
        <v>0.57999999999999996</v>
      </c>
      <c r="N1004" t="s">
        <v>8</v>
      </c>
      <c r="O1004" t="s">
        <v>9</v>
      </c>
      <c r="P1004" t="s">
        <v>73</v>
      </c>
      <c r="Q1004" t="s">
        <v>1850</v>
      </c>
      <c r="R1004">
        <v>28079</v>
      </c>
      <c r="S1004">
        <v>42094</v>
      </c>
      <c r="T1004">
        <v>42095</v>
      </c>
      <c r="U1004">
        <v>272.69400000000002</v>
      </c>
      <c r="V1004">
        <v>2</v>
      </c>
      <c r="W1004">
        <v>38.979999999999997</v>
      </c>
      <c r="X1004">
        <v>85834</v>
      </c>
      <c r="Y1004" t="s">
        <v>3215</v>
      </c>
    </row>
    <row r="1005" spans="1:25" x14ac:dyDescent="0.2">
      <c r="A1005">
        <v>3177</v>
      </c>
      <c r="B1005" t="s">
        <v>1618</v>
      </c>
      <c r="C1005" t="s">
        <v>1</v>
      </c>
      <c r="D1005">
        <v>0.06</v>
      </c>
      <c r="E1005">
        <v>1.68</v>
      </c>
      <c r="F1005">
        <v>1</v>
      </c>
      <c r="G1005" t="s">
        <v>14</v>
      </c>
      <c r="H1005" t="s">
        <v>15</v>
      </c>
      <c r="I1005" t="s">
        <v>24</v>
      </c>
      <c r="J1005" t="s">
        <v>25</v>
      </c>
      <c r="K1005" t="s">
        <v>26</v>
      </c>
      <c r="L1005" t="s">
        <v>396</v>
      </c>
      <c r="M1005">
        <v>0.35</v>
      </c>
      <c r="N1005" t="s">
        <v>8</v>
      </c>
      <c r="O1005" t="s">
        <v>9</v>
      </c>
      <c r="P1005" t="s">
        <v>99</v>
      </c>
      <c r="Q1005" t="s">
        <v>1619</v>
      </c>
      <c r="R1005">
        <v>33458</v>
      </c>
      <c r="S1005">
        <v>42094</v>
      </c>
      <c r="T1005">
        <v>42096</v>
      </c>
      <c r="U1005">
        <v>-1319.5</v>
      </c>
      <c r="V1005">
        <v>5</v>
      </c>
      <c r="W1005">
        <v>8.65</v>
      </c>
      <c r="X1005">
        <v>90819</v>
      </c>
      <c r="Y1005" t="s">
        <v>3215</v>
      </c>
    </row>
    <row r="1006" spans="1:25" x14ac:dyDescent="0.2">
      <c r="A1006">
        <v>1083</v>
      </c>
      <c r="B1006" t="s">
        <v>1913</v>
      </c>
      <c r="C1006" t="s">
        <v>46</v>
      </c>
      <c r="D1006">
        <v>7.0000000000000007E-2</v>
      </c>
      <c r="E1006">
        <v>55.99</v>
      </c>
      <c r="F1006">
        <v>5</v>
      </c>
      <c r="G1006" t="s">
        <v>63</v>
      </c>
      <c r="H1006" t="s">
        <v>70</v>
      </c>
      <c r="I1006" t="s">
        <v>16</v>
      </c>
      <c r="J1006" t="s">
        <v>111</v>
      </c>
      <c r="K1006" t="s">
        <v>18</v>
      </c>
      <c r="L1006" t="s">
        <v>1914</v>
      </c>
      <c r="M1006">
        <v>0.83</v>
      </c>
      <c r="N1006" t="s">
        <v>8</v>
      </c>
      <c r="O1006" t="s">
        <v>28</v>
      </c>
      <c r="P1006" t="s">
        <v>79</v>
      </c>
      <c r="Q1006" t="s">
        <v>854</v>
      </c>
      <c r="R1006">
        <v>62701</v>
      </c>
      <c r="S1006">
        <v>42094</v>
      </c>
      <c r="T1006">
        <v>42096</v>
      </c>
      <c r="U1006">
        <v>-232.99100000000001</v>
      </c>
      <c r="V1006">
        <v>1</v>
      </c>
      <c r="W1006">
        <v>54.08</v>
      </c>
      <c r="X1006">
        <v>88460</v>
      </c>
      <c r="Y1006" t="s">
        <v>3216</v>
      </c>
    </row>
    <row r="1007" spans="1:25" x14ac:dyDescent="0.2">
      <c r="A1007">
        <v>3224</v>
      </c>
      <c r="B1007" t="s">
        <v>1915</v>
      </c>
      <c r="C1007" t="s">
        <v>1</v>
      </c>
      <c r="D1007">
        <v>0.06</v>
      </c>
      <c r="E1007">
        <v>60.98</v>
      </c>
      <c r="F1007">
        <v>30</v>
      </c>
      <c r="G1007" t="s">
        <v>2</v>
      </c>
      <c r="H1007" t="s">
        <v>3</v>
      </c>
      <c r="I1007" t="s">
        <v>4</v>
      </c>
      <c r="J1007" t="s">
        <v>85</v>
      </c>
      <c r="K1007" t="s">
        <v>33</v>
      </c>
      <c r="L1007" t="s">
        <v>1916</v>
      </c>
      <c r="M1007">
        <v>0.7</v>
      </c>
      <c r="N1007" t="s">
        <v>8</v>
      </c>
      <c r="O1007" t="s">
        <v>9</v>
      </c>
      <c r="P1007" t="s">
        <v>376</v>
      </c>
      <c r="Q1007" t="s">
        <v>1917</v>
      </c>
      <c r="R1007">
        <v>37066</v>
      </c>
      <c r="S1007">
        <v>42095</v>
      </c>
      <c r="T1007">
        <v>42096</v>
      </c>
      <c r="U1007">
        <v>-74.087999999999994</v>
      </c>
      <c r="V1007">
        <v>2</v>
      </c>
      <c r="W1007">
        <v>125.9</v>
      </c>
      <c r="X1007">
        <v>86508</v>
      </c>
      <c r="Y1007" t="s">
        <v>3215</v>
      </c>
    </row>
    <row r="1008" spans="1:25" x14ac:dyDescent="0.2">
      <c r="A1008">
        <v>623</v>
      </c>
      <c r="B1008" t="s">
        <v>1918</v>
      </c>
      <c r="C1008" t="s">
        <v>13</v>
      </c>
      <c r="D1008">
        <v>0.05</v>
      </c>
      <c r="E1008">
        <v>6.48</v>
      </c>
      <c r="F1008">
        <v>8.4</v>
      </c>
      <c r="G1008" t="s">
        <v>14</v>
      </c>
      <c r="H1008" t="s">
        <v>47</v>
      </c>
      <c r="I1008" t="s">
        <v>24</v>
      </c>
      <c r="J1008" t="s">
        <v>64</v>
      </c>
      <c r="K1008" t="s">
        <v>49</v>
      </c>
      <c r="L1008" t="s">
        <v>1919</v>
      </c>
      <c r="M1008">
        <v>0.37</v>
      </c>
      <c r="N1008" t="s">
        <v>8</v>
      </c>
      <c r="O1008" t="s">
        <v>87</v>
      </c>
      <c r="P1008" t="s">
        <v>1332</v>
      </c>
      <c r="Q1008" t="s">
        <v>1920</v>
      </c>
      <c r="R1008">
        <v>3101</v>
      </c>
      <c r="S1008">
        <v>42095</v>
      </c>
      <c r="T1008">
        <v>42097</v>
      </c>
      <c r="U1008">
        <v>-226.34639999999999</v>
      </c>
      <c r="V1008">
        <v>21</v>
      </c>
      <c r="W1008">
        <v>136.99</v>
      </c>
      <c r="X1008">
        <v>91433</v>
      </c>
      <c r="Y1008" t="s">
        <v>3218</v>
      </c>
    </row>
    <row r="1009" spans="1:25" x14ac:dyDescent="0.2">
      <c r="A1009">
        <v>624</v>
      </c>
      <c r="B1009" t="s">
        <v>1921</v>
      </c>
      <c r="C1009" t="s">
        <v>13</v>
      </c>
      <c r="D1009">
        <v>0.05</v>
      </c>
      <c r="E1009">
        <v>55.99</v>
      </c>
      <c r="F1009">
        <v>5</v>
      </c>
      <c r="G1009" t="s">
        <v>14</v>
      </c>
      <c r="H1009" t="s">
        <v>47</v>
      </c>
      <c r="I1009" t="s">
        <v>16</v>
      </c>
      <c r="J1009" t="s">
        <v>111</v>
      </c>
      <c r="K1009" t="s">
        <v>18</v>
      </c>
      <c r="L1009" t="s">
        <v>1907</v>
      </c>
      <c r="M1009">
        <v>0.8</v>
      </c>
      <c r="N1009" t="s">
        <v>8</v>
      </c>
      <c r="O1009" t="s">
        <v>87</v>
      </c>
      <c r="P1009" t="s">
        <v>609</v>
      </c>
      <c r="Q1009" t="s">
        <v>1922</v>
      </c>
      <c r="R1009">
        <v>5701</v>
      </c>
      <c r="S1009">
        <v>42095</v>
      </c>
      <c r="T1009">
        <v>42095</v>
      </c>
      <c r="U1009">
        <v>-281.17583999999999</v>
      </c>
      <c r="V1009">
        <v>2</v>
      </c>
      <c r="W1009">
        <v>99.36</v>
      </c>
      <c r="X1009">
        <v>91433</v>
      </c>
      <c r="Y1009" t="s">
        <v>3218</v>
      </c>
    </row>
    <row r="1010" spans="1:25" x14ac:dyDescent="0.2">
      <c r="A1010">
        <v>1849</v>
      </c>
      <c r="B1010" t="s">
        <v>1923</v>
      </c>
      <c r="C1010" t="s">
        <v>13</v>
      </c>
      <c r="D1010">
        <v>0.09</v>
      </c>
      <c r="E1010">
        <v>35.99</v>
      </c>
      <c r="F1010">
        <v>1.1000000000000001</v>
      </c>
      <c r="G1010" t="s">
        <v>14</v>
      </c>
      <c r="H1010" t="s">
        <v>15</v>
      </c>
      <c r="I1010" t="s">
        <v>16</v>
      </c>
      <c r="J1010" t="s">
        <v>111</v>
      </c>
      <c r="K1010" t="s">
        <v>49</v>
      </c>
      <c r="L1010" t="s">
        <v>250</v>
      </c>
      <c r="M1010">
        <v>0.55000000000000004</v>
      </c>
      <c r="N1010" t="s">
        <v>8</v>
      </c>
      <c r="O1010" t="s">
        <v>9</v>
      </c>
      <c r="P1010" t="s">
        <v>140</v>
      </c>
      <c r="Q1010" t="s">
        <v>1924</v>
      </c>
      <c r="R1010">
        <v>36330</v>
      </c>
      <c r="S1010">
        <v>42095</v>
      </c>
      <c r="T1010">
        <v>42097</v>
      </c>
      <c r="U1010">
        <v>19.350000000000001</v>
      </c>
      <c r="V1010">
        <v>8</v>
      </c>
      <c r="W1010">
        <v>222.71</v>
      </c>
      <c r="X1010">
        <v>89697</v>
      </c>
      <c r="Y1010" t="s">
        <v>3215</v>
      </c>
    </row>
    <row r="1011" spans="1:25" x14ac:dyDescent="0.2">
      <c r="A1011">
        <v>1849</v>
      </c>
      <c r="B1011" t="s">
        <v>1923</v>
      </c>
      <c r="C1011" t="s">
        <v>13</v>
      </c>
      <c r="D1011">
        <v>0.01</v>
      </c>
      <c r="E1011">
        <v>125.99</v>
      </c>
      <c r="F1011">
        <v>2.5</v>
      </c>
      <c r="G1011" t="s">
        <v>14</v>
      </c>
      <c r="H1011" t="s">
        <v>15</v>
      </c>
      <c r="I1011" t="s">
        <v>16</v>
      </c>
      <c r="J1011" t="s">
        <v>111</v>
      </c>
      <c r="K1011" t="s">
        <v>49</v>
      </c>
      <c r="L1011" t="s">
        <v>924</v>
      </c>
      <c r="M1011">
        <v>0.6</v>
      </c>
      <c r="N1011" t="s">
        <v>8</v>
      </c>
      <c r="O1011" t="s">
        <v>9</v>
      </c>
      <c r="P1011" t="s">
        <v>140</v>
      </c>
      <c r="Q1011" t="s">
        <v>1924</v>
      </c>
      <c r="R1011">
        <v>36330</v>
      </c>
      <c r="S1011">
        <v>42095</v>
      </c>
      <c r="T1011">
        <v>42096</v>
      </c>
      <c r="U1011">
        <v>-967.83399999999995</v>
      </c>
      <c r="V1011">
        <v>2</v>
      </c>
      <c r="W1011">
        <v>220.52</v>
      </c>
      <c r="X1011">
        <v>89697</v>
      </c>
      <c r="Y1011" t="s">
        <v>3215</v>
      </c>
    </row>
    <row r="1012" spans="1:25" x14ac:dyDescent="0.2">
      <c r="A1012">
        <v>3246</v>
      </c>
      <c r="B1012" t="s">
        <v>1925</v>
      </c>
      <c r="C1012" t="s">
        <v>23</v>
      </c>
      <c r="D1012">
        <v>0.06</v>
      </c>
      <c r="E1012">
        <v>5.18</v>
      </c>
      <c r="F1012">
        <v>2.04</v>
      </c>
      <c r="G1012" t="s">
        <v>14</v>
      </c>
      <c r="H1012" t="s">
        <v>3</v>
      </c>
      <c r="I1012" t="s">
        <v>24</v>
      </c>
      <c r="J1012" t="s">
        <v>64</v>
      </c>
      <c r="K1012" t="s">
        <v>26</v>
      </c>
      <c r="L1012" t="s">
        <v>809</v>
      </c>
      <c r="M1012">
        <v>0.36</v>
      </c>
      <c r="N1012" t="s">
        <v>8</v>
      </c>
      <c r="O1012" t="s">
        <v>87</v>
      </c>
      <c r="P1012" t="s">
        <v>1332</v>
      </c>
      <c r="Q1012" t="s">
        <v>1926</v>
      </c>
      <c r="R1012">
        <v>3051</v>
      </c>
      <c r="S1012">
        <v>42095</v>
      </c>
      <c r="T1012">
        <v>42095</v>
      </c>
      <c r="U1012">
        <v>1.9503999999999999</v>
      </c>
      <c r="V1012">
        <v>4</v>
      </c>
      <c r="W1012">
        <v>21.86</v>
      </c>
      <c r="X1012">
        <v>88330</v>
      </c>
      <c r="Y1012" t="s">
        <v>3218</v>
      </c>
    </row>
    <row r="1013" spans="1:25" x14ac:dyDescent="0.2">
      <c r="A1013">
        <v>568</v>
      </c>
      <c r="B1013" t="s">
        <v>1458</v>
      </c>
      <c r="C1013" t="s">
        <v>92</v>
      </c>
      <c r="D1013">
        <v>0.08</v>
      </c>
      <c r="E1013">
        <v>67.28</v>
      </c>
      <c r="F1013">
        <v>19.989999999999998</v>
      </c>
      <c r="G1013" t="s">
        <v>63</v>
      </c>
      <c r="H1013" t="s">
        <v>15</v>
      </c>
      <c r="I1013" t="s">
        <v>24</v>
      </c>
      <c r="J1013" t="s">
        <v>48</v>
      </c>
      <c r="K1013" t="s">
        <v>49</v>
      </c>
      <c r="L1013" t="s">
        <v>1927</v>
      </c>
      <c r="M1013">
        <v>0.4</v>
      </c>
      <c r="N1013" t="s">
        <v>8</v>
      </c>
      <c r="O1013" t="s">
        <v>9</v>
      </c>
      <c r="P1013" t="s">
        <v>10</v>
      </c>
      <c r="Q1013" t="s">
        <v>1459</v>
      </c>
      <c r="R1013">
        <v>39701</v>
      </c>
      <c r="S1013">
        <v>42095</v>
      </c>
      <c r="T1013">
        <v>42097</v>
      </c>
      <c r="U1013">
        <v>224.85059999999999</v>
      </c>
      <c r="V1013">
        <v>16</v>
      </c>
      <c r="W1013">
        <v>1066.54</v>
      </c>
      <c r="X1013">
        <v>88882</v>
      </c>
      <c r="Y1013" t="s">
        <v>3215</v>
      </c>
    </row>
    <row r="1014" spans="1:25" x14ac:dyDescent="0.2">
      <c r="A1014">
        <v>3306</v>
      </c>
      <c r="B1014" t="s">
        <v>1928</v>
      </c>
      <c r="C1014" t="s">
        <v>92</v>
      </c>
      <c r="D1014">
        <v>0.06</v>
      </c>
      <c r="E1014">
        <v>11.33</v>
      </c>
      <c r="F1014">
        <v>6.12</v>
      </c>
      <c r="G1014" t="s">
        <v>14</v>
      </c>
      <c r="H1014" t="s">
        <v>3</v>
      </c>
      <c r="I1014" t="s">
        <v>24</v>
      </c>
      <c r="J1014" t="s">
        <v>71</v>
      </c>
      <c r="K1014" t="s">
        <v>120</v>
      </c>
      <c r="L1014" t="s">
        <v>1929</v>
      </c>
      <c r="M1014">
        <v>0.42</v>
      </c>
      <c r="N1014" t="s">
        <v>8</v>
      </c>
      <c r="O1014" t="s">
        <v>87</v>
      </c>
      <c r="P1014" t="s">
        <v>224</v>
      </c>
      <c r="Q1014" t="s">
        <v>1930</v>
      </c>
      <c r="R1014">
        <v>6320</v>
      </c>
      <c r="S1014">
        <v>42095</v>
      </c>
      <c r="T1014">
        <v>42097</v>
      </c>
      <c r="U1014">
        <v>-15.92</v>
      </c>
      <c r="V1014">
        <v>1</v>
      </c>
      <c r="W1014">
        <v>17.62</v>
      </c>
      <c r="X1014">
        <v>90461</v>
      </c>
      <c r="Y1014" t="s">
        <v>3218</v>
      </c>
    </row>
    <row r="1015" spans="1:25" x14ac:dyDescent="0.2">
      <c r="A1015">
        <v>2859</v>
      </c>
      <c r="B1015" t="s">
        <v>1931</v>
      </c>
      <c r="C1015" t="s">
        <v>46</v>
      </c>
      <c r="D1015">
        <v>0.03</v>
      </c>
      <c r="E1015">
        <v>142.86000000000001</v>
      </c>
      <c r="F1015">
        <v>19.989999999999998</v>
      </c>
      <c r="G1015" t="s">
        <v>14</v>
      </c>
      <c r="H1015" t="s">
        <v>70</v>
      </c>
      <c r="I1015" t="s">
        <v>24</v>
      </c>
      <c r="J1015" t="s">
        <v>54</v>
      </c>
      <c r="K1015" t="s">
        <v>49</v>
      </c>
      <c r="L1015" t="s">
        <v>1932</v>
      </c>
      <c r="M1015">
        <v>0.56000000000000005</v>
      </c>
      <c r="N1015" t="s">
        <v>8</v>
      </c>
      <c r="O1015" t="s">
        <v>9</v>
      </c>
      <c r="P1015" t="s">
        <v>99</v>
      </c>
      <c r="Q1015" t="s">
        <v>1933</v>
      </c>
      <c r="R1015">
        <v>32601</v>
      </c>
      <c r="S1015">
        <v>42095</v>
      </c>
      <c r="T1015">
        <v>42097</v>
      </c>
      <c r="U1015">
        <v>-8.3880999999999997</v>
      </c>
      <c r="V1015">
        <v>23</v>
      </c>
      <c r="W1015">
        <v>3292.02</v>
      </c>
      <c r="X1015">
        <v>88281</v>
      </c>
      <c r="Y1015" t="s">
        <v>3215</v>
      </c>
    </row>
    <row r="1016" spans="1:25" x14ac:dyDescent="0.2">
      <c r="A1016">
        <v>197</v>
      </c>
      <c r="B1016" t="s">
        <v>1934</v>
      </c>
      <c r="C1016" t="s">
        <v>1</v>
      </c>
      <c r="D1016">
        <v>0</v>
      </c>
      <c r="E1016">
        <v>161.55000000000001</v>
      </c>
      <c r="F1016">
        <v>19.989999999999998</v>
      </c>
      <c r="G1016" t="s">
        <v>14</v>
      </c>
      <c r="H1016" t="s">
        <v>3</v>
      </c>
      <c r="I1016" t="s">
        <v>24</v>
      </c>
      <c r="J1016" t="s">
        <v>54</v>
      </c>
      <c r="K1016" t="s">
        <v>49</v>
      </c>
      <c r="L1016" t="s">
        <v>55</v>
      </c>
      <c r="M1016">
        <v>0.66</v>
      </c>
      <c r="N1016" t="s">
        <v>8</v>
      </c>
      <c r="O1016" t="s">
        <v>28</v>
      </c>
      <c r="P1016" t="s">
        <v>513</v>
      </c>
      <c r="Q1016" t="s">
        <v>1935</v>
      </c>
      <c r="R1016">
        <v>66212</v>
      </c>
      <c r="S1016">
        <v>42096</v>
      </c>
      <c r="T1016">
        <v>42098</v>
      </c>
      <c r="U1016">
        <v>1167.1579999999999</v>
      </c>
      <c r="V1016">
        <v>19</v>
      </c>
      <c r="W1016">
        <v>3108.98</v>
      </c>
      <c r="X1016">
        <v>88921</v>
      </c>
      <c r="Y1016" t="s">
        <v>3216</v>
      </c>
    </row>
    <row r="1017" spans="1:25" x14ac:dyDescent="0.2">
      <c r="A1017">
        <v>198</v>
      </c>
      <c r="B1017" t="s">
        <v>1936</v>
      </c>
      <c r="C1017" t="s">
        <v>1</v>
      </c>
      <c r="D1017">
        <v>0</v>
      </c>
      <c r="E1017">
        <v>161.55000000000001</v>
      </c>
      <c r="F1017">
        <v>19.989999999999998</v>
      </c>
      <c r="G1017" t="s">
        <v>14</v>
      </c>
      <c r="H1017" t="s">
        <v>3</v>
      </c>
      <c r="I1017" t="s">
        <v>24</v>
      </c>
      <c r="J1017" t="s">
        <v>54</v>
      </c>
      <c r="K1017" t="s">
        <v>49</v>
      </c>
      <c r="L1017" t="s">
        <v>55</v>
      </c>
      <c r="M1017">
        <v>0.66</v>
      </c>
      <c r="N1017" t="s">
        <v>8</v>
      </c>
      <c r="O1017" t="s">
        <v>28</v>
      </c>
      <c r="P1017" t="s">
        <v>265</v>
      </c>
      <c r="Q1017" t="s">
        <v>1139</v>
      </c>
      <c r="R1017">
        <v>48138</v>
      </c>
      <c r="S1017">
        <v>42096</v>
      </c>
      <c r="T1017">
        <v>42098</v>
      </c>
      <c r="U1017">
        <v>1014.92</v>
      </c>
      <c r="V1017">
        <v>77</v>
      </c>
      <c r="W1017">
        <v>12599.55</v>
      </c>
      <c r="X1017">
        <v>51072</v>
      </c>
      <c r="Y1017" t="s">
        <v>3216</v>
      </c>
    </row>
    <row r="1018" spans="1:25" x14ac:dyDescent="0.2">
      <c r="A1018">
        <v>2667</v>
      </c>
      <c r="B1018" t="s">
        <v>1937</v>
      </c>
      <c r="C1018" t="s">
        <v>13</v>
      </c>
      <c r="D1018">
        <v>0.04</v>
      </c>
      <c r="E1018">
        <v>90.24</v>
      </c>
      <c r="F1018">
        <v>0.99</v>
      </c>
      <c r="G1018" t="s">
        <v>14</v>
      </c>
      <c r="H1018" t="s">
        <v>47</v>
      </c>
      <c r="I1018" t="s">
        <v>24</v>
      </c>
      <c r="J1018" t="s">
        <v>71</v>
      </c>
      <c r="K1018" t="s">
        <v>49</v>
      </c>
      <c r="L1018" t="s">
        <v>1938</v>
      </c>
      <c r="M1018">
        <v>0.56000000000000005</v>
      </c>
      <c r="N1018" t="s">
        <v>8</v>
      </c>
      <c r="O1018" t="s">
        <v>87</v>
      </c>
      <c r="P1018" t="s">
        <v>293</v>
      </c>
      <c r="Q1018" t="s">
        <v>1939</v>
      </c>
      <c r="R1018">
        <v>44107</v>
      </c>
      <c r="S1018">
        <v>42096</v>
      </c>
      <c r="T1018">
        <v>42098</v>
      </c>
      <c r="U1018">
        <v>246.2748</v>
      </c>
      <c r="V1018">
        <v>4</v>
      </c>
      <c r="W1018">
        <v>356.92</v>
      </c>
      <c r="X1018">
        <v>87831</v>
      </c>
      <c r="Y1018" t="s">
        <v>3218</v>
      </c>
    </row>
    <row r="1019" spans="1:25" x14ac:dyDescent="0.2">
      <c r="A1019">
        <v>2667</v>
      </c>
      <c r="B1019" t="s">
        <v>1937</v>
      </c>
      <c r="C1019" t="s">
        <v>13</v>
      </c>
      <c r="D1019">
        <v>0.09</v>
      </c>
      <c r="E1019">
        <v>47.9</v>
      </c>
      <c r="F1019">
        <v>5.86</v>
      </c>
      <c r="G1019" t="s">
        <v>63</v>
      </c>
      <c r="H1019" t="s">
        <v>47</v>
      </c>
      <c r="I1019" t="s">
        <v>24</v>
      </c>
      <c r="J1019" t="s">
        <v>64</v>
      </c>
      <c r="K1019" t="s">
        <v>49</v>
      </c>
      <c r="L1019" t="s">
        <v>1285</v>
      </c>
      <c r="M1019">
        <v>0.37</v>
      </c>
      <c r="N1019" t="s">
        <v>8</v>
      </c>
      <c r="O1019" t="s">
        <v>87</v>
      </c>
      <c r="P1019" t="s">
        <v>293</v>
      </c>
      <c r="Q1019" t="s">
        <v>1939</v>
      </c>
      <c r="R1019">
        <v>44107</v>
      </c>
      <c r="S1019">
        <v>42096</v>
      </c>
      <c r="T1019">
        <v>42098</v>
      </c>
      <c r="U1019">
        <v>93.950400000000002</v>
      </c>
      <c r="V1019">
        <v>3</v>
      </c>
      <c r="W1019">
        <v>136.16</v>
      </c>
      <c r="X1019">
        <v>87831</v>
      </c>
      <c r="Y1019" t="s">
        <v>3218</v>
      </c>
    </row>
    <row r="1020" spans="1:25" x14ac:dyDescent="0.2">
      <c r="A1020">
        <v>228</v>
      </c>
      <c r="B1020" t="s">
        <v>1940</v>
      </c>
      <c r="C1020" t="s">
        <v>92</v>
      </c>
      <c r="D1020">
        <v>0.03</v>
      </c>
      <c r="E1020">
        <v>60.89</v>
      </c>
      <c r="F1020">
        <v>32.409999999999997</v>
      </c>
      <c r="G1020" t="s">
        <v>2</v>
      </c>
      <c r="H1020" t="s">
        <v>3</v>
      </c>
      <c r="I1020" t="s">
        <v>4</v>
      </c>
      <c r="J1020" t="s">
        <v>85</v>
      </c>
      <c r="K1020" t="s">
        <v>33</v>
      </c>
      <c r="L1020" t="s">
        <v>1941</v>
      </c>
      <c r="M1020">
        <v>0.56000000000000005</v>
      </c>
      <c r="N1020" t="s">
        <v>8</v>
      </c>
      <c r="O1020" t="s">
        <v>9</v>
      </c>
      <c r="P1020" t="s">
        <v>73</v>
      </c>
      <c r="Q1020" t="s">
        <v>1942</v>
      </c>
      <c r="R1020">
        <v>28227</v>
      </c>
      <c r="S1020">
        <v>42096</v>
      </c>
      <c r="T1020">
        <v>42097</v>
      </c>
      <c r="U1020">
        <v>36.353999999999999</v>
      </c>
      <c r="V1020">
        <v>7</v>
      </c>
      <c r="W1020">
        <v>450.49</v>
      </c>
      <c r="X1020">
        <v>88527</v>
      </c>
      <c r="Y1020" t="s">
        <v>3215</v>
      </c>
    </row>
    <row r="1021" spans="1:25" x14ac:dyDescent="0.2">
      <c r="A1021">
        <v>2957</v>
      </c>
      <c r="B1021" t="s">
        <v>1943</v>
      </c>
      <c r="C1021" t="s">
        <v>92</v>
      </c>
      <c r="D1021">
        <v>0.1</v>
      </c>
      <c r="E1021">
        <v>37.94</v>
      </c>
      <c r="F1021">
        <v>5.08</v>
      </c>
      <c r="G1021" t="s">
        <v>63</v>
      </c>
      <c r="H1021" t="s">
        <v>70</v>
      </c>
      <c r="I1021" t="s">
        <v>24</v>
      </c>
      <c r="J1021" t="s">
        <v>64</v>
      </c>
      <c r="K1021" t="s">
        <v>26</v>
      </c>
      <c r="L1021" t="s">
        <v>1089</v>
      </c>
      <c r="M1021">
        <v>0.38</v>
      </c>
      <c r="N1021" t="s">
        <v>8</v>
      </c>
      <c r="O1021" t="s">
        <v>28</v>
      </c>
      <c r="P1021" t="s">
        <v>333</v>
      </c>
      <c r="Q1021" t="s">
        <v>1944</v>
      </c>
      <c r="R1021">
        <v>53209</v>
      </c>
      <c r="S1021">
        <v>42096</v>
      </c>
      <c r="T1021">
        <v>42098</v>
      </c>
      <c r="U1021">
        <v>95.054400000000001</v>
      </c>
      <c r="V1021">
        <v>4</v>
      </c>
      <c r="W1021">
        <v>137.76</v>
      </c>
      <c r="X1021">
        <v>90264</v>
      </c>
      <c r="Y1021" t="s">
        <v>3216</v>
      </c>
    </row>
    <row r="1022" spans="1:25" x14ac:dyDescent="0.2">
      <c r="A1022">
        <v>1112</v>
      </c>
      <c r="B1022" t="s">
        <v>1945</v>
      </c>
      <c r="C1022" t="s">
        <v>46</v>
      </c>
      <c r="D1022">
        <v>0.03</v>
      </c>
      <c r="E1022">
        <v>300.98</v>
      </c>
      <c r="F1022">
        <v>54.92</v>
      </c>
      <c r="G1022" t="s">
        <v>2</v>
      </c>
      <c r="H1022" t="s">
        <v>70</v>
      </c>
      <c r="I1022" t="s">
        <v>4</v>
      </c>
      <c r="J1022" t="s">
        <v>93</v>
      </c>
      <c r="K1022" t="s">
        <v>6</v>
      </c>
      <c r="L1022" t="s">
        <v>1946</v>
      </c>
      <c r="M1022">
        <v>0.55000000000000004</v>
      </c>
      <c r="N1022" t="s">
        <v>8</v>
      </c>
      <c r="O1022" t="s">
        <v>35</v>
      </c>
      <c r="P1022" t="s">
        <v>66</v>
      </c>
      <c r="Q1022" t="s">
        <v>1947</v>
      </c>
      <c r="R1022">
        <v>92399</v>
      </c>
      <c r="S1022">
        <v>42096</v>
      </c>
      <c r="T1022">
        <v>42098</v>
      </c>
      <c r="U1022">
        <v>1272.5808</v>
      </c>
      <c r="V1022">
        <v>12</v>
      </c>
      <c r="W1022">
        <v>3527.82</v>
      </c>
      <c r="X1022">
        <v>90832</v>
      </c>
      <c r="Y1022" t="s">
        <v>3217</v>
      </c>
    </row>
    <row r="1023" spans="1:25" x14ac:dyDescent="0.2">
      <c r="A1023">
        <v>1112</v>
      </c>
      <c r="B1023" t="s">
        <v>1945</v>
      </c>
      <c r="C1023" t="s">
        <v>46</v>
      </c>
      <c r="D1023">
        <v>0.02</v>
      </c>
      <c r="E1023">
        <v>2550.14</v>
      </c>
      <c r="F1023">
        <v>29.7</v>
      </c>
      <c r="G1023" t="s">
        <v>2</v>
      </c>
      <c r="H1023" t="s">
        <v>70</v>
      </c>
      <c r="I1023" t="s">
        <v>16</v>
      </c>
      <c r="J1023" t="s">
        <v>32</v>
      </c>
      <c r="K1023" t="s">
        <v>33</v>
      </c>
      <c r="L1023" t="s">
        <v>1948</v>
      </c>
      <c r="M1023">
        <v>0.56999999999999995</v>
      </c>
      <c r="N1023" t="s">
        <v>8</v>
      </c>
      <c r="O1023" t="s">
        <v>35</v>
      </c>
      <c r="P1023" t="s">
        <v>66</v>
      </c>
      <c r="Q1023" t="s">
        <v>1947</v>
      </c>
      <c r="R1023">
        <v>92399</v>
      </c>
      <c r="S1023">
        <v>42096</v>
      </c>
      <c r="T1023">
        <v>42098</v>
      </c>
      <c r="U1023">
        <v>-5390.7388920000003</v>
      </c>
      <c r="V1023">
        <v>2</v>
      </c>
      <c r="W1023">
        <v>4698.21</v>
      </c>
      <c r="X1023">
        <v>90832</v>
      </c>
      <c r="Y1023" t="s">
        <v>3217</v>
      </c>
    </row>
    <row r="1024" spans="1:25" x14ac:dyDescent="0.2">
      <c r="A1024">
        <v>1777</v>
      </c>
      <c r="B1024" t="s">
        <v>148</v>
      </c>
      <c r="C1024" t="s">
        <v>46</v>
      </c>
      <c r="D1024">
        <v>0.03</v>
      </c>
      <c r="E1024">
        <v>19.989999999999998</v>
      </c>
      <c r="F1024">
        <v>11.17</v>
      </c>
      <c r="G1024" t="s">
        <v>14</v>
      </c>
      <c r="H1024" t="s">
        <v>70</v>
      </c>
      <c r="I1024" t="s">
        <v>4</v>
      </c>
      <c r="J1024" t="s">
        <v>102</v>
      </c>
      <c r="K1024" t="s">
        <v>40</v>
      </c>
      <c r="L1024" t="s">
        <v>465</v>
      </c>
      <c r="M1024">
        <v>0.6</v>
      </c>
      <c r="N1024" t="s">
        <v>8</v>
      </c>
      <c r="O1024" t="s">
        <v>28</v>
      </c>
      <c r="P1024" t="s">
        <v>29</v>
      </c>
      <c r="Q1024" t="s">
        <v>150</v>
      </c>
      <c r="R1024">
        <v>46383</v>
      </c>
      <c r="S1024">
        <v>42096</v>
      </c>
      <c r="T1024">
        <v>42097</v>
      </c>
      <c r="U1024">
        <v>-20.8764</v>
      </c>
      <c r="V1024">
        <v>12</v>
      </c>
      <c r="W1024">
        <v>251.61</v>
      </c>
      <c r="X1024">
        <v>89942</v>
      </c>
      <c r="Y1024" t="s">
        <v>3216</v>
      </c>
    </row>
    <row r="1025" spans="1:25" x14ac:dyDescent="0.2">
      <c r="A1025">
        <v>2014</v>
      </c>
      <c r="B1025" t="s">
        <v>1764</v>
      </c>
      <c r="C1025" t="s">
        <v>1</v>
      </c>
      <c r="D1025">
        <v>0.06</v>
      </c>
      <c r="E1025">
        <v>6.48</v>
      </c>
      <c r="F1025">
        <v>7.49</v>
      </c>
      <c r="G1025" t="s">
        <v>14</v>
      </c>
      <c r="H1025" t="s">
        <v>47</v>
      </c>
      <c r="I1025" t="s">
        <v>24</v>
      </c>
      <c r="J1025" t="s">
        <v>64</v>
      </c>
      <c r="K1025" t="s">
        <v>49</v>
      </c>
      <c r="L1025" t="s">
        <v>1897</v>
      </c>
      <c r="M1025">
        <v>0.37</v>
      </c>
      <c r="N1025" t="s">
        <v>8</v>
      </c>
      <c r="O1025" t="s">
        <v>28</v>
      </c>
      <c r="P1025" t="s">
        <v>189</v>
      </c>
      <c r="Q1025" t="s">
        <v>1765</v>
      </c>
      <c r="R1025">
        <v>51503</v>
      </c>
      <c r="S1025">
        <v>42098</v>
      </c>
      <c r="T1025">
        <v>42098</v>
      </c>
      <c r="U1025">
        <v>-191.49</v>
      </c>
      <c r="V1025">
        <v>12</v>
      </c>
      <c r="W1025">
        <v>74.930000000000007</v>
      </c>
      <c r="X1025">
        <v>88368</v>
      </c>
      <c r="Y1025" t="s">
        <v>3216</v>
      </c>
    </row>
    <row r="1026" spans="1:25" x14ac:dyDescent="0.2">
      <c r="A1026">
        <v>911</v>
      </c>
      <c r="B1026" t="s">
        <v>878</v>
      </c>
      <c r="C1026" t="s">
        <v>13</v>
      </c>
      <c r="D1026">
        <v>0.01</v>
      </c>
      <c r="E1026">
        <v>59.76</v>
      </c>
      <c r="F1026">
        <v>9.7100000000000009</v>
      </c>
      <c r="G1026" t="s">
        <v>14</v>
      </c>
      <c r="H1026" t="s">
        <v>70</v>
      </c>
      <c r="I1026" t="s">
        <v>24</v>
      </c>
      <c r="J1026" t="s">
        <v>54</v>
      </c>
      <c r="K1026" t="s">
        <v>49</v>
      </c>
      <c r="L1026" t="s">
        <v>1949</v>
      </c>
      <c r="M1026">
        <v>0.56999999999999995</v>
      </c>
      <c r="N1026" t="s">
        <v>8</v>
      </c>
      <c r="O1026" t="s">
        <v>87</v>
      </c>
      <c r="P1026" t="s">
        <v>879</v>
      </c>
      <c r="Q1026" t="s">
        <v>880</v>
      </c>
      <c r="R1026">
        <v>26003</v>
      </c>
      <c r="S1026">
        <v>42098</v>
      </c>
      <c r="T1026">
        <v>42100</v>
      </c>
      <c r="U1026">
        <v>354.3288</v>
      </c>
      <c r="V1026">
        <v>8</v>
      </c>
      <c r="W1026">
        <v>513.52</v>
      </c>
      <c r="X1026">
        <v>90186</v>
      </c>
      <c r="Y1026" t="s">
        <v>3218</v>
      </c>
    </row>
    <row r="1027" spans="1:25" x14ac:dyDescent="0.2">
      <c r="A1027">
        <v>2685</v>
      </c>
      <c r="B1027" t="s">
        <v>1950</v>
      </c>
      <c r="C1027" t="s">
        <v>13</v>
      </c>
      <c r="D1027">
        <v>0</v>
      </c>
      <c r="E1027">
        <v>7.38</v>
      </c>
      <c r="F1027">
        <v>11.51</v>
      </c>
      <c r="G1027" t="s">
        <v>14</v>
      </c>
      <c r="H1027" t="s">
        <v>3</v>
      </c>
      <c r="I1027" t="s">
        <v>24</v>
      </c>
      <c r="J1027" t="s">
        <v>48</v>
      </c>
      <c r="K1027" t="s">
        <v>49</v>
      </c>
      <c r="L1027" t="s">
        <v>1951</v>
      </c>
      <c r="M1027">
        <v>0.36</v>
      </c>
      <c r="N1027" t="s">
        <v>8</v>
      </c>
      <c r="O1027" t="s">
        <v>87</v>
      </c>
      <c r="P1027" t="s">
        <v>88</v>
      </c>
      <c r="Q1027" t="s">
        <v>1952</v>
      </c>
      <c r="R1027">
        <v>11803</v>
      </c>
      <c r="S1027">
        <v>42098</v>
      </c>
      <c r="T1027">
        <v>42099</v>
      </c>
      <c r="U1027">
        <v>-66.171000000000006</v>
      </c>
      <c r="V1027">
        <v>2</v>
      </c>
      <c r="W1027">
        <v>17.64</v>
      </c>
      <c r="X1027">
        <v>89147</v>
      </c>
      <c r="Y1027" t="s">
        <v>3218</v>
      </c>
    </row>
    <row r="1028" spans="1:25" x14ac:dyDescent="0.2">
      <c r="A1028">
        <v>321</v>
      </c>
      <c r="B1028" t="s">
        <v>1953</v>
      </c>
      <c r="C1028" t="s">
        <v>23</v>
      </c>
      <c r="D1028">
        <v>0.04</v>
      </c>
      <c r="E1028">
        <v>8.33</v>
      </c>
      <c r="F1028">
        <v>1.99</v>
      </c>
      <c r="G1028" t="s">
        <v>14</v>
      </c>
      <c r="H1028" t="s">
        <v>15</v>
      </c>
      <c r="I1028" t="s">
        <v>16</v>
      </c>
      <c r="J1028" t="s">
        <v>17</v>
      </c>
      <c r="K1028" t="s">
        <v>18</v>
      </c>
      <c r="L1028" t="s">
        <v>1150</v>
      </c>
      <c r="M1028">
        <v>0.52</v>
      </c>
      <c r="N1028" t="s">
        <v>8</v>
      </c>
      <c r="O1028" t="s">
        <v>87</v>
      </c>
      <c r="P1028" t="s">
        <v>394</v>
      </c>
      <c r="Q1028" t="s">
        <v>1954</v>
      </c>
      <c r="R1028">
        <v>20854</v>
      </c>
      <c r="S1028">
        <v>42098</v>
      </c>
      <c r="T1028">
        <v>42103</v>
      </c>
      <c r="U1028">
        <v>9.9268000000000001</v>
      </c>
      <c r="V1028">
        <v>11</v>
      </c>
      <c r="W1028">
        <v>89.76</v>
      </c>
      <c r="X1028">
        <v>91057</v>
      </c>
      <c r="Y1028" t="s">
        <v>3218</v>
      </c>
    </row>
    <row r="1029" spans="1:25" x14ac:dyDescent="0.2">
      <c r="A1029">
        <v>975</v>
      </c>
      <c r="B1029" t="s">
        <v>1955</v>
      </c>
      <c r="C1029" t="s">
        <v>23</v>
      </c>
      <c r="D1029">
        <v>0.1</v>
      </c>
      <c r="E1029">
        <v>2.2200000000000002</v>
      </c>
      <c r="F1029">
        <v>5</v>
      </c>
      <c r="G1029" t="s">
        <v>14</v>
      </c>
      <c r="H1029" t="s">
        <v>70</v>
      </c>
      <c r="I1029" t="s">
        <v>24</v>
      </c>
      <c r="J1029" t="s">
        <v>71</v>
      </c>
      <c r="K1029" t="s">
        <v>49</v>
      </c>
      <c r="L1029" t="s">
        <v>1956</v>
      </c>
      <c r="M1029">
        <v>0.55000000000000004</v>
      </c>
      <c r="N1029" t="s">
        <v>8</v>
      </c>
      <c r="O1029" t="s">
        <v>87</v>
      </c>
      <c r="P1029" t="s">
        <v>379</v>
      </c>
      <c r="Q1029" t="s">
        <v>764</v>
      </c>
      <c r="R1029">
        <v>2108</v>
      </c>
      <c r="S1029">
        <v>42098</v>
      </c>
      <c r="T1029">
        <v>42103</v>
      </c>
      <c r="U1029">
        <v>-21.319199999999999</v>
      </c>
      <c r="V1029">
        <v>3</v>
      </c>
      <c r="W1029">
        <v>8.8000000000000007</v>
      </c>
      <c r="X1029">
        <v>87260</v>
      </c>
      <c r="Y1029" t="s">
        <v>3218</v>
      </c>
    </row>
    <row r="1030" spans="1:25" x14ac:dyDescent="0.2">
      <c r="A1030">
        <v>1918</v>
      </c>
      <c r="B1030" t="s">
        <v>1957</v>
      </c>
      <c r="C1030" t="s">
        <v>23</v>
      </c>
      <c r="D1030">
        <v>0.1</v>
      </c>
      <c r="E1030">
        <v>10.44</v>
      </c>
      <c r="F1030">
        <v>5.75</v>
      </c>
      <c r="G1030" t="s">
        <v>63</v>
      </c>
      <c r="H1030" t="s">
        <v>47</v>
      </c>
      <c r="I1030" t="s">
        <v>24</v>
      </c>
      <c r="J1030" t="s">
        <v>48</v>
      </c>
      <c r="K1030" t="s">
        <v>49</v>
      </c>
      <c r="L1030" t="s">
        <v>1958</v>
      </c>
      <c r="M1030">
        <v>0.39</v>
      </c>
      <c r="N1030" t="s">
        <v>8</v>
      </c>
      <c r="O1030" t="s">
        <v>9</v>
      </c>
      <c r="P1030" t="s">
        <v>20</v>
      </c>
      <c r="Q1030" t="s">
        <v>1959</v>
      </c>
      <c r="R1030">
        <v>72450</v>
      </c>
      <c r="S1030">
        <v>42098</v>
      </c>
      <c r="T1030">
        <v>42105</v>
      </c>
      <c r="U1030">
        <v>125.724</v>
      </c>
      <c r="V1030">
        <v>17</v>
      </c>
      <c r="W1030">
        <v>168.04</v>
      </c>
      <c r="X1030">
        <v>85898</v>
      </c>
      <c r="Y1030" t="s">
        <v>3215</v>
      </c>
    </row>
    <row r="1031" spans="1:25" x14ac:dyDescent="0.2">
      <c r="A1031">
        <v>2548</v>
      </c>
      <c r="B1031" t="s">
        <v>1960</v>
      </c>
      <c r="C1031" t="s">
        <v>23</v>
      </c>
      <c r="D1031">
        <v>0</v>
      </c>
      <c r="E1031">
        <v>35.99</v>
      </c>
      <c r="F1031">
        <v>0.99</v>
      </c>
      <c r="G1031" t="s">
        <v>14</v>
      </c>
      <c r="H1031" t="s">
        <v>3</v>
      </c>
      <c r="I1031" t="s">
        <v>16</v>
      </c>
      <c r="J1031" t="s">
        <v>111</v>
      </c>
      <c r="K1031" t="s">
        <v>18</v>
      </c>
      <c r="L1031" t="s">
        <v>1961</v>
      </c>
      <c r="M1031">
        <v>0.35</v>
      </c>
      <c r="N1031" t="s">
        <v>8</v>
      </c>
      <c r="O1031" t="s">
        <v>35</v>
      </c>
      <c r="P1031" t="s">
        <v>66</v>
      </c>
      <c r="Q1031" t="s">
        <v>76</v>
      </c>
      <c r="R1031">
        <v>90068</v>
      </c>
      <c r="S1031">
        <v>42098</v>
      </c>
      <c r="T1031">
        <v>42105</v>
      </c>
      <c r="U1031">
        <v>840.05100000000004</v>
      </c>
      <c r="V1031">
        <v>46</v>
      </c>
      <c r="W1031">
        <v>1477.57</v>
      </c>
      <c r="X1031">
        <v>46436</v>
      </c>
      <c r="Y1031" t="s">
        <v>3217</v>
      </c>
    </row>
    <row r="1032" spans="1:25" x14ac:dyDescent="0.2">
      <c r="A1032">
        <v>2551</v>
      </c>
      <c r="B1032" t="s">
        <v>1962</v>
      </c>
      <c r="C1032" t="s">
        <v>23</v>
      </c>
      <c r="D1032">
        <v>0</v>
      </c>
      <c r="E1032">
        <v>35.99</v>
      </c>
      <c r="F1032">
        <v>0.99</v>
      </c>
      <c r="G1032" t="s">
        <v>14</v>
      </c>
      <c r="H1032" t="s">
        <v>3</v>
      </c>
      <c r="I1032" t="s">
        <v>16</v>
      </c>
      <c r="J1032" t="s">
        <v>111</v>
      </c>
      <c r="K1032" t="s">
        <v>18</v>
      </c>
      <c r="L1032" t="s">
        <v>1961</v>
      </c>
      <c r="M1032">
        <v>0.35</v>
      </c>
      <c r="N1032" t="s">
        <v>8</v>
      </c>
      <c r="O1032" t="s">
        <v>87</v>
      </c>
      <c r="P1032" t="s">
        <v>296</v>
      </c>
      <c r="Q1032" t="s">
        <v>1963</v>
      </c>
      <c r="R1032">
        <v>17403</v>
      </c>
      <c r="S1032">
        <v>42098</v>
      </c>
      <c r="T1032">
        <v>42105</v>
      </c>
      <c r="U1032">
        <v>265.96050000000002</v>
      </c>
      <c r="V1032">
        <v>12</v>
      </c>
      <c r="W1032">
        <v>385.45</v>
      </c>
      <c r="X1032">
        <v>88656</v>
      </c>
      <c r="Y1032" t="s">
        <v>3218</v>
      </c>
    </row>
    <row r="1033" spans="1:25" x14ac:dyDescent="0.2">
      <c r="A1033">
        <v>114</v>
      </c>
      <c r="B1033" t="s">
        <v>113</v>
      </c>
      <c r="C1033" t="s">
        <v>92</v>
      </c>
      <c r="D1033">
        <v>0.01</v>
      </c>
      <c r="E1033">
        <v>4.91</v>
      </c>
      <c r="F1033">
        <v>0.5</v>
      </c>
      <c r="G1033" t="s">
        <v>14</v>
      </c>
      <c r="H1033" t="s">
        <v>47</v>
      </c>
      <c r="I1033" t="s">
        <v>24</v>
      </c>
      <c r="J1033" t="s">
        <v>128</v>
      </c>
      <c r="K1033" t="s">
        <v>49</v>
      </c>
      <c r="L1033" t="s">
        <v>949</v>
      </c>
      <c r="M1033">
        <v>0.36</v>
      </c>
      <c r="N1033" t="s">
        <v>8</v>
      </c>
      <c r="O1033" t="s">
        <v>35</v>
      </c>
      <c r="P1033" t="s">
        <v>115</v>
      </c>
      <c r="Q1033" t="s">
        <v>116</v>
      </c>
      <c r="R1033">
        <v>97035</v>
      </c>
      <c r="S1033">
        <v>42098</v>
      </c>
      <c r="T1033">
        <v>42100</v>
      </c>
      <c r="U1033">
        <v>40.247700000000002</v>
      </c>
      <c r="V1033">
        <v>12</v>
      </c>
      <c r="W1033">
        <v>58.33</v>
      </c>
      <c r="X1033">
        <v>89584</v>
      </c>
      <c r="Y1033" t="s">
        <v>3217</v>
      </c>
    </row>
    <row r="1034" spans="1:25" x14ac:dyDescent="0.2">
      <c r="A1034">
        <v>114</v>
      </c>
      <c r="B1034" t="s">
        <v>113</v>
      </c>
      <c r="C1034" t="s">
        <v>92</v>
      </c>
      <c r="D1034">
        <v>0.09</v>
      </c>
      <c r="E1034">
        <v>4</v>
      </c>
      <c r="F1034">
        <v>1.3</v>
      </c>
      <c r="G1034" t="s">
        <v>63</v>
      </c>
      <c r="H1034" t="s">
        <v>47</v>
      </c>
      <c r="I1034" t="s">
        <v>24</v>
      </c>
      <c r="J1034" t="s">
        <v>64</v>
      </c>
      <c r="K1034" t="s">
        <v>26</v>
      </c>
      <c r="L1034" t="s">
        <v>347</v>
      </c>
      <c r="M1034">
        <v>0.37</v>
      </c>
      <c r="N1034" t="s">
        <v>8</v>
      </c>
      <c r="O1034" t="s">
        <v>35</v>
      </c>
      <c r="P1034" t="s">
        <v>115</v>
      </c>
      <c r="Q1034" t="s">
        <v>116</v>
      </c>
      <c r="R1034">
        <v>97035</v>
      </c>
      <c r="S1034">
        <v>42098</v>
      </c>
      <c r="T1034">
        <v>42100</v>
      </c>
      <c r="U1034">
        <v>14.0898</v>
      </c>
      <c r="V1034">
        <v>5</v>
      </c>
      <c r="W1034">
        <v>20.420000000000002</v>
      </c>
      <c r="X1034">
        <v>89584</v>
      </c>
      <c r="Y1034" t="s">
        <v>3217</v>
      </c>
    </row>
    <row r="1035" spans="1:25" x14ac:dyDescent="0.2">
      <c r="A1035">
        <v>117</v>
      </c>
      <c r="B1035" t="s">
        <v>117</v>
      </c>
      <c r="C1035" t="s">
        <v>92</v>
      </c>
      <c r="D1035">
        <v>0.01</v>
      </c>
      <c r="E1035">
        <v>4.91</v>
      </c>
      <c r="F1035">
        <v>0.5</v>
      </c>
      <c r="G1035" t="s">
        <v>14</v>
      </c>
      <c r="H1035" t="s">
        <v>47</v>
      </c>
      <c r="I1035" t="s">
        <v>24</v>
      </c>
      <c r="J1035" t="s">
        <v>128</v>
      </c>
      <c r="K1035" t="s">
        <v>49</v>
      </c>
      <c r="L1035" t="s">
        <v>949</v>
      </c>
      <c r="M1035">
        <v>0.36</v>
      </c>
      <c r="N1035" t="s">
        <v>8</v>
      </c>
      <c r="O1035" t="s">
        <v>35</v>
      </c>
      <c r="P1035" t="s">
        <v>42</v>
      </c>
      <c r="Q1035" t="s">
        <v>118</v>
      </c>
      <c r="R1035">
        <v>98103</v>
      </c>
      <c r="S1035">
        <v>42098</v>
      </c>
      <c r="T1035">
        <v>42100</v>
      </c>
      <c r="U1035">
        <v>112.06</v>
      </c>
      <c r="V1035">
        <v>47</v>
      </c>
      <c r="W1035">
        <v>228.46</v>
      </c>
      <c r="X1035">
        <v>13959</v>
      </c>
      <c r="Y1035" t="s">
        <v>3217</v>
      </c>
    </row>
    <row r="1036" spans="1:25" x14ac:dyDescent="0.2">
      <c r="A1036">
        <v>117</v>
      </c>
      <c r="B1036" t="s">
        <v>117</v>
      </c>
      <c r="C1036" t="s">
        <v>92</v>
      </c>
      <c r="D1036">
        <v>0.09</v>
      </c>
      <c r="E1036">
        <v>4</v>
      </c>
      <c r="F1036">
        <v>1.3</v>
      </c>
      <c r="G1036" t="s">
        <v>63</v>
      </c>
      <c r="H1036" t="s">
        <v>47</v>
      </c>
      <c r="I1036" t="s">
        <v>24</v>
      </c>
      <c r="J1036" t="s">
        <v>64</v>
      </c>
      <c r="K1036" t="s">
        <v>26</v>
      </c>
      <c r="L1036" t="s">
        <v>347</v>
      </c>
      <c r="M1036">
        <v>0.37</v>
      </c>
      <c r="N1036" t="s">
        <v>8</v>
      </c>
      <c r="O1036" t="s">
        <v>35</v>
      </c>
      <c r="P1036" t="s">
        <v>42</v>
      </c>
      <c r="Q1036" t="s">
        <v>118</v>
      </c>
      <c r="R1036">
        <v>98103</v>
      </c>
      <c r="S1036">
        <v>42098</v>
      </c>
      <c r="T1036">
        <v>42100</v>
      </c>
      <c r="U1036">
        <v>16.79</v>
      </c>
      <c r="V1036">
        <v>19</v>
      </c>
      <c r="W1036">
        <v>77.61</v>
      </c>
      <c r="X1036">
        <v>13959</v>
      </c>
      <c r="Y1036" t="s">
        <v>3217</v>
      </c>
    </row>
    <row r="1037" spans="1:25" x14ac:dyDescent="0.2">
      <c r="A1037">
        <v>1590</v>
      </c>
      <c r="B1037" t="s">
        <v>1964</v>
      </c>
      <c r="C1037" t="s">
        <v>92</v>
      </c>
      <c r="D1037">
        <v>0.03</v>
      </c>
      <c r="E1037">
        <v>19.04</v>
      </c>
      <c r="F1037">
        <v>6.38</v>
      </c>
      <c r="G1037" t="s">
        <v>63</v>
      </c>
      <c r="H1037" t="s">
        <v>70</v>
      </c>
      <c r="I1037" t="s">
        <v>4</v>
      </c>
      <c r="J1037" t="s">
        <v>102</v>
      </c>
      <c r="K1037" t="s">
        <v>49</v>
      </c>
      <c r="L1037" t="s">
        <v>1965</v>
      </c>
      <c r="M1037">
        <v>0.56000000000000005</v>
      </c>
      <c r="N1037" t="s">
        <v>8</v>
      </c>
      <c r="O1037" t="s">
        <v>87</v>
      </c>
      <c r="P1037" t="s">
        <v>293</v>
      </c>
      <c r="Q1037" t="s">
        <v>1966</v>
      </c>
      <c r="R1037">
        <v>44094</v>
      </c>
      <c r="S1037">
        <v>42098</v>
      </c>
      <c r="T1037">
        <v>42098</v>
      </c>
      <c r="U1037">
        <v>83.793599999999998</v>
      </c>
      <c r="V1037">
        <v>7</v>
      </c>
      <c r="W1037">
        <v>144.03</v>
      </c>
      <c r="X1037">
        <v>86668</v>
      </c>
      <c r="Y1037" t="s">
        <v>3218</v>
      </c>
    </row>
    <row r="1038" spans="1:25" x14ac:dyDescent="0.2">
      <c r="A1038">
        <v>1593</v>
      </c>
      <c r="B1038" t="s">
        <v>1967</v>
      </c>
      <c r="C1038" t="s">
        <v>92</v>
      </c>
      <c r="D1038">
        <v>0.02</v>
      </c>
      <c r="E1038">
        <v>5.53</v>
      </c>
      <c r="F1038">
        <v>6.98</v>
      </c>
      <c r="G1038" t="s">
        <v>14</v>
      </c>
      <c r="H1038" t="s">
        <v>70</v>
      </c>
      <c r="I1038" t="s">
        <v>24</v>
      </c>
      <c r="J1038" t="s">
        <v>48</v>
      </c>
      <c r="K1038" t="s">
        <v>49</v>
      </c>
      <c r="L1038" t="s">
        <v>1968</v>
      </c>
      <c r="M1038">
        <v>0.39</v>
      </c>
      <c r="N1038" t="s">
        <v>8</v>
      </c>
      <c r="O1038" t="s">
        <v>28</v>
      </c>
      <c r="P1038" t="s">
        <v>183</v>
      </c>
      <c r="Q1038" t="s">
        <v>526</v>
      </c>
      <c r="R1038">
        <v>74006</v>
      </c>
      <c r="S1038">
        <v>42098</v>
      </c>
      <c r="T1038">
        <v>42100</v>
      </c>
      <c r="U1038">
        <v>-77.823719999999994</v>
      </c>
      <c r="V1038">
        <v>8</v>
      </c>
      <c r="W1038">
        <v>48.81</v>
      </c>
      <c r="X1038">
        <v>86668</v>
      </c>
      <c r="Y1038" t="s">
        <v>3216</v>
      </c>
    </row>
    <row r="1039" spans="1:25" x14ac:dyDescent="0.2">
      <c r="A1039">
        <v>2441</v>
      </c>
      <c r="B1039" t="s">
        <v>1969</v>
      </c>
      <c r="C1039" t="s">
        <v>92</v>
      </c>
      <c r="D1039">
        <v>0.02</v>
      </c>
      <c r="E1039">
        <v>63.94</v>
      </c>
      <c r="F1039">
        <v>14.48</v>
      </c>
      <c r="G1039" t="s">
        <v>14</v>
      </c>
      <c r="H1039" t="s">
        <v>15</v>
      </c>
      <c r="I1039" t="s">
        <v>4</v>
      </c>
      <c r="J1039" t="s">
        <v>102</v>
      </c>
      <c r="K1039" t="s">
        <v>49</v>
      </c>
      <c r="L1039" t="s">
        <v>1970</v>
      </c>
      <c r="M1039">
        <v>0.46</v>
      </c>
      <c r="N1039" t="s">
        <v>8</v>
      </c>
      <c r="O1039" t="s">
        <v>9</v>
      </c>
      <c r="P1039" t="s">
        <v>99</v>
      </c>
      <c r="Q1039" t="s">
        <v>1971</v>
      </c>
      <c r="R1039">
        <v>32935</v>
      </c>
      <c r="S1039">
        <v>42098</v>
      </c>
      <c r="T1039">
        <v>42098</v>
      </c>
      <c r="U1039">
        <v>-100.17</v>
      </c>
      <c r="V1039">
        <v>11</v>
      </c>
      <c r="W1039">
        <v>709.7</v>
      </c>
      <c r="X1039">
        <v>89300</v>
      </c>
      <c r="Y1039" t="s">
        <v>3215</v>
      </c>
    </row>
    <row r="1040" spans="1:25" x14ac:dyDescent="0.2">
      <c r="A1040">
        <v>2442</v>
      </c>
      <c r="B1040" t="s">
        <v>1972</v>
      </c>
      <c r="C1040" t="s">
        <v>92</v>
      </c>
      <c r="D1040">
        <v>0.01</v>
      </c>
      <c r="E1040">
        <v>5.0199999999999996</v>
      </c>
      <c r="F1040">
        <v>5.14</v>
      </c>
      <c r="G1040" t="s">
        <v>14</v>
      </c>
      <c r="H1040" t="s">
        <v>15</v>
      </c>
      <c r="I1040" t="s">
        <v>16</v>
      </c>
      <c r="J1040" t="s">
        <v>17</v>
      </c>
      <c r="K1040" t="s">
        <v>18</v>
      </c>
      <c r="L1040" t="s">
        <v>367</v>
      </c>
      <c r="M1040">
        <v>0.79</v>
      </c>
      <c r="N1040" t="s">
        <v>8</v>
      </c>
      <c r="O1040" t="s">
        <v>9</v>
      </c>
      <c r="P1040" t="s">
        <v>99</v>
      </c>
      <c r="Q1040" t="s">
        <v>1973</v>
      </c>
      <c r="R1040">
        <v>32953</v>
      </c>
      <c r="S1040">
        <v>42098</v>
      </c>
      <c r="T1040">
        <v>42100</v>
      </c>
      <c r="U1040">
        <v>-3.948</v>
      </c>
      <c r="V1040">
        <v>5</v>
      </c>
      <c r="W1040">
        <v>27.42</v>
      </c>
      <c r="X1040">
        <v>89300</v>
      </c>
      <c r="Y1040" t="s">
        <v>3215</v>
      </c>
    </row>
    <row r="1041" spans="1:25" x14ac:dyDescent="0.2">
      <c r="A1041">
        <v>3400</v>
      </c>
      <c r="B1041" t="s">
        <v>1974</v>
      </c>
      <c r="C1041" t="s">
        <v>92</v>
      </c>
      <c r="D1041">
        <v>0.1</v>
      </c>
      <c r="E1041">
        <v>9.3800000000000008</v>
      </c>
      <c r="F1041">
        <v>4.93</v>
      </c>
      <c r="G1041" t="s">
        <v>63</v>
      </c>
      <c r="H1041" t="s">
        <v>3</v>
      </c>
      <c r="I1041" t="s">
        <v>4</v>
      </c>
      <c r="J1041" t="s">
        <v>102</v>
      </c>
      <c r="K1041" t="s">
        <v>49</v>
      </c>
      <c r="L1041" t="s">
        <v>1975</v>
      </c>
      <c r="M1041">
        <v>0.56999999999999995</v>
      </c>
      <c r="N1041" t="s">
        <v>8</v>
      </c>
      <c r="O1041" t="s">
        <v>87</v>
      </c>
      <c r="P1041" t="s">
        <v>879</v>
      </c>
      <c r="Q1041" t="s">
        <v>1976</v>
      </c>
      <c r="R1041">
        <v>26554</v>
      </c>
      <c r="S1041">
        <v>42098</v>
      </c>
      <c r="T1041">
        <v>42098</v>
      </c>
      <c r="U1041">
        <v>-24.7104</v>
      </c>
      <c r="V1041">
        <v>15</v>
      </c>
      <c r="W1041">
        <v>135.78</v>
      </c>
      <c r="X1041">
        <v>87537</v>
      </c>
      <c r="Y1041" t="s">
        <v>3218</v>
      </c>
    </row>
    <row r="1042" spans="1:25" x14ac:dyDescent="0.2">
      <c r="A1042">
        <v>1733</v>
      </c>
      <c r="B1042" t="s">
        <v>1977</v>
      </c>
      <c r="C1042" t="s">
        <v>46</v>
      </c>
      <c r="D1042">
        <v>0.02</v>
      </c>
      <c r="E1042">
        <v>60.98</v>
      </c>
      <c r="F1042">
        <v>49</v>
      </c>
      <c r="G1042" t="s">
        <v>14</v>
      </c>
      <c r="H1042" t="s">
        <v>3</v>
      </c>
      <c r="I1042" t="s">
        <v>24</v>
      </c>
      <c r="J1042" t="s">
        <v>71</v>
      </c>
      <c r="K1042" t="s">
        <v>40</v>
      </c>
      <c r="L1042" t="s">
        <v>1506</v>
      </c>
      <c r="M1042">
        <v>0.59</v>
      </c>
      <c r="N1042" t="s">
        <v>8</v>
      </c>
      <c r="O1042" t="s">
        <v>87</v>
      </c>
      <c r="P1042" t="s">
        <v>350</v>
      </c>
      <c r="Q1042" t="s">
        <v>42</v>
      </c>
      <c r="R1042">
        <v>20012</v>
      </c>
      <c r="S1042">
        <v>42098</v>
      </c>
      <c r="T1042">
        <v>42100</v>
      </c>
      <c r="U1042">
        <v>-662.52</v>
      </c>
      <c r="V1042">
        <v>34</v>
      </c>
      <c r="W1042">
        <v>2119.54</v>
      </c>
      <c r="X1042">
        <v>3841</v>
      </c>
      <c r="Y1042" t="s">
        <v>3218</v>
      </c>
    </row>
    <row r="1043" spans="1:25" x14ac:dyDescent="0.2">
      <c r="A1043">
        <v>1733</v>
      </c>
      <c r="B1043" t="s">
        <v>1977</v>
      </c>
      <c r="C1043" t="s">
        <v>46</v>
      </c>
      <c r="D1043">
        <v>0.02</v>
      </c>
      <c r="E1043">
        <v>1270.99</v>
      </c>
      <c r="F1043">
        <v>19.989999999999998</v>
      </c>
      <c r="G1043" t="s">
        <v>14</v>
      </c>
      <c r="H1043" t="s">
        <v>3</v>
      </c>
      <c r="I1043" t="s">
        <v>24</v>
      </c>
      <c r="J1043" t="s">
        <v>48</v>
      </c>
      <c r="K1043" t="s">
        <v>49</v>
      </c>
      <c r="L1043" t="s">
        <v>628</v>
      </c>
      <c r="M1043">
        <v>0.35</v>
      </c>
      <c r="N1043" t="s">
        <v>8</v>
      </c>
      <c r="O1043" t="s">
        <v>87</v>
      </c>
      <c r="P1043" t="s">
        <v>350</v>
      </c>
      <c r="Q1043" t="s">
        <v>42</v>
      </c>
      <c r="R1043">
        <v>20012</v>
      </c>
      <c r="S1043">
        <v>42098</v>
      </c>
      <c r="T1043">
        <v>42100</v>
      </c>
      <c r="U1043">
        <v>9228.2255999999998</v>
      </c>
      <c r="V1043">
        <v>36</v>
      </c>
      <c r="W1043">
        <v>45737.33</v>
      </c>
      <c r="X1043">
        <v>3841</v>
      </c>
      <c r="Y1043" t="s">
        <v>3218</v>
      </c>
    </row>
    <row r="1044" spans="1:25" x14ac:dyDescent="0.2">
      <c r="A1044">
        <v>1734</v>
      </c>
      <c r="B1044" t="s">
        <v>1978</v>
      </c>
      <c r="C1044" t="s">
        <v>46</v>
      </c>
      <c r="D1044">
        <v>0.02</v>
      </c>
      <c r="E1044">
        <v>60.98</v>
      </c>
      <c r="F1044">
        <v>49</v>
      </c>
      <c r="G1044" t="s">
        <v>14</v>
      </c>
      <c r="H1044" t="s">
        <v>3</v>
      </c>
      <c r="I1044" t="s">
        <v>24</v>
      </c>
      <c r="J1044" t="s">
        <v>71</v>
      </c>
      <c r="K1044" t="s">
        <v>40</v>
      </c>
      <c r="L1044" t="s">
        <v>1506</v>
      </c>
      <c r="M1044">
        <v>0.59</v>
      </c>
      <c r="N1044" t="s">
        <v>8</v>
      </c>
      <c r="O1044" t="s">
        <v>87</v>
      </c>
      <c r="P1044" t="s">
        <v>88</v>
      </c>
      <c r="Q1044" t="s">
        <v>1979</v>
      </c>
      <c r="R1044">
        <v>10528</v>
      </c>
      <c r="S1044">
        <v>42098</v>
      </c>
      <c r="T1044">
        <v>42100</v>
      </c>
      <c r="U1044">
        <v>-596.26800000000003</v>
      </c>
      <c r="V1044">
        <v>9</v>
      </c>
      <c r="W1044">
        <v>561.05999999999995</v>
      </c>
      <c r="X1044">
        <v>88443</v>
      </c>
      <c r="Y1044" t="s">
        <v>3218</v>
      </c>
    </row>
    <row r="1045" spans="1:25" x14ac:dyDescent="0.2">
      <c r="A1045">
        <v>1734</v>
      </c>
      <c r="B1045" t="s">
        <v>1978</v>
      </c>
      <c r="C1045" t="s">
        <v>46</v>
      </c>
      <c r="D1045">
        <v>0.02</v>
      </c>
      <c r="E1045">
        <v>1270.99</v>
      </c>
      <c r="F1045">
        <v>19.989999999999998</v>
      </c>
      <c r="G1045" t="s">
        <v>14</v>
      </c>
      <c r="H1045" t="s">
        <v>3</v>
      </c>
      <c r="I1045" t="s">
        <v>24</v>
      </c>
      <c r="J1045" t="s">
        <v>48</v>
      </c>
      <c r="K1045" t="s">
        <v>49</v>
      </c>
      <c r="L1045" t="s">
        <v>628</v>
      </c>
      <c r="M1045">
        <v>0.35</v>
      </c>
      <c r="N1045" t="s">
        <v>8</v>
      </c>
      <c r="O1045" t="s">
        <v>87</v>
      </c>
      <c r="P1045" t="s">
        <v>88</v>
      </c>
      <c r="Q1045" t="s">
        <v>1979</v>
      </c>
      <c r="R1045">
        <v>10528</v>
      </c>
      <c r="S1045">
        <v>42098</v>
      </c>
      <c r="T1045">
        <v>42100</v>
      </c>
      <c r="U1045">
        <v>7889.6877000000004</v>
      </c>
      <c r="V1045">
        <v>9</v>
      </c>
      <c r="W1045">
        <v>11434.33</v>
      </c>
      <c r="X1045">
        <v>88443</v>
      </c>
      <c r="Y1045" t="s">
        <v>3218</v>
      </c>
    </row>
    <row r="1046" spans="1:25" x14ac:dyDescent="0.2">
      <c r="A1046">
        <v>1734</v>
      </c>
      <c r="B1046" t="s">
        <v>1978</v>
      </c>
      <c r="C1046" t="s">
        <v>46</v>
      </c>
      <c r="D1046">
        <v>0.05</v>
      </c>
      <c r="E1046">
        <v>205.99</v>
      </c>
      <c r="F1046">
        <v>8.99</v>
      </c>
      <c r="G1046" t="s">
        <v>63</v>
      </c>
      <c r="H1046" t="s">
        <v>3</v>
      </c>
      <c r="I1046" t="s">
        <v>16</v>
      </c>
      <c r="J1046" t="s">
        <v>111</v>
      </c>
      <c r="K1046" t="s">
        <v>49</v>
      </c>
      <c r="L1046" t="s">
        <v>1008</v>
      </c>
      <c r="M1046">
        <v>0.6</v>
      </c>
      <c r="N1046" t="s">
        <v>8</v>
      </c>
      <c r="O1046" t="s">
        <v>87</v>
      </c>
      <c r="P1046" t="s">
        <v>88</v>
      </c>
      <c r="Q1046" t="s">
        <v>1979</v>
      </c>
      <c r="R1046">
        <v>10528</v>
      </c>
      <c r="S1046">
        <v>42098</v>
      </c>
      <c r="T1046">
        <v>42100</v>
      </c>
      <c r="U1046">
        <v>1545.8097600000001</v>
      </c>
      <c r="V1046">
        <v>19</v>
      </c>
      <c r="W1046">
        <v>3229.24</v>
      </c>
      <c r="X1046">
        <v>88443</v>
      </c>
      <c r="Y1046" t="s">
        <v>3218</v>
      </c>
    </row>
    <row r="1047" spans="1:25" x14ac:dyDescent="0.2">
      <c r="A1047">
        <v>2603</v>
      </c>
      <c r="B1047" t="s">
        <v>1980</v>
      </c>
      <c r="C1047" t="s">
        <v>1</v>
      </c>
      <c r="D1047">
        <v>7.0000000000000007E-2</v>
      </c>
      <c r="E1047">
        <v>200.99</v>
      </c>
      <c r="F1047">
        <v>4.2</v>
      </c>
      <c r="G1047" t="s">
        <v>14</v>
      </c>
      <c r="H1047" t="s">
        <v>70</v>
      </c>
      <c r="I1047" t="s">
        <v>16</v>
      </c>
      <c r="J1047" t="s">
        <v>111</v>
      </c>
      <c r="K1047" t="s">
        <v>49</v>
      </c>
      <c r="L1047" t="s">
        <v>770</v>
      </c>
      <c r="M1047">
        <v>0.59</v>
      </c>
      <c r="N1047" t="s">
        <v>8</v>
      </c>
      <c r="O1047" t="s">
        <v>87</v>
      </c>
      <c r="P1047" t="s">
        <v>373</v>
      </c>
      <c r="Q1047" t="s">
        <v>1981</v>
      </c>
      <c r="R1047">
        <v>7601</v>
      </c>
      <c r="S1047">
        <v>42099</v>
      </c>
      <c r="T1047">
        <v>42100</v>
      </c>
      <c r="U1047">
        <v>2225.0761200000002</v>
      </c>
      <c r="V1047">
        <v>22</v>
      </c>
      <c r="W1047">
        <v>3705.14</v>
      </c>
      <c r="X1047">
        <v>87383</v>
      </c>
      <c r="Y1047" t="s">
        <v>3218</v>
      </c>
    </row>
    <row r="1048" spans="1:25" x14ac:dyDescent="0.2">
      <c r="A1048">
        <v>2604</v>
      </c>
      <c r="B1048" t="s">
        <v>1982</v>
      </c>
      <c r="C1048" t="s">
        <v>1</v>
      </c>
      <c r="D1048">
        <v>0.01</v>
      </c>
      <c r="E1048">
        <v>297.48</v>
      </c>
      <c r="F1048">
        <v>18.059999999999999</v>
      </c>
      <c r="G1048" t="s">
        <v>2</v>
      </c>
      <c r="H1048" t="s">
        <v>70</v>
      </c>
      <c r="I1048" t="s">
        <v>16</v>
      </c>
      <c r="J1048" t="s">
        <v>32</v>
      </c>
      <c r="K1048" t="s">
        <v>33</v>
      </c>
      <c r="L1048" t="s">
        <v>363</v>
      </c>
      <c r="M1048">
        <v>0.6</v>
      </c>
      <c r="N1048" t="s">
        <v>8</v>
      </c>
      <c r="O1048" t="s">
        <v>87</v>
      </c>
      <c r="P1048" t="s">
        <v>373</v>
      </c>
      <c r="Q1048" t="s">
        <v>1983</v>
      </c>
      <c r="R1048">
        <v>8830</v>
      </c>
      <c r="S1048">
        <v>42099</v>
      </c>
      <c r="T1048">
        <v>42100</v>
      </c>
      <c r="U1048">
        <v>-338.18083200000001</v>
      </c>
      <c r="V1048">
        <v>3</v>
      </c>
      <c r="W1048">
        <v>945.36</v>
      </c>
      <c r="X1048">
        <v>87383</v>
      </c>
      <c r="Y1048" t="s">
        <v>3218</v>
      </c>
    </row>
    <row r="1049" spans="1:25" x14ac:dyDescent="0.2">
      <c r="A1049">
        <v>635</v>
      </c>
      <c r="B1049" t="s">
        <v>1984</v>
      </c>
      <c r="C1049" t="s">
        <v>13</v>
      </c>
      <c r="D1049">
        <v>0.01</v>
      </c>
      <c r="E1049">
        <v>2.08</v>
      </c>
      <c r="F1049">
        <v>5.33</v>
      </c>
      <c r="G1049" t="s">
        <v>14</v>
      </c>
      <c r="H1049" t="s">
        <v>70</v>
      </c>
      <c r="I1049" t="s">
        <v>4</v>
      </c>
      <c r="J1049" t="s">
        <v>102</v>
      </c>
      <c r="K1049" t="s">
        <v>49</v>
      </c>
      <c r="L1049" t="s">
        <v>435</v>
      </c>
      <c r="M1049">
        <v>0.43</v>
      </c>
      <c r="N1049" t="s">
        <v>8</v>
      </c>
      <c r="O1049" t="s">
        <v>28</v>
      </c>
      <c r="P1049" t="s">
        <v>60</v>
      </c>
      <c r="Q1049" t="s">
        <v>1985</v>
      </c>
      <c r="R1049">
        <v>55106</v>
      </c>
      <c r="S1049">
        <v>42099</v>
      </c>
      <c r="T1049">
        <v>42099</v>
      </c>
      <c r="U1049">
        <v>-103.7124</v>
      </c>
      <c r="V1049">
        <v>12</v>
      </c>
      <c r="W1049">
        <v>28.32</v>
      </c>
      <c r="X1049">
        <v>89284</v>
      </c>
      <c r="Y1049" t="s">
        <v>3216</v>
      </c>
    </row>
    <row r="1050" spans="1:25" x14ac:dyDescent="0.2">
      <c r="A1050">
        <v>635</v>
      </c>
      <c r="B1050" t="s">
        <v>1984</v>
      </c>
      <c r="C1050" t="s">
        <v>13</v>
      </c>
      <c r="D1050">
        <v>0.03</v>
      </c>
      <c r="E1050">
        <v>370.98</v>
      </c>
      <c r="F1050">
        <v>99</v>
      </c>
      <c r="G1050" t="s">
        <v>2</v>
      </c>
      <c r="H1050" t="s">
        <v>70</v>
      </c>
      <c r="I1050" t="s">
        <v>24</v>
      </c>
      <c r="J1050" t="s">
        <v>54</v>
      </c>
      <c r="K1050" t="s">
        <v>33</v>
      </c>
      <c r="L1050" t="s">
        <v>1986</v>
      </c>
      <c r="M1050">
        <v>0.65</v>
      </c>
      <c r="N1050" t="s">
        <v>8</v>
      </c>
      <c r="O1050" t="s">
        <v>28</v>
      </c>
      <c r="P1050" t="s">
        <v>60</v>
      </c>
      <c r="Q1050" t="s">
        <v>1985</v>
      </c>
      <c r="R1050">
        <v>55106</v>
      </c>
      <c r="S1050">
        <v>42099</v>
      </c>
      <c r="T1050">
        <v>42100</v>
      </c>
      <c r="U1050">
        <v>-124.2864</v>
      </c>
      <c r="V1050">
        <v>6</v>
      </c>
      <c r="W1050">
        <v>2309.4899999999998</v>
      </c>
      <c r="X1050">
        <v>89284</v>
      </c>
      <c r="Y1050" t="s">
        <v>3216</v>
      </c>
    </row>
    <row r="1051" spans="1:25" x14ac:dyDescent="0.2">
      <c r="A1051">
        <v>1246</v>
      </c>
      <c r="B1051" t="s">
        <v>1987</v>
      </c>
      <c r="C1051" t="s">
        <v>13</v>
      </c>
      <c r="D1051">
        <v>0.1</v>
      </c>
      <c r="E1051">
        <v>22.38</v>
      </c>
      <c r="F1051">
        <v>15.1</v>
      </c>
      <c r="G1051" t="s">
        <v>14</v>
      </c>
      <c r="H1051" t="s">
        <v>47</v>
      </c>
      <c r="I1051" t="s">
        <v>24</v>
      </c>
      <c r="J1051" t="s">
        <v>48</v>
      </c>
      <c r="K1051" t="s">
        <v>49</v>
      </c>
      <c r="L1051" t="s">
        <v>1061</v>
      </c>
      <c r="M1051">
        <v>0.38</v>
      </c>
      <c r="N1051" t="s">
        <v>8</v>
      </c>
      <c r="O1051" t="s">
        <v>87</v>
      </c>
      <c r="P1051" t="s">
        <v>88</v>
      </c>
      <c r="Q1051" t="s">
        <v>89</v>
      </c>
      <c r="R1051">
        <v>10009</v>
      </c>
      <c r="S1051">
        <v>42099</v>
      </c>
      <c r="T1051">
        <v>42100</v>
      </c>
      <c r="U1051">
        <v>-107.51349999999999</v>
      </c>
      <c r="V1051">
        <v>26</v>
      </c>
      <c r="W1051">
        <v>564.98</v>
      </c>
      <c r="X1051">
        <v>36452</v>
      </c>
      <c r="Y1051" t="s">
        <v>3218</v>
      </c>
    </row>
    <row r="1052" spans="1:25" x14ac:dyDescent="0.2">
      <c r="A1052">
        <v>1246</v>
      </c>
      <c r="B1052" t="s">
        <v>1987</v>
      </c>
      <c r="C1052" t="s">
        <v>13</v>
      </c>
      <c r="D1052">
        <v>0.04</v>
      </c>
      <c r="E1052">
        <v>6.98</v>
      </c>
      <c r="F1052">
        <v>2.83</v>
      </c>
      <c r="G1052" t="s">
        <v>14</v>
      </c>
      <c r="H1052" t="s">
        <v>47</v>
      </c>
      <c r="I1052" t="s">
        <v>4</v>
      </c>
      <c r="J1052" t="s">
        <v>102</v>
      </c>
      <c r="K1052" t="s">
        <v>18</v>
      </c>
      <c r="L1052" t="s">
        <v>1988</v>
      </c>
      <c r="M1052">
        <v>0.37</v>
      </c>
      <c r="N1052" t="s">
        <v>8</v>
      </c>
      <c r="O1052" t="s">
        <v>87</v>
      </c>
      <c r="P1052" t="s">
        <v>88</v>
      </c>
      <c r="Q1052" t="s">
        <v>89</v>
      </c>
      <c r="R1052">
        <v>10009</v>
      </c>
      <c r="S1052">
        <v>42099</v>
      </c>
      <c r="T1052">
        <v>42101</v>
      </c>
      <c r="U1052">
        <v>46.01</v>
      </c>
      <c r="V1052">
        <v>18</v>
      </c>
      <c r="W1052">
        <v>129.47999999999999</v>
      </c>
      <c r="X1052">
        <v>36452</v>
      </c>
      <c r="Y1052" t="s">
        <v>3218</v>
      </c>
    </row>
    <row r="1053" spans="1:25" x14ac:dyDescent="0.2">
      <c r="A1053">
        <v>1247</v>
      </c>
      <c r="B1053" t="s">
        <v>1989</v>
      </c>
      <c r="C1053" t="s">
        <v>13</v>
      </c>
      <c r="D1053">
        <v>0.1</v>
      </c>
      <c r="E1053">
        <v>22.38</v>
      </c>
      <c r="F1053">
        <v>15.1</v>
      </c>
      <c r="G1053" t="s">
        <v>14</v>
      </c>
      <c r="H1053" t="s">
        <v>47</v>
      </c>
      <c r="I1053" t="s">
        <v>24</v>
      </c>
      <c r="J1053" t="s">
        <v>48</v>
      </c>
      <c r="K1053" t="s">
        <v>49</v>
      </c>
      <c r="L1053" t="s">
        <v>1061</v>
      </c>
      <c r="M1053">
        <v>0.38</v>
      </c>
      <c r="N1053" t="s">
        <v>8</v>
      </c>
      <c r="O1053" t="s">
        <v>28</v>
      </c>
      <c r="P1053" t="s">
        <v>163</v>
      </c>
      <c r="Q1053" t="s">
        <v>1990</v>
      </c>
      <c r="R1053">
        <v>78641</v>
      </c>
      <c r="S1053">
        <v>42099</v>
      </c>
      <c r="T1053">
        <v>42100</v>
      </c>
      <c r="U1053">
        <v>-107.51349999999999</v>
      </c>
      <c r="V1053">
        <v>7</v>
      </c>
      <c r="W1053">
        <v>152.11000000000001</v>
      </c>
      <c r="X1053">
        <v>91555</v>
      </c>
      <c r="Y1053" t="s">
        <v>3216</v>
      </c>
    </row>
    <row r="1054" spans="1:25" x14ac:dyDescent="0.2">
      <c r="A1054">
        <v>1247</v>
      </c>
      <c r="B1054" t="s">
        <v>1989</v>
      </c>
      <c r="C1054" t="s">
        <v>13</v>
      </c>
      <c r="D1054">
        <v>0.04</v>
      </c>
      <c r="E1054">
        <v>6.98</v>
      </c>
      <c r="F1054">
        <v>2.83</v>
      </c>
      <c r="G1054" t="s">
        <v>14</v>
      </c>
      <c r="H1054" t="s">
        <v>47</v>
      </c>
      <c r="I1054" t="s">
        <v>4</v>
      </c>
      <c r="J1054" t="s">
        <v>102</v>
      </c>
      <c r="K1054" t="s">
        <v>18</v>
      </c>
      <c r="L1054" t="s">
        <v>1988</v>
      </c>
      <c r="M1054">
        <v>0.37</v>
      </c>
      <c r="N1054" t="s">
        <v>8</v>
      </c>
      <c r="O1054" t="s">
        <v>28</v>
      </c>
      <c r="P1054" t="s">
        <v>163</v>
      </c>
      <c r="Q1054" t="s">
        <v>1990</v>
      </c>
      <c r="R1054">
        <v>78641</v>
      </c>
      <c r="S1054">
        <v>42099</v>
      </c>
      <c r="T1054">
        <v>42101</v>
      </c>
      <c r="U1054">
        <v>24.819299999999998</v>
      </c>
      <c r="V1054">
        <v>5</v>
      </c>
      <c r="W1054">
        <v>35.97</v>
      </c>
      <c r="X1054">
        <v>91555</v>
      </c>
      <c r="Y1054" t="s">
        <v>3216</v>
      </c>
    </row>
    <row r="1055" spans="1:25" x14ac:dyDescent="0.2">
      <c r="A1055">
        <v>1459</v>
      </c>
      <c r="B1055" t="s">
        <v>1991</v>
      </c>
      <c r="C1055" t="s">
        <v>13</v>
      </c>
      <c r="D1055">
        <v>0.05</v>
      </c>
      <c r="E1055">
        <v>85.99</v>
      </c>
      <c r="F1055">
        <v>0.99</v>
      </c>
      <c r="G1055" t="s">
        <v>14</v>
      </c>
      <c r="H1055" t="s">
        <v>15</v>
      </c>
      <c r="I1055" t="s">
        <v>16</v>
      </c>
      <c r="J1055" t="s">
        <v>111</v>
      </c>
      <c r="K1055" t="s">
        <v>26</v>
      </c>
      <c r="L1055" t="s">
        <v>1152</v>
      </c>
      <c r="M1055">
        <v>0.55000000000000004</v>
      </c>
      <c r="N1055" t="s">
        <v>8</v>
      </c>
      <c r="O1055" t="s">
        <v>9</v>
      </c>
      <c r="P1055" t="s">
        <v>247</v>
      </c>
      <c r="Q1055" t="s">
        <v>1992</v>
      </c>
      <c r="R1055">
        <v>29687</v>
      </c>
      <c r="S1055">
        <v>42099</v>
      </c>
      <c r="T1055">
        <v>42101</v>
      </c>
      <c r="U1055">
        <v>36.216000000000001</v>
      </c>
      <c r="V1055">
        <v>4</v>
      </c>
      <c r="W1055">
        <v>291.64</v>
      </c>
      <c r="X1055">
        <v>86734</v>
      </c>
      <c r="Y1055" t="s">
        <v>3215</v>
      </c>
    </row>
    <row r="1056" spans="1:25" x14ac:dyDescent="0.2">
      <c r="A1056">
        <v>1891</v>
      </c>
      <c r="B1056" t="s">
        <v>1993</v>
      </c>
      <c r="C1056" t="s">
        <v>46</v>
      </c>
      <c r="D1056">
        <v>0.03</v>
      </c>
      <c r="E1056">
        <v>320.64</v>
      </c>
      <c r="F1056">
        <v>29.2</v>
      </c>
      <c r="G1056" t="s">
        <v>2</v>
      </c>
      <c r="H1056" t="s">
        <v>47</v>
      </c>
      <c r="I1056" t="s">
        <v>4</v>
      </c>
      <c r="J1056" t="s">
        <v>5</v>
      </c>
      <c r="K1056" t="s">
        <v>6</v>
      </c>
      <c r="L1056" t="s">
        <v>1994</v>
      </c>
      <c r="M1056">
        <v>0.66</v>
      </c>
      <c r="N1056" t="s">
        <v>8</v>
      </c>
      <c r="O1056" t="s">
        <v>87</v>
      </c>
      <c r="P1056" t="s">
        <v>293</v>
      </c>
      <c r="Q1056" t="s">
        <v>1995</v>
      </c>
      <c r="R1056">
        <v>45801</v>
      </c>
      <c r="S1056">
        <v>42099</v>
      </c>
      <c r="T1056">
        <v>42101</v>
      </c>
      <c r="U1056">
        <v>429.75435599999997</v>
      </c>
      <c r="V1056">
        <v>7</v>
      </c>
      <c r="W1056">
        <v>2233.46</v>
      </c>
      <c r="X1056">
        <v>90630</v>
      </c>
      <c r="Y1056" t="s">
        <v>3218</v>
      </c>
    </row>
    <row r="1057" spans="1:25" x14ac:dyDescent="0.2">
      <c r="A1057">
        <v>2960</v>
      </c>
      <c r="B1057" t="s">
        <v>1996</v>
      </c>
      <c r="C1057" t="s">
        <v>46</v>
      </c>
      <c r="D1057">
        <v>0.1</v>
      </c>
      <c r="E1057">
        <v>36.549999999999997</v>
      </c>
      <c r="F1057">
        <v>13.89</v>
      </c>
      <c r="G1057" t="s">
        <v>14</v>
      </c>
      <c r="H1057" t="s">
        <v>70</v>
      </c>
      <c r="I1057" t="s">
        <v>24</v>
      </c>
      <c r="J1057" t="s">
        <v>25</v>
      </c>
      <c r="K1057" t="s">
        <v>26</v>
      </c>
      <c r="L1057" t="s">
        <v>1329</v>
      </c>
      <c r="M1057">
        <v>0.41</v>
      </c>
      <c r="N1057" t="s">
        <v>8</v>
      </c>
      <c r="O1057" t="s">
        <v>9</v>
      </c>
      <c r="P1057" t="s">
        <v>20</v>
      </c>
      <c r="Q1057" t="s">
        <v>1997</v>
      </c>
      <c r="R1057">
        <v>72956</v>
      </c>
      <c r="S1057">
        <v>42099</v>
      </c>
      <c r="T1057">
        <v>42101</v>
      </c>
      <c r="U1057">
        <v>-89.572000000000003</v>
      </c>
      <c r="V1057">
        <v>11</v>
      </c>
      <c r="W1057">
        <v>379.72</v>
      </c>
      <c r="X1057">
        <v>90646</v>
      </c>
      <c r="Y1057" t="s">
        <v>3215</v>
      </c>
    </row>
    <row r="1058" spans="1:25" x14ac:dyDescent="0.2">
      <c r="A1058">
        <v>925</v>
      </c>
      <c r="B1058" t="s">
        <v>1998</v>
      </c>
      <c r="C1058" t="s">
        <v>1</v>
      </c>
      <c r="D1058">
        <v>0.03</v>
      </c>
      <c r="E1058">
        <v>2.1800000000000002</v>
      </c>
      <c r="F1058">
        <v>1.38</v>
      </c>
      <c r="G1058" t="s">
        <v>14</v>
      </c>
      <c r="H1058" t="s">
        <v>3</v>
      </c>
      <c r="I1058" t="s">
        <v>24</v>
      </c>
      <c r="J1058" t="s">
        <v>152</v>
      </c>
      <c r="K1058" t="s">
        <v>26</v>
      </c>
      <c r="L1058" t="s">
        <v>1999</v>
      </c>
      <c r="M1058">
        <v>0.44</v>
      </c>
      <c r="N1058" t="s">
        <v>8</v>
      </c>
      <c r="O1058" t="s">
        <v>87</v>
      </c>
      <c r="P1058" t="s">
        <v>307</v>
      </c>
      <c r="Q1058" t="s">
        <v>346</v>
      </c>
      <c r="R1058">
        <v>4330</v>
      </c>
      <c r="S1058">
        <v>42100</v>
      </c>
      <c r="T1058">
        <v>42100</v>
      </c>
      <c r="U1058">
        <v>-7.04</v>
      </c>
      <c r="V1058">
        <v>7</v>
      </c>
      <c r="W1058">
        <v>15.73</v>
      </c>
      <c r="X1058">
        <v>87134</v>
      </c>
      <c r="Y1058" t="s">
        <v>3218</v>
      </c>
    </row>
    <row r="1059" spans="1:25" x14ac:dyDescent="0.2">
      <c r="A1059">
        <v>929</v>
      </c>
      <c r="B1059" t="s">
        <v>2000</v>
      </c>
      <c r="C1059" t="s">
        <v>1</v>
      </c>
      <c r="D1059">
        <v>0.01</v>
      </c>
      <c r="E1059">
        <v>170.98</v>
      </c>
      <c r="F1059">
        <v>35.89</v>
      </c>
      <c r="G1059" t="s">
        <v>2</v>
      </c>
      <c r="H1059" t="s">
        <v>3</v>
      </c>
      <c r="I1059" t="s">
        <v>4</v>
      </c>
      <c r="J1059" t="s">
        <v>93</v>
      </c>
      <c r="K1059" t="s">
        <v>6</v>
      </c>
      <c r="L1059" t="s">
        <v>1445</v>
      </c>
      <c r="M1059">
        <v>0.66</v>
      </c>
      <c r="N1059" t="s">
        <v>8</v>
      </c>
      <c r="O1059" t="s">
        <v>87</v>
      </c>
      <c r="P1059" t="s">
        <v>373</v>
      </c>
      <c r="Q1059" t="s">
        <v>2001</v>
      </c>
      <c r="R1059">
        <v>8857</v>
      </c>
      <c r="S1059">
        <v>42100</v>
      </c>
      <c r="T1059">
        <v>42102</v>
      </c>
      <c r="U1059">
        <v>538.52</v>
      </c>
      <c r="V1059">
        <v>10</v>
      </c>
      <c r="W1059">
        <v>1719.07</v>
      </c>
      <c r="X1059">
        <v>87134</v>
      </c>
      <c r="Y1059" t="s">
        <v>3218</v>
      </c>
    </row>
    <row r="1060" spans="1:25" x14ac:dyDescent="0.2">
      <c r="A1060">
        <v>1113</v>
      </c>
      <c r="B1060" t="s">
        <v>2002</v>
      </c>
      <c r="C1060" t="s">
        <v>1</v>
      </c>
      <c r="D1060">
        <v>0.01</v>
      </c>
      <c r="E1060">
        <v>2.89</v>
      </c>
      <c r="F1060">
        <v>0.5</v>
      </c>
      <c r="G1060" t="s">
        <v>14</v>
      </c>
      <c r="H1060" t="s">
        <v>70</v>
      </c>
      <c r="I1060" t="s">
        <v>24</v>
      </c>
      <c r="J1060" t="s">
        <v>128</v>
      </c>
      <c r="K1060" t="s">
        <v>49</v>
      </c>
      <c r="L1060" t="s">
        <v>705</v>
      </c>
      <c r="M1060">
        <v>0.38</v>
      </c>
      <c r="N1060" t="s">
        <v>8</v>
      </c>
      <c r="O1060" t="s">
        <v>35</v>
      </c>
      <c r="P1060" t="s">
        <v>36</v>
      </c>
      <c r="Q1060" t="s">
        <v>2003</v>
      </c>
      <c r="R1060">
        <v>80004</v>
      </c>
      <c r="S1060">
        <v>42100</v>
      </c>
      <c r="T1060">
        <v>42101</v>
      </c>
      <c r="U1060">
        <v>29.725200000000001</v>
      </c>
      <c r="V1060">
        <v>14</v>
      </c>
      <c r="W1060">
        <v>43.08</v>
      </c>
      <c r="X1060">
        <v>90833</v>
      </c>
      <c r="Y1060" t="s">
        <v>3217</v>
      </c>
    </row>
    <row r="1061" spans="1:25" x14ac:dyDescent="0.2">
      <c r="A1061">
        <v>1113</v>
      </c>
      <c r="B1061" t="s">
        <v>2002</v>
      </c>
      <c r="C1061" t="s">
        <v>1</v>
      </c>
      <c r="D1061">
        <v>0</v>
      </c>
      <c r="E1061">
        <v>55.99</v>
      </c>
      <c r="F1061">
        <v>5</v>
      </c>
      <c r="G1061" t="s">
        <v>14</v>
      </c>
      <c r="H1061" t="s">
        <v>70</v>
      </c>
      <c r="I1061" t="s">
        <v>16</v>
      </c>
      <c r="J1061" t="s">
        <v>111</v>
      </c>
      <c r="K1061" t="s">
        <v>18</v>
      </c>
      <c r="L1061" t="s">
        <v>1907</v>
      </c>
      <c r="M1061">
        <v>0.8</v>
      </c>
      <c r="N1061" t="s">
        <v>8</v>
      </c>
      <c r="O1061" t="s">
        <v>35</v>
      </c>
      <c r="P1061" t="s">
        <v>36</v>
      </c>
      <c r="Q1061" t="s">
        <v>2003</v>
      </c>
      <c r="R1061">
        <v>80004</v>
      </c>
      <c r="S1061">
        <v>42100</v>
      </c>
      <c r="T1061">
        <v>42102</v>
      </c>
      <c r="U1061">
        <v>-187.11</v>
      </c>
      <c r="V1061">
        <v>5</v>
      </c>
      <c r="W1061">
        <v>258.93</v>
      </c>
      <c r="X1061">
        <v>90833</v>
      </c>
      <c r="Y1061" t="s">
        <v>3217</v>
      </c>
    </row>
    <row r="1062" spans="1:25" x14ac:dyDescent="0.2">
      <c r="A1062">
        <v>2481</v>
      </c>
      <c r="B1062" t="s">
        <v>2004</v>
      </c>
      <c r="C1062" t="s">
        <v>1</v>
      </c>
      <c r="D1062">
        <v>7.0000000000000007E-2</v>
      </c>
      <c r="E1062">
        <v>5.18</v>
      </c>
      <c r="F1062">
        <v>5.74</v>
      </c>
      <c r="G1062" t="s">
        <v>63</v>
      </c>
      <c r="H1062" t="s">
        <v>70</v>
      </c>
      <c r="I1062" t="s">
        <v>24</v>
      </c>
      <c r="J1062" t="s">
        <v>48</v>
      </c>
      <c r="K1062" t="s">
        <v>49</v>
      </c>
      <c r="L1062" t="s">
        <v>826</v>
      </c>
      <c r="M1062">
        <v>0.36</v>
      </c>
      <c r="N1062" t="s">
        <v>8</v>
      </c>
      <c r="O1062" t="s">
        <v>9</v>
      </c>
      <c r="P1062" t="s">
        <v>144</v>
      </c>
      <c r="Q1062" t="s">
        <v>2005</v>
      </c>
      <c r="R1062">
        <v>70506</v>
      </c>
      <c r="S1062">
        <v>42100</v>
      </c>
      <c r="T1062">
        <v>42102</v>
      </c>
      <c r="U1062">
        <v>-188.03399999999999</v>
      </c>
      <c r="V1062">
        <v>14</v>
      </c>
      <c r="W1062">
        <v>79.61</v>
      </c>
      <c r="X1062">
        <v>91000</v>
      </c>
      <c r="Y1062" t="s">
        <v>3215</v>
      </c>
    </row>
    <row r="1063" spans="1:25" x14ac:dyDescent="0.2">
      <c r="A1063">
        <v>1618</v>
      </c>
      <c r="B1063" t="s">
        <v>2006</v>
      </c>
      <c r="C1063" t="s">
        <v>13</v>
      </c>
      <c r="D1063">
        <v>0.09</v>
      </c>
      <c r="E1063">
        <v>12.88</v>
      </c>
      <c r="F1063">
        <v>4.59</v>
      </c>
      <c r="G1063" t="s">
        <v>14</v>
      </c>
      <c r="H1063" t="s">
        <v>15</v>
      </c>
      <c r="I1063" t="s">
        <v>24</v>
      </c>
      <c r="J1063" t="s">
        <v>544</v>
      </c>
      <c r="K1063" t="s">
        <v>26</v>
      </c>
      <c r="L1063" t="s">
        <v>2007</v>
      </c>
      <c r="M1063">
        <v>0.82</v>
      </c>
      <c r="N1063" t="s">
        <v>8</v>
      </c>
      <c r="O1063" t="s">
        <v>28</v>
      </c>
      <c r="P1063" t="s">
        <v>29</v>
      </c>
      <c r="Q1063" t="s">
        <v>1798</v>
      </c>
      <c r="R1063">
        <v>46322</v>
      </c>
      <c r="S1063">
        <v>42100</v>
      </c>
      <c r="T1063">
        <v>42100</v>
      </c>
      <c r="U1063">
        <v>-175.13</v>
      </c>
      <c r="V1063">
        <v>13</v>
      </c>
      <c r="W1063">
        <v>158.13</v>
      </c>
      <c r="X1063">
        <v>90248</v>
      </c>
      <c r="Y1063" t="s">
        <v>3216</v>
      </c>
    </row>
    <row r="1064" spans="1:25" x14ac:dyDescent="0.2">
      <c r="A1064">
        <v>1620</v>
      </c>
      <c r="B1064" t="s">
        <v>2008</v>
      </c>
      <c r="C1064" t="s">
        <v>13</v>
      </c>
      <c r="D1064">
        <v>0.02</v>
      </c>
      <c r="E1064">
        <v>45.99</v>
      </c>
      <c r="F1064">
        <v>4.99</v>
      </c>
      <c r="G1064" t="s">
        <v>63</v>
      </c>
      <c r="H1064" t="s">
        <v>15</v>
      </c>
      <c r="I1064" t="s">
        <v>16</v>
      </c>
      <c r="J1064" t="s">
        <v>111</v>
      </c>
      <c r="K1064" t="s">
        <v>49</v>
      </c>
      <c r="L1064" t="s">
        <v>2009</v>
      </c>
      <c r="M1064">
        <v>0.56999999999999995</v>
      </c>
      <c r="N1064" t="s">
        <v>8</v>
      </c>
      <c r="O1064" t="s">
        <v>87</v>
      </c>
      <c r="P1064" t="s">
        <v>296</v>
      </c>
      <c r="Q1064" t="s">
        <v>2010</v>
      </c>
      <c r="R1064">
        <v>17602</v>
      </c>
      <c r="S1064">
        <v>42100</v>
      </c>
      <c r="T1064">
        <v>42101</v>
      </c>
      <c r="U1064">
        <v>3.96</v>
      </c>
      <c r="V1064">
        <v>4</v>
      </c>
      <c r="W1064">
        <v>163.01</v>
      </c>
      <c r="X1064">
        <v>90248</v>
      </c>
      <c r="Y1064" t="s">
        <v>3218</v>
      </c>
    </row>
    <row r="1065" spans="1:25" x14ac:dyDescent="0.2">
      <c r="A1065">
        <v>3279</v>
      </c>
      <c r="B1065" t="s">
        <v>1612</v>
      </c>
      <c r="C1065" t="s">
        <v>13</v>
      </c>
      <c r="D1065">
        <v>0.06</v>
      </c>
      <c r="E1065">
        <v>89.83</v>
      </c>
      <c r="F1065">
        <v>35</v>
      </c>
      <c r="G1065" t="s">
        <v>14</v>
      </c>
      <c r="H1065" t="s">
        <v>47</v>
      </c>
      <c r="I1065" t="s">
        <v>24</v>
      </c>
      <c r="J1065" t="s">
        <v>54</v>
      </c>
      <c r="K1065" t="s">
        <v>40</v>
      </c>
      <c r="L1065" t="s">
        <v>2011</v>
      </c>
      <c r="M1065">
        <v>0.83</v>
      </c>
      <c r="N1065" t="s">
        <v>8</v>
      </c>
      <c r="O1065" t="s">
        <v>9</v>
      </c>
      <c r="P1065" t="s">
        <v>247</v>
      </c>
      <c r="Q1065" t="s">
        <v>1613</v>
      </c>
      <c r="R1065">
        <v>29203</v>
      </c>
      <c r="S1065">
        <v>42100</v>
      </c>
      <c r="T1065">
        <v>42102</v>
      </c>
      <c r="U1065">
        <v>31.11</v>
      </c>
      <c r="V1065">
        <v>4</v>
      </c>
      <c r="W1065">
        <v>366.26</v>
      </c>
      <c r="X1065">
        <v>90766</v>
      </c>
      <c r="Y1065" t="s">
        <v>3215</v>
      </c>
    </row>
    <row r="1066" spans="1:25" x14ac:dyDescent="0.2">
      <c r="A1066">
        <v>3279</v>
      </c>
      <c r="B1066" t="s">
        <v>1612</v>
      </c>
      <c r="C1066" t="s">
        <v>13</v>
      </c>
      <c r="D1066">
        <v>0.1</v>
      </c>
      <c r="E1066">
        <v>13.43</v>
      </c>
      <c r="F1066">
        <v>5.5</v>
      </c>
      <c r="G1066" t="s">
        <v>14</v>
      </c>
      <c r="H1066" t="s">
        <v>47</v>
      </c>
      <c r="I1066" t="s">
        <v>24</v>
      </c>
      <c r="J1066" t="s">
        <v>54</v>
      </c>
      <c r="K1066" t="s">
        <v>49</v>
      </c>
      <c r="L1066" t="s">
        <v>535</v>
      </c>
      <c r="M1066">
        <v>0.56999999999999995</v>
      </c>
      <c r="N1066" t="s">
        <v>8</v>
      </c>
      <c r="O1066" t="s">
        <v>9</v>
      </c>
      <c r="P1066" t="s">
        <v>247</v>
      </c>
      <c r="Q1066" t="s">
        <v>1613</v>
      </c>
      <c r="R1066">
        <v>29203</v>
      </c>
      <c r="S1066">
        <v>42100</v>
      </c>
      <c r="T1066">
        <v>42102</v>
      </c>
      <c r="U1066">
        <v>358.29539999999997</v>
      </c>
      <c r="V1066">
        <v>12</v>
      </c>
      <c r="W1066">
        <v>157.99</v>
      </c>
      <c r="X1066">
        <v>90766</v>
      </c>
      <c r="Y1066" t="s">
        <v>3215</v>
      </c>
    </row>
    <row r="1067" spans="1:25" x14ac:dyDescent="0.2">
      <c r="A1067">
        <v>3279</v>
      </c>
      <c r="B1067" t="s">
        <v>1612</v>
      </c>
      <c r="C1067" t="s">
        <v>13</v>
      </c>
      <c r="D1067">
        <v>0.01</v>
      </c>
      <c r="E1067">
        <v>125.99</v>
      </c>
      <c r="F1067">
        <v>7.69</v>
      </c>
      <c r="G1067" t="s">
        <v>14</v>
      </c>
      <c r="H1067" t="s">
        <v>47</v>
      </c>
      <c r="I1067" t="s">
        <v>16</v>
      </c>
      <c r="J1067" t="s">
        <v>111</v>
      </c>
      <c r="K1067" t="s">
        <v>49</v>
      </c>
      <c r="L1067" t="s">
        <v>1025</v>
      </c>
      <c r="M1067">
        <v>0.57999999999999996</v>
      </c>
      <c r="N1067" t="s">
        <v>8</v>
      </c>
      <c r="O1067" t="s">
        <v>9</v>
      </c>
      <c r="P1067" t="s">
        <v>247</v>
      </c>
      <c r="Q1067" t="s">
        <v>1613</v>
      </c>
      <c r="R1067">
        <v>29203</v>
      </c>
      <c r="S1067">
        <v>42100</v>
      </c>
      <c r="T1067">
        <v>42100</v>
      </c>
      <c r="U1067">
        <v>8.3219999999999992</v>
      </c>
      <c r="V1067">
        <v>11</v>
      </c>
      <c r="W1067">
        <v>1212.8800000000001</v>
      </c>
      <c r="X1067">
        <v>90766</v>
      </c>
      <c r="Y1067" t="s">
        <v>3215</v>
      </c>
    </row>
    <row r="1068" spans="1:25" x14ac:dyDescent="0.2">
      <c r="A1068">
        <v>2240</v>
      </c>
      <c r="B1068" t="s">
        <v>2012</v>
      </c>
      <c r="C1068" t="s">
        <v>23</v>
      </c>
      <c r="D1068">
        <v>0.01</v>
      </c>
      <c r="E1068">
        <v>13.43</v>
      </c>
      <c r="F1068">
        <v>5.5</v>
      </c>
      <c r="G1068" t="s">
        <v>63</v>
      </c>
      <c r="H1068" t="s">
        <v>70</v>
      </c>
      <c r="I1068" t="s">
        <v>24</v>
      </c>
      <c r="J1068" t="s">
        <v>54</v>
      </c>
      <c r="K1068" t="s">
        <v>49</v>
      </c>
      <c r="L1068" t="s">
        <v>535</v>
      </c>
      <c r="M1068">
        <v>0.56999999999999995</v>
      </c>
      <c r="N1068" t="s">
        <v>8</v>
      </c>
      <c r="O1068" t="s">
        <v>9</v>
      </c>
      <c r="P1068" t="s">
        <v>99</v>
      </c>
      <c r="Q1068" t="s">
        <v>2013</v>
      </c>
      <c r="R1068">
        <v>33801</v>
      </c>
      <c r="S1068">
        <v>42100</v>
      </c>
      <c r="T1068">
        <v>42107</v>
      </c>
      <c r="U1068">
        <v>-313.02179999999998</v>
      </c>
      <c r="V1068">
        <v>7</v>
      </c>
      <c r="W1068">
        <v>99.75</v>
      </c>
      <c r="X1068">
        <v>89102</v>
      </c>
      <c r="Y1068" t="s">
        <v>3215</v>
      </c>
    </row>
    <row r="1069" spans="1:25" x14ac:dyDescent="0.2">
      <c r="A1069">
        <v>2334</v>
      </c>
      <c r="B1069" t="s">
        <v>2014</v>
      </c>
      <c r="C1069" t="s">
        <v>23</v>
      </c>
      <c r="D1069">
        <v>0.06</v>
      </c>
      <c r="E1069">
        <v>60.65</v>
      </c>
      <c r="F1069">
        <v>12.23</v>
      </c>
      <c r="G1069" t="s">
        <v>14</v>
      </c>
      <c r="H1069" t="s">
        <v>15</v>
      </c>
      <c r="I1069" t="s">
        <v>4</v>
      </c>
      <c r="J1069" t="s">
        <v>102</v>
      </c>
      <c r="K1069" t="s">
        <v>120</v>
      </c>
      <c r="L1069" t="s">
        <v>1157</v>
      </c>
      <c r="M1069">
        <v>0.64</v>
      </c>
      <c r="N1069" t="s">
        <v>8</v>
      </c>
      <c r="O1069" t="s">
        <v>28</v>
      </c>
      <c r="P1069" t="s">
        <v>333</v>
      </c>
      <c r="Q1069" t="s">
        <v>2015</v>
      </c>
      <c r="R1069">
        <v>53220</v>
      </c>
      <c r="S1069">
        <v>42100</v>
      </c>
      <c r="T1069">
        <v>42102</v>
      </c>
      <c r="U1069">
        <v>427.00650000000002</v>
      </c>
      <c r="V1069">
        <v>10</v>
      </c>
      <c r="W1069">
        <v>618.85</v>
      </c>
      <c r="X1069">
        <v>89608</v>
      </c>
      <c r="Y1069" t="s">
        <v>3216</v>
      </c>
    </row>
    <row r="1070" spans="1:25" x14ac:dyDescent="0.2">
      <c r="A1070">
        <v>2874</v>
      </c>
      <c r="B1070" t="s">
        <v>2016</v>
      </c>
      <c r="C1070" t="s">
        <v>23</v>
      </c>
      <c r="D1070">
        <v>0.05</v>
      </c>
      <c r="E1070">
        <v>4.84</v>
      </c>
      <c r="F1070">
        <v>0.71</v>
      </c>
      <c r="G1070" t="s">
        <v>14</v>
      </c>
      <c r="H1070" t="s">
        <v>47</v>
      </c>
      <c r="I1070" t="s">
        <v>24</v>
      </c>
      <c r="J1070" t="s">
        <v>25</v>
      </c>
      <c r="K1070" t="s">
        <v>26</v>
      </c>
      <c r="L1070" t="s">
        <v>27</v>
      </c>
      <c r="M1070">
        <v>0.52</v>
      </c>
      <c r="N1070" t="s">
        <v>8</v>
      </c>
      <c r="O1070" t="s">
        <v>28</v>
      </c>
      <c r="P1070" t="s">
        <v>109</v>
      </c>
      <c r="Q1070" t="s">
        <v>2017</v>
      </c>
      <c r="R1070">
        <v>68128</v>
      </c>
      <c r="S1070">
        <v>42100</v>
      </c>
      <c r="T1070">
        <v>42109</v>
      </c>
      <c r="U1070">
        <v>13.4481</v>
      </c>
      <c r="V1070">
        <v>4</v>
      </c>
      <c r="W1070">
        <v>19.489999999999998</v>
      </c>
      <c r="X1070">
        <v>89873</v>
      </c>
      <c r="Y1070" t="s">
        <v>3216</v>
      </c>
    </row>
    <row r="1071" spans="1:25" x14ac:dyDescent="0.2">
      <c r="A1071">
        <v>102</v>
      </c>
      <c r="B1071" t="s">
        <v>2018</v>
      </c>
      <c r="C1071" t="s">
        <v>92</v>
      </c>
      <c r="D1071">
        <v>0.04</v>
      </c>
      <c r="E1071">
        <v>300.98</v>
      </c>
      <c r="F1071">
        <v>54.92</v>
      </c>
      <c r="G1071" t="s">
        <v>2</v>
      </c>
      <c r="H1071" t="s">
        <v>15</v>
      </c>
      <c r="I1071" t="s">
        <v>4</v>
      </c>
      <c r="J1071" t="s">
        <v>93</v>
      </c>
      <c r="K1071" t="s">
        <v>6</v>
      </c>
      <c r="L1071" t="s">
        <v>1946</v>
      </c>
      <c r="M1071">
        <v>0.55000000000000004</v>
      </c>
      <c r="N1071" t="s">
        <v>8</v>
      </c>
      <c r="O1071" t="s">
        <v>87</v>
      </c>
      <c r="P1071" t="s">
        <v>379</v>
      </c>
      <c r="Q1071" t="s">
        <v>764</v>
      </c>
      <c r="R1071">
        <v>2129</v>
      </c>
      <c r="S1071">
        <v>42100</v>
      </c>
      <c r="T1071">
        <v>42101</v>
      </c>
      <c r="U1071">
        <v>2023.75</v>
      </c>
      <c r="V1071">
        <v>31</v>
      </c>
      <c r="W1071">
        <v>9459.94</v>
      </c>
      <c r="X1071">
        <v>42599</v>
      </c>
      <c r="Y1071" t="s">
        <v>3218</v>
      </c>
    </row>
    <row r="1072" spans="1:25" x14ac:dyDescent="0.2">
      <c r="A1072">
        <v>107</v>
      </c>
      <c r="B1072" t="s">
        <v>2019</v>
      </c>
      <c r="C1072" t="s">
        <v>92</v>
      </c>
      <c r="D1072">
        <v>0.04</v>
      </c>
      <c r="E1072">
        <v>300.98</v>
      </c>
      <c r="F1072">
        <v>54.92</v>
      </c>
      <c r="G1072" t="s">
        <v>2</v>
      </c>
      <c r="H1072" t="s">
        <v>15</v>
      </c>
      <c r="I1072" t="s">
        <v>4</v>
      </c>
      <c r="J1072" t="s">
        <v>93</v>
      </c>
      <c r="K1072" t="s">
        <v>6</v>
      </c>
      <c r="L1072" t="s">
        <v>1946</v>
      </c>
      <c r="M1072">
        <v>0.55000000000000004</v>
      </c>
      <c r="N1072" t="s">
        <v>8</v>
      </c>
      <c r="O1072" t="s">
        <v>87</v>
      </c>
      <c r="P1072" t="s">
        <v>1332</v>
      </c>
      <c r="Q1072" t="s">
        <v>2020</v>
      </c>
      <c r="R1072">
        <v>3820</v>
      </c>
      <c r="S1072">
        <v>42100</v>
      </c>
      <c r="T1072">
        <v>42101</v>
      </c>
      <c r="U1072">
        <v>1684.4763</v>
      </c>
      <c r="V1072">
        <v>8</v>
      </c>
      <c r="W1072">
        <v>2441.27</v>
      </c>
      <c r="X1072">
        <v>88204</v>
      </c>
      <c r="Y1072" t="s">
        <v>3218</v>
      </c>
    </row>
    <row r="1073" spans="1:25" x14ac:dyDescent="0.2">
      <c r="A1073">
        <v>786</v>
      </c>
      <c r="B1073" t="s">
        <v>2021</v>
      </c>
      <c r="C1073" t="s">
        <v>92</v>
      </c>
      <c r="D1073">
        <v>0</v>
      </c>
      <c r="E1073">
        <v>8.34</v>
      </c>
      <c r="F1073">
        <v>4.82</v>
      </c>
      <c r="G1073" t="s">
        <v>14</v>
      </c>
      <c r="H1073" t="s">
        <v>47</v>
      </c>
      <c r="I1073" t="s">
        <v>24</v>
      </c>
      <c r="J1073" t="s">
        <v>64</v>
      </c>
      <c r="K1073" t="s">
        <v>49</v>
      </c>
      <c r="L1073" t="s">
        <v>937</v>
      </c>
      <c r="M1073">
        <v>0.4</v>
      </c>
      <c r="N1073" t="s">
        <v>8</v>
      </c>
      <c r="O1073" t="s">
        <v>35</v>
      </c>
      <c r="P1073" t="s">
        <v>66</v>
      </c>
      <c r="Q1073" t="s">
        <v>2022</v>
      </c>
      <c r="R1073">
        <v>92691</v>
      </c>
      <c r="S1073">
        <v>42100</v>
      </c>
      <c r="T1073">
        <v>42101</v>
      </c>
      <c r="U1073">
        <v>-5.05</v>
      </c>
      <c r="V1073">
        <v>9</v>
      </c>
      <c r="W1073">
        <v>76.23</v>
      </c>
      <c r="X1073">
        <v>91513</v>
      </c>
      <c r="Y1073" t="s">
        <v>3217</v>
      </c>
    </row>
    <row r="1074" spans="1:25" x14ac:dyDescent="0.2">
      <c r="A1074">
        <v>1730</v>
      </c>
      <c r="B1074" t="s">
        <v>2023</v>
      </c>
      <c r="C1074" t="s">
        <v>13</v>
      </c>
      <c r="D1074">
        <v>0.1</v>
      </c>
      <c r="E1074">
        <v>65.989999999999995</v>
      </c>
      <c r="F1074">
        <v>3.99</v>
      </c>
      <c r="G1074" t="s">
        <v>63</v>
      </c>
      <c r="H1074" t="s">
        <v>3</v>
      </c>
      <c r="I1074" t="s">
        <v>16</v>
      </c>
      <c r="J1074" t="s">
        <v>111</v>
      </c>
      <c r="K1074" t="s">
        <v>49</v>
      </c>
      <c r="L1074" t="s">
        <v>1610</v>
      </c>
      <c r="M1074">
        <v>0.59</v>
      </c>
      <c r="N1074" t="s">
        <v>8</v>
      </c>
      <c r="O1074" t="s">
        <v>35</v>
      </c>
      <c r="P1074" t="s">
        <v>466</v>
      </c>
      <c r="Q1074" t="s">
        <v>1474</v>
      </c>
      <c r="R1074">
        <v>83843</v>
      </c>
      <c r="S1074">
        <v>42101</v>
      </c>
      <c r="T1074">
        <v>42103</v>
      </c>
      <c r="U1074">
        <v>-88.624799999999993</v>
      </c>
      <c r="V1074">
        <v>5</v>
      </c>
      <c r="W1074">
        <v>272.86</v>
      </c>
      <c r="X1074">
        <v>90653</v>
      </c>
      <c r="Y1074" t="s">
        <v>3217</v>
      </c>
    </row>
    <row r="1075" spans="1:25" x14ac:dyDescent="0.2">
      <c r="A1075">
        <v>1957</v>
      </c>
      <c r="B1075" t="s">
        <v>2024</v>
      </c>
      <c r="C1075" t="s">
        <v>13</v>
      </c>
      <c r="D1075">
        <v>0.09</v>
      </c>
      <c r="E1075">
        <v>77.510000000000005</v>
      </c>
      <c r="F1075">
        <v>4</v>
      </c>
      <c r="G1075" t="s">
        <v>14</v>
      </c>
      <c r="H1075" t="s">
        <v>15</v>
      </c>
      <c r="I1075" t="s">
        <v>16</v>
      </c>
      <c r="J1075" t="s">
        <v>17</v>
      </c>
      <c r="K1075" t="s">
        <v>49</v>
      </c>
      <c r="L1075" t="s">
        <v>2025</v>
      </c>
      <c r="M1075">
        <v>0.76</v>
      </c>
      <c r="N1075" t="s">
        <v>8</v>
      </c>
      <c r="O1075" t="s">
        <v>28</v>
      </c>
      <c r="P1075" t="s">
        <v>56</v>
      </c>
      <c r="Q1075" t="s">
        <v>1000</v>
      </c>
      <c r="R1075">
        <v>63130</v>
      </c>
      <c r="S1075">
        <v>42101</v>
      </c>
      <c r="T1075">
        <v>42103</v>
      </c>
      <c r="U1075">
        <v>-387.1044</v>
      </c>
      <c r="V1075">
        <v>1</v>
      </c>
      <c r="W1075">
        <v>77.47</v>
      </c>
      <c r="X1075">
        <v>89818</v>
      </c>
      <c r="Y1075" t="s">
        <v>3216</v>
      </c>
    </row>
    <row r="1076" spans="1:25" x14ac:dyDescent="0.2">
      <c r="A1076">
        <v>268</v>
      </c>
      <c r="B1076" t="s">
        <v>2026</v>
      </c>
      <c r="C1076" t="s">
        <v>23</v>
      </c>
      <c r="D1076">
        <v>0.02</v>
      </c>
      <c r="E1076">
        <v>5.58</v>
      </c>
      <c r="F1076">
        <v>5.3</v>
      </c>
      <c r="G1076" t="s">
        <v>14</v>
      </c>
      <c r="H1076" t="s">
        <v>47</v>
      </c>
      <c r="I1076" t="s">
        <v>24</v>
      </c>
      <c r="J1076" t="s">
        <v>321</v>
      </c>
      <c r="K1076" t="s">
        <v>49</v>
      </c>
      <c r="L1076" t="s">
        <v>322</v>
      </c>
      <c r="M1076">
        <v>0.35</v>
      </c>
      <c r="N1076" t="s">
        <v>8</v>
      </c>
      <c r="O1076" t="s">
        <v>35</v>
      </c>
      <c r="P1076" t="s">
        <v>564</v>
      </c>
      <c r="Q1076" t="s">
        <v>2027</v>
      </c>
      <c r="R1076">
        <v>86001</v>
      </c>
      <c r="S1076">
        <v>42101</v>
      </c>
      <c r="T1076">
        <v>42106</v>
      </c>
      <c r="U1076">
        <v>-22.48</v>
      </c>
      <c r="V1076">
        <v>3</v>
      </c>
      <c r="W1076">
        <v>18.670000000000002</v>
      </c>
      <c r="X1076">
        <v>88941</v>
      </c>
      <c r="Y1076" t="s">
        <v>3217</v>
      </c>
    </row>
    <row r="1077" spans="1:25" x14ac:dyDescent="0.2">
      <c r="A1077">
        <v>268</v>
      </c>
      <c r="B1077" t="s">
        <v>2026</v>
      </c>
      <c r="C1077" t="s">
        <v>23</v>
      </c>
      <c r="D1077">
        <v>0.03</v>
      </c>
      <c r="E1077">
        <v>40.89</v>
      </c>
      <c r="F1077">
        <v>18.98</v>
      </c>
      <c r="G1077" t="s">
        <v>14</v>
      </c>
      <c r="H1077" t="s">
        <v>47</v>
      </c>
      <c r="I1077" t="s">
        <v>4</v>
      </c>
      <c r="J1077" t="s">
        <v>102</v>
      </c>
      <c r="K1077" t="s">
        <v>49</v>
      </c>
      <c r="L1077" t="s">
        <v>2028</v>
      </c>
      <c r="M1077">
        <v>0.56999999999999995</v>
      </c>
      <c r="N1077" t="s">
        <v>8</v>
      </c>
      <c r="O1077" t="s">
        <v>35</v>
      </c>
      <c r="P1077" t="s">
        <v>564</v>
      </c>
      <c r="Q1077" t="s">
        <v>2027</v>
      </c>
      <c r="R1077">
        <v>86001</v>
      </c>
      <c r="S1077">
        <v>42101</v>
      </c>
      <c r="T1077">
        <v>42108</v>
      </c>
      <c r="U1077">
        <v>78.98</v>
      </c>
      <c r="V1077">
        <v>5</v>
      </c>
      <c r="W1077">
        <v>210.77</v>
      </c>
      <c r="X1077">
        <v>88941</v>
      </c>
      <c r="Y1077" t="s">
        <v>3217</v>
      </c>
    </row>
    <row r="1078" spans="1:25" x14ac:dyDescent="0.2">
      <c r="A1078">
        <v>272</v>
      </c>
      <c r="B1078" t="s">
        <v>2029</v>
      </c>
      <c r="C1078" t="s">
        <v>23</v>
      </c>
      <c r="D1078">
        <v>0.02</v>
      </c>
      <c r="E1078">
        <v>5.58</v>
      </c>
      <c r="F1078">
        <v>5.3</v>
      </c>
      <c r="G1078" t="s">
        <v>14</v>
      </c>
      <c r="H1078" t="s">
        <v>47</v>
      </c>
      <c r="I1078" t="s">
        <v>24</v>
      </c>
      <c r="J1078" t="s">
        <v>321</v>
      </c>
      <c r="K1078" t="s">
        <v>49</v>
      </c>
      <c r="L1078" t="s">
        <v>322</v>
      </c>
      <c r="M1078">
        <v>0.35</v>
      </c>
      <c r="N1078" t="s">
        <v>8</v>
      </c>
      <c r="O1078" t="s">
        <v>9</v>
      </c>
      <c r="P1078" t="s">
        <v>73</v>
      </c>
      <c r="Q1078" t="s">
        <v>649</v>
      </c>
      <c r="R1078">
        <v>28204</v>
      </c>
      <c r="S1078">
        <v>42101</v>
      </c>
      <c r="T1078">
        <v>42106</v>
      </c>
      <c r="U1078">
        <v>-29.898399999999999</v>
      </c>
      <c r="V1078">
        <v>11</v>
      </c>
      <c r="W1078">
        <v>68.459999999999994</v>
      </c>
      <c r="X1078">
        <v>5509</v>
      </c>
      <c r="Y1078" t="s">
        <v>3215</v>
      </c>
    </row>
    <row r="1079" spans="1:25" x14ac:dyDescent="0.2">
      <c r="A1079">
        <v>272</v>
      </c>
      <c r="B1079" t="s">
        <v>2029</v>
      </c>
      <c r="C1079" t="s">
        <v>23</v>
      </c>
      <c r="D1079">
        <v>0.03</v>
      </c>
      <c r="E1079">
        <v>40.89</v>
      </c>
      <c r="F1079">
        <v>18.98</v>
      </c>
      <c r="G1079" t="s">
        <v>14</v>
      </c>
      <c r="H1079" t="s">
        <v>47</v>
      </c>
      <c r="I1079" t="s">
        <v>4</v>
      </c>
      <c r="J1079" t="s">
        <v>102</v>
      </c>
      <c r="K1079" t="s">
        <v>49</v>
      </c>
      <c r="L1079" t="s">
        <v>2028</v>
      </c>
      <c r="M1079">
        <v>0.56999999999999995</v>
      </c>
      <c r="N1079" t="s">
        <v>8</v>
      </c>
      <c r="O1079" t="s">
        <v>9</v>
      </c>
      <c r="P1079" t="s">
        <v>73</v>
      </c>
      <c r="Q1079" t="s">
        <v>649</v>
      </c>
      <c r="R1079">
        <v>28204</v>
      </c>
      <c r="S1079">
        <v>42101</v>
      </c>
      <c r="T1079">
        <v>42108</v>
      </c>
      <c r="U1079">
        <v>52.916600000000003</v>
      </c>
      <c r="V1079">
        <v>21</v>
      </c>
      <c r="W1079">
        <v>885.23</v>
      </c>
      <c r="X1079">
        <v>5509</v>
      </c>
      <c r="Y1079" t="s">
        <v>3215</v>
      </c>
    </row>
    <row r="1080" spans="1:25" x14ac:dyDescent="0.2">
      <c r="A1080">
        <v>696</v>
      </c>
      <c r="B1080" t="s">
        <v>1859</v>
      </c>
      <c r="C1080" t="s">
        <v>23</v>
      </c>
      <c r="D1080">
        <v>0.1</v>
      </c>
      <c r="E1080">
        <v>40.479999999999997</v>
      </c>
      <c r="F1080">
        <v>19.989999999999998</v>
      </c>
      <c r="G1080" t="s">
        <v>14</v>
      </c>
      <c r="H1080" t="s">
        <v>70</v>
      </c>
      <c r="I1080" t="s">
        <v>16</v>
      </c>
      <c r="J1080" t="s">
        <v>17</v>
      </c>
      <c r="K1080" t="s">
        <v>49</v>
      </c>
      <c r="L1080" t="s">
        <v>2030</v>
      </c>
      <c r="M1080">
        <v>0.77</v>
      </c>
      <c r="N1080" t="s">
        <v>8</v>
      </c>
      <c r="O1080" t="s">
        <v>28</v>
      </c>
      <c r="P1080" t="s">
        <v>29</v>
      </c>
      <c r="Q1080" t="s">
        <v>1860</v>
      </c>
      <c r="R1080">
        <v>46307</v>
      </c>
      <c r="S1080">
        <v>42101</v>
      </c>
      <c r="T1080">
        <v>42103</v>
      </c>
      <c r="U1080">
        <v>-580.32000000000005</v>
      </c>
      <c r="V1080">
        <v>9</v>
      </c>
      <c r="W1080">
        <v>355.84</v>
      </c>
      <c r="X1080">
        <v>89848</v>
      </c>
      <c r="Y1080" t="s">
        <v>3216</v>
      </c>
    </row>
    <row r="1081" spans="1:25" x14ac:dyDescent="0.2">
      <c r="A1081">
        <v>698</v>
      </c>
      <c r="B1081" t="s">
        <v>1019</v>
      </c>
      <c r="C1081" t="s">
        <v>23</v>
      </c>
      <c r="D1081">
        <v>0.1</v>
      </c>
      <c r="E1081">
        <v>40.479999999999997</v>
      </c>
      <c r="F1081">
        <v>19.989999999999998</v>
      </c>
      <c r="G1081" t="s">
        <v>14</v>
      </c>
      <c r="H1081" t="s">
        <v>70</v>
      </c>
      <c r="I1081" t="s">
        <v>16</v>
      </c>
      <c r="J1081" t="s">
        <v>17</v>
      </c>
      <c r="K1081" t="s">
        <v>49</v>
      </c>
      <c r="L1081" t="s">
        <v>2030</v>
      </c>
      <c r="M1081">
        <v>0.77</v>
      </c>
      <c r="N1081" t="s">
        <v>8</v>
      </c>
      <c r="O1081" t="s">
        <v>35</v>
      </c>
      <c r="P1081" t="s">
        <v>42</v>
      </c>
      <c r="Q1081" t="s">
        <v>118</v>
      </c>
      <c r="R1081">
        <v>98105</v>
      </c>
      <c r="S1081">
        <v>42101</v>
      </c>
      <c r="T1081">
        <v>42103</v>
      </c>
      <c r="U1081">
        <v>-580.32000000000005</v>
      </c>
      <c r="V1081">
        <v>36</v>
      </c>
      <c r="W1081">
        <v>1423.35</v>
      </c>
      <c r="X1081">
        <v>8994</v>
      </c>
      <c r="Y1081" t="s">
        <v>3217</v>
      </c>
    </row>
    <row r="1082" spans="1:25" x14ac:dyDescent="0.2">
      <c r="A1082">
        <v>683</v>
      </c>
      <c r="B1082" t="s">
        <v>2031</v>
      </c>
      <c r="C1082" t="s">
        <v>92</v>
      </c>
      <c r="D1082">
        <v>0.06</v>
      </c>
      <c r="E1082">
        <v>17.670000000000002</v>
      </c>
      <c r="F1082">
        <v>8.99</v>
      </c>
      <c r="G1082" t="s">
        <v>63</v>
      </c>
      <c r="H1082" t="s">
        <v>3</v>
      </c>
      <c r="I1082" t="s">
        <v>4</v>
      </c>
      <c r="J1082" t="s">
        <v>102</v>
      </c>
      <c r="K1082" t="s">
        <v>18</v>
      </c>
      <c r="L1082" t="s">
        <v>2032</v>
      </c>
      <c r="M1082">
        <v>0.47</v>
      </c>
      <c r="N1082" t="s">
        <v>8</v>
      </c>
      <c r="O1082" t="s">
        <v>28</v>
      </c>
      <c r="P1082" t="s">
        <v>109</v>
      </c>
      <c r="Q1082" t="s">
        <v>1565</v>
      </c>
      <c r="R1082">
        <v>68046</v>
      </c>
      <c r="S1082">
        <v>42101</v>
      </c>
      <c r="T1082">
        <v>42102</v>
      </c>
      <c r="U1082">
        <v>38.06</v>
      </c>
      <c r="V1082">
        <v>4</v>
      </c>
      <c r="W1082">
        <v>69.959999999999994</v>
      </c>
      <c r="X1082">
        <v>87765</v>
      </c>
      <c r="Y1082" t="s">
        <v>3216</v>
      </c>
    </row>
    <row r="1083" spans="1:25" x14ac:dyDescent="0.2">
      <c r="A1083">
        <v>1410</v>
      </c>
      <c r="B1083" t="s">
        <v>2033</v>
      </c>
      <c r="C1083" t="s">
        <v>92</v>
      </c>
      <c r="D1083">
        <v>0</v>
      </c>
      <c r="E1083">
        <v>65.989999999999995</v>
      </c>
      <c r="F1083">
        <v>5.26</v>
      </c>
      <c r="G1083" t="s">
        <v>14</v>
      </c>
      <c r="H1083" t="s">
        <v>70</v>
      </c>
      <c r="I1083" t="s">
        <v>16</v>
      </c>
      <c r="J1083" t="s">
        <v>111</v>
      </c>
      <c r="K1083" t="s">
        <v>49</v>
      </c>
      <c r="L1083" t="s">
        <v>2034</v>
      </c>
      <c r="M1083">
        <v>0.59</v>
      </c>
      <c r="N1083" t="s">
        <v>8</v>
      </c>
      <c r="O1083" t="s">
        <v>35</v>
      </c>
      <c r="P1083" t="s">
        <v>66</v>
      </c>
      <c r="Q1083" t="s">
        <v>2035</v>
      </c>
      <c r="R1083">
        <v>92553</v>
      </c>
      <c r="S1083">
        <v>42101</v>
      </c>
      <c r="T1083">
        <v>42102</v>
      </c>
      <c r="U1083">
        <v>369.99869999999999</v>
      </c>
      <c r="V1083">
        <v>9</v>
      </c>
      <c r="W1083">
        <v>536.23</v>
      </c>
      <c r="X1083">
        <v>87086</v>
      </c>
      <c r="Y1083" t="s">
        <v>3217</v>
      </c>
    </row>
    <row r="1084" spans="1:25" x14ac:dyDescent="0.2">
      <c r="A1084">
        <v>1413</v>
      </c>
      <c r="B1084" t="s">
        <v>914</v>
      </c>
      <c r="C1084" t="s">
        <v>92</v>
      </c>
      <c r="D1084">
        <v>0</v>
      </c>
      <c r="E1084">
        <v>65.989999999999995</v>
      </c>
      <c r="F1084">
        <v>5.26</v>
      </c>
      <c r="G1084" t="s">
        <v>14</v>
      </c>
      <c r="H1084" t="s">
        <v>70</v>
      </c>
      <c r="I1084" t="s">
        <v>16</v>
      </c>
      <c r="J1084" t="s">
        <v>111</v>
      </c>
      <c r="K1084" t="s">
        <v>49</v>
      </c>
      <c r="L1084" t="s">
        <v>2034</v>
      </c>
      <c r="M1084">
        <v>0.59</v>
      </c>
      <c r="N1084" t="s">
        <v>8</v>
      </c>
      <c r="O1084" t="s">
        <v>87</v>
      </c>
      <c r="P1084" t="s">
        <v>379</v>
      </c>
      <c r="Q1084" t="s">
        <v>764</v>
      </c>
      <c r="R1084">
        <v>2113</v>
      </c>
      <c r="S1084">
        <v>42101</v>
      </c>
      <c r="T1084">
        <v>42102</v>
      </c>
      <c r="U1084">
        <v>542.25</v>
      </c>
      <c r="V1084">
        <v>36</v>
      </c>
      <c r="W1084">
        <v>2144.92</v>
      </c>
      <c r="X1084">
        <v>10277</v>
      </c>
      <c r="Y1084" t="s">
        <v>3218</v>
      </c>
    </row>
    <row r="1085" spans="1:25" x14ac:dyDescent="0.2">
      <c r="A1085">
        <v>2196</v>
      </c>
      <c r="B1085" t="s">
        <v>2036</v>
      </c>
      <c r="C1085" t="s">
        <v>92</v>
      </c>
      <c r="D1085">
        <v>0.03</v>
      </c>
      <c r="E1085">
        <v>27.48</v>
      </c>
      <c r="F1085">
        <v>4</v>
      </c>
      <c r="G1085" t="s">
        <v>14</v>
      </c>
      <c r="H1085" t="s">
        <v>3</v>
      </c>
      <c r="I1085" t="s">
        <v>16</v>
      </c>
      <c r="J1085" t="s">
        <v>17</v>
      </c>
      <c r="K1085" t="s">
        <v>49</v>
      </c>
      <c r="L1085" t="s">
        <v>2037</v>
      </c>
      <c r="M1085">
        <v>0.75</v>
      </c>
      <c r="N1085" t="s">
        <v>8</v>
      </c>
      <c r="O1085" t="s">
        <v>87</v>
      </c>
      <c r="P1085" t="s">
        <v>88</v>
      </c>
      <c r="Q1085" t="s">
        <v>2038</v>
      </c>
      <c r="R1085">
        <v>14701</v>
      </c>
      <c r="S1085">
        <v>42101</v>
      </c>
      <c r="T1085">
        <v>42102</v>
      </c>
      <c r="U1085">
        <v>-88.840800000000002</v>
      </c>
      <c r="V1085">
        <v>11</v>
      </c>
      <c r="W1085">
        <v>294.97000000000003</v>
      </c>
      <c r="X1085">
        <v>89175</v>
      </c>
      <c r="Y1085" t="s">
        <v>3218</v>
      </c>
    </row>
    <row r="1086" spans="1:25" x14ac:dyDescent="0.2">
      <c r="A1086">
        <v>2196</v>
      </c>
      <c r="B1086" t="s">
        <v>2036</v>
      </c>
      <c r="C1086" t="s">
        <v>92</v>
      </c>
      <c r="D1086">
        <v>0.1</v>
      </c>
      <c r="E1086">
        <v>179.99</v>
      </c>
      <c r="F1086">
        <v>19.989999999999998</v>
      </c>
      <c r="G1086" t="s">
        <v>14</v>
      </c>
      <c r="H1086" t="s">
        <v>3</v>
      </c>
      <c r="I1086" t="s">
        <v>16</v>
      </c>
      <c r="J1086" t="s">
        <v>17</v>
      </c>
      <c r="K1086" t="s">
        <v>49</v>
      </c>
      <c r="L1086" t="s">
        <v>691</v>
      </c>
      <c r="M1086">
        <v>0.48</v>
      </c>
      <c r="N1086" t="s">
        <v>8</v>
      </c>
      <c r="O1086" t="s">
        <v>87</v>
      </c>
      <c r="P1086" t="s">
        <v>88</v>
      </c>
      <c r="Q1086" t="s">
        <v>2038</v>
      </c>
      <c r="R1086">
        <v>14701</v>
      </c>
      <c r="S1086">
        <v>42101</v>
      </c>
      <c r="T1086">
        <v>42102</v>
      </c>
      <c r="U1086">
        <v>1208.9903999999999</v>
      </c>
      <c r="V1086">
        <v>14</v>
      </c>
      <c r="W1086">
        <v>2458.0500000000002</v>
      </c>
      <c r="X1086">
        <v>89175</v>
      </c>
      <c r="Y1086" t="s">
        <v>3218</v>
      </c>
    </row>
    <row r="1087" spans="1:25" x14ac:dyDescent="0.2">
      <c r="A1087">
        <v>2196</v>
      </c>
      <c r="B1087" t="s">
        <v>2036</v>
      </c>
      <c r="C1087" t="s">
        <v>92</v>
      </c>
      <c r="D1087">
        <v>0.1</v>
      </c>
      <c r="E1087">
        <v>140.85</v>
      </c>
      <c r="F1087">
        <v>19.989999999999998</v>
      </c>
      <c r="G1087" t="s">
        <v>14</v>
      </c>
      <c r="H1087" t="s">
        <v>3</v>
      </c>
      <c r="I1087" t="s">
        <v>24</v>
      </c>
      <c r="J1087" t="s">
        <v>54</v>
      </c>
      <c r="K1087" t="s">
        <v>49</v>
      </c>
      <c r="L1087" t="s">
        <v>2039</v>
      </c>
      <c r="M1087">
        <v>0.73</v>
      </c>
      <c r="N1087" t="s">
        <v>8</v>
      </c>
      <c r="O1087" t="s">
        <v>87</v>
      </c>
      <c r="P1087" t="s">
        <v>88</v>
      </c>
      <c r="Q1087" t="s">
        <v>2038</v>
      </c>
      <c r="R1087">
        <v>14701</v>
      </c>
      <c r="S1087">
        <v>42101</v>
      </c>
      <c r="T1087">
        <v>42103</v>
      </c>
      <c r="U1087">
        <v>9.9911999999999992</v>
      </c>
      <c r="V1087">
        <v>19</v>
      </c>
      <c r="W1087">
        <v>2465.75</v>
      </c>
      <c r="X1087">
        <v>89175</v>
      </c>
      <c r="Y1087" t="s">
        <v>3218</v>
      </c>
    </row>
    <row r="1088" spans="1:25" x14ac:dyDescent="0.2">
      <c r="A1088">
        <v>2073</v>
      </c>
      <c r="B1088" t="s">
        <v>2040</v>
      </c>
      <c r="C1088" t="s">
        <v>46</v>
      </c>
      <c r="D1088">
        <v>0.05</v>
      </c>
      <c r="E1088">
        <v>291.73</v>
      </c>
      <c r="F1088">
        <v>48.8</v>
      </c>
      <c r="G1088" t="s">
        <v>2</v>
      </c>
      <c r="H1088" t="s">
        <v>15</v>
      </c>
      <c r="I1088" t="s">
        <v>4</v>
      </c>
      <c r="J1088" t="s">
        <v>85</v>
      </c>
      <c r="K1088" t="s">
        <v>33</v>
      </c>
      <c r="L1088" t="s">
        <v>86</v>
      </c>
      <c r="M1088">
        <v>0.56000000000000005</v>
      </c>
      <c r="N1088" t="s">
        <v>8</v>
      </c>
      <c r="O1088" t="s">
        <v>28</v>
      </c>
      <c r="P1088" t="s">
        <v>265</v>
      </c>
      <c r="Q1088" t="s">
        <v>2041</v>
      </c>
      <c r="R1088">
        <v>48135</v>
      </c>
      <c r="S1088">
        <v>42101</v>
      </c>
      <c r="T1088">
        <v>42103</v>
      </c>
      <c r="U1088">
        <v>550.38080000000002</v>
      </c>
      <c r="V1088">
        <v>6</v>
      </c>
      <c r="W1088">
        <v>1818.41</v>
      </c>
      <c r="X1088">
        <v>88557</v>
      </c>
      <c r="Y1088" t="s">
        <v>3216</v>
      </c>
    </row>
    <row r="1089" spans="1:25" x14ac:dyDescent="0.2">
      <c r="A1089">
        <v>2539</v>
      </c>
      <c r="B1089" t="s">
        <v>2042</v>
      </c>
      <c r="C1089" t="s">
        <v>46</v>
      </c>
      <c r="D1089">
        <v>0.08</v>
      </c>
      <c r="E1089">
        <v>12.53</v>
      </c>
      <c r="F1089">
        <v>0.5</v>
      </c>
      <c r="G1089" t="s">
        <v>14</v>
      </c>
      <c r="H1089" t="s">
        <v>47</v>
      </c>
      <c r="I1089" t="s">
        <v>24</v>
      </c>
      <c r="J1089" t="s">
        <v>128</v>
      </c>
      <c r="K1089" t="s">
        <v>49</v>
      </c>
      <c r="L1089" t="s">
        <v>2043</v>
      </c>
      <c r="M1089">
        <v>0.38</v>
      </c>
      <c r="N1089" t="s">
        <v>8</v>
      </c>
      <c r="O1089" t="s">
        <v>9</v>
      </c>
      <c r="P1089" t="s">
        <v>99</v>
      </c>
      <c r="Q1089" t="s">
        <v>2044</v>
      </c>
      <c r="R1089">
        <v>32789</v>
      </c>
      <c r="S1089">
        <v>42101</v>
      </c>
      <c r="T1089">
        <v>42102</v>
      </c>
      <c r="U1089">
        <v>215.71799999999999</v>
      </c>
      <c r="V1089">
        <v>5</v>
      </c>
      <c r="W1089">
        <v>61.1</v>
      </c>
      <c r="X1089">
        <v>91017</v>
      </c>
      <c r="Y1089" t="s">
        <v>3215</v>
      </c>
    </row>
    <row r="1090" spans="1:25" x14ac:dyDescent="0.2">
      <c r="A1090">
        <v>2540</v>
      </c>
      <c r="B1090" t="s">
        <v>2045</v>
      </c>
      <c r="C1090" t="s">
        <v>46</v>
      </c>
      <c r="D1090">
        <v>0.02</v>
      </c>
      <c r="E1090">
        <v>178.47</v>
      </c>
      <c r="F1090">
        <v>19.989999999999998</v>
      </c>
      <c r="G1090" t="s">
        <v>14</v>
      </c>
      <c r="H1090" t="s">
        <v>47</v>
      </c>
      <c r="I1090" t="s">
        <v>24</v>
      </c>
      <c r="J1090" t="s">
        <v>54</v>
      </c>
      <c r="K1090" t="s">
        <v>49</v>
      </c>
      <c r="L1090" t="s">
        <v>987</v>
      </c>
      <c r="M1090">
        <v>0.55000000000000004</v>
      </c>
      <c r="N1090" t="s">
        <v>8</v>
      </c>
      <c r="O1090" t="s">
        <v>9</v>
      </c>
      <c r="P1090" t="s">
        <v>99</v>
      </c>
      <c r="Q1090" t="s">
        <v>2046</v>
      </c>
      <c r="R1090">
        <v>32708</v>
      </c>
      <c r="S1090">
        <v>42101</v>
      </c>
      <c r="T1090">
        <v>42102</v>
      </c>
      <c r="U1090">
        <v>106.98480000000001</v>
      </c>
      <c r="V1090">
        <v>1</v>
      </c>
      <c r="W1090">
        <v>193.81</v>
      </c>
      <c r="X1090">
        <v>91017</v>
      </c>
      <c r="Y1090" t="s">
        <v>3215</v>
      </c>
    </row>
    <row r="1091" spans="1:25" x14ac:dyDescent="0.2">
      <c r="A1091">
        <v>15</v>
      </c>
      <c r="B1091" t="s">
        <v>2047</v>
      </c>
      <c r="C1091" t="s">
        <v>1</v>
      </c>
      <c r="D1091">
        <v>0</v>
      </c>
      <c r="E1091">
        <v>4.42</v>
      </c>
      <c r="F1091">
        <v>4.99</v>
      </c>
      <c r="G1091" t="s">
        <v>14</v>
      </c>
      <c r="H1091" t="s">
        <v>3</v>
      </c>
      <c r="I1091" t="s">
        <v>24</v>
      </c>
      <c r="J1091" t="s">
        <v>321</v>
      </c>
      <c r="K1091" t="s">
        <v>49</v>
      </c>
      <c r="L1091" t="s">
        <v>2048</v>
      </c>
      <c r="M1091">
        <v>0.38</v>
      </c>
      <c r="N1091" t="s">
        <v>8</v>
      </c>
      <c r="O1091" t="s">
        <v>87</v>
      </c>
      <c r="P1091" t="s">
        <v>88</v>
      </c>
      <c r="Q1091" t="s">
        <v>2049</v>
      </c>
      <c r="R1091">
        <v>11787</v>
      </c>
      <c r="S1091">
        <v>42102</v>
      </c>
      <c r="T1091">
        <v>42103</v>
      </c>
      <c r="U1091">
        <v>-59.82</v>
      </c>
      <c r="V1091">
        <v>7</v>
      </c>
      <c r="W1091">
        <v>33.47</v>
      </c>
      <c r="X1091">
        <v>86837</v>
      </c>
      <c r="Y1091" t="s">
        <v>3218</v>
      </c>
    </row>
    <row r="1092" spans="1:25" x14ac:dyDescent="0.2">
      <c r="A1092">
        <v>1935</v>
      </c>
      <c r="B1092" t="s">
        <v>2050</v>
      </c>
      <c r="C1092" t="s">
        <v>1</v>
      </c>
      <c r="D1092">
        <v>0.01</v>
      </c>
      <c r="E1092">
        <v>42.98</v>
      </c>
      <c r="F1092">
        <v>4.62</v>
      </c>
      <c r="G1092" t="s">
        <v>63</v>
      </c>
      <c r="H1092" t="s">
        <v>70</v>
      </c>
      <c r="I1092" t="s">
        <v>24</v>
      </c>
      <c r="J1092" t="s">
        <v>71</v>
      </c>
      <c r="K1092" t="s">
        <v>49</v>
      </c>
      <c r="L1092" t="s">
        <v>256</v>
      </c>
      <c r="M1092">
        <v>0.56000000000000005</v>
      </c>
      <c r="N1092" t="s">
        <v>8</v>
      </c>
      <c r="O1092" t="s">
        <v>28</v>
      </c>
      <c r="P1092" t="s">
        <v>163</v>
      </c>
      <c r="Q1092" t="s">
        <v>2051</v>
      </c>
      <c r="R1092">
        <v>75051</v>
      </c>
      <c r="S1092">
        <v>42102</v>
      </c>
      <c r="T1092">
        <v>42104</v>
      </c>
      <c r="U1092">
        <v>285.47370000000001</v>
      </c>
      <c r="V1092">
        <v>9</v>
      </c>
      <c r="W1092">
        <v>413.73</v>
      </c>
      <c r="X1092">
        <v>86686</v>
      </c>
      <c r="Y1092" t="s">
        <v>3216</v>
      </c>
    </row>
    <row r="1093" spans="1:25" x14ac:dyDescent="0.2">
      <c r="A1093">
        <v>2655</v>
      </c>
      <c r="B1093" t="s">
        <v>2052</v>
      </c>
      <c r="C1093" t="s">
        <v>1</v>
      </c>
      <c r="D1093">
        <v>7.0000000000000007E-2</v>
      </c>
      <c r="E1093">
        <v>2.94</v>
      </c>
      <c r="F1093">
        <v>0.81</v>
      </c>
      <c r="G1093" t="s">
        <v>14</v>
      </c>
      <c r="H1093" t="s">
        <v>70</v>
      </c>
      <c r="I1093" t="s">
        <v>24</v>
      </c>
      <c r="J1093" t="s">
        <v>25</v>
      </c>
      <c r="K1093" t="s">
        <v>26</v>
      </c>
      <c r="L1093" t="s">
        <v>2053</v>
      </c>
      <c r="M1093">
        <v>0.4</v>
      </c>
      <c r="N1093" t="s">
        <v>8</v>
      </c>
      <c r="O1093" t="s">
        <v>9</v>
      </c>
      <c r="P1093" t="s">
        <v>51</v>
      </c>
      <c r="Q1093" t="s">
        <v>337</v>
      </c>
      <c r="R1093">
        <v>30318</v>
      </c>
      <c r="S1093">
        <v>42102</v>
      </c>
      <c r="T1093">
        <v>42103</v>
      </c>
      <c r="U1093">
        <v>-93.927400000000006</v>
      </c>
      <c r="V1093">
        <v>10</v>
      </c>
      <c r="W1093">
        <v>29.88</v>
      </c>
      <c r="X1093">
        <v>86064</v>
      </c>
      <c r="Y1093" t="s">
        <v>3215</v>
      </c>
    </row>
    <row r="1094" spans="1:25" x14ac:dyDescent="0.2">
      <c r="A1094">
        <v>3098</v>
      </c>
      <c r="B1094" t="s">
        <v>1396</v>
      </c>
      <c r="C1094" t="s">
        <v>1</v>
      </c>
      <c r="D1094">
        <v>0.05</v>
      </c>
      <c r="E1094">
        <v>35.44</v>
      </c>
      <c r="F1094">
        <v>5.09</v>
      </c>
      <c r="G1094" t="s">
        <v>14</v>
      </c>
      <c r="H1094" t="s">
        <v>15</v>
      </c>
      <c r="I1094" t="s">
        <v>24</v>
      </c>
      <c r="J1094" t="s">
        <v>64</v>
      </c>
      <c r="K1094" t="s">
        <v>49</v>
      </c>
      <c r="L1094" t="s">
        <v>2054</v>
      </c>
      <c r="M1094">
        <v>0.38</v>
      </c>
      <c r="N1094" t="s">
        <v>8</v>
      </c>
      <c r="O1094" t="s">
        <v>87</v>
      </c>
      <c r="P1094" t="s">
        <v>88</v>
      </c>
      <c r="Q1094" t="s">
        <v>1397</v>
      </c>
      <c r="R1094">
        <v>11967</v>
      </c>
      <c r="S1094">
        <v>42102</v>
      </c>
      <c r="T1094">
        <v>42103</v>
      </c>
      <c r="U1094">
        <v>240.17519999999999</v>
      </c>
      <c r="V1094">
        <v>10</v>
      </c>
      <c r="W1094">
        <v>348.08</v>
      </c>
      <c r="X1094">
        <v>89314</v>
      </c>
      <c r="Y1094" t="s">
        <v>3218</v>
      </c>
    </row>
    <row r="1095" spans="1:25" x14ac:dyDescent="0.2">
      <c r="A1095">
        <v>1614</v>
      </c>
      <c r="B1095" t="s">
        <v>2055</v>
      </c>
      <c r="C1095" t="s">
        <v>23</v>
      </c>
      <c r="D1095">
        <v>0.06</v>
      </c>
      <c r="E1095">
        <v>40.97</v>
      </c>
      <c r="F1095">
        <v>1.99</v>
      </c>
      <c r="G1095" t="s">
        <v>14</v>
      </c>
      <c r="H1095" t="s">
        <v>15</v>
      </c>
      <c r="I1095" t="s">
        <v>16</v>
      </c>
      <c r="J1095" t="s">
        <v>17</v>
      </c>
      <c r="K1095" t="s">
        <v>18</v>
      </c>
      <c r="L1095" t="s">
        <v>2056</v>
      </c>
      <c r="M1095">
        <v>0.42</v>
      </c>
      <c r="N1095" t="s">
        <v>8</v>
      </c>
      <c r="O1095" t="s">
        <v>87</v>
      </c>
      <c r="P1095" t="s">
        <v>379</v>
      </c>
      <c r="Q1095" t="s">
        <v>2057</v>
      </c>
      <c r="R1095">
        <v>1748</v>
      </c>
      <c r="S1095">
        <v>42102</v>
      </c>
      <c r="T1095">
        <v>42106</v>
      </c>
      <c r="U1095">
        <v>341.19810000000001</v>
      </c>
      <c r="V1095">
        <v>12</v>
      </c>
      <c r="W1095">
        <v>494.49</v>
      </c>
      <c r="X1095">
        <v>87823</v>
      </c>
      <c r="Y1095" t="s">
        <v>3218</v>
      </c>
    </row>
    <row r="1096" spans="1:25" x14ac:dyDescent="0.2">
      <c r="A1096">
        <v>1018</v>
      </c>
      <c r="B1096" t="s">
        <v>2058</v>
      </c>
      <c r="C1096" t="s">
        <v>92</v>
      </c>
      <c r="D1096">
        <v>0.05</v>
      </c>
      <c r="E1096">
        <v>35.89</v>
      </c>
      <c r="F1096">
        <v>14.72</v>
      </c>
      <c r="G1096" t="s">
        <v>14</v>
      </c>
      <c r="H1096" t="s">
        <v>47</v>
      </c>
      <c r="I1096" t="s">
        <v>24</v>
      </c>
      <c r="J1096" t="s">
        <v>321</v>
      </c>
      <c r="K1096" t="s">
        <v>49</v>
      </c>
      <c r="L1096" t="s">
        <v>2059</v>
      </c>
      <c r="M1096">
        <v>0.4</v>
      </c>
      <c r="N1096" t="s">
        <v>8</v>
      </c>
      <c r="O1096" t="s">
        <v>9</v>
      </c>
      <c r="P1096" t="s">
        <v>73</v>
      </c>
      <c r="Q1096" t="s">
        <v>2060</v>
      </c>
      <c r="R1096">
        <v>27511</v>
      </c>
      <c r="S1096">
        <v>42102</v>
      </c>
      <c r="T1096">
        <v>42103</v>
      </c>
      <c r="U1096">
        <v>22.866</v>
      </c>
      <c r="V1096">
        <v>19</v>
      </c>
      <c r="W1096">
        <v>680.39</v>
      </c>
      <c r="X1096">
        <v>88391</v>
      </c>
      <c r="Y1096" t="s">
        <v>3215</v>
      </c>
    </row>
    <row r="1097" spans="1:25" x14ac:dyDescent="0.2">
      <c r="A1097">
        <v>1018</v>
      </c>
      <c r="B1097" t="s">
        <v>2058</v>
      </c>
      <c r="C1097" t="s">
        <v>92</v>
      </c>
      <c r="D1097">
        <v>0</v>
      </c>
      <c r="E1097">
        <v>11.48</v>
      </c>
      <c r="F1097">
        <v>5.43</v>
      </c>
      <c r="G1097" t="s">
        <v>14</v>
      </c>
      <c r="H1097" t="s">
        <v>47</v>
      </c>
      <c r="I1097" t="s">
        <v>24</v>
      </c>
      <c r="J1097" t="s">
        <v>64</v>
      </c>
      <c r="K1097" t="s">
        <v>49</v>
      </c>
      <c r="L1097" t="s">
        <v>2061</v>
      </c>
      <c r="M1097">
        <v>0.36</v>
      </c>
      <c r="N1097" t="s">
        <v>8</v>
      </c>
      <c r="O1097" t="s">
        <v>9</v>
      </c>
      <c r="P1097" t="s">
        <v>73</v>
      </c>
      <c r="Q1097" t="s">
        <v>2060</v>
      </c>
      <c r="R1097">
        <v>27511</v>
      </c>
      <c r="S1097">
        <v>42102</v>
      </c>
      <c r="T1097">
        <v>42102</v>
      </c>
      <c r="U1097">
        <v>115.72799999999999</v>
      </c>
      <c r="V1097">
        <v>6</v>
      </c>
      <c r="W1097">
        <v>75.52</v>
      </c>
      <c r="X1097">
        <v>88391</v>
      </c>
      <c r="Y1097" t="s">
        <v>3215</v>
      </c>
    </row>
    <row r="1098" spans="1:25" x14ac:dyDescent="0.2">
      <c r="A1098">
        <v>2561</v>
      </c>
      <c r="B1098" t="s">
        <v>1774</v>
      </c>
      <c r="C1098" t="s">
        <v>46</v>
      </c>
      <c r="D1098">
        <v>7.0000000000000007E-2</v>
      </c>
      <c r="E1098">
        <v>3.98</v>
      </c>
      <c r="F1098">
        <v>5.26</v>
      </c>
      <c r="G1098" t="s">
        <v>14</v>
      </c>
      <c r="H1098" t="s">
        <v>15</v>
      </c>
      <c r="I1098" t="s">
        <v>24</v>
      </c>
      <c r="J1098" t="s">
        <v>48</v>
      </c>
      <c r="K1098" t="s">
        <v>49</v>
      </c>
      <c r="L1098" t="s">
        <v>1831</v>
      </c>
      <c r="M1098">
        <v>0.38</v>
      </c>
      <c r="N1098" t="s">
        <v>8</v>
      </c>
      <c r="O1098" t="s">
        <v>87</v>
      </c>
      <c r="P1098" t="s">
        <v>88</v>
      </c>
      <c r="Q1098" t="s">
        <v>1775</v>
      </c>
      <c r="R1098">
        <v>10562</v>
      </c>
      <c r="S1098">
        <v>42102</v>
      </c>
      <c r="T1098">
        <v>42104</v>
      </c>
      <c r="U1098">
        <v>-59.963760000000001</v>
      </c>
      <c r="V1098">
        <v>7</v>
      </c>
      <c r="W1098">
        <v>29.77</v>
      </c>
      <c r="X1098">
        <v>86466</v>
      </c>
      <c r="Y1098" t="s">
        <v>3218</v>
      </c>
    </row>
    <row r="1099" spans="1:25" x14ac:dyDescent="0.2">
      <c r="A1099">
        <v>2561</v>
      </c>
      <c r="B1099" t="s">
        <v>1774</v>
      </c>
      <c r="C1099" t="s">
        <v>46</v>
      </c>
      <c r="D1099">
        <v>7.0000000000000007E-2</v>
      </c>
      <c r="E1099">
        <v>12.22</v>
      </c>
      <c r="F1099">
        <v>2.85</v>
      </c>
      <c r="G1099" t="s">
        <v>14</v>
      </c>
      <c r="H1099" t="s">
        <v>15</v>
      </c>
      <c r="I1099" t="s">
        <v>4</v>
      </c>
      <c r="J1099" t="s">
        <v>102</v>
      </c>
      <c r="K1099" t="s">
        <v>18</v>
      </c>
      <c r="L1099" t="s">
        <v>2062</v>
      </c>
      <c r="M1099">
        <v>0.55000000000000004</v>
      </c>
      <c r="N1099" t="s">
        <v>8</v>
      </c>
      <c r="O1099" t="s">
        <v>87</v>
      </c>
      <c r="P1099" t="s">
        <v>88</v>
      </c>
      <c r="Q1099" t="s">
        <v>1775</v>
      </c>
      <c r="R1099">
        <v>10562</v>
      </c>
      <c r="S1099">
        <v>42102</v>
      </c>
      <c r="T1099">
        <v>42102</v>
      </c>
      <c r="U1099">
        <v>89.4148</v>
      </c>
      <c r="V1099">
        <v>12</v>
      </c>
      <c r="W1099">
        <v>147.19</v>
      </c>
      <c r="X1099">
        <v>86466</v>
      </c>
      <c r="Y1099" t="s">
        <v>3218</v>
      </c>
    </row>
    <row r="1100" spans="1:25" x14ac:dyDescent="0.2">
      <c r="A1100">
        <v>2563</v>
      </c>
      <c r="B1100" t="s">
        <v>2063</v>
      </c>
      <c r="C1100" t="s">
        <v>46</v>
      </c>
      <c r="D1100">
        <v>0.08</v>
      </c>
      <c r="E1100">
        <v>4.55</v>
      </c>
      <c r="F1100">
        <v>1.49</v>
      </c>
      <c r="G1100" t="s">
        <v>14</v>
      </c>
      <c r="H1100" t="s">
        <v>47</v>
      </c>
      <c r="I1100" t="s">
        <v>24</v>
      </c>
      <c r="J1100" t="s">
        <v>48</v>
      </c>
      <c r="K1100" t="s">
        <v>49</v>
      </c>
      <c r="L1100" t="s">
        <v>1479</v>
      </c>
      <c r="M1100">
        <v>0.35</v>
      </c>
      <c r="N1100" t="s">
        <v>8</v>
      </c>
      <c r="O1100" t="s">
        <v>28</v>
      </c>
      <c r="P1100" t="s">
        <v>60</v>
      </c>
      <c r="Q1100" t="s">
        <v>2064</v>
      </c>
      <c r="R1100">
        <v>55432</v>
      </c>
      <c r="S1100">
        <v>42102</v>
      </c>
      <c r="T1100">
        <v>42103</v>
      </c>
      <c r="U1100">
        <v>27.0273</v>
      </c>
      <c r="V1100">
        <v>9</v>
      </c>
      <c r="W1100">
        <v>39.17</v>
      </c>
      <c r="X1100">
        <v>91447</v>
      </c>
      <c r="Y1100" t="s">
        <v>3216</v>
      </c>
    </row>
    <row r="1101" spans="1:25" x14ac:dyDescent="0.2">
      <c r="A1101">
        <v>2699</v>
      </c>
      <c r="B1101" t="s">
        <v>2065</v>
      </c>
      <c r="C1101" t="s">
        <v>46</v>
      </c>
      <c r="D1101">
        <v>0.04</v>
      </c>
      <c r="E1101">
        <v>70.98</v>
      </c>
      <c r="F1101">
        <v>26.74</v>
      </c>
      <c r="G1101" t="s">
        <v>2</v>
      </c>
      <c r="H1101" t="s">
        <v>70</v>
      </c>
      <c r="I1101" t="s">
        <v>4</v>
      </c>
      <c r="J1101" t="s">
        <v>93</v>
      </c>
      <c r="K1101" t="s">
        <v>6</v>
      </c>
      <c r="L1101" t="s">
        <v>2066</v>
      </c>
      <c r="M1101">
        <v>0.6</v>
      </c>
      <c r="N1101" t="s">
        <v>8</v>
      </c>
      <c r="O1101" t="s">
        <v>35</v>
      </c>
      <c r="P1101" t="s">
        <v>564</v>
      </c>
      <c r="Q1101" t="s">
        <v>2067</v>
      </c>
      <c r="R1101">
        <v>86442</v>
      </c>
      <c r="S1101">
        <v>42102</v>
      </c>
      <c r="T1101">
        <v>42104</v>
      </c>
      <c r="U1101">
        <v>-84.628799999999998</v>
      </c>
      <c r="V1101">
        <v>19</v>
      </c>
      <c r="W1101">
        <v>1345.33</v>
      </c>
      <c r="X1101">
        <v>87679</v>
      </c>
      <c r="Y1101" t="s">
        <v>3217</v>
      </c>
    </row>
    <row r="1102" spans="1:25" x14ac:dyDescent="0.2">
      <c r="A1102">
        <v>123</v>
      </c>
      <c r="B1102" t="s">
        <v>2068</v>
      </c>
      <c r="C1102" t="s">
        <v>1</v>
      </c>
      <c r="D1102">
        <v>0.06</v>
      </c>
      <c r="E1102">
        <v>8.57</v>
      </c>
      <c r="F1102">
        <v>6.14</v>
      </c>
      <c r="G1102" t="s">
        <v>14</v>
      </c>
      <c r="H1102" t="s">
        <v>47</v>
      </c>
      <c r="I1102" t="s">
        <v>24</v>
      </c>
      <c r="J1102" t="s">
        <v>544</v>
      </c>
      <c r="K1102" t="s">
        <v>18</v>
      </c>
      <c r="L1102" t="s">
        <v>2069</v>
      </c>
      <c r="M1102">
        <v>0.59</v>
      </c>
      <c r="N1102" t="s">
        <v>8</v>
      </c>
      <c r="O1102" t="s">
        <v>9</v>
      </c>
      <c r="P1102" t="s">
        <v>218</v>
      </c>
      <c r="Q1102" t="s">
        <v>2070</v>
      </c>
      <c r="R1102">
        <v>22102</v>
      </c>
      <c r="S1102">
        <v>42103</v>
      </c>
      <c r="T1102">
        <v>42104</v>
      </c>
      <c r="U1102">
        <v>105.678</v>
      </c>
      <c r="V1102">
        <v>11</v>
      </c>
      <c r="W1102">
        <v>94.97</v>
      </c>
      <c r="X1102">
        <v>90669</v>
      </c>
      <c r="Y1102" t="s">
        <v>3215</v>
      </c>
    </row>
    <row r="1103" spans="1:25" x14ac:dyDescent="0.2">
      <c r="A1103">
        <v>1186</v>
      </c>
      <c r="B1103" t="s">
        <v>2071</v>
      </c>
      <c r="C1103" t="s">
        <v>1</v>
      </c>
      <c r="D1103">
        <v>7.0000000000000007E-2</v>
      </c>
      <c r="E1103">
        <v>400.97</v>
      </c>
      <c r="F1103">
        <v>48.26</v>
      </c>
      <c r="G1103" t="s">
        <v>2</v>
      </c>
      <c r="H1103" t="s">
        <v>15</v>
      </c>
      <c r="I1103" t="s">
        <v>16</v>
      </c>
      <c r="J1103" t="s">
        <v>32</v>
      </c>
      <c r="K1103" t="s">
        <v>6</v>
      </c>
      <c r="L1103" t="s">
        <v>1536</v>
      </c>
      <c r="M1103">
        <v>0.36</v>
      </c>
      <c r="N1103" t="s">
        <v>8</v>
      </c>
      <c r="O1103" t="s">
        <v>35</v>
      </c>
      <c r="P1103" t="s">
        <v>66</v>
      </c>
      <c r="Q1103" t="s">
        <v>2072</v>
      </c>
      <c r="R1103">
        <v>92646</v>
      </c>
      <c r="S1103">
        <v>42103</v>
      </c>
      <c r="T1103">
        <v>42104</v>
      </c>
      <c r="U1103">
        <v>2581.5590999999999</v>
      </c>
      <c r="V1103">
        <v>10</v>
      </c>
      <c r="W1103">
        <v>3741.39</v>
      </c>
      <c r="X1103">
        <v>85939</v>
      </c>
      <c r="Y1103" t="s">
        <v>3217</v>
      </c>
    </row>
    <row r="1104" spans="1:25" x14ac:dyDescent="0.2">
      <c r="A1104">
        <v>1233</v>
      </c>
      <c r="B1104" t="s">
        <v>2073</v>
      </c>
      <c r="C1104" t="s">
        <v>1</v>
      </c>
      <c r="D1104">
        <v>0.1</v>
      </c>
      <c r="E1104">
        <v>120.98</v>
      </c>
      <c r="F1104">
        <v>9.07</v>
      </c>
      <c r="G1104" t="s">
        <v>63</v>
      </c>
      <c r="H1104" t="s">
        <v>15</v>
      </c>
      <c r="I1104" t="s">
        <v>24</v>
      </c>
      <c r="J1104" t="s">
        <v>48</v>
      </c>
      <c r="K1104" t="s">
        <v>49</v>
      </c>
      <c r="L1104" t="s">
        <v>1399</v>
      </c>
      <c r="M1104">
        <v>0.35</v>
      </c>
      <c r="N1104" t="s">
        <v>8</v>
      </c>
      <c r="O1104" t="s">
        <v>28</v>
      </c>
      <c r="P1104" t="s">
        <v>163</v>
      </c>
      <c r="Q1104" t="s">
        <v>2074</v>
      </c>
      <c r="R1104">
        <v>75028</v>
      </c>
      <c r="S1104">
        <v>42103</v>
      </c>
      <c r="T1104">
        <v>42105</v>
      </c>
      <c r="U1104">
        <v>297.45715999999999</v>
      </c>
      <c r="V1104">
        <v>5</v>
      </c>
      <c r="W1104">
        <v>568.24</v>
      </c>
      <c r="X1104">
        <v>89375</v>
      </c>
      <c r="Y1104" t="s">
        <v>3216</v>
      </c>
    </row>
    <row r="1105" spans="1:25" x14ac:dyDescent="0.2">
      <c r="A1105">
        <v>1233</v>
      </c>
      <c r="B1105" t="s">
        <v>2073</v>
      </c>
      <c r="C1105" t="s">
        <v>1</v>
      </c>
      <c r="D1105">
        <v>0.02</v>
      </c>
      <c r="E1105">
        <v>152.47999999999999</v>
      </c>
      <c r="F1105">
        <v>6.5</v>
      </c>
      <c r="G1105" t="s">
        <v>63</v>
      </c>
      <c r="H1105" t="s">
        <v>15</v>
      </c>
      <c r="I1105" t="s">
        <v>16</v>
      </c>
      <c r="J1105" t="s">
        <v>17</v>
      </c>
      <c r="K1105" t="s">
        <v>49</v>
      </c>
      <c r="L1105" t="s">
        <v>1769</v>
      </c>
      <c r="M1105">
        <v>0.74</v>
      </c>
      <c r="N1105" t="s">
        <v>8</v>
      </c>
      <c r="O1105" t="s">
        <v>28</v>
      </c>
      <c r="P1105" t="s">
        <v>163</v>
      </c>
      <c r="Q1105" t="s">
        <v>2074</v>
      </c>
      <c r="R1105">
        <v>75028</v>
      </c>
      <c r="S1105">
        <v>42103</v>
      </c>
      <c r="T1105">
        <v>42105</v>
      </c>
      <c r="U1105">
        <v>-564.60239999999999</v>
      </c>
      <c r="V1105">
        <v>1</v>
      </c>
      <c r="W1105">
        <v>162.91</v>
      </c>
      <c r="X1105">
        <v>89375</v>
      </c>
      <c r="Y1105" t="s">
        <v>3216</v>
      </c>
    </row>
    <row r="1106" spans="1:25" x14ac:dyDescent="0.2">
      <c r="A1106">
        <v>1178</v>
      </c>
      <c r="B1106" t="s">
        <v>2075</v>
      </c>
      <c r="C1106" t="s">
        <v>13</v>
      </c>
      <c r="D1106">
        <v>0.03</v>
      </c>
      <c r="E1106">
        <v>4.4800000000000004</v>
      </c>
      <c r="F1106">
        <v>49</v>
      </c>
      <c r="G1106" t="s">
        <v>14</v>
      </c>
      <c r="H1106" t="s">
        <v>15</v>
      </c>
      <c r="I1106" t="s">
        <v>24</v>
      </c>
      <c r="J1106" t="s">
        <v>71</v>
      </c>
      <c r="K1106" t="s">
        <v>40</v>
      </c>
      <c r="L1106" t="s">
        <v>444</v>
      </c>
      <c r="M1106">
        <v>0.6</v>
      </c>
      <c r="N1106" t="s">
        <v>8</v>
      </c>
      <c r="O1106" t="s">
        <v>9</v>
      </c>
      <c r="P1106" t="s">
        <v>99</v>
      </c>
      <c r="Q1106" t="s">
        <v>2076</v>
      </c>
      <c r="R1106">
        <v>32701</v>
      </c>
      <c r="S1106">
        <v>42103</v>
      </c>
      <c r="T1106">
        <v>42105</v>
      </c>
      <c r="U1106">
        <v>64.266000000000005</v>
      </c>
      <c r="V1106">
        <v>2</v>
      </c>
      <c r="W1106">
        <v>21.46</v>
      </c>
      <c r="X1106">
        <v>89787</v>
      </c>
      <c r="Y1106" t="s">
        <v>3215</v>
      </c>
    </row>
    <row r="1107" spans="1:25" x14ac:dyDescent="0.2">
      <c r="A1107">
        <v>1178</v>
      </c>
      <c r="B1107" t="s">
        <v>2075</v>
      </c>
      <c r="C1107" t="s">
        <v>13</v>
      </c>
      <c r="D1107">
        <v>0.06</v>
      </c>
      <c r="E1107">
        <v>350.99</v>
      </c>
      <c r="F1107">
        <v>39</v>
      </c>
      <c r="G1107" t="s">
        <v>2</v>
      </c>
      <c r="H1107" t="s">
        <v>15</v>
      </c>
      <c r="I1107" t="s">
        <v>4</v>
      </c>
      <c r="J1107" t="s">
        <v>85</v>
      </c>
      <c r="K1107" t="s">
        <v>33</v>
      </c>
      <c r="L1107" t="s">
        <v>414</v>
      </c>
      <c r="M1107">
        <v>0.55000000000000004</v>
      </c>
      <c r="N1107" t="s">
        <v>8</v>
      </c>
      <c r="O1107" t="s">
        <v>9</v>
      </c>
      <c r="P1107" t="s">
        <v>99</v>
      </c>
      <c r="Q1107" t="s">
        <v>2076</v>
      </c>
      <c r="R1107">
        <v>32701</v>
      </c>
      <c r="S1107">
        <v>42103</v>
      </c>
      <c r="T1107">
        <v>42105</v>
      </c>
      <c r="U1107">
        <v>-302.61559999999997</v>
      </c>
      <c r="V1107">
        <v>10</v>
      </c>
      <c r="W1107">
        <v>3506.78</v>
      </c>
      <c r="X1107">
        <v>89787</v>
      </c>
      <c r="Y1107" t="s">
        <v>3215</v>
      </c>
    </row>
    <row r="1108" spans="1:25" x14ac:dyDescent="0.2">
      <c r="A1108">
        <v>1178</v>
      </c>
      <c r="B1108" t="s">
        <v>2075</v>
      </c>
      <c r="C1108" t="s">
        <v>13</v>
      </c>
      <c r="D1108">
        <v>0.09</v>
      </c>
      <c r="E1108">
        <v>40.98</v>
      </c>
      <c r="F1108">
        <v>6.5</v>
      </c>
      <c r="G1108" t="s">
        <v>63</v>
      </c>
      <c r="H1108" t="s">
        <v>15</v>
      </c>
      <c r="I1108" t="s">
        <v>16</v>
      </c>
      <c r="J1108" t="s">
        <v>17</v>
      </c>
      <c r="K1108" t="s">
        <v>49</v>
      </c>
      <c r="L1108" t="s">
        <v>422</v>
      </c>
      <c r="M1108">
        <v>0.74</v>
      </c>
      <c r="N1108" t="s">
        <v>8</v>
      </c>
      <c r="O1108" t="s">
        <v>9</v>
      </c>
      <c r="P1108" t="s">
        <v>99</v>
      </c>
      <c r="Q1108" t="s">
        <v>2076</v>
      </c>
      <c r="R1108">
        <v>32701</v>
      </c>
      <c r="S1108">
        <v>42103</v>
      </c>
      <c r="T1108">
        <v>42105</v>
      </c>
      <c r="U1108">
        <v>5.6916000000000002</v>
      </c>
      <c r="V1108">
        <v>7</v>
      </c>
      <c r="W1108">
        <v>267.69</v>
      </c>
      <c r="X1108">
        <v>89787</v>
      </c>
      <c r="Y1108" t="s">
        <v>3215</v>
      </c>
    </row>
    <row r="1109" spans="1:25" x14ac:dyDescent="0.2">
      <c r="A1109">
        <v>1250</v>
      </c>
      <c r="B1109" t="s">
        <v>2077</v>
      </c>
      <c r="C1109" t="s">
        <v>13</v>
      </c>
      <c r="D1109">
        <v>0</v>
      </c>
      <c r="E1109">
        <v>3.89</v>
      </c>
      <c r="F1109">
        <v>7.01</v>
      </c>
      <c r="G1109" t="s">
        <v>14</v>
      </c>
      <c r="H1109" t="s">
        <v>70</v>
      </c>
      <c r="I1109" t="s">
        <v>24</v>
      </c>
      <c r="J1109" t="s">
        <v>48</v>
      </c>
      <c r="K1109" t="s">
        <v>49</v>
      </c>
      <c r="L1109" t="s">
        <v>702</v>
      </c>
      <c r="M1109">
        <v>0.37</v>
      </c>
      <c r="N1109" t="s">
        <v>8</v>
      </c>
      <c r="O1109" t="s">
        <v>28</v>
      </c>
      <c r="P1109" t="s">
        <v>79</v>
      </c>
      <c r="Q1109" t="s">
        <v>2078</v>
      </c>
      <c r="R1109">
        <v>60110</v>
      </c>
      <c r="S1109">
        <v>42103</v>
      </c>
      <c r="T1109">
        <v>42103</v>
      </c>
      <c r="U1109">
        <v>-255.16890000000001</v>
      </c>
      <c r="V1109">
        <v>21</v>
      </c>
      <c r="W1109">
        <v>85.64</v>
      </c>
      <c r="X1109">
        <v>87877</v>
      </c>
      <c r="Y1109" t="s">
        <v>3216</v>
      </c>
    </row>
    <row r="1110" spans="1:25" x14ac:dyDescent="0.2">
      <c r="A1110">
        <v>1250</v>
      </c>
      <c r="B1110" t="s">
        <v>2077</v>
      </c>
      <c r="C1110" t="s">
        <v>13</v>
      </c>
      <c r="D1110">
        <v>0.09</v>
      </c>
      <c r="E1110">
        <v>120.98</v>
      </c>
      <c r="F1110">
        <v>30</v>
      </c>
      <c r="G1110" t="s">
        <v>2</v>
      </c>
      <c r="H1110" t="s">
        <v>70</v>
      </c>
      <c r="I1110" t="s">
        <v>4</v>
      </c>
      <c r="J1110" t="s">
        <v>85</v>
      </c>
      <c r="K1110" t="s">
        <v>33</v>
      </c>
      <c r="L1110" t="s">
        <v>1101</v>
      </c>
      <c r="M1110">
        <v>0.64</v>
      </c>
      <c r="N1110" t="s">
        <v>8</v>
      </c>
      <c r="O1110" t="s">
        <v>28</v>
      </c>
      <c r="P1110" t="s">
        <v>79</v>
      </c>
      <c r="Q1110" t="s">
        <v>2078</v>
      </c>
      <c r="R1110">
        <v>60110</v>
      </c>
      <c r="S1110">
        <v>42103</v>
      </c>
      <c r="T1110">
        <v>42105</v>
      </c>
      <c r="U1110">
        <v>74.004800000000003</v>
      </c>
      <c r="V1110">
        <v>22</v>
      </c>
      <c r="W1110">
        <v>2508.15</v>
      </c>
      <c r="X1110">
        <v>87877</v>
      </c>
      <c r="Y1110" t="s">
        <v>3216</v>
      </c>
    </row>
    <row r="1111" spans="1:25" x14ac:dyDescent="0.2">
      <c r="A1111">
        <v>1250</v>
      </c>
      <c r="B1111" t="s">
        <v>2077</v>
      </c>
      <c r="C1111" t="s">
        <v>13</v>
      </c>
      <c r="D1111">
        <v>0.1</v>
      </c>
      <c r="E1111">
        <v>30.98</v>
      </c>
      <c r="F1111">
        <v>5.76</v>
      </c>
      <c r="G1111" t="s">
        <v>14</v>
      </c>
      <c r="H1111" t="s">
        <v>70</v>
      </c>
      <c r="I1111" t="s">
        <v>24</v>
      </c>
      <c r="J1111" t="s">
        <v>64</v>
      </c>
      <c r="K1111" t="s">
        <v>49</v>
      </c>
      <c r="L1111" t="s">
        <v>715</v>
      </c>
      <c r="M1111">
        <v>0.4</v>
      </c>
      <c r="N1111" t="s">
        <v>8</v>
      </c>
      <c r="O1111" t="s">
        <v>28</v>
      </c>
      <c r="P1111" t="s">
        <v>79</v>
      </c>
      <c r="Q1111" t="s">
        <v>2078</v>
      </c>
      <c r="R1111">
        <v>60110</v>
      </c>
      <c r="S1111">
        <v>42103</v>
      </c>
      <c r="T1111">
        <v>42104</v>
      </c>
      <c r="U1111">
        <v>109.4248</v>
      </c>
      <c r="V1111">
        <v>8</v>
      </c>
      <c r="W1111">
        <v>225.62</v>
      </c>
      <c r="X1111">
        <v>87877</v>
      </c>
      <c r="Y1111" t="s">
        <v>3216</v>
      </c>
    </row>
    <row r="1112" spans="1:25" x14ac:dyDescent="0.2">
      <c r="A1112">
        <v>2488</v>
      </c>
      <c r="B1112" t="s">
        <v>2079</v>
      </c>
      <c r="C1112" t="s">
        <v>13</v>
      </c>
      <c r="D1112">
        <v>0.08</v>
      </c>
      <c r="E1112">
        <v>4.91</v>
      </c>
      <c r="F1112">
        <v>0.5</v>
      </c>
      <c r="G1112" t="s">
        <v>14</v>
      </c>
      <c r="H1112" t="s">
        <v>15</v>
      </c>
      <c r="I1112" t="s">
        <v>24</v>
      </c>
      <c r="J1112" t="s">
        <v>128</v>
      </c>
      <c r="K1112" t="s">
        <v>49</v>
      </c>
      <c r="L1112" t="s">
        <v>949</v>
      </c>
      <c r="M1112">
        <v>0.36</v>
      </c>
      <c r="N1112" t="s">
        <v>8</v>
      </c>
      <c r="O1112" t="s">
        <v>9</v>
      </c>
      <c r="P1112" t="s">
        <v>20</v>
      </c>
      <c r="Q1112" t="s">
        <v>2080</v>
      </c>
      <c r="R1112">
        <v>72023</v>
      </c>
      <c r="S1112">
        <v>42103</v>
      </c>
      <c r="T1112">
        <v>42103</v>
      </c>
      <c r="U1112">
        <v>12.726000000000001</v>
      </c>
      <c r="V1112">
        <v>9</v>
      </c>
      <c r="W1112">
        <v>42.69</v>
      </c>
      <c r="X1112">
        <v>86887</v>
      </c>
      <c r="Y1112" t="s">
        <v>3215</v>
      </c>
    </row>
    <row r="1113" spans="1:25" x14ac:dyDescent="0.2">
      <c r="A1113">
        <v>2488</v>
      </c>
      <c r="B1113" t="s">
        <v>2079</v>
      </c>
      <c r="C1113" t="s">
        <v>13</v>
      </c>
      <c r="D1113">
        <v>0.02</v>
      </c>
      <c r="E1113">
        <v>28.15</v>
      </c>
      <c r="F1113">
        <v>6.17</v>
      </c>
      <c r="G1113" t="s">
        <v>14</v>
      </c>
      <c r="H1113" t="s">
        <v>15</v>
      </c>
      <c r="I1113" t="s">
        <v>24</v>
      </c>
      <c r="J1113" t="s">
        <v>25</v>
      </c>
      <c r="K1113" t="s">
        <v>18</v>
      </c>
      <c r="L1113" t="s">
        <v>595</v>
      </c>
      <c r="M1113">
        <v>0.55000000000000004</v>
      </c>
      <c r="N1113" t="s">
        <v>8</v>
      </c>
      <c r="O1113" t="s">
        <v>9</v>
      </c>
      <c r="P1113" t="s">
        <v>20</v>
      </c>
      <c r="Q1113" t="s">
        <v>2080</v>
      </c>
      <c r="R1113">
        <v>72023</v>
      </c>
      <c r="S1113">
        <v>42103</v>
      </c>
      <c r="T1113">
        <v>42104</v>
      </c>
      <c r="U1113">
        <v>160.8066</v>
      </c>
      <c r="V1113">
        <v>11</v>
      </c>
      <c r="W1113">
        <v>327.41000000000003</v>
      </c>
      <c r="X1113">
        <v>86887</v>
      </c>
      <c r="Y1113" t="s">
        <v>3215</v>
      </c>
    </row>
    <row r="1114" spans="1:25" x14ac:dyDescent="0.2">
      <c r="A1114">
        <v>2491</v>
      </c>
      <c r="B1114" t="s">
        <v>433</v>
      </c>
      <c r="C1114" t="s">
        <v>13</v>
      </c>
      <c r="D1114">
        <v>0.08</v>
      </c>
      <c r="E1114">
        <v>4.91</v>
      </c>
      <c r="F1114">
        <v>0.5</v>
      </c>
      <c r="G1114" t="s">
        <v>14</v>
      </c>
      <c r="H1114" t="s">
        <v>15</v>
      </c>
      <c r="I1114" t="s">
        <v>24</v>
      </c>
      <c r="J1114" t="s">
        <v>128</v>
      </c>
      <c r="K1114" t="s">
        <v>49</v>
      </c>
      <c r="L1114" t="s">
        <v>949</v>
      </c>
      <c r="M1114">
        <v>0.36</v>
      </c>
      <c r="N1114" t="s">
        <v>8</v>
      </c>
      <c r="O1114" t="s">
        <v>35</v>
      </c>
      <c r="P1114" t="s">
        <v>66</v>
      </c>
      <c r="Q1114" t="s">
        <v>76</v>
      </c>
      <c r="R1114">
        <v>90045</v>
      </c>
      <c r="S1114">
        <v>42103</v>
      </c>
      <c r="T1114">
        <v>42103</v>
      </c>
      <c r="U1114">
        <v>31.751999999999999</v>
      </c>
      <c r="V1114">
        <v>36</v>
      </c>
      <c r="W1114">
        <v>170.75</v>
      </c>
      <c r="X1114">
        <v>14785</v>
      </c>
      <c r="Y1114" t="s">
        <v>3217</v>
      </c>
    </row>
    <row r="1115" spans="1:25" x14ac:dyDescent="0.2">
      <c r="A1115">
        <v>2491</v>
      </c>
      <c r="B1115" t="s">
        <v>433</v>
      </c>
      <c r="C1115" t="s">
        <v>13</v>
      </c>
      <c r="D1115">
        <v>0.02</v>
      </c>
      <c r="E1115">
        <v>28.15</v>
      </c>
      <c r="F1115">
        <v>6.17</v>
      </c>
      <c r="G1115" t="s">
        <v>14</v>
      </c>
      <c r="H1115" t="s">
        <v>15</v>
      </c>
      <c r="I1115" t="s">
        <v>24</v>
      </c>
      <c r="J1115" t="s">
        <v>25</v>
      </c>
      <c r="K1115" t="s">
        <v>18</v>
      </c>
      <c r="L1115" t="s">
        <v>595</v>
      </c>
      <c r="M1115">
        <v>0.55000000000000004</v>
      </c>
      <c r="N1115" t="s">
        <v>8</v>
      </c>
      <c r="O1115" t="s">
        <v>35</v>
      </c>
      <c r="P1115" t="s">
        <v>66</v>
      </c>
      <c r="Q1115" t="s">
        <v>76</v>
      </c>
      <c r="R1115">
        <v>90045</v>
      </c>
      <c r="S1115">
        <v>42103</v>
      </c>
      <c r="T1115">
        <v>42104</v>
      </c>
      <c r="U1115">
        <v>117.208</v>
      </c>
      <c r="V1115">
        <v>45</v>
      </c>
      <c r="W1115">
        <v>1339.42</v>
      </c>
      <c r="X1115">
        <v>14785</v>
      </c>
      <c r="Y1115" t="s">
        <v>3217</v>
      </c>
    </row>
    <row r="1116" spans="1:25" x14ac:dyDescent="0.2">
      <c r="A1116">
        <v>115</v>
      </c>
      <c r="B1116" t="s">
        <v>2081</v>
      </c>
      <c r="C1116" t="s">
        <v>23</v>
      </c>
      <c r="D1116">
        <v>7.0000000000000007E-2</v>
      </c>
      <c r="E1116">
        <v>2.12</v>
      </c>
      <c r="F1116">
        <v>1.99</v>
      </c>
      <c r="G1116" t="s">
        <v>14</v>
      </c>
      <c r="H1116" t="s">
        <v>47</v>
      </c>
      <c r="I1116" t="s">
        <v>16</v>
      </c>
      <c r="J1116" t="s">
        <v>17</v>
      </c>
      <c r="K1116" t="s">
        <v>18</v>
      </c>
      <c r="L1116" t="s">
        <v>2082</v>
      </c>
      <c r="M1116">
        <v>0.55000000000000004</v>
      </c>
      <c r="N1116" t="s">
        <v>8</v>
      </c>
      <c r="O1116" t="s">
        <v>35</v>
      </c>
      <c r="P1116" t="s">
        <v>115</v>
      </c>
      <c r="Q1116" t="s">
        <v>2083</v>
      </c>
      <c r="R1116">
        <v>97128</v>
      </c>
      <c r="S1116">
        <v>42103</v>
      </c>
      <c r="T1116">
        <v>42105</v>
      </c>
      <c r="U1116">
        <v>-55.84</v>
      </c>
      <c r="V1116">
        <v>12</v>
      </c>
      <c r="W1116">
        <v>26.07</v>
      </c>
      <c r="X1116">
        <v>89585</v>
      </c>
      <c r="Y1116" t="s">
        <v>3217</v>
      </c>
    </row>
    <row r="1117" spans="1:25" x14ac:dyDescent="0.2">
      <c r="A1117">
        <v>117</v>
      </c>
      <c r="B1117" t="s">
        <v>117</v>
      </c>
      <c r="C1117" t="s">
        <v>23</v>
      </c>
      <c r="D1117">
        <v>7.0000000000000007E-2</v>
      </c>
      <c r="E1117">
        <v>2.12</v>
      </c>
      <c r="F1117">
        <v>1.99</v>
      </c>
      <c r="G1117" t="s">
        <v>14</v>
      </c>
      <c r="H1117" t="s">
        <v>47</v>
      </c>
      <c r="I1117" t="s">
        <v>16</v>
      </c>
      <c r="J1117" t="s">
        <v>17</v>
      </c>
      <c r="K1117" t="s">
        <v>18</v>
      </c>
      <c r="L1117" t="s">
        <v>2082</v>
      </c>
      <c r="M1117">
        <v>0.55000000000000004</v>
      </c>
      <c r="N1117" t="s">
        <v>8</v>
      </c>
      <c r="O1117" t="s">
        <v>35</v>
      </c>
      <c r="P1117" t="s">
        <v>42</v>
      </c>
      <c r="Q1117" t="s">
        <v>118</v>
      </c>
      <c r="R1117">
        <v>98103</v>
      </c>
      <c r="S1117">
        <v>42103</v>
      </c>
      <c r="T1117">
        <v>42105</v>
      </c>
      <c r="U1117">
        <v>-55.84</v>
      </c>
      <c r="V1117">
        <v>46</v>
      </c>
      <c r="W1117">
        <v>99.94</v>
      </c>
      <c r="X1117">
        <v>58914</v>
      </c>
      <c r="Y1117" t="s">
        <v>3217</v>
      </c>
    </row>
    <row r="1118" spans="1:25" x14ac:dyDescent="0.2">
      <c r="A1118">
        <v>2851</v>
      </c>
      <c r="B1118" t="s">
        <v>2084</v>
      </c>
      <c r="C1118" t="s">
        <v>23</v>
      </c>
      <c r="D1118">
        <v>0.05</v>
      </c>
      <c r="E1118">
        <v>115.99</v>
      </c>
      <c r="F1118">
        <v>8.99</v>
      </c>
      <c r="G1118" t="s">
        <v>14</v>
      </c>
      <c r="H1118" t="s">
        <v>15</v>
      </c>
      <c r="I1118" t="s">
        <v>16</v>
      </c>
      <c r="J1118" t="s">
        <v>111</v>
      </c>
      <c r="K1118" t="s">
        <v>49</v>
      </c>
      <c r="L1118" t="s">
        <v>2085</v>
      </c>
      <c r="M1118">
        <v>0.57999999999999996</v>
      </c>
      <c r="N1118" t="s">
        <v>8</v>
      </c>
      <c r="O1118" t="s">
        <v>28</v>
      </c>
      <c r="P1118" t="s">
        <v>163</v>
      </c>
      <c r="Q1118" t="s">
        <v>2086</v>
      </c>
      <c r="R1118">
        <v>79762</v>
      </c>
      <c r="S1118">
        <v>42103</v>
      </c>
      <c r="T1118">
        <v>42107</v>
      </c>
      <c r="U1118">
        <v>719.35260000000005</v>
      </c>
      <c r="V1118">
        <v>11</v>
      </c>
      <c r="W1118">
        <v>1042.54</v>
      </c>
      <c r="X1118">
        <v>86454</v>
      </c>
      <c r="Y1118" t="s">
        <v>3216</v>
      </c>
    </row>
    <row r="1119" spans="1:25" x14ac:dyDescent="0.2">
      <c r="A1119">
        <v>1271</v>
      </c>
      <c r="B1119" t="s">
        <v>2087</v>
      </c>
      <c r="C1119" t="s">
        <v>92</v>
      </c>
      <c r="D1119">
        <v>7.0000000000000007E-2</v>
      </c>
      <c r="E1119">
        <v>125.99</v>
      </c>
      <c r="F1119">
        <v>7.69</v>
      </c>
      <c r="G1119" t="s">
        <v>14</v>
      </c>
      <c r="H1119" t="s">
        <v>70</v>
      </c>
      <c r="I1119" t="s">
        <v>16</v>
      </c>
      <c r="J1119" t="s">
        <v>111</v>
      </c>
      <c r="K1119" t="s">
        <v>49</v>
      </c>
      <c r="L1119" t="s">
        <v>621</v>
      </c>
      <c r="M1119">
        <v>0.59</v>
      </c>
      <c r="N1119" t="s">
        <v>8</v>
      </c>
      <c r="O1119" t="s">
        <v>35</v>
      </c>
      <c r="P1119" t="s">
        <v>66</v>
      </c>
      <c r="Q1119" t="s">
        <v>2088</v>
      </c>
      <c r="R1119">
        <v>91941</v>
      </c>
      <c r="S1119">
        <v>42103</v>
      </c>
      <c r="T1119">
        <v>42104</v>
      </c>
      <c r="U1119">
        <v>588.24570000000006</v>
      </c>
      <c r="V1119">
        <v>8</v>
      </c>
      <c r="W1119">
        <v>852.53</v>
      </c>
      <c r="X1119">
        <v>88410</v>
      </c>
      <c r="Y1119" t="s">
        <v>3217</v>
      </c>
    </row>
    <row r="1120" spans="1:25" x14ac:dyDescent="0.2">
      <c r="A1120">
        <v>191</v>
      </c>
      <c r="B1120" t="s">
        <v>1097</v>
      </c>
      <c r="C1120" t="s">
        <v>46</v>
      </c>
      <c r="D1120">
        <v>0.05</v>
      </c>
      <c r="E1120">
        <v>3.8</v>
      </c>
      <c r="F1120">
        <v>1.49</v>
      </c>
      <c r="G1120" t="s">
        <v>14</v>
      </c>
      <c r="H1120" t="s">
        <v>70</v>
      </c>
      <c r="I1120" t="s">
        <v>24</v>
      </c>
      <c r="J1120" t="s">
        <v>48</v>
      </c>
      <c r="K1120" t="s">
        <v>49</v>
      </c>
      <c r="L1120" t="s">
        <v>1168</v>
      </c>
      <c r="M1120">
        <v>0.38</v>
      </c>
      <c r="N1120" t="s">
        <v>8</v>
      </c>
      <c r="O1120" t="s">
        <v>28</v>
      </c>
      <c r="P1120" t="s">
        <v>79</v>
      </c>
      <c r="Q1120" t="s">
        <v>1099</v>
      </c>
      <c r="R1120">
        <v>60505</v>
      </c>
      <c r="S1120">
        <v>42103</v>
      </c>
      <c r="T1120">
        <v>42105</v>
      </c>
      <c r="U1120">
        <v>14.467000000000001</v>
      </c>
      <c r="V1120">
        <v>14</v>
      </c>
      <c r="W1120">
        <v>53.26</v>
      </c>
      <c r="X1120">
        <v>89093</v>
      </c>
      <c r="Y1120" t="s">
        <v>3216</v>
      </c>
    </row>
    <row r="1121" spans="1:25" x14ac:dyDescent="0.2">
      <c r="A1121">
        <v>191</v>
      </c>
      <c r="B1121" t="s">
        <v>1097</v>
      </c>
      <c r="C1121" t="s">
        <v>46</v>
      </c>
      <c r="D1121">
        <v>0.09</v>
      </c>
      <c r="E1121">
        <v>30.73</v>
      </c>
      <c r="F1121">
        <v>4</v>
      </c>
      <c r="G1121" t="s">
        <v>14</v>
      </c>
      <c r="H1121" t="s">
        <v>70</v>
      </c>
      <c r="I1121" t="s">
        <v>16</v>
      </c>
      <c r="J1121" t="s">
        <v>17</v>
      </c>
      <c r="K1121" t="s">
        <v>49</v>
      </c>
      <c r="L1121" t="s">
        <v>650</v>
      </c>
      <c r="M1121">
        <v>0.75</v>
      </c>
      <c r="N1121" t="s">
        <v>8</v>
      </c>
      <c r="O1121" t="s">
        <v>28</v>
      </c>
      <c r="P1121" t="s">
        <v>79</v>
      </c>
      <c r="Q1121" t="s">
        <v>1099</v>
      </c>
      <c r="R1121">
        <v>60505</v>
      </c>
      <c r="S1121">
        <v>42103</v>
      </c>
      <c r="T1121">
        <v>42103</v>
      </c>
      <c r="U1121">
        <v>-99.986400000000003</v>
      </c>
      <c r="V1121">
        <v>7</v>
      </c>
      <c r="W1121">
        <v>203.49</v>
      </c>
      <c r="X1121">
        <v>89093</v>
      </c>
      <c r="Y1121" t="s">
        <v>3216</v>
      </c>
    </row>
    <row r="1122" spans="1:25" x14ac:dyDescent="0.2">
      <c r="A1122">
        <v>191</v>
      </c>
      <c r="B1122" t="s">
        <v>1097</v>
      </c>
      <c r="C1122" t="s">
        <v>46</v>
      </c>
      <c r="D1122">
        <v>0</v>
      </c>
      <c r="E1122">
        <v>125.99</v>
      </c>
      <c r="F1122">
        <v>8.08</v>
      </c>
      <c r="G1122" t="s">
        <v>14</v>
      </c>
      <c r="H1122" t="s">
        <v>70</v>
      </c>
      <c r="I1122" t="s">
        <v>16</v>
      </c>
      <c r="J1122" t="s">
        <v>111</v>
      </c>
      <c r="K1122" t="s">
        <v>49</v>
      </c>
      <c r="L1122" t="s">
        <v>2089</v>
      </c>
      <c r="M1122">
        <v>0.56999999999999995</v>
      </c>
      <c r="N1122" t="s">
        <v>8</v>
      </c>
      <c r="O1122" t="s">
        <v>28</v>
      </c>
      <c r="P1122" t="s">
        <v>79</v>
      </c>
      <c r="Q1122" t="s">
        <v>1099</v>
      </c>
      <c r="R1122">
        <v>60505</v>
      </c>
      <c r="S1122">
        <v>42103</v>
      </c>
      <c r="T1122">
        <v>42104</v>
      </c>
      <c r="U1122">
        <v>1348.59672</v>
      </c>
      <c r="V1122">
        <v>22</v>
      </c>
      <c r="W1122">
        <v>2356.0100000000002</v>
      </c>
      <c r="X1122">
        <v>89093</v>
      </c>
      <c r="Y1122" t="s">
        <v>3216</v>
      </c>
    </row>
    <row r="1123" spans="1:25" x14ac:dyDescent="0.2">
      <c r="A1123">
        <v>1634</v>
      </c>
      <c r="B1123" t="s">
        <v>2090</v>
      </c>
      <c r="C1123" t="s">
        <v>46</v>
      </c>
      <c r="D1123">
        <v>0.08</v>
      </c>
      <c r="E1123">
        <v>100.97</v>
      </c>
      <c r="F1123">
        <v>14</v>
      </c>
      <c r="G1123" t="s">
        <v>2</v>
      </c>
      <c r="H1123" t="s">
        <v>47</v>
      </c>
      <c r="I1123" t="s">
        <v>16</v>
      </c>
      <c r="J1123" t="s">
        <v>32</v>
      </c>
      <c r="K1123" t="s">
        <v>33</v>
      </c>
      <c r="L1123" t="s">
        <v>2091</v>
      </c>
      <c r="M1123">
        <v>0.37</v>
      </c>
      <c r="N1123" t="s">
        <v>8</v>
      </c>
      <c r="O1123" t="s">
        <v>9</v>
      </c>
      <c r="P1123" t="s">
        <v>10</v>
      </c>
      <c r="Q1123" t="s">
        <v>2092</v>
      </c>
      <c r="R1123">
        <v>39212</v>
      </c>
      <c r="S1123">
        <v>42103</v>
      </c>
      <c r="T1123">
        <v>42104</v>
      </c>
      <c r="U1123">
        <v>-73.494119999999995</v>
      </c>
      <c r="V1123">
        <v>15</v>
      </c>
      <c r="W1123">
        <v>1483.16</v>
      </c>
      <c r="X1123">
        <v>90532</v>
      </c>
      <c r="Y1123" t="s">
        <v>3215</v>
      </c>
    </row>
    <row r="1124" spans="1:25" x14ac:dyDescent="0.2">
      <c r="A1124">
        <v>2334</v>
      </c>
      <c r="B1124" t="s">
        <v>2014</v>
      </c>
      <c r="C1124" t="s">
        <v>46</v>
      </c>
      <c r="D1124">
        <v>0.05</v>
      </c>
      <c r="E1124">
        <v>14.81</v>
      </c>
      <c r="F1124">
        <v>13.32</v>
      </c>
      <c r="G1124" t="s">
        <v>14</v>
      </c>
      <c r="H1124" t="s">
        <v>3</v>
      </c>
      <c r="I1124" t="s">
        <v>24</v>
      </c>
      <c r="J1124" t="s">
        <v>71</v>
      </c>
      <c r="K1124" t="s">
        <v>49</v>
      </c>
      <c r="L1124" t="s">
        <v>570</v>
      </c>
      <c r="M1124">
        <v>0.43</v>
      </c>
      <c r="N1124" t="s">
        <v>8</v>
      </c>
      <c r="O1124" t="s">
        <v>28</v>
      </c>
      <c r="P1124" t="s">
        <v>333</v>
      </c>
      <c r="Q1124" t="s">
        <v>2015</v>
      </c>
      <c r="R1124">
        <v>53220</v>
      </c>
      <c r="S1124">
        <v>42103</v>
      </c>
      <c r="T1124">
        <v>42105</v>
      </c>
      <c r="U1124">
        <v>-190.49</v>
      </c>
      <c r="V1124">
        <v>8</v>
      </c>
      <c r="W1124">
        <v>115.99</v>
      </c>
      <c r="X1124">
        <v>89609</v>
      </c>
      <c r="Y1124" t="s">
        <v>3216</v>
      </c>
    </row>
    <row r="1125" spans="1:25" x14ac:dyDescent="0.2">
      <c r="A1125">
        <v>2334</v>
      </c>
      <c r="B1125" t="s">
        <v>2014</v>
      </c>
      <c r="C1125" t="s">
        <v>46</v>
      </c>
      <c r="D1125">
        <v>0.08</v>
      </c>
      <c r="E1125">
        <v>2.78</v>
      </c>
      <c r="F1125">
        <v>1.25</v>
      </c>
      <c r="G1125" t="s">
        <v>14</v>
      </c>
      <c r="H1125" t="s">
        <v>3</v>
      </c>
      <c r="I1125" t="s">
        <v>24</v>
      </c>
      <c r="J1125" t="s">
        <v>25</v>
      </c>
      <c r="K1125" t="s">
        <v>26</v>
      </c>
      <c r="L1125" t="s">
        <v>358</v>
      </c>
      <c r="M1125">
        <v>0.59</v>
      </c>
      <c r="N1125" t="s">
        <v>8</v>
      </c>
      <c r="O1125" t="s">
        <v>28</v>
      </c>
      <c r="P1125" t="s">
        <v>333</v>
      </c>
      <c r="Q1125" t="s">
        <v>2015</v>
      </c>
      <c r="R1125">
        <v>53220</v>
      </c>
      <c r="S1125">
        <v>42103</v>
      </c>
      <c r="T1125">
        <v>42104</v>
      </c>
      <c r="U1125">
        <v>-8.77</v>
      </c>
      <c r="V1125">
        <v>7</v>
      </c>
      <c r="W1125">
        <v>19.46</v>
      </c>
      <c r="X1125">
        <v>89609</v>
      </c>
      <c r="Y1125" t="s">
        <v>3216</v>
      </c>
    </row>
    <row r="1126" spans="1:25" x14ac:dyDescent="0.2">
      <c r="A1126">
        <v>2847</v>
      </c>
      <c r="B1126" t="s">
        <v>2093</v>
      </c>
      <c r="C1126" t="s">
        <v>46</v>
      </c>
      <c r="D1126">
        <v>0.04</v>
      </c>
      <c r="E1126">
        <v>90.48</v>
      </c>
      <c r="F1126">
        <v>19.989999999999998</v>
      </c>
      <c r="G1126" t="s">
        <v>14</v>
      </c>
      <c r="H1126" t="s">
        <v>70</v>
      </c>
      <c r="I1126" t="s">
        <v>24</v>
      </c>
      <c r="J1126" t="s">
        <v>321</v>
      </c>
      <c r="K1126" t="s">
        <v>49</v>
      </c>
      <c r="L1126" t="s">
        <v>478</v>
      </c>
      <c r="M1126">
        <v>0.4</v>
      </c>
      <c r="N1126" t="s">
        <v>8</v>
      </c>
      <c r="O1126" t="s">
        <v>9</v>
      </c>
      <c r="P1126" t="s">
        <v>376</v>
      </c>
      <c r="Q1126" t="s">
        <v>2094</v>
      </c>
      <c r="R1126">
        <v>38017</v>
      </c>
      <c r="S1126">
        <v>42103</v>
      </c>
      <c r="T1126">
        <v>42105</v>
      </c>
      <c r="U1126">
        <v>55.555199999999999</v>
      </c>
      <c r="V1126">
        <v>3</v>
      </c>
      <c r="W1126">
        <v>268.64</v>
      </c>
      <c r="X1126">
        <v>85928</v>
      </c>
      <c r="Y1126" t="s">
        <v>3215</v>
      </c>
    </row>
    <row r="1127" spans="1:25" x14ac:dyDescent="0.2">
      <c r="A1127">
        <v>2847</v>
      </c>
      <c r="B1127" t="s">
        <v>2093</v>
      </c>
      <c r="C1127" t="s">
        <v>46</v>
      </c>
      <c r="D1127">
        <v>0.02</v>
      </c>
      <c r="E1127">
        <v>9.77</v>
      </c>
      <c r="F1127">
        <v>6.02</v>
      </c>
      <c r="G1127" t="s">
        <v>14</v>
      </c>
      <c r="H1127" t="s">
        <v>70</v>
      </c>
      <c r="I1127" t="s">
        <v>4</v>
      </c>
      <c r="J1127" t="s">
        <v>102</v>
      </c>
      <c r="K1127" t="s">
        <v>120</v>
      </c>
      <c r="L1127" t="s">
        <v>2095</v>
      </c>
      <c r="M1127">
        <v>0.48</v>
      </c>
      <c r="N1127" t="s">
        <v>8</v>
      </c>
      <c r="O1127" t="s">
        <v>9</v>
      </c>
      <c r="P1127" t="s">
        <v>376</v>
      </c>
      <c r="Q1127" t="s">
        <v>2094</v>
      </c>
      <c r="R1127">
        <v>38017</v>
      </c>
      <c r="S1127">
        <v>42103</v>
      </c>
      <c r="T1127">
        <v>42104</v>
      </c>
      <c r="U1127">
        <v>-535.33199999999999</v>
      </c>
      <c r="V1127">
        <v>9</v>
      </c>
      <c r="W1127">
        <v>87.68</v>
      </c>
      <c r="X1127">
        <v>85928</v>
      </c>
      <c r="Y1127" t="s">
        <v>3215</v>
      </c>
    </row>
    <row r="1128" spans="1:25" x14ac:dyDescent="0.2">
      <c r="A1128">
        <v>2847</v>
      </c>
      <c r="B1128" t="s">
        <v>2093</v>
      </c>
      <c r="C1128" t="s">
        <v>46</v>
      </c>
      <c r="D1128">
        <v>0.09</v>
      </c>
      <c r="E1128">
        <v>34.99</v>
      </c>
      <c r="F1128">
        <v>7.73</v>
      </c>
      <c r="G1128" t="s">
        <v>14</v>
      </c>
      <c r="H1128" t="s">
        <v>70</v>
      </c>
      <c r="I1128" t="s">
        <v>24</v>
      </c>
      <c r="J1128" t="s">
        <v>25</v>
      </c>
      <c r="K1128" t="s">
        <v>49</v>
      </c>
      <c r="L1128" t="s">
        <v>1280</v>
      </c>
      <c r="M1128">
        <v>0.59</v>
      </c>
      <c r="N1128" t="s">
        <v>8</v>
      </c>
      <c r="O1128" t="s">
        <v>9</v>
      </c>
      <c r="P1128" t="s">
        <v>376</v>
      </c>
      <c r="Q1128" t="s">
        <v>2094</v>
      </c>
      <c r="R1128">
        <v>38017</v>
      </c>
      <c r="S1128">
        <v>42103</v>
      </c>
      <c r="T1128">
        <v>42105</v>
      </c>
      <c r="U1128">
        <v>-208.72040000000001</v>
      </c>
      <c r="V1128">
        <v>1</v>
      </c>
      <c r="W1128">
        <v>37.619999999999997</v>
      </c>
      <c r="X1128">
        <v>85928</v>
      </c>
      <c r="Y1128" t="s">
        <v>3215</v>
      </c>
    </row>
    <row r="1129" spans="1:25" x14ac:dyDescent="0.2">
      <c r="A1129">
        <v>1602</v>
      </c>
      <c r="B1129" t="s">
        <v>2096</v>
      </c>
      <c r="C1129" t="s">
        <v>1</v>
      </c>
      <c r="D1129">
        <v>0.1</v>
      </c>
      <c r="E1129">
        <v>9.11</v>
      </c>
      <c r="F1129">
        <v>2.15</v>
      </c>
      <c r="G1129" t="s">
        <v>14</v>
      </c>
      <c r="H1129" t="s">
        <v>47</v>
      </c>
      <c r="I1129" t="s">
        <v>24</v>
      </c>
      <c r="J1129" t="s">
        <v>64</v>
      </c>
      <c r="K1129" t="s">
        <v>26</v>
      </c>
      <c r="L1129" t="s">
        <v>65</v>
      </c>
      <c r="M1129">
        <v>0.4</v>
      </c>
      <c r="N1129" t="s">
        <v>8</v>
      </c>
      <c r="O1129" t="s">
        <v>87</v>
      </c>
      <c r="P1129" t="s">
        <v>394</v>
      </c>
      <c r="Q1129" t="s">
        <v>2097</v>
      </c>
      <c r="R1129">
        <v>20601</v>
      </c>
      <c r="S1129">
        <v>42104</v>
      </c>
      <c r="T1129">
        <v>42106</v>
      </c>
      <c r="U1129">
        <v>-3.9312</v>
      </c>
      <c r="V1129">
        <v>2</v>
      </c>
      <c r="W1129">
        <v>17.420000000000002</v>
      </c>
      <c r="X1129">
        <v>89680</v>
      </c>
      <c r="Y1129" t="s">
        <v>3218</v>
      </c>
    </row>
    <row r="1130" spans="1:25" x14ac:dyDescent="0.2">
      <c r="A1130">
        <v>451</v>
      </c>
      <c r="B1130" t="s">
        <v>195</v>
      </c>
      <c r="C1130" t="s">
        <v>13</v>
      </c>
      <c r="D1130">
        <v>0.03</v>
      </c>
      <c r="E1130">
        <v>15.99</v>
      </c>
      <c r="F1130">
        <v>11.28</v>
      </c>
      <c r="G1130" t="s">
        <v>14</v>
      </c>
      <c r="H1130" t="s">
        <v>47</v>
      </c>
      <c r="I1130" t="s">
        <v>16</v>
      </c>
      <c r="J1130" t="s">
        <v>32</v>
      </c>
      <c r="K1130" t="s">
        <v>120</v>
      </c>
      <c r="L1130" t="s">
        <v>1182</v>
      </c>
      <c r="M1130">
        <v>0.38</v>
      </c>
      <c r="N1130" t="s">
        <v>8</v>
      </c>
      <c r="O1130" t="s">
        <v>35</v>
      </c>
      <c r="P1130" t="s">
        <v>66</v>
      </c>
      <c r="Q1130" t="s">
        <v>197</v>
      </c>
      <c r="R1130">
        <v>94024</v>
      </c>
      <c r="S1130">
        <v>42104</v>
      </c>
      <c r="T1130">
        <v>42105</v>
      </c>
      <c r="U1130">
        <v>-53.296199999999999</v>
      </c>
      <c r="V1130">
        <v>2</v>
      </c>
      <c r="W1130">
        <v>35.479999999999997</v>
      </c>
      <c r="X1130">
        <v>86010</v>
      </c>
      <c r="Y1130" t="s">
        <v>3217</v>
      </c>
    </row>
    <row r="1131" spans="1:25" x14ac:dyDescent="0.2">
      <c r="A1131">
        <v>3191</v>
      </c>
      <c r="B1131" t="s">
        <v>1682</v>
      </c>
      <c r="C1131" t="s">
        <v>13</v>
      </c>
      <c r="D1131">
        <v>0.09</v>
      </c>
      <c r="E1131">
        <v>35.94</v>
      </c>
      <c r="F1131">
        <v>6.66</v>
      </c>
      <c r="G1131" t="s">
        <v>14</v>
      </c>
      <c r="H1131" t="s">
        <v>70</v>
      </c>
      <c r="I1131" t="s">
        <v>24</v>
      </c>
      <c r="J1131" t="s">
        <v>321</v>
      </c>
      <c r="K1131" t="s">
        <v>49</v>
      </c>
      <c r="L1131" t="s">
        <v>2098</v>
      </c>
      <c r="M1131">
        <v>0.4</v>
      </c>
      <c r="N1131" t="s">
        <v>8</v>
      </c>
      <c r="O1131" t="s">
        <v>28</v>
      </c>
      <c r="P1131" t="s">
        <v>333</v>
      </c>
      <c r="Q1131" t="s">
        <v>1683</v>
      </c>
      <c r="R1131">
        <v>54481</v>
      </c>
      <c r="S1131">
        <v>42104</v>
      </c>
      <c r="T1131">
        <v>42106</v>
      </c>
      <c r="U1131">
        <v>172.56440000000001</v>
      </c>
      <c r="V1131">
        <v>9</v>
      </c>
      <c r="W1131">
        <v>312.22000000000003</v>
      </c>
      <c r="X1131">
        <v>86448</v>
      </c>
      <c r="Y1131" t="s">
        <v>3216</v>
      </c>
    </row>
    <row r="1132" spans="1:25" x14ac:dyDescent="0.2">
      <c r="A1132">
        <v>2684</v>
      </c>
      <c r="B1132" t="s">
        <v>1183</v>
      </c>
      <c r="C1132" t="s">
        <v>23</v>
      </c>
      <c r="D1132">
        <v>7.0000000000000007E-2</v>
      </c>
      <c r="E1132">
        <v>4.97</v>
      </c>
      <c r="F1132">
        <v>5.71</v>
      </c>
      <c r="G1132" t="s">
        <v>14</v>
      </c>
      <c r="H1132" t="s">
        <v>3</v>
      </c>
      <c r="I1132" t="s">
        <v>4</v>
      </c>
      <c r="J1132" t="s">
        <v>102</v>
      </c>
      <c r="K1132" t="s">
        <v>120</v>
      </c>
      <c r="L1132" t="s">
        <v>2099</v>
      </c>
      <c r="M1132">
        <v>0.54</v>
      </c>
      <c r="N1132" t="s">
        <v>8</v>
      </c>
      <c r="O1132" t="s">
        <v>9</v>
      </c>
      <c r="P1132" t="s">
        <v>99</v>
      </c>
      <c r="Q1132" t="s">
        <v>1184</v>
      </c>
      <c r="R1132">
        <v>33952</v>
      </c>
      <c r="S1132">
        <v>42104</v>
      </c>
      <c r="T1132">
        <v>42109</v>
      </c>
      <c r="U1132">
        <v>-180.15199999999999</v>
      </c>
      <c r="V1132">
        <v>5</v>
      </c>
      <c r="W1132">
        <v>26.66</v>
      </c>
      <c r="X1132">
        <v>89148</v>
      </c>
      <c r="Y1132" t="s">
        <v>3215</v>
      </c>
    </row>
    <row r="1133" spans="1:25" x14ac:dyDescent="0.2">
      <c r="A1133">
        <v>2684</v>
      </c>
      <c r="B1133" t="s">
        <v>1183</v>
      </c>
      <c r="C1133" t="s">
        <v>23</v>
      </c>
      <c r="D1133">
        <v>0.09</v>
      </c>
      <c r="E1133">
        <v>2.62</v>
      </c>
      <c r="F1133">
        <v>0.8</v>
      </c>
      <c r="G1133" t="s">
        <v>14</v>
      </c>
      <c r="H1133" t="s">
        <v>3</v>
      </c>
      <c r="I1133" t="s">
        <v>24</v>
      </c>
      <c r="J1133" t="s">
        <v>152</v>
      </c>
      <c r="K1133" t="s">
        <v>26</v>
      </c>
      <c r="L1133" t="s">
        <v>2100</v>
      </c>
      <c r="M1133">
        <v>0.39</v>
      </c>
      <c r="N1133" t="s">
        <v>8</v>
      </c>
      <c r="O1133" t="s">
        <v>9</v>
      </c>
      <c r="P1133" t="s">
        <v>99</v>
      </c>
      <c r="Q1133" t="s">
        <v>1184</v>
      </c>
      <c r="R1133">
        <v>33952</v>
      </c>
      <c r="S1133">
        <v>42104</v>
      </c>
      <c r="T1133">
        <v>42106</v>
      </c>
      <c r="U1133">
        <v>8.3879999999999999</v>
      </c>
      <c r="V1133">
        <v>12</v>
      </c>
      <c r="W1133">
        <v>29.55</v>
      </c>
      <c r="X1133">
        <v>89148</v>
      </c>
      <c r="Y1133" t="s">
        <v>3215</v>
      </c>
    </row>
    <row r="1134" spans="1:25" x14ac:dyDescent="0.2">
      <c r="A1134">
        <v>2684</v>
      </c>
      <c r="B1134" t="s">
        <v>1183</v>
      </c>
      <c r="C1134" t="s">
        <v>23</v>
      </c>
      <c r="D1134">
        <v>0.03</v>
      </c>
      <c r="E1134">
        <v>65.989999999999995</v>
      </c>
      <c r="F1134">
        <v>8.8000000000000007</v>
      </c>
      <c r="G1134" t="s">
        <v>14</v>
      </c>
      <c r="H1134" t="s">
        <v>3</v>
      </c>
      <c r="I1134" t="s">
        <v>16</v>
      </c>
      <c r="J1134" t="s">
        <v>111</v>
      </c>
      <c r="K1134" t="s">
        <v>49</v>
      </c>
      <c r="L1134" t="s">
        <v>428</v>
      </c>
      <c r="M1134">
        <v>0.57999999999999996</v>
      </c>
      <c r="N1134" t="s">
        <v>8</v>
      </c>
      <c r="O1134" t="s">
        <v>9</v>
      </c>
      <c r="P1134" t="s">
        <v>99</v>
      </c>
      <c r="Q1134" t="s">
        <v>1184</v>
      </c>
      <c r="R1134">
        <v>33952</v>
      </c>
      <c r="S1134">
        <v>42104</v>
      </c>
      <c r="T1134">
        <v>42104</v>
      </c>
      <c r="U1134">
        <v>9.9398999999999997</v>
      </c>
      <c r="V1134">
        <v>21</v>
      </c>
      <c r="W1134">
        <v>1237.4000000000001</v>
      </c>
      <c r="X1134">
        <v>89148</v>
      </c>
      <c r="Y1134" t="s">
        <v>3215</v>
      </c>
    </row>
    <row r="1135" spans="1:25" x14ac:dyDescent="0.2">
      <c r="A1135">
        <v>1103</v>
      </c>
      <c r="B1135" t="s">
        <v>2101</v>
      </c>
      <c r="C1135" t="s">
        <v>46</v>
      </c>
      <c r="D1135">
        <v>0.05</v>
      </c>
      <c r="E1135">
        <v>328.14</v>
      </c>
      <c r="F1135">
        <v>91.05</v>
      </c>
      <c r="G1135" t="s">
        <v>2</v>
      </c>
      <c r="H1135" t="s">
        <v>47</v>
      </c>
      <c r="I1135" t="s">
        <v>24</v>
      </c>
      <c r="J1135" t="s">
        <v>71</v>
      </c>
      <c r="K1135" t="s">
        <v>33</v>
      </c>
      <c r="L1135" t="s">
        <v>559</v>
      </c>
      <c r="M1135">
        <v>0.56999999999999995</v>
      </c>
      <c r="N1135" t="s">
        <v>8</v>
      </c>
      <c r="O1135" t="s">
        <v>28</v>
      </c>
      <c r="P1135" t="s">
        <v>109</v>
      </c>
      <c r="Q1135" t="s">
        <v>2102</v>
      </c>
      <c r="R1135">
        <v>68046</v>
      </c>
      <c r="S1135">
        <v>42104</v>
      </c>
      <c r="T1135">
        <v>42105</v>
      </c>
      <c r="U1135">
        <v>772.04</v>
      </c>
      <c r="V1135">
        <v>7</v>
      </c>
      <c r="W1135">
        <v>2291.39</v>
      </c>
      <c r="X1135">
        <v>90977</v>
      </c>
      <c r="Y1135" t="s">
        <v>3216</v>
      </c>
    </row>
    <row r="1136" spans="1:25" x14ac:dyDescent="0.2">
      <c r="A1136">
        <v>1104</v>
      </c>
      <c r="B1136" t="s">
        <v>2103</v>
      </c>
      <c r="C1136" t="s">
        <v>46</v>
      </c>
      <c r="D1136">
        <v>0.05</v>
      </c>
      <c r="E1136">
        <v>328.14</v>
      </c>
      <c r="F1136">
        <v>91.05</v>
      </c>
      <c r="G1136" t="s">
        <v>2</v>
      </c>
      <c r="H1136" t="s">
        <v>47</v>
      </c>
      <c r="I1136" t="s">
        <v>24</v>
      </c>
      <c r="J1136" t="s">
        <v>71</v>
      </c>
      <c r="K1136" t="s">
        <v>33</v>
      </c>
      <c r="L1136" t="s">
        <v>559</v>
      </c>
      <c r="M1136">
        <v>0.56999999999999995</v>
      </c>
      <c r="N1136" t="s">
        <v>8</v>
      </c>
      <c r="O1136" t="s">
        <v>87</v>
      </c>
      <c r="P1136" t="s">
        <v>88</v>
      </c>
      <c r="Q1136" t="s">
        <v>89</v>
      </c>
      <c r="R1136">
        <v>10282</v>
      </c>
      <c r="S1136">
        <v>42104</v>
      </c>
      <c r="T1136">
        <v>42105</v>
      </c>
      <c r="U1136">
        <v>772.04</v>
      </c>
      <c r="V1136">
        <v>29</v>
      </c>
      <c r="W1136">
        <v>9492.92</v>
      </c>
      <c r="X1136">
        <v>27456</v>
      </c>
      <c r="Y1136" t="s">
        <v>3218</v>
      </c>
    </row>
    <row r="1137" spans="1:25" x14ac:dyDescent="0.2">
      <c r="A1137">
        <v>1185</v>
      </c>
      <c r="B1137" t="s">
        <v>1758</v>
      </c>
      <c r="C1137" t="s">
        <v>46</v>
      </c>
      <c r="D1137">
        <v>0.08</v>
      </c>
      <c r="E1137">
        <v>11.7</v>
      </c>
      <c r="F1137">
        <v>6.96</v>
      </c>
      <c r="G1137" t="s">
        <v>14</v>
      </c>
      <c r="H1137" t="s">
        <v>15</v>
      </c>
      <c r="I1137" t="s">
        <v>24</v>
      </c>
      <c r="J1137" t="s">
        <v>71</v>
      </c>
      <c r="K1137" t="s">
        <v>120</v>
      </c>
      <c r="L1137" t="s">
        <v>736</v>
      </c>
      <c r="M1137">
        <v>0.5</v>
      </c>
      <c r="N1137" t="s">
        <v>8</v>
      </c>
      <c r="O1137" t="s">
        <v>9</v>
      </c>
      <c r="P1137" t="s">
        <v>140</v>
      </c>
      <c r="Q1137" t="s">
        <v>334</v>
      </c>
      <c r="R1137">
        <v>35756</v>
      </c>
      <c r="S1137">
        <v>42104</v>
      </c>
      <c r="T1137">
        <v>42107</v>
      </c>
      <c r="U1137">
        <v>28.565999999999999</v>
      </c>
      <c r="V1137">
        <v>8</v>
      </c>
      <c r="W1137">
        <v>87.8</v>
      </c>
      <c r="X1137">
        <v>85940</v>
      </c>
      <c r="Y1137" t="s">
        <v>3215</v>
      </c>
    </row>
    <row r="1138" spans="1:25" x14ac:dyDescent="0.2">
      <c r="A1138">
        <v>2430</v>
      </c>
      <c r="B1138" t="s">
        <v>1813</v>
      </c>
      <c r="C1138" t="s">
        <v>46</v>
      </c>
      <c r="D1138">
        <v>0.04</v>
      </c>
      <c r="E1138">
        <v>7.08</v>
      </c>
      <c r="F1138">
        <v>2.35</v>
      </c>
      <c r="G1138" t="s">
        <v>14</v>
      </c>
      <c r="H1138" t="s">
        <v>47</v>
      </c>
      <c r="I1138" t="s">
        <v>24</v>
      </c>
      <c r="J1138" t="s">
        <v>25</v>
      </c>
      <c r="K1138" t="s">
        <v>26</v>
      </c>
      <c r="L1138" t="s">
        <v>1889</v>
      </c>
      <c r="M1138">
        <v>0.47</v>
      </c>
      <c r="N1138" t="s">
        <v>8</v>
      </c>
      <c r="O1138" t="s">
        <v>28</v>
      </c>
      <c r="P1138" t="s">
        <v>163</v>
      </c>
      <c r="Q1138" t="s">
        <v>1814</v>
      </c>
      <c r="R1138">
        <v>76541</v>
      </c>
      <c r="S1138">
        <v>42104</v>
      </c>
      <c r="T1138">
        <v>42105</v>
      </c>
      <c r="U1138">
        <v>24.59</v>
      </c>
      <c r="V1138">
        <v>7</v>
      </c>
      <c r="W1138">
        <v>49.1</v>
      </c>
      <c r="X1138">
        <v>91109</v>
      </c>
      <c r="Y1138" t="s">
        <v>3216</v>
      </c>
    </row>
    <row r="1139" spans="1:25" x14ac:dyDescent="0.2">
      <c r="A1139">
        <v>2999</v>
      </c>
      <c r="B1139" t="s">
        <v>2104</v>
      </c>
      <c r="C1139" t="s">
        <v>46</v>
      </c>
      <c r="D1139">
        <v>0.03</v>
      </c>
      <c r="E1139">
        <v>10.98</v>
      </c>
      <c r="F1139">
        <v>3.37</v>
      </c>
      <c r="G1139" t="s">
        <v>14</v>
      </c>
      <c r="H1139" t="s">
        <v>15</v>
      </c>
      <c r="I1139" t="s">
        <v>24</v>
      </c>
      <c r="J1139" t="s">
        <v>544</v>
      </c>
      <c r="K1139" t="s">
        <v>18</v>
      </c>
      <c r="L1139" t="s">
        <v>2105</v>
      </c>
      <c r="M1139">
        <v>0.56999999999999995</v>
      </c>
      <c r="N1139" t="s">
        <v>8</v>
      </c>
      <c r="O1139" t="s">
        <v>28</v>
      </c>
      <c r="P1139" t="s">
        <v>265</v>
      </c>
      <c r="Q1139" t="s">
        <v>2106</v>
      </c>
      <c r="R1139">
        <v>48237</v>
      </c>
      <c r="S1139">
        <v>42104</v>
      </c>
      <c r="T1139">
        <v>42105</v>
      </c>
      <c r="U1139">
        <v>11.82</v>
      </c>
      <c r="V1139">
        <v>5</v>
      </c>
      <c r="W1139">
        <v>56.19</v>
      </c>
      <c r="X1139">
        <v>87041</v>
      </c>
      <c r="Y1139" t="s">
        <v>3216</v>
      </c>
    </row>
    <row r="1140" spans="1:25" x14ac:dyDescent="0.2">
      <c r="A1140">
        <v>2363</v>
      </c>
      <c r="B1140" t="s">
        <v>2107</v>
      </c>
      <c r="C1140" t="s">
        <v>13</v>
      </c>
      <c r="D1140">
        <v>0</v>
      </c>
      <c r="E1140">
        <v>5.77</v>
      </c>
      <c r="F1140">
        <v>5.92</v>
      </c>
      <c r="G1140" t="s">
        <v>14</v>
      </c>
      <c r="H1140" t="s">
        <v>47</v>
      </c>
      <c r="I1140" t="s">
        <v>4</v>
      </c>
      <c r="J1140" t="s">
        <v>102</v>
      </c>
      <c r="K1140" t="s">
        <v>120</v>
      </c>
      <c r="L1140" t="s">
        <v>2108</v>
      </c>
      <c r="M1140">
        <v>0.55000000000000004</v>
      </c>
      <c r="N1140" t="s">
        <v>8</v>
      </c>
      <c r="O1140" t="s">
        <v>87</v>
      </c>
      <c r="P1140" t="s">
        <v>293</v>
      </c>
      <c r="Q1140" t="s">
        <v>2109</v>
      </c>
      <c r="R1140">
        <v>44256</v>
      </c>
      <c r="S1140">
        <v>42105</v>
      </c>
      <c r="T1140">
        <v>42107</v>
      </c>
      <c r="U1140">
        <v>-61.5276</v>
      </c>
      <c r="V1140">
        <v>11</v>
      </c>
      <c r="W1140">
        <v>69.89</v>
      </c>
      <c r="X1140">
        <v>90040</v>
      </c>
      <c r="Y1140" t="s">
        <v>3218</v>
      </c>
    </row>
    <row r="1141" spans="1:25" x14ac:dyDescent="0.2">
      <c r="A1141">
        <v>2862</v>
      </c>
      <c r="B1141" t="s">
        <v>2110</v>
      </c>
      <c r="C1141" t="s">
        <v>13</v>
      </c>
      <c r="D1141">
        <v>0</v>
      </c>
      <c r="E1141">
        <v>12.22</v>
      </c>
      <c r="F1141">
        <v>2.85</v>
      </c>
      <c r="G1141" t="s">
        <v>14</v>
      </c>
      <c r="H1141" t="s">
        <v>70</v>
      </c>
      <c r="I1141" t="s">
        <v>4</v>
      </c>
      <c r="J1141" t="s">
        <v>102</v>
      </c>
      <c r="K1141" t="s">
        <v>18</v>
      </c>
      <c r="L1141" t="s">
        <v>2062</v>
      </c>
      <c r="M1141">
        <v>0.55000000000000004</v>
      </c>
      <c r="N1141" t="s">
        <v>8</v>
      </c>
      <c r="O1141" t="s">
        <v>28</v>
      </c>
      <c r="P1141" t="s">
        <v>109</v>
      </c>
      <c r="Q1141" t="s">
        <v>2017</v>
      </c>
      <c r="R1141">
        <v>68128</v>
      </c>
      <c r="S1141">
        <v>42105</v>
      </c>
      <c r="T1141">
        <v>42106</v>
      </c>
      <c r="U1141">
        <v>76.389899999999997</v>
      </c>
      <c r="V1141">
        <v>9</v>
      </c>
      <c r="W1141">
        <v>110.71</v>
      </c>
      <c r="X1141">
        <v>88278</v>
      </c>
      <c r="Y1141" t="s">
        <v>3216</v>
      </c>
    </row>
    <row r="1142" spans="1:25" x14ac:dyDescent="0.2">
      <c r="A1142">
        <v>369</v>
      </c>
      <c r="B1142" t="s">
        <v>2111</v>
      </c>
      <c r="C1142" t="s">
        <v>23</v>
      </c>
      <c r="D1142">
        <v>0.09</v>
      </c>
      <c r="E1142">
        <v>19.23</v>
      </c>
      <c r="F1142">
        <v>6.15</v>
      </c>
      <c r="G1142" t="s">
        <v>63</v>
      </c>
      <c r="H1142" t="s">
        <v>70</v>
      </c>
      <c r="I1142" t="s">
        <v>4</v>
      </c>
      <c r="J1142" t="s">
        <v>102</v>
      </c>
      <c r="K1142" t="s">
        <v>18</v>
      </c>
      <c r="L1142" t="s">
        <v>1253</v>
      </c>
      <c r="M1142">
        <v>0.44</v>
      </c>
      <c r="N1142" t="s">
        <v>8</v>
      </c>
      <c r="O1142" t="s">
        <v>35</v>
      </c>
      <c r="P1142" t="s">
        <v>66</v>
      </c>
      <c r="Q1142" t="s">
        <v>2112</v>
      </c>
      <c r="R1142">
        <v>94601</v>
      </c>
      <c r="S1142">
        <v>42105</v>
      </c>
      <c r="T1142">
        <v>42107</v>
      </c>
      <c r="U1142">
        <v>211.232</v>
      </c>
      <c r="V1142">
        <v>21</v>
      </c>
      <c r="W1142">
        <v>394.1</v>
      </c>
      <c r="X1142">
        <v>90292</v>
      </c>
      <c r="Y1142" t="s">
        <v>3217</v>
      </c>
    </row>
    <row r="1143" spans="1:25" x14ac:dyDescent="0.2">
      <c r="A1143">
        <v>1712</v>
      </c>
      <c r="B1143" t="s">
        <v>2113</v>
      </c>
      <c r="C1143" t="s">
        <v>23</v>
      </c>
      <c r="D1143">
        <v>0.03</v>
      </c>
      <c r="E1143">
        <v>11.66</v>
      </c>
      <c r="F1143">
        <v>7.95</v>
      </c>
      <c r="G1143" t="s">
        <v>14</v>
      </c>
      <c r="H1143" t="s">
        <v>70</v>
      </c>
      <c r="I1143" t="s">
        <v>24</v>
      </c>
      <c r="J1143" t="s">
        <v>25</v>
      </c>
      <c r="K1143" t="s">
        <v>18</v>
      </c>
      <c r="L1143" t="s">
        <v>2114</v>
      </c>
      <c r="M1143">
        <v>0.57999999999999996</v>
      </c>
      <c r="N1143" t="s">
        <v>8</v>
      </c>
      <c r="O1143" t="s">
        <v>9</v>
      </c>
      <c r="P1143" t="s">
        <v>51</v>
      </c>
      <c r="Q1143" t="s">
        <v>2115</v>
      </c>
      <c r="R1143">
        <v>30907</v>
      </c>
      <c r="S1143">
        <v>42105</v>
      </c>
      <c r="T1143">
        <v>42114</v>
      </c>
      <c r="U1143">
        <v>-31.094000000000001</v>
      </c>
      <c r="V1143">
        <v>22</v>
      </c>
      <c r="W1143">
        <v>267.32</v>
      </c>
      <c r="X1143">
        <v>87749</v>
      </c>
      <c r="Y1143" t="s">
        <v>3215</v>
      </c>
    </row>
    <row r="1144" spans="1:25" x14ac:dyDescent="0.2">
      <c r="A1144">
        <v>721</v>
      </c>
      <c r="B1144" t="s">
        <v>2116</v>
      </c>
      <c r="C1144" t="s">
        <v>92</v>
      </c>
      <c r="D1144">
        <v>0.01</v>
      </c>
      <c r="E1144">
        <v>7.28</v>
      </c>
      <c r="F1144">
        <v>11.15</v>
      </c>
      <c r="G1144" t="s">
        <v>14</v>
      </c>
      <c r="H1144" t="s">
        <v>70</v>
      </c>
      <c r="I1144" t="s">
        <v>24</v>
      </c>
      <c r="J1144" t="s">
        <v>64</v>
      </c>
      <c r="K1144" t="s">
        <v>49</v>
      </c>
      <c r="L1144" t="s">
        <v>951</v>
      </c>
      <c r="M1144">
        <v>0.37</v>
      </c>
      <c r="N1144" t="s">
        <v>8</v>
      </c>
      <c r="O1144" t="s">
        <v>28</v>
      </c>
      <c r="P1144" t="s">
        <v>29</v>
      </c>
      <c r="Q1144" t="s">
        <v>2117</v>
      </c>
      <c r="R1144">
        <v>46041</v>
      </c>
      <c r="S1144">
        <v>42105</v>
      </c>
      <c r="T1144">
        <v>42107</v>
      </c>
      <c r="U1144">
        <v>-24.245999999999999</v>
      </c>
      <c r="V1144">
        <v>1</v>
      </c>
      <c r="W1144">
        <v>11.21</v>
      </c>
      <c r="X1144">
        <v>91054</v>
      </c>
      <c r="Y1144" t="s">
        <v>3216</v>
      </c>
    </row>
    <row r="1145" spans="1:25" x14ac:dyDescent="0.2">
      <c r="A1145">
        <v>445</v>
      </c>
      <c r="B1145" t="s">
        <v>2118</v>
      </c>
      <c r="C1145" t="s">
        <v>46</v>
      </c>
      <c r="D1145">
        <v>0.03</v>
      </c>
      <c r="E1145">
        <v>48.04</v>
      </c>
      <c r="F1145">
        <v>19.989999999999998</v>
      </c>
      <c r="G1145" t="s">
        <v>14</v>
      </c>
      <c r="H1145" t="s">
        <v>3</v>
      </c>
      <c r="I1145" t="s">
        <v>24</v>
      </c>
      <c r="J1145" t="s">
        <v>64</v>
      </c>
      <c r="K1145" t="s">
        <v>49</v>
      </c>
      <c r="L1145" t="s">
        <v>2119</v>
      </c>
      <c r="M1145">
        <v>0.37</v>
      </c>
      <c r="N1145" t="s">
        <v>8</v>
      </c>
      <c r="O1145" t="s">
        <v>28</v>
      </c>
      <c r="P1145" t="s">
        <v>109</v>
      </c>
      <c r="Q1145" t="s">
        <v>1353</v>
      </c>
      <c r="R1145">
        <v>68701</v>
      </c>
      <c r="S1145">
        <v>42105</v>
      </c>
      <c r="T1145">
        <v>42107</v>
      </c>
      <c r="U1145">
        <v>-4.46</v>
      </c>
      <c r="V1145">
        <v>2</v>
      </c>
      <c r="W1145">
        <v>101.71</v>
      </c>
      <c r="X1145">
        <v>88083</v>
      </c>
      <c r="Y1145" t="s">
        <v>3216</v>
      </c>
    </row>
    <row r="1146" spans="1:25" x14ac:dyDescent="0.2">
      <c r="A1146">
        <v>918</v>
      </c>
      <c r="B1146" t="s">
        <v>2120</v>
      </c>
      <c r="C1146" t="s">
        <v>13</v>
      </c>
      <c r="D1146">
        <v>0.05</v>
      </c>
      <c r="E1146">
        <v>35.51</v>
      </c>
      <c r="F1146">
        <v>6.31</v>
      </c>
      <c r="G1146" t="s">
        <v>14</v>
      </c>
      <c r="H1146" t="s">
        <v>15</v>
      </c>
      <c r="I1146" t="s">
        <v>24</v>
      </c>
      <c r="J1146" t="s">
        <v>54</v>
      </c>
      <c r="K1146" t="s">
        <v>49</v>
      </c>
      <c r="L1146" t="s">
        <v>2121</v>
      </c>
      <c r="M1146">
        <v>0.57999999999999996</v>
      </c>
      <c r="N1146" t="s">
        <v>8</v>
      </c>
      <c r="O1146" t="s">
        <v>35</v>
      </c>
      <c r="P1146" t="s">
        <v>66</v>
      </c>
      <c r="Q1146" t="s">
        <v>2122</v>
      </c>
      <c r="R1146">
        <v>91730</v>
      </c>
      <c r="S1146">
        <v>42106</v>
      </c>
      <c r="T1146">
        <v>42108</v>
      </c>
      <c r="U1146">
        <v>6.11</v>
      </c>
      <c r="V1146">
        <v>2</v>
      </c>
      <c r="W1146">
        <v>73.099999999999994</v>
      </c>
      <c r="X1146">
        <v>90492</v>
      </c>
      <c r="Y1146" t="s">
        <v>3217</v>
      </c>
    </row>
    <row r="1147" spans="1:25" x14ac:dyDescent="0.2">
      <c r="A1147">
        <v>919</v>
      </c>
      <c r="B1147" t="s">
        <v>2123</v>
      </c>
      <c r="C1147" t="s">
        <v>13</v>
      </c>
      <c r="D1147">
        <v>0.1</v>
      </c>
      <c r="E1147">
        <v>8.34</v>
      </c>
      <c r="F1147">
        <v>2.64</v>
      </c>
      <c r="G1147" t="s">
        <v>14</v>
      </c>
      <c r="H1147" t="s">
        <v>15</v>
      </c>
      <c r="I1147" t="s">
        <v>24</v>
      </c>
      <c r="J1147" t="s">
        <v>544</v>
      </c>
      <c r="K1147" t="s">
        <v>18</v>
      </c>
      <c r="L1147" t="s">
        <v>859</v>
      </c>
      <c r="M1147">
        <v>0.59</v>
      </c>
      <c r="N1147" t="s">
        <v>8</v>
      </c>
      <c r="O1147" t="s">
        <v>35</v>
      </c>
      <c r="P1147" t="s">
        <v>66</v>
      </c>
      <c r="Q1147" t="s">
        <v>2124</v>
      </c>
      <c r="R1147">
        <v>96003</v>
      </c>
      <c r="S1147">
        <v>42106</v>
      </c>
      <c r="T1147">
        <v>42106</v>
      </c>
      <c r="U1147">
        <v>-6.34</v>
      </c>
      <c r="V1147">
        <v>6</v>
      </c>
      <c r="W1147">
        <v>47.95</v>
      </c>
      <c r="X1147">
        <v>90492</v>
      </c>
      <c r="Y1147" t="s">
        <v>3217</v>
      </c>
    </row>
    <row r="1148" spans="1:25" x14ac:dyDescent="0.2">
      <c r="A1148">
        <v>920</v>
      </c>
      <c r="B1148" t="s">
        <v>1857</v>
      </c>
      <c r="C1148" t="s">
        <v>13</v>
      </c>
      <c r="D1148">
        <v>0.03</v>
      </c>
      <c r="E1148">
        <v>8.0399999999999991</v>
      </c>
      <c r="F1148">
        <v>8.94</v>
      </c>
      <c r="G1148" t="s">
        <v>14</v>
      </c>
      <c r="H1148" t="s">
        <v>15</v>
      </c>
      <c r="I1148" t="s">
        <v>24</v>
      </c>
      <c r="J1148" t="s">
        <v>48</v>
      </c>
      <c r="K1148" t="s">
        <v>49</v>
      </c>
      <c r="L1148" t="s">
        <v>2125</v>
      </c>
      <c r="M1148">
        <v>0.4</v>
      </c>
      <c r="N1148" t="s">
        <v>8</v>
      </c>
      <c r="O1148" t="s">
        <v>35</v>
      </c>
      <c r="P1148" t="s">
        <v>66</v>
      </c>
      <c r="Q1148" t="s">
        <v>1205</v>
      </c>
      <c r="R1148">
        <v>92374</v>
      </c>
      <c r="S1148">
        <v>42106</v>
      </c>
      <c r="T1148">
        <v>42108</v>
      </c>
      <c r="U1148">
        <v>-160.27549999999999</v>
      </c>
      <c r="V1148">
        <v>9</v>
      </c>
      <c r="W1148">
        <v>76.77</v>
      </c>
      <c r="X1148">
        <v>90492</v>
      </c>
      <c r="Y1148" t="s">
        <v>3217</v>
      </c>
    </row>
    <row r="1149" spans="1:25" x14ac:dyDescent="0.2">
      <c r="A1149">
        <v>754</v>
      </c>
      <c r="B1149" t="s">
        <v>2126</v>
      </c>
      <c r="C1149" t="s">
        <v>23</v>
      </c>
      <c r="D1149">
        <v>0.06</v>
      </c>
      <c r="E1149">
        <v>119.99</v>
      </c>
      <c r="F1149">
        <v>14</v>
      </c>
      <c r="G1149" t="s">
        <v>2</v>
      </c>
      <c r="H1149" t="s">
        <v>15</v>
      </c>
      <c r="I1149" t="s">
        <v>16</v>
      </c>
      <c r="J1149" t="s">
        <v>32</v>
      </c>
      <c r="K1149" t="s">
        <v>33</v>
      </c>
      <c r="L1149" t="s">
        <v>2127</v>
      </c>
      <c r="M1149">
        <v>0.36</v>
      </c>
      <c r="N1149" t="s">
        <v>8</v>
      </c>
      <c r="O1149" t="s">
        <v>35</v>
      </c>
      <c r="P1149" t="s">
        <v>564</v>
      </c>
      <c r="Q1149" t="s">
        <v>2128</v>
      </c>
      <c r="R1149">
        <v>86314</v>
      </c>
      <c r="S1149">
        <v>42106</v>
      </c>
      <c r="T1149">
        <v>42113</v>
      </c>
      <c r="U1149">
        <v>-207.679788</v>
      </c>
      <c r="V1149">
        <v>2</v>
      </c>
      <c r="W1149">
        <v>243.86</v>
      </c>
      <c r="X1149">
        <v>90439</v>
      </c>
      <c r="Y1149" t="s">
        <v>3217</v>
      </c>
    </row>
    <row r="1150" spans="1:25" x14ac:dyDescent="0.2">
      <c r="A1150">
        <v>3221</v>
      </c>
      <c r="B1150" t="s">
        <v>2129</v>
      </c>
      <c r="C1150" t="s">
        <v>46</v>
      </c>
      <c r="D1150">
        <v>0.03</v>
      </c>
      <c r="E1150">
        <v>6.68</v>
      </c>
      <c r="F1150">
        <v>1.5</v>
      </c>
      <c r="G1150" t="s">
        <v>14</v>
      </c>
      <c r="H1150" t="s">
        <v>70</v>
      </c>
      <c r="I1150" t="s">
        <v>24</v>
      </c>
      <c r="J1150" t="s">
        <v>25</v>
      </c>
      <c r="K1150" t="s">
        <v>26</v>
      </c>
      <c r="L1150" t="s">
        <v>1844</v>
      </c>
      <c r="M1150">
        <v>0.48</v>
      </c>
      <c r="N1150" t="s">
        <v>8</v>
      </c>
      <c r="O1150" t="s">
        <v>9</v>
      </c>
      <c r="P1150" t="s">
        <v>99</v>
      </c>
      <c r="Q1150" t="s">
        <v>2130</v>
      </c>
      <c r="R1150">
        <v>33322</v>
      </c>
      <c r="S1150">
        <v>42106</v>
      </c>
      <c r="T1150">
        <v>42107</v>
      </c>
      <c r="U1150">
        <v>-577.30399999999997</v>
      </c>
      <c r="V1150">
        <v>7</v>
      </c>
      <c r="W1150">
        <v>48.32</v>
      </c>
      <c r="X1150">
        <v>90815</v>
      </c>
      <c r="Y1150" t="s">
        <v>3215</v>
      </c>
    </row>
    <row r="1151" spans="1:25" x14ac:dyDescent="0.2">
      <c r="A1151">
        <v>171</v>
      </c>
      <c r="B1151" t="s">
        <v>2131</v>
      </c>
      <c r="C1151" t="s">
        <v>1</v>
      </c>
      <c r="D1151">
        <v>0.05</v>
      </c>
      <c r="E1151">
        <v>1.88</v>
      </c>
      <c r="F1151">
        <v>1.49</v>
      </c>
      <c r="G1151" t="s">
        <v>14</v>
      </c>
      <c r="H1151" t="s">
        <v>70</v>
      </c>
      <c r="I1151" t="s">
        <v>24</v>
      </c>
      <c r="J1151" t="s">
        <v>48</v>
      </c>
      <c r="K1151" t="s">
        <v>49</v>
      </c>
      <c r="L1151" t="s">
        <v>589</v>
      </c>
      <c r="M1151">
        <v>0.37</v>
      </c>
      <c r="N1151" t="s">
        <v>8</v>
      </c>
      <c r="O1151" t="s">
        <v>87</v>
      </c>
      <c r="P1151" t="s">
        <v>373</v>
      </c>
      <c r="Q1151" t="s">
        <v>781</v>
      </c>
      <c r="R1151">
        <v>7024</v>
      </c>
      <c r="S1151">
        <v>42107</v>
      </c>
      <c r="T1151">
        <v>42109</v>
      </c>
      <c r="U1151">
        <v>-2.9095</v>
      </c>
      <c r="V1151">
        <v>1</v>
      </c>
      <c r="W1151">
        <v>3.42</v>
      </c>
      <c r="X1151">
        <v>87464</v>
      </c>
      <c r="Y1151" t="s">
        <v>3218</v>
      </c>
    </row>
    <row r="1152" spans="1:25" x14ac:dyDescent="0.2">
      <c r="A1152">
        <v>1561</v>
      </c>
      <c r="B1152" t="s">
        <v>1428</v>
      </c>
      <c r="C1152" t="s">
        <v>1</v>
      </c>
      <c r="D1152">
        <v>0.05</v>
      </c>
      <c r="E1152">
        <v>12.2</v>
      </c>
      <c r="F1152">
        <v>6.02</v>
      </c>
      <c r="G1152" t="s">
        <v>14</v>
      </c>
      <c r="H1152" t="s">
        <v>70</v>
      </c>
      <c r="I1152" t="s">
        <v>4</v>
      </c>
      <c r="J1152" t="s">
        <v>102</v>
      </c>
      <c r="K1152" t="s">
        <v>18</v>
      </c>
      <c r="L1152" t="s">
        <v>2132</v>
      </c>
      <c r="M1152">
        <v>0.43</v>
      </c>
      <c r="N1152" t="s">
        <v>8</v>
      </c>
      <c r="O1152" t="s">
        <v>28</v>
      </c>
      <c r="P1152" t="s">
        <v>163</v>
      </c>
      <c r="Q1152" t="s">
        <v>1430</v>
      </c>
      <c r="R1152">
        <v>76063</v>
      </c>
      <c r="S1152">
        <v>42107</v>
      </c>
      <c r="T1152">
        <v>42108</v>
      </c>
      <c r="U1152">
        <v>-6.6420000000000003</v>
      </c>
      <c r="V1152">
        <v>5</v>
      </c>
      <c r="W1152">
        <v>63.93</v>
      </c>
      <c r="X1152">
        <v>88094</v>
      </c>
      <c r="Y1152" t="s">
        <v>3216</v>
      </c>
    </row>
    <row r="1153" spans="1:25" x14ac:dyDescent="0.2">
      <c r="A1153">
        <v>2738</v>
      </c>
      <c r="B1153" t="s">
        <v>2133</v>
      </c>
      <c r="C1153" t="s">
        <v>1</v>
      </c>
      <c r="D1153">
        <v>0.02</v>
      </c>
      <c r="E1153">
        <v>33.979999999999997</v>
      </c>
      <c r="F1153">
        <v>1.99</v>
      </c>
      <c r="G1153" t="s">
        <v>14</v>
      </c>
      <c r="H1153" t="s">
        <v>3</v>
      </c>
      <c r="I1153" t="s">
        <v>16</v>
      </c>
      <c r="J1153" t="s">
        <v>17</v>
      </c>
      <c r="K1153" t="s">
        <v>18</v>
      </c>
      <c r="L1153" t="s">
        <v>2134</v>
      </c>
      <c r="M1153">
        <v>0.45</v>
      </c>
      <c r="N1153" t="s">
        <v>8</v>
      </c>
      <c r="O1153" t="s">
        <v>87</v>
      </c>
      <c r="P1153" t="s">
        <v>609</v>
      </c>
      <c r="Q1153" t="s">
        <v>610</v>
      </c>
      <c r="R1153">
        <v>5403</v>
      </c>
      <c r="S1153">
        <v>42107</v>
      </c>
      <c r="T1153">
        <v>42109</v>
      </c>
      <c r="U1153">
        <v>164.06129999999999</v>
      </c>
      <c r="V1153">
        <v>7</v>
      </c>
      <c r="W1153">
        <v>237.77</v>
      </c>
      <c r="X1153">
        <v>89017</v>
      </c>
      <c r="Y1153" t="s">
        <v>3218</v>
      </c>
    </row>
    <row r="1154" spans="1:25" x14ac:dyDescent="0.2">
      <c r="A1154">
        <v>3169</v>
      </c>
      <c r="B1154" t="s">
        <v>2135</v>
      </c>
      <c r="C1154" t="s">
        <v>1</v>
      </c>
      <c r="D1154">
        <v>0.08</v>
      </c>
      <c r="E1154">
        <v>7.28</v>
      </c>
      <c r="F1154">
        <v>11.15</v>
      </c>
      <c r="G1154" t="s">
        <v>63</v>
      </c>
      <c r="H1154" t="s">
        <v>3</v>
      </c>
      <c r="I1154" t="s">
        <v>24</v>
      </c>
      <c r="J1154" t="s">
        <v>64</v>
      </c>
      <c r="K1154" t="s">
        <v>49</v>
      </c>
      <c r="L1154" t="s">
        <v>951</v>
      </c>
      <c r="M1154">
        <v>0.37</v>
      </c>
      <c r="N1154" t="s">
        <v>8</v>
      </c>
      <c r="O1154" t="s">
        <v>9</v>
      </c>
      <c r="P1154" t="s">
        <v>99</v>
      </c>
      <c r="Q1154" t="s">
        <v>2136</v>
      </c>
      <c r="R1154">
        <v>32127</v>
      </c>
      <c r="S1154">
        <v>42107</v>
      </c>
      <c r="T1154">
        <v>42108</v>
      </c>
      <c r="U1154">
        <v>-44.414999999999999</v>
      </c>
      <c r="V1154">
        <v>1</v>
      </c>
      <c r="W1154">
        <v>14.66</v>
      </c>
      <c r="X1154">
        <v>86490</v>
      </c>
      <c r="Y1154" t="s">
        <v>3215</v>
      </c>
    </row>
    <row r="1155" spans="1:25" x14ac:dyDescent="0.2">
      <c r="A1155">
        <v>2973</v>
      </c>
      <c r="B1155" t="s">
        <v>2137</v>
      </c>
      <c r="C1155" t="s">
        <v>13</v>
      </c>
      <c r="D1155">
        <v>0.01</v>
      </c>
      <c r="E1155">
        <v>30.97</v>
      </c>
      <c r="F1155">
        <v>4</v>
      </c>
      <c r="G1155" t="s">
        <v>14</v>
      </c>
      <c r="H1155" t="s">
        <v>47</v>
      </c>
      <c r="I1155" t="s">
        <v>16</v>
      </c>
      <c r="J1155" t="s">
        <v>17</v>
      </c>
      <c r="K1155" t="s">
        <v>49</v>
      </c>
      <c r="L1155" t="s">
        <v>2138</v>
      </c>
      <c r="M1155">
        <v>0.74</v>
      </c>
      <c r="N1155" t="s">
        <v>8</v>
      </c>
      <c r="O1155" t="s">
        <v>28</v>
      </c>
      <c r="P1155" t="s">
        <v>333</v>
      </c>
      <c r="Q1155" t="s">
        <v>2139</v>
      </c>
      <c r="R1155">
        <v>53151</v>
      </c>
      <c r="S1155">
        <v>42107</v>
      </c>
      <c r="T1155">
        <v>42109</v>
      </c>
      <c r="U1155">
        <v>17.102799999999998</v>
      </c>
      <c r="V1155">
        <v>17</v>
      </c>
      <c r="W1155">
        <v>523.05999999999995</v>
      </c>
      <c r="X1155">
        <v>87186</v>
      </c>
      <c r="Y1155" t="s">
        <v>3216</v>
      </c>
    </row>
    <row r="1156" spans="1:25" x14ac:dyDescent="0.2">
      <c r="A1156">
        <v>2973</v>
      </c>
      <c r="B1156" t="s">
        <v>2137</v>
      </c>
      <c r="C1156" t="s">
        <v>13</v>
      </c>
      <c r="D1156">
        <v>0.08</v>
      </c>
      <c r="E1156">
        <v>125.99</v>
      </c>
      <c r="F1156">
        <v>7.69</v>
      </c>
      <c r="G1156" t="s">
        <v>14</v>
      </c>
      <c r="H1156" t="s">
        <v>47</v>
      </c>
      <c r="I1156" t="s">
        <v>16</v>
      </c>
      <c r="J1156" t="s">
        <v>111</v>
      </c>
      <c r="K1156" t="s">
        <v>49</v>
      </c>
      <c r="L1156" t="s">
        <v>1025</v>
      </c>
      <c r="M1156">
        <v>0.57999999999999996</v>
      </c>
      <c r="N1156" t="s">
        <v>8</v>
      </c>
      <c r="O1156" t="s">
        <v>28</v>
      </c>
      <c r="P1156" t="s">
        <v>333</v>
      </c>
      <c r="Q1156" t="s">
        <v>2139</v>
      </c>
      <c r="R1156">
        <v>53151</v>
      </c>
      <c r="S1156">
        <v>42107</v>
      </c>
      <c r="T1156">
        <v>42109</v>
      </c>
      <c r="U1156">
        <v>1269.3819599999999</v>
      </c>
      <c r="V1156">
        <v>23</v>
      </c>
      <c r="W1156">
        <v>2424.6799999999998</v>
      </c>
      <c r="X1156">
        <v>87186</v>
      </c>
      <c r="Y1156" t="s">
        <v>3216</v>
      </c>
    </row>
    <row r="1157" spans="1:25" x14ac:dyDescent="0.2">
      <c r="A1157">
        <v>2250</v>
      </c>
      <c r="B1157" t="s">
        <v>2140</v>
      </c>
      <c r="C1157" t="s">
        <v>23</v>
      </c>
      <c r="D1157">
        <v>0</v>
      </c>
      <c r="E1157">
        <v>2.08</v>
      </c>
      <c r="F1157">
        <v>5.33</v>
      </c>
      <c r="G1157" t="s">
        <v>14</v>
      </c>
      <c r="H1157" t="s">
        <v>47</v>
      </c>
      <c r="I1157" t="s">
        <v>4</v>
      </c>
      <c r="J1157" t="s">
        <v>102</v>
      </c>
      <c r="K1157" t="s">
        <v>49</v>
      </c>
      <c r="L1157" t="s">
        <v>435</v>
      </c>
      <c r="M1157">
        <v>0.43</v>
      </c>
      <c r="N1157" t="s">
        <v>8</v>
      </c>
      <c r="O1157" t="s">
        <v>87</v>
      </c>
      <c r="P1157" t="s">
        <v>296</v>
      </c>
      <c r="Q1157" t="s">
        <v>2141</v>
      </c>
      <c r="R1157">
        <v>16801</v>
      </c>
      <c r="S1157">
        <v>42107</v>
      </c>
      <c r="T1157">
        <v>42114</v>
      </c>
      <c r="U1157">
        <v>-192.5532</v>
      </c>
      <c r="V1157">
        <v>22</v>
      </c>
      <c r="W1157">
        <v>51.41</v>
      </c>
      <c r="X1157">
        <v>86699</v>
      </c>
      <c r="Y1157" t="s">
        <v>3218</v>
      </c>
    </row>
    <row r="1158" spans="1:25" x14ac:dyDescent="0.2">
      <c r="A1158">
        <v>940</v>
      </c>
      <c r="B1158" t="s">
        <v>2142</v>
      </c>
      <c r="C1158" t="s">
        <v>23</v>
      </c>
      <c r="D1158">
        <v>0.09</v>
      </c>
      <c r="E1158">
        <v>100.98</v>
      </c>
      <c r="F1158">
        <v>35.840000000000003</v>
      </c>
      <c r="G1158" t="s">
        <v>2</v>
      </c>
      <c r="H1158" t="s">
        <v>47</v>
      </c>
      <c r="I1158" t="s">
        <v>4</v>
      </c>
      <c r="J1158" t="s">
        <v>93</v>
      </c>
      <c r="K1158" t="s">
        <v>6</v>
      </c>
      <c r="L1158" t="s">
        <v>94</v>
      </c>
      <c r="M1158">
        <v>0.62</v>
      </c>
      <c r="N1158" t="s">
        <v>8</v>
      </c>
      <c r="O1158" t="s">
        <v>87</v>
      </c>
      <c r="P1158" t="s">
        <v>224</v>
      </c>
      <c r="Q1158" t="s">
        <v>2143</v>
      </c>
      <c r="R1158">
        <v>6776</v>
      </c>
      <c r="S1158">
        <v>42108</v>
      </c>
      <c r="T1158">
        <v>42113</v>
      </c>
      <c r="U1158">
        <v>-193.58</v>
      </c>
      <c r="V1158">
        <v>4</v>
      </c>
      <c r="W1158">
        <v>396.19</v>
      </c>
      <c r="X1158">
        <v>90844</v>
      </c>
      <c r="Y1158" t="s">
        <v>3218</v>
      </c>
    </row>
    <row r="1159" spans="1:25" x14ac:dyDescent="0.2">
      <c r="A1159">
        <v>329</v>
      </c>
      <c r="B1159" t="s">
        <v>2144</v>
      </c>
      <c r="C1159" t="s">
        <v>92</v>
      </c>
      <c r="D1159">
        <v>0.06</v>
      </c>
      <c r="E1159">
        <v>296.18</v>
      </c>
      <c r="F1159">
        <v>54.12</v>
      </c>
      <c r="G1159" t="s">
        <v>2</v>
      </c>
      <c r="H1159" t="s">
        <v>47</v>
      </c>
      <c r="I1159" t="s">
        <v>4</v>
      </c>
      <c r="J1159" t="s">
        <v>5</v>
      </c>
      <c r="K1159" t="s">
        <v>6</v>
      </c>
      <c r="L1159" t="s">
        <v>1055</v>
      </c>
      <c r="M1159">
        <v>0.76</v>
      </c>
      <c r="N1159" t="s">
        <v>8</v>
      </c>
      <c r="O1159" t="s">
        <v>87</v>
      </c>
      <c r="P1159" t="s">
        <v>307</v>
      </c>
      <c r="Q1159" t="s">
        <v>308</v>
      </c>
      <c r="R1159">
        <v>4073</v>
      </c>
      <c r="S1159">
        <v>42108</v>
      </c>
      <c r="T1159">
        <v>42109</v>
      </c>
      <c r="U1159">
        <v>-715.77820599999995</v>
      </c>
      <c r="V1159">
        <v>5</v>
      </c>
      <c r="W1159">
        <v>1170.21</v>
      </c>
      <c r="X1159">
        <v>89726</v>
      </c>
      <c r="Y1159" t="s">
        <v>3218</v>
      </c>
    </row>
    <row r="1160" spans="1:25" x14ac:dyDescent="0.2">
      <c r="A1160">
        <v>331</v>
      </c>
      <c r="B1160" t="s">
        <v>2145</v>
      </c>
      <c r="C1160" t="s">
        <v>92</v>
      </c>
      <c r="D1160">
        <v>0.01</v>
      </c>
      <c r="E1160">
        <v>29.1</v>
      </c>
      <c r="F1160">
        <v>4</v>
      </c>
      <c r="G1160" t="s">
        <v>63</v>
      </c>
      <c r="H1160" t="s">
        <v>47</v>
      </c>
      <c r="I1160" t="s">
        <v>16</v>
      </c>
      <c r="J1160" t="s">
        <v>17</v>
      </c>
      <c r="K1160" t="s">
        <v>49</v>
      </c>
      <c r="L1160" t="s">
        <v>2146</v>
      </c>
      <c r="M1160">
        <v>0.78</v>
      </c>
      <c r="N1160" t="s">
        <v>8</v>
      </c>
      <c r="O1160" t="s">
        <v>87</v>
      </c>
      <c r="P1160" t="s">
        <v>1332</v>
      </c>
      <c r="Q1160" t="s">
        <v>2147</v>
      </c>
      <c r="R1160">
        <v>3045</v>
      </c>
      <c r="S1160">
        <v>42108</v>
      </c>
      <c r="T1160">
        <v>42110</v>
      </c>
      <c r="U1160">
        <v>-22.82</v>
      </c>
      <c r="V1160">
        <v>8</v>
      </c>
      <c r="W1160">
        <v>243.32</v>
      </c>
      <c r="X1160">
        <v>89726</v>
      </c>
      <c r="Y1160" t="s">
        <v>3218</v>
      </c>
    </row>
    <row r="1161" spans="1:25" x14ac:dyDescent="0.2">
      <c r="A1161">
        <v>1559</v>
      </c>
      <c r="B1161" t="s">
        <v>2148</v>
      </c>
      <c r="C1161" t="s">
        <v>1</v>
      </c>
      <c r="D1161">
        <v>0.1</v>
      </c>
      <c r="E1161">
        <v>226.67</v>
      </c>
      <c r="F1161">
        <v>28.16</v>
      </c>
      <c r="G1161" t="s">
        <v>2</v>
      </c>
      <c r="H1161" t="s">
        <v>15</v>
      </c>
      <c r="I1161" t="s">
        <v>4</v>
      </c>
      <c r="J1161" t="s">
        <v>85</v>
      </c>
      <c r="K1161" t="s">
        <v>33</v>
      </c>
      <c r="L1161" t="s">
        <v>1352</v>
      </c>
      <c r="M1161">
        <v>0.59</v>
      </c>
      <c r="N1161" t="s">
        <v>8</v>
      </c>
      <c r="O1161" t="s">
        <v>9</v>
      </c>
      <c r="P1161" t="s">
        <v>218</v>
      </c>
      <c r="Q1161" t="s">
        <v>2149</v>
      </c>
      <c r="R1161">
        <v>24060</v>
      </c>
      <c r="S1161">
        <v>42109</v>
      </c>
      <c r="T1161">
        <v>42111</v>
      </c>
      <c r="U1161">
        <v>-390.76799999999997</v>
      </c>
      <c r="V1161">
        <v>5</v>
      </c>
      <c r="W1161">
        <v>1088.26</v>
      </c>
      <c r="X1161">
        <v>87424</v>
      </c>
      <c r="Y1161" t="s">
        <v>3215</v>
      </c>
    </row>
    <row r="1162" spans="1:25" x14ac:dyDescent="0.2">
      <c r="A1162">
        <v>1632</v>
      </c>
      <c r="B1162" t="s">
        <v>497</v>
      </c>
      <c r="C1162" t="s">
        <v>13</v>
      </c>
      <c r="D1162">
        <v>0.02</v>
      </c>
      <c r="E1162">
        <v>25.99</v>
      </c>
      <c r="F1162">
        <v>5.37</v>
      </c>
      <c r="G1162" t="s">
        <v>14</v>
      </c>
      <c r="H1162" t="s">
        <v>47</v>
      </c>
      <c r="I1162" t="s">
        <v>24</v>
      </c>
      <c r="J1162" t="s">
        <v>25</v>
      </c>
      <c r="K1162" t="s">
        <v>49</v>
      </c>
      <c r="L1162" t="s">
        <v>1202</v>
      </c>
      <c r="M1162">
        <v>0.56000000000000005</v>
      </c>
      <c r="N1162" t="s">
        <v>8</v>
      </c>
      <c r="O1162" t="s">
        <v>9</v>
      </c>
      <c r="P1162" t="s">
        <v>10</v>
      </c>
      <c r="Q1162" t="s">
        <v>499</v>
      </c>
      <c r="R1162">
        <v>39401</v>
      </c>
      <c r="S1162">
        <v>42109</v>
      </c>
      <c r="T1162">
        <v>42111</v>
      </c>
      <c r="U1162">
        <v>-88.158000000000001</v>
      </c>
      <c r="V1162">
        <v>9</v>
      </c>
      <c r="W1162">
        <v>243.24</v>
      </c>
      <c r="X1162">
        <v>90533</v>
      </c>
      <c r="Y1162" t="s">
        <v>3215</v>
      </c>
    </row>
    <row r="1163" spans="1:25" x14ac:dyDescent="0.2">
      <c r="A1163">
        <v>553</v>
      </c>
      <c r="B1163" t="s">
        <v>827</v>
      </c>
      <c r="C1163" t="s">
        <v>23</v>
      </c>
      <c r="D1163">
        <v>0.01</v>
      </c>
      <c r="E1163">
        <v>4.9800000000000004</v>
      </c>
      <c r="F1163">
        <v>7.44</v>
      </c>
      <c r="G1163" t="s">
        <v>14</v>
      </c>
      <c r="H1163" t="s">
        <v>70</v>
      </c>
      <c r="I1163" t="s">
        <v>24</v>
      </c>
      <c r="J1163" t="s">
        <v>64</v>
      </c>
      <c r="K1163" t="s">
        <v>49</v>
      </c>
      <c r="L1163" t="s">
        <v>2150</v>
      </c>
      <c r="M1163">
        <v>0.36</v>
      </c>
      <c r="N1163" t="s">
        <v>8</v>
      </c>
      <c r="O1163" t="s">
        <v>35</v>
      </c>
      <c r="P1163" t="s">
        <v>66</v>
      </c>
      <c r="Q1163" t="s">
        <v>76</v>
      </c>
      <c r="R1163">
        <v>90008</v>
      </c>
      <c r="S1163">
        <v>42109</v>
      </c>
      <c r="T1163">
        <v>42118</v>
      </c>
      <c r="U1163">
        <v>-179.59200000000001</v>
      </c>
      <c r="V1163">
        <v>63</v>
      </c>
      <c r="W1163">
        <v>330.21</v>
      </c>
      <c r="X1163">
        <v>8165</v>
      </c>
      <c r="Y1163" t="s">
        <v>3217</v>
      </c>
    </row>
    <row r="1164" spans="1:25" x14ac:dyDescent="0.2">
      <c r="A1164">
        <v>555</v>
      </c>
      <c r="B1164" t="s">
        <v>1276</v>
      </c>
      <c r="C1164" t="s">
        <v>23</v>
      </c>
      <c r="D1164">
        <v>0.01</v>
      </c>
      <c r="E1164">
        <v>4.9800000000000004</v>
      </c>
      <c r="F1164">
        <v>7.44</v>
      </c>
      <c r="G1164" t="s">
        <v>14</v>
      </c>
      <c r="H1164" t="s">
        <v>70</v>
      </c>
      <c r="I1164" t="s">
        <v>24</v>
      </c>
      <c r="J1164" t="s">
        <v>64</v>
      </c>
      <c r="K1164" t="s">
        <v>49</v>
      </c>
      <c r="L1164" t="s">
        <v>2150</v>
      </c>
      <c r="M1164">
        <v>0.36</v>
      </c>
      <c r="N1164" t="s">
        <v>8</v>
      </c>
      <c r="O1164" t="s">
        <v>35</v>
      </c>
      <c r="P1164" t="s">
        <v>122</v>
      </c>
      <c r="Q1164" t="s">
        <v>1277</v>
      </c>
      <c r="R1164">
        <v>84062</v>
      </c>
      <c r="S1164">
        <v>42109</v>
      </c>
      <c r="T1164">
        <v>42118</v>
      </c>
      <c r="U1164">
        <v>-161.6328</v>
      </c>
      <c r="V1164">
        <v>16</v>
      </c>
      <c r="W1164">
        <v>83.86</v>
      </c>
      <c r="X1164">
        <v>86191</v>
      </c>
      <c r="Y1164" t="s">
        <v>3217</v>
      </c>
    </row>
    <row r="1165" spans="1:25" x14ac:dyDescent="0.2">
      <c r="A1165">
        <v>2952</v>
      </c>
      <c r="B1165" t="s">
        <v>2151</v>
      </c>
      <c r="C1165" t="s">
        <v>92</v>
      </c>
      <c r="D1165">
        <v>0.08</v>
      </c>
      <c r="E1165">
        <v>5.74</v>
      </c>
      <c r="F1165">
        <v>5.01</v>
      </c>
      <c r="G1165" t="s">
        <v>63</v>
      </c>
      <c r="H1165" t="s">
        <v>70</v>
      </c>
      <c r="I1165" t="s">
        <v>24</v>
      </c>
      <c r="J1165" t="s">
        <v>48</v>
      </c>
      <c r="K1165" t="s">
        <v>49</v>
      </c>
      <c r="L1165" t="s">
        <v>1041</v>
      </c>
      <c r="M1165">
        <v>0.39</v>
      </c>
      <c r="N1165" t="s">
        <v>8</v>
      </c>
      <c r="O1165" t="s">
        <v>87</v>
      </c>
      <c r="P1165" t="s">
        <v>293</v>
      </c>
      <c r="Q1165" t="s">
        <v>2152</v>
      </c>
      <c r="R1165">
        <v>43123</v>
      </c>
      <c r="S1165">
        <v>42109</v>
      </c>
      <c r="T1165">
        <v>42111</v>
      </c>
      <c r="U1165">
        <v>-61.628039999999999</v>
      </c>
      <c r="V1165">
        <v>12</v>
      </c>
      <c r="W1165">
        <v>70.03</v>
      </c>
      <c r="X1165">
        <v>91398</v>
      </c>
      <c r="Y1165" t="s">
        <v>3218</v>
      </c>
    </row>
    <row r="1166" spans="1:25" x14ac:dyDescent="0.2">
      <c r="A1166">
        <v>568</v>
      </c>
      <c r="B1166" t="s">
        <v>1458</v>
      </c>
      <c r="C1166" t="s">
        <v>46</v>
      </c>
      <c r="D1166">
        <v>0.09</v>
      </c>
      <c r="E1166">
        <v>70.97</v>
      </c>
      <c r="F1166">
        <v>3.5</v>
      </c>
      <c r="G1166" t="s">
        <v>14</v>
      </c>
      <c r="H1166" t="s">
        <v>15</v>
      </c>
      <c r="I1166" t="s">
        <v>24</v>
      </c>
      <c r="J1166" t="s">
        <v>71</v>
      </c>
      <c r="K1166" t="s">
        <v>49</v>
      </c>
      <c r="L1166" t="s">
        <v>2153</v>
      </c>
      <c r="M1166">
        <v>0.59</v>
      </c>
      <c r="N1166" t="s">
        <v>8</v>
      </c>
      <c r="O1166" t="s">
        <v>9</v>
      </c>
      <c r="P1166" t="s">
        <v>10</v>
      </c>
      <c r="Q1166" t="s">
        <v>1459</v>
      </c>
      <c r="R1166">
        <v>39701</v>
      </c>
      <c r="S1166">
        <v>42109</v>
      </c>
      <c r="T1166">
        <v>42109</v>
      </c>
      <c r="U1166">
        <v>-99.567999999999998</v>
      </c>
      <c r="V1166">
        <v>12</v>
      </c>
      <c r="W1166">
        <v>805.99</v>
      </c>
      <c r="X1166">
        <v>88880</v>
      </c>
      <c r="Y1166" t="s">
        <v>3215</v>
      </c>
    </row>
    <row r="1167" spans="1:25" x14ac:dyDescent="0.2">
      <c r="A1167">
        <v>1607</v>
      </c>
      <c r="B1167" t="s">
        <v>1011</v>
      </c>
      <c r="C1167" t="s">
        <v>46</v>
      </c>
      <c r="D1167">
        <v>0.01</v>
      </c>
      <c r="E1167">
        <v>15.16</v>
      </c>
      <c r="F1167">
        <v>15.09</v>
      </c>
      <c r="G1167" t="s">
        <v>14</v>
      </c>
      <c r="H1167" t="s">
        <v>47</v>
      </c>
      <c r="I1167" t="s">
        <v>24</v>
      </c>
      <c r="J1167" t="s">
        <v>48</v>
      </c>
      <c r="K1167" t="s">
        <v>49</v>
      </c>
      <c r="L1167" t="s">
        <v>2154</v>
      </c>
      <c r="M1167">
        <v>0.39</v>
      </c>
      <c r="N1167" t="s">
        <v>8</v>
      </c>
      <c r="O1167" t="s">
        <v>87</v>
      </c>
      <c r="P1167" t="s">
        <v>88</v>
      </c>
      <c r="Q1167" t="s">
        <v>1013</v>
      </c>
      <c r="R1167">
        <v>11520</v>
      </c>
      <c r="S1167">
        <v>42109</v>
      </c>
      <c r="T1167">
        <v>42109</v>
      </c>
      <c r="U1167">
        <v>-200.85900000000001</v>
      </c>
      <c r="V1167">
        <v>7</v>
      </c>
      <c r="W1167">
        <v>110.93</v>
      </c>
      <c r="X1167">
        <v>87994</v>
      </c>
      <c r="Y1167" t="s">
        <v>3218</v>
      </c>
    </row>
    <row r="1168" spans="1:25" x14ac:dyDescent="0.2">
      <c r="A1168">
        <v>1818</v>
      </c>
      <c r="B1168" t="s">
        <v>2155</v>
      </c>
      <c r="C1168" t="s">
        <v>46</v>
      </c>
      <c r="D1168">
        <v>0.06</v>
      </c>
      <c r="E1168">
        <v>17.98</v>
      </c>
      <c r="F1168">
        <v>8.51</v>
      </c>
      <c r="G1168" t="s">
        <v>14</v>
      </c>
      <c r="H1168" t="s">
        <v>15</v>
      </c>
      <c r="I1168" t="s">
        <v>16</v>
      </c>
      <c r="J1168" t="s">
        <v>32</v>
      </c>
      <c r="K1168" t="s">
        <v>120</v>
      </c>
      <c r="L1168" t="s">
        <v>1856</v>
      </c>
      <c r="M1168">
        <v>0.4</v>
      </c>
      <c r="N1168" t="s">
        <v>8</v>
      </c>
      <c r="O1168" t="s">
        <v>28</v>
      </c>
      <c r="P1168" t="s">
        <v>265</v>
      </c>
      <c r="Q1168" t="s">
        <v>2156</v>
      </c>
      <c r="R1168">
        <v>48126</v>
      </c>
      <c r="S1168">
        <v>42109</v>
      </c>
      <c r="T1168">
        <v>42111</v>
      </c>
      <c r="U1168">
        <v>-47.243088</v>
      </c>
      <c r="V1168">
        <v>3</v>
      </c>
      <c r="W1168">
        <v>56.38</v>
      </c>
      <c r="X1168">
        <v>85991</v>
      </c>
      <c r="Y1168" t="s">
        <v>3216</v>
      </c>
    </row>
    <row r="1169" spans="1:25" x14ac:dyDescent="0.2">
      <c r="A1169">
        <v>1818</v>
      </c>
      <c r="B1169" t="s">
        <v>2155</v>
      </c>
      <c r="C1169" t="s">
        <v>46</v>
      </c>
      <c r="D1169">
        <v>0.1</v>
      </c>
      <c r="E1169">
        <v>9.99</v>
      </c>
      <c r="F1169">
        <v>4.78</v>
      </c>
      <c r="G1169" t="s">
        <v>63</v>
      </c>
      <c r="H1169" t="s">
        <v>15</v>
      </c>
      <c r="I1169" t="s">
        <v>24</v>
      </c>
      <c r="J1169" t="s">
        <v>64</v>
      </c>
      <c r="K1169" t="s">
        <v>49</v>
      </c>
      <c r="L1169" t="s">
        <v>1495</v>
      </c>
      <c r="M1169">
        <v>0.4</v>
      </c>
      <c r="N1169" t="s">
        <v>8</v>
      </c>
      <c r="O1169" t="s">
        <v>28</v>
      </c>
      <c r="P1169" t="s">
        <v>265</v>
      </c>
      <c r="Q1169" t="s">
        <v>2156</v>
      </c>
      <c r="R1169">
        <v>48126</v>
      </c>
      <c r="S1169">
        <v>42109</v>
      </c>
      <c r="T1169">
        <v>42112</v>
      </c>
      <c r="U1169">
        <v>9.1539999999999999</v>
      </c>
      <c r="V1169">
        <v>12</v>
      </c>
      <c r="W1169">
        <v>119.13</v>
      </c>
      <c r="X1169">
        <v>85991</v>
      </c>
      <c r="Y1169" t="s">
        <v>3216</v>
      </c>
    </row>
    <row r="1170" spans="1:25" x14ac:dyDescent="0.2">
      <c r="A1170">
        <v>1821</v>
      </c>
      <c r="B1170" t="s">
        <v>974</v>
      </c>
      <c r="C1170" t="s">
        <v>46</v>
      </c>
      <c r="D1170">
        <v>7.0000000000000007E-2</v>
      </c>
      <c r="E1170">
        <v>18.649999999999999</v>
      </c>
      <c r="F1170">
        <v>3.77</v>
      </c>
      <c r="G1170" t="s">
        <v>14</v>
      </c>
      <c r="H1170" t="s">
        <v>15</v>
      </c>
      <c r="I1170" t="s">
        <v>4</v>
      </c>
      <c r="J1170" t="s">
        <v>102</v>
      </c>
      <c r="K1170" t="s">
        <v>18</v>
      </c>
      <c r="L1170" t="s">
        <v>2157</v>
      </c>
      <c r="M1170">
        <v>0.39</v>
      </c>
      <c r="N1170" t="s">
        <v>8</v>
      </c>
      <c r="O1170" t="s">
        <v>87</v>
      </c>
      <c r="P1170" t="s">
        <v>88</v>
      </c>
      <c r="Q1170" t="s">
        <v>89</v>
      </c>
      <c r="R1170">
        <v>10177</v>
      </c>
      <c r="S1170">
        <v>42109</v>
      </c>
      <c r="T1170">
        <v>42110</v>
      </c>
      <c r="U1170">
        <v>149.72</v>
      </c>
      <c r="V1170">
        <v>34</v>
      </c>
      <c r="W1170">
        <v>643.64</v>
      </c>
      <c r="X1170">
        <v>47108</v>
      </c>
      <c r="Y1170" t="s">
        <v>3218</v>
      </c>
    </row>
    <row r="1171" spans="1:25" x14ac:dyDescent="0.2">
      <c r="A1171">
        <v>1821</v>
      </c>
      <c r="B1171" t="s">
        <v>974</v>
      </c>
      <c r="C1171" t="s">
        <v>46</v>
      </c>
      <c r="D1171">
        <v>0.06</v>
      </c>
      <c r="E1171">
        <v>17.98</v>
      </c>
      <c r="F1171">
        <v>8.51</v>
      </c>
      <c r="G1171" t="s">
        <v>14</v>
      </c>
      <c r="H1171" t="s">
        <v>15</v>
      </c>
      <c r="I1171" t="s">
        <v>16</v>
      </c>
      <c r="J1171" t="s">
        <v>32</v>
      </c>
      <c r="K1171" t="s">
        <v>120</v>
      </c>
      <c r="L1171" t="s">
        <v>1856</v>
      </c>
      <c r="M1171">
        <v>0.4</v>
      </c>
      <c r="N1171" t="s">
        <v>8</v>
      </c>
      <c r="O1171" t="s">
        <v>87</v>
      </c>
      <c r="P1171" t="s">
        <v>88</v>
      </c>
      <c r="Q1171" t="s">
        <v>89</v>
      </c>
      <c r="R1171">
        <v>10177</v>
      </c>
      <c r="S1171">
        <v>42109</v>
      </c>
      <c r="T1171">
        <v>42111</v>
      </c>
      <c r="U1171">
        <v>-52.492319999999999</v>
      </c>
      <c r="V1171">
        <v>13</v>
      </c>
      <c r="W1171">
        <v>244.31</v>
      </c>
      <c r="X1171">
        <v>47108</v>
      </c>
      <c r="Y1171" t="s">
        <v>3218</v>
      </c>
    </row>
    <row r="1172" spans="1:25" x14ac:dyDescent="0.2">
      <c r="A1172">
        <v>1821</v>
      </c>
      <c r="B1172" t="s">
        <v>974</v>
      </c>
      <c r="C1172" t="s">
        <v>46</v>
      </c>
      <c r="D1172">
        <v>0.1</v>
      </c>
      <c r="E1172">
        <v>9.99</v>
      </c>
      <c r="F1172">
        <v>4.78</v>
      </c>
      <c r="G1172" t="s">
        <v>63</v>
      </c>
      <c r="H1172" t="s">
        <v>15</v>
      </c>
      <c r="I1172" t="s">
        <v>24</v>
      </c>
      <c r="J1172" t="s">
        <v>64</v>
      </c>
      <c r="K1172" t="s">
        <v>49</v>
      </c>
      <c r="L1172" t="s">
        <v>1495</v>
      </c>
      <c r="M1172">
        <v>0.4</v>
      </c>
      <c r="N1172" t="s">
        <v>8</v>
      </c>
      <c r="O1172" t="s">
        <v>87</v>
      </c>
      <c r="P1172" t="s">
        <v>88</v>
      </c>
      <c r="Q1172" t="s">
        <v>89</v>
      </c>
      <c r="R1172">
        <v>10177</v>
      </c>
      <c r="S1172">
        <v>42109</v>
      </c>
      <c r="T1172">
        <v>42112</v>
      </c>
      <c r="U1172">
        <v>7.96</v>
      </c>
      <c r="V1172">
        <v>47</v>
      </c>
      <c r="W1172">
        <v>466.58</v>
      </c>
      <c r="X1172">
        <v>47108</v>
      </c>
      <c r="Y1172" t="s">
        <v>3218</v>
      </c>
    </row>
    <row r="1173" spans="1:25" x14ac:dyDescent="0.2">
      <c r="A1173">
        <v>1821</v>
      </c>
      <c r="B1173" t="s">
        <v>974</v>
      </c>
      <c r="C1173" t="s">
        <v>46</v>
      </c>
      <c r="D1173">
        <v>0.08</v>
      </c>
      <c r="E1173">
        <v>175.99</v>
      </c>
      <c r="F1173">
        <v>8.99</v>
      </c>
      <c r="G1173" t="s">
        <v>63</v>
      </c>
      <c r="H1173" t="s">
        <v>15</v>
      </c>
      <c r="I1173" t="s">
        <v>16</v>
      </c>
      <c r="J1173" t="s">
        <v>111</v>
      </c>
      <c r="K1173" t="s">
        <v>49</v>
      </c>
      <c r="L1173" t="s">
        <v>1155</v>
      </c>
      <c r="M1173">
        <v>0.56999999999999995</v>
      </c>
      <c r="N1173" t="s">
        <v>8</v>
      </c>
      <c r="O1173" t="s">
        <v>87</v>
      </c>
      <c r="P1173" t="s">
        <v>88</v>
      </c>
      <c r="Q1173" t="s">
        <v>89</v>
      </c>
      <c r="R1173">
        <v>10177</v>
      </c>
      <c r="S1173">
        <v>42109</v>
      </c>
      <c r="T1173">
        <v>42110</v>
      </c>
      <c r="U1173">
        <v>-459.08280000000002</v>
      </c>
      <c r="V1173">
        <v>16</v>
      </c>
      <c r="W1173">
        <v>2290.69</v>
      </c>
      <c r="X1173">
        <v>47108</v>
      </c>
      <c r="Y1173" t="s">
        <v>3218</v>
      </c>
    </row>
    <row r="1174" spans="1:25" x14ac:dyDescent="0.2">
      <c r="A1174">
        <v>2139</v>
      </c>
      <c r="B1174" t="s">
        <v>2158</v>
      </c>
      <c r="C1174" t="s">
        <v>1</v>
      </c>
      <c r="D1174">
        <v>0.05</v>
      </c>
      <c r="E1174">
        <v>2550.14</v>
      </c>
      <c r="F1174">
        <v>29.7</v>
      </c>
      <c r="G1174" t="s">
        <v>2</v>
      </c>
      <c r="H1174" t="s">
        <v>70</v>
      </c>
      <c r="I1174" t="s">
        <v>16</v>
      </c>
      <c r="J1174" t="s">
        <v>32</v>
      </c>
      <c r="K1174" t="s">
        <v>33</v>
      </c>
      <c r="L1174" t="s">
        <v>1948</v>
      </c>
      <c r="M1174">
        <v>0.56999999999999995</v>
      </c>
      <c r="N1174" t="s">
        <v>8</v>
      </c>
      <c r="O1174" t="s">
        <v>28</v>
      </c>
      <c r="P1174" t="s">
        <v>333</v>
      </c>
      <c r="Q1174" t="s">
        <v>106</v>
      </c>
      <c r="R1174">
        <v>53094</v>
      </c>
      <c r="S1174">
        <v>42110</v>
      </c>
      <c r="T1174">
        <v>42111</v>
      </c>
      <c r="U1174">
        <v>-3971.0628000000002</v>
      </c>
      <c r="V1174">
        <v>2</v>
      </c>
      <c r="W1174">
        <v>4845.2700000000004</v>
      </c>
      <c r="X1174">
        <v>86003</v>
      </c>
      <c r="Y1174" t="s">
        <v>3216</v>
      </c>
    </row>
    <row r="1175" spans="1:25" x14ac:dyDescent="0.2">
      <c r="A1175">
        <v>1916</v>
      </c>
      <c r="B1175" t="s">
        <v>1370</v>
      </c>
      <c r="C1175" t="s">
        <v>13</v>
      </c>
      <c r="D1175">
        <v>0.01</v>
      </c>
      <c r="E1175">
        <v>125.99</v>
      </c>
      <c r="F1175">
        <v>8.99</v>
      </c>
      <c r="G1175" t="s">
        <v>14</v>
      </c>
      <c r="H1175" t="s">
        <v>47</v>
      </c>
      <c r="I1175" t="s">
        <v>16</v>
      </c>
      <c r="J1175" t="s">
        <v>111</v>
      </c>
      <c r="K1175" t="s">
        <v>49</v>
      </c>
      <c r="L1175" t="s">
        <v>1630</v>
      </c>
      <c r="M1175">
        <v>0.55000000000000004</v>
      </c>
      <c r="N1175" t="s">
        <v>8</v>
      </c>
      <c r="O1175" t="s">
        <v>9</v>
      </c>
      <c r="P1175" t="s">
        <v>20</v>
      </c>
      <c r="Q1175" t="s">
        <v>1372</v>
      </c>
      <c r="R1175">
        <v>72209</v>
      </c>
      <c r="S1175">
        <v>42110</v>
      </c>
      <c r="T1175">
        <v>42112</v>
      </c>
      <c r="U1175">
        <v>-45.472000000000001</v>
      </c>
      <c r="V1175">
        <v>9</v>
      </c>
      <c r="W1175">
        <v>1011.44</v>
      </c>
      <c r="X1175">
        <v>85895</v>
      </c>
      <c r="Y1175" t="s">
        <v>3215</v>
      </c>
    </row>
    <row r="1176" spans="1:25" x14ac:dyDescent="0.2">
      <c r="A1176">
        <v>653</v>
      </c>
      <c r="B1176" t="s">
        <v>2159</v>
      </c>
      <c r="C1176" t="s">
        <v>46</v>
      </c>
      <c r="D1176">
        <v>0</v>
      </c>
      <c r="E1176">
        <v>2.78</v>
      </c>
      <c r="F1176">
        <v>1.49</v>
      </c>
      <c r="G1176" t="s">
        <v>63</v>
      </c>
      <c r="H1176" t="s">
        <v>15</v>
      </c>
      <c r="I1176" t="s">
        <v>24</v>
      </c>
      <c r="J1176" t="s">
        <v>48</v>
      </c>
      <c r="K1176" t="s">
        <v>49</v>
      </c>
      <c r="L1176" t="s">
        <v>2160</v>
      </c>
      <c r="M1176">
        <v>0.36</v>
      </c>
      <c r="N1176" t="s">
        <v>8</v>
      </c>
      <c r="O1176" t="s">
        <v>35</v>
      </c>
      <c r="P1176" t="s">
        <v>66</v>
      </c>
      <c r="Q1176" t="s">
        <v>2122</v>
      </c>
      <c r="R1176">
        <v>91730</v>
      </c>
      <c r="S1176">
        <v>42110</v>
      </c>
      <c r="T1176">
        <v>42111</v>
      </c>
      <c r="U1176">
        <v>20.6448</v>
      </c>
      <c r="V1176">
        <v>9</v>
      </c>
      <c r="W1176">
        <v>29.92</v>
      </c>
      <c r="X1176">
        <v>91213</v>
      </c>
      <c r="Y1176" t="s">
        <v>3217</v>
      </c>
    </row>
    <row r="1177" spans="1:25" x14ac:dyDescent="0.2">
      <c r="A1177">
        <v>1041</v>
      </c>
      <c r="B1177" t="s">
        <v>2161</v>
      </c>
      <c r="C1177" t="s">
        <v>1</v>
      </c>
      <c r="D1177">
        <v>0.06</v>
      </c>
      <c r="E1177">
        <v>55.94</v>
      </c>
      <c r="F1177">
        <v>4</v>
      </c>
      <c r="G1177" t="s">
        <v>14</v>
      </c>
      <c r="H1177" t="s">
        <v>3</v>
      </c>
      <c r="I1177" t="s">
        <v>16</v>
      </c>
      <c r="J1177" t="s">
        <v>17</v>
      </c>
      <c r="K1177" t="s">
        <v>49</v>
      </c>
      <c r="L1177" t="s">
        <v>1760</v>
      </c>
      <c r="M1177">
        <v>0.74</v>
      </c>
      <c r="N1177" t="s">
        <v>8</v>
      </c>
      <c r="O1177" t="s">
        <v>35</v>
      </c>
      <c r="P1177" t="s">
        <v>66</v>
      </c>
      <c r="Q1177" t="s">
        <v>2162</v>
      </c>
      <c r="R1177">
        <v>95695</v>
      </c>
      <c r="S1177">
        <v>42111</v>
      </c>
      <c r="T1177">
        <v>42112</v>
      </c>
      <c r="U1177">
        <v>-13.77</v>
      </c>
      <c r="V1177">
        <v>6</v>
      </c>
      <c r="W1177">
        <v>322.77</v>
      </c>
      <c r="X1177">
        <v>87846</v>
      </c>
      <c r="Y1177" t="s">
        <v>3217</v>
      </c>
    </row>
    <row r="1178" spans="1:25" x14ac:dyDescent="0.2">
      <c r="A1178">
        <v>1041</v>
      </c>
      <c r="B1178" t="s">
        <v>2161</v>
      </c>
      <c r="C1178" t="s">
        <v>1</v>
      </c>
      <c r="D1178">
        <v>7.0000000000000007E-2</v>
      </c>
      <c r="E1178">
        <v>6.3</v>
      </c>
      <c r="F1178">
        <v>0.5</v>
      </c>
      <c r="G1178" t="s">
        <v>14</v>
      </c>
      <c r="H1178" t="s">
        <v>3</v>
      </c>
      <c r="I1178" t="s">
        <v>24</v>
      </c>
      <c r="J1178" t="s">
        <v>128</v>
      </c>
      <c r="K1178" t="s">
        <v>49</v>
      </c>
      <c r="L1178" t="s">
        <v>802</v>
      </c>
      <c r="M1178">
        <v>0.39</v>
      </c>
      <c r="N1178" t="s">
        <v>8</v>
      </c>
      <c r="O1178" t="s">
        <v>35</v>
      </c>
      <c r="P1178" t="s">
        <v>66</v>
      </c>
      <c r="Q1178" t="s">
        <v>2162</v>
      </c>
      <c r="R1178">
        <v>95695</v>
      </c>
      <c r="S1178">
        <v>42111</v>
      </c>
      <c r="T1178">
        <v>42111</v>
      </c>
      <c r="U1178">
        <v>44.912100000000002</v>
      </c>
      <c r="V1178">
        <v>11</v>
      </c>
      <c r="W1178">
        <v>65.09</v>
      </c>
      <c r="X1178">
        <v>87846</v>
      </c>
      <c r="Y1178" t="s">
        <v>3217</v>
      </c>
    </row>
    <row r="1179" spans="1:25" x14ac:dyDescent="0.2">
      <c r="A1179">
        <v>1350</v>
      </c>
      <c r="B1179" t="s">
        <v>2163</v>
      </c>
      <c r="C1179" t="s">
        <v>13</v>
      </c>
      <c r="D1179">
        <v>0</v>
      </c>
      <c r="E1179">
        <v>12.2</v>
      </c>
      <c r="F1179">
        <v>6.02</v>
      </c>
      <c r="G1179" t="s">
        <v>63</v>
      </c>
      <c r="H1179" t="s">
        <v>47</v>
      </c>
      <c r="I1179" t="s">
        <v>4</v>
      </c>
      <c r="J1179" t="s">
        <v>102</v>
      </c>
      <c r="K1179" t="s">
        <v>18</v>
      </c>
      <c r="L1179" t="s">
        <v>2132</v>
      </c>
      <c r="M1179">
        <v>0.43</v>
      </c>
      <c r="N1179" t="s">
        <v>8</v>
      </c>
      <c r="O1179" t="s">
        <v>9</v>
      </c>
      <c r="P1179" t="s">
        <v>99</v>
      </c>
      <c r="Q1179" t="s">
        <v>2164</v>
      </c>
      <c r="R1179">
        <v>33055</v>
      </c>
      <c r="S1179">
        <v>42111</v>
      </c>
      <c r="T1179">
        <v>42112</v>
      </c>
      <c r="U1179">
        <v>-172.298</v>
      </c>
      <c r="V1179">
        <v>4</v>
      </c>
      <c r="W1179">
        <v>56.24</v>
      </c>
      <c r="X1179">
        <v>88233</v>
      </c>
      <c r="Y1179" t="s">
        <v>3215</v>
      </c>
    </row>
    <row r="1180" spans="1:25" x14ac:dyDescent="0.2">
      <c r="A1180">
        <v>2867</v>
      </c>
      <c r="B1180" t="s">
        <v>2165</v>
      </c>
      <c r="C1180" t="s">
        <v>13</v>
      </c>
      <c r="D1180">
        <v>0.01</v>
      </c>
      <c r="E1180">
        <v>125.99</v>
      </c>
      <c r="F1180">
        <v>8.99</v>
      </c>
      <c r="G1180" t="s">
        <v>14</v>
      </c>
      <c r="H1180" t="s">
        <v>70</v>
      </c>
      <c r="I1180" t="s">
        <v>16</v>
      </c>
      <c r="J1180" t="s">
        <v>111</v>
      </c>
      <c r="K1180" t="s">
        <v>49</v>
      </c>
      <c r="L1180" t="s">
        <v>329</v>
      </c>
      <c r="M1180">
        <v>0.59</v>
      </c>
      <c r="N1180" t="s">
        <v>8</v>
      </c>
      <c r="O1180" t="s">
        <v>87</v>
      </c>
      <c r="P1180" t="s">
        <v>350</v>
      </c>
      <c r="Q1180" t="s">
        <v>42</v>
      </c>
      <c r="R1180">
        <v>20016</v>
      </c>
      <c r="S1180">
        <v>42111</v>
      </c>
      <c r="T1180">
        <v>42112</v>
      </c>
      <c r="U1180">
        <v>-582.64800000000002</v>
      </c>
      <c r="V1180">
        <v>2</v>
      </c>
      <c r="W1180">
        <v>226.88</v>
      </c>
      <c r="X1180">
        <v>11013</v>
      </c>
      <c r="Y1180" t="s">
        <v>3218</v>
      </c>
    </row>
    <row r="1181" spans="1:25" x14ac:dyDescent="0.2">
      <c r="A1181">
        <v>2868</v>
      </c>
      <c r="B1181" t="s">
        <v>298</v>
      </c>
      <c r="C1181" t="s">
        <v>13</v>
      </c>
      <c r="D1181">
        <v>0.01</v>
      </c>
      <c r="E1181">
        <v>125.99</v>
      </c>
      <c r="F1181">
        <v>8.99</v>
      </c>
      <c r="G1181" t="s">
        <v>14</v>
      </c>
      <c r="H1181" t="s">
        <v>70</v>
      </c>
      <c r="I1181" t="s">
        <v>16</v>
      </c>
      <c r="J1181" t="s">
        <v>111</v>
      </c>
      <c r="K1181" t="s">
        <v>49</v>
      </c>
      <c r="L1181" t="s">
        <v>329</v>
      </c>
      <c r="M1181">
        <v>0.59</v>
      </c>
      <c r="N1181" t="s">
        <v>8</v>
      </c>
      <c r="O1181" t="s">
        <v>35</v>
      </c>
      <c r="P1181" t="s">
        <v>42</v>
      </c>
      <c r="Q1181" t="s">
        <v>300</v>
      </c>
      <c r="R1181">
        <v>98026</v>
      </c>
      <c r="S1181">
        <v>42111</v>
      </c>
      <c r="T1181">
        <v>42112</v>
      </c>
      <c r="U1181">
        <v>-582.64800000000002</v>
      </c>
      <c r="V1181">
        <v>1</v>
      </c>
      <c r="W1181">
        <v>113.44</v>
      </c>
      <c r="X1181">
        <v>85827</v>
      </c>
      <c r="Y1181" t="s">
        <v>3217</v>
      </c>
    </row>
    <row r="1182" spans="1:25" x14ac:dyDescent="0.2">
      <c r="A1182">
        <v>1889</v>
      </c>
      <c r="B1182" t="s">
        <v>2166</v>
      </c>
      <c r="C1182" t="s">
        <v>23</v>
      </c>
      <c r="D1182">
        <v>0.09</v>
      </c>
      <c r="E1182">
        <v>78.8</v>
      </c>
      <c r="F1182">
        <v>35</v>
      </c>
      <c r="G1182" t="s">
        <v>14</v>
      </c>
      <c r="H1182" t="s">
        <v>47</v>
      </c>
      <c r="I1182" t="s">
        <v>24</v>
      </c>
      <c r="J1182" t="s">
        <v>54</v>
      </c>
      <c r="K1182" t="s">
        <v>40</v>
      </c>
      <c r="L1182" t="s">
        <v>2167</v>
      </c>
      <c r="M1182">
        <v>0.83</v>
      </c>
      <c r="N1182" t="s">
        <v>8</v>
      </c>
      <c r="O1182" t="s">
        <v>87</v>
      </c>
      <c r="P1182" t="s">
        <v>293</v>
      </c>
      <c r="Q1182" t="s">
        <v>1283</v>
      </c>
      <c r="R1182">
        <v>45429</v>
      </c>
      <c r="S1182">
        <v>42111</v>
      </c>
      <c r="T1182">
        <v>42115</v>
      </c>
      <c r="U1182">
        <v>-1025.0172</v>
      </c>
      <c r="V1182">
        <v>14</v>
      </c>
      <c r="W1182">
        <v>1059.3800000000001</v>
      </c>
      <c r="X1182">
        <v>90631</v>
      </c>
      <c r="Y1182" t="s">
        <v>3218</v>
      </c>
    </row>
    <row r="1183" spans="1:25" x14ac:dyDescent="0.2">
      <c r="A1183">
        <v>2593</v>
      </c>
      <c r="B1183" t="s">
        <v>1571</v>
      </c>
      <c r="C1183" t="s">
        <v>23</v>
      </c>
      <c r="D1183">
        <v>0.02</v>
      </c>
      <c r="E1183">
        <v>419.19</v>
      </c>
      <c r="F1183">
        <v>19.989999999999998</v>
      </c>
      <c r="G1183" t="s">
        <v>14</v>
      </c>
      <c r="H1183" t="s">
        <v>70</v>
      </c>
      <c r="I1183" t="s">
        <v>24</v>
      </c>
      <c r="J1183" t="s">
        <v>54</v>
      </c>
      <c r="K1183" t="s">
        <v>49</v>
      </c>
      <c r="L1183" t="s">
        <v>2168</v>
      </c>
      <c r="M1183">
        <v>0.57999999999999996</v>
      </c>
      <c r="N1183" t="s">
        <v>8</v>
      </c>
      <c r="O1183" t="s">
        <v>9</v>
      </c>
      <c r="P1183" t="s">
        <v>51</v>
      </c>
      <c r="Q1183" t="s">
        <v>1573</v>
      </c>
      <c r="R1183">
        <v>30605</v>
      </c>
      <c r="S1183">
        <v>42111</v>
      </c>
      <c r="T1183">
        <v>42111</v>
      </c>
      <c r="U1183">
        <v>-39.606000000000002</v>
      </c>
      <c r="V1183">
        <v>10</v>
      </c>
      <c r="W1183">
        <v>4354.55</v>
      </c>
      <c r="X1183">
        <v>87772</v>
      </c>
      <c r="Y1183" t="s">
        <v>3215</v>
      </c>
    </row>
    <row r="1184" spans="1:25" x14ac:dyDescent="0.2">
      <c r="A1184">
        <v>377</v>
      </c>
      <c r="B1184" t="s">
        <v>2169</v>
      </c>
      <c r="C1184" t="s">
        <v>92</v>
      </c>
      <c r="D1184">
        <v>0.03</v>
      </c>
      <c r="E1184">
        <v>25.98</v>
      </c>
      <c r="F1184">
        <v>5.37</v>
      </c>
      <c r="G1184" t="s">
        <v>14</v>
      </c>
      <c r="H1184" t="s">
        <v>15</v>
      </c>
      <c r="I1184" t="s">
        <v>24</v>
      </c>
      <c r="J1184" t="s">
        <v>71</v>
      </c>
      <c r="K1184" t="s">
        <v>120</v>
      </c>
      <c r="L1184" t="s">
        <v>2170</v>
      </c>
      <c r="M1184">
        <v>0.5</v>
      </c>
      <c r="N1184" t="s">
        <v>8</v>
      </c>
      <c r="O1184" t="s">
        <v>28</v>
      </c>
      <c r="P1184" t="s">
        <v>79</v>
      </c>
      <c r="Q1184" t="s">
        <v>2171</v>
      </c>
      <c r="R1184">
        <v>60510</v>
      </c>
      <c r="S1184">
        <v>42111</v>
      </c>
      <c r="T1184">
        <v>42111</v>
      </c>
      <c r="U1184">
        <v>250.0376</v>
      </c>
      <c r="V1184">
        <v>17</v>
      </c>
      <c r="W1184">
        <v>460.87</v>
      </c>
      <c r="X1184">
        <v>89579</v>
      </c>
      <c r="Y1184" t="s">
        <v>3216</v>
      </c>
    </row>
    <row r="1185" spans="1:25" x14ac:dyDescent="0.2">
      <c r="A1185">
        <v>2004</v>
      </c>
      <c r="B1185" t="s">
        <v>2172</v>
      </c>
      <c r="C1185" t="s">
        <v>92</v>
      </c>
      <c r="D1185">
        <v>0.06</v>
      </c>
      <c r="E1185">
        <v>4.24</v>
      </c>
      <c r="F1185">
        <v>5.41</v>
      </c>
      <c r="G1185" t="s">
        <v>14</v>
      </c>
      <c r="H1185" t="s">
        <v>47</v>
      </c>
      <c r="I1185" t="s">
        <v>24</v>
      </c>
      <c r="J1185" t="s">
        <v>48</v>
      </c>
      <c r="K1185" t="s">
        <v>49</v>
      </c>
      <c r="L1185" t="s">
        <v>1647</v>
      </c>
      <c r="M1185">
        <v>0.35</v>
      </c>
      <c r="N1185" t="s">
        <v>8</v>
      </c>
      <c r="O1185" t="s">
        <v>35</v>
      </c>
      <c r="P1185" t="s">
        <v>253</v>
      </c>
      <c r="Q1185" t="s">
        <v>892</v>
      </c>
      <c r="R1185">
        <v>59715</v>
      </c>
      <c r="S1185">
        <v>42111</v>
      </c>
      <c r="T1185">
        <v>42113</v>
      </c>
      <c r="U1185">
        <v>-78.916679999999999</v>
      </c>
      <c r="V1185">
        <v>10</v>
      </c>
      <c r="W1185">
        <v>45</v>
      </c>
      <c r="X1185">
        <v>91277</v>
      </c>
      <c r="Y1185" t="s">
        <v>3217</v>
      </c>
    </row>
    <row r="1186" spans="1:25" x14ac:dyDescent="0.2">
      <c r="A1186">
        <v>2004</v>
      </c>
      <c r="B1186" t="s">
        <v>2172</v>
      </c>
      <c r="C1186" t="s">
        <v>92</v>
      </c>
      <c r="D1186">
        <v>0.04</v>
      </c>
      <c r="E1186">
        <v>6783.02</v>
      </c>
      <c r="F1186">
        <v>24.49</v>
      </c>
      <c r="G1186" t="s">
        <v>14</v>
      </c>
      <c r="H1186" t="s">
        <v>47</v>
      </c>
      <c r="I1186" t="s">
        <v>16</v>
      </c>
      <c r="J1186" t="s">
        <v>32</v>
      </c>
      <c r="K1186" t="s">
        <v>40</v>
      </c>
      <c r="L1186" t="s">
        <v>290</v>
      </c>
      <c r="M1186">
        <v>0.39</v>
      </c>
      <c r="N1186" t="s">
        <v>8</v>
      </c>
      <c r="O1186" t="s">
        <v>35</v>
      </c>
      <c r="P1186" t="s">
        <v>253</v>
      </c>
      <c r="Q1186" t="s">
        <v>892</v>
      </c>
      <c r="R1186">
        <v>59715</v>
      </c>
      <c r="S1186">
        <v>42111</v>
      </c>
      <c r="T1186">
        <v>42113</v>
      </c>
      <c r="U1186">
        <v>-13562.637408000001</v>
      </c>
      <c r="V1186">
        <v>1</v>
      </c>
      <c r="W1186">
        <v>6569.07</v>
      </c>
      <c r="X1186">
        <v>91277</v>
      </c>
      <c r="Y1186" t="s">
        <v>3217</v>
      </c>
    </row>
    <row r="1187" spans="1:25" x14ac:dyDescent="0.2">
      <c r="A1187">
        <v>507</v>
      </c>
      <c r="B1187" t="s">
        <v>2173</v>
      </c>
      <c r="C1187" t="s">
        <v>1</v>
      </c>
      <c r="D1187">
        <v>0.01</v>
      </c>
      <c r="E1187">
        <v>55.98</v>
      </c>
      <c r="F1187">
        <v>4.8600000000000003</v>
      </c>
      <c r="G1187" t="s">
        <v>63</v>
      </c>
      <c r="H1187" t="s">
        <v>70</v>
      </c>
      <c r="I1187" t="s">
        <v>24</v>
      </c>
      <c r="J1187" t="s">
        <v>64</v>
      </c>
      <c r="K1187" t="s">
        <v>49</v>
      </c>
      <c r="L1187" t="s">
        <v>1691</v>
      </c>
      <c r="M1187">
        <v>0.36</v>
      </c>
      <c r="N1187" t="s">
        <v>8</v>
      </c>
      <c r="O1187" t="s">
        <v>9</v>
      </c>
      <c r="P1187" t="s">
        <v>364</v>
      </c>
      <c r="Q1187" t="s">
        <v>2174</v>
      </c>
      <c r="R1187">
        <v>42104</v>
      </c>
      <c r="S1187">
        <v>42112</v>
      </c>
      <c r="T1187">
        <v>42114</v>
      </c>
      <c r="U1187">
        <v>32.940899999999999</v>
      </c>
      <c r="V1187">
        <v>11</v>
      </c>
      <c r="W1187">
        <v>646.97</v>
      </c>
      <c r="X1187">
        <v>87357</v>
      </c>
      <c r="Y1187" t="s">
        <v>3215</v>
      </c>
    </row>
    <row r="1188" spans="1:25" x14ac:dyDescent="0.2">
      <c r="A1188">
        <v>507</v>
      </c>
      <c r="B1188" t="s">
        <v>2173</v>
      </c>
      <c r="C1188" t="s">
        <v>1</v>
      </c>
      <c r="D1188">
        <v>0.04</v>
      </c>
      <c r="E1188">
        <v>65.989999999999995</v>
      </c>
      <c r="F1188">
        <v>8.99</v>
      </c>
      <c r="G1188" t="s">
        <v>14</v>
      </c>
      <c r="H1188" t="s">
        <v>70</v>
      </c>
      <c r="I1188" t="s">
        <v>16</v>
      </c>
      <c r="J1188" t="s">
        <v>111</v>
      </c>
      <c r="K1188" t="s">
        <v>49</v>
      </c>
      <c r="L1188" t="s">
        <v>1840</v>
      </c>
      <c r="M1188">
        <v>0.56000000000000005</v>
      </c>
      <c r="N1188" t="s">
        <v>8</v>
      </c>
      <c r="O1188" t="s">
        <v>9</v>
      </c>
      <c r="P1188" t="s">
        <v>364</v>
      </c>
      <c r="Q1188" t="s">
        <v>2174</v>
      </c>
      <c r="R1188">
        <v>42104</v>
      </c>
      <c r="S1188">
        <v>42112</v>
      </c>
      <c r="T1188">
        <v>42113</v>
      </c>
      <c r="U1188">
        <v>131.334</v>
      </c>
      <c r="V1188">
        <v>17</v>
      </c>
      <c r="W1188">
        <v>946.29</v>
      </c>
      <c r="X1188">
        <v>87357</v>
      </c>
      <c r="Y1188" t="s">
        <v>3215</v>
      </c>
    </row>
    <row r="1189" spans="1:25" x14ac:dyDescent="0.2">
      <c r="A1189">
        <v>665</v>
      </c>
      <c r="B1189" t="s">
        <v>527</v>
      </c>
      <c r="C1189" t="s">
        <v>1</v>
      </c>
      <c r="D1189">
        <v>0.02</v>
      </c>
      <c r="E1189">
        <v>130.97999999999999</v>
      </c>
      <c r="F1189">
        <v>30</v>
      </c>
      <c r="G1189" t="s">
        <v>2</v>
      </c>
      <c r="H1189" t="s">
        <v>70</v>
      </c>
      <c r="I1189" t="s">
        <v>4</v>
      </c>
      <c r="J1189" t="s">
        <v>85</v>
      </c>
      <c r="K1189" t="s">
        <v>33</v>
      </c>
      <c r="L1189" t="s">
        <v>2175</v>
      </c>
      <c r="M1189">
        <v>0.78</v>
      </c>
      <c r="N1189" t="s">
        <v>8</v>
      </c>
      <c r="O1189" t="s">
        <v>9</v>
      </c>
      <c r="P1189" t="s">
        <v>376</v>
      </c>
      <c r="Q1189" t="s">
        <v>528</v>
      </c>
      <c r="R1189">
        <v>37130</v>
      </c>
      <c r="S1189">
        <v>42112</v>
      </c>
      <c r="T1189">
        <v>42113</v>
      </c>
      <c r="U1189">
        <v>90.762</v>
      </c>
      <c r="V1189">
        <v>6</v>
      </c>
      <c r="W1189">
        <v>793.39</v>
      </c>
      <c r="X1189">
        <v>88678</v>
      </c>
      <c r="Y1189" t="s">
        <v>3215</v>
      </c>
    </row>
    <row r="1190" spans="1:25" x14ac:dyDescent="0.2">
      <c r="A1190">
        <v>1959</v>
      </c>
      <c r="B1190" t="s">
        <v>685</v>
      </c>
      <c r="C1190" t="s">
        <v>23</v>
      </c>
      <c r="D1190">
        <v>0.02</v>
      </c>
      <c r="E1190">
        <v>9.99</v>
      </c>
      <c r="F1190">
        <v>11.59</v>
      </c>
      <c r="G1190" t="s">
        <v>14</v>
      </c>
      <c r="H1190" t="s">
        <v>47</v>
      </c>
      <c r="I1190" t="s">
        <v>24</v>
      </c>
      <c r="J1190" t="s">
        <v>64</v>
      </c>
      <c r="K1190" t="s">
        <v>49</v>
      </c>
      <c r="L1190" t="s">
        <v>2176</v>
      </c>
      <c r="M1190">
        <v>0.4</v>
      </c>
      <c r="N1190" t="s">
        <v>8</v>
      </c>
      <c r="O1190" t="s">
        <v>9</v>
      </c>
      <c r="P1190" t="s">
        <v>99</v>
      </c>
      <c r="Q1190" t="s">
        <v>104</v>
      </c>
      <c r="R1190">
        <v>33916</v>
      </c>
      <c r="S1190">
        <v>42112</v>
      </c>
      <c r="T1190">
        <v>42121</v>
      </c>
      <c r="U1190">
        <v>-171.15770000000001</v>
      </c>
      <c r="V1190">
        <v>43</v>
      </c>
      <c r="W1190">
        <v>475.42</v>
      </c>
      <c r="X1190">
        <v>26342</v>
      </c>
      <c r="Y1190" t="s">
        <v>3215</v>
      </c>
    </row>
    <row r="1191" spans="1:25" x14ac:dyDescent="0.2">
      <c r="A1191">
        <v>1959</v>
      </c>
      <c r="B1191" t="s">
        <v>685</v>
      </c>
      <c r="C1191" t="s">
        <v>23</v>
      </c>
      <c r="D1191">
        <v>0.02</v>
      </c>
      <c r="E1191">
        <v>48.04</v>
      </c>
      <c r="F1191">
        <v>5.79</v>
      </c>
      <c r="G1191" t="s">
        <v>14</v>
      </c>
      <c r="H1191" t="s">
        <v>47</v>
      </c>
      <c r="I1191" t="s">
        <v>24</v>
      </c>
      <c r="J1191" t="s">
        <v>64</v>
      </c>
      <c r="K1191" t="s">
        <v>49</v>
      </c>
      <c r="L1191" t="s">
        <v>2177</v>
      </c>
      <c r="M1191">
        <v>0.37</v>
      </c>
      <c r="N1191" t="s">
        <v>8</v>
      </c>
      <c r="O1191" t="s">
        <v>9</v>
      </c>
      <c r="P1191" t="s">
        <v>99</v>
      </c>
      <c r="Q1191" t="s">
        <v>104</v>
      </c>
      <c r="R1191">
        <v>33916</v>
      </c>
      <c r="S1191">
        <v>42112</v>
      </c>
      <c r="T1191">
        <v>42117</v>
      </c>
      <c r="U1191">
        <v>624.23900000000003</v>
      </c>
      <c r="V1191">
        <v>74</v>
      </c>
      <c r="W1191">
        <v>3598.82</v>
      </c>
      <c r="X1191">
        <v>26342</v>
      </c>
      <c r="Y1191" t="s">
        <v>3215</v>
      </c>
    </row>
    <row r="1192" spans="1:25" x14ac:dyDescent="0.2">
      <c r="A1192">
        <v>1959</v>
      </c>
      <c r="B1192" t="s">
        <v>685</v>
      </c>
      <c r="C1192" t="s">
        <v>23</v>
      </c>
      <c r="D1192">
        <v>0.04</v>
      </c>
      <c r="E1192">
        <v>6.68</v>
      </c>
      <c r="F1192">
        <v>4.91</v>
      </c>
      <c r="G1192" t="s">
        <v>14</v>
      </c>
      <c r="H1192" t="s">
        <v>47</v>
      </c>
      <c r="I1192" t="s">
        <v>24</v>
      </c>
      <c r="J1192" t="s">
        <v>64</v>
      </c>
      <c r="K1192" t="s">
        <v>49</v>
      </c>
      <c r="L1192" t="s">
        <v>252</v>
      </c>
      <c r="M1192">
        <v>0.37</v>
      </c>
      <c r="N1192" t="s">
        <v>8</v>
      </c>
      <c r="O1192" t="s">
        <v>9</v>
      </c>
      <c r="P1192" t="s">
        <v>99</v>
      </c>
      <c r="Q1192" t="s">
        <v>104</v>
      </c>
      <c r="R1192">
        <v>33916</v>
      </c>
      <c r="S1192">
        <v>42112</v>
      </c>
      <c r="T1192">
        <v>42119</v>
      </c>
      <c r="U1192">
        <v>-14.3241</v>
      </c>
      <c r="V1192">
        <v>5</v>
      </c>
      <c r="W1192">
        <v>41.22</v>
      </c>
      <c r="X1192">
        <v>26342</v>
      </c>
      <c r="Y1192" t="s">
        <v>3215</v>
      </c>
    </row>
    <row r="1193" spans="1:25" x14ac:dyDescent="0.2">
      <c r="A1193">
        <v>1962</v>
      </c>
      <c r="B1193" t="s">
        <v>2178</v>
      </c>
      <c r="C1193" t="s">
        <v>23</v>
      </c>
      <c r="D1193">
        <v>0.02</v>
      </c>
      <c r="E1193">
        <v>48.04</v>
      </c>
      <c r="F1193">
        <v>5.79</v>
      </c>
      <c r="G1193" t="s">
        <v>14</v>
      </c>
      <c r="H1193" t="s">
        <v>47</v>
      </c>
      <c r="I1193" t="s">
        <v>24</v>
      </c>
      <c r="J1193" t="s">
        <v>64</v>
      </c>
      <c r="K1193" t="s">
        <v>49</v>
      </c>
      <c r="L1193" t="s">
        <v>2177</v>
      </c>
      <c r="M1193">
        <v>0.37</v>
      </c>
      <c r="N1193" t="s">
        <v>8</v>
      </c>
      <c r="O1193" t="s">
        <v>28</v>
      </c>
      <c r="P1193" t="s">
        <v>265</v>
      </c>
      <c r="Q1193" t="s">
        <v>2179</v>
      </c>
      <c r="R1193">
        <v>48601</v>
      </c>
      <c r="S1193">
        <v>42112</v>
      </c>
      <c r="T1193">
        <v>42117</v>
      </c>
      <c r="U1193">
        <v>604.01909999999998</v>
      </c>
      <c r="V1193">
        <v>18</v>
      </c>
      <c r="W1193">
        <v>875.39</v>
      </c>
      <c r="X1193">
        <v>88857</v>
      </c>
      <c r="Y1193" t="s">
        <v>3216</v>
      </c>
    </row>
    <row r="1194" spans="1:25" x14ac:dyDescent="0.2">
      <c r="A1194">
        <v>1962</v>
      </c>
      <c r="B1194" t="s">
        <v>2178</v>
      </c>
      <c r="C1194" t="s">
        <v>23</v>
      </c>
      <c r="D1194">
        <v>0.04</v>
      </c>
      <c r="E1194">
        <v>6.68</v>
      </c>
      <c r="F1194">
        <v>4.91</v>
      </c>
      <c r="G1194" t="s">
        <v>14</v>
      </c>
      <c r="H1194" t="s">
        <v>47</v>
      </c>
      <c r="I1194" t="s">
        <v>24</v>
      </c>
      <c r="J1194" t="s">
        <v>64</v>
      </c>
      <c r="K1194" t="s">
        <v>49</v>
      </c>
      <c r="L1194" t="s">
        <v>252</v>
      </c>
      <c r="M1194">
        <v>0.37</v>
      </c>
      <c r="N1194" t="s">
        <v>8</v>
      </c>
      <c r="O1194" t="s">
        <v>28</v>
      </c>
      <c r="P1194" t="s">
        <v>265</v>
      </c>
      <c r="Q1194" t="s">
        <v>2179</v>
      </c>
      <c r="R1194">
        <v>48601</v>
      </c>
      <c r="S1194">
        <v>42112</v>
      </c>
      <c r="T1194">
        <v>42119</v>
      </c>
      <c r="U1194">
        <v>-11.631600000000001</v>
      </c>
      <c r="V1194">
        <v>1</v>
      </c>
      <c r="W1194">
        <v>8.24</v>
      </c>
      <c r="X1194">
        <v>88857</v>
      </c>
      <c r="Y1194" t="s">
        <v>3216</v>
      </c>
    </row>
    <row r="1195" spans="1:25" x14ac:dyDescent="0.2">
      <c r="A1195">
        <v>1826</v>
      </c>
      <c r="B1195" t="s">
        <v>2180</v>
      </c>
      <c r="C1195" t="s">
        <v>92</v>
      </c>
      <c r="D1195">
        <v>0.1</v>
      </c>
      <c r="E1195">
        <v>52.99</v>
      </c>
      <c r="F1195">
        <v>19.989999999999998</v>
      </c>
      <c r="G1195" t="s">
        <v>63</v>
      </c>
      <c r="H1195" t="s">
        <v>70</v>
      </c>
      <c r="I1195" t="s">
        <v>24</v>
      </c>
      <c r="J1195" t="s">
        <v>54</v>
      </c>
      <c r="K1195" t="s">
        <v>49</v>
      </c>
      <c r="L1195" t="s">
        <v>2181</v>
      </c>
      <c r="M1195">
        <v>0.81</v>
      </c>
      <c r="N1195" t="s">
        <v>8</v>
      </c>
      <c r="O1195" t="s">
        <v>28</v>
      </c>
      <c r="P1195" t="s">
        <v>189</v>
      </c>
      <c r="Q1195" t="s">
        <v>2182</v>
      </c>
      <c r="R1195">
        <v>52722</v>
      </c>
      <c r="S1195">
        <v>42112</v>
      </c>
      <c r="T1195">
        <v>42113</v>
      </c>
      <c r="U1195">
        <v>-517.16999999999996</v>
      </c>
      <c r="V1195">
        <v>7</v>
      </c>
      <c r="W1195">
        <v>337.59</v>
      </c>
      <c r="X1195">
        <v>86958</v>
      </c>
      <c r="Y1195" t="s">
        <v>3216</v>
      </c>
    </row>
    <row r="1196" spans="1:25" x14ac:dyDescent="0.2">
      <c r="A1196">
        <v>1827</v>
      </c>
      <c r="B1196" t="s">
        <v>1242</v>
      </c>
      <c r="C1196" t="s">
        <v>92</v>
      </c>
      <c r="D1196">
        <v>7.0000000000000007E-2</v>
      </c>
      <c r="E1196">
        <v>100.98</v>
      </c>
      <c r="F1196">
        <v>57.38</v>
      </c>
      <c r="G1196" t="s">
        <v>2</v>
      </c>
      <c r="H1196" t="s">
        <v>70</v>
      </c>
      <c r="I1196" t="s">
        <v>4</v>
      </c>
      <c r="J1196" t="s">
        <v>93</v>
      </c>
      <c r="K1196" t="s">
        <v>6</v>
      </c>
      <c r="L1196" t="s">
        <v>2183</v>
      </c>
      <c r="M1196">
        <v>0.78</v>
      </c>
      <c r="N1196" t="s">
        <v>8</v>
      </c>
      <c r="O1196" t="s">
        <v>28</v>
      </c>
      <c r="P1196" t="s">
        <v>189</v>
      </c>
      <c r="Q1196" t="s">
        <v>904</v>
      </c>
      <c r="R1196">
        <v>52601</v>
      </c>
      <c r="S1196">
        <v>42112</v>
      </c>
      <c r="T1196">
        <v>42115</v>
      </c>
      <c r="U1196">
        <v>-429.86</v>
      </c>
      <c r="V1196">
        <v>2</v>
      </c>
      <c r="W1196">
        <v>215.32</v>
      </c>
      <c r="X1196">
        <v>86958</v>
      </c>
      <c r="Y1196" t="s">
        <v>3216</v>
      </c>
    </row>
    <row r="1197" spans="1:25" x14ac:dyDescent="0.2">
      <c r="A1197">
        <v>1827</v>
      </c>
      <c r="B1197" t="s">
        <v>1242</v>
      </c>
      <c r="C1197" t="s">
        <v>92</v>
      </c>
      <c r="D1197">
        <v>0.03</v>
      </c>
      <c r="E1197">
        <v>85.99</v>
      </c>
      <c r="F1197">
        <v>0.99</v>
      </c>
      <c r="G1197" t="s">
        <v>14</v>
      </c>
      <c r="H1197" t="s">
        <v>70</v>
      </c>
      <c r="I1197" t="s">
        <v>16</v>
      </c>
      <c r="J1197" t="s">
        <v>111</v>
      </c>
      <c r="K1197" t="s">
        <v>26</v>
      </c>
      <c r="L1197" t="s">
        <v>1152</v>
      </c>
      <c r="M1197">
        <v>0.55000000000000004</v>
      </c>
      <c r="N1197" t="s">
        <v>8</v>
      </c>
      <c r="O1197" t="s">
        <v>28</v>
      </c>
      <c r="P1197" t="s">
        <v>189</v>
      </c>
      <c r="Q1197" t="s">
        <v>904</v>
      </c>
      <c r="R1197">
        <v>52601</v>
      </c>
      <c r="S1197">
        <v>42112</v>
      </c>
      <c r="T1197">
        <v>42114</v>
      </c>
      <c r="U1197">
        <v>264.16649999999998</v>
      </c>
      <c r="V1197">
        <v>5</v>
      </c>
      <c r="W1197">
        <v>382.85</v>
      </c>
      <c r="X1197">
        <v>86958</v>
      </c>
      <c r="Y1197" t="s">
        <v>3216</v>
      </c>
    </row>
    <row r="1198" spans="1:25" x14ac:dyDescent="0.2">
      <c r="A1198">
        <v>2097</v>
      </c>
      <c r="B1198" t="s">
        <v>2184</v>
      </c>
      <c r="C1198" t="s">
        <v>92</v>
      </c>
      <c r="D1198">
        <v>0.1</v>
      </c>
      <c r="E1198">
        <v>300.97000000000003</v>
      </c>
      <c r="F1198">
        <v>7.18</v>
      </c>
      <c r="G1198" t="s">
        <v>14</v>
      </c>
      <c r="H1198" t="s">
        <v>47</v>
      </c>
      <c r="I1198" t="s">
        <v>16</v>
      </c>
      <c r="J1198" t="s">
        <v>17</v>
      </c>
      <c r="K1198" t="s">
        <v>49</v>
      </c>
      <c r="L1198" t="s">
        <v>2185</v>
      </c>
      <c r="M1198">
        <v>0.48</v>
      </c>
      <c r="N1198" t="s">
        <v>8</v>
      </c>
      <c r="O1198" t="s">
        <v>9</v>
      </c>
      <c r="P1198" t="s">
        <v>247</v>
      </c>
      <c r="Q1198" t="s">
        <v>248</v>
      </c>
      <c r="R1198">
        <v>29915</v>
      </c>
      <c r="S1198">
        <v>42112</v>
      </c>
      <c r="T1198">
        <v>42113</v>
      </c>
      <c r="U1198">
        <v>138.018</v>
      </c>
      <c r="V1198">
        <v>4</v>
      </c>
      <c r="W1198">
        <v>1094.33</v>
      </c>
      <c r="X1198">
        <v>87889</v>
      </c>
      <c r="Y1198" t="s">
        <v>3215</v>
      </c>
    </row>
    <row r="1199" spans="1:25" x14ac:dyDescent="0.2">
      <c r="A1199">
        <v>2098</v>
      </c>
      <c r="B1199" t="s">
        <v>2186</v>
      </c>
      <c r="C1199" t="s">
        <v>92</v>
      </c>
      <c r="D1199">
        <v>0.06</v>
      </c>
      <c r="E1199">
        <v>39.89</v>
      </c>
      <c r="F1199">
        <v>3.04</v>
      </c>
      <c r="G1199" t="s">
        <v>14</v>
      </c>
      <c r="H1199" t="s">
        <v>47</v>
      </c>
      <c r="I1199" t="s">
        <v>4</v>
      </c>
      <c r="J1199" t="s">
        <v>102</v>
      </c>
      <c r="K1199" t="s">
        <v>26</v>
      </c>
      <c r="L1199" t="s">
        <v>2187</v>
      </c>
      <c r="M1199">
        <v>0.53</v>
      </c>
      <c r="N1199" t="s">
        <v>8</v>
      </c>
      <c r="O1199" t="s">
        <v>9</v>
      </c>
      <c r="P1199" t="s">
        <v>247</v>
      </c>
      <c r="Q1199" t="s">
        <v>2188</v>
      </c>
      <c r="R1199">
        <v>29464</v>
      </c>
      <c r="S1199">
        <v>42112</v>
      </c>
      <c r="T1199">
        <v>42114</v>
      </c>
      <c r="U1199">
        <v>38.874000000000002</v>
      </c>
      <c r="V1199">
        <v>10</v>
      </c>
      <c r="W1199">
        <v>389.97</v>
      </c>
      <c r="X1199">
        <v>87889</v>
      </c>
      <c r="Y1199" t="s">
        <v>3215</v>
      </c>
    </row>
    <row r="1200" spans="1:25" x14ac:dyDescent="0.2">
      <c r="A1200">
        <v>2655</v>
      </c>
      <c r="B1200" t="s">
        <v>2052</v>
      </c>
      <c r="C1200" t="s">
        <v>92</v>
      </c>
      <c r="D1200">
        <v>0.09</v>
      </c>
      <c r="E1200">
        <v>89.99</v>
      </c>
      <c r="F1200">
        <v>42</v>
      </c>
      <c r="G1200" t="s">
        <v>2</v>
      </c>
      <c r="H1200" t="s">
        <v>15</v>
      </c>
      <c r="I1200" t="s">
        <v>4</v>
      </c>
      <c r="J1200" t="s">
        <v>85</v>
      </c>
      <c r="K1200" t="s">
        <v>33</v>
      </c>
      <c r="L1200" t="s">
        <v>1187</v>
      </c>
      <c r="M1200">
        <v>0.66</v>
      </c>
      <c r="N1200" t="s">
        <v>8</v>
      </c>
      <c r="O1200" t="s">
        <v>9</v>
      </c>
      <c r="P1200" t="s">
        <v>51</v>
      </c>
      <c r="Q1200" t="s">
        <v>337</v>
      </c>
      <c r="R1200">
        <v>30318</v>
      </c>
      <c r="S1200">
        <v>42112</v>
      </c>
      <c r="T1200">
        <v>42112</v>
      </c>
      <c r="U1200">
        <v>223.416</v>
      </c>
      <c r="V1200">
        <v>6</v>
      </c>
      <c r="W1200">
        <v>511.25</v>
      </c>
      <c r="X1200">
        <v>86063</v>
      </c>
      <c r="Y1200" t="s">
        <v>3215</v>
      </c>
    </row>
    <row r="1201" spans="1:25" x14ac:dyDescent="0.2">
      <c r="A1201">
        <v>3155</v>
      </c>
      <c r="B1201" t="s">
        <v>618</v>
      </c>
      <c r="C1201" t="s">
        <v>1</v>
      </c>
      <c r="D1201">
        <v>0.05</v>
      </c>
      <c r="E1201">
        <v>159.99</v>
      </c>
      <c r="F1201">
        <v>5.5</v>
      </c>
      <c r="G1201" t="s">
        <v>14</v>
      </c>
      <c r="H1201" t="s">
        <v>15</v>
      </c>
      <c r="I1201" t="s">
        <v>16</v>
      </c>
      <c r="J1201" t="s">
        <v>17</v>
      </c>
      <c r="K1201" t="s">
        <v>49</v>
      </c>
      <c r="L1201" t="s">
        <v>2189</v>
      </c>
      <c r="M1201">
        <v>0.49</v>
      </c>
      <c r="N1201" t="s">
        <v>8</v>
      </c>
      <c r="O1201" t="s">
        <v>9</v>
      </c>
      <c r="P1201" t="s">
        <v>99</v>
      </c>
      <c r="Q1201" t="s">
        <v>308</v>
      </c>
      <c r="R1201">
        <v>32771</v>
      </c>
      <c r="S1201">
        <v>42113</v>
      </c>
      <c r="T1201">
        <v>42115</v>
      </c>
      <c r="U1201">
        <v>12.263999999999999</v>
      </c>
      <c r="V1201">
        <v>23</v>
      </c>
      <c r="W1201">
        <v>3600.65</v>
      </c>
      <c r="X1201">
        <v>86902</v>
      </c>
      <c r="Y1201" t="s">
        <v>3215</v>
      </c>
    </row>
    <row r="1202" spans="1:25" x14ac:dyDescent="0.2">
      <c r="A1202">
        <v>1836</v>
      </c>
      <c r="B1202" t="s">
        <v>2190</v>
      </c>
      <c r="C1202" t="s">
        <v>13</v>
      </c>
      <c r="D1202">
        <v>0.01</v>
      </c>
      <c r="E1202">
        <v>155.99</v>
      </c>
      <c r="F1202">
        <v>8.99</v>
      </c>
      <c r="G1202" t="s">
        <v>63</v>
      </c>
      <c r="H1202" t="s">
        <v>70</v>
      </c>
      <c r="I1202" t="s">
        <v>16</v>
      </c>
      <c r="J1202" t="s">
        <v>111</v>
      </c>
      <c r="K1202" t="s">
        <v>49</v>
      </c>
      <c r="L1202" t="s">
        <v>1273</v>
      </c>
      <c r="M1202">
        <v>0.57999999999999996</v>
      </c>
      <c r="N1202" t="s">
        <v>8</v>
      </c>
      <c r="O1202" t="s">
        <v>35</v>
      </c>
      <c r="P1202" t="s">
        <v>66</v>
      </c>
      <c r="Q1202" t="s">
        <v>917</v>
      </c>
      <c r="R1202">
        <v>94110</v>
      </c>
      <c r="S1202">
        <v>42113</v>
      </c>
      <c r="T1202">
        <v>42114</v>
      </c>
      <c r="U1202">
        <v>-219.07908</v>
      </c>
      <c r="V1202">
        <v>5</v>
      </c>
      <c r="W1202">
        <v>675.83</v>
      </c>
      <c r="X1202">
        <v>86600</v>
      </c>
      <c r="Y1202" t="s">
        <v>3217</v>
      </c>
    </row>
    <row r="1203" spans="1:25" x14ac:dyDescent="0.2">
      <c r="A1203">
        <v>1837</v>
      </c>
      <c r="B1203" t="s">
        <v>2191</v>
      </c>
      <c r="C1203" t="s">
        <v>13</v>
      </c>
      <c r="D1203">
        <v>0.01</v>
      </c>
      <c r="E1203">
        <v>5.98</v>
      </c>
      <c r="F1203">
        <v>5.46</v>
      </c>
      <c r="G1203" t="s">
        <v>14</v>
      </c>
      <c r="H1203" t="s">
        <v>70</v>
      </c>
      <c r="I1203" t="s">
        <v>24</v>
      </c>
      <c r="J1203" t="s">
        <v>64</v>
      </c>
      <c r="K1203" t="s">
        <v>49</v>
      </c>
      <c r="L1203" t="s">
        <v>1132</v>
      </c>
      <c r="M1203">
        <v>0.36</v>
      </c>
      <c r="N1203" t="s">
        <v>8</v>
      </c>
      <c r="O1203" t="s">
        <v>35</v>
      </c>
      <c r="P1203" t="s">
        <v>66</v>
      </c>
      <c r="Q1203" t="s">
        <v>2192</v>
      </c>
      <c r="R1203">
        <v>91776</v>
      </c>
      <c r="S1203">
        <v>42113</v>
      </c>
      <c r="T1203">
        <v>42115</v>
      </c>
      <c r="U1203">
        <v>-18.878399999999999</v>
      </c>
      <c r="V1203">
        <v>4</v>
      </c>
      <c r="W1203">
        <v>28</v>
      </c>
      <c r="X1203">
        <v>86600</v>
      </c>
      <c r="Y1203" t="s">
        <v>3217</v>
      </c>
    </row>
    <row r="1204" spans="1:25" x14ac:dyDescent="0.2">
      <c r="A1204">
        <v>2212</v>
      </c>
      <c r="B1204" t="s">
        <v>2193</v>
      </c>
      <c r="C1204" t="s">
        <v>13</v>
      </c>
      <c r="D1204">
        <v>0.09</v>
      </c>
      <c r="E1204">
        <v>199.99</v>
      </c>
      <c r="F1204">
        <v>24.49</v>
      </c>
      <c r="G1204" t="s">
        <v>63</v>
      </c>
      <c r="H1204" t="s">
        <v>47</v>
      </c>
      <c r="I1204" t="s">
        <v>16</v>
      </c>
      <c r="J1204" t="s">
        <v>39</v>
      </c>
      <c r="K1204" t="s">
        <v>40</v>
      </c>
      <c r="L1204" t="s">
        <v>723</v>
      </c>
      <c r="M1204">
        <v>0.46</v>
      </c>
      <c r="N1204" t="s">
        <v>8</v>
      </c>
      <c r="O1204" t="s">
        <v>87</v>
      </c>
      <c r="P1204" t="s">
        <v>394</v>
      </c>
      <c r="Q1204" t="s">
        <v>2194</v>
      </c>
      <c r="R1204">
        <v>21228</v>
      </c>
      <c r="S1204">
        <v>42113</v>
      </c>
      <c r="T1204">
        <v>42115</v>
      </c>
      <c r="U1204">
        <v>631.33000000000004</v>
      </c>
      <c r="V1204">
        <v>5</v>
      </c>
      <c r="W1204">
        <v>990.25</v>
      </c>
      <c r="X1204">
        <v>88029</v>
      </c>
      <c r="Y1204" t="s">
        <v>3218</v>
      </c>
    </row>
    <row r="1205" spans="1:25" x14ac:dyDescent="0.2">
      <c r="A1205">
        <v>152</v>
      </c>
      <c r="B1205" t="s">
        <v>481</v>
      </c>
      <c r="C1205" t="s">
        <v>23</v>
      </c>
      <c r="D1205">
        <v>0.01</v>
      </c>
      <c r="E1205">
        <v>79.52</v>
      </c>
      <c r="F1205">
        <v>48.2</v>
      </c>
      <c r="G1205" t="s">
        <v>14</v>
      </c>
      <c r="H1205" t="s">
        <v>47</v>
      </c>
      <c r="I1205" t="s">
        <v>4</v>
      </c>
      <c r="J1205" t="s">
        <v>102</v>
      </c>
      <c r="K1205" t="s">
        <v>120</v>
      </c>
      <c r="L1205" t="s">
        <v>2195</v>
      </c>
      <c r="M1205">
        <v>0.74</v>
      </c>
      <c r="N1205" t="s">
        <v>8</v>
      </c>
      <c r="O1205" t="s">
        <v>9</v>
      </c>
      <c r="P1205" t="s">
        <v>376</v>
      </c>
      <c r="Q1205" t="s">
        <v>483</v>
      </c>
      <c r="R1205">
        <v>37918</v>
      </c>
      <c r="S1205">
        <v>42113</v>
      </c>
      <c r="T1205">
        <v>42120</v>
      </c>
      <c r="U1205">
        <v>-40.683999999999997</v>
      </c>
      <c r="V1205">
        <v>8</v>
      </c>
      <c r="W1205">
        <v>667.84</v>
      </c>
      <c r="X1205">
        <v>89522</v>
      </c>
      <c r="Y1205" t="s">
        <v>3215</v>
      </c>
    </row>
    <row r="1206" spans="1:25" x14ac:dyDescent="0.2">
      <c r="A1206">
        <v>1933</v>
      </c>
      <c r="B1206" t="s">
        <v>2196</v>
      </c>
      <c r="C1206" t="s">
        <v>23</v>
      </c>
      <c r="D1206">
        <v>0.06</v>
      </c>
      <c r="E1206">
        <v>3.58</v>
      </c>
      <c r="F1206">
        <v>1.63</v>
      </c>
      <c r="G1206" t="s">
        <v>14</v>
      </c>
      <c r="H1206" t="s">
        <v>70</v>
      </c>
      <c r="I1206" t="s">
        <v>24</v>
      </c>
      <c r="J1206" t="s">
        <v>152</v>
      </c>
      <c r="K1206" t="s">
        <v>26</v>
      </c>
      <c r="L1206" t="s">
        <v>2197</v>
      </c>
      <c r="M1206">
        <v>0.36</v>
      </c>
      <c r="N1206" t="s">
        <v>8</v>
      </c>
      <c r="O1206" t="s">
        <v>28</v>
      </c>
      <c r="P1206" t="s">
        <v>163</v>
      </c>
      <c r="Q1206" t="s">
        <v>2198</v>
      </c>
      <c r="R1206">
        <v>75043</v>
      </c>
      <c r="S1206">
        <v>42113</v>
      </c>
      <c r="T1206">
        <v>42117</v>
      </c>
      <c r="U1206">
        <v>14</v>
      </c>
      <c r="V1206">
        <v>10</v>
      </c>
      <c r="W1206">
        <v>34.76</v>
      </c>
      <c r="X1206">
        <v>86687</v>
      </c>
      <c r="Y1206" t="s">
        <v>3216</v>
      </c>
    </row>
    <row r="1207" spans="1:25" x14ac:dyDescent="0.2">
      <c r="A1207">
        <v>1940</v>
      </c>
      <c r="B1207" t="s">
        <v>1771</v>
      </c>
      <c r="C1207" t="s">
        <v>23</v>
      </c>
      <c r="D1207">
        <v>0</v>
      </c>
      <c r="E1207">
        <v>78.650000000000006</v>
      </c>
      <c r="F1207">
        <v>13.99</v>
      </c>
      <c r="G1207" t="s">
        <v>14</v>
      </c>
      <c r="H1207" t="s">
        <v>70</v>
      </c>
      <c r="I1207" t="s">
        <v>24</v>
      </c>
      <c r="J1207" t="s">
        <v>71</v>
      </c>
      <c r="K1207" t="s">
        <v>120</v>
      </c>
      <c r="L1207" t="s">
        <v>1690</v>
      </c>
      <c r="M1207">
        <v>0.52</v>
      </c>
      <c r="N1207" t="s">
        <v>8</v>
      </c>
      <c r="O1207" t="s">
        <v>35</v>
      </c>
      <c r="P1207" t="s">
        <v>122</v>
      </c>
      <c r="Q1207" t="s">
        <v>123</v>
      </c>
      <c r="R1207">
        <v>84020</v>
      </c>
      <c r="S1207">
        <v>42113</v>
      </c>
      <c r="T1207">
        <v>42120</v>
      </c>
      <c r="U1207">
        <v>386.00670000000002</v>
      </c>
      <c r="V1207">
        <v>7</v>
      </c>
      <c r="W1207">
        <v>559.42999999999995</v>
      </c>
      <c r="X1207">
        <v>88871</v>
      </c>
      <c r="Y1207" t="s">
        <v>3217</v>
      </c>
    </row>
    <row r="1208" spans="1:25" x14ac:dyDescent="0.2">
      <c r="A1208">
        <v>1940</v>
      </c>
      <c r="B1208" t="s">
        <v>1771</v>
      </c>
      <c r="C1208" t="s">
        <v>23</v>
      </c>
      <c r="D1208">
        <v>0.08</v>
      </c>
      <c r="E1208">
        <v>122.99</v>
      </c>
      <c r="F1208">
        <v>70.2</v>
      </c>
      <c r="G1208" t="s">
        <v>2</v>
      </c>
      <c r="H1208" t="s">
        <v>70</v>
      </c>
      <c r="I1208" t="s">
        <v>4</v>
      </c>
      <c r="J1208" t="s">
        <v>85</v>
      </c>
      <c r="K1208" t="s">
        <v>33</v>
      </c>
      <c r="L1208" t="s">
        <v>780</v>
      </c>
      <c r="M1208">
        <v>0.74</v>
      </c>
      <c r="N1208" t="s">
        <v>8</v>
      </c>
      <c r="O1208" t="s">
        <v>35</v>
      </c>
      <c r="P1208" t="s">
        <v>122</v>
      </c>
      <c r="Q1208" t="s">
        <v>123</v>
      </c>
      <c r="R1208">
        <v>84020</v>
      </c>
      <c r="S1208">
        <v>42113</v>
      </c>
      <c r="T1208">
        <v>42118</v>
      </c>
      <c r="U1208">
        <v>-1867.97</v>
      </c>
      <c r="V1208">
        <v>10</v>
      </c>
      <c r="W1208">
        <v>1216.52</v>
      </c>
      <c r="X1208">
        <v>88871</v>
      </c>
      <c r="Y1208" t="s">
        <v>3217</v>
      </c>
    </row>
    <row r="1209" spans="1:25" x14ac:dyDescent="0.2">
      <c r="A1209">
        <v>2066</v>
      </c>
      <c r="B1209" t="s">
        <v>1848</v>
      </c>
      <c r="C1209" t="s">
        <v>23</v>
      </c>
      <c r="D1209">
        <v>0.1</v>
      </c>
      <c r="E1209">
        <v>4.24</v>
      </c>
      <c r="F1209">
        <v>5.41</v>
      </c>
      <c r="G1209" t="s">
        <v>14</v>
      </c>
      <c r="H1209" t="s">
        <v>70</v>
      </c>
      <c r="I1209" t="s">
        <v>24</v>
      </c>
      <c r="J1209" t="s">
        <v>48</v>
      </c>
      <c r="K1209" t="s">
        <v>49</v>
      </c>
      <c r="L1209" t="s">
        <v>1647</v>
      </c>
      <c r="M1209">
        <v>0.35</v>
      </c>
      <c r="N1209" t="s">
        <v>8</v>
      </c>
      <c r="O1209" t="s">
        <v>9</v>
      </c>
      <c r="P1209" t="s">
        <v>73</v>
      </c>
      <c r="Q1209" t="s">
        <v>1850</v>
      </c>
      <c r="R1209">
        <v>28079</v>
      </c>
      <c r="S1209">
        <v>42113</v>
      </c>
      <c r="T1209">
        <v>42117</v>
      </c>
      <c r="U1209">
        <v>-61.6</v>
      </c>
      <c r="V1209">
        <v>8</v>
      </c>
      <c r="W1209">
        <v>34.159999999999997</v>
      </c>
      <c r="X1209">
        <v>85835</v>
      </c>
      <c r="Y1209" t="s">
        <v>3215</v>
      </c>
    </row>
    <row r="1210" spans="1:25" x14ac:dyDescent="0.2">
      <c r="A1210">
        <v>2547</v>
      </c>
      <c r="B1210" t="s">
        <v>2199</v>
      </c>
      <c r="C1210" t="s">
        <v>23</v>
      </c>
      <c r="D1210">
        <v>7.0000000000000007E-2</v>
      </c>
      <c r="E1210">
        <v>6.48</v>
      </c>
      <c r="F1210">
        <v>9.5399999999999991</v>
      </c>
      <c r="G1210" t="s">
        <v>14</v>
      </c>
      <c r="H1210" t="s">
        <v>3</v>
      </c>
      <c r="I1210" t="s">
        <v>24</v>
      </c>
      <c r="J1210" t="s">
        <v>64</v>
      </c>
      <c r="K1210" t="s">
        <v>49</v>
      </c>
      <c r="L1210" t="s">
        <v>2200</v>
      </c>
      <c r="M1210">
        <v>0.37</v>
      </c>
      <c r="N1210" t="s">
        <v>8</v>
      </c>
      <c r="O1210" t="s">
        <v>9</v>
      </c>
      <c r="P1210" t="s">
        <v>218</v>
      </c>
      <c r="Q1210" t="s">
        <v>2201</v>
      </c>
      <c r="R1210">
        <v>23464</v>
      </c>
      <c r="S1210">
        <v>42113</v>
      </c>
      <c r="T1210">
        <v>42113</v>
      </c>
      <c r="U1210">
        <v>2.2320000000000002</v>
      </c>
      <c r="V1210">
        <v>1</v>
      </c>
      <c r="W1210">
        <v>10.86</v>
      </c>
      <c r="X1210">
        <v>87916</v>
      </c>
      <c r="Y1210" t="s">
        <v>3215</v>
      </c>
    </row>
    <row r="1211" spans="1:25" x14ac:dyDescent="0.2">
      <c r="A1211">
        <v>3380</v>
      </c>
      <c r="B1211" t="s">
        <v>2202</v>
      </c>
      <c r="C1211" t="s">
        <v>1</v>
      </c>
      <c r="D1211">
        <v>0.03</v>
      </c>
      <c r="E1211">
        <v>315.98</v>
      </c>
      <c r="F1211">
        <v>19.989999999999998</v>
      </c>
      <c r="G1211" t="s">
        <v>14</v>
      </c>
      <c r="H1211" t="s">
        <v>47</v>
      </c>
      <c r="I1211" t="s">
        <v>24</v>
      </c>
      <c r="J1211" t="s">
        <v>48</v>
      </c>
      <c r="K1211" t="s">
        <v>49</v>
      </c>
      <c r="L1211" t="s">
        <v>2203</v>
      </c>
      <c r="M1211">
        <v>0.38</v>
      </c>
      <c r="N1211" t="s">
        <v>8</v>
      </c>
      <c r="O1211" t="s">
        <v>9</v>
      </c>
      <c r="P1211" t="s">
        <v>51</v>
      </c>
      <c r="Q1211" t="s">
        <v>2204</v>
      </c>
      <c r="R1211">
        <v>30240</v>
      </c>
      <c r="S1211">
        <v>42114</v>
      </c>
      <c r="T1211">
        <v>42116</v>
      </c>
      <c r="U1211">
        <v>-4.4800000000000004</v>
      </c>
      <c r="V1211">
        <v>18</v>
      </c>
      <c r="W1211">
        <v>5572.18</v>
      </c>
      <c r="X1211">
        <v>88838</v>
      </c>
      <c r="Y1211" t="s">
        <v>3215</v>
      </c>
    </row>
    <row r="1212" spans="1:25" x14ac:dyDescent="0.2">
      <c r="A1212">
        <v>3380</v>
      </c>
      <c r="B1212" t="s">
        <v>2202</v>
      </c>
      <c r="C1212" t="s">
        <v>1</v>
      </c>
      <c r="D1212">
        <v>0.03</v>
      </c>
      <c r="E1212">
        <v>63.94</v>
      </c>
      <c r="F1212">
        <v>14.48</v>
      </c>
      <c r="G1212" t="s">
        <v>14</v>
      </c>
      <c r="H1212" t="s">
        <v>47</v>
      </c>
      <c r="I1212" t="s">
        <v>4</v>
      </c>
      <c r="J1212" t="s">
        <v>102</v>
      </c>
      <c r="K1212" t="s">
        <v>49</v>
      </c>
      <c r="L1212" t="s">
        <v>1970</v>
      </c>
      <c r="M1212">
        <v>0.46</v>
      </c>
      <c r="N1212" t="s">
        <v>8</v>
      </c>
      <c r="O1212" t="s">
        <v>9</v>
      </c>
      <c r="P1212" t="s">
        <v>51</v>
      </c>
      <c r="Q1212" t="s">
        <v>2204</v>
      </c>
      <c r="R1212">
        <v>30240</v>
      </c>
      <c r="S1212">
        <v>42114</v>
      </c>
      <c r="T1212">
        <v>42115</v>
      </c>
      <c r="U1212">
        <v>43.691699999999997</v>
      </c>
      <c r="V1212">
        <v>8</v>
      </c>
      <c r="W1212">
        <v>522.46</v>
      </c>
      <c r="X1212">
        <v>88838</v>
      </c>
      <c r="Y1212" t="s">
        <v>3215</v>
      </c>
    </row>
    <row r="1213" spans="1:25" x14ac:dyDescent="0.2">
      <c r="A1213">
        <v>151</v>
      </c>
      <c r="B1213" t="s">
        <v>679</v>
      </c>
      <c r="C1213" t="s">
        <v>13</v>
      </c>
      <c r="D1213">
        <v>0.09</v>
      </c>
      <c r="E1213">
        <v>5.98</v>
      </c>
      <c r="F1213">
        <v>2.5</v>
      </c>
      <c r="G1213" t="s">
        <v>14</v>
      </c>
      <c r="H1213" t="s">
        <v>47</v>
      </c>
      <c r="I1213" t="s">
        <v>24</v>
      </c>
      <c r="J1213" t="s">
        <v>321</v>
      </c>
      <c r="K1213" t="s">
        <v>49</v>
      </c>
      <c r="L1213" t="s">
        <v>1246</v>
      </c>
      <c r="M1213">
        <v>0.36</v>
      </c>
      <c r="N1213" t="s">
        <v>8</v>
      </c>
      <c r="O1213" t="s">
        <v>9</v>
      </c>
      <c r="P1213" t="s">
        <v>376</v>
      </c>
      <c r="Q1213" t="s">
        <v>681</v>
      </c>
      <c r="R1213">
        <v>37664</v>
      </c>
      <c r="S1213">
        <v>42114</v>
      </c>
      <c r="T1213">
        <v>42116</v>
      </c>
      <c r="U1213">
        <v>13.896000000000001</v>
      </c>
      <c r="V1213">
        <v>5</v>
      </c>
      <c r="W1213">
        <v>28.11</v>
      </c>
      <c r="X1213">
        <v>89523</v>
      </c>
      <c r="Y1213" t="s">
        <v>3215</v>
      </c>
    </row>
    <row r="1214" spans="1:25" x14ac:dyDescent="0.2">
      <c r="A1214">
        <v>1259</v>
      </c>
      <c r="B1214" t="s">
        <v>2205</v>
      </c>
      <c r="C1214" t="s">
        <v>13</v>
      </c>
      <c r="D1214">
        <v>0.03</v>
      </c>
      <c r="E1214">
        <v>3.69</v>
      </c>
      <c r="F1214">
        <v>2.5</v>
      </c>
      <c r="G1214" t="s">
        <v>63</v>
      </c>
      <c r="H1214" t="s">
        <v>47</v>
      </c>
      <c r="I1214" t="s">
        <v>24</v>
      </c>
      <c r="J1214" t="s">
        <v>321</v>
      </c>
      <c r="K1214" t="s">
        <v>49</v>
      </c>
      <c r="L1214" t="s">
        <v>2206</v>
      </c>
      <c r="M1214">
        <v>0.39</v>
      </c>
      <c r="N1214" t="s">
        <v>8</v>
      </c>
      <c r="O1214" t="s">
        <v>9</v>
      </c>
      <c r="P1214" t="s">
        <v>364</v>
      </c>
      <c r="Q1214" t="s">
        <v>1562</v>
      </c>
      <c r="R1214">
        <v>40422</v>
      </c>
      <c r="S1214">
        <v>42114</v>
      </c>
      <c r="T1214">
        <v>42114</v>
      </c>
      <c r="U1214">
        <v>-2196.6840000000002</v>
      </c>
      <c r="V1214">
        <v>9</v>
      </c>
      <c r="W1214">
        <v>38.65</v>
      </c>
      <c r="X1214">
        <v>86534</v>
      </c>
      <c r="Y1214" t="s">
        <v>3215</v>
      </c>
    </row>
    <row r="1215" spans="1:25" x14ac:dyDescent="0.2">
      <c r="A1215">
        <v>2117</v>
      </c>
      <c r="B1215" t="s">
        <v>2207</v>
      </c>
      <c r="C1215" t="s">
        <v>13</v>
      </c>
      <c r="D1215">
        <v>0.03</v>
      </c>
      <c r="E1215">
        <v>320.98</v>
      </c>
      <c r="F1215">
        <v>24.49</v>
      </c>
      <c r="G1215" t="s">
        <v>14</v>
      </c>
      <c r="H1215" t="s">
        <v>47</v>
      </c>
      <c r="I1215" t="s">
        <v>4</v>
      </c>
      <c r="J1215" t="s">
        <v>85</v>
      </c>
      <c r="K1215" t="s">
        <v>40</v>
      </c>
      <c r="L1215" t="s">
        <v>2208</v>
      </c>
      <c r="M1215">
        <v>0.55000000000000004</v>
      </c>
      <c r="N1215" t="s">
        <v>8</v>
      </c>
      <c r="O1215" t="s">
        <v>28</v>
      </c>
      <c r="P1215" t="s">
        <v>163</v>
      </c>
      <c r="Q1215" t="s">
        <v>1003</v>
      </c>
      <c r="R1215">
        <v>75401</v>
      </c>
      <c r="S1215">
        <v>42114</v>
      </c>
      <c r="T1215">
        <v>42116</v>
      </c>
      <c r="U1215">
        <v>4554.4346999999998</v>
      </c>
      <c r="V1215">
        <v>20</v>
      </c>
      <c r="W1215">
        <v>6600.63</v>
      </c>
      <c r="X1215">
        <v>90891</v>
      </c>
      <c r="Y1215" t="s">
        <v>3216</v>
      </c>
    </row>
    <row r="1216" spans="1:25" x14ac:dyDescent="0.2">
      <c r="A1216">
        <v>2117</v>
      </c>
      <c r="B1216" t="s">
        <v>2207</v>
      </c>
      <c r="C1216" t="s">
        <v>13</v>
      </c>
      <c r="D1216">
        <v>0.06</v>
      </c>
      <c r="E1216">
        <v>125.99</v>
      </c>
      <c r="F1216">
        <v>8.8000000000000007</v>
      </c>
      <c r="G1216" t="s">
        <v>14</v>
      </c>
      <c r="H1216" t="s">
        <v>47</v>
      </c>
      <c r="I1216" t="s">
        <v>16</v>
      </c>
      <c r="J1216" t="s">
        <v>111</v>
      </c>
      <c r="K1216" t="s">
        <v>49</v>
      </c>
      <c r="L1216" t="s">
        <v>2209</v>
      </c>
      <c r="M1216">
        <v>0.59</v>
      </c>
      <c r="N1216" t="s">
        <v>8</v>
      </c>
      <c r="O1216" t="s">
        <v>28</v>
      </c>
      <c r="P1216" t="s">
        <v>163</v>
      </c>
      <c r="Q1216" t="s">
        <v>1003</v>
      </c>
      <c r="R1216">
        <v>75401</v>
      </c>
      <c r="S1216">
        <v>42114</v>
      </c>
      <c r="T1216">
        <v>42115</v>
      </c>
      <c r="U1216">
        <v>618.19308000000001</v>
      </c>
      <c r="V1216">
        <v>18</v>
      </c>
      <c r="W1216">
        <v>1811.99</v>
      </c>
      <c r="X1216">
        <v>90891</v>
      </c>
      <c r="Y1216" t="s">
        <v>3216</v>
      </c>
    </row>
    <row r="1217" spans="1:25" x14ac:dyDescent="0.2">
      <c r="A1217">
        <v>3084</v>
      </c>
      <c r="B1217" t="s">
        <v>2210</v>
      </c>
      <c r="C1217" t="s">
        <v>13</v>
      </c>
      <c r="D1217">
        <v>0</v>
      </c>
      <c r="E1217">
        <v>65.989999999999995</v>
      </c>
      <c r="F1217">
        <v>5.99</v>
      </c>
      <c r="G1217" t="s">
        <v>63</v>
      </c>
      <c r="H1217" t="s">
        <v>3</v>
      </c>
      <c r="I1217" t="s">
        <v>16</v>
      </c>
      <c r="J1217" t="s">
        <v>111</v>
      </c>
      <c r="K1217" t="s">
        <v>49</v>
      </c>
      <c r="L1217" t="s">
        <v>274</v>
      </c>
      <c r="M1217">
        <v>0.57999999999999996</v>
      </c>
      <c r="N1217" t="s">
        <v>8</v>
      </c>
      <c r="O1217" t="s">
        <v>35</v>
      </c>
      <c r="P1217" t="s">
        <v>42</v>
      </c>
      <c r="Q1217" t="s">
        <v>463</v>
      </c>
      <c r="R1217">
        <v>98503</v>
      </c>
      <c r="S1217">
        <v>42114</v>
      </c>
      <c r="T1217">
        <v>42116</v>
      </c>
      <c r="U1217">
        <v>313.81200000000001</v>
      </c>
      <c r="V1217">
        <v>14</v>
      </c>
      <c r="W1217">
        <v>798.89</v>
      </c>
      <c r="X1217">
        <v>89879</v>
      </c>
      <c r="Y1217" t="s">
        <v>3217</v>
      </c>
    </row>
    <row r="1218" spans="1:25" x14ac:dyDescent="0.2">
      <c r="A1218">
        <v>56</v>
      </c>
      <c r="B1218" t="s">
        <v>2211</v>
      </c>
      <c r="C1218" t="s">
        <v>92</v>
      </c>
      <c r="D1218">
        <v>0.06</v>
      </c>
      <c r="E1218">
        <v>3.8</v>
      </c>
      <c r="F1218">
        <v>1.49</v>
      </c>
      <c r="G1218" t="s">
        <v>14</v>
      </c>
      <c r="H1218" t="s">
        <v>15</v>
      </c>
      <c r="I1218" t="s">
        <v>24</v>
      </c>
      <c r="J1218" t="s">
        <v>48</v>
      </c>
      <c r="K1218" t="s">
        <v>49</v>
      </c>
      <c r="L1218" t="s">
        <v>1168</v>
      </c>
      <c r="M1218">
        <v>0.38</v>
      </c>
      <c r="N1218" t="s">
        <v>8</v>
      </c>
      <c r="O1218" t="s">
        <v>87</v>
      </c>
      <c r="P1218" t="s">
        <v>88</v>
      </c>
      <c r="Q1218" t="s">
        <v>2212</v>
      </c>
      <c r="R1218">
        <v>14150</v>
      </c>
      <c r="S1218">
        <v>42114</v>
      </c>
      <c r="T1218">
        <v>42115</v>
      </c>
      <c r="U1218">
        <v>19.6282</v>
      </c>
      <c r="V1218">
        <v>20</v>
      </c>
      <c r="W1218">
        <v>73.55</v>
      </c>
      <c r="X1218">
        <v>88075</v>
      </c>
      <c r="Y1218" t="s">
        <v>3218</v>
      </c>
    </row>
    <row r="1219" spans="1:25" x14ac:dyDescent="0.2">
      <c r="A1219">
        <v>56</v>
      </c>
      <c r="B1219" t="s">
        <v>2211</v>
      </c>
      <c r="C1219" t="s">
        <v>92</v>
      </c>
      <c r="D1219">
        <v>0.06</v>
      </c>
      <c r="E1219">
        <v>1.76</v>
      </c>
      <c r="F1219">
        <v>0.7</v>
      </c>
      <c r="G1219" t="s">
        <v>14</v>
      </c>
      <c r="H1219" t="s">
        <v>15</v>
      </c>
      <c r="I1219" t="s">
        <v>24</v>
      </c>
      <c r="J1219" t="s">
        <v>25</v>
      </c>
      <c r="K1219" t="s">
        <v>26</v>
      </c>
      <c r="L1219" t="s">
        <v>1639</v>
      </c>
      <c r="M1219">
        <v>0.56000000000000005</v>
      </c>
      <c r="N1219" t="s">
        <v>8</v>
      </c>
      <c r="O1219" t="s">
        <v>87</v>
      </c>
      <c r="P1219" t="s">
        <v>88</v>
      </c>
      <c r="Q1219" t="s">
        <v>2212</v>
      </c>
      <c r="R1219">
        <v>14150</v>
      </c>
      <c r="S1219">
        <v>42114</v>
      </c>
      <c r="T1219">
        <v>42115</v>
      </c>
      <c r="U1219">
        <v>-1.6524000000000001</v>
      </c>
      <c r="V1219">
        <v>17</v>
      </c>
      <c r="W1219">
        <v>29.57</v>
      </c>
      <c r="X1219">
        <v>88075</v>
      </c>
      <c r="Y1219" t="s">
        <v>3218</v>
      </c>
    </row>
    <row r="1220" spans="1:25" x14ac:dyDescent="0.2">
      <c r="A1220">
        <v>240</v>
      </c>
      <c r="B1220" t="s">
        <v>2213</v>
      </c>
      <c r="C1220" t="s">
        <v>92</v>
      </c>
      <c r="D1220">
        <v>0.1</v>
      </c>
      <c r="E1220">
        <v>19.98</v>
      </c>
      <c r="F1220">
        <v>5.77</v>
      </c>
      <c r="G1220" t="s">
        <v>63</v>
      </c>
      <c r="H1220" t="s">
        <v>3</v>
      </c>
      <c r="I1220" t="s">
        <v>24</v>
      </c>
      <c r="J1220" t="s">
        <v>64</v>
      </c>
      <c r="K1220" t="s">
        <v>49</v>
      </c>
      <c r="L1220" t="s">
        <v>2214</v>
      </c>
      <c r="M1220">
        <v>0.38</v>
      </c>
      <c r="N1220" t="s">
        <v>8</v>
      </c>
      <c r="O1220" t="s">
        <v>35</v>
      </c>
      <c r="P1220" t="s">
        <v>36</v>
      </c>
      <c r="Q1220" t="s">
        <v>2215</v>
      </c>
      <c r="R1220">
        <v>80817</v>
      </c>
      <c r="S1220">
        <v>42114</v>
      </c>
      <c r="T1220">
        <v>42114</v>
      </c>
      <c r="U1220">
        <v>35.090000000000003</v>
      </c>
      <c r="V1220">
        <v>3</v>
      </c>
      <c r="W1220">
        <v>57.41</v>
      </c>
      <c r="X1220">
        <v>90479</v>
      </c>
      <c r="Y1220" t="s">
        <v>3217</v>
      </c>
    </row>
    <row r="1221" spans="1:25" x14ac:dyDescent="0.2">
      <c r="A1221">
        <v>241</v>
      </c>
      <c r="B1221" t="s">
        <v>2216</v>
      </c>
      <c r="C1221" t="s">
        <v>92</v>
      </c>
      <c r="D1221">
        <v>0.06</v>
      </c>
      <c r="E1221">
        <v>259.70999999999998</v>
      </c>
      <c r="F1221">
        <v>66.67</v>
      </c>
      <c r="G1221" t="s">
        <v>2</v>
      </c>
      <c r="H1221" t="s">
        <v>3</v>
      </c>
      <c r="I1221" t="s">
        <v>4</v>
      </c>
      <c r="J1221" t="s">
        <v>5</v>
      </c>
      <c r="K1221" t="s">
        <v>6</v>
      </c>
      <c r="L1221" t="s">
        <v>1002</v>
      </c>
      <c r="M1221">
        <v>0.61</v>
      </c>
      <c r="N1221" t="s">
        <v>8</v>
      </c>
      <c r="O1221" t="s">
        <v>35</v>
      </c>
      <c r="P1221" t="s">
        <v>36</v>
      </c>
      <c r="Q1221" t="s">
        <v>2217</v>
      </c>
      <c r="R1221">
        <v>81503</v>
      </c>
      <c r="S1221">
        <v>42114</v>
      </c>
      <c r="T1221">
        <v>42115</v>
      </c>
      <c r="U1221">
        <v>785.63</v>
      </c>
      <c r="V1221">
        <v>11</v>
      </c>
      <c r="W1221">
        <v>2809.87</v>
      </c>
      <c r="X1221">
        <v>90479</v>
      </c>
      <c r="Y1221" t="s">
        <v>3217</v>
      </c>
    </row>
    <row r="1222" spans="1:25" x14ac:dyDescent="0.2">
      <c r="A1222">
        <v>970</v>
      </c>
      <c r="B1222" t="s">
        <v>2218</v>
      </c>
      <c r="C1222" t="s">
        <v>92</v>
      </c>
      <c r="D1222">
        <v>0</v>
      </c>
      <c r="E1222">
        <v>170.98</v>
      </c>
      <c r="F1222">
        <v>35.89</v>
      </c>
      <c r="G1222" t="s">
        <v>2</v>
      </c>
      <c r="H1222" t="s">
        <v>15</v>
      </c>
      <c r="I1222" t="s">
        <v>4</v>
      </c>
      <c r="J1222" t="s">
        <v>93</v>
      </c>
      <c r="K1222" t="s">
        <v>6</v>
      </c>
      <c r="L1222" t="s">
        <v>1445</v>
      </c>
      <c r="M1222">
        <v>0.66</v>
      </c>
      <c r="N1222" t="s">
        <v>8</v>
      </c>
      <c r="O1222" t="s">
        <v>9</v>
      </c>
      <c r="P1222" t="s">
        <v>218</v>
      </c>
      <c r="Q1222" t="s">
        <v>2219</v>
      </c>
      <c r="R1222">
        <v>24281</v>
      </c>
      <c r="S1222">
        <v>42114</v>
      </c>
      <c r="T1222">
        <v>42115</v>
      </c>
      <c r="U1222">
        <v>-102.66200000000001</v>
      </c>
      <c r="V1222">
        <v>8</v>
      </c>
      <c r="W1222">
        <v>1452.18</v>
      </c>
      <c r="X1222">
        <v>86173</v>
      </c>
      <c r="Y1222" t="s">
        <v>3215</v>
      </c>
    </row>
    <row r="1223" spans="1:25" x14ac:dyDescent="0.2">
      <c r="A1223">
        <v>3283</v>
      </c>
      <c r="B1223" t="s">
        <v>2220</v>
      </c>
      <c r="C1223" t="s">
        <v>1</v>
      </c>
      <c r="D1223">
        <v>0.05</v>
      </c>
      <c r="E1223">
        <v>363.25</v>
      </c>
      <c r="F1223">
        <v>19.989999999999998</v>
      </c>
      <c r="G1223" t="s">
        <v>63</v>
      </c>
      <c r="H1223" t="s">
        <v>70</v>
      </c>
      <c r="I1223" t="s">
        <v>24</v>
      </c>
      <c r="J1223" t="s">
        <v>71</v>
      </c>
      <c r="K1223" t="s">
        <v>49</v>
      </c>
      <c r="L1223" t="s">
        <v>175</v>
      </c>
      <c r="M1223">
        <v>0.56999999999999995</v>
      </c>
      <c r="N1223" t="s">
        <v>8</v>
      </c>
      <c r="O1223" t="s">
        <v>9</v>
      </c>
      <c r="P1223" t="s">
        <v>99</v>
      </c>
      <c r="Q1223" t="s">
        <v>2221</v>
      </c>
      <c r="R1223">
        <v>33156</v>
      </c>
      <c r="S1223">
        <v>42115</v>
      </c>
      <c r="T1223">
        <v>42115</v>
      </c>
      <c r="U1223">
        <v>-269.75549999999998</v>
      </c>
      <c r="V1223">
        <v>5</v>
      </c>
      <c r="W1223">
        <v>1867.04</v>
      </c>
      <c r="X1223">
        <v>90752</v>
      </c>
      <c r="Y1223" t="s">
        <v>3215</v>
      </c>
    </row>
    <row r="1224" spans="1:25" x14ac:dyDescent="0.2">
      <c r="A1224">
        <v>2038</v>
      </c>
      <c r="B1224" t="s">
        <v>2222</v>
      </c>
      <c r="C1224" t="s">
        <v>13</v>
      </c>
      <c r="D1224">
        <v>0.06</v>
      </c>
      <c r="E1224">
        <v>40.99</v>
      </c>
      <c r="F1224">
        <v>17.48</v>
      </c>
      <c r="G1224" t="s">
        <v>14</v>
      </c>
      <c r="H1224" t="s">
        <v>3</v>
      </c>
      <c r="I1224" t="s">
        <v>24</v>
      </c>
      <c r="J1224" t="s">
        <v>64</v>
      </c>
      <c r="K1224" t="s">
        <v>49</v>
      </c>
      <c r="L1224" t="s">
        <v>1374</v>
      </c>
      <c r="M1224">
        <v>0.36</v>
      </c>
      <c r="N1224" t="s">
        <v>8</v>
      </c>
      <c r="O1224" t="s">
        <v>87</v>
      </c>
      <c r="P1224" t="s">
        <v>88</v>
      </c>
      <c r="Q1224" t="s">
        <v>43</v>
      </c>
      <c r="R1224">
        <v>10550</v>
      </c>
      <c r="S1224">
        <v>42115</v>
      </c>
      <c r="T1224">
        <v>42115</v>
      </c>
      <c r="U1224">
        <v>109.16</v>
      </c>
      <c r="V1224">
        <v>7</v>
      </c>
      <c r="W1224">
        <v>277.12</v>
      </c>
      <c r="X1224">
        <v>89334</v>
      </c>
      <c r="Y1224" t="s">
        <v>3218</v>
      </c>
    </row>
    <row r="1225" spans="1:25" x14ac:dyDescent="0.2">
      <c r="A1225">
        <v>2260</v>
      </c>
      <c r="B1225" t="s">
        <v>1172</v>
      </c>
      <c r="C1225" t="s">
        <v>13</v>
      </c>
      <c r="D1225">
        <v>0.08</v>
      </c>
      <c r="E1225">
        <v>4.9800000000000004</v>
      </c>
      <c r="F1225">
        <v>0.49</v>
      </c>
      <c r="G1225" t="s">
        <v>14</v>
      </c>
      <c r="H1225" t="s">
        <v>70</v>
      </c>
      <c r="I1225" t="s">
        <v>24</v>
      </c>
      <c r="J1225" t="s">
        <v>128</v>
      </c>
      <c r="K1225" t="s">
        <v>49</v>
      </c>
      <c r="L1225" t="s">
        <v>1079</v>
      </c>
      <c r="M1225">
        <v>0.39</v>
      </c>
      <c r="N1225" t="s">
        <v>8</v>
      </c>
      <c r="O1225" t="s">
        <v>9</v>
      </c>
      <c r="P1225" t="s">
        <v>51</v>
      </c>
      <c r="Q1225" t="s">
        <v>1173</v>
      </c>
      <c r="R1225">
        <v>30161</v>
      </c>
      <c r="S1225">
        <v>42115</v>
      </c>
      <c r="T1225">
        <v>42116</v>
      </c>
      <c r="U1225">
        <v>4949.9160000000002</v>
      </c>
      <c r="V1225">
        <v>1</v>
      </c>
      <c r="W1225">
        <v>4.95</v>
      </c>
      <c r="X1225">
        <v>89602</v>
      </c>
      <c r="Y1225" t="s">
        <v>3215</v>
      </c>
    </row>
    <row r="1226" spans="1:25" x14ac:dyDescent="0.2">
      <c r="A1226">
        <v>2260</v>
      </c>
      <c r="B1226" t="s">
        <v>1172</v>
      </c>
      <c r="C1226" t="s">
        <v>13</v>
      </c>
      <c r="D1226">
        <v>0.09</v>
      </c>
      <c r="E1226">
        <v>119.99</v>
      </c>
      <c r="F1226">
        <v>14</v>
      </c>
      <c r="G1226" t="s">
        <v>2</v>
      </c>
      <c r="H1226" t="s">
        <v>70</v>
      </c>
      <c r="I1226" t="s">
        <v>16</v>
      </c>
      <c r="J1226" t="s">
        <v>32</v>
      </c>
      <c r="K1226" t="s">
        <v>33</v>
      </c>
      <c r="L1226" t="s">
        <v>2127</v>
      </c>
      <c r="M1226">
        <v>0.36</v>
      </c>
      <c r="N1226" t="s">
        <v>8</v>
      </c>
      <c r="O1226" t="s">
        <v>9</v>
      </c>
      <c r="P1226" t="s">
        <v>51</v>
      </c>
      <c r="Q1226" t="s">
        <v>1173</v>
      </c>
      <c r="R1226">
        <v>30161</v>
      </c>
      <c r="S1226">
        <v>42115</v>
      </c>
      <c r="T1226">
        <v>42117</v>
      </c>
      <c r="U1226">
        <v>1055.604</v>
      </c>
      <c r="V1226">
        <v>4</v>
      </c>
      <c r="W1226">
        <v>461.24</v>
      </c>
      <c r="X1226">
        <v>89602</v>
      </c>
      <c r="Y1226" t="s">
        <v>3215</v>
      </c>
    </row>
    <row r="1227" spans="1:25" x14ac:dyDescent="0.2">
      <c r="A1227">
        <v>2964</v>
      </c>
      <c r="B1227" t="s">
        <v>2223</v>
      </c>
      <c r="C1227" t="s">
        <v>13</v>
      </c>
      <c r="D1227">
        <v>0.06</v>
      </c>
      <c r="E1227">
        <v>42.98</v>
      </c>
      <c r="F1227">
        <v>4.62</v>
      </c>
      <c r="G1227" t="s">
        <v>14</v>
      </c>
      <c r="H1227" t="s">
        <v>15</v>
      </c>
      <c r="I1227" t="s">
        <v>24</v>
      </c>
      <c r="J1227" t="s">
        <v>71</v>
      </c>
      <c r="K1227" t="s">
        <v>49</v>
      </c>
      <c r="L1227" t="s">
        <v>256</v>
      </c>
      <c r="M1227">
        <v>0.56000000000000005</v>
      </c>
      <c r="N1227" t="s">
        <v>8</v>
      </c>
      <c r="O1227" t="s">
        <v>87</v>
      </c>
      <c r="P1227" t="s">
        <v>293</v>
      </c>
      <c r="Q1227" t="s">
        <v>43</v>
      </c>
      <c r="R1227">
        <v>43050</v>
      </c>
      <c r="S1227">
        <v>42115</v>
      </c>
      <c r="T1227">
        <v>42117</v>
      </c>
      <c r="U1227">
        <v>-24.63</v>
      </c>
      <c r="V1227">
        <v>1</v>
      </c>
      <c r="W1227">
        <v>47.04</v>
      </c>
      <c r="X1227">
        <v>88610</v>
      </c>
      <c r="Y1227" t="s">
        <v>3218</v>
      </c>
    </row>
    <row r="1228" spans="1:25" x14ac:dyDescent="0.2">
      <c r="A1228">
        <v>535</v>
      </c>
      <c r="B1228" t="s">
        <v>2224</v>
      </c>
      <c r="C1228" t="s">
        <v>23</v>
      </c>
      <c r="D1228">
        <v>0</v>
      </c>
      <c r="E1228">
        <v>15.99</v>
      </c>
      <c r="F1228">
        <v>13.18</v>
      </c>
      <c r="G1228" t="s">
        <v>14</v>
      </c>
      <c r="H1228" t="s">
        <v>70</v>
      </c>
      <c r="I1228" t="s">
        <v>24</v>
      </c>
      <c r="J1228" t="s">
        <v>48</v>
      </c>
      <c r="K1228" t="s">
        <v>49</v>
      </c>
      <c r="L1228" t="s">
        <v>271</v>
      </c>
      <c r="M1228">
        <v>0.37</v>
      </c>
      <c r="N1228" t="s">
        <v>8</v>
      </c>
      <c r="O1228" t="s">
        <v>9</v>
      </c>
      <c r="P1228" t="s">
        <v>218</v>
      </c>
      <c r="Q1228" t="s">
        <v>1477</v>
      </c>
      <c r="R1228">
        <v>22025</v>
      </c>
      <c r="S1228">
        <v>42115</v>
      </c>
      <c r="T1228">
        <v>42119</v>
      </c>
      <c r="U1228">
        <v>46.488</v>
      </c>
      <c r="V1228">
        <v>23</v>
      </c>
      <c r="W1228">
        <v>403.25</v>
      </c>
      <c r="X1228">
        <v>88511</v>
      </c>
      <c r="Y1228" t="s">
        <v>3215</v>
      </c>
    </row>
    <row r="1229" spans="1:25" x14ac:dyDescent="0.2">
      <c r="A1229">
        <v>2548</v>
      </c>
      <c r="B1229" t="s">
        <v>1960</v>
      </c>
      <c r="C1229" t="s">
        <v>23</v>
      </c>
      <c r="D1229">
        <v>0.05</v>
      </c>
      <c r="E1229">
        <v>30.98</v>
      </c>
      <c r="F1229">
        <v>9.18</v>
      </c>
      <c r="G1229" t="s">
        <v>63</v>
      </c>
      <c r="H1229" t="s">
        <v>3</v>
      </c>
      <c r="I1229" t="s">
        <v>24</v>
      </c>
      <c r="J1229" t="s">
        <v>64</v>
      </c>
      <c r="K1229" t="s">
        <v>49</v>
      </c>
      <c r="L1229" t="s">
        <v>2225</v>
      </c>
      <c r="M1229">
        <v>0.4</v>
      </c>
      <c r="N1229" t="s">
        <v>8</v>
      </c>
      <c r="O1229" t="s">
        <v>35</v>
      </c>
      <c r="P1229" t="s">
        <v>66</v>
      </c>
      <c r="Q1229" t="s">
        <v>76</v>
      </c>
      <c r="R1229">
        <v>90068</v>
      </c>
      <c r="S1229">
        <v>42115</v>
      </c>
      <c r="T1229">
        <v>42115</v>
      </c>
      <c r="U1229">
        <v>61.47</v>
      </c>
      <c r="V1229">
        <v>12</v>
      </c>
      <c r="W1229">
        <v>382.29</v>
      </c>
      <c r="X1229">
        <v>40997</v>
      </c>
      <c r="Y1229" t="s">
        <v>3217</v>
      </c>
    </row>
    <row r="1230" spans="1:25" x14ac:dyDescent="0.2">
      <c r="A1230">
        <v>2548</v>
      </c>
      <c r="B1230" t="s">
        <v>1960</v>
      </c>
      <c r="C1230" t="s">
        <v>23</v>
      </c>
      <c r="D1230">
        <v>0.05</v>
      </c>
      <c r="E1230">
        <v>22.99</v>
      </c>
      <c r="F1230">
        <v>8.99</v>
      </c>
      <c r="G1230" t="s">
        <v>14</v>
      </c>
      <c r="H1230" t="s">
        <v>3</v>
      </c>
      <c r="I1230" t="s">
        <v>24</v>
      </c>
      <c r="J1230" t="s">
        <v>25</v>
      </c>
      <c r="K1230" t="s">
        <v>18</v>
      </c>
      <c r="L1230" t="s">
        <v>2226</v>
      </c>
      <c r="M1230">
        <v>0.56999999999999995</v>
      </c>
      <c r="N1230" t="s">
        <v>8</v>
      </c>
      <c r="O1230" t="s">
        <v>35</v>
      </c>
      <c r="P1230" t="s">
        <v>66</v>
      </c>
      <c r="Q1230" t="s">
        <v>76</v>
      </c>
      <c r="R1230">
        <v>90068</v>
      </c>
      <c r="S1230">
        <v>42115</v>
      </c>
      <c r="T1230">
        <v>42122</v>
      </c>
      <c r="U1230">
        <v>18.27</v>
      </c>
      <c r="V1230">
        <v>37</v>
      </c>
      <c r="W1230">
        <v>881.74</v>
      </c>
      <c r="X1230">
        <v>40997</v>
      </c>
      <c r="Y1230" t="s">
        <v>3217</v>
      </c>
    </row>
    <row r="1231" spans="1:25" x14ac:dyDescent="0.2">
      <c r="A1231">
        <v>2548</v>
      </c>
      <c r="B1231" t="s">
        <v>1960</v>
      </c>
      <c r="C1231" t="s">
        <v>23</v>
      </c>
      <c r="D1231">
        <v>0.04</v>
      </c>
      <c r="E1231">
        <v>212.6</v>
      </c>
      <c r="F1231">
        <v>110.2</v>
      </c>
      <c r="G1231" t="s">
        <v>2</v>
      </c>
      <c r="H1231" t="s">
        <v>3</v>
      </c>
      <c r="I1231" t="s">
        <v>4</v>
      </c>
      <c r="J1231" t="s">
        <v>5</v>
      </c>
      <c r="K1231" t="s">
        <v>6</v>
      </c>
      <c r="L1231" t="s">
        <v>139</v>
      </c>
      <c r="M1231">
        <v>0.73</v>
      </c>
      <c r="N1231" t="s">
        <v>8</v>
      </c>
      <c r="O1231" t="s">
        <v>35</v>
      </c>
      <c r="P1231" t="s">
        <v>66</v>
      </c>
      <c r="Q1231" t="s">
        <v>76</v>
      </c>
      <c r="R1231">
        <v>90068</v>
      </c>
      <c r="S1231">
        <v>42115</v>
      </c>
      <c r="T1231">
        <v>42119</v>
      </c>
      <c r="U1231">
        <v>-513.79042000000004</v>
      </c>
      <c r="V1231">
        <v>33</v>
      </c>
      <c r="W1231">
        <v>7384.18</v>
      </c>
      <c r="X1231">
        <v>40997</v>
      </c>
      <c r="Y1231" t="s">
        <v>3217</v>
      </c>
    </row>
    <row r="1232" spans="1:25" x14ac:dyDescent="0.2">
      <c r="A1232">
        <v>2549</v>
      </c>
      <c r="B1232" t="s">
        <v>2227</v>
      </c>
      <c r="C1232" t="s">
        <v>23</v>
      </c>
      <c r="D1232">
        <v>0.05</v>
      </c>
      <c r="E1232">
        <v>30.98</v>
      </c>
      <c r="F1232">
        <v>9.18</v>
      </c>
      <c r="G1232" t="s">
        <v>63</v>
      </c>
      <c r="H1232" t="s">
        <v>3</v>
      </c>
      <c r="I1232" t="s">
        <v>24</v>
      </c>
      <c r="J1232" t="s">
        <v>64</v>
      </c>
      <c r="K1232" t="s">
        <v>49</v>
      </c>
      <c r="L1232" t="s">
        <v>2225</v>
      </c>
      <c r="M1232">
        <v>0.4</v>
      </c>
      <c r="N1232" t="s">
        <v>8</v>
      </c>
      <c r="O1232" t="s">
        <v>87</v>
      </c>
      <c r="P1232" t="s">
        <v>293</v>
      </c>
      <c r="Q1232" t="s">
        <v>2228</v>
      </c>
      <c r="R1232">
        <v>43213</v>
      </c>
      <c r="S1232">
        <v>42115</v>
      </c>
      <c r="T1232">
        <v>42115</v>
      </c>
      <c r="U1232">
        <v>61.47</v>
      </c>
      <c r="V1232">
        <v>3</v>
      </c>
      <c r="W1232">
        <v>95.57</v>
      </c>
      <c r="X1232">
        <v>88657</v>
      </c>
      <c r="Y1232" t="s">
        <v>3218</v>
      </c>
    </row>
    <row r="1233" spans="1:25" x14ac:dyDescent="0.2">
      <c r="A1233">
        <v>2549</v>
      </c>
      <c r="B1233" t="s">
        <v>2227</v>
      </c>
      <c r="C1233" t="s">
        <v>23</v>
      </c>
      <c r="D1233">
        <v>0.05</v>
      </c>
      <c r="E1233">
        <v>22.99</v>
      </c>
      <c r="F1233">
        <v>8.99</v>
      </c>
      <c r="G1233" t="s">
        <v>14</v>
      </c>
      <c r="H1233" t="s">
        <v>3</v>
      </c>
      <c r="I1233" t="s">
        <v>24</v>
      </c>
      <c r="J1233" t="s">
        <v>25</v>
      </c>
      <c r="K1233" t="s">
        <v>18</v>
      </c>
      <c r="L1233" t="s">
        <v>2226</v>
      </c>
      <c r="M1233">
        <v>0.56999999999999995</v>
      </c>
      <c r="N1233" t="s">
        <v>8</v>
      </c>
      <c r="O1233" t="s">
        <v>87</v>
      </c>
      <c r="P1233" t="s">
        <v>293</v>
      </c>
      <c r="Q1233" t="s">
        <v>2228</v>
      </c>
      <c r="R1233">
        <v>43213</v>
      </c>
      <c r="S1233">
        <v>42115</v>
      </c>
      <c r="T1233">
        <v>42122</v>
      </c>
      <c r="U1233">
        <v>18.27</v>
      </c>
      <c r="V1233">
        <v>9</v>
      </c>
      <c r="W1233">
        <v>214.48</v>
      </c>
      <c r="X1233">
        <v>88657</v>
      </c>
      <c r="Y1233" t="s">
        <v>3218</v>
      </c>
    </row>
    <row r="1234" spans="1:25" x14ac:dyDescent="0.2">
      <c r="A1234">
        <v>2549</v>
      </c>
      <c r="B1234" t="s">
        <v>2227</v>
      </c>
      <c r="C1234" t="s">
        <v>23</v>
      </c>
      <c r="D1234">
        <v>0.04</v>
      </c>
      <c r="E1234">
        <v>212.6</v>
      </c>
      <c r="F1234">
        <v>110.2</v>
      </c>
      <c r="G1234" t="s">
        <v>2</v>
      </c>
      <c r="H1234" t="s">
        <v>3</v>
      </c>
      <c r="I1234" t="s">
        <v>4</v>
      </c>
      <c r="J1234" t="s">
        <v>5</v>
      </c>
      <c r="K1234" t="s">
        <v>6</v>
      </c>
      <c r="L1234" t="s">
        <v>139</v>
      </c>
      <c r="M1234">
        <v>0.73</v>
      </c>
      <c r="N1234" t="s">
        <v>8</v>
      </c>
      <c r="O1234" t="s">
        <v>87</v>
      </c>
      <c r="P1234" t="s">
        <v>293</v>
      </c>
      <c r="Q1234" t="s">
        <v>2228</v>
      </c>
      <c r="R1234">
        <v>43213</v>
      </c>
      <c r="S1234">
        <v>42115</v>
      </c>
      <c r="T1234">
        <v>42119</v>
      </c>
      <c r="U1234">
        <v>-513.79042000000004</v>
      </c>
      <c r="V1234">
        <v>8</v>
      </c>
      <c r="W1234">
        <v>1790.1</v>
      </c>
      <c r="X1234">
        <v>88657</v>
      </c>
      <c r="Y1234" t="s">
        <v>3218</v>
      </c>
    </row>
    <row r="1235" spans="1:25" x14ac:dyDescent="0.2">
      <c r="A1235">
        <v>627</v>
      </c>
      <c r="B1235" t="s">
        <v>2229</v>
      </c>
      <c r="C1235" t="s">
        <v>92</v>
      </c>
      <c r="D1235">
        <v>0.02</v>
      </c>
      <c r="E1235">
        <v>419.19</v>
      </c>
      <c r="F1235">
        <v>19.989999999999998</v>
      </c>
      <c r="G1235" t="s">
        <v>14</v>
      </c>
      <c r="H1235" t="s">
        <v>70</v>
      </c>
      <c r="I1235" t="s">
        <v>24</v>
      </c>
      <c r="J1235" t="s">
        <v>54</v>
      </c>
      <c r="K1235" t="s">
        <v>49</v>
      </c>
      <c r="L1235" t="s">
        <v>2168</v>
      </c>
      <c r="M1235">
        <v>0.57999999999999996</v>
      </c>
      <c r="N1235" t="s">
        <v>8</v>
      </c>
      <c r="O1235" t="s">
        <v>87</v>
      </c>
      <c r="P1235" t="s">
        <v>293</v>
      </c>
      <c r="Q1235" t="s">
        <v>2230</v>
      </c>
      <c r="R1235">
        <v>43952</v>
      </c>
      <c r="S1235">
        <v>42115</v>
      </c>
      <c r="T1235">
        <v>42116</v>
      </c>
      <c r="U1235">
        <v>6610.2</v>
      </c>
      <c r="V1235">
        <v>22</v>
      </c>
      <c r="W1235">
        <v>9580</v>
      </c>
      <c r="X1235">
        <v>90469</v>
      </c>
      <c r="Y1235" t="s">
        <v>3218</v>
      </c>
    </row>
    <row r="1236" spans="1:25" x14ac:dyDescent="0.2">
      <c r="A1236">
        <v>2668</v>
      </c>
      <c r="B1236" t="s">
        <v>1872</v>
      </c>
      <c r="C1236" t="s">
        <v>46</v>
      </c>
      <c r="D1236">
        <v>0.06</v>
      </c>
      <c r="E1236">
        <v>3.93</v>
      </c>
      <c r="F1236">
        <v>0.99</v>
      </c>
      <c r="G1236" t="s">
        <v>14</v>
      </c>
      <c r="H1236" t="s">
        <v>47</v>
      </c>
      <c r="I1236" t="s">
        <v>24</v>
      </c>
      <c r="J1236" t="s">
        <v>152</v>
      </c>
      <c r="K1236" t="s">
        <v>26</v>
      </c>
      <c r="L1236" t="s">
        <v>2231</v>
      </c>
      <c r="M1236">
        <v>0.39</v>
      </c>
      <c r="N1236" t="s">
        <v>8</v>
      </c>
      <c r="O1236" t="s">
        <v>28</v>
      </c>
      <c r="P1236" t="s">
        <v>1047</v>
      </c>
      <c r="Q1236" t="s">
        <v>1874</v>
      </c>
      <c r="R1236">
        <v>57701</v>
      </c>
      <c r="S1236">
        <v>42115</v>
      </c>
      <c r="T1236">
        <v>42117</v>
      </c>
      <c r="U1236">
        <v>10.782400000000001</v>
      </c>
      <c r="V1236">
        <v>6</v>
      </c>
      <c r="W1236">
        <v>24.18</v>
      </c>
      <c r="X1236">
        <v>87832</v>
      </c>
      <c r="Y1236" t="s">
        <v>3216</v>
      </c>
    </row>
    <row r="1237" spans="1:25" x14ac:dyDescent="0.2">
      <c r="A1237">
        <v>2932</v>
      </c>
      <c r="B1237" t="s">
        <v>2232</v>
      </c>
      <c r="C1237" t="s">
        <v>13</v>
      </c>
      <c r="D1237">
        <v>0.01</v>
      </c>
      <c r="E1237">
        <v>35.44</v>
      </c>
      <c r="F1237">
        <v>19.989999999999998</v>
      </c>
      <c r="G1237" t="s">
        <v>14</v>
      </c>
      <c r="H1237" t="s">
        <v>3</v>
      </c>
      <c r="I1237" t="s">
        <v>24</v>
      </c>
      <c r="J1237" t="s">
        <v>64</v>
      </c>
      <c r="K1237" t="s">
        <v>49</v>
      </c>
      <c r="L1237" t="s">
        <v>2233</v>
      </c>
      <c r="M1237">
        <v>0.38</v>
      </c>
      <c r="N1237" t="s">
        <v>8</v>
      </c>
      <c r="O1237" t="s">
        <v>87</v>
      </c>
      <c r="P1237" t="s">
        <v>224</v>
      </c>
      <c r="Q1237" t="s">
        <v>1631</v>
      </c>
      <c r="R1237">
        <v>6614</v>
      </c>
      <c r="S1237">
        <v>42116</v>
      </c>
      <c r="T1237">
        <v>42117</v>
      </c>
      <c r="U1237">
        <v>-52.822800000000001</v>
      </c>
      <c r="V1237">
        <v>1</v>
      </c>
      <c r="W1237">
        <v>55.43</v>
      </c>
      <c r="X1237">
        <v>87620</v>
      </c>
      <c r="Y1237" t="s">
        <v>3218</v>
      </c>
    </row>
    <row r="1238" spans="1:25" x14ac:dyDescent="0.2">
      <c r="A1238">
        <v>2938</v>
      </c>
      <c r="B1238" t="s">
        <v>2234</v>
      </c>
      <c r="C1238" t="s">
        <v>13</v>
      </c>
      <c r="D1238">
        <v>0.03</v>
      </c>
      <c r="E1238">
        <v>47.9</v>
      </c>
      <c r="F1238">
        <v>5.86</v>
      </c>
      <c r="G1238" t="s">
        <v>14</v>
      </c>
      <c r="H1238" t="s">
        <v>3</v>
      </c>
      <c r="I1238" t="s">
        <v>24</v>
      </c>
      <c r="J1238" t="s">
        <v>64</v>
      </c>
      <c r="K1238" t="s">
        <v>49</v>
      </c>
      <c r="L1238" t="s">
        <v>1285</v>
      </c>
      <c r="M1238">
        <v>0.37</v>
      </c>
      <c r="N1238" t="s">
        <v>8</v>
      </c>
      <c r="O1238" t="s">
        <v>87</v>
      </c>
      <c r="P1238" t="s">
        <v>379</v>
      </c>
      <c r="Q1238" t="s">
        <v>2235</v>
      </c>
      <c r="R1238">
        <v>2180</v>
      </c>
      <c r="S1238">
        <v>42116</v>
      </c>
      <c r="T1238">
        <v>42119</v>
      </c>
      <c r="U1238">
        <v>642.99030000000005</v>
      </c>
      <c r="V1238">
        <v>20</v>
      </c>
      <c r="W1238">
        <v>931.87</v>
      </c>
      <c r="X1238">
        <v>87620</v>
      </c>
      <c r="Y1238" t="s">
        <v>3218</v>
      </c>
    </row>
    <row r="1239" spans="1:25" x14ac:dyDescent="0.2">
      <c r="A1239">
        <v>666</v>
      </c>
      <c r="B1239" t="s">
        <v>2236</v>
      </c>
      <c r="C1239" t="s">
        <v>23</v>
      </c>
      <c r="D1239">
        <v>0.02</v>
      </c>
      <c r="E1239">
        <v>4.57</v>
      </c>
      <c r="F1239">
        <v>5.42</v>
      </c>
      <c r="G1239" t="s">
        <v>14</v>
      </c>
      <c r="H1239" t="s">
        <v>70</v>
      </c>
      <c r="I1239" t="s">
        <v>24</v>
      </c>
      <c r="J1239" t="s">
        <v>48</v>
      </c>
      <c r="K1239" t="s">
        <v>49</v>
      </c>
      <c r="L1239" t="s">
        <v>2237</v>
      </c>
      <c r="M1239">
        <v>0.37</v>
      </c>
      <c r="N1239" t="s">
        <v>8</v>
      </c>
      <c r="O1239" t="s">
        <v>9</v>
      </c>
      <c r="P1239" t="s">
        <v>376</v>
      </c>
      <c r="Q1239" t="s">
        <v>2238</v>
      </c>
      <c r="R1239">
        <v>37211</v>
      </c>
      <c r="S1239">
        <v>42116</v>
      </c>
      <c r="T1239">
        <v>42120</v>
      </c>
      <c r="U1239">
        <v>-352.81400000000002</v>
      </c>
      <c r="V1239">
        <v>11</v>
      </c>
      <c r="W1239">
        <v>54.04</v>
      </c>
      <c r="X1239">
        <v>88679</v>
      </c>
      <c r="Y1239" t="s">
        <v>3215</v>
      </c>
    </row>
    <row r="1240" spans="1:25" x14ac:dyDescent="0.2">
      <c r="A1240">
        <v>667</v>
      </c>
      <c r="B1240" t="s">
        <v>529</v>
      </c>
      <c r="C1240" t="s">
        <v>23</v>
      </c>
      <c r="D1240">
        <v>0.02</v>
      </c>
      <c r="E1240">
        <v>4.57</v>
      </c>
      <c r="F1240">
        <v>5.42</v>
      </c>
      <c r="G1240" t="s">
        <v>14</v>
      </c>
      <c r="H1240" t="s">
        <v>70</v>
      </c>
      <c r="I1240" t="s">
        <v>24</v>
      </c>
      <c r="J1240" t="s">
        <v>48</v>
      </c>
      <c r="K1240" t="s">
        <v>49</v>
      </c>
      <c r="L1240" t="s">
        <v>2237</v>
      </c>
      <c r="M1240">
        <v>0.37</v>
      </c>
      <c r="N1240" t="s">
        <v>8</v>
      </c>
      <c r="O1240" t="s">
        <v>28</v>
      </c>
      <c r="P1240" t="s">
        <v>163</v>
      </c>
      <c r="Q1240" t="s">
        <v>530</v>
      </c>
      <c r="R1240">
        <v>75203</v>
      </c>
      <c r="S1240">
        <v>42116</v>
      </c>
      <c r="T1240">
        <v>42120</v>
      </c>
      <c r="U1240">
        <v>-124.2805</v>
      </c>
      <c r="V1240">
        <v>45</v>
      </c>
      <c r="W1240">
        <v>221.06</v>
      </c>
      <c r="X1240">
        <v>48257</v>
      </c>
      <c r="Y1240" t="s">
        <v>3216</v>
      </c>
    </row>
    <row r="1241" spans="1:25" x14ac:dyDescent="0.2">
      <c r="A1241">
        <v>1777</v>
      </c>
      <c r="B1241" t="s">
        <v>148</v>
      </c>
      <c r="C1241" t="s">
        <v>23</v>
      </c>
      <c r="D1241">
        <v>7.0000000000000007E-2</v>
      </c>
      <c r="E1241">
        <v>5.43</v>
      </c>
      <c r="F1241">
        <v>0.95</v>
      </c>
      <c r="G1241" t="s">
        <v>14</v>
      </c>
      <c r="H1241" t="s">
        <v>15</v>
      </c>
      <c r="I1241" t="s">
        <v>24</v>
      </c>
      <c r="J1241" t="s">
        <v>64</v>
      </c>
      <c r="K1241" t="s">
        <v>26</v>
      </c>
      <c r="L1241" t="s">
        <v>2239</v>
      </c>
      <c r="M1241">
        <v>0.36</v>
      </c>
      <c r="N1241" t="s">
        <v>8</v>
      </c>
      <c r="O1241" t="s">
        <v>28</v>
      </c>
      <c r="P1241" t="s">
        <v>29</v>
      </c>
      <c r="Q1241" t="s">
        <v>150</v>
      </c>
      <c r="R1241">
        <v>46383</v>
      </c>
      <c r="S1241">
        <v>42116</v>
      </c>
      <c r="T1241">
        <v>42120</v>
      </c>
      <c r="U1241">
        <v>26.5029</v>
      </c>
      <c r="V1241">
        <v>7</v>
      </c>
      <c r="W1241">
        <v>38.409999999999997</v>
      </c>
      <c r="X1241">
        <v>89939</v>
      </c>
      <c r="Y1241" t="s">
        <v>3216</v>
      </c>
    </row>
    <row r="1242" spans="1:25" x14ac:dyDescent="0.2">
      <c r="A1242">
        <v>678</v>
      </c>
      <c r="B1242" t="s">
        <v>2240</v>
      </c>
      <c r="C1242" t="s">
        <v>92</v>
      </c>
      <c r="D1242">
        <v>0.04</v>
      </c>
      <c r="E1242">
        <v>15.42</v>
      </c>
      <c r="F1242">
        <v>10.68</v>
      </c>
      <c r="G1242" t="s">
        <v>63</v>
      </c>
      <c r="H1242" t="s">
        <v>70</v>
      </c>
      <c r="I1242" t="s">
        <v>24</v>
      </c>
      <c r="J1242" t="s">
        <v>54</v>
      </c>
      <c r="K1242" t="s">
        <v>49</v>
      </c>
      <c r="L1242" t="s">
        <v>2241</v>
      </c>
      <c r="M1242">
        <v>0.57999999999999996</v>
      </c>
      <c r="N1242" t="s">
        <v>8</v>
      </c>
      <c r="O1242" t="s">
        <v>9</v>
      </c>
      <c r="P1242" t="s">
        <v>218</v>
      </c>
      <c r="Q1242" t="s">
        <v>2219</v>
      </c>
      <c r="R1242">
        <v>24281</v>
      </c>
      <c r="S1242">
        <v>42116</v>
      </c>
      <c r="T1242">
        <v>42117</v>
      </c>
      <c r="U1242">
        <v>-109.70399999999999</v>
      </c>
      <c r="V1242">
        <v>5</v>
      </c>
      <c r="W1242">
        <v>81.14</v>
      </c>
      <c r="X1242">
        <v>88889</v>
      </c>
      <c r="Y1242" t="s">
        <v>3215</v>
      </c>
    </row>
    <row r="1243" spans="1:25" x14ac:dyDescent="0.2">
      <c r="A1243">
        <v>2760</v>
      </c>
      <c r="B1243" t="s">
        <v>2242</v>
      </c>
      <c r="C1243" t="s">
        <v>92</v>
      </c>
      <c r="D1243">
        <v>0.08</v>
      </c>
      <c r="E1243">
        <v>22.01</v>
      </c>
      <c r="F1243">
        <v>5.53</v>
      </c>
      <c r="G1243" t="s">
        <v>14</v>
      </c>
      <c r="H1243" t="s">
        <v>70</v>
      </c>
      <c r="I1243" t="s">
        <v>24</v>
      </c>
      <c r="J1243" t="s">
        <v>25</v>
      </c>
      <c r="K1243" t="s">
        <v>18</v>
      </c>
      <c r="L1243" t="s">
        <v>472</v>
      </c>
      <c r="M1243">
        <v>0.59</v>
      </c>
      <c r="N1243" t="s">
        <v>8</v>
      </c>
      <c r="O1243" t="s">
        <v>87</v>
      </c>
      <c r="P1243" t="s">
        <v>224</v>
      </c>
      <c r="Q1243" t="s">
        <v>2243</v>
      </c>
      <c r="R1243">
        <v>6708</v>
      </c>
      <c r="S1243">
        <v>42116</v>
      </c>
      <c r="T1243">
        <v>42118</v>
      </c>
      <c r="U1243">
        <v>105.7</v>
      </c>
      <c r="V1243">
        <v>11</v>
      </c>
      <c r="W1243">
        <v>241.97</v>
      </c>
      <c r="X1243">
        <v>90724</v>
      </c>
      <c r="Y1243" t="s">
        <v>3218</v>
      </c>
    </row>
    <row r="1244" spans="1:25" x14ac:dyDescent="0.2">
      <c r="A1244">
        <v>2764</v>
      </c>
      <c r="B1244" t="s">
        <v>2244</v>
      </c>
      <c r="C1244" t="s">
        <v>92</v>
      </c>
      <c r="D1244">
        <v>0.02</v>
      </c>
      <c r="E1244">
        <v>29.74</v>
      </c>
      <c r="F1244">
        <v>6.64</v>
      </c>
      <c r="G1244" t="s">
        <v>14</v>
      </c>
      <c r="H1244" t="s">
        <v>70</v>
      </c>
      <c r="I1244" t="s">
        <v>24</v>
      </c>
      <c r="J1244" t="s">
        <v>54</v>
      </c>
      <c r="K1244" t="s">
        <v>49</v>
      </c>
      <c r="L1244" t="s">
        <v>2245</v>
      </c>
      <c r="M1244">
        <v>0.7</v>
      </c>
      <c r="N1244" t="s">
        <v>8</v>
      </c>
      <c r="O1244" t="s">
        <v>87</v>
      </c>
      <c r="P1244" t="s">
        <v>373</v>
      </c>
      <c r="Q1244" t="s">
        <v>1981</v>
      </c>
      <c r="R1244">
        <v>7601</v>
      </c>
      <c r="S1244">
        <v>42116</v>
      </c>
      <c r="T1244">
        <v>42116</v>
      </c>
      <c r="U1244">
        <v>-21.06</v>
      </c>
      <c r="V1244">
        <v>4</v>
      </c>
      <c r="W1244">
        <v>120.81</v>
      </c>
      <c r="X1244">
        <v>90724</v>
      </c>
      <c r="Y1244" t="s">
        <v>3218</v>
      </c>
    </row>
    <row r="1245" spans="1:25" x14ac:dyDescent="0.2">
      <c r="A1245">
        <v>2737</v>
      </c>
      <c r="B1245" t="s">
        <v>2246</v>
      </c>
      <c r="C1245" t="s">
        <v>46</v>
      </c>
      <c r="D1245">
        <v>0.05</v>
      </c>
      <c r="E1245">
        <v>100.98</v>
      </c>
      <c r="F1245">
        <v>7.18</v>
      </c>
      <c r="G1245" t="s">
        <v>14</v>
      </c>
      <c r="H1245" t="s">
        <v>3</v>
      </c>
      <c r="I1245" t="s">
        <v>16</v>
      </c>
      <c r="J1245" t="s">
        <v>17</v>
      </c>
      <c r="K1245" t="s">
        <v>49</v>
      </c>
      <c r="L1245" t="s">
        <v>645</v>
      </c>
      <c r="M1245">
        <v>0.4</v>
      </c>
      <c r="N1245" t="s">
        <v>8</v>
      </c>
      <c r="O1245" t="s">
        <v>87</v>
      </c>
      <c r="P1245" t="s">
        <v>609</v>
      </c>
      <c r="Q1245" t="s">
        <v>1922</v>
      </c>
      <c r="R1245">
        <v>5701</v>
      </c>
      <c r="S1245">
        <v>42116</v>
      </c>
      <c r="T1245">
        <v>42118</v>
      </c>
      <c r="U1245">
        <v>566.60730000000001</v>
      </c>
      <c r="V1245">
        <v>8</v>
      </c>
      <c r="W1245">
        <v>821.17</v>
      </c>
      <c r="X1245">
        <v>89018</v>
      </c>
      <c r="Y1245" t="s">
        <v>3218</v>
      </c>
    </row>
    <row r="1246" spans="1:25" x14ac:dyDescent="0.2">
      <c r="A1246">
        <v>2114</v>
      </c>
      <c r="B1246" t="s">
        <v>1351</v>
      </c>
      <c r="C1246" t="s">
        <v>1</v>
      </c>
      <c r="D1246">
        <v>0.08</v>
      </c>
      <c r="E1246">
        <v>2.89</v>
      </c>
      <c r="F1246">
        <v>0.49</v>
      </c>
      <c r="G1246" t="s">
        <v>14</v>
      </c>
      <c r="H1246" t="s">
        <v>70</v>
      </c>
      <c r="I1246" t="s">
        <v>24</v>
      </c>
      <c r="J1246" t="s">
        <v>128</v>
      </c>
      <c r="K1246" t="s">
        <v>49</v>
      </c>
      <c r="L1246" t="s">
        <v>2247</v>
      </c>
      <c r="M1246">
        <v>0.38</v>
      </c>
      <c r="N1246" t="s">
        <v>8</v>
      </c>
      <c r="O1246" t="s">
        <v>9</v>
      </c>
      <c r="P1246" t="s">
        <v>218</v>
      </c>
      <c r="Q1246" t="s">
        <v>1353</v>
      </c>
      <c r="R1246">
        <v>23518</v>
      </c>
      <c r="S1246">
        <v>42117</v>
      </c>
      <c r="T1246">
        <v>42117</v>
      </c>
      <c r="U1246">
        <v>38.405999999999999</v>
      </c>
      <c r="V1246">
        <v>1</v>
      </c>
      <c r="W1246">
        <v>3.07</v>
      </c>
      <c r="X1246">
        <v>88404</v>
      </c>
      <c r="Y1246" t="s">
        <v>3215</v>
      </c>
    </row>
    <row r="1247" spans="1:25" x14ac:dyDescent="0.2">
      <c r="A1247">
        <v>1253</v>
      </c>
      <c r="B1247" t="s">
        <v>2248</v>
      </c>
      <c r="C1247" t="s">
        <v>23</v>
      </c>
      <c r="D1247">
        <v>0.02</v>
      </c>
      <c r="E1247">
        <v>46.89</v>
      </c>
      <c r="F1247">
        <v>5.0999999999999996</v>
      </c>
      <c r="G1247" t="s">
        <v>14</v>
      </c>
      <c r="H1247" t="s">
        <v>47</v>
      </c>
      <c r="I1247" t="s">
        <v>24</v>
      </c>
      <c r="J1247" t="s">
        <v>71</v>
      </c>
      <c r="K1247" t="s">
        <v>120</v>
      </c>
      <c r="L1247" t="s">
        <v>1819</v>
      </c>
      <c r="M1247">
        <v>0.46</v>
      </c>
      <c r="N1247" t="s">
        <v>8</v>
      </c>
      <c r="O1247" t="s">
        <v>28</v>
      </c>
      <c r="P1247" t="s">
        <v>163</v>
      </c>
      <c r="Q1247" t="s">
        <v>2249</v>
      </c>
      <c r="R1247">
        <v>78613</v>
      </c>
      <c r="S1247">
        <v>42117</v>
      </c>
      <c r="T1247">
        <v>42117</v>
      </c>
      <c r="U1247">
        <v>421.3485</v>
      </c>
      <c r="V1247">
        <v>13</v>
      </c>
      <c r="W1247">
        <v>610.65</v>
      </c>
      <c r="X1247">
        <v>89981</v>
      </c>
      <c r="Y1247" t="s">
        <v>3216</v>
      </c>
    </row>
    <row r="1248" spans="1:25" x14ac:dyDescent="0.2">
      <c r="A1248">
        <v>1253</v>
      </c>
      <c r="B1248" t="s">
        <v>2248</v>
      </c>
      <c r="C1248" t="s">
        <v>23</v>
      </c>
      <c r="D1248">
        <v>0.05</v>
      </c>
      <c r="E1248">
        <v>140.97999999999999</v>
      </c>
      <c r="F1248">
        <v>36.090000000000003</v>
      </c>
      <c r="G1248" t="s">
        <v>2</v>
      </c>
      <c r="H1248" t="s">
        <v>47</v>
      </c>
      <c r="I1248" t="s">
        <v>4</v>
      </c>
      <c r="J1248" t="s">
        <v>93</v>
      </c>
      <c r="K1248" t="s">
        <v>6</v>
      </c>
      <c r="L1248" t="s">
        <v>1838</v>
      </c>
      <c r="M1248">
        <v>0.77</v>
      </c>
      <c r="N1248" t="s">
        <v>8</v>
      </c>
      <c r="O1248" t="s">
        <v>28</v>
      </c>
      <c r="P1248" t="s">
        <v>163</v>
      </c>
      <c r="Q1248" t="s">
        <v>2249</v>
      </c>
      <c r="R1248">
        <v>78613</v>
      </c>
      <c r="S1248">
        <v>42117</v>
      </c>
      <c r="T1248">
        <v>42119</v>
      </c>
      <c r="U1248">
        <v>-373.09</v>
      </c>
      <c r="V1248">
        <v>5</v>
      </c>
      <c r="W1248">
        <v>699.24</v>
      </c>
      <c r="X1248">
        <v>89981</v>
      </c>
      <c r="Y1248" t="s">
        <v>3216</v>
      </c>
    </row>
    <row r="1249" spans="1:25" x14ac:dyDescent="0.2">
      <c r="A1249">
        <v>1253</v>
      </c>
      <c r="B1249" t="s">
        <v>2248</v>
      </c>
      <c r="C1249" t="s">
        <v>23</v>
      </c>
      <c r="D1249">
        <v>0.1</v>
      </c>
      <c r="E1249">
        <v>212.6</v>
      </c>
      <c r="F1249">
        <v>110.2</v>
      </c>
      <c r="G1249" t="s">
        <v>2</v>
      </c>
      <c r="H1249" t="s">
        <v>47</v>
      </c>
      <c r="I1249" t="s">
        <v>4</v>
      </c>
      <c r="J1249" t="s">
        <v>5</v>
      </c>
      <c r="K1249" t="s">
        <v>6</v>
      </c>
      <c r="L1249" t="s">
        <v>139</v>
      </c>
      <c r="M1249">
        <v>0.73</v>
      </c>
      <c r="N1249" t="s">
        <v>8</v>
      </c>
      <c r="O1249" t="s">
        <v>28</v>
      </c>
      <c r="P1249" t="s">
        <v>163</v>
      </c>
      <c r="Q1249" t="s">
        <v>2249</v>
      </c>
      <c r="R1249">
        <v>78613</v>
      </c>
      <c r="S1249">
        <v>42117</v>
      </c>
      <c r="T1249">
        <v>42119</v>
      </c>
      <c r="U1249">
        <v>-3465.0720000000001</v>
      </c>
      <c r="V1249">
        <v>12</v>
      </c>
      <c r="W1249">
        <v>2346.0300000000002</v>
      </c>
      <c r="X1249">
        <v>89981</v>
      </c>
      <c r="Y1249" t="s">
        <v>3216</v>
      </c>
    </row>
    <row r="1250" spans="1:25" x14ac:dyDescent="0.2">
      <c r="A1250">
        <v>146</v>
      </c>
      <c r="B1250" t="s">
        <v>1576</v>
      </c>
      <c r="C1250" t="s">
        <v>92</v>
      </c>
      <c r="D1250">
        <v>0.06</v>
      </c>
      <c r="E1250">
        <v>180.98</v>
      </c>
      <c r="F1250">
        <v>26.2</v>
      </c>
      <c r="G1250" t="s">
        <v>2</v>
      </c>
      <c r="H1250" t="s">
        <v>70</v>
      </c>
      <c r="I1250" t="s">
        <v>4</v>
      </c>
      <c r="J1250" t="s">
        <v>85</v>
      </c>
      <c r="K1250" t="s">
        <v>33</v>
      </c>
      <c r="L1250" t="s">
        <v>2250</v>
      </c>
      <c r="M1250">
        <v>0.59</v>
      </c>
      <c r="N1250" t="s">
        <v>8</v>
      </c>
      <c r="O1250" t="s">
        <v>28</v>
      </c>
      <c r="P1250" t="s">
        <v>163</v>
      </c>
      <c r="Q1250" t="s">
        <v>1578</v>
      </c>
      <c r="R1250">
        <v>76148</v>
      </c>
      <c r="S1250">
        <v>42117</v>
      </c>
      <c r="T1250">
        <v>42118</v>
      </c>
      <c r="U1250">
        <v>251.4084</v>
      </c>
      <c r="V1250">
        <v>5</v>
      </c>
      <c r="W1250">
        <v>929.57</v>
      </c>
      <c r="X1250">
        <v>91090</v>
      </c>
      <c r="Y1250" t="s">
        <v>3216</v>
      </c>
    </row>
    <row r="1251" spans="1:25" x14ac:dyDescent="0.2">
      <c r="A1251">
        <v>699</v>
      </c>
      <c r="B1251" t="s">
        <v>837</v>
      </c>
      <c r="C1251" t="s">
        <v>92</v>
      </c>
      <c r="D1251">
        <v>0.03</v>
      </c>
      <c r="E1251">
        <v>5.28</v>
      </c>
      <c r="F1251">
        <v>5.61</v>
      </c>
      <c r="G1251" t="s">
        <v>14</v>
      </c>
      <c r="H1251" t="s">
        <v>15</v>
      </c>
      <c r="I1251" t="s">
        <v>24</v>
      </c>
      <c r="J1251" t="s">
        <v>64</v>
      </c>
      <c r="K1251" t="s">
        <v>49</v>
      </c>
      <c r="L1251" t="s">
        <v>2251</v>
      </c>
      <c r="M1251">
        <v>0.4</v>
      </c>
      <c r="N1251" t="s">
        <v>8</v>
      </c>
      <c r="O1251" t="s">
        <v>35</v>
      </c>
      <c r="P1251" t="s">
        <v>66</v>
      </c>
      <c r="Q1251" t="s">
        <v>76</v>
      </c>
      <c r="R1251">
        <v>90041</v>
      </c>
      <c r="S1251">
        <v>42117</v>
      </c>
      <c r="T1251">
        <v>42118</v>
      </c>
      <c r="U1251">
        <v>-16.670000000000002</v>
      </c>
      <c r="V1251">
        <v>5</v>
      </c>
      <c r="W1251">
        <v>32.5</v>
      </c>
      <c r="X1251">
        <v>44517</v>
      </c>
      <c r="Y1251" t="s">
        <v>3217</v>
      </c>
    </row>
    <row r="1252" spans="1:25" x14ac:dyDescent="0.2">
      <c r="A1252">
        <v>702</v>
      </c>
      <c r="B1252" t="s">
        <v>2252</v>
      </c>
      <c r="C1252" t="s">
        <v>92</v>
      </c>
      <c r="D1252">
        <v>0.03</v>
      </c>
      <c r="E1252">
        <v>5.28</v>
      </c>
      <c r="F1252">
        <v>5.61</v>
      </c>
      <c r="G1252" t="s">
        <v>14</v>
      </c>
      <c r="H1252" t="s">
        <v>15</v>
      </c>
      <c r="I1252" t="s">
        <v>24</v>
      </c>
      <c r="J1252" t="s">
        <v>64</v>
      </c>
      <c r="K1252" t="s">
        <v>49</v>
      </c>
      <c r="L1252" t="s">
        <v>2251</v>
      </c>
      <c r="M1252">
        <v>0.4</v>
      </c>
      <c r="N1252" t="s">
        <v>8</v>
      </c>
      <c r="O1252" t="s">
        <v>35</v>
      </c>
      <c r="P1252" t="s">
        <v>66</v>
      </c>
      <c r="Q1252" t="s">
        <v>2253</v>
      </c>
      <c r="R1252">
        <v>95404</v>
      </c>
      <c r="S1252">
        <v>42117</v>
      </c>
      <c r="T1252">
        <v>42118</v>
      </c>
      <c r="U1252">
        <v>-16.670000000000002</v>
      </c>
      <c r="V1252">
        <v>1</v>
      </c>
      <c r="W1252">
        <v>6.5</v>
      </c>
      <c r="X1252">
        <v>87977</v>
      </c>
      <c r="Y1252" t="s">
        <v>3217</v>
      </c>
    </row>
    <row r="1253" spans="1:25" x14ac:dyDescent="0.2">
      <c r="A1253">
        <v>1304</v>
      </c>
      <c r="B1253" t="s">
        <v>2254</v>
      </c>
      <c r="C1253" t="s">
        <v>92</v>
      </c>
      <c r="D1253">
        <v>0.08</v>
      </c>
      <c r="E1253">
        <v>2.88</v>
      </c>
      <c r="F1253">
        <v>0.5</v>
      </c>
      <c r="G1253" t="s">
        <v>14</v>
      </c>
      <c r="H1253" t="s">
        <v>15</v>
      </c>
      <c r="I1253" t="s">
        <v>24</v>
      </c>
      <c r="J1253" t="s">
        <v>128</v>
      </c>
      <c r="K1253" t="s">
        <v>49</v>
      </c>
      <c r="L1253" t="s">
        <v>2255</v>
      </c>
      <c r="M1253">
        <v>0.39</v>
      </c>
      <c r="N1253" t="s">
        <v>8</v>
      </c>
      <c r="O1253" t="s">
        <v>35</v>
      </c>
      <c r="P1253" t="s">
        <v>122</v>
      </c>
      <c r="Q1253" t="s">
        <v>2256</v>
      </c>
      <c r="R1253">
        <v>84084</v>
      </c>
      <c r="S1253">
        <v>42117</v>
      </c>
      <c r="T1253">
        <v>42118</v>
      </c>
      <c r="U1253">
        <v>6.0305999999999997</v>
      </c>
      <c r="V1253">
        <v>3</v>
      </c>
      <c r="W1253">
        <v>8.74</v>
      </c>
      <c r="X1253">
        <v>87004</v>
      </c>
      <c r="Y1253" t="s">
        <v>3217</v>
      </c>
    </row>
    <row r="1254" spans="1:25" x14ac:dyDescent="0.2">
      <c r="A1254">
        <v>483</v>
      </c>
      <c r="B1254" t="s">
        <v>791</v>
      </c>
      <c r="C1254" t="s">
        <v>46</v>
      </c>
      <c r="D1254">
        <v>0.06</v>
      </c>
      <c r="E1254">
        <v>3.36</v>
      </c>
      <c r="F1254">
        <v>6.27</v>
      </c>
      <c r="G1254" t="s">
        <v>14</v>
      </c>
      <c r="H1254" t="s">
        <v>70</v>
      </c>
      <c r="I1254" t="s">
        <v>24</v>
      </c>
      <c r="J1254" t="s">
        <v>48</v>
      </c>
      <c r="K1254" t="s">
        <v>49</v>
      </c>
      <c r="L1254" t="s">
        <v>162</v>
      </c>
      <c r="M1254">
        <v>0.4</v>
      </c>
      <c r="N1254" t="s">
        <v>8</v>
      </c>
      <c r="O1254" t="s">
        <v>28</v>
      </c>
      <c r="P1254" t="s">
        <v>79</v>
      </c>
      <c r="Q1254" t="s">
        <v>793</v>
      </c>
      <c r="R1254">
        <v>60543</v>
      </c>
      <c r="S1254">
        <v>42117</v>
      </c>
      <c r="T1254">
        <v>42118</v>
      </c>
      <c r="U1254">
        <v>-24.057539999999999</v>
      </c>
      <c r="V1254">
        <v>2</v>
      </c>
      <c r="W1254">
        <v>8.82</v>
      </c>
      <c r="X1254">
        <v>90354</v>
      </c>
      <c r="Y1254" t="s">
        <v>3216</v>
      </c>
    </row>
    <row r="1255" spans="1:25" x14ac:dyDescent="0.2">
      <c r="A1255">
        <v>483</v>
      </c>
      <c r="B1255" t="s">
        <v>791</v>
      </c>
      <c r="C1255" t="s">
        <v>46</v>
      </c>
      <c r="D1255">
        <v>7.0000000000000007E-2</v>
      </c>
      <c r="E1255">
        <v>699.99</v>
      </c>
      <c r="F1255">
        <v>24.49</v>
      </c>
      <c r="G1255" t="s">
        <v>14</v>
      </c>
      <c r="H1255" t="s">
        <v>70</v>
      </c>
      <c r="I1255" t="s">
        <v>16</v>
      </c>
      <c r="J1255" t="s">
        <v>39</v>
      </c>
      <c r="K1255" t="s">
        <v>40</v>
      </c>
      <c r="L1255" t="s">
        <v>289</v>
      </c>
      <c r="M1255">
        <v>0.41</v>
      </c>
      <c r="N1255" t="s">
        <v>8</v>
      </c>
      <c r="O1255" t="s">
        <v>28</v>
      </c>
      <c r="P1255" t="s">
        <v>79</v>
      </c>
      <c r="Q1255" t="s">
        <v>793</v>
      </c>
      <c r="R1255">
        <v>60543</v>
      </c>
      <c r="S1255">
        <v>42117</v>
      </c>
      <c r="T1255">
        <v>42119</v>
      </c>
      <c r="U1255">
        <v>2583.5614799999998</v>
      </c>
      <c r="V1255">
        <v>9</v>
      </c>
      <c r="W1255">
        <v>5976.09</v>
      </c>
      <c r="X1255">
        <v>90354</v>
      </c>
      <c r="Y1255" t="s">
        <v>3216</v>
      </c>
    </row>
    <row r="1256" spans="1:25" x14ac:dyDescent="0.2">
      <c r="A1256">
        <v>1257</v>
      </c>
      <c r="B1256" t="s">
        <v>2257</v>
      </c>
      <c r="C1256" t="s">
        <v>1</v>
      </c>
      <c r="D1256">
        <v>0.04</v>
      </c>
      <c r="E1256">
        <v>2.52</v>
      </c>
      <c r="F1256">
        <v>1.92</v>
      </c>
      <c r="G1256" t="s">
        <v>14</v>
      </c>
      <c r="H1256" t="s">
        <v>47</v>
      </c>
      <c r="I1256" t="s">
        <v>24</v>
      </c>
      <c r="J1256" t="s">
        <v>544</v>
      </c>
      <c r="K1256" t="s">
        <v>26</v>
      </c>
      <c r="L1256" t="s">
        <v>2258</v>
      </c>
      <c r="M1256">
        <v>0.82</v>
      </c>
      <c r="N1256" t="s">
        <v>8</v>
      </c>
      <c r="O1256" t="s">
        <v>35</v>
      </c>
      <c r="P1256" t="s">
        <v>36</v>
      </c>
      <c r="Q1256" t="s">
        <v>1099</v>
      </c>
      <c r="R1256">
        <v>80013</v>
      </c>
      <c r="S1256">
        <v>42118</v>
      </c>
      <c r="T1256">
        <v>42118</v>
      </c>
      <c r="U1256">
        <v>-8.2080000000000002</v>
      </c>
      <c r="V1256">
        <v>1</v>
      </c>
      <c r="W1256">
        <v>3.13</v>
      </c>
      <c r="X1256">
        <v>86536</v>
      </c>
      <c r="Y1256" t="s">
        <v>3217</v>
      </c>
    </row>
    <row r="1257" spans="1:25" x14ac:dyDescent="0.2">
      <c r="A1257">
        <v>3325</v>
      </c>
      <c r="B1257" t="s">
        <v>2259</v>
      </c>
      <c r="C1257" t="s">
        <v>1</v>
      </c>
      <c r="D1257">
        <v>7.0000000000000007E-2</v>
      </c>
      <c r="E1257">
        <v>5.58</v>
      </c>
      <c r="F1257">
        <v>1.99</v>
      </c>
      <c r="G1257" t="s">
        <v>14</v>
      </c>
      <c r="H1257" t="s">
        <v>15</v>
      </c>
      <c r="I1257" t="s">
        <v>24</v>
      </c>
      <c r="J1257" t="s">
        <v>25</v>
      </c>
      <c r="K1257" t="s">
        <v>26</v>
      </c>
      <c r="L1257" t="s">
        <v>2260</v>
      </c>
      <c r="M1257">
        <v>0.46</v>
      </c>
      <c r="N1257" t="s">
        <v>8</v>
      </c>
      <c r="O1257" t="s">
        <v>35</v>
      </c>
      <c r="P1257" t="s">
        <v>115</v>
      </c>
      <c r="Q1257" t="s">
        <v>2261</v>
      </c>
      <c r="R1257">
        <v>97420</v>
      </c>
      <c r="S1257">
        <v>42118</v>
      </c>
      <c r="T1257">
        <v>42120</v>
      </c>
      <c r="U1257">
        <v>23.045999999999999</v>
      </c>
      <c r="V1257">
        <v>23</v>
      </c>
      <c r="W1257">
        <v>121.46</v>
      </c>
      <c r="X1257">
        <v>90987</v>
      </c>
      <c r="Y1257" t="s">
        <v>3217</v>
      </c>
    </row>
    <row r="1258" spans="1:25" x14ac:dyDescent="0.2">
      <c r="A1258">
        <v>1085</v>
      </c>
      <c r="B1258" t="s">
        <v>207</v>
      </c>
      <c r="C1258" t="s">
        <v>13</v>
      </c>
      <c r="D1258">
        <v>0.04</v>
      </c>
      <c r="E1258">
        <v>9.06</v>
      </c>
      <c r="F1258">
        <v>9.86</v>
      </c>
      <c r="G1258" t="s">
        <v>14</v>
      </c>
      <c r="H1258" t="s">
        <v>47</v>
      </c>
      <c r="I1258" t="s">
        <v>24</v>
      </c>
      <c r="J1258" t="s">
        <v>64</v>
      </c>
      <c r="K1258" t="s">
        <v>49</v>
      </c>
      <c r="L1258" t="s">
        <v>2262</v>
      </c>
      <c r="M1258">
        <v>0.4</v>
      </c>
      <c r="N1258" t="s">
        <v>8</v>
      </c>
      <c r="O1258" t="s">
        <v>87</v>
      </c>
      <c r="P1258" t="s">
        <v>88</v>
      </c>
      <c r="Q1258" t="s">
        <v>209</v>
      </c>
      <c r="R1258">
        <v>11729</v>
      </c>
      <c r="S1258">
        <v>42118</v>
      </c>
      <c r="T1258">
        <v>42119</v>
      </c>
      <c r="U1258">
        <v>-53.25</v>
      </c>
      <c r="V1258">
        <v>3</v>
      </c>
      <c r="W1258">
        <v>30.87</v>
      </c>
      <c r="X1258">
        <v>86123</v>
      </c>
      <c r="Y1258" t="s">
        <v>3218</v>
      </c>
    </row>
    <row r="1259" spans="1:25" x14ac:dyDescent="0.2">
      <c r="A1259">
        <v>1086</v>
      </c>
      <c r="B1259" t="s">
        <v>2263</v>
      </c>
      <c r="C1259" t="s">
        <v>13</v>
      </c>
      <c r="D1259">
        <v>0.04</v>
      </c>
      <c r="E1259">
        <v>14.27</v>
      </c>
      <c r="F1259">
        <v>7.27</v>
      </c>
      <c r="G1259" t="s">
        <v>14</v>
      </c>
      <c r="H1259" t="s">
        <v>47</v>
      </c>
      <c r="I1259" t="s">
        <v>24</v>
      </c>
      <c r="J1259" t="s">
        <v>48</v>
      </c>
      <c r="K1259" t="s">
        <v>49</v>
      </c>
      <c r="L1259" t="s">
        <v>2264</v>
      </c>
      <c r="M1259">
        <v>0.38</v>
      </c>
      <c r="N1259" t="s">
        <v>8</v>
      </c>
      <c r="O1259" t="s">
        <v>87</v>
      </c>
      <c r="P1259" t="s">
        <v>88</v>
      </c>
      <c r="Q1259" t="s">
        <v>2265</v>
      </c>
      <c r="R1259">
        <v>11746</v>
      </c>
      <c r="S1259">
        <v>42118</v>
      </c>
      <c r="T1259">
        <v>42119</v>
      </c>
      <c r="U1259">
        <v>2.125</v>
      </c>
      <c r="V1259">
        <v>3</v>
      </c>
      <c r="W1259">
        <v>45.24</v>
      </c>
      <c r="X1259">
        <v>86123</v>
      </c>
      <c r="Y1259" t="s">
        <v>3218</v>
      </c>
    </row>
    <row r="1260" spans="1:25" x14ac:dyDescent="0.2">
      <c r="A1260">
        <v>1670</v>
      </c>
      <c r="B1260" t="s">
        <v>2266</v>
      </c>
      <c r="C1260" t="s">
        <v>23</v>
      </c>
      <c r="D1260">
        <v>0.03</v>
      </c>
      <c r="E1260">
        <v>35.409999999999997</v>
      </c>
      <c r="F1260">
        <v>1.99</v>
      </c>
      <c r="G1260" t="s">
        <v>14</v>
      </c>
      <c r="H1260" t="s">
        <v>3</v>
      </c>
      <c r="I1260" t="s">
        <v>16</v>
      </c>
      <c r="J1260" t="s">
        <v>17</v>
      </c>
      <c r="K1260" t="s">
        <v>18</v>
      </c>
      <c r="L1260" t="s">
        <v>2267</v>
      </c>
      <c r="M1260">
        <v>0.43</v>
      </c>
      <c r="N1260" t="s">
        <v>8</v>
      </c>
      <c r="O1260" t="s">
        <v>9</v>
      </c>
      <c r="P1260" t="s">
        <v>218</v>
      </c>
      <c r="Q1260" t="s">
        <v>2149</v>
      </c>
      <c r="R1260">
        <v>24060</v>
      </c>
      <c r="S1260">
        <v>42118</v>
      </c>
      <c r="T1260">
        <v>42120</v>
      </c>
      <c r="U1260">
        <v>1912.422</v>
      </c>
      <c r="V1260">
        <v>10</v>
      </c>
      <c r="W1260">
        <v>367.52</v>
      </c>
      <c r="X1260">
        <v>86722</v>
      </c>
      <c r="Y1260" t="s">
        <v>3215</v>
      </c>
    </row>
    <row r="1261" spans="1:25" x14ac:dyDescent="0.2">
      <c r="A1261">
        <v>1670</v>
      </c>
      <c r="B1261" t="s">
        <v>2266</v>
      </c>
      <c r="C1261" t="s">
        <v>23</v>
      </c>
      <c r="D1261">
        <v>0</v>
      </c>
      <c r="E1261">
        <v>142.86000000000001</v>
      </c>
      <c r="F1261">
        <v>19.989999999999998</v>
      </c>
      <c r="G1261" t="s">
        <v>14</v>
      </c>
      <c r="H1261" t="s">
        <v>3</v>
      </c>
      <c r="I1261" t="s">
        <v>24</v>
      </c>
      <c r="J1261" t="s">
        <v>54</v>
      </c>
      <c r="K1261" t="s">
        <v>49</v>
      </c>
      <c r="L1261" t="s">
        <v>1932</v>
      </c>
      <c r="M1261">
        <v>0.56000000000000005</v>
      </c>
      <c r="N1261" t="s">
        <v>8</v>
      </c>
      <c r="O1261" t="s">
        <v>9</v>
      </c>
      <c r="P1261" t="s">
        <v>218</v>
      </c>
      <c r="Q1261" t="s">
        <v>2149</v>
      </c>
      <c r="R1261">
        <v>24060</v>
      </c>
      <c r="S1261">
        <v>42118</v>
      </c>
      <c r="T1261">
        <v>42127</v>
      </c>
      <c r="U1261">
        <v>-739.32600000000002</v>
      </c>
      <c r="V1261">
        <v>11</v>
      </c>
      <c r="W1261">
        <v>1576.35</v>
      </c>
      <c r="X1261">
        <v>86722</v>
      </c>
      <c r="Y1261" t="s">
        <v>3215</v>
      </c>
    </row>
    <row r="1262" spans="1:25" x14ac:dyDescent="0.2">
      <c r="A1262">
        <v>1391</v>
      </c>
      <c r="B1262" t="s">
        <v>2268</v>
      </c>
      <c r="C1262" t="s">
        <v>46</v>
      </c>
      <c r="D1262">
        <v>0</v>
      </c>
      <c r="E1262">
        <v>2.88</v>
      </c>
      <c r="F1262">
        <v>0.7</v>
      </c>
      <c r="G1262" t="s">
        <v>63</v>
      </c>
      <c r="H1262" t="s">
        <v>15</v>
      </c>
      <c r="I1262" t="s">
        <v>24</v>
      </c>
      <c r="J1262" t="s">
        <v>25</v>
      </c>
      <c r="K1262" t="s">
        <v>26</v>
      </c>
      <c r="L1262" t="s">
        <v>615</v>
      </c>
      <c r="M1262">
        <v>0.56000000000000005</v>
      </c>
      <c r="N1262" t="s">
        <v>8</v>
      </c>
      <c r="O1262" t="s">
        <v>35</v>
      </c>
      <c r="P1262" t="s">
        <v>66</v>
      </c>
      <c r="Q1262" t="s">
        <v>2269</v>
      </c>
      <c r="R1262">
        <v>94086</v>
      </c>
      <c r="S1262">
        <v>42118</v>
      </c>
      <c r="T1262">
        <v>42118</v>
      </c>
      <c r="U1262">
        <v>-0.11</v>
      </c>
      <c r="V1262">
        <v>1</v>
      </c>
      <c r="W1262">
        <v>7.96</v>
      </c>
      <c r="X1262">
        <v>88727</v>
      </c>
      <c r="Y1262" t="s">
        <v>3217</v>
      </c>
    </row>
    <row r="1263" spans="1:25" x14ac:dyDescent="0.2">
      <c r="A1263">
        <v>2570</v>
      </c>
      <c r="B1263" t="s">
        <v>2270</v>
      </c>
      <c r="C1263" t="s">
        <v>1</v>
      </c>
      <c r="D1263">
        <v>0</v>
      </c>
      <c r="E1263">
        <v>4.37</v>
      </c>
      <c r="F1263">
        <v>5.15</v>
      </c>
      <c r="G1263" t="s">
        <v>14</v>
      </c>
      <c r="H1263" t="s">
        <v>15</v>
      </c>
      <c r="I1263" t="s">
        <v>24</v>
      </c>
      <c r="J1263" t="s">
        <v>71</v>
      </c>
      <c r="K1263" t="s">
        <v>49</v>
      </c>
      <c r="L1263" t="s">
        <v>1271</v>
      </c>
      <c r="M1263">
        <v>0.59</v>
      </c>
      <c r="N1263" t="s">
        <v>8</v>
      </c>
      <c r="O1263" t="s">
        <v>35</v>
      </c>
      <c r="P1263" t="s">
        <v>66</v>
      </c>
      <c r="Q1263" t="s">
        <v>2271</v>
      </c>
      <c r="R1263">
        <v>95616</v>
      </c>
      <c r="S1263">
        <v>42119</v>
      </c>
      <c r="T1263">
        <v>42121</v>
      </c>
      <c r="U1263">
        <v>-150.2604</v>
      </c>
      <c r="V1263">
        <v>19</v>
      </c>
      <c r="W1263">
        <v>87.85</v>
      </c>
      <c r="X1263">
        <v>90327</v>
      </c>
      <c r="Y1263" t="s">
        <v>3217</v>
      </c>
    </row>
    <row r="1264" spans="1:25" x14ac:dyDescent="0.2">
      <c r="A1264">
        <v>2570</v>
      </c>
      <c r="B1264" t="s">
        <v>2270</v>
      </c>
      <c r="C1264" t="s">
        <v>1</v>
      </c>
      <c r="D1264">
        <v>0.01</v>
      </c>
      <c r="E1264">
        <v>500.98</v>
      </c>
      <c r="F1264">
        <v>56</v>
      </c>
      <c r="G1264" t="s">
        <v>2</v>
      </c>
      <c r="H1264" t="s">
        <v>15</v>
      </c>
      <c r="I1264" t="s">
        <v>4</v>
      </c>
      <c r="J1264" t="s">
        <v>85</v>
      </c>
      <c r="K1264" t="s">
        <v>33</v>
      </c>
      <c r="L1264" t="s">
        <v>2272</v>
      </c>
      <c r="M1264">
        <v>0.6</v>
      </c>
      <c r="N1264" t="s">
        <v>8</v>
      </c>
      <c r="O1264" t="s">
        <v>35</v>
      </c>
      <c r="P1264" t="s">
        <v>66</v>
      </c>
      <c r="Q1264" t="s">
        <v>2271</v>
      </c>
      <c r="R1264">
        <v>95616</v>
      </c>
      <c r="S1264">
        <v>42119</v>
      </c>
      <c r="T1264">
        <v>42120</v>
      </c>
      <c r="U1264">
        <v>4899.1288000000004</v>
      </c>
      <c r="V1264">
        <v>14</v>
      </c>
      <c r="W1264">
        <v>7429.63</v>
      </c>
      <c r="X1264">
        <v>90327</v>
      </c>
      <c r="Y1264" t="s">
        <v>3217</v>
      </c>
    </row>
    <row r="1265" spans="1:25" x14ac:dyDescent="0.2">
      <c r="A1265">
        <v>2570</v>
      </c>
      <c r="B1265" t="s">
        <v>2270</v>
      </c>
      <c r="C1265" t="s">
        <v>1</v>
      </c>
      <c r="D1265">
        <v>0.02</v>
      </c>
      <c r="E1265">
        <v>12.58</v>
      </c>
      <c r="F1265">
        <v>5.16</v>
      </c>
      <c r="G1265" t="s">
        <v>14</v>
      </c>
      <c r="H1265" t="s">
        <v>15</v>
      </c>
      <c r="I1265" t="s">
        <v>4</v>
      </c>
      <c r="J1265" t="s">
        <v>102</v>
      </c>
      <c r="K1265" t="s">
        <v>49</v>
      </c>
      <c r="L1265" t="s">
        <v>2273</v>
      </c>
      <c r="M1265">
        <v>0.43</v>
      </c>
      <c r="N1265" t="s">
        <v>8</v>
      </c>
      <c r="O1265" t="s">
        <v>35</v>
      </c>
      <c r="P1265" t="s">
        <v>66</v>
      </c>
      <c r="Q1265" t="s">
        <v>2271</v>
      </c>
      <c r="R1265">
        <v>95616</v>
      </c>
      <c r="S1265">
        <v>42119</v>
      </c>
      <c r="T1265">
        <v>42119</v>
      </c>
      <c r="U1265">
        <v>44.712000000000003</v>
      </c>
      <c r="V1265">
        <v>18</v>
      </c>
      <c r="W1265">
        <v>224.29</v>
      </c>
      <c r="X1265">
        <v>90327</v>
      </c>
      <c r="Y1265" t="s">
        <v>3217</v>
      </c>
    </row>
    <row r="1266" spans="1:25" x14ac:dyDescent="0.2">
      <c r="A1266">
        <v>2570</v>
      </c>
      <c r="B1266" t="s">
        <v>2270</v>
      </c>
      <c r="C1266" t="s">
        <v>1</v>
      </c>
      <c r="D1266">
        <v>0.1</v>
      </c>
      <c r="E1266">
        <v>7.7</v>
      </c>
      <c r="F1266">
        <v>3.68</v>
      </c>
      <c r="G1266" t="s">
        <v>14</v>
      </c>
      <c r="H1266" t="s">
        <v>15</v>
      </c>
      <c r="I1266" t="s">
        <v>4</v>
      </c>
      <c r="J1266" t="s">
        <v>102</v>
      </c>
      <c r="K1266" t="s">
        <v>26</v>
      </c>
      <c r="L1266" t="s">
        <v>2274</v>
      </c>
      <c r="M1266">
        <v>0.52</v>
      </c>
      <c r="N1266" t="s">
        <v>8</v>
      </c>
      <c r="O1266" t="s">
        <v>35</v>
      </c>
      <c r="P1266" t="s">
        <v>66</v>
      </c>
      <c r="Q1266" t="s">
        <v>2271</v>
      </c>
      <c r="R1266">
        <v>95616</v>
      </c>
      <c r="S1266">
        <v>42119</v>
      </c>
      <c r="T1266">
        <v>42120</v>
      </c>
      <c r="U1266">
        <v>-22.626000000000001</v>
      </c>
      <c r="V1266">
        <v>7</v>
      </c>
      <c r="W1266">
        <v>51.2</v>
      </c>
      <c r="X1266">
        <v>90327</v>
      </c>
      <c r="Y1266" t="s">
        <v>3217</v>
      </c>
    </row>
    <row r="1267" spans="1:25" x14ac:dyDescent="0.2">
      <c r="A1267">
        <v>2571</v>
      </c>
      <c r="B1267" t="s">
        <v>2275</v>
      </c>
      <c r="C1267" t="s">
        <v>1</v>
      </c>
      <c r="D1267">
        <v>0.01</v>
      </c>
      <c r="E1267">
        <v>500.98</v>
      </c>
      <c r="F1267">
        <v>56</v>
      </c>
      <c r="G1267" t="s">
        <v>2</v>
      </c>
      <c r="H1267" t="s">
        <v>15</v>
      </c>
      <c r="I1267" t="s">
        <v>4</v>
      </c>
      <c r="J1267" t="s">
        <v>85</v>
      </c>
      <c r="K1267" t="s">
        <v>33</v>
      </c>
      <c r="L1267" t="s">
        <v>2272</v>
      </c>
      <c r="M1267">
        <v>0.6</v>
      </c>
      <c r="N1267" t="s">
        <v>8</v>
      </c>
      <c r="O1267" t="s">
        <v>87</v>
      </c>
      <c r="P1267" t="s">
        <v>88</v>
      </c>
      <c r="Q1267" t="s">
        <v>89</v>
      </c>
      <c r="R1267">
        <v>10165</v>
      </c>
      <c r="S1267">
        <v>42119</v>
      </c>
      <c r="T1267">
        <v>42120</v>
      </c>
      <c r="U1267">
        <v>4260.1120000000001</v>
      </c>
      <c r="V1267">
        <v>56</v>
      </c>
      <c r="W1267">
        <v>29718.53</v>
      </c>
      <c r="X1267">
        <v>50656</v>
      </c>
      <c r="Y1267" t="s">
        <v>3218</v>
      </c>
    </row>
    <row r="1268" spans="1:25" x14ac:dyDescent="0.2">
      <c r="A1268">
        <v>2571</v>
      </c>
      <c r="B1268" t="s">
        <v>2275</v>
      </c>
      <c r="C1268" t="s">
        <v>1</v>
      </c>
      <c r="D1268">
        <v>0.1</v>
      </c>
      <c r="E1268">
        <v>7.7</v>
      </c>
      <c r="F1268">
        <v>3.68</v>
      </c>
      <c r="G1268" t="s">
        <v>14</v>
      </c>
      <c r="H1268" t="s">
        <v>15</v>
      </c>
      <c r="I1268" t="s">
        <v>4</v>
      </c>
      <c r="J1268" t="s">
        <v>102</v>
      </c>
      <c r="K1268" t="s">
        <v>26</v>
      </c>
      <c r="L1268" t="s">
        <v>2274</v>
      </c>
      <c r="M1268">
        <v>0.52</v>
      </c>
      <c r="N1268" t="s">
        <v>8</v>
      </c>
      <c r="O1268" t="s">
        <v>87</v>
      </c>
      <c r="P1268" t="s">
        <v>88</v>
      </c>
      <c r="Q1268" t="s">
        <v>89</v>
      </c>
      <c r="R1268">
        <v>10165</v>
      </c>
      <c r="S1268">
        <v>42119</v>
      </c>
      <c r="T1268">
        <v>42120</v>
      </c>
      <c r="U1268">
        <v>-25.14</v>
      </c>
      <c r="V1268">
        <v>27</v>
      </c>
      <c r="W1268">
        <v>197.48</v>
      </c>
      <c r="X1268">
        <v>50656</v>
      </c>
      <c r="Y1268" t="s">
        <v>3218</v>
      </c>
    </row>
    <row r="1269" spans="1:25" x14ac:dyDescent="0.2">
      <c r="A1269">
        <v>3379</v>
      </c>
      <c r="B1269" t="s">
        <v>1845</v>
      </c>
      <c r="C1269" t="s">
        <v>1</v>
      </c>
      <c r="D1269">
        <v>0.05</v>
      </c>
      <c r="E1269">
        <v>3.14</v>
      </c>
      <c r="F1269">
        <v>1.92</v>
      </c>
      <c r="G1269" t="s">
        <v>63</v>
      </c>
      <c r="H1269" t="s">
        <v>47</v>
      </c>
      <c r="I1269" t="s">
        <v>24</v>
      </c>
      <c r="J1269" t="s">
        <v>544</v>
      </c>
      <c r="K1269" t="s">
        <v>26</v>
      </c>
      <c r="L1269" t="s">
        <v>1416</v>
      </c>
      <c r="M1269">
        <v>0.84</v>
      </c>
      <c r="N1269" t="s">
        <v>8</v>
      </c>
      <c r="O1269" t="s">
        <v>9</v>
      </c>
      <c r="P1269" t="s">
        <v>51</v>
      </c>
      <c r="Q1269" t="s">
        <v>1847</v>
      </c>
      <c r="R1269">
        <v>30144</v>
      </c>
      <c r="S1269">
        <v>42119</v>
      </c>
      <c r="T1269">
        <v>42120</v>
      </c>
      <c r="U1269">
        <v>1628.37</v>
      </c>
      <c r="V1269">
        <v>18</v>
      </c>
      <c r="W1269">
        <v>59.22</v>
      </c>
      <c r="X1269">
        <v>88839</v>
      </c>
      <c r="Y1269" t="s">
        <v>3215</v>
      </c>
    </row>
    <row r="1270" spans="1:25" x14ac:dyDescent="0.2">
      <c r="A1270">
        <v>731</v>
      </c>
      <c r="B1270" t="s">
        <v>2276</v>
      </c>
      <c r="C1270" t="s">
        <v>13</v>
      </c>
      <c r="D1270">
        <v>0.09</v>
      </c>
      <c r="E1270">
        <v>101.41</v>
      </c>
      <c r="F1270">
        <v>35</v>
      </c>
      <c r="G1270" t="s">
        <v>14</v>
      </c>
      <c r="H1270" t="s">
        <v>15</v>
      </c>
      <c r="I1270" t="s">
        <v>24</v>
      </c>
      <c r="J1270" t="s">
        <v>54</v>
      </c>
      <c r="K1270" t="s">
        <v>40</v>
      </c>
      <c r="L1270" t="s">
        <v>742</v>
      </c>
      <c r="M1270">
        <v>0.82</v>
      </c>
      <c r="N1270" t="s">
        <v>8</v>
      </c>
      <c r="O1270" t="s">
        <v>87</v>
      </c>
      <c r="P1270" t="s">
        <v>379</v>
      </c>
      <c r="Q1270" t="s">
        <v>904</v>
      </c>
      <c r="R1270">
        <v>1803</v>
      </c>
      <c r="S1270">
        <v>42120</v>
      </c>
      <c r="T1270">
        <v>42121</v>
      </c>
      <c r="U1270">
        <v>-801.15480000000002</v>
      </c>
      <c r="V1270">
        <v>12</v>
      </c>
      <c r="W1270">
        <v>1178.32</v>
      </c>
      <c r="X1270">
        <v>90362</v>
      </c>
      <c r="Y1270" t="s">
        <v>3218</v>
      </c>
    </row>
    <row r="1271" spans="1:25" x14ac:dyDescent="0.2">
      <c r="A1271">
        <v>1893</v>
      </c>
      <c r="B1271" t="s">
        <v>2277</v>
      </c>
      <c r="C1271" t="s">
        <v>23</v>
      </c>
      <c r="D1271">
        <v>0.03</v>
      </c>
      <c r="E1271">
        <v>180.98</v>
      </c>
      <c r="F1271">
        <v>26.2</v>
      </c>
      <c r="G1271" t="s">
        <v>2</v>
      </c>
      <c r="H1271" t="s">
        <v>15</v>
      </c>
      <c r="I1271" t="s">
        <v>4</v>
      </c>
      <c r="J1271" t="s">
        <v>85</v>
      </c>
      <c r="K1271" t="s">
        <v>33</v>
      </c>
      <c r="L1271" t="s">
        <v>2250</v>
      </c>
      <c r="M1271">
        <v>0.59</v>
      </c>
      <c r="N1271" t="s">
        <v>8</v>
      </c>
      <c r="O1271" t="s">
        <v>28</v>
      </c>
      <c r="P1271" t="s">
        <v>56</v>
      </c>
      <c r="Q1271" t="s">
        <v>2278</v>
      </c>
      <c r="R1271">
        <v>63119</v>
      </c>
      <c r="S1271">
        <v>42120</v>
      </c>
      <c r="T1271">
        <v>42124</v>
      </c>
      <c r="U1271">
        <v>588.54</v>
      </c>
      <c r="V1271">
        <v>5</v>
      </c>
      <c r="W1271">
        <v>928.92</v>
      </c>
      <c r="X1271">
        <v>91262</v>
      </c>
      <c r="Y1271" t="s">
        <v>3216</v>
      </c>
    </row>
    <row r="1272" spans="1:25" x14ac:dyDescent="0.2">
      <c r="A1272">
        <v>2491</v>
      </c>
      <c r="B1272" t="s">
        <v>433</v>
      </c>
      <c r="C1272" t="s">
        <v>23</v>
      </c>
      <c r="D1272">
        <v>0.06</v>
      </c>
      <c r="E1272">
        <v>4.28</v>
      </c>
      <c r="F1272">
        <v>0.94</v>
      </c>
      <c r="G1272" t="s">
        <v>14</v>
      </c>
      <c r="H1272" t="s">
        <v>15</v>
      </c>
      <c r="I1272" t="s">
        <v>24</v>
      </c>
      <c r="J1272" t="s">
        <v>25</v>
      </c>
      <c r="K1272" t="s">
        <v>26</v>
      </c>
      <c r="L1272" t="s">
        <v>457</v>
      </c>
      <c r="M1272">
        <v>0.56000000000000005</v>
      </c>
      <c r="N1272" t="s">
        <v>8</v>
      </c>
      <c r="O1272" t="s">
        <v>35</v>
      </c>
      <c r="P1272" t="s">
        <v>66</v>
      </c>
      <c r="Q1272" t="s">
        <v>76</v>
      </c>
      <c r="R1272">
        <v>90045</v>
      </c>
      <c r="S1272">
        <v>42120</v>
      </c>
      <c r="T1272">
        <v>42122</v>
      </c>
      <c r="U1272">
        <v>0.37</v>
      </c>
      <c r="V1272">
        <v>9</v>
      </c>
      <c r="W1272">
        <v>38.96</v>
      </c>
      <c r="X1272">
        <v>11712</v>
      </c>
      <c r="Y1272" t="s">
        <v>3217</v>
      </c>
    </row>
    <row r="1273" spans="1:25" x14ac:dyDescent="0.2">
      <c r="A1273">
        <v>2495</v>
      </c>
      <c r="B1273" t="s">
        <v>2279</v>
      </c>
      <c r="C1273" t="s">
        <v>23</v>
      </c>
      <c r="D1273">
        <v>0.06</v>
      </c>
      <c r="E1273">
        <v>4.28</v>
      </c>
      <c r="F1273">
        <v>0.94</v>
      </c>
      <c r="G1273" t="s">
        <v>14</v>
      </c>
      <c r="H1273" t="s">
        <v>15</v>
      </c>
      <c r="I1273" t="s">
        <v>24</v>
      </c>
      <c r="J1273" t="s">
        <v>25</v>
      </c>
      <c r="K1273" t="s">
        <v>26</v>
      </c>
      <c r="L1273" t="s">
        <v>457</v>
      </c>
      <c r="M1273">
        <v>0.56000000000000005</v>
      </c>
      <c r="N1273" t="s">
        <v>8</v>
      </c>
      <c r="O1273" t="s">
        <v>35</v>
      </c>
      <c r="P1273" t="s">
        <v>1036</v>
      </c>
      <c r="Q1273" t="s">
        <v>1637</v>
      </c>
      <c r="R1273">
        <v>82901</v>
      </c>
      <c r="S1273">
        <v>42120</v>
      </c>
      <c r="T1273">
        <v>42122</v>
      </c>
      <c r="U1273">
        <v>0.37</v>
      </c>
      <c r="V1273">
        <v>2</v>
      </c>
      <c r="W1273">
        <v>8.66</v>
      </c>
      <c r="X1273">
        <v>86885</v>
      </c>
      <c r="Y1273" t="s">
        <v>3217</v>
      </c>
    </row>
    <row r="1274" spans="1:25" x14ac:dyDescent="0.2">
      <c r="A1274">
        <v>2489</v>
      </c>
      <c r="B1274" t="s">
        <v>427</v>
      </c>
      <c r="C1274" t="s">
        <v>92</v>
      </c>
      <c r="D1274">
        <v>0.04</v>
      </c>
      <c r="E1274">
        <v>419.19</v>
      </c>
      <c r="F1274">
        <v>19.989999999999998</v>
      </c>
      <c r="G1274" t="s">
        <v>14</v>
      </c>
      <c r="H1274" t="s">
        <v>47</v>
      </c>
      <c r="I1274" t="s">
        <v>24</v>
      </c>
      <c r="J1274" t="s">
        <v>54</v>
      </c>
      <c r="K1274" t="s">
        <v>49</v>
      </c>
      <c r="L1274" t="s">
        <v>2168</v>
      </c>
      <c r="M1274">
        <v>0.57999999999999996</v>
      </c>
      <c r="N1274" t="s">
        <v>8</v>
      </c>
      <c r="O1274" t="s">
        <v>35</v>
      </c>
      <c r="P1274" t="s">
        <v>66</v>
      </c>
      <c r="Q1274" t="s">
        <v>429</v>
      </c>
      <c r="R1274">
        <v>94521</v>
      </c>
      <c r="S1274">
        <v>42120</v>
      </c>
      <c r="T1274">
        <v>42121</v>
      </c>
      <c r="U1274">
        <v>1388.3559</v>
      </c>
      <c r="V1274">
        <v>5</v>
      </c>
      <c r="W1274">
        <v>2012.11</v>
      </c>
      <c r="X1274">
        <v>86885</v>
      </c>
      <c r="Y1274" t="s">
        <v>3217</v>
      </c>
    </row>
    <row r="1275" spans="1:25" x14ac:dyDescent="0.2">
      <c r="A1275">
        <v>2491</v>
      </c>
      <c r="B1275" t="s">
        <v>433</v>
      </c>
      <c r="C1275" t="s">
        <v>92</v>
      </c>
      <c r="D1275">
        <v>0.04</v>
      </c>
      <c r="E1275">
        <v>419.19</v>
      </c>
      <c r="F1275">
        <v>19.989999999999998</v>
      </c>
      <c r="G1275" t="s">
        <v>14</v>
      </c>
      <c r="H1275" t="s">
        <v>47</v>
      </c>
      <c r="I1275" t="s">
        <v>24</v>
      </c>
      <c r="J1275" t="s">
        <v>54</v>
      </c>
      <c r="K1275" t="s">
        <v>49</v>
      </c>
      <c r="L1275" t="s">
        <v>2168</v>
      </c>
      <c r="M1275">
        <v>0.57999999999999996</v>
      </c>
      <c r="N1275" t="s">
        <v>8</v>
      </c>
      <c r="O1275" t="s">
        <v>35</v>
      </c>
      <c r="P1275" t="s">
        <v>66</v>
      </c>
      <c r="Q1275" t="s">
        <v>76</v>
      </c>
      <c r="R1275">
        <v>90045</v>
      </c>
      <c r="S1275">
        <v>42120</v>
      </c>
      <c r="T1275">
        <v>42121</v>
      </c>
      <c r="U1275">
        <v>1947.67</v>
      </c>
      <c r="V1275">
        <v>20</v>
      </c>
      <c r="W1275">
        <v>8048.45</v>
      </c>
      <c r="X1275">
        <v>23042</v>
      </c>
      <c r="Y1275" t="s">
        <v>3217</v>
      </c>
    </row>
    <row r="1276" spans="1:25" x14ac:dyDescent="0.2">
      <c r="A1276">
        <v>2380</v>
      </c>
      <c r="B1276" t="s">
        <v>2280</v>
      </c>
      <c r="C1276" t="s">
        <v>46</v>
      </c>
      <c r="D1276">
        <v>7.0000000000000007E-2</v>
      </c>
      <c r="E1276">
        <v>3.38</v>
      </c>
      <c r="F1276">
        <v>0.85</v>
      </c>
      <c r="G1276" t="s">
        <v>14</v>
      </c>
      <c r="H1276" t="s">
        <v>3</v>
      </c>
      <c r="I1276" t="s">
        <v>24</v>
      </c>
      <c r="J1276" t="s">
        <v>25</v>
      </c>
      <c r="K1276" t="s">
        <v>26</v>
      </c>
      <c r="L1276" t="s">
        <v>912</v>
      </c>
      <c r="M1276">
        <v>0.48</v>
      </c>
      <c r="N1276" t="s">
        <v>8</v>
      </c>
      <c r="O1276" t="s">
        <v>28</v>
      </c>
      <c r="P1276" t="s">
        <v>265</v>
      </c>
      <c r="Q1276" t="s">
        <v>2281</v>
      </c>
      <c r="R1276">
        <v>49505</v>
      </c>
      <c r="S1276">
        <v>42120</v>
      </c>
      <c r="T1276">
        <v>42122</v>
      </c>
      <c r="U1276">
        <v>19.04</v>
      </c>
      <c r="V1276">
        <v>9</v>
      </c>
      <c r="W1276">
        <v>29.08</v>
      </c>
      <c r="X1276">
        <v>86654</v>
      </c>
      <c r="Y1276" t="s">
        <v>3216</v>
      </c>
    </row>
    <row r="1277" spans="1:25" x14ac:dyDescent="0.2">
      <c r="A1277">
        <v>2382</v>
      </c>
      <c r="B1277" t="s">
        <v>2282</v>
      </c>
      <c r="C1277" t="s">
        <v>46</v>
      </c>
      <c r="D1277">
        <v>7.0000000000000007E-2</v>
      </c>
      <c r="E1277">
        <v>3.38</v>
      </c>
      <c r="F1277">
        <v>0.85</v>
      </c>
      <c r="G1277" t="s">
        <v>14</v>
      </c>
      <c r="H1277" t="s">
        <v>3</v>
      </c>
      <c r="I1277" t="s">
        <v>24</v>
      </c>
      <c r="J1277" t="s">
        <v>25</v>
      </c>
      <c r="K1277" t="s">
        <v>26</v>
      </c>
      <c r="L1277" t="s">
        <v>912</v>
      </c>
      <c r="M1277">
        <v>0.48</v>
      </c>
      <c r="N1277" t="s">
        <v>8</v>
      </c>
      <c r="O1277" t="s">
        <v>87</v>
      </c>
      <c r="P1277" t="s">
        <v>88</v>
      </c>
      <c r="Q1277" t="s">
        <v>89</v>
      </c>
      <c r="R1277">
        <v>10024</v>
      </c>
      <c r="S1277">
        <v>42120</v>
      </c>
      <c r="T1277">
        <v>42122</v>
      </c>
      <c r="U1277">
        <v>19.04</v>
      </c>
      <c r="V1277">
        <v>34</v>
      </c>
      <c r="W1277">
        <v>109.86</v>
      </c>
      <c r="X1277">
        <v>13606</v>
      </c>
      <c r="Y1277" t="s">
        <v>3218</v>
      </c>
    </row>
    <row r="1278" spans="1:25" x14ac:dyDescent="0.2">
      <c r="A1278">
        <v>2468</v>
      </c>
      <c r="B1278" t="s">
        <v>1587</v>
      </c>
      <c r="C1278" t="s">
        <v>1</v>
      </c>
      <c r="D1278">
        <v>0.09</v>
      </c>
      <c r="E1278">
        <v>58.1</v>
      </c>
      <c r="F1278">
        <v>1.49</v>
      </c>
      <c r="G1278" t="s">
        <v>63</v>
      </c>
      <c r="H1278" t="s">
        <v>47</v>
      </c>
      <c r="I1278" t="s">
        <v>24</v>
      </c>
      <c r="J1278" t="s">
        <v>48</v>
      </c>
      <c r="K1278" t="s">
        <v>49</v>
      </c>
      <c r="L1278" t="s">
        <v>598</v>
      </c>
      <c r="M1278">
        <v>0.38</v>
      </c>
      <c r="N1278" t="s">
        <v>8</v>
      </c>
      <c r="O1278" t="s">
        <v>9</v>
      </c>
      <c r="P1278" t="s">
        <v>73</v>
      </c>
      <c r="Q1278" t="s">
        <v>1589</v>
      </c>
      <c r="R1278">
        <v>28144</v>
      </c>
      <c r="S1278">
        <v>42121</v>
      </c>
      <c r="T1278">
        <v>42123</v>
      </c>
      <c r="U1278">
        <v>765.75</v>
      </c>
      <c r="V1278">
        <v>3</v>
      </c>
      <c r="W1278">
        <v>169.46</v>
      </c>
      <c r="X1278">
        <v>88135</v>
      </c>
      <c r="Y1278" t="s">
        <v>3215</v>
      </c>
    </row>
    <row r="1279" spans="1:25" x14ac:dyDescent="0.2">
      <c r="A1279">
        <v>983</v>
      </c>
      <c r="B1279" t="s">
        <v>2283</v>
      </c>
      <c r="C1279" t="s">
        <v>23</v>
      </c>
      <c r="D1279">
        <v>0.09</v>
      </c>
      <c r="E1279">
        <v>300.97000000000003</v>
      </c>
      <c r="F1279">
        <v>7.18</v>
      </c>
      <c r="G1279" t="s">
        <v>14</v>
      </c>
      <c r="H1279" t="s">
        <v>70</v>
      </c>
      <c r="I1279" t="s">
        <v>16</v>
      </c>
      <c r="J1279" t="s">
        <v>17</v>
      </c>
      <c r="K1279" t="s">
        <v>49</v>
      </c>
      <c r="L1279" t="s">
        <v>2185</v>
      </c>
      <c r="M1279">
        <v>0.48</v>
      </c>
      <c r="N1279" t="s">
        <v>8</v>
      </c>
      <c r="O1279" t="s">
        <v>9</v>
      </c>
      <c r="P1279" t="s">
        <v>20</v>
      </c>
      <c r="Q1279" t="s">
        <v>2284</v>
      </c>
      <c r="R1279">
        <v>72143</v>
      </c>
      <c r="S1279">
        <v>42121</v>
      </c>
      <c r="T1279">
        <v>42121</v>
      </c>
      <c r="U1279">
        <v>17.771999999999998</v>
      </c>
      <c r="V1279">
        <v>10</v>
      </c>
      <c r="W1279">
        <v>2848.38</v>
      </c>
      <c r="X1279">
        <v>90201</v>
      </c>
      <c r="Y1279" t="s">
        <v>3215</v>
      </c>
    </row>
    <row r="1280" spans="1:25" x14ac:dyDescent="0.2">
      <c r="A1280">
        <v>202</v>
      </c>
      <c r="B1280" t="s">
        <v>524</v>
      </c>
      <c r="C1280" t="s">
        <v>46</v>
      </c>
      <c r="D1280">
        <v>0.09</v>
      </c>
      <c r="E1280">
        <v>12.28</v>
      </c>
      <c r="F1280">
        <v>4.8600000000000003</v>
      </c>
      <c r="G1280" t="s">
        <v>14</v>
      </c>
      <c r="H1280" t="s">
        <v>70</v>
      </c>
      <c r="I1280" t="s">
        <v>24</v>
      </c>
      <c r="J1280" t="s">
        <v>64</v>
      </c>
      <c r="K1280" t="s">
        <v>49</v>
      </c>
      <c r="L1280" t="s">
        <v>1836</v>
      </c>
      <c r="M1280">
        <v>0.38</v>
      </c>
      <c r="N1280" t="s">
        <v>8</v>
      </c>
      <c r="O1280" t="s">
        <v>28</v>
      </c>
      <c r="P1280" t="s">
        <v>183</v>
      </c>
      <c r="Q1280" t="s">
        <v>526</v>
      </c>
      <c r="R1280">
        <v>74006</v>
      </c>
      <c r="S1280">
        <v>42121</v>
      </c>
      <c r="T1280">
        <v>42122</v>
      </c>
      <c r="U1280">
        <v>1.73</v>
      </c>
      <c r="V1280">
        <v>3</v>
      </c>
      <c r="W1280">
        <v>34.65</v>
      </c>
      <c r="X1280">
        <v>88971</v>
      </c>
      <c r="Y1280" t="s">
        <v>3216</v>
      </c>
    </row>
    <row r="1281" spans="1:25" x14ac:dyDescent="0.2">
      <c r="A1281">
        <v>762</v>
      </c>
      <c r="B1281" t="s">
        <v>2285</v>
      </c>
      <c r="C1281" t="s">
        <v>46</v>
      </c>
      <c r="D1281">
        <v>0</v>
      </c>
      <c r="E1281">
        <v>125.99</v>
      </c>
      <c r="F1281">
        <v>8.99</v>
      </c>
      <c r="G1281" t="s">
        <v>14</v>
      </c>
      <c r="H1281" t="s">
        <v>3</v>
      </c>
      <c r="I1281" t="s">
        <v>16</v>
      </c>
      <c r="J1281" t="s">
        <v>111</v>
      </c>
      <c r="K1281" t="s">
        <v>49</v>
      </c>
      <c r="L1281" t="s">
        <v>751</v>
      </c>
      <c r="M1281">
        <v>0.56999999999999995</v>
      </c>
      <c r="N1281" t="s">
        <v>8</v>
      </c>
      <c r="O1281" t="s">
        <v>35</v>
      </c>
      <c r="P1281" t="s">
        <v>42</v>
      </c>
      <c r="Q1281" t="s">
        <v>2286</v>
      </c>
      <c r="R1281">
        <v>98661</v>
      </c>
      <c r="S1281">
        <v>42121</v>
      </c>
      <c r="T1281">
        <v>42123</v>
      </c>
      <c r="U1281">
        <v>613.89576</v>
      </c>
      <c r="V1281">
        <v>12</v>
      </c>
      <c r="W1281">
        <v>1362.2</v>
      </c>
      <c r="X1281">
        <v>87525</v>
      </c>
      <c r="Y1281" t="s">
        <v>3217</v>
      </c>
    </row>
    <row r="1282" spans="1:25" x14ac:dyDescent="0.2">
      <c r="A1282">
        <v>3320</v>
      </c>
      <c r="B1282" t="s">
        <v>2287</v>
      </c>
      <c r="C1282" t="s">
        <v>46</v>
      </c>
      <c r="D1282">
        <v>0.08</v>
      </c>
      <c r="E1282">
        <v>3.28</v>
      </c>
      <c r="F1282">
        <v>3.97</v>
      </c>
      <c r="G1282" t="s">
        <v>14</v>
      </c>
      <c r="H1282" t="s">
        <v>3</v>
      </c>
      <c r="I1282" t="s">
        <v>24</v>
      </c>
      <c r="J1282" t="s">
        <v>25</v>
      </c>
      <c r="K1282" t="s">
        <v>26</v>
      </c>
      <c r="L1282" t="s">
        <v>221</v>
      </c>
      <c r="M1282">
        <v>0.56000000000000005</v>
      </c>
      <c r="N1282" t="s">
        <v>8</v>
      </c>
      <c r="O1282" t="s">
        <v>9</v>
      </c>
      <c r="P1282" t="s">
        <v>376</v>
      </c>
      <c r="Q1282" t="s">
        <v>2092</v>
      </c>
      <c r="R1282">
        <v>38301</v>
      </c>
      <c r="S1282">
        <v>42121</v>
      </c>
      <c r="T1282">
        <v>42122</v>
      </c>
      <c r="U1282">
        <v>0.42659999999999998</v>
      </c>
      <c r="V1282">
        <v>18</v>
      </c>
      <c r="W1282">
        <v>57.24</v>
      </c>
      <c r="X1282">
        <v>90103</v>
      </c>
      <c r="Y1282" t="s">
        <v>3215</v>
      </c>
    </row>
    <row r="1283" spans="1:25" x14ac:dyDescent="0.2">
      <c r="A1283">
        <v>3320</v>
      </c>
      <c r="B1283" t="s">
        <v>2287</v>
      </c>
      <c r="C1283" t="s">
        <v>46</v>
      </c>
      <c r="D1283">
        <v>0.09</v>
      </c>
      <c r="E1283">
        <v>40.97</v>
      </c>
      <c r="F1283">
        <v>8.99</v>
      </c>
      <c r="G1283" t="s">
        <v>63</v>
      </c>
      <c r="H1283" t="s">
        <v>3</v>
      </c>
      <c r="I1283" t="s">
        <v>24</v>
      </c>
      <c r="J1283" t="s">
        <v>25</v>
      </c>
      <c r="K1283" t="s">
        <v>18</v>
      </c>
      <c r="L1283" t="s">
        <v>1711</v>
      </c>
      <c r="M1283">
        <v>0.59</v>
      </c>
      <c r="N1283" t="s">
        <v>8</v>
      </c>
      <c r="O1283" t="s">
        <v>9</v>
      </c>
      <c r="P1283" t="s">
        <v>376</v>
      </c>
      <c r="Q1283" t="s">
        <v>2092</v>
      </c>
      <c r="R1283">
        <v>38301</v>
      </c>
      <c r="S1283">
        <v>42121</v>
      </c>
      <c r="T1283">
        <v>42123</v>
      </c>
      <c r="U1283">
        <v>66.215999999999994</v>
      </c>
      <c r="V1283">
        <v>22</v>
      </c>
      <c r="W1283">
        <v>824.7</v>
      </c>
      <c r="X1283">
        <v>90103</v>
      </c>
      <c r="Y1283" t="s">
        <v>3215</v>
      </c>
    </row>
    <row r="1284" spans="1:25" x14ac:dyDescent="0.2">
      <c r="A1284">
        <v>1439</v>
      </c>
      <c r="B1284" t="s">
        <v>2288</v>
      </c>
      <c r="C1284" t="s">
        <v>1</v>
      </c>
      <c r="D1284">
        <v>0.05</v>
      </c>
      <c r="E1284">
        <v>6.48</v>
      </c>
      <c r="F1284">
        <v>6.22</v>
      </c>
      <c r="G1284" t="s">
        <v>14</v>
      </c>
      <c r="H1284" t="s">
        <v>70</v>
      </c>
      <c r="I1284" t="s">
        <v>24</v>
      </c>
      <c r="J1284" t="s">
        <v>64</v>
      </c>
      <c r="K1284" t="s">
        <v>49</v>
      </c>
      <c r="L1284" t="s">
        <v>1054</v>
      </c>
      <c r="M1284">
        <v>0.37</v>
      </c>
      <c r="N1284" t="s">
        <v>8</v>
      </c>
      <c r="O1284" t="s">
        <v>87</v>
      </c>
      <c r="P1284" t="s">
        <v>293</v>
      </c>
      <c r="Q1284" t="s">
        <v>2289</v>
      </c>
      <c r="R1284">
        <v>44117</v>
      </c>
      <c r="S1284">
        <v>42122</v>
      </c>
      <c r="T1284">
        <v>42123</v>
      </c>
      <c r="U1284">
        <v>-29.07</v>
      </c>
      <c r="V1284">
        <v>3</v>
      </c>
      <c r="W1284">
        <v>21.46</v>
      </c>
      <c r="X1284">
        <v>90121</v>
      </c>
      <c r="Y1284" t="s">
        <v>3218</v>
      </c>
    </row>
    <row r="1285" spans="1:25" x14ac:dyDescent="0.2">
      <c r="A1285">
        <v>3011</v>
      </c>
      <c r="B1285" t="s">
        <v>2290</v>
      </c>
      <c r="C1285" t="s">
        <v>1</v>
      </c>
      <c r="D1285">
        <v>0.03</v>
      </c>
      <c r="E1285">
        <v>300.64999999999998</v>
      </c>
      <c r="F1285">
        <v>24.49</v>
      </c>
      <c r="G1285" t="s">
        <v>14</v>
      </c>
      <c r="H1285" t="s">
        <v>70</v>
      </c>
      <c r="I1285" t="s">
        <v>24</v>
      </c>
      <c r="J1285" t="s">
        <v>71</v>
      </c>
      <c r="K1285" t="s">
        <v>40</v>
      </c>
      <c r="L1285" t="s">
        <v>2291</v>
      </c>
      <c r="M1285">
        <v>0.52</v>
      </c>
      <c r="N1285" t="s">
        <v>8</v>
      </c>
      <c r="O1285" t="s">
        <v>87</v>
      </c>
      <c r="P1285" t="s">
        <v>379</v>
      </c>
      <c r="Q1285" t="s">
        <v>764</v>
      </c>
      <c r="R1285">
        <v>2113</v>
      </c>
      <c r="S1285">
        <v>42122</v>
      </c>
      <c r="T1285">
        <v>42124</v>
      </c>
      <c r="U1285">
        <v>1282.4960000000001</v>
      </c>
      <c r="V1285">
        <v>32</v>
      </c>
      <c r="W1285">
        <v>9705.4599999999991</v>
      </c>
      <c r="X1285">
        <v>7623</v>
      </c>
      <c r="Y1285" t="s">
        <v>3218</v>
      </c>
    </row>
    <row r="1286" spans="1:25" x14ac:dyDescent="0.2">
      <c r="A1286">
        <v>3011</v>
      </c>
      <c r="B1286" t="s">
        <v>2290</v>
      </c>
      <c r="C1286" t="s">
        <v>1</v>
      </c>
      <c r="D1286">
        <v>0.06</v>
      </c>
      <c r="E1286">
        <v>49.99</v>
      </c>
      <c r="F1286">
        <v>19.989999999999998</v>
      </c>
      <c r="G1286" t="s">
        <v>14</v>
      </c>
      <c r="H1286" t="s">
        <v>70</v>
      </c>
      <c r="I1286" t="s">
        <v>16</v>
      </c>
      <c r="J1286" t="s">
        <v>17</v>
      </c>
      <c r="K1286" t="s">
        <v>49</v>
      </c>
      <c r="L1286" t="s">
        <v>865</v>
      </c>
      <c r="M1286">
        <v>0.45</v>
      </c>
      <c r="N1286" t="s">
        <v>8</v>
      </c>
      <c r="O1286" t="s">
        <v>87</v>
      </c>
      <c r="P1286" t="s">
        <v>379</v>
      </c>
      <c r="Q1286" t="s">
        <v>764</v>
      </c>
      <c r="R1286">
        <v>2113</v>
      </c>
      <c r="S1286">
        <v>42122</v>
      </c>
      <c r="T1286">
        <v>42124</v>
      </c>
      <c r="U1286">
        <v>17.2</v>
      </c>
      <c r="V1286">
        <v>67</v>
      </c>
      <c r="W1286">
        <v>3247.54</v>
      </c>
      <c r="X1286">
        <v>7623</v>
      </c>
      <c r="Y1286" t="s">
        <v>3218</v>
      </c>
    </row>
    <row r="1287" spans="1:25" x14ac:dyDescent="0.2">
      <c r="A1287">
        <v>3011</v>
      </c>
      <c r="B1287" t="s">
        <v>2290</v>
      </c>
      <c r="C1287" t="s">
        <v>1</v>
      </c>
      <c r="D1287">
        <v>0.1</v>
      </c>
      <c r="E1287">
        <v>104.85</v>
      </c>
      <c r="F1287">
        <v>4.6500000000000004</v>
      </c>
      <c r="G1287" t="s">
        <v>14</v>
      </c>
      <c r="H1287" t="s">
        <v>70</v>
      </c>
      <c r="I1287" t="s">
        <v>24</v>
      </c>
      <c r="J1287" t="s">
        <v>64</v>
      </c>
      <c r="K1287" t="s">
        <v>49</v>
      </c>
      <c r="L1287" t="s">
        <v>2292</v>
      </c>
      <c r="M1287">
        <v>0.37</v>
      </c>
      <c r="N1287" t="s">
        <v>8</v>
      </c>
      <c r="O1287" t="s">
        <v>87</v>
      </c>
      <c r="P1287" t="s">
        <v>379</v>
      </c>
      <c r="Q1287" t="s">
        <v>764</v>
      </c>
      <c r="R1287">
        <v>2113</v>
      </c>
      <c r="S1287">
        <v>42122</v>
      </c>
      <c r="T1287">
        <v>42123</v>
      </c>
      <c r="U1287">
        <v>1184.1199999999999</v>
      </c>
      <c r="V1287">
        <v>58</v>
      </c>
      <c r="W1287">
        <v>5582.63</v>
      </c>
      <c r="X1287">
        <v>7623</v>
      </c>
      <c r="Y1287" t="s">
        <v>3218</v>
      </c>
    </row>
    <row r="1288" spans="1:25" x14ac:dyDescent="0.2">
      <c r="A1288">
        <v>3012</v>
      </c>
      <c r="B1288" t="s">
        <v>2293</v>
      </c>
      <c r="C1288" t="s">
        <v>1</v>
      </c>
      <c r="D1288">
        <v>0.03</v>
      </c>
      <c r="E1288">
        <v>300.64999999999998</v>
      </c>
      <c r="F1288">
        <v>24.49</v>
      </c>
      <c r="G1288" t="s">
        <v>14</v>
      </c>
      <c r="H1288" t="s">
        <v>70</v>
      </c>
      <c r="I1288" t="s">
        <v>24</v>
      </c>
      <c r="J1288" t="s">
        <v>71</v>
      </c>
      <c r="K1288" t="s">
        <v>40</v>
      </c>
      <c r="L1288" t="s">
        <v>2291</v>
      </c>
      <c r="M1288">
        <v>0.52</v>
      </c>
      <c r="N1288" t="s">
        <v>8</v>
      </c>
      <c r="O1288" t="s">
        <v>87</v>
      </c>
      <c r="P1288" t="s">
        <v>88</v>
      </c>
      <c r="Q1288" t="s">
        <v>2294</v>
      </c>
      <c r="R1288">
        <v>14609</v>
      </c>
      <c r="S1288">
        <v>42122</v>
      </c>
      <c r="T1288">
        <v>42124</v>
      </c>
      <c r="U1288">
        <v>1474.8704</v>
      </c>
      <c r="V1288">
        <v>8</v>
      </c>
      <c r="W1288">
        <v>2426.36</v>
      </c>
      <c r="X1288">
        <v>86346</v>
      </c>
      <c r="Y1288" t="s">
        <v>3218</v>
      </c>
    </row>
    <row r="1289" spans="1:25" x14ac:dyDescent="0.2">
      <c r="A1289">
        <v>3012</v>
      </c>
      <c r="B1289" t="s">
        <v>2293</v>
      </c>
      <c r="C1289" t="s">
        <v>1</v>
      </c>
      <c r="D1289">
        <v>0.06</v>
      </c>
      <c r="E1289">
        <v>49.99</v>
      </c>
      <c r="F1289">
        <v>19.989999999999998</v>
      </c>
      <c r="G1289" t="s">
        <v>14</v>
      </c>
      <c r="H1289" t="s">
        <v>70</v>
      </c>
      <c r="I1289" t="s">
        <v>16</v>
      </c>
      <c r="J1289" t="s">
        <v>17</v>
      </c>
      <c r="K1289" t="s">
        <v>49</v>
      </c>
      <c r="L1289" t="s">
        <v>865</v>
      </c>
      <c r="M1289">
        <v>0.45</v>
      </c>
      <c r="N1289" t="s">
        <v>8</v>
      </c>
      <c r="O1289" t="s">
        <v>87</v>
      </c>
      <c r="P1289" t="s">
        <v>88</v>
      </c>
      <c r="Q1289" t="s">
        <v>2294</v>
      </c>
      <c r="R1289">
        <v>14609</v>
      </c>
      <c r="S1289">
        <v>42122</v>
      </c>
      <c r="T1289">
        <v>42124</v>
      </c>
      <c r="U1289">
        <v>19.78</v>
      </c>
      <c r="V1289">
        <v>17</v>
      </c>
      <c r="W1289">
        <v>824</v>
      </c>
      <c r="X1289">
        <v>86346</v>
      </c>
      <c r="Y1289" t="s">
        <v>3218</v>
      </c>
    </row>
    <row r="1290" spans="1:25" x14ac:dyDescent="0.2">
      <c r="A1290">
        <v>3012</v>
      </c>
      <c r="B1290" t="s">
        <v>2293</v>
      </c>
      <c r="C1290" t="s">
        <v>1</v>
      </c>
      <c r="D1290">
        <v>0.1</v>
      </c>
      <c r="E1290">
        <v>104.85</v>
      </c>
      <c r="F1290">
        <v>4.6500000000000004</v>
      </c>
      <c r="G1290" t="s">
        <v>14</v>
      </c>
      <c r="H1290" t="s">
        <v>70</v>
      </c>
      <c r="I1290" t="s">
        <v>24</v>
      </c>
      <c r="J1290" t="s">
        <v>64</v>
      </c>
      <c r="K1290" t="s">
        <v>49</v>
      </c>
      <c r="L1290" t="s">
        <v>2292</v>
      </c>
      <c r="M1290">
        <v>0.37</v>
      </c>
      <c r="N1290" t="s">
        <v>8</v>
      </c>
      <c r="O1290" t="s">
        <v>87</v>
      </c>
      <c r="P1290" t="s">
        <v>88</v>
      </c>
      <c r="Q1290" t="s">
        <v>2294</v>
      </c>
      <c r="R1290">
        <v>14609</v>
      </c>
      <c r="S1290">
        <v>42122</v>
      </c>
      <c r="T1290">
        <v>42123</v>
      </c>
      <c r="U1290">
        <v>929.79570000000001</v>
      </c>
      <c r="V1290">
        <v>14</v>
      </c>
      <c r="W1290">
        <v>1347.53</v>
      </c>
      <c r="X1290">
        <v>86346</v>
      </c>
      <c r="Y1290" t="s">
        <v>3218</v>
      </c>
    </row>
    <row r="1291" spans="1:25" x14ac:dyDescent="0.2">
      <c r="A1291">
        <v>2254</v>
      </c>
      <c r="B1291" t="s">
        <v>801</v>
      </c>
      <c r="C1291" t="s">
        <v>13</v>
      </c>
      <c r="D1291">
        <v>0.1</v>
      </c>
      <c r="E1291">
        <v>48.91</v>
      </c>
      <c r="F1291">
        <v>5.97</v>
      </c>
      <c r="G1291" t="s">
        <v>14</v>
      </c>
      <c r="H1291" t="s">
        <v>70</v>
      </c>
      <c r="I1291" t="s">
        <v>24</v>
      </c>
      <c r="J1291" t="s">
        <v>64</v>
      </c>
      <c r="K1291" t="s">
        <v>49</v>
      </c>
      <c r="L1291" t="s">
        <v>2295</v>
      </c>
      <c r="M1291">
        <v>0.38</v>
      </c>
      <c r="N1291" t="s">
        <v>8</v>
      </c>
      <c r="O1291" t="s">
        <v>9</v>
      </c>
      <c r="P1291" t="s">
        <v>364</v>
      </c>
      <c r="Q1291" t="s">
        <v>803</v>
      </c>
      <c r="R1291">
        <v>42003</v>
      </c>
      <c r="S1291">
        <v>42122</v>
      </c>
      <c r="T1291">
        <v>42124</v>
      </c>
      <c r="U1291">
        <v>156.74340000000001</v>
      </c>
      <c r="V1291">
        <v>14</v>
      </c>
      <c r="W1291">
        <v>618.96</v>
      </c>
      <c r="X1291">
        <v>89279</v>
      </c>
      <c r="Y1291" t="s">
        <v>3215</v>
      </c>
    </row>
    <row r="1292" spans="1:25" x14ac:dyDescent="0.2">
      <c r="A1292">
        <v>2254</v>
      </c>
      <c r="B1292" t="s">
        <v>801</v>
      </c>
      <c r="C1292" t="s">
        <v>13</v>
      </c>
      <c r="D1292">
        <v>0.08</v>
      </c>
      <c r="E1292">
        <v>5.98</v>
      </c>
      <c r="F1292">
        <v>5.46</v>
      </c>
      <c r="G1292" t="s">
        <v>14</v>
      </c>
      <c r="H1292" t="s">
        <v>70</v>
      </c>
      <c r="I1292" t="s">
        <v>24</v>
      </c>
      <c r="J1292" t="s">
        <v>64</v>
      </c>
      <c r="K1292" t="s">
        <v>49</v>
      </c>
      <c r="L1292" t="s">
        <v>1132</v>
      </c>
      <c r="M1292">
        <v>0.36</v>
      </c>
      <c r="N1292" t="s">
        <v>8</v>
      </c>
      <c r="O1292" t="s">
        <v>9</v>
      </c>
      <c r="P1292" t="s">
        <v>364</v>
      </c>
      <c r="Q1292" t="s">
        <v>803</v>
      </c>
      <c r="R1292">
        <v>42003</v>
      </c>
      <c r="S1292">
        <v>42122</v>
      </c>
      <c r="T1292">
        <v>42122</v>
      </c>
      <c r="U1292">
        <v>110.11799999999999</v>
      </c>
      <c r="V1292">
        <v>13</v>
      </c>
      <c r="W1292">
        <v>77.540000000000006</v>
      </c>
      <c r="X1292">
        <v>89279</v>
      </c>
      <c r="Y1292" t="s">
        <v>3215</v>
      </c>
    </row>
    <row r="1293" spans="1:25" x14ac:dyDescent="0.2">
      <c r="A1293">
        <v>2912</v>
      </c>
      <c r="B1293" t="s">
        <v>2296</v>
      </c>
      <c r="C1293" t="s">
        <v>13</v>
      </c>
      <c r="D1293">
        <v>0.04</v>
      </c>
      <c r="E1293">
        <v>4.13</v>
      </c>
      <c r="F1293">
        <v>0.99</v>
      </c>
      <c r="G1293" t="s">
        <v>63</v>
      </c>
      <c r="H1293" t="s">
        <v>47</v>
      </c>
      <c r="I1293" t="s">
        <v>24</v>
      </c>
      <c r="J1293" t="s">
        <v>128</v>
      </c>
      <c r="K1293" t="s">
        <v>49</v>
      </c>
      <c r="L1293" t="s">
        <v>302</v>
      </c>
      <c r="M1293">
        <v>0.39</v>
      </c>
      <c r="N1293" t="s">
        <v>8</v>
      </c>
      <c r="O1293" t="s">
        <v>28</v>
      </c>
      <c r="P1293" t="s">
        <v>541</v>
      </c>
      <c r="Q1293" t="s">
        <v>2297</v>
      </c>
      <c r="R1293">
        <v>58201</v>
      </c>
      <c r="S1293">
        <v>42122</v>
      </c>
      <c r="T1293">
        <v>42124</v>
      </c>
      <c r="U1293">
        <v>22.307700000000001</v>
      </c>
      <c r="V1293">
        <v>7</v>
      </c>
      <c r="W1293">
        <v>32.33</v>
      </c>
      <c r="X1293">
        <v>87396</v>
      </c>
      <c r="Y1293" t="s">
        <v>3216</v>
      </c>
    </row>
    <row r="1294" spans="1:25" x14ac:dyDescent="0.2">
      <c r="A1294">
        <v>2912</v>
      </c>
      <c r="B1294" t="s">
        <v>2296</v>
      </c>
      <c r="C1294" t="s">
        <v>13</v>
      </c>
      <c r="D1294">
        <v>0.06</v>
      </c>
      <c r="E1294">
        <v>55.48</v>
      </c>
      <c r="F1294">
        <v>14.3</v>
      </c>
      <c r="G1294" t="s">
        <v>14</v>
      </c>
      <c r="H1294" t="s">
        <v>47</v>
      </c>
      <c r="I1294" t="s">
        <v>24</v>
      </c>
      <c r="J1294" t="s">
        <v>64</v>
      </c>
      <c r="K1294" t="s">
        <v>49</v>
      </c>
      <c r="L1294" t="s">
        <v>823</v>
      </c>
      <c r="M1294">
        <v>0.37</v>
      </c>
      <c r="N1294" t="s">
        <v>8</v>
      </c>
      <c r="O1294" t="s">
        <v>28</v>
      </c>
      <c r="P1294" t="s">
        <v>541</v>
      </c>
      <c r="Q1294" t="s">
        <v>2297</v>
      </c>
      <c r="R1294">
        <v>58201</v>
      </c>
      <c r="S1294">
        <v>42122</v>
      </c>
      <c r="T1294">
        <v>42124</v>
      </c>
      <c r="U1294">
        <v>443.02140000000003</v>
      </c>
      <c r="V1294">
        <v>12</v>
      </c>
      <c r="W1294">
        <v>642.05999999999995</v>
      </c>
      <c r="X1294">
        <v>87396</v>
      </c>
      <c r="Y1294" t="s">
        <v>3216</v>
      </c>
    </row>
    <row r="1295" spans="1:25" x14ac:dyDescent="0.2">
      <c r="A1295">
        <v>3359</v>
      </c>
      <c r="B1295" t="s">
        <v>2298</v>
      </c>
      <c r="C1295" t="s">
        <v>13</v>
      </c>
      <c r="D1295">
        <v>0.09</v>
      </c>
      <c r="E1295">
        <v>28.53</v>
      </c>
      <c r="F1295">
        <v>1.49</v>
      </c>
      <c r="G1295" t="s">
        <v>14</v>
      </c>
      <c r="H1295" t="s">
        <v>47</v>
      </c>
      <c r="I1295" t="s">
        <v>24</v>
      </c>
      <c r="J1295" t="s">
        <v>48</v>
      </c>
      <c r="K1295" t="s">
        <v>49</v>
      </c>
      <c r="L1295" t="s">
        <v>1808</v>
      </c>
      <c r="M1295">
        <v>0.38</v>
      </c>
      <c r="N1295" t="s">
        <v>8</v>
      </c>
      <c r="O1295" t="s">
        <v>28</v>
      </c>
      <c r="P1295" t="s">
        <v>333</v>
      </c>
      <c r="Q1295" t="s">
        <v>2299</v>
      </c>
      <c r="R1295">
        <v>53213</v>
      </c>
      <c r="S1295">
        <v>42122</v>
      </c>
      <c r="T1295">
        <v>42124</v>
      </c>
      <c r="U1295">
        <v>107.45462000000001</v>
      </c>
      <c r="V1295">
        <v>6</v>
      </c>
      <c r="W1295">
        <v>157.33000000000001</v>
      </c>
      <c r="X1295">
        <v>91437</v>
      </c>
      <c r="Y1295" t="s">
        <v>3216</v>
      </c>
    </row>
    <row r="1296" spans="1:25" x14ac:dyDescent="0.2">
      <c r="A1296">
        <v>234</v>
      </c>
      <c r="B1296" t="s">
        <v>961</v>
      </c>
      <c r="C1296" t="s">
        <v>23</v>
      </c>
      <c r="D1296">
        <v>0.06</v>
      </c>
      <c r="E1296">
        <v>3.34</v>
      </c>
      <c r="F1296">
        <v>7.49</v>
      </c>
      <c r="G1296" t="s">
        <v>63</v>
      </c>
      <c r="H1296" t="s">
        <v>3</v>
      </c>
      <c r="I1296" t="s">
        <v>24</v>
      </c>
      <c r="J1296" t="s">
        <v>25</v>
      </c>
      <c r="K1296" t="s">
        <v>26</v>
      </c>
      <c r="L1296" t="s">
        <v>2300</v>
      </c>
      <c r="M1296">
        <v>0.54</v>
      </c>
      <c r="N1296" t="s">
        <v>8</v>
      </c>
      <c r="O1296" t="s">
        <v>28</v>
      </c>
      <c r="P1296" t="s">
        <v>189</v>
      </c>
      <c r="Q1296" t="s">
        <v>713</v>
      </c>
      <c r="R1296">
        <v>50208</v>
      </c>
      <c r="S1296">
        <v>42122</v>
      </c>
      <c r="T1296">
        <v>42124</v>
      </c>
      <c r="U1296">
        <v>-175.86</v>
      </c>
      <c r="V1296">
        <v>8</v>
      </c>
      <c r="W1296">
        <v>27.45</v>
      </c>
      <c r="X1296">
        <v>90239</v>
      </c>
      <c r="Y1296" t="s">
        <v>3216</v>
      </c>
    </row>
    <row r="1297" spans="1:25" x14ac:dyDescent="0.2">
      <c r="A1297">
        <v>1217</v>
      </c>
      <c r="B1297" t="s">
        <v>2301</v>
      </c>
      <c r="C1297" t="s">
        <v>92</v>
      </c>
      <c r="D1297">
        <v>0.09</v>
      </c>
      <c r="E1297">
        <v>130.97999999999999</v>
      </c>
      <c r="F1297">
        <v>30</v>
      </c>
      <c r="G1297" t="s">
        <v>2</v>
      </c>
      <c r="H1297" t="s">
        <v>3</v>
      </c>
      <c r="I1297" t="s">
        <v>4</v>
      </c>
      <c r="J1297" t="s">
        <v>85</v>
      </c>
      <c r="K1297" t="s">
        <v>33</v>
      </c>
      <c r="L1297" t="s">
        <v>2175</v>
      </c>
      <c r="M1297">
        <v>0.78</v>
      </c>
      <c r="N1297" t="s">
        <v>8</v>
      </c>
      <c r="O1297" t="s">
        <v>87</v>
      </c>
      <c r="P1297" t="s">
        <v>379</v>
      </c>
      <c r="Q1297" t="s">
        <v>764</v>
      </c>
      <c r="R1297">
        <v>2112</v>
      </c>
      <c r="S1297">
        <v>42122</v>
      </c>
      <c r="T1297">
        <v>42125</v>
      </c>
      <c r="U1297">
        <v>-421.76</v>
      </c>
      <c r="V1297">
        <v>41</v>
      </c>
      <c r="W1297">
        <v>5258.94</v>
      </c>
      <c r="X1297">
        <v>54595</v>
      </c>
      <c r="Y1297" t="s">
        <v>3218</v>
      </c>
    </row>
    <row r="1298" spans="1:25" x14ac:dyDescent="0.2">
      <c r="A1298">
        <v>1226</v>
      </c>
      <c r="B1298" t="s">
        <v>2302</v>
      </c>
      <c r="C1298" t="s">
        <v>92</v>
      </c>
      <c r="D1298">
        <v>0.02</v>
      </c>
      <c r="E1298">
        <v>8.34</v>
      </c>
      <c r="F1298">
        <v>2.64</v>
      </c>
      <c r="G1298" t="s">
        <v>14</v>
      </c>
      <c r="H1298" t="s">
        <v>3</v>
      </c>
      <c r="I1298" t="s">
        <v>24</v>
      </c>
      <c r="J1298" t="s">
        <v>544</v>
      </c>
      <c r="K1298" t="s">
        <v>18</v>
      </c>
      <c r="L1298" t="s">
        <v>859</v>
      </c>
      <c r="M1298">
        <v>0.59</v>
      </c>
      <c r="N1298" t="s">
        <v>8</v>
      </c>
      <c r="O1298" t="s">
        <v>87</v>
      </c>
      <c r="P1298" t="s">
        <v>560</v>
      </c>
      <c r="Q1298" t="s">
        <v>2303</v>
      </c>
      <c r="R1298">
        <v>2861</v>
      </c>
      <c r="S1298">
        <v>42122</v>
      </c>
      <c r="T1298">
        <v>42124</v>
      </c>
      <c r="U1298">
        <v>6.79</v>
      </c>
      <c r="V1298">
        <v>8</v>
      </c>
      <c r="W1298">
        <v>66.739999999999995</v>
      </c>
      <c r="X1298">
        <v>90800</v>
      </c>
      <c r="Y1298" t="s">
        <v>3218</v>
      </c>
    </row>
    <row r="1299" spans="1:25" x14ac:dyDescent="0.2">
      <c r="A1299">
        <v>1227</v>
      </c>
      <c r="B1299" t="s">
        <v>2304</v>
      </c>
      <c r="C1299" t="s">
        <v>92</v>
      </c>
      <c r="D1299">
        <v>0.09</v>
      </c>
      <c r="E1299">
        <v>130.97999999999999</v>
      </c>
      <c r="F1299">
        <v>30</v>
      </c>
      <c r="G1299" t="s">
        <v>2</v>
      </c>
      <c r="H1299" t="s">
        <v>3</v>
      </c>
      <c r="I1299" t="s">
        <v>4</v>
      </c>
      <c r="J1299" t="s">
        <v>85</v>
      </c>
      <c r="K1299" t="s">
        <v>33</v>
      </c>
      <c r="L1299" t="s">
        <v>2175</v>
      </c>
      <c r="M1299">
        <v>0.78</v>
      </c>
      <c r="N1299" t="s">
        <v>8</v>
      </c>
      <c r="O1299" t="s">
        <v>87</v>
      </c>
      <c r="P1299" t="s">
        <v>609</v>
      </c>
      <c r="Q1299" t="s">
        <v>610</v>
      </c>
      <c r="R1299">
        <v>5403</v>
      </c>
      <c r="S1299">
        <v>42122</v>
      </c>
      <c r="T1299">
        <v>42125</v>
      </c>
      <c r="U1299">
        <v>-421.76</v>
      </c>
      <c r="V1299">
        <v>10</v>
      </c>
      <c r="W1299">
        <v>1282.67</v>
      </c>
      <c r="X1299">
        <v>90800</v>
      </c>
      <c r="Y1299" t="s">
        <v>3218</v>
      </c>
    </row>
    <row r="1300" spans="1:25" x14ac:dyDescent="0.2">
      <c r="A1300">
        <v>2353</v>
      </c>
      <c r="B1300" t="s">
        <v>2305</v>
      </c>
      <c r="C1300" t="s">
        <v>1</v>
      </c>
      <c r="D1300">
        <v>0.04</v>
      </c>
      <c r="E1300">
        <v>5.98</v>
      </c>
      <c r="F1300">
        <v>0.96</v>
      </c>
      <c r="G1300" t="s">
        <v>14</v>
      </c>
      <c r="H1300" t="s">
        <v>70</v>
      </c>
      <c r="I1300" t="s">
        <v>24</v>
      </c>
      <c r="J1300" t="s">
        <v>25</v>
      </c>
      <c r="K1300" t="s">
        <v>26</v>
      </c>
      <c r="L1300" t="s">
        <v>1243</v>
      </c>
      <c r="M1300">
        <v>0.6</v>
      </c>
      <c r="N1300" t="s">
        <v>8</v>
      </c>
      <c r="O1300" t="s">
        <v>87</v>
      </c>
      <c r="P1300" t="s">
        <v>394</v>
      </c>
      <c r="Q1300" t="s">
        <v>2306</v>
      </c>
      <c r="R1300">
        <v>21040</v>
      </c>
      <c r="S1300">
        <v>42123</v>
      </c>
      <c r="T1300">
        <v>42124</v>
      </c>
      <c r="U1300">
        <v>52.697600000000001</v>
      </c>
      <c r="V1300">
        <v>22</v>
      </c>
      <c r="W1300">
        <v>131.79</v>
      </c>
      <c r="X1300">
        <v>86164</v>
      </c>
      <c r="Y1300" t="s">
        <v>3218</v>
      </c>
    </row>
    <row r="1301" spans="1:25" x14ac:dyDescent="0.2">
      <c r="A1301">
        <v>2353</v>
      </c>
      <c r="B1301" t="s">
        <v>2305</v>
      </c>
      <c r="C1301" t="s">
        <v>1</v>
      </c>
      <c r="D1301">
        <v>0.01</v>
      </c>
      <c r="E1301">
        <v>20.99</v>
      </c>
      <c r="F1301">
        <v>0.99</v>
      </c>
      <c r="G1301" t="s">
        <v>14</v>
      </c>
      <c r="H1301" t="s">
        <v>70</v>
      </c>
      <c r="I1301" t="s">
        <v>16</v>
      </c>
      <c r="J1301" t="s">
        <v>111</v>
      </c>
      <c r="K1301" t="s">
        <v>26</v>
      </c>
      <c r="L1301" t="s">
        <v>2307</v>
      </c>
      <c r="M1301">
        <v>0.56999999999999995</v>
      </c>
      <c r="N1301" t="s">
        <v>8</v>
      </c>
      <c r="O1301" t="s">
        <v>87</v>
      </c>
      <c r="P1301" t="s">
        <v>394</v>
      </c>
      <c r="Q1301" t="s">
        <v>2306</v>
      </c>
      <c r="R1301">
        <v>21040</v>
      </c>
      <c r="S1301">
        <v>42123</v>
      </c>
      <c r="T1301">
        <v>42124</v>
      </c>
      <c r="U1301">
        <v>-78.194159999999997</v>
      </c>
      <c r="V1301">
        <v>2</v>
      </c>
      <c r="W1301">
        <v>35.33</v>
      </c>
      <c r="X1301">
        <v>86164</v>
      </c>
      <c r="Y1301" t="s">
        <v>3218</v>
      </c>
    </row>
    <row r="1302" spans="1:25" x14ac:dyDescent="0.2">
      <c r="A1302">
        <v>782</v>
      </c>
      <c r="B1302" t="s">
        <v>2308</v>
      </c>
      <c r="C1302" t="s">
        <v>13</v>
      </c>
      <c r="D1302">
        <v>0.04</v>
      </c>
      <c r="E1302">
        <v>34.76</v>
      </c>
      <c r="F1302">
        <v>5.49</v>
      </c>
      <c r="G1302" t="s">
        <v>14</v>
      </c>
      <c r="H1302" t="s">
        <v>3</v>
      </c>
      <c r="I1302" t="s">
        <v>24</v>
      </c>
      <c r="J1302" t="s">
        <v>54</v>
      </c>
      <c r="K1302" t="s">
        <v>49</v>
      </c>
      <c r="L1302" t="s">
        <v>2309</v>
      </c>
      <c r="M1302">
        <v>0.6</v>
      </c>
      <c r="N1302" t="s">
        <v>8</v>
      </c>
      <c r="O1302" t="s">
        <v>35</v>
      </c>
      <c r="P1302" t="s">
        <v>66</v>
      </c>
      <c r="Q1302" t="s">
        <v>2310</v>
      </c>
      <c r="R1302">
        <v>90604</v>
      </c>
      <c r="S1302">
        <v>42123</v>
      </c>
      <c r="T1302">
        <v>42124</v>
      </c>
      <c r="U1302">
        <v>192.51689999999999</v>
      </c>
      <c r="V1302">
        <v>8</v>
      </c>
      <c r="W1302">
        <v>279.01</v>
      </c>
      <c r="X1302">
        <v>90962</v>
      </c>
      <c r="Y1302" t="s">
        <v>3217</v>
      </c>
    </row>
    <row r="1303" spans="1:25" x14ac:dyDescent="0.2">
      <c r="A1303">
        <v>803</v>
      </c>
      <c r="B1303" t="s">
        <v>2311</v>
      </c>
      <c r="C1303" t="s">
        <v>92</v>
      </c>
      <c r="D1303">
        <v>0.03</v>
      </c>
      <c r="E1303">
        <v>35.99</v>
      </c>
      <c r="F1303">
        <v>5</v>
      </c>
      <c r="G1303" t="s">
        <v>14</v>
      </c>
      <c r="H1303" t="s">
        <v>3</v>
      </c>
      <c r="I1303" t="s">
        <v>16</v>
      </c>
      <c r="J1303" t="s">
        <v>111</v>
      </c>
      <c r="K1303" t="s">
        <v>49</v>
      </c>
      <c r="L1303" t="s">
        <v>927</v>
      </c>
      <c r="M1303">
        <v>0.85</v>
      </c>
      <c r="N1303" t="s">
        <v>8</v>
      </c>
      <c r="O1303" t="s">
        <v>9</v>
      </c>
      <c r="P1303" t="s">
        <v>99</v>
      </c>
      <c r="Q1303" t="s">
        <v>2312</v>
      </c>
      <c r="R1303">
        <v>32168</v>
      </c>
      <c r="S1303">
        <v>42123</v>
      </c>
      <c r="T1303">
        <v>42124</v>
      </c>
      <c r="U1303">
        <v>-184.548</v>
      </c>
      <c r="V1303">
        <v>3</v>
      </c>
      <c r="W1303">
        <v>93.82</v>
      </c>
      <c r="X1303">
        <v>90048</v>
      </c>
      <c r="Y1303" t="s">
        <v>3215</v>
      </c>
    </row>
    <row r="1304" spans="1:25" x14ac:dyDescent="0.2">
      <c r="A1304">
        <v>2115</v>
      </c>
      <c r="B1304" t="s">
        <v>2313</v>
      </c>
      <c r="C1304" t="s">
        <v>92</v>
      </c>
      <c r="D1304">
        <v>0.02</v>
      </c>
      <c r="E1304">
        <v>95.95</v>
      </c>
      <c r="F1304">
        <v>74.349999999999994</v>
      </c>
      <c r="G1304" t="s">
        <v>2</v>
      </c>
      <c r="H1304" t="s">
        <v>70</v>
      </c>
      <c r="I1304" t="s">
        <v>4</v>
      </c>
      <c r="J1304" t="s">
        <v>85</v>
      </c>
      <c r="K1304" t="s">
        <v>33</v>
      </c>
      <c r="L1304" t="s">
        <v>2314</v>
      </c>
      <c r="M1304">
        <v>0.56999999999999995</v>
      </c>
      <c r="N1304" t="s">
        <v>8</v>
      </c>
      <c r="O1304" t="s">
        <v>9</v>
      </c>
      <c r="P1304" t="s">
        <v>218</v>
      </c>
      <c r="Q1304" t="s">
        <v>1611</v>
      </c>
      <c r="R1304">
        <v>22124</v>
      </c>
      <c r="S1304">
        <v>42123</v>
      </c>
      <c r="T1304">
        <v>42125</v>
      </c>
      <c r="U1304">
        <v>636.52200000000005</v>
      </c>
      <c r="V1304">
        <v>14</v>
      </c>
      <c r="W1304">
        <v>1377.46</v>
      </c>
      <c r="X1304">
        <v>88406</v>
      </c>
      <c r="Y1304" t="s">
        <v>3215</v>
      </c>
    </row>
    <row r="1305" spans="1:25" x14ac:dyDescent="0.2">
      <c r="A1305">
        <v>3381</v>
      </c>
      <c r="B1305" t="s">
        <v>1787</v>
      </c>
      <c r="C1305" t="s">
        <v>92</v>
      </c>
      <c r="D1305">
        <v>0.02</v>
      </c>
      <c r="E1305">
        <v>28.53</v>
      </c>
      <c r="F1305">
        <v>1.49</v>
      </c>
      <c r="G1305" t="s">
        <v>14</v>
      </c>
      <c r="H1305" t="s">
        <v>47</v>
      </c>
      <c r="I1305" t="s">
        <v>24</v>
      </c>
      <c r="J1305" t="s">
        <v>48</v>
      </c>
      <c r="K1305" t="s">
        <v>49</v>
      </c>
      <c r="L1305" t="s">
        <v>1808</v>
      </c>
      <c r="M1305">
        <v>0.38</v>
      </c>
      <c r="N1305" t="s">
        <v>8</v>
      </c>
      <c r="O1305" t="s">
        <v>9</v>
      </c>
      <c r="P1305" t="s">
        <v>51</v>
      </c>
      <c r="Q1305" t="s">
        <v>1789</v>
      </c>
      <c r="R1305">
        <v>31204</v>
      </c>
      <c r="S1305">
        <v>42123</v>
      </c>
      <c r="T1305">
        <v>42123</v>
      </c>
      <c r="U1305">
        <v>1.992</v>
      </c>
      <c r="V1305">
        <v>18</v>
      </c>
      <c r="W1305">
        <v>513.33000000000004</v>
      </c>
      <c r="X1305">
        <v>88840</v>
      </c>
      <c r="Y1305" t="s">
        <v>3215</v>
      </c>
    </row>
    <row r="1306" spans="1:25" x14ac:dyDescent="0.2">
      <c r="A1306">
        <v>3393</v>
      </c>
      <c r="B1306" t="s">
        <v>1147</v>
      </c>
      <c r="C1306" t="s">
        <v>92</v>
      </c>
      <c r="D1306">
        <v>0.08</v>
      </c>
      <c r="E1306">
        <v>125.99</v>
      </c>
      <c r="F1306">
        <v>7.69</v>
      </c>
      <c r="G1306" t="s">
        <v>14</v>
      </c>
      <c r="H1306" t="s">
        <v>15</v>
      </c>
      <c r="I1306" t="s">
        <v>16</v>
      </c>
      <c r="J1306" t="s">
        <v>111</v>
      </c>
      <c r="K1306" t="s">
        <v>49</v>
      </c>
      <c r="L1306" t="s">
        <v>621</v>
      </c>
      <c r="M1306">
        <v>0.59</v>
      </c>
      <c r="N1306" t="s">
        <v>8</v>
      </c>
      <c r="O1306" t="s">
        <v>35</v>
      </c>
      <c r="P1306" t="s">
        <v>42</v>
      </c>
      <c r="Q1306" t="s">
        <v>1148</v>
      </c>
      <c r="R1306">
        <v>99163</v>
      </c>
      <c r="S1306">
        <v>42123</v>
      </c>
      <c r="T1306">
        <v>42124</v>
      </c>
      <c r="U1306">
        <v>374.625</v>
      </c>
      <c r="V1306">
        <v>7</v>
      </c>
      <c r="W1306">
        <v>710.36</v>
      </c>
      <c r="X1306">
        <v>87908</v>
      </c>
      <c r="Y1306" t="s">
        <v>3217</v>
      </c>
    </row>
    <row r="1307" spans="1:25" x14ac:dyDescent="0.2">
      <c r="A1307">
        <v>617</v>
      </c>
      <c r="B1307" t="s">
        <v>2315</v>
      </c>
      <c r="C1307" t="s">
        <v>46</v>
      </c>
      <c r="D1307">
        <v>0.02</v>
      </c>
      <c r="E1307">
        <v>15.57</v>
      </c>
      <c r="F1307">
        <v>1.39</v>
      </c>
      <c r="G1307" t="s">
        <v>14</v>
      </c>
      <c r="H1307" t="s">
        <v>15</v>
      </c>
      <c r="I1307" t="s">
        <v>24</v>
      </c>
      <c r="J1307" t="s">
        <v>321</v>
      </c>
      <c r="K1307" t="s">
        <v>49</v>
      </c>
      <c r="L1307" t="s">
        <v>2316</v>
      </c>
      <c r="M1307">
        <v>0.38</v>
      </c>
      <c r="N1307" t="s">
        <v>8</v>
      </c>
      <c r="O1307" t="s">
        <v>35</v>
      </c>
      <c r="P1307" t="s">
        <v>36</v>
      </c>
      <c r="Q1307" t="s">
        <v>928</v>
      </c>
      <c r="R1307">
        <v>81001</v>
      </c>
      <c r="S1307">
        <v>42123</v>
      </c>
      <c r="T1307">
        <v>42124</v>
      </c>
      <c r="U1307">
        <v>23.5428</v>
      </c>
      <c r="V1307">
        <v>3</v>
      </c>
      <c r="W1307">
        <v>46.23</v>
      </c>
      <c r="X1307">
        <v>88198</v>
      </c>
      <c r="Y1307" t="s">
        <v>3217</v>
      </c>
    </row>
    <row r="1308" spans="1:25" x14ac:dyDescent="0.2">
      <c r="A1308">
        <v>617</v>
      </c>
      <c r="B1308" t="s">
        <v>2315</v>
      </c>
      <c r="C1308" t="s">
        <v>46</v>
      </c>
      <c r="D1308">
        <v>0.02</v>
      </c>
      <c r="E1308">
        <v>20.89</v>
      </c>
      <c r="F1308">
        <v>11.52</v>
      </c>
      <c r="G1308" t="s">
        <v>14</v>
      </c>
      <c r="H1308" t="s">
        <v>15</v>
      </c>
      <c r="I1308" t="s">
        <v>24</v>
      </c>
      <c r="J1308" t="s">
        <v>54</v>
      </c>
      <c r="K1308" t="s">
        <v>49</v>
      </c>
      <c r="L1308" t="s">
        <v>1849</v>
      </c>
      <c r="M1308">
        <v>0.83</v>
      </c>
      <c r="N1308" t="s">
        <v>8</v>
      </c>
      <c r="O1308" t="s">
        <v>35</v>
      </c>
      <c r="P1308" t="s">
        <v>36</v>
      </c>
      <c r="Q1308" t="s">
        <v>928</v>
      </c>
      <c r="R1308">
        <v>81001</v>
      </c>
      <c r="S1308">
        <v>42123</v>
      </c>
      <c r="T1308">
        <v>42124</v>
      </c>
      <c r="U1308">
        <v>-276.11279999999999</v>
      </c>
      <c r="V1308">
        <v>13</v>
      </c>
      <c r="W1308">
        <v>279.27999999999997</v>
      </c>
      <c r="X1308">
        <v>88198</v>
      </c>
      <c r="Y1308" t="s">
        <v>3217</v>
      </c>
    </row>
    <row r="1309" spans="1:25" x14ac:dyDescent="0.2">
      <c r="A1309">
        <v>618</v>
      </c>
      <c r="B1309" t="s">
        <v>1790</v>
      </c>
      <c r="C1309" t="s">
        <v>46</v>
      </c>
      <c r="D1309">
        <v>0.06</v>
      </c>
      <c r="E1309">
        <v>5.38</v>
      </c>
      <c r="F1309">
        <v>5.24</v>
      </c>
      <c r="G1309" t="s">
        <v>63</v>
      </c>
      <c r="H1309" t="s">
        <v>15</v>
      </c>
      <c r="I1309" t="s">
        <v>24</v>
      </c>
      <c r="J1309" t="s">
        <v>48</v>
      </c>
      <c r="K1309" t="s">
        <v>49</v>
      </c>
      <c r="L1309" t="s">
        <v>2317</v>
      </c>
      <c r="M1309">
        <v>0.36</v>
      </c>
      <c r="N1309" t="s">
        <v>8</v>
      </c>
      <c r="O1309" t="s">
        <v>35</v>
      </c>
      <c r="P1309" t="s">
        <v>36</v>
      </c>
      <c r="Q1309" t="s">
        <v>1791</v>
      </c>
      <c r="R1309">
        <v>81007</v>
      </c>
      <c r="S1309">
        <v>42123</v>
      </c>
      <c r="T1309">
        <v>42124</v>
      </c>
      <c r="U1309">
        <v>-64.670940000000002</v>
      </c>
      <c r="V1309">
        <v>14</v>
      </c>
      <c r="W1309">
        <v>81.819999999999993</v>
      </c>
      <c r="X1309">
        <v>88198</v>
      </c>
      <c r="Y1309" t="s">
        <v>3217</v>
      </c>
    </row>
    <row r="1310" spans="1:25" x14ac:dyDescent="0.2">
      <c r="A1310">
        <v>618</v>
      </c>
      <c r="B1310" t="s">
        <v>1790</v>
      </c>
      <c r="C1310" t="s">
        <v>46</v>
      </c>
      <c r="D1310">
        <v>0.03</v>
      </c>
      <c r="E1310">
        <v>7.35</v>
      </c>
      <c r="F1310">
        <v>5.96</v>
      </c>
      <c r="G1310" t="s">
        <v>14</v>
      </c>
      <c r="H1310" t="s">
        <v>15</v>
      </c>
      <c r="I1310" t="s">
        <v>24</v>
      </c>
      <c r="J1310" t="s">
        <v>64</v>
      </c>
      <c r="K1310" t="s">
        <v>49</v>
      </c>
      <c r="L1310" t="s">
        <v>2318</v>
      </c>
      <c r="M1310">
        <v>0.38</v>
      </c>
      <c r="N1310" t="s">
        <v>8</v>
      </c>
      <c r="O1310" t="s">
        <v>35</v>
      </c>
      <c r="P1310" t="s">
        <v>36</v>
      </c>
      <c r="Q1310" t="s">
        <v>1791</v>
      </c>
      <c r="R1310">
        <v>81007</v>
      </c>
      <c r="S1310">
        <v>42123</v>
      </c>
      <c r="T1310">
        <v>42124</v>
      </c>
      <c r="U1310">
        <v>-11.113200000000001</v>
      </c>
      <c r="V1310">
        <v>1</v>
      </c>
      <c r="W1310">
        <v>13.16</v>
      </c>
      <c r="X1310">
        <v>88198</v>
      </c>
      <c r="Y1310" t="s">
        <v>3217</v>
      </c>
    </row>
    <row r="1311" spans="1:25" x14ac:dyDescent="0.2">
      <c r="A1311">
        <v>638</v>
      </c>
      <c r="B1311" t="s">
        <v>2319</v>
      </c>
      <c r="C1311" t="s">
        <v>1</v>
      </c>
      <c r="D1311">
        <v>0.06</v>
      </c>
      <c r="E1311">
        <v>65.989999999999995</v>
      </c>
      <c r="F1311">
        <v>8.8000000000000007</v>
      </c>
      <c r="G1311" t="s">
        <v>63</v>
      </c>
      <c r="H1311" t="s">
        <v>15</v>
      </c>
      <c r="I1311" t="s">
        <v>16</v>
      </c>
      <c r="J1311" t="s">
        <v>111</v>
      </c>
      <c r="K1311" t="s">
        <v>49</v>
      </c>
      <c r="L1311" t="s">
        <v>428</v>
      </c>
      <c r="M1311">
        <v>0.57999999999999996</v>
      </c>
      <c r="N1311" t="s">
        <v>8</v>
      </c>
      <c r="O1311" t="s">
        <v>35</v>
      </c>
      <c r="P1311" t="s">
        <v>66</v>
      </c>
      <c r="Q1311" t="s">
        <v>2320</v>
      </c>
      <c r="R1311">
        <v>95062</v>
      </c>
      <c r="S1311">
        <v>42124</v>
      </c>
      <c r="T1311">
        <v>42125</v>
      </c>
      <c r="U1311">
        <v>288.08999999999997</v>
      </c>
      <c r="V1311">
        <v>9</v>
      </c>
      <c r="W1311">
        <v>506.38</v>
      </c>
      <c r="X1311">
        <v>87954</v>
      </c>
      <c r="Y1311" t="s">
        <v>3217</v>
      </c>
    </row>
    <row r="1312" spans="1:25" x14ac:dyDescent="0.2">
      <c r="A1312">
        <v>638</v>
      </c>
      <c r="B1312" t="s">
        <v>2319</v>
      </c>
      <c r="C1312" t="s">
        <v>1</v>
      </c>
      <c r="D1312">
        <v>0</v>
      </c>
      <c r="E1312">
        <v>195.99</v>
      </c>
      <c r="F1312">
        <v>4.2</v>
      </c>
      <c r="G1312" t="s">
        <v>63</v>
      </c>
      <c r="H1312" t="s">
        <v>15</v>
      </c>
      <c r="I1312" t="s">
        <v>16</v>
      </c>
      <c r="J1312" t="s">
        <v>111</v>
      </c>
      <c r="K1312" t="s">
        <v>49</v>
      </c>
      <c r="L1312" t="s">
        <v>2321</v>
      </c>
      <c r="M1312">
        <v>0.56999999999999995</v>
      </c>
      <c r="N1312" t="s">
        <v>8</v>
      </c>
      <c r="O1312" t="s">
        <v>35</v>
      </c>
      <c r="P1312" t="s">
        <v>66</v>
      </c>
      <c r="Q1312" t="s">
        <v>2320</v>
      </c>
      <c r="R1312">
        <v>95062</v>
      </c>
      <c r="S1312">
        <v>42124</v>
      </c>
      <c r="T1312">
        <v>42126</v>
      </c>
      <c r="U1312">
        <v>719.47680000000003</v>
      </c>
      <c r="V1312">
        <v>6</v>
      </c>
      <c r="W1312">
        <v>1042.72</v>
      </c>
      <c r="X1312">
        <v>87954</v>
      </c>
      <c r="Y1312" t="s">
        <v>3217</v>
      </c>
    </row>
    <row r="1313" spans="1:25" x14ac:dyDescent="0.2">
      <c r="A1313">
        <v>640</v>
      </c>
      <c r="B1313" t="s">
        <v>1161</v>
      </c>
      <c r="C1313" t="s">
        <v>1</v>
      </c>
      <c r="D1313">
        <v>0.06</v>
      </c>
      <c r="E1313">
        <v>65.989999999999995</v>
      </c>
      <c r="F1313">
        <v>8.8000000000000007</v>
      </c>
      <c r="G1313" t="s">
        <v>63</v>
      </c>
      <c r="H1313" t="s">
        <v>15</v>
      </c>
      <c r="I1313" t="s">
        <v>16</v>
      </c>
      <c r="J1313" t="s">
        <v>111</v>
      </c>
      <c r="K1313" t="s">
        <v>49</v>
      </c>
      <c r="L1313" t="s">
        <v>428</v>
      </c>
      <c r="M1313">
        <v>0.57999999999999996</v>
      </c>
      <c r="N1313" t="s">
        <v>8</v>
      </c>
      <c r="O1313" t="s">
        <v>35</v>
      </c>
      <c r="P1313" t="s">
        <v>42</v>
      </c>
      <c r="Q1313" t="s">
        <v>118</v>
      </c>
      <c r="R1313">
        <v>98119</v>
      </c>
      <c r="S1313">
        <v>42124</v>
      </c>
      <c r="T1313">
        <v>42125</v>
      </c>
      <c r="U1313">
        <v>288.08999999999997</v>
      </c>
      <c r="V1313">
        <v>34</v>
      </c>
      <c r="W1313">
        <v>1912.98</v>
      </c>
      <c r="X1313">
        <v>45380</v>
      </c>
      <c r="Y1313" t="s">
        <v>3217</v>
      </c>
    </row>
    <row r="1314" spans="1:25" x14ac:dyDescent="0.2">
      <c r="A1314">
        <v>640</v>
      </c>
      <c r="B1314" t="s">
        <v>1161</v>
      </c>
      <c r="C1314" t="s">
        <v>1</v>
      </c>
      <c r="D1314">
        <v>0</v>
      </c>
      <c r="E1314">
        <v>195.99</v>
      </c>
      <c r="F1314">
        <v>4.2</v>
      </c>
      <c r="G1314" t="s">
        <v>63</v>
      </c>
      <c r="H1314" t="s">
        <v>15</v>
      </c>
      <c r="I1314" t="s">
        <v>16</v>
      </c>
      <c r="J1314" t="s">
        <v>111</v>
      </c>
      <c r="K1314" t="s">
        <v>49</v>
      </c>
      <c r="L1314" t="s">
        <v>2321</v>
      </c>
      <c r="M1314">
        <v>0.56999999999999995</v>
      </c>
      <c r="N1314" t="s">
        <v>8</v>
      </c>
      <c r="O1314" t="s">
        <v>35</v>
      </c>
      <c r="P1314" t="s">
        <v>42</v>
      </c>
      <c r="Q1314" t="s">
        <v>118</v>
      </c>
      <c r="R1314">
        <v>98119</v>
      </c>
      <c r="S1314">
        <v>42124</v>
      </c>
      <c r="T1314">
        <v>42126</v>
      </c>
      <c r="U1314">
        <v>1030.509</v>
      </c>
      <c r="V1314">
        <v>24</v>
      </c>
      <c r="W1314">
        <v>4170.87</v>
      </c>
      <c r="X1314">
        <v>45380</v>
      </c>
      <c r="Y1314" t="s">
        <v>3217</v>
      </c>
    </row>
    <row r="1315" spans="1:25" x14ac:dyDescent="0.2">
      <c r="A1315">
        <v>851</v>
      </c>
      <c r="B1315" t="s">
        <v>1340</v>
      </c>
      <c r="C1315" t="s">
        <v>1</v>
      </c>
      <c r="D1315">
        <v>0.06</v>
      </c>
      <c r="E1315">
        <v>1.26</v>
      </c>
      <c r="F1315">
        <v>0.7</v>
      </c>
      <c r="G1315" t="s">
        <v>14</v>
      </c>
      <c r="H1315" t="s">
        <v>70</v>
      </c>
      <c r="I1315" t="s">
        <v>24</v>
      </c>
      <c r="J1315" t="s">
        <v>152</v>
      </c>
      <c r="K1315" t="s">
        <v>26</v>
      </c>
      <c r="L1315" t="s">
        <v>2322</v>
      </c>
      <c r="M1315">
        <v>0.81</v>
      </c>
      <c r="N1315" t="s">
        <v>8</v>
      </c>
      <c r="O1315" t="s">
        <v>35</v>
      </c>
      <c r="P1315" t="s">
        <v>66</v>
      </c>
      <c r="Q1315" t="s">
        <v>1342</v>
      </c>
      <c r="R1315">
        <v>91745</v>
      </c>
      <c r="S1315">
        <v>42124</v>
      </c>
      <c r="T1315">
        <v>42124</v>
      </c>
      <c r="U1315">
        <v>-6.6096000000000004</v>
      </c>
      <c r="V1315">
        <v>4</v>
      </c>
      <c r="W1315">
        <v>5.28</v>
      </c>
      <c r="X1315">
        <v>88571</v>
      </c>
      <c r="Y1315" t="s">
        <v>3217</v>
      </c>
    </row>
    <row r="1316" spans="1:25" x14ac:dyDescent="0.2">
      <c r="A1316">
        <v>854</v>
      </c>
      <c r="B1316" t="s">
        <v>2323</v>
      </c>
      <c r="C1316" t="s">
        <v>1</v>
      </c>
      <c r="D1316">
        <v>0.06</v>
      </c>
      <c r="E1316">
        <v>1.76</v>
      </c>
      <c r="F1316">
        <v>0.7</v>
      </c>
      <c r="G1316" t="s">
        <v>14</v>
      </c>
      <c r="H1316" t="s">
        <v>70</v>
      </c>
      <c r="I1316" t="s">
        <v>24</v>
      </c>
      <c r="J1316" t="s">
        <v>25</v>
      </c>
      <c r="K1316" t="s">
        <v>26</v>
      </c>
      <c r="L1316" t="s">
        <v>1639</v>
      </c>
      <c r="M1316">
        <v>0.56000000000000005</v>
      </c>
      <c r="N1316" t="s">
        <v>8</v>
      </c>
      <c r="O1316" t="s">
        <v>87</v>
      </c>
      <c r="P1316" t="s">
        <v>224</v>
      </c>
      <c r="Q1316" t="s">
        <v>2324</v>
      </c>
      <c r="R1316">
        <v>6405</v>
      </c>
      <c r="S1316">
        <v>42124</v>
      </c>
      <c r="T1316">
        <v>42126</v>
      </c>
      <c r="U1316">
        <v>1.2236</v>
      </c>
      <c r="V1316">
        <v>22</v>
      </c>
      <c r="W1316">
        <v>39.26</v>
      </c>
      <c r="X1316">
        <v>88571</v>
      </c>
      <c r="Y1316" t="s">
        <v>3218</v>
      </c>
    </row>
    <row r="1317" spans="1:25" x14ac:dyDescent="0.2">
      <c r="A1317">
        <v>855</v>
      </c>
      <c r="B1317" t="s">
        <v>2325</v>
      </c>
      <c r="C1317" t="s">
        <v>1</v>
      </c>
      <c r="D1317">
        <v>0.02</v>
      </c>
      <c r="E1317">
        <v>24.98</v>
      </c>
      <c r="F1317">
        <v>8.7899999999999991</v>
      </c>
      <c r="G1317" t="s">
        <v>14</v>
      </c>
      <c r="H1317" t="s">
        <v>70</v>
      </c>
      <c r="I1317" t="s">
        <v>24</v>
      </c>
      <c r="J1317" t="s">
        <v>54</v>
      </c>
      <c r="K1317" t="s">
        <v>49</v>
      </c>
      <c r="L1317" t="s">
        <v>2326</v>
      </c>
      <c r="M1317">
        <v>0.66</v>
      </c>
      <c r="N1317" t="s">
        <v>8</v>
      </c>
      <c r="O1317" t="s">
        <v>87</v>
      </c>
      <c r="P1317" t="s">
        <v>224</v>
      </c>
      <c r="Q1317" t="s">
        <v>2327</v>
      </c>
      <c r="R1317">
        <v>6810</v>
      </c>
      <c r="S1317">
        <v>42124</v>
      </c>
      <c r="T1317">
        <v>42125</v>
      </c>
      <c r="U1317">
        <v>4.3148</v>
      </c>
      <c r="V1317">
        <v>23</v>
      </c>
      <c r="W1317">
        <v>606.51</v>
      </c>
      <c r="X1317">
        <v>88571</v>
      </c>
      <c r="Y1317" t="s">
        <v>3218</v>
      </c>
    </row>
    <row r="1318" spans="1:25" x14ac:dyDescent="0.2">
      <c r="A1318">
        <v>858</v>
      </c>
      <c r="B1318" t="s">
        <v>2328</v>
      </c>
      <c r="C1318" t="s">
        <v>1</v>
      </c>
      <c r="D1318">
        <v>0.05</v>
      </c>
      <c r="E1318">
        <v>35.99</v>
      </c>
      <c r="F1318">
        <v>5.99</v>
      </c>
      <c r="G1318" t="s">
        <v>63</v>
      </c>
      <c r="H1318" t="s">
        <v>70</v>
      </c>
      <c r="I1318" t="s">
        <v>16</v>
      </c>
      <c r="J1318" t="s">
        <v>111</v>
      </c>
      <c r="K1318" t="s">
        <v>26</v>
      </c>
      <c r="L1318" t="s">
        <v>1348</v>
      </c>
      <c r="M1318">
        <v>0.38</v>
      </c>
      <c r="N1318" t="s">
        <v>8</v>
      </c>
      <c r="O1318" t="s">
        <v>87</v>
      </c>
      <c r="P1318" t="s">
        <v>307</v>
      </c>
      <c r="Q1318" t="s">
        <v>1634</v>
      </c>
      <c r="R1318">
        <v>4240</v>
      </c>
      <c r="S1318">
        <v>42124</v>
      </c>
      <c r="T1318">
        <v>42126</v>
      </c>
      <c r="U1318">
        <v>-125.83296</v>
      </c>
      <c r="V1318">
        <v>2</v>
      </c>
      <c r="W1318">
        <v>64.89</v>
      </c>
      <c r="X1318">
        <v>88571</v>
      </c>
      <c r="Y1318" t="s">
        <v>3218</v>
      </c>
    </row>
    <row r="1319" spans="1:25" x14ac:dyDescent="0.2">
      <c r="A1319">
        <v>2704</v>
      </c>
      <c r="B1319" t="s">
        <v>2329</v>
      </c>
      <c r="C1319" t="s">
        <v>1</v>
      </c>
      <c r="D1319">
        <v>0.06</v>
      </c>
      <c r="E1319">
        <v>3.6</v>
      </c>
      <c r="F1319">
        <v>2.2000000000000002</v>
      </c>
      <c r="G1319" t="s">
        <v>14</v>
      </c>
      <c r="H1319" t="s">
        <v>15</v>
      </c>
      <c r="I1319" t="s">
        <v>24</v>
      </c>
      <c r="J1319" t="s">
        <v>64</v>
      </c>
      <c r="K1319" t="s">
        <v>26</v>
      </c>
      <c r="L1319" t="s">
        <v>1360</v>
      </c>
      <c r="M1319">
        <v>0.39</v>
      </c>
      <c r="N1319" t="s">
        <v>8</v>
      </c>
      <c r="O1319" t="s">
        <v>9</v>
      </c>
      <c r="P1319" t="s">
        <v>99</v>
      </c>
      <c r="Q1319" t="s">
        <v>2330</v>
      </c>
      <c r="R1319">
        <v>32503</v>
      </c>
      <c r="S1319">
        <v>42124</v>
      </c>
      <c r="T1319">
        <v>42126</v>
      </c>
      <c r="U1319">
        <v>2755.6421999999998</v>
      </c>
      <c r="V1319">
        <v>4</v>
      </c>
      <c r="W1319">
        <v>15.19</v>
      </c>
      <c r="X1319">
        <v>91407</v>
      </c>
      <c r="Y1319" t="s">
        <v>3215</v>
      </c>
    </row>
    <row r="1320" spans="1:25" x14ac:dyDescent="0.2">
      <c r="A1320">
        <v>1352</v>
      </c>
      <c r="B1320" t="s">
        <v>2331</v>
      </c>
      <c r="C1320" t="s">
        <v>13</v>
      </c>
      <c r="D1320">
        <v>0.05</v>
      </c>
      <c r="E1320">
        <v>17.670000000000002</v>
      </c>
      <c r="F1320">
        <v>8.99</v>
      </c>
      <c r="G1320" t="s">
        <v>14</v>
      </c>
      <c r="H1320" t="s">
        <v>47</v>
      </c>
      <c r="I1320" t="s">
        <v>4</v>
      </c>
      <c r="J1320" t="s">
        <v>102</v>
      </c>
      <c r="K1320" t="s">
        <v>18</v>
      </c>
      <c r="L1320" t="s">
        <v>2032</v>
      </c>
      <c r="M1320">
        <v>0.47</v>
      </c>
      <c r="N1320" t="s">
        <v>8</v>
      </c>
      <c r="O1320" t="s">
        <v>87</v>
      </c>
      <c r="P1320" t="s">
        <v>394</v>
      </c>
      <c r="Q1320" t="s">
        <v>1677</v>
      </c>
      <c r="R1320">
        <v>20746</v>
      </c>
      <c r="S1320">
        <v>42124</v>
      </c>
      <c r="T1320">
        <v>42125</v>
      </c>
      <c r="U1320">
        <v>46.036799999999999</v>
      </c>
      <c r="V1320">
        <v>16</v>
      </c>
      <c r="W1320">
        <v>283.44</v>
      </c>
      <c r="X1320">
        <v>88234</v>
      </c>
      <c r="Y1320" t="s">
        <v>3218</v>
      </c>
    </row>
    <row r="1321" spans="1:25" x14ac:dyDescent="0.2">
      <c r="A1321">
        <v>1347</v>
      </c>
      <c r="B1321" t="s">
        <v>2332</v>
      </c>
      <c r="C1321" t="s">
        <v>23</v>
      </c>
      <c r="D1321">
        <v>0.1</v>
      </c>
      <c r="E1321">
        <v>2.62</v>
      </c>
      <c r="F1321">
        <v>0.8</v>
      </c>
      <c r="G1321" t="s">
        <v>14</v>
      </c>
      <c r="H1321" t="s">
        <v>47</v>
      </c>
      <c r="I1321" t="s">
        <v>24</v>
      </c>
      <c r="J1321" t="s">
        <v>152</v>
      </c>
      <c r="K1321" t="s">
        <v>26</v>
      </c>
      <c r="L1321" t="s">
        <v>2100</v>
      </c>
      <c r="M1321">
        <v>0.39</v>
      </c>
      <c r="N1321" t="s">
        <v>8</v>
      </c>
      <c r="O1321" t="s">
        <v>9</v>
      </c>
      <c r="P1321" t="s">
        <v>99</v>
      </c>
      <c r="Q1321" t="s">
        <v>2333</v>
      </c>
      <c r="R1321">
        <v>33511</v>
      </c>
      <c r="S1321">
        <v>42124</v>
      </c>
      <c r="T1321">
        <v>42130</v>
      </c>
      <c r="U1321">
        <v>-94.490899999999996</v>
      </c>
      <c r="V1321">
        <v>21</v>
      </c>
      <c r="W1321">
        <v>51.86</v>
      </c>
      <c r="X1321">
        <v>89686</v>
      </c>
      <c r="Y1321" t="s">
        <v>3215</v>
      </c>
    </row>
    <row r="1322" spans="1:25" x14ac:dyDescent="0.2">
      <c r="A1322">
        <v>2704</v>
      </c>
      <c r="B1322" t="s">
        <v>2329</v>
      </c>
      <c r="C1322" t="s">
        <v>23</v>
      </c>
      <c r="D1322">
        <v>0.03</v>
      </c>
      <c r="E1322">
        <v>13.48</v>
      </c>
      <c r="F1322">
        <v>4.51</v>
      </c>
      <c r="G1322" t="s">
        <v>63</v>
      </c>
      <c r="H1322" t="s">
        <v>15</v>
      </c>
      <c r="I1322" t="s">
        <v>24</v>
      </c>
      <c r="J1322" t="s">
        <v>54</v>
      </c>
      <c r="K1322" t="s">
        <v>49</v>
      </c>
      <c r="L1322" t="s">
        <v>1757</v>
      </c>
      <c r="M1322">
        <v>0.59</v>
      </c>
      <c r="N1322" t="s">
        <v>8</v>
      </c>
      <c r="O1322" t="s">
        <v>9</v>
      </c>
      <c r="P1322" t="s">
        <v>99</v>
      </c>
      <c r="Q1322" t="s">
        <v>2330</v>
      </c>
      <c r="R1322">
        <v>32503</v>
      </c>
      <c r="S1322">
        <v>42124</v>
      </c>
      <c r="T1322">
        <v>42128</v>
      </c>
      <c r="U1322">
        <v>-256.01799999999997</v>
      </c>
      <c r="V1322">
        <v>4</v>
      </c>
      <c r="W1322">
        <v>59.49</v>
      </c>
      <c r="X1322">
        <v>91408</v>
      </c>
      <c r="Y1322" t="s">
        <v>3215</v>
      </c>
    </row>
    <row r="1323" spans="1:25" x14ac:dyDescent="0.2">
      <c r="A1323">
        <v>2823</v>
      </c>
      <c r="B1323" t="s">
        <v>2334</v>
      </c>
      <c r="C1323" t="s">
        <v>23</v>
      </c>
      <c r="D1323">
        <v>0.02</v>
      </c>
      <c r="E1323">
        <v>21.98</v>
      </c>
      <c r="F1323">
        <v>2.87</v>
      </c>
      <c r="G1323" t="s">
        <v>14</v>
      </c>
      <c r="H1323" t="s">
        <v>70</v>
      </c>
      <c r="I1323" t="s">
        <v>24</v>
      </c>
      <c r="J1323" t="s">
        <v>25</v>
      </c>
      <c r="K1323" t="s">
        <v>18</v>
      </c>
      <c r="L1323" t="s">
        <v>1714</v>
      </c>
      <c r="M1323">
        <v>0.55000000000000004</v>
      </c>
      <c r="N1323" t="s">
        <v>8</v>
      </c>
      <c r="O1323" t="s">
        <v>35</v>
      </c>
      <c r="P1323" t="s">
        <v>272</v>
      </c>
      <c r="Q1323" t="s">
        <v>2335</v>
      </c>
      <c r="R1323">
        <v>89031</v>
      </c>
      <c r="S1323">
        <v>42124</v>
      </c>
      <c r="T1323">
        <v>42126</v>
      </c>
      <c r="U1323">
        <v>165.6345</v>
      </c>
      <c r="V1323">
        <v>11</v>
      </c>
      <c r="W1323">
        <v>240.05</v>
      </c>
      <c r="X1323">
        <v>87240</v>
      </c>
      <c r="Y1323" t="s">
        <v>3217</v>
      </c>
    </row>
    <row r="1324" spans="1:25" x14ac:dyDescent="0.2">
      <c r="A1324">
        <v>1989</v>
      </c>
      <c r="B1324" t="s">
        <v>669</v>
      </c>
      <c r="C1324" t="s">
        <v>92</v>
      </c>
      <c r="D1324">
        <v>0.1</v>
      </c>
      <c r="E1324">
        <v>1.6</v>
      </c>
      <c r="F1324">
        <v>1.29</v>
      </c>
      <c r="G1324" t="s">
        <v>14</v>
      </c>
      <c r="H1324" t="s">
        <v>47</v>
      </c>
      <c r="I1324" t="s">
        <v>24</v>
      </c>
      <c r="J1324" t="s">
        <v>25</v>
      </c>
      <c r="K1324" t="s">
        <v>26</v>
      </c>
      <c r="L1324" t="s">
        <v>2336</v>
      </c>
      <c r="M1324">
        <v>0.42</v>
      </c>
      <c r="N1324" t="s">
        <v>8</v>
      </c>
      <c r="O1324" t="s">
        <v>35</v>
      </c>
      <c r="P1324" t="s">
        <v>122</v>
      </c>
      <c r="Q1324" t="s">
        <v>671</v>
      </c>
      <c r="R1324">
        <v>84117</v>
      </c>
      <c r="S1324">
        <v>42124</v>
      </c>
      <c r="T1324">
        <v>42124</v>
      </c>
      <c r="U1324">
        <v>-14.990399999999999</v>
      </c>
      <c r="V1324">
        <v>11</v>
      </c>
      <c r="W1324">
        <v>16.88</v>
      </c>
      <c r="X1324">
        <v>90003</v>
      </c>
      <c r="Y1324" t="s">
        <v>3217</v>
      </c>
    </row>
    <row r="1325" spans="1:25" x14ac:dyDescent="0.2">
      <c r="A1325">
        <v>2394</v>
      </c>
      <c r="B1325" t="s">
        <v>2337</v>
      </c>
      <c r="C1325" t="s">
        <v>1</v>
      </c>
      <c r="D1325">
        <v>0.01</v>
      </c>
      <c r="E1325">
        <v>11.7</v>
      </c>
      <c r="F1325">
        <v>5.63</v>
      </c>
      <c r="G1325" t="s">
        <v>14</v>
      </c>
      <c r="H1325" t="s">
        <v>70</v>
      </c>
      <c r="I1325" t="s">
        <v>24</v>
      </c>
      <c r="J1325" t="s">
        <v>48</v>
      </c>
      <c r="K1325" t="s">
        <v>49</v>
      </c>
      <c r="L1325" t="s">
        <v>2338</v>
      </c>
      <c r="M1325">
        <v>0.4</v>
      </c>
      <c r="N1325" t="s">
        <v>8</v>
      </c>
      <c r="O1325" t="s">
        <v>9</v>
      </c>
      <c r="P1325" t="s">
        <v>51</v>
      </c>
      <c r="Q1325" t="s">
        <v>2339</v>
      </c>
      <c r="R1325">
        <v>30328</v>
      </c>
      <c r="S1325">
        <v>42125</v>
      </c>
      <c r="T1325">
        <v>42127</v>
      </c>
      <c r="U1325">
        <v>39.21</v>
      </c>
      <c r="V1325">
        <v>16</v>
      </c>
      <c r="W1325">
        <v>196.69</v>
      </c>
      <c r="X1325">
        <v>86949</v>
      </c>
      <c r="Y1325" t="s">
        <v>3215</v>
      </c>
    </row>
    <row r="1326" spans="1:25" x14ac:dyDescent="0.2">
      <c r="A1326">
        <v>2394</v>
      </c>
      <c r="B1326" t="s">
        <v>2337</v>
      </c>
      <c r="C1326" t="s">
        <v>1</v>
      </c>
      <c r="D1326">
        <v>0.03</v>
      </c>
      <c r="E1326">
        <v>4.55</v>
      </c>
      <c r="F1326">
        <v>1.49</v>
      </c>
      <c r="G1326" t="s">
        <v>14</v>
      </c>
      <c r="H1326" t="s">
        <v>70</v>
      </c>
      <c r="I1326" t="s">
        <v>24</v>
      </c>
      <c r="J1326" t="s">
        <v>48</v>
      </c>
      <c r="K1326" t="s">
        <v>49</v>
      </c>
      <c r="L1326" t="s">
        <v>1479</v>
      </c>
      <c r="M1326">
        <v>0.35</v>
      </c>
      <c r="N1326" t="s">
        <v>8</v>
      </c>
      <c r="O1326" t="s">
        <v>9</v>
      </c>
      <c r="P1326" t="s">
        <v>51</v>
      </c>
      <c r="Q1326" t="s">
        <v>2339</v>
      </c>
      <c r="R1326">
        <v>30328</v>
      </c>
      <c r="S1326">
        <v>42125</v>
      </c>
      <c r="T1326">
        <v>42125</v>
      </c>
      <c r="U1326">
        <v>100.38</v>
      </c>
      <c r="V1326">
        <v>9</v>
      </c>
      <c r="W1326">
        <v>40.28</v>
      </c>
      <c r="X1326">
        <v>86949</v>
      </c>
      <c r="Y1326" t="s">
        <v>3215</v>
      </c>
    </row>
    <row r="1327" spans="1:25" x14ac:dyDescent="0.2">
      <c r="A1327">
        <v>2724</v>
      </c>
      <c r="B1327" t="s">
        <v>2340</v>
      </c>
      <c r="C1327" t="s">
        <v>1</v>
      </c>
      <c r="D1327">
        <v>0.06</v>
      </c>
      <c r="E1327">
        <v>4.9800000000000004</v>
      </c>
      <c r="F1327">
        <v>7.44</v>
      </c>
      <c r="G1327" t="s">
        <v>14</v>
      </c>
      <c r="H1327" t="s">
        <v>47</v>
      </c>
      <c r="I1327" t="s">
        <v>24</v>
      </c>
      <c r="J1327" t="s">
        <v>64</v>
      </c>
      <c r="K1327" t="s">
        <v>49</v>
      </c>
      <c r="L1327" t="s">
        <v>2150</v>
      </c>
      <c r="M1327">
        <v>0.36</v>
      </c>
      <c r="N1327" t="s">
        <v>8</v>
      </c>
      <c r="O1327" t="s">
        <v>9</v>
      </c>
      <c r="P1327" t="s">
        <v>376</v>
      </c>
      <c r="Q1327" t="s">
        <v>2341</v>
      </c>
      <c r="R1327">
        <v>37421</v>
      </c>
      <c r="S1327">
        <v>42125</v>
      </c>
      <c r="T1327">
        <v>42126</v>
      </c>
      <c r="U1327">
        <v>-37.561999999999998</v>
      </c>
      <c r="V1327">
        <v>10</v>
      </c>
      <c r="W1327">
        <v>53.21</v>
      </c>
      <c r="X1327">
        <v>88959</v>
      </c>
      <c r="Y1327" t="s">
        <v>3215</v>
      </c>
    </row>
    <row r="1328" spans="1:25" x14ac:dyDescent="0.2">
      <c r="A1328">
        <v>2724</v>
      </c>
      <c r="B1328" t="s">
        <v>2340</v>
      </c>
      <c r="C1328" t="s">
        <v>1</v>
      </c>
      <c r="D1328">
        <v>0.01</v>
      </c>
      <c r="E1328">
        <v>6.48</v>
      </c>
      <c r="F1328">
        <v>7.37</v>
      </c>
      <c r="G1328" t="s">
        <v>14</v>
      </c>
      <c r="H1328" t="s">
        <v>47</v>
      </c>
      <c r="I1328" t="s">
        <v>24</v>
      </c>
      <c r="J1328" t="s">
        <v>64</v>
      </c>
      <c r="K1328" t="s">
        <v>49</v>
      </c>
      <c r="L1328" t="s">
        <v>1591</v>
      </c>
      <c r="M1328">
        <v>0.37</v>
      </c>
      <c r="N1328" t="s">
        <v>8</v>
      </c>
      <c r="O1328" t="s">
        <v>9</v>
      </c>
      <c r="P1328" t="s">
        <v>376</v>
      </c>
      <c r="Q1328" t="s">
        <v>2341</v>
      </c>
      <c r="R1328">
        <v>37421</v>
      </c>
      <c r="S1328">
        <v>42125</v>
      </c>
      <c r="T1328">
        <v>42127</v>
      </c>
      <c r="U1328">
        <v>-449.69400000000002</v>
      </c>
      <c r="V1328">
        <v>18</v>
      </c>
      <c r="W1328">
        <v>122.8</v>
      </c>
      <c r="X1328">
        <v>88959</v>
      </c>
      <c r="Y1328" t="s">
        <v>3215</v>
      </c>
    </row>
    <row r="1329" spans="1:25" x14ac:dyDescent="0.2">
      <c r="A1329">
        <v>1271</v>
      </c>
      <c r="B1329" t="s">
        <v>2087</v>
      </c>
      <c r="C1329" t="s">
        <v>23</v>
      </c>
      <c r="D1329">
        <v>0.1</v>
      </c>
      <c r="E1329">
        <v>34.229999999999997</v>
      </c>
      <c r="F1329">
        <v>5.0199999999999996</v>
      </c>
      <c r="G1329" t="s">
        <v>14</v>
      </c>
      <c r="H1329" t="s">
        <v>70</v>
      </c>
      <c r="I1329" t="s">
        <v>4</v>
      </c>
      <c r="J1329" t="s">
        <v>102</v>
      </c>
      <c r="K1329" t="s">
        <v>49</v>
      </c>
      <c r="L1329" t="s">
        <v>1294</v>
      </c>
      <c r="M1329">
        <v>0.55000000000000004</v>
      </c>
      <c r="N1329" t="s">
        <v>8</v>
      </c>
      <c r="O1329" t="s">
        <v>35</v>
      </c>
      <c r="P1329" t="s">
        <v>66</v>
      </c>
      <c r="Q1329" t="s">
        <v>2088</v>
      </c>
      <c r="R1329">
        <v>91941</v>
      </c>
      <c r="S1329">
        <v>42125</v>
      </c>
      <c r="T1329">
        <v>42130</v>
      </c>
      <c r="U1329">
        <v>151.56540000000001</v>
      </c>
      <c r="V1329">
        <v>7</v>
      </c>
      <c r="W1329">
        <v>219.66</v>
      </c>
      <c r="X1329">
        <v>88411</v>
      </c>
      <c r="Y1329" t="s">
        <v>3217</v>
      </c>
    </row>
    <row r="1330" spans="1:25" x14ac:dyDescent="0.2">
      <c r="A1330">
        <v>1383</v>
      </c>
      <c r="B1330" t="s">
        <v>2342</v>
      </c>
      <c r="C1330" t="s">
        <v>92</v>
      </c>
      <c r="D1330">
        <v>0.03</v>
      </c>
      <c r="E1330">
        <v>2.23</v>
      </c>
      <c r="F1330">
        <v>4.57</v>
      </c>
      <c r="G1330" t="s">
        <v>14</v>
      </c>
      <c r="H1330" t="s">
        <v>15</v>
      </c>
      <c r="I1330" t="s">
        <v>4</v>
      </c>
      <c r="J1330" t="s">
        <v>102</v>
      </c>
      <c r="K1330" t="s">
        <v>18</v>
      </c>
      <c r="L1330" t="s">
        <v>2343</v>
      </c>
      <c r="M1330">
        <v>0.41</v>
      </c>
      <c r="N1330" t="s">
        <v>8</v>
      </c>
      <c r="O1330" t="s">
        <v>35</v>
      </c>
      <c r="P1330" t="s">
        <v>122</v>
      </c>
      <c r="Q1330" t="s">
        <v>1208</v>
      </c>
      <c r="R1330">
        <v>84120</v>
      </c>
      <c r="S1330">
        <v>42125</v>
      </c>
      <c r="T1330">
        <v>42126</v>
      </c>
      <c r="U1330">
        <v>-93.25</v>
      </c>
      <c r="V1330">
        <v>12</v>
      </c>
      <c r="W1330">
        <v>28.66</v>
      </c>
      <c r="X1330">
        <v>89406</v>
      </c>
      <c r="Y1330" t="s">
        <v>3217</v>
      </c>
    </row>
    <row r="1331" spans="1:25" x14ac:dyDescent="0.2">
      <c r="A1331">
        <v>381</v>
      </c>
      <c r="B1331" t="s">
        <v>2344</v>
      </c>
      <c r="C1331" t="s">
        <v>46</v>
      </c>
      <c r="D1331">
        <v>7.0000000000000007E-2</v>
      </c>
      <c r="E1331">
        <v>415.88</v>
      </c>
      <c r="F1331">
        <v>11.37</v>
      </c>
      <c r="G1331" t="s">
        <v>14</v>
      </c>
      <c r="H1331" t="s">
        <v>70</v>
      </c>
      <c r="I1331" t="s">
        <v>24</v>
      </c>
      <c r="J1331" t="s">
        <v>54</v>
      </c>
      <c r="K1331" t="s">
        <v>49</v>
      </c>
      <c r="L1331" t="s">
        <v>1357</v>
      </c>
      <c r="M1331">
        <v>0.56999999999999995</v>
      </c>
      <c r="N1331" t="s">
        <v>8</v>
      </c>
      <c r="O1331" t="s">
        <v>28</v>
      </c>
      <c r="P1331" t="s">
        <v>79</v>
      </c>
      <c r="Q1331" t="s">
        <v>1823</v>
      </c>
      <c r="R1331">
        <v>61701</v>
      </c>
      <c r="S1331">
        <v>42125</v>
      </c>
      <c r="T1331">
        <v>42125</v>
      </c>
      <c r="U1331">
        <v>-539.59</v>
      </c>
      <c r="V1331">
        <v>1</v>
      </c>
      <c r="W1331">
        <v>394.51</v>
      </c>
      <c r="X1331">
        <v>88929</v>
      </c>
      <c r="Y1331" t="s">
        <v>3216</v>
      </c>
    </row>
    <row r="1332" spans="1:25" x14ac:dyDescent="0.2">
      <c r="A1332">
        <v>1193</v>
      </c>
      <c r="B1332" t="s">
        <v>1327</v>
      </c>
      <c r="C1332" t="s">
        <v>46</v>
      </c>
      <c r="D1332">
        <v>0.03</v>
      </c>
      <c r="E1332">
        <v>5.98</v>
      </c>
      <c r="F1332">
        <v>1.49</v>
      </c>
      <c r="G1332" t="s">
        <v>14</v>
      </c>
      <c r="H1332" t="s">
        <v>3</v>
      </c>
      <c r="I1332" t="s">
        <v>24</v>
      </c>
      <c r="J1332" t="s">
        <v>48</v>
      </c>
      <c r="K1332" t="s">
        <v>49</v>
      </c>
      <c r="L1332" t="s">
        <v>1563</v>
      </c>
      <c r="M1332">
        <v>0.39</v>
      </c>
      <c r="N1332" t="s">
        <v>8</v>
      </c>
      <c r="O1332" t="s">
        <v>87</v>
      </c>
      <c r="P1332" t="s">
        <v>350</v>
      </c>
      <c r="Q1332" t="s">
        <v>42</v>
      </c>
      <c r="R1332">
        <v>20016</v>
      </c>
      <c r="S1332">
        <v>42125</v>
      </c>
      <c r="T1332">
        <v>42127</v>
      </c>
      <c r="U1332">
        <v>38.08</v>
      </c>
      <c r="V1332">
        <v>85</v>
      </c>
      <c r="W1332">
        <v>517.85</v>
      </c>
      <c r="X1332">
        <v>38852</v>
      </c>
      <c r="Y1332" t="s">
        <v>3218</v>
      </c>
    </row>
    <row r="1333" spans="1:25" x14ac:dyDescent="0.2">
      <c r="A1333">
        <v>1194</v>
      </c>
      <c r="B1333" t="s">
        <v>2345</v>
      </c>
      <c r="C1333" t="s">
        <v>46</v>
      </c>
      <c r="D1333">
        <v>0.03</v>
      </c>
      <c r="E1333">
        <v>5.98</v>
      </c>
      <c r="F1333">
        <v>1.49</v>
      </c>
      <c r="G1333" t="s">
        <v>14</v>
      </c>
      <c r="H1333" t="s">
        <v>3</v>
      </c>
      <c r="I1333" t="s">
        <v>24</v>
      </c>
      <c r="J1333" t="s">
        <v>48</v>
      </c>
      <c r="K1333" t="s">
        <v>49</v>
      </c>
      <c r="L1333" t="s">
        <v>1563</v>
      </c>
      <c r="M1333">
        <v>0.39</v>
      </c>
      <c r="N1333" t="s">
        <v>8</v>
      </c>
      <c r="O1333" t="s">
        <v>9</v>
      </c>
      <c r="P1333" t="s">
        <v>99</v>
      </c>
      <c r="Q1333" t="s">
        <v>2346</v>
      </c>
      <c r="R1333">
        <v>34142</v>
      </c>
      <c r="S1333">
        <v>42125</v>
      </c>
      <c r="T1333">
        <v>42127</v>
      </c>
      <c r="U1333">
        <v>20.495999999999999</v>
      </c>
      <c r="V1333">
        <v>21</v>
      </c>
      <c r="W1333">
        <v>127.94</v>
      </c>
      <c r="X1333">
        <v>87586</v>
      </c>
      <c r="Y1333" t="s">
        <v>3215</v>
      </c>
    </row>
    <row r="1334" spans="1:25" x14ac:dyDescent="0.2">
      <c r="A1334">
        <v>3139</v>
      </c>
      <c r="B1334" t="s">
        <v>2347</v>
      </c>
      <c r="C1334" t="s">
        <v>1</v>
      </c>
      <c r="D1334">
        <v>0.09</v>
      </c>
      <c r="E1334">
        <v>280.98</v>
      </c>
      <c r="F1334">
        <v>57</v>
      </c>
      <c r="G1334" t="s">
        <v>2</v>
      </c>
      <c r="H1334" t="s">
        <v>47</v>
      </c>
      <c r="I1334" t="s">
        <v>4</v>
      </c>
      <c r="J1334" t="s">
        <v>85</v>
      </c>
      <c r="K1334" t="s">
        <v>33</v>
      </c>
      <c r="L1334" t="s">
        <v>838</v>
      </c>
      <c r="M1334">
        <v>0.78</v>
      </c>
      <c r="N1334" t="s">
        <v>8</v>
      </c>
      <c r="O1334" t="s">
        <v>87</v>
      </c>
      <c r="P1334" t="s">
        <v>373</v>
      </c>
      <c r="Q1334" t="s">
        <v>2348</v>
      </c>
      <c r="R1334">
        <v>7016</v>
      </c>
      <c r="S1334">
        <v>42126</v>
      </c>
      <c r="T1334">
        <v>42129</v>
      </c>
      <c r="U1334">
        <v>252.488</v>
      </c>
      <c r="V1334">
        <v>31</v>
      </c>
      <c r="W1334">
        <v>7974.21</v>
      </c>
      <c r="X1334">
        <v>86793</v>
      </c>
      <c r="Y1334" t="s">
        <v>3218</v>
      </c>
    </row>
    <row r="1335" spans="1:25" x14ac:dyDescent="0.2">
      <c r="A1335">
        <v>3367</v>
      </c>
      <c r="B1335" t="s">
        <v>2349</v>
      </c>
      <c r="C1335" t="s">
        <v>1</v>
      </c>
      <c r="D1335">
        <v>0.08</v>
      </c>
      <c r="E1335">
        <v>30.97</v>
      </c>
      <c r="F1335">
        <v>4</v>
      </c>
      <c r="G1335" t="s">
        <v>14</v>
      </c>
      <c r="H1335" t="s">
        <v>47</v>
      </c>
      <c r="I1335" t="s">
        <v>16</v>
      </c>
      <c r="J1335" t="s">
        <v>17</v>
      </c>
      <c r="K1335" t="s">
        <v>49</v>
      </c>
      <c r="L1335" t="s">
        <v>2138</v>
      </c>
      <c r="M1335">
        <v>0.74</v>
      </c>
      <c r="N1335" t="s">
        <v>8</v>
      </c>
      <c r="O1335" t="s">
        <v>87</v>
      </c>
      <c r="P1335" t="s">
        <v>293</v>
      </c>
      <c r="Q1335" t="s">
        <v>2350</v>
      </c>
      <c r="R1335">
        <v>43221</v>
      </c>
      <c r="S1335">
        <v>42126</v>
      </c>
      <c r="T1335">
        <v>42127</v>
      </c>
      <c r="U1335">
        <v>10.68</v>
      </c>
      <c r="V1335">
        <v>26</v>
      </c>
      <c r="W1335">
        <v>758.97</v>
      </c>
      <c r="X1335">
        <v>90502</v>
      </c>
      <c r="Y1335" t="s">
        <v>3218</v>
      </c>
    </row>
    <row r="1336" spans="1:25" x14ac:dyDescent="0.2">
      <c r="A1336">
        <v>3367</v>
      </c>
      <c r="B1336" t="s">
        <v>2349</v>
      </c>
      <c r="C1336" t="s">
        <v>1</v>
      </c>
      <c r="D1336">
        <v>0.1</v>
      </c>
      <c r="E1336">
        <v>4.13</v>
      </c>
      <c r="F1336">
        <v>0.5</v>
      </c>
      <c r="G1336" t="s">
        <v>63</v>
      </c>
      <c r="H1336" t="s">
        <v>47</v>
      </c>
      <c r="I1336" t="s">
        <v>24</v>
      </c>
      <c r="J1336" t="s">
        <v>128</v>
      </c>
      <c r="K1336" t="s">
        <v>49</v>
      </c>
      <c r="L1336" t="s">
        <v>2351</v>
      </c>
      <c r="M1336">
        <v>0.39</v>
      </c>
      <c r="N1336" t="s">
        <v>8</v>
      </c>
      <c r="O1336" t="s">
        <v>87</v>
      </c>
      <c r="P1336" t="s">
        <v>293</v>
      </c>
      <c r="Q1336" t="s">
        <v>2350</v>
      </c>
      <c r="R1336">
        <v>43221</v>
      </c>
      <c r="S1336">
        <v>42126</v>
      </c>
      <c r="T1336">
        <v>42128</v>
      </c>
      <c r="U1336">
        <v>58.263599999999997</v>
      </c>
      <c r="V1336">
        <v>18</v>
      </c>
      <c r="W1336">
        <v>84.44</v>
      </c>
      <c r="X1336">
        <v>90502</v>
      </c>
      <c r="Y1336" t="s">
        <v>3218</v>
      </c>
    </row>
    <row r="1337" spans="1:25" x14ac:dyDescent="0.2">
      <c r="A1337">
        <v>408</v>
      </c>
      <c r="B1337" t="s">
        <v>2352</v>
      </c>
      <c r="C1337" t="s">
        <v>23</v>
      </c>
      <c r="D1337">
        <v>7.0000000000000007E-2</v>
      </c>
      <c r="E1337">
        <v>29.17</v>
      </c>
      <c r="F1337">
        <v>6.27</v>
      </c>
      <c r="G1337" t="s">
        <v>14</v>
      </c>
      <c r="H1337" t="s">
        <v>70</v>
      </c>
      <c r="I1337" t="s">
        <v>24</v>
      </c>
      <c r="J1337" t="s">
        <v>48</v>
      </c>
      <c r="K1337" t="s">
        <v>49</v>
      </c>
      <c r="L1337" t="s">
        <v>50</v>
      </c>
      <c r="M1337">
        <v>0.37</v>
      </c>
      <c r="N1337" t="s">
        <v>8</v>
      </c>
      <c r="O1337" t="s">
        <v>28</v>
      </c>
      <c r="P1337" t="s">
        <v>163</v>
      </c>
      <c r="Q1337" t="s">
        <v>2353</v>
      </c>
      <c r="R1337">
        <v>78589</v>
      </c>
      <c r="S1337">
        <v>42126</v>
      </c>
      <c r="T1337">
        <v>42130</v>
      </c>
      <c r="U1337">
        <v>236.2371</v>
      </c>
      <c r="V1337">
        <v>14</v>
      </c>
      <c r="W1337">
        <v>400.47</v>
      </c>
      <c r="X1337">
        <v>89639</v>
      </c>
      <c r="Y1337" t="s">
        <v>3216</v>
      </c>
    </row>
    <row r="1338" spans="1:25" x14ac:dyDescent="0.2">
      <c r="A1338">
        <v>2426</v>
      </c>
      <c r="B1338" t="s">
        <v>1626</v>
      </c>
      <c r="C1338" t="s">
        <v>23</v>
      </c>
      <c r="D1338">
        <v>0.08</v>
      </c>
      <c r="E1338">
        <v>4.4800000000000004</v>
      </c>
      <c r="F1338">
        <v>49</v>
      </c>
      <c r="G1338" t="s">
        <v>14</v>
      </c>
      <c r="H1338" t="s">
        <v>3</v>
      </c>
      <c r="I1338" t="s">
        <v>24</v>
      </c>
      <c r="J1338" t="s">
        <v>71</v>
      </c>
      <c r="K1338" t="s">
        <v>40</v>
      </c>
      <c r="L1338" t="s">
        <v>444</v>
      </c>
      <c r="M1338">
        <v>0.6</v>
      </c>
      <c r="N1338" t="s">
        <v>8</v>
      </c>
      <c r="O1338" t="s">
        <v>28</v>
      </c>
      <c r="P1338" t="s">
        <v>163</v>
      </c>
      <c r="Q1338" t="s">
        <v>1628</v>
      </c>
      <c r="R1338">
        <v>75061</v>
      </c>
      <c r="S1338">
        <v>42126</v>
      </c>
      <c r="T1338">
        <v>42126</v>
      </c>
      <c r="U1338">
        <v>139.58009999999999</v>
      </c>
      <c r="V1338">
        <v>37</v>
      </c>
      <c r="W1338">
        <v>202.29</v>
      </c>
      <c r="X1338">
        <v>90861</v>
      </c>
      <c r="Y1338" t="s">
        <v>3216</v>
      </c>
    </row>
    <row r="1339" spans="1:25" x14ac:dyDescent="0.2">
      <c r="A1339">
        <v>2426</v>
      </c>
      <c r="B1339" t="s">
        <v>1626</v>
      </c>
      <c r="C1339" t="s">
        <v>23</v>
      </c>
      <c r="D1339">
        <v>0</v>
      </c>
      <c r="E1339">
        <v>17.670000000000002</v>
      </c>
      <c r="F1339">
        <v>8.99</v>
      </c>
      <c r="G1339" t="s">
        <v>14</v>
      </c>
      <c r="H1339" t="s">
        <v>3</v>
      </c>
      <c r="I1339" t="s">
        <v>4</v>
      </c>
      <c r="J1339" t="s">
        <v>102</v>
      </c>
      <c r="K1339" t="s">
        <v>18</v>
      </c>
      <c r="L1339" t="s">
        <v>2032</v>
      </c>
      <c r="M1339">
        <v>0.47</v>
      </c>
      <c r="N1339" t="s">
        <v>8</v>
      </c>
      <c r="O1339" t="s">
        <v>28</v>
      </c>
      <c r="P1339" t="s">
        <v>163</v>
      </c>
      <c r="Q1339" t="s">
        <v>1628</v>
      </c>
      <c r="R1339">
        <v>75061</v>
      </c>
      <c r="S1339">
        <v>42126</v>
      </c>
      <c r="T1339">
        <v>42133</v>
      </c>
      <c r="U1339">
        <v>109.67</v>
      </c>
      <c r="V1339">
        <v>9</v>
      </c>
      <c r="W1339">
        <v>168.71</v>
      </c>
      <c r="X1339">
        <v>90861</v>
      </c>
      <c r="Y1339" t="s">
        <v>3216</v>
      </c>
    </row>
    <row r="1340" spans="1:25" x14ac:dyDescent="0.2">
      <c r="A1340">
        <v>2578</v>
      </c>
      <c r="B1340" t="s">
        <v>2354</v>
      </c>
      <c r="C1340" t="s">
        <v>23</v>
      </c>
      <c r="D1340">
        <v>0.04</v>
      </c>
      <c r="E1340">
        <v>8.6</v>
      </c>
      <c r="F1340">
        <v>6.19</v>
      </c>
      <c r="G1340" t="s">
        <v>14</v>
      </c>
      <c r="H1340" t="s">
        <v>47</v>
      </c>
      <c r="I1340" t="s">
        <v>24</v>
      </c>
      <c r="J1340" t="s">
        <v>48</v>
      </c>
      <c r="K1340" t="s">
        <v>49</v>
      </c>
      <c r="L1340" t="s">
        <v>508</v>
      </c>
      <c r="M1340">
        <v>0.38</v>
      </c>
      <c r="N1340" t="s">
        <v>8</v>
      </c>
      <c r="O1340" t="s">
        <v>9</v>
      </c>
      <c r="P1340" t="s">
        <v>140</v>
      </c>
      <c r="Q1340" t="s">
        <v>2355</v>
      </c>
      <c r="R1340">
        <v>36801</v>
      </c>
      <c r="S1340">
        <v>42126</v>
      </c>
      <c r="T1340">
        <v>42128</v>
      </c>
      <c r="U1340">
        <v>309.71159999999998</v>
      </c>
      <c r="V1340">
        <v>5</v>
      </c>
      <c r="W1340">
        <v>46.85</v>
      </c>
      <c r="X1340">
        <v>88298</v>
      </c>
      <c r="Y1340" t="s">
        <v>3215</v>
      </c>
    </row>
    <row r="1341" spans="1:25" x14ac:dyDescent="0.2">
      <c r="A1341">
        <v>2578</v>
      </c>
      <c r="B1341" t="s">
        <v>2354</v>
      </c>
      <c r="C1341" t="s">
        <v>23</v>
      </c>
      <c r="D1341">
        <v>0.01</v>
      </c>
      <c r="E1341">
        <v>3.58</v>
      </c>
      <c r="F1341">
        <v>1.63</v>
      </c>
      <c r="G1341" t="s">
        <v>14</v>
      </c>
      <c r="H1341" t="s">
        <v>47</v>
      </c>
      <c r="I1341" t="s">
        <v>24</v>
      </c>
      <c r="J1341" t="s">
        <v>152</v>
      </c>
      <c r="K1341" t="s">
        <v>26</v>
      </c>
      <c r="L1341" t="s">
        <v>2197</v>
      </c>
      <c r="M1341">
        <v>0.36</v>
      </c>
      <c r="N1341" t="s">
        <v>8</v>
      </c>
      <c r="O1341" t="s">
        <v>9</v>
      </c>
      <c r="P1341" t="s">
        <v>140</v>
      </c>
      <c r="Q1341" t="s">
        <v>2355</v>
      </c>
      <c r="R1341">
        <v>36801</v>
      </c>
      <c r="S1341">
        <v>42126</v>
      </c>
      <c r="T1341">
        <v>42130</v>
      </c>
      <c r="U1341">
        <v>-128.85599999999999</v>
      </c>
      <c r="V1341">
        <v>26</v>
      </c>
      <c r="W1341">
        <v>93.57</v>
      </c>
      <c r="X1341">
        <v>88298</v>
      </c>
      <c r="Y1341" t="s">
        <v>3215</v>
      </c>
    </row>
    <row r="1342" spans="1:25" x14ac:dyDescent="0.2">
      <c r="A1342">
        <v>2578</v>
      </c>
      <c r="B1342" t="s">
        <v>2354</v>
      </c>
      <c r="C1342" t="s">
        <v>23</v>
      </c>
      <c r="D1342">
        <v>0.08</v>
      </c>
      <c r="E1342">
        <v>105.49</v>
      </c>
      <c r="F1342">
        <v>41.64</v>
      </c>
      <c r="G1342" t="s">
        <v>2</v>
      </c>
      <c r="H1342" t="s">
        <v>47</v>
      </c>
      <c r="I1342" t="s">
        <v>4</v>
      </c>
      <c r="J1342" t="s">
        <v>5</v>
      </c>
      <c r="K1342" t="s">
        <v>6</v>
      </c>
      <c r="L1342" t="s">
        <v>2356</v>
      </c>
      <c r="M1342">
        <v>0.75</v>
      </c>
      <c r="N1342" t="s">
        <v>8</v>
      </c>
      <c r="O1342" t="s">
        <v>9</v>
      </c>
      <c r="P1342" t="s">
        <v>140</v>
      </c>
      <c r="Q1342" t="s">
        <v>2355</v>
      </c>
      <c r="R1342">
        <v>36801</v>
      </c>
      <c r="S1342">
        <v>42126</v>
      </c>
      <c r="T1342">
        <v>42133</v>
      </c>
      <c r="U1342">
        <v>-36.945999999999998</v>
      </c>
      <c r="V1342">
        <v>34</v>
      </c>
      <c r="W1342">
        <v>2694.49</v>
      </c>
      <c r="X1342">
        <v>88298</v>
      </c>
      <c r="Y1342" t="s">
        <v>3215</v>
      </c>
    </row>
    <row r="1343" spans="1:25" x14ac:dyDescent="0.2">
      <c r="A1343">
        <v>2531</v>
      </c>
      <c r="B1343" t="s">
        <v>2357</v>
      </c>
      <c r="C1343" t="s">
        <v>92</v>
      </c>
      <c r="D1343">
        <v>0.08</v>
      </c>
      <c r="E1343">
        <v>4</v>
      </c>
      <c r="F1343">
        <v>1.3</v>
      </c>
      <c r="G1343" t="s">
        <v>14</v>
      </c>
      <c r="H1343" t="s">
        <v>3</v>
      </c>
      <c r="I1343" t="s">
        <v>24</v>
      </c>
      <c r="J1343" t="s">
        <v>64</v>
      </c>
      <c r="K1343" t="s">
        <v>26</v>
      </c>
      <c r="L1343" t="s">
        <v>347</v>
      </c>
      <c r="M1343">
        <v>0.37</v>
      </c>
      <c r="N1343" t="s">
        <v>8</v>
      </c>
      <c r="O1343" t="s">
        <v>35</v>
      </c>
      <c r="P1343" t="s">
        <v>66</v>
      </c>
      <c r="Q1343" t="s">
        <v>2358</v>
      </c>
      <c r="R1343">
        <v>93422</v>
      </c>
      <c r="S1343">
        <v>42126</v>
      </c>
      <c r="T1343">
        <v>42128</v>
      </c>
      <c r="U1343">
        <v>28.4</v>
      </c>
      <c r="V1343">
        <v>14</v>
      </c>
      <c r="W1343">
        <v>51.99</v>
      </c>
      <c r="X1343">
        <v>87452</v>
      </c>
      <c r="Y1343" t="s">
        <v>3217</v>
      </c>
    </row>
    <row r="1344" spans="1:25" x14ac:dyDescent="0.2">
      <c r="A1344">
        <v>27</v>
      </c>
      <c r="B1344" t="s">
        <v>2359</v>
      </c>
      <c r="C1344" t="s">
        <v>46</v>
      </c>
      <c r="D1344">
        <v>0.04</v>
      </c>
      <c r="E1344">
        <v>4.1399999999999997</v>
      </c>
      <c r="F1344">
        <v>6.6</v>
      </c>
      <c r="G1344" t="s">
        <v>14</v>
      </c>
      <c r="H1344" t="s">
        <v>70</v>
      </c>
      <c r="I1344" t="s">
        <v>4</v>
      </c>
      <c r="J1344" t="s">
        <v>102</v>
      </c>
      <c r="K1344" t="s">
        <v>49</v>
      </c>
      <c r="L1344" t="s">
        <v>388</v>
      </c>
      <c r="M1344">
        <v>0.49</v>
      </c>
      <c r="N1344" t="s">
        <v>8</v>
      </c>
      <c r="O1344" t="s">
        <v>35</v>
      </c>
      <c r="P1344" t="s">
        <v>66</v>
      </c>
      <c r="Q1344" t="s">
        <v>1939</v>
      </c>
      <c r="R1344">
        <v>90712</v>
      </c>
      <c r="S1344">
        <v>42126</v>
      </c>
      <c r="T1344">
        <v>42128</v>
      </c>
      <c r="U1344">
        <v>8.8940000000000001</v>
      </c>
      <c r="V1344">
        <v>12</v>
      </c>
      <c r="W1344">
        <v>54.78</v>
      </c>
      <c r="X1344">
        <v>87652</v>
      </c>
      <c r="Y1344" t="s">
        <v>3217</v>
      </c>
    </row>
    <row r="1345" spans="1:25" x14ac:dyDescent="0.2">
      <c r="A1345">
        <v>3386</v>
      </c>
      <c r="B1345" t="s">
        <v>2360</v>
      </c>
      <c r="C1345" t="s">
        <v>1</v>
      </c>
      <c r="D1345">
        <v>0</v>
      </c>
      <c r="E1345">
        <v>2.61</v>
      </c>
      <c r="F1345">
        <v>0.5</v>
      </c>
      <c r="G1345" t="s">
        <v>14</v>
      </c>
      <c r="H1345" t="s">
        <v>70</v>
      </c>
      <c r="I1345" t="s">
        <v>24</v>
      </c>
      <c r="J1345" t="s">
        <v>128</v>
      </c>
      <c r="K1345" t="s">
        <v>49</v>
      </c>
      <c r="L1345" t="s">
        <v>1343</v>
      </c>
      <c r="M1345">
        <v>0.39</v>
      </c>
      <c r="N1345" t="s">
        <v>8</v>
      </c>
      <c r="O1345" t="s">
        <v>87</v>
      </c>
      <c r="P1345" t="s">
        <v>293</v>
      </c>
      <c r="Q1345" t="s">
        <v>2174</v>
      </c>
      <c r="R1345">
        <v>43402</v>
      </c>
      <c r="S1345">
        <v>42127</v>
      </c>
      <c r="T1345">
        <v>42129</v>
      </c>
      <c r="U1345">
        <v>19.554600000000001</v>
      </c>
      <c r="V1345">
        <v>10</v>
      </c>
      <c r="W1345">
        <v>28.34</v>
      </c>
      <c r="X1345">
        <v>88746</v>
      </c>
      <c r="Y1345" t="s">
        <v>3218</v>
      </c>
    </row>
    <row r="1346" spans="1:25" x14ac:dyDescent="0.2">
      <c r="A1346">
        <v>3386</v>
      </c>
      <c r="B1346" t="s">
        <v>2360</v>
      </c>
      <c r="C1346" t="s">
        <v>1</v>
      </c>
      <c r="D1346">
        <v>0.04</v>
      </c>
      <c r="E1346">
        <v>25.38</v>
      </c>
      <c r="F1346">
        <v>8.99</v>
      </c>
      <c r="G1346" t="s">
        <v>63</v>
      </c>
      <c r="H1346" t="s">
        <v>70</v>
      </c>
      <c r="I1346" t="s">
        <v>4</v>
      </c>
      <c r="J1346" t="s">
        <v>102</v>
      </c>
      <c r="K1346" t="s">
        <v>18</v>
      </c>
      <c r="L1346" t="s">
        <v>2361</v>
      </c>
      <c r="M1346">
        <v>0.5</v>
      </c>
      <c r="N1346" t="s">
        <v>8</v>
      </c>
      <c r="O1346" t="s">
        <v>87</v>
      </c>
      <c r="P1346" t="s">
        <v>293</v>
      </c>
      <c r="Q1346" t="s">
        <v>2174</v>
      </c>
      <c r="R1346">
        <v>43402</v>
      </c>
      <c r="S1346">
        <v>42127</v>
      </c>
      <c r="T1346">
        <v>42130</v>
      </c>
      <c r="U1346">
        <v>152.482</v>
      </c>
      <c r="V1346">
        <v>35</v>
      </c>
      <c r="W1346">
        <v>861.3</v>
      </c>
      <c r="X1346">
        <v>88746</v>
      </c>
      <c r="Y1346" t="s">
        <v>3218</v>
      </c>
    </row>
    <row r="1347" spans="1:25" x14ac:dyDescent="0.2">
      <c r="A1347">
        <v>2157</v>
      </c>
      <c r="B1347" t="s">
        <v>1657</v>
      </c>
      <c r="C1347" t="s">
        <v>13</v>
      </c>
      <c r="D1347">
        <v>7.0000000000000007E-2</v>
      </c>
      <c r="E1347">
        <v>30.93</v>
      </c>
      <c r="F1347">
        <v>3.92</v>
      </c>
      <c r="G1347" t="s">
        <v>14</v>
      </c>
      <c r="H1347" t="s">
        <v>47</v>
      </c>
      <c r="I1347" t="s">
        <v>4</v>
      </c>
      <c r="J1347" t="s">
        <v>102</v>
      </c>
      <c r="K1347" t="s">
        <v>18</v>
      </c>
      <c r="L1347" t="s">
        <v>1627</v>
      </c>
      <c r="M1347">
        <v>0.44</v>
      </c>
      <c r="N1347" t="s">
        <v>8</v>
      </c>
      <c r="O1347" t="s">
        <v>28</v>
      </c>
      <c r="P1347" t="s">
        <v>265</v>
      </c>
      <c r="Q1347" t="s">
        <v>1659</v>
      </c>
      <c r="R1347">
        <v>48093</v>
      </c>
      <c r="S1347">
        <v>42127</v>
      </c>
      <c r="T1347">
        <v>42128</v>
      </c>
      <c r="U1347">
        <v>398.30250000000001</v>
      </c>
      <c r="V1347">
        <v>19</v>
      </c>
      <c r="W1347">
        <v>577.25</v>
      </c>
      <c r="X1347">
        <v>90386</v>
      </c>
      <c r="Y1347" t="s">
        <v>3216</v>
      </c>
    </row>
    <row r="1348" spans="1:25" x14ac:dyDescent="0.2">
      <c r="A1348">
        <v>2157</v>
      </c>
      <c r="B1348" t="s">
        <v>1657</v>
      </c>
      <c r="C1348" t="s">
        <v>13</v>
      </c>
      <c r="D1348">
        <v>0.05</v>
      </c>
      <c r="E1348">
        <v>297.48</v>
      </c>
      <c r="F1348">
        <v>18.059999999999999</v>
      </c>
      <c r="G1348" t="s">
        <v>2</v>
      </c>
      <c r="H1348" t="s">
        <v>47</v>
      </c>
      <c r="I1348" t="s">
        <v>16</v>
      </c>
      <c r="J1348" t="s">
        <v>32</v>
      </c>
      <c r="K1348" t="s">
        <v>33</v>
      </c>
      <c r="L1348" t="s">
        <v>363</v>
      </c>
      <c r="M1348">
        <v>0.6</v>
      </c>
      <c r="N1348" t="s">
        <v>8</v>
      </c>
      <c r="O1348" t="s">
        <v>28</v>
      </c>
      <c r="P1348" t="s">
        <v>265</v>
      </c>
      <c r="Q1348" t="s">
        <v>1659</v>
      </c>
      <c r="R1348">
        <v>48093</v>
      </c>
      <c r="S1348">
        <v>42127</v>
      </c>
      <c r="T1348">
        <v>42128</v>
      </c>
      <c r="U1348">
        <v>709.85199999999998</v>
      </c>
      <c r="V1348">
        <v>14</v>
      </c>
      <c r="W1348">
        <v>4075.18</v>
      </c>
      <c r="X1348">
        <v>90386</v>
      </c>
      <c r="Y1348" t="s">
        <v>3216</v>
      </c>
    </row>
    <row r="1349" spans="1:25" x14ac:dyDescent="0.2">
      <c r="A1349">
        <v>2157</v>
      </c>
      <c r="B1349" t="s">
        <v>1657</v>
      </c>
      <c r="C1349" t="s">
        <v>13</v>
      </c>
      <c r="D1349">
        <v>7.0000000000000007E-2</v>
      </c>
      <c r="E1349">
        <v>296.18</v>
      </c>
      <c r="F1349">
        <v>54.12</v>
      </c>
      <c r="G1349" t="s">
        <v>2</v>
      </c>
      <c r="H1349" t="s">
        <v>47</v>
      </c>
      <c r="I1349" t="s">
        <v>4</v>
      </c>
      <c r="J1349" t="s">
        <v>5</v>
      </c>
      <c r="K1349" t="s">
        <v>6</v>
      </c>
      <c r="L1349" t="s">
        <v>1055</v>
      </c>
      <c r="M1349">
        <v>0.76</v>
      </c>
      <c r="N1349" t="s">
        <v>8</v>
      </c>
      <c r="O1349" t="s">
        <v>28</v>
      </c>
      <c r="P1349" t="s">
        <v>265</v>
      </c>
      <c r="Q1349" t="s">
        <v>1659</v>
      </c>
      <c r="R1349">
        <v>48093</v>
      </c>
      <c r="S1349">
        <v>42127</v>
      </c>
      <c r="T1349">
        <v>42129</v>
      </c>
      <c r="U1349">
        <v>80.809200000000004</v>
      </c>
      <c r="V1349">
        <v>6</v>
      </c>
      <c r="W1349">
        <v>1798.23</v>
      </c>
      <c r="X1349">
        <v>90386</v>
      </c>
      <c r="Y1349" t="s">
        <v>3216</v>
      </c>
    </row>
    <row r="1350" spans="1:25" x14ac:dyDescent="0.2">
      <c r="A1350">
        <v>1391</v>
      </c>
      <c r="B1350" t="s">
        <v>2268</v>
      </c>
      <c r="C1350" t="s">
        <v>23</v>
      </c>
      <c r="D1350">
        <v>7.0000000000000007E-2</v>
      </c>
      <c r="E1350">
        <v>12.28</v>
      </c>
      <c r="F1350">
        <v>6.13</v>
      </c>
      <c r="G1350" t="s">
        <v>14</v>
      </c>
      <c r="H1350" t="s">
        <v>3</v>
      </c>
      <c r="I1350" t="s">
        <v>24</v>
      </c>
      <c r="J1350" t="s">
        <v>54</v>
      </c>
      <c r="K1350" t="s">
        <v>49</v>
      </c>
      <c r="L1350" t="s">
        <v>2362</v>
      </c>
      <c r="M1350">
        <v>0.56999999999999995</v>
      </c>
      <c r="N1350" t="s">
        <v>8</v>
      </c>
      <c r="O1350" t="s">
        <v>35</v>
      </c>
      <c r="P1350" t="s">
        <v>66</v>
      </c>
      <c r="Q1350" t="s">
        <v>2269</v>
      </c>
      <c r="R1350">
        <v>94086</v>
      </c>
      <c r="S1350">
        <v>42127</v>
      </c>
      <c r="T1350">
        <v>42134</v>
      </c>
      <c r="U1350">
        <v>15.236000000000001</v>
      </c>
      <c r="V1350">
        <v>33</v>
      </c>
      <c r="W1350">
        <v>389.59</v>
      </c>
      <c r="X1350">
        <v>88730</v>
      </c>
      <c r="Y1350" t="s">
        <v>3217</v>
      </c>
    </row>
    <row r="1351" spans="1:25" x14ac:dyDescent="0.2">
      <c r="A1351">
        <v>1680</v>
      </c>
      <c r="B1351" t="s">
        <v>2363</v>
      </c>
      <c r="C1351" t="s">
        <v>23</v>
      </c>
      <c r="D1351">
        <v>0.09</v>
      </c>
      <c r="E1351">
        <v>30.98</v>
      </c>
      <c r="F1351">
        <v>19.510000000000002</v>
      </c>
      <c r="G1351" t="s">
        <v>14</v>
      </c>
      <c r="H1351" t="s">
        <v>15</v>
      </c>
      <c r="I1351" t="s">
        <v>24</v>
      </c>
      <c r="J1351" t="s">
        <v>321</v>
      </c>
      <c r="K1351" t="s">
        <v>49</v>
      </c>
      <c r="L1351" t="s">
        <v>2364</v>
      </c>
      <c r="M1351">
        <v>0.36</v>
      </c>
      <c r="N1351" t="s">
        <v>8</v>
      </c>
      <c r="O1351" t="s">
        <v>87</v>
      </c>
      <c r="P1351" t="s">
        <v>293</v>
      </c>
      <c r="Q1351" t="s">
        <v>740</v>
      </c>
      <c r="R1351">
        <v>45014</v>
      </c>
      <c r="S1351">
        <v>42127</v>
      </c>
      <c r="T1351">
        <v>42129</v>
      </c>
      <c r="U1351">
        <v>-163.53</v>
      </c>
      <c r="V1351">
        <v>18</v>
      </c>
      <c r="W1351">
        <v>514.62</v>
      </c>
      <c r="X1351">
        <v>86645</v>
      </c>
      <c r="Y1351" t="s">
        <v>3218</v>
      </c>
    </row>
    <row r="1352" spans="1:25" x14ac:dyDescent="0.2">
      <c r="A1352">
        <v>1680</v>
      </c>
      <c r="B1352" t="s">
        <v>2363</v>
      </c>
      <c r="C1352" t="s">
        <v>23</v>
      </c>
      <c r="D1352">
        <v>0.03</v>
      </c>
      <c r="E1352">
        <v>49.34</v>
      </c>
      <c r="F1352">
        <v>10.25</v>
      </c>
      <c r="G1352" t="s">
        <v>14</v>
      </c>
      <c r="H1352" t="s">
        <v>15</v>
      </c>
      <c r="I1352" t="s">
        <v>4</v>
      </c>
      <c r="J1352" t="s">
        <v>102</v>
      </c>
      <c r="K1352" t="s">
        <v>40</v>
      </c>
      <c r="L1352" t="s">
        <v>2365</v>
      </c>
      <c r="M1352">
        <v>0.56999999999999995</v>
      </c>
      <c r="N1352" t="s">
        <v>8</v>
      </c>
      <c r="O1352" t="s">
        <v>87</v>
      </c>
      <c r="P1352" t="s">
        <v>293</v>
      </c>
      <c r="Q1352" t="s">
        <v>740</v>
      </c>
      <c r="R1352">
        <v>45014</v>
      </c>
      <c r="S1352">
        <v>42127</v>
      </c>
      <c r="T1352">
        <v>42129</v>
      </c>
      <c r="U1352">
        <v>554.77</v>
      </c>
      <c r="V1352">
        <v>17</v>
      </c>
      <c r="W1352">
        <v>817.32</v>
      </c>
      <c r="X1352">
        <v>86645</v>
      </c>
      <c r="Y1352" t="s">
        <v>3218</v>
      </c>
    </row>
    <row r="1353" spans="1:25" x14ac:dyDescent="0.2">
      <c r="A1353">
        <v>94</v>
      </c>
      <c r="B1353" t="s">
        <v>2366</v>
      </c>
      <c r="C1353" t="s">
        <v>46</v>
      </c>
      <c r="D1353">
        <v>0.04</v>
      </c>
      <c r="E1353">
        <v>160.97999999999999</v>
      </c>
      <c r="F1353">
        <v>30</v>
      </c>
      <c r="G1353" t="s">
        <v>2</v>
      </c>
      <c r="H1353" t="s">
        <v>47</v>
      </c>
      <c r="I1353" t="s">
        <v>4</v>
      </c>
      <c r="J1353" t="s">
        <v>85</v>
      </c>
      <c r="K1353" t="s">
        <v>33</v>
      </c>
      <c r="L1353" t="s">
        <v>868</v>
      </c>
      <c r="M1353">
        <v>0.62</v>
      </c>
      <c r="N1353" t="s">
        <v>8</v>
      </c>
      <c r="O1353" t="s">
        <v>28</v>
      </c>
      <c r="P1353" t="s">
        <v>79</v>
      </c>
      <c r="Q1353" t="s">
        <v>509</v>
      </c>
      <c r="R1353">
        <v>60601</v>
      </c>
      <c r="S1353">
        <v>42127</v>
      </c>
      <c r="T1353">
        <v>42129</v>
      </c>
      <c r="U1353">
        <v>116.1</v>
      </c>
      <c r="V1353">
        <v>37</v>
      </c>
      <c r="W1353">
        <v>6276.34</v>
      </c>
      <c r="X1353">
        <v>44231</v>
      </c>
      <c r="Y1353" t="s">
        <v>3216</v>
      </c>
    </row>
    <row r="1354" spans="1:25" x14ac:dyDescent="0.2">
      <c r="A1354">
        <v>94</v>
      </c>
      <c r="B1354" t="s">
        <v>2366</v>
      </c>
      <c r="C1354" t="s">
        <v>46</v>
      </c>
      <c r="D1354">
        <v>0.01</v>
      </c>
      <c r="E1354">
        <v>17.98</v>
      </c>
      <c r="F1354">
        <v>4</v>
      </c>
      <c r="G1354" t="s">
        <v>14</v>
      </c>
      <c r="H1354" t="s">
        <v>47</v>
      </c>
      <c r="I1354" t="s">
        <v>16</v>
      </c>
      <c r="J1354" t="s">
        <v>17</v>
      </c>
      <c r="K1354" t="s">
        <v>49</v>
      </c>
      <c r="L1354" t="s">
        <v>1633</v>
      </c>
      <c r="M1354">
        <v>0.79</v>
      </c>
      <c r="N1354" t="s">
        <v>8</v>
      </c>
      <c r="O1354" t="s">
        <v>28</v>
      </c>
      <c r="P1354" t="s">
        <v>79</v>
      </c>
      <c r="Q1354" t="s">
        <v>509</v>
      </c>
      <c r="R1354">
        <v>60601</v>
      </c>
      <c r="S1354">
        <v>42127</v>
      </c>
      <c r="T1354">
        <v>42129</v>
      </c>
      <c r="U1354">
        <v>-87.96</v>
      </c>
      <c r="V1354">
        <v>146</v>
      </c>
      <c r="W1354">
        <v>2664.4</v>
      </c>
      <c r="X1354">
        <v>44231</v>
      </c>
      <c r="Y1354" t="s">
        <v>3216</v>
      </c>
    </row>
    <row r="1355" spans="1:25" x14ac:dyDescent="0.2">
      <c r="A1355">
        <v>97</v>
      </c>
      <c r="B1355" t="s">
        <v>2367</v>
      </c>
      <c r="C1355" t="s">
        <v>46</v>
      </c>
      <c r="D1355">
        <v>0.04</v>
      </c>
      <c r="E1355">
        <v>160.97999999999999</v>
      </c>
      <c r="F1355">
        <v>30</v>
      </c>
      <c r="G1355" t="s">
        <v>2</v>
      </c>
      <c r="H1355" t="s">
        <v>47</v>
      </c>
      <c r="I1355" t="s">
        <v>4</v>
      </c>
      <c r="J1355" t="s">
        <v>85</v>
      </c>
      <c r="K1355" t="s">
        <v>33</v>
      </c>
      <c r="L1355" t="s">
        <v>868</v>
      </c>
      <c r="M1355">
        <v>0.62</v>
      </c>
      <c r="N1355" t="s">
        <v>8</v>
      </c>
      <c r="O1355" t="s">
        <v>28</v>
      </c>
      <c r="P1355" t="s">
        <v>513</v>
      </c>
      <c r="Q1355" t="s">
        <v>2368</v>
      </c>
      <c r="R1355">
        <v>66502</v>
      </c>
      <c r="S1355">
        <v>42127</v>
      </c>
      <c r="T1355">
        <v>42129</v>
      </c>
      <c r="U1355">
        <v>255.42</v>
      </c>
      <c r="V1355">
        <v>9</v>
      </c>
      <c r="W1355">
        <v>1526.68</v>
      </c>
      <c r="X1355">
        <v>87306</v>
      </c>
      <c r="Y1355" t="s">
        <v>3216</v>
      </c>
    </row>
    <row r="1356" spans="1:25" x14ac:dyDescent="0.2">
      <c r="A1356">
        <v>97</v>
      </c>
      <c r="B1356" t="s">
        <v>2367</v>
      </c>
      <c r="C1356" t="s">
        <v>46</v>
      </c>
      <c r="D1356">
        <v>0.06</v>
      </c>
      <c r="E1356">
        <v>115.99</v>
      </c>
      <c r="F1356">
        <v>8.99</v>
      </c>
      <c r="G1356" t="s">
        <v>14</v>
      </c>
      <c r="H1356" t="s">
        <v>47</v>
      </c>
      <c r="I1356" t="s">
        <v>16</v>
      </c>
      <c r="J1356" t="s">
        <v>111</v>
      </c>
      <c r="K1356" t="s">
        <v>49</v>
      </c>
      <c r="L1356" t="s">
        <v>2085</v>
      </c>
      <c r="M1356">
        <v>0.57999999999999996</v>
      </c>
      <c r="N1356" t="s">
        <v>8</v>
      </c>
      <c r="O1356" t="s">
        <v>28</v>
      </c>
      <c r="P1356" t="s">
        <v>513</v>
      </c>
      <c r="Q1356" t="s">
        <v>2368</v>
      </c>
      <c r="R1356">
        <v>66502</v>
      </c>
      <c r="S1356">
        <v>42127</v>
      </c>
      <c r="T1356">
        <v>42128</v>
      </c>
      <c r="U1356">
        <v>685.6146</v>
      </c>
      <c r="V1356">
        <v>20</v>
      </c>
      <c r="W1356">
        <v>1952.56</v>
      </c>
      <c r="X1356">
        <v>87306</v>
      </c>
      <c r="Y1356" t="s">
        <v>3216</v>
      </c>
    </row>
    <row r="1357" spans="1:25" x14ac:dyDescent="0.2">
      <c r="A1357">
        <v>1869</v>
      </c>
      <c r="B1357" t="s">
        <v>2369</v>
      </c>
      <c r="C1357" t="s">
        <v>46</v>
      </c>
      <c r="D1357">
        <v>0.08</v>
      </c>
      <c r="E1357">
        <v>8.09</v>
      </c>
      <c r="F1357">
        <v>7.96</v>
      </c>
      <c r="G1357" t="s">
        <v>14</v>
      </c>
      <c r="H1357" t="s">
        <v>15</v>
      </c>
      <c r="I1357" t="s">
        <v>4</v>
      </c>
      <c r="J1357" t="s">
        <v>102</v>
      </c>
      <c r="K1357" t="s">
        <v>49</v>
      </c>
      <c r="L1357" t="s">
        <v>498</v>
      </c>
      <c r="M1357">
        <v>0.49</v>
      </c>
      <c r="N1357" t="s">
        <v>8</v>
      </c>
      <c r="O1357" t="s">
        <v>35</v>
      </c>
      <c r="P1357" t="s">
        <v>616</v>
      </c>
      <c r="Q1357" t="s">
        <v>2370</v>
      </c>
      <c r="R1357">
        <v>88310</v>
      </c>
      <c r="S1357">
        <v>42127</v>
      </c>
      <c r="T1357">
        <v>42128</v>
      </c>
      <c r="U1357">
        <v>-88.82</v>
      </c>
      <c r="V1357">
        <v>10</v>
      </c>
      <c r="W1357">
        <v>80.349999999999994</v>
      </c>
      <c r="X1357">
        <v>89209</v>
      </c>
      <c r="Y1357" t="s">
        <v>3217</v>
      </c>
    </row>
    <row r="1358" spans="1:25" x14ac:dyDescent="0.2">
      <c r="A1358">
        <v>335</v>
      </c>
      <c r="B1358" t="s">
        <v>2371</v>
      </c>
      <c r="C1358" t="s">
        <v>1</v>
      </c>
      <c r="D1358">
        <v>0.09</v>
      </c>
      <c r="E1358">
        <v>6.28</v>
      </c>
      <c r="F1358">
        <v>5.29</v>
      </c>
      <c r="G1358" t="s">
        <v>14</v>
      </c>
      <c r="H1358" t="s">
        <v>70</v>
      </c>
      <c r="I1358" t="s">
        <v>4</v>
      </c>
      <c r="J1358" t="s">
        <v>102</v>
      </c>
      <c r="K1358" t="s">
        <v>49</v>
      </c>
      <c r="L1358" t="s">
        <v>1551</v>
      </c>
      <c r="M1358">
        <v>0.43</v>
      </c>
      <c r="N1358" t="s">
        <v>8</v>
      </c>
      <c r="O1358" t="s">
        <v>35</v>
      </c>
      <c r="P1358" t="s">
        <v>115</v>
      </c>
      <c r="Q1358" t="s">
        <v>2372</v>
      </c>
      <c r="R1358">
        <v>97504</v>
      </c>
      <c r="S1358">
        <v>42128</v>
      </c>
      <c r="T1358">
        <v>42128</v>
      </c>
      <c r="U1358">
        <v>-5.2</v>
      </c>
      <c r="V1358">
        <v>1</v>
      </c>
      <c r="W1358">
        <v>8.5299999999999994</v>
      </c>
      <c r="X1358">
        <v>87277</v>
      </c>
      <c r="Y1358" t="s">
        <v>3217</v>
      </c>
    </row>
    <row r="1359" spans="1:25" x14ac:dyDescent="0.2">
      <c r="A1359">
        <v>342</v>
      </c>
      <c r="B1359" t="s">
        <v>2373</v>
      </c>
      <c r="C1359" t="s">
        <v>1</v>
      </c>
      <c r="D1359">
        <v>0.01</v>
      </c>
      <c r="E1359">
        <v>3.26</v>
      </c>
      <c r="F1359">
        <v>1.86</v>
      </c>
      <c r="G1359" t="s">
        <v>14</v>
      </c>
      <c r="H1359" t="s">
        <v>70</v>
      </c>
      <c r="I1359" t="s">
        <v>24</v>
      </c>
      <c r="J1359" t="s">
        <v>25</v>
      </c>
      <c r="K1359" t="s">
        <v>26</v>
      </c>
      <c r="L1359" t="s">
        <v>2374</v>
      </c>
      <c r="M1359">
        <v>0.41</v>
      </c>
      <c r="N1359" t="s">
        <v>8</v>
      </c>
      <c r="O1359" t="s">
        <v>9</v>
      </c>
      <c r="P1359" t="s">
        <v>99</v>
      </c>
      <c r="Q1359" t="s">
        <v>104</v>
      </c>
      <c r="R1359">
        <v>33181</v>
      </c>
      <c r="S1359">
        <v>42128</v>
      </c>
      <c r="T1359">
        <v>42130</v>
      </c>
      <c r="U1359">
        <v>-4.6683000000000003</v>
      </c>
      <c r="V1359">
        <v>20</v>
      </c>
      <c r="W1359">
        <v>73.97</v>
      </c>
      <c r="X1359">
        <v>3332</v>
      </c>
      <c r="Y1359" t="s">
        <v>3215</v>
      </c>
    </row>
    <row r="1360" spans="1:25" x14ac:dyDescent="0.2">
      <c r="A1360">
        <v>344</v>
      </c>
      <c r="B1360" t="s">
        <v>2375</v>
      </c>
      <c r="C1360" t="s">
        <v>1</v>
      </c>
      <c r="D1360">
        <v>0.01</v>
      </c>
      <c r="E1360">
        <v>3.26</v>
      </c>
      <c r="F1360">
        <v>1.86</v>
      </c>
      <c r="G1360" t="s">
        <v>14</v>
      </c>
      <c r="H1360" t="s">
        <v>70</v>
      </c>
      <c r="I1360" t="s">
        <v>24</v>
      </c>
      <c r="J1360" t="s">
        <v>25</v>
      </c>
      <c r="K1360" t="s">
        <v>26</v>
      </c>
      <c r="L1360" t="s">
        <v>2374</v>
      </c>
      <c r="M1360">
        <v>0.41</v>
      </c>
      <c r="N1360" t="s">
        <v>8</v>
      </c>
      <c r="O1360" t="s">
        <v>87</v>
      </c>
      <c r="P1360" t="s">
        <v>307</v>
      </c>
      <c r="Q1360" t="s">
        <v>2376</v>
      </c>
      <c r="R1360">
        <v>4101</v>
      </c>
      <c r="S1360">
        <v>42128</v>
      </c>
      <c r="T1360">
        <v>42130</v>
      </c>
      <c r="U1360">
        <v>0.70199999999999996</v>
      </c>
      <c r="V1360">
        <v>5</v>
      </c>
      <c r="W1360">
        <v>18.489999999999998</v>
      </c>
      <c r="X1360">
        <v>88152</v>
      </c>
      <c r="Y1360" t="s">
        <v>3218</v>
      </c>
    </row>
    <row r="1361" spans="1:25" x14ac:dyDescent="0.2">
      <c r="A1361">
        <v>2289</v>
      </c>
      <c r="B1361" t="s">
        <v>2377</v>
      </c>
      <c r="C1361" t="s">
        <v>1</v>
      </c>
      <c r="D1361">
        <v>0.01</v>
      </c>
      <c r="E1361">
        <v>7.59</v>
      </c>
      <c r="F1361">
        <v>4</v>
      </c>
      <c r="G1361" t="s">
        <v>14</v>
      </c>
      <c r="H1361" t="s">
        <v>47</v>
      </c>
      <c r="I1361" t="s">
        <v>4</v>
      </c>
      <c r="J1361" t="s">
        <v>102</v>
      </c>
      <c r="K1361" t="s">
        <v>26</v>
      </c>
      <c r="L1361" t="s">
        <v>1663</v>
      </c>
      <c r="M1361">
        <v>0.42</v>
      </c>
      <c r="N1361" t="s">
        <v>8</v>
      </c>
      <c r="O1361" t="s">
        <v>28</v>
      </c>
      <c r="P1361" t="s">
        <v>60</v>
      </c>
      <c r="Q1361" t="s">
        <v>939</v>
      </c>
      <c r="R1361">
        <v>55337</v>
      </c>
      <c r="S1361">
        <v>42128</v>
      </c>
      <c r="T1361">
        <v>42128</v>
      </c>
      <c r="U1361">
        <v>2.97</v>
      </c>
      <c r="V1361">
        <v>17</v>
      </c>
      <c r="W1361">
        <v>136.25</v>
      </c>
      <c r="X1361">
        <v>88165</v>
      </c>
      <c r="Y1361" t="s">
        <v>3216</v>
      </c>
    </row>
    <row r="1362" spans="1:25" x14ac:dyDescent="0.2">
      <c r="A1362">
        <v>2650</v>
      </c>
      <c r="B1362" t="s">
        <v>2378</v>
      </c>
      <c r="C1362" t="s">
        <v>1</v>
      </c>
      <c r="D1362">
        <v>0.05</v>
      </c>
      <c r="E1362">
        <v>35.99</v>
      </c>
      <c r="F1362">
        <v>5.99</v>
      </c>
      <c r="G1362" t="s">
        <v>14</v>
      </c>
      <c r="H1362" t="s">
        <v>70</v>
      </c>
      <c r="I1362" t="s">
        <v>16</v>
      </c>
      <c r="J1362" t="s">
        <v>111</v>
      </c>
      <c r="K1362" t="s">
        <v>26</v>
      </c>
      <c r="L1362" t="s">
        <v>1348</v>
      </c>
      <c r="M1362">
        <v>0.38</v>
      </c>
      <c r="N1362" t="s">
        <v>8</v>
      </c>
      <c r="O1362" t="s">
        <v>87</v>
      </c>
      <c r="P1362" t="s">
        <v>296</v>
      </c>
      <c r="Q1362" t="s">
        <v>2379</v>
      </c>
      <c r="R1362">
        <v>15234</v>
      </c>
      <c r="S1362">
        <v>42128</v>
      </c>
      <c r="T1362">
        <v>42129</v>
      </c>
      <c r="U1362">
        <v>524.31719999999996</v>
      </c>
      <c r="V1362">
        <v>26</v>
      </c>
      <c r="W1362">
        <v>759.88</v>
      </c>
      <c r="X1362">
        <v>88815</v>
      </c>
      <c r="Y1362" t="s">
        <v>3218</v>
      </c>
    </row>
    <row r="1363" spans="1:25" x14ac:dyDescent="0.2">
      <c r="A1363">
        <v>2689</v>
      </c>
      <c r="B1363" t="s">
        <v>2380</v>
      </c>
      <c r="C1363" t="s">
        <v>1</v>
      </c>
      <c r="D1363">
        <v>0.09</v>
      </c>
      <c r="E1363">
        <v>3.75</v>
      </c>
      <c r="F1363">
        <v>0.5</v>
      </c>
      <c r="G1363" t="s">
        <v>14</v>
      </c>
      <c r="H1363" t="s">
        <v>47</v>
      </c>
      <c r="I1363" t="s">
        <v>24</v>
      </c>
      <c r="J1363" t="s">
        <v>128</v>
      </c>
      <c r="K1363" t="s">
        <v>49</v>
      </c>
      <c r="L1363" t="s">
        <v>2381</v>
      </c>
      <c r="M1363">
        <v>0.37</v>
      </c>
      <c r="N1363" t="s">
        <v>8</v>
      </c>
      <c r="O1363" t="s">
        <v>87</v>
      </c>
      <c r="P1363" t="s">
        <v>373</v>
      </c>
      <c r="Q1363" t="s">
        <v>2382</v>
      </c>
      <c r="R1363">
        <v>7011</v>
      </c>
      <c r="S1363">
        <v>42128</v>
      </c>
      <c r="T1363">
        <v>42130</v>
      </c>
      <c r="U1363">
        <v>51.218699999999998</v>
      </c>
      <c r="V1363">
        <v>21</v>
      </c>
      <c r="W1363">
        <v>74.23</v>
      </c>
      <c r="X1363">
        <v>90624</v>
      </c>
      <c r="Y1363" t="s">
        <v>3218</v>
      </c>
    </row>
    <row r="1364" spans="1:25" x14ac:dyDescent="0.2">
      <c r="A1364">
        <v>2693</v>
      </c>
      <c r="B1364" t="s">
        <v>2383</v>
      </c>
      <c r="C1364" t="s">
        <v>1</v>
      </c>
      <c r="D1364">
        <v>0.01</v>
      </c>
      <c r="E1364">
        <v>30.98</v>
      </c>
      <c r="F1364">
        <v>9.18</v>
      </c>
      <c r="G1364" t="s">
        <v>14</v>
      </c>
      <c r="H1364" t="s">
        <v>47</v>
      </c>
      <c r="I1364" t="s">
        <v>24</v>
      </c>
      <c r="J1364" t="s">
        <v>64</v>
      </c>
      <c r="K1364" t="s">
        <v>49</v>
      </c>
      <c r="L1364" t="s">
        <v>2225</v>
      </c>
      <c r="M1364">
        <v>0.4</v>
      </c>
      <c r="N1364" t="s">
        <v>8</v>
      </c>
      <c r="O1364" t="s">
        <v>87</v>
      </c>
      <c r="P1364" t="s">
        <v>609</v>
      </c>
      <c r="Q1364" t="s">
        <v>1606</v>
      </c>
      <c r="R1364">
        <v>5201</v>
      </c>
      <c r="S1364">
        <v>42128</v>
      </c>
      <c r="T1364">
        <v>42128</v>
      </c>
      <c r="U1364">
        <v>380.46800000000002</v>
      </c>
      <c r="V1364">
        <v>20</v>
      </c>
      <c r="W1364">
        <v>627.19000000000005</v>
      </c>
      <c r="X1364">
        <v>90624</v>
      </c>
      <c r="Y1364" t="s">
        <v>3218</v>
      </c>
    </row>
    <row r="1365" spans="1:25" x14ac:dyDescent="0.2">
      <c r="A1365">
        <v>411</v>
      </c>
      <c r="B1365" t="s">
        <v>2384</v>
      </c>
      <c r="C1365" t="s">
        <v>13</v>
      </c>
      <c r="D1365">
        <v>0.05</v>
      </c>
      <c r="E1365">
        <v>178.47</v>
      </c>
      <c r="F1365">
        <v>19.989999999999998</v>
      </c>
      <c r="G1365" t="s">
        <v>63</v>
      </c>
      <c r="H1365" t="s">
        <v>15</v>
      </c>
      <c r="I1365" t="s">
        <v>24</v>
      </c>
      <c r="J1365" t="s">
        <v>54</v>
      </c>
      <c r="K1365" t="s">
        <v>49</v>
      </c>
      <c r="L1365" t="s">
        <v>987</v>
      </c>
      <c r="M1365">
        <v>0.55000000000000004</v>
      </c>
      <c r="N1365" t="s">
        <v>8</v>
      </c>
      <c r="O1365" t="s">
        <v>35</v>
      </c>
      <c r="P1365" t="s">
        <v>66</v>
      </c>
      <c r="Q1365" t="s">
        <v>2112</v>
      </c>
      <c r="R1365">
        <v>94601</v>
      </c>
      <c r="S1365">
        <v>42128</v>
      </c>
      <c r="T1365">
        <v>42131</v>
      </c>
      <c r="U1365">
        <v>943</v>
      </c>
      <c r="V1365">
        <v>9</v>
      </c>
      <c r="W1365">
        <v>1531.31</v>
      </c>
      <c r="X1365">
        <v>87905</v>
      </c>
      <c r="Y1365" t="s">
        <v>3217</v>
      </c>
    </row>
    <row r="1366" spans="1:25" x14ac:dyDescent="0.2">
      <c r="A1366">
        <v>3176</v>
      </c>
      <c r="B1366" t="s">
        <v>2385</v>
      </c>
      <c r="C1366" t="s">
        <v>13</v>
      </c>
      <c r="D1366">
        <v>0.06</v>
      </c>
      <c r="E1366">
        <v>10.97</v>
      </c>
      <c r="F1366">
        <v>6.5</v>
      </c>
      <c r="G1366" t="s">
        <v>14</v>
      </c>
      <c r="H1366" t="s">
        <v>15</v>
      </c>
      <c r="I1366" t="s">
        <v>16</v>
      </c>
      <c r="J1366" t="s">
        <v>17</v>
      </c>
      <c r="K1366" t="s">
        <v>49</v>
      </c>
      <c r="L1366" t="s">
        <v>2386</v>
      </c>
      <c r="M1366">
        <v>0.64</v>
      </c>
      <c r="N1366" t="s">
        <v>8</v>
      </c>
      <c r="O1366" t="s">
        <v>9</v>
      </c>
      <c r="P1366" t="s">
        <v>99</v>
      </c>
      <c r="Q1366" t="s">
        <v>2387</v>
      </c>
      <c r="R1366">
        <v>32216</v>
      </c>
      <c r="S1366">
        <v>42128</v>
      </c>
      <c r="T1366">
        <v>42130</v>
      </c>
      <c r="U1366">
        <v>65.597999999999999</v>
      </c>
      <c r="V1366">
        <v>19</v>
      </c>
      <c r="W1366">
        <v>215.25</v>
      </c>
      <c r="X1366">
        <v>90820</v>
      </c>
      <c r="Y1366" t="s">
        <v>3215</v>
      </c>
    </row>
    <row r="1367" spans="1:25" x14ac:dyDescent="0.2">
      <c r="A1367">
        <v>3356</v>
      </c>
      <c r="B1367" t="s">
        <v>2388</v>
      </c>
      <c r="C1367" t="s">
        <v>92</v>
      </c>
      <c r="D1367">
        <v>7.0000000000000007E-2</v>
      </c>
      <c r="E1367">
        <v>5.34</v>
      </c>
      <c r="F1367">
        <v>5.63</v>
      </c>
      <c r="G1367" t="s">
        <v>14</v>
      </c>
      <c r="H1367" t="s">
        <v>70</v>
      </c>
      <c r="I1367" t="s">
        <v>24</v>
      </c>
      <c r="J1367" t="s">
        <v>48</v>
      </c>
      <c r="K1367" t="s">
        <v>49</v>
      </c>
      <c r="L1367" t="s">
        <v>1699</v>
      </c>
      <c r="M1367">
        <v>0.39</v>
      </c>
      <c r="N1367" t="s">
        <v>8</v>
      </c>
      <c r="O1367" t="s">
        <v>35</v>
      </c>
      <c r="P1367" t="s">
        <v>466</v>
      </c>
      <c r="Q1367" t="s">
        <v>2389</v>
      </c>
      <c r="R1367">
        <v>83616</v>
      </c>
      <c r="S1367">
        <v>42128</v>
      </c>
      <c r="T1367">
        <v>42130</v>
      </c>
      <c r="U1367">
        <v>-116.3455</v>
      </c>
      <c r="V1367">
        <v>13</v>
      </c>
      <c r="W1367">
        <v>66.650000000000006</v>
      </c>
      <c r="X1367">
        <v>88588</v>
      </c>
      <c r="Y1367" t="s">
        <v>3217</v>
      </c>
    </row>
    <row r="1368" spans="1:25" x14ac:dyDescent="0.2">
      <c r="A1368">
        <v>3356</v>
      </c>
      <c r="B1368" t="s">
        <v>2388</v>
      </c>
      <c r="C1368" t="s">
        <v>92</v>
      </c>
      <c r="D1368">
        <v>0.03</v>
      </c>
      <c r="E1368">
        <v>160.97999999999999</v>
      </c>
      <c r="F1368">
        <v>30</v>
      </c>
      <c r="G1368" t="s">
        <v>2</v>
      </c>
      <c r="H1368" t="s">
        <v>70</v>
      </c>
      <c r="I1368" t="s">
        <v>4</v>
      </c>
      <c r="J1368" t="s">
        <v>85</v>
      </c>
      <c r="K1368" t="s">
        <v>33</v>
      </c>
      <c r="L1368" t="s">
        <v>868</v>
      </c>
      <c r="M1368">
        <v>0.62</v>
      </c>
      <c r="N1368" t="s">
        <v>8</v>
      </c>
      <c r="O1368" t="s">
        <v>35</v>
      </c>
      <c r="P1368" t="s">
        <v>466</v>
      </c>
      <c r="Q1368" t="s">
        <v>2389</v>
      </c>
      <c r="R1368">
        <v>83616</v>
      </c>
      <c r="S1368">
        <v>42128</v>
      </c>
      <c r="T1368">
        <v>42129</v>
      </c>
      <c r="U1368">
        <v>1304.9000000000001</v>
      </c>
      <c r="V1368">
        <v>18</v>
      </c>
      <c r="W1368">
        <v>2934.16</v>
      </c>
      <c r="X1368">
        <v>88588</v>
      </c>
      <c r="Y1368" t="s">
        <v>3217</v>
      </c>
    </row>
    <row r="1369" spans="1:25" x14ac:dyDescent="0.2">
      <c r="A1369">
        <v>3356</v>
      </c>
      <c r="B1369" t="s">
        <v>2388</v>
      </c>
      <c r="C1369" t="s">
        <v>92</v>
      </c>
      <c r="D1369">
        <v>0.04</v>
      </c>
      <c r="E1369">
        <v>65.989999999999995</v>
      </c>
      <c r="F1369">
        <v>5.63</v>
      </c>
      <c r="G1369" t="s">
        <v>63</v>
      </c>
      <c r="H1369" t="s">
        <v>70</v>
      </c>
      <c r="I1369" t="s">
        <v>16</v>
      </c>
      <c r="J1369" t="s">
        <v>111</v>
      </c>
      <c r="K1369" t="s">
        <v>49</v>
      </c>
      <c r="L1369" t="s">
        <v>2390</v>
      </c>
      <c r="M1369">
        <v>0.56000000000000005</v>
      </c>
      <c r="N1369" t="s">
        <v>8</v>
      </c>
      <c r="O1369" t="s">
        <v>35</v>
      </c>
      <c r="P1369" t="s">
        <v>466</v>
      </c>
      <c r="Q1369" t="s">
        <v>2389</v>
      </c>
      <c r="R1369">
        <v>83616</v>
      </c>
      <c r="S1369">
        <v>42128</v>
      </c>
      <c r="T1369">
        <v>42128</v>
      </c>
      <c r="U1369">
        <v>605.04719999999998</v>
      </c>
      <c r="V1369">
        <v>15</v>
      </c>
      <c r="W1369">
        <v>876.88</v>
      </c>
      <c r="X1369">
        <v>88588</v>
      </c>
      <c r="Y1369" t="s">
        <v>3217</v>
      </c>
    </row>
    <row r="1370" spans="1:25" x14ac:dyDescent="0.2">
      <c r="A1370">
        <v>1765</v>
      </c>
      <c r="B1370" t="s">
        <v>2391</v>
      </c>
      <c r="C1370" t="s">
        <v>46</v>
      </c>
      <c r="D1370">
        <v>0</v>
      </c>
      <c r="E1370">
        <v>5.77</v>
      </c>
      <c r="F1370">
        <v>4.97</v>
      </c>
      <c r="G1370" t="s">
        <v>14</v>
      </c>
      <c r="H1370" t="s">
        <v>15</v>
      </c>
      <c r="I1370" t="s">
        <v>24</v>
      </c>
      <c r="J1370" t="s">
        <v>48</v>
      </c>
      <c r="K1370" t="s">
        <v>49</v>
      </c>
      <c r="L1370" t="s">
        <v>2392</v>
      </c>
      <c r="M1370">
        <v>0.35</v>
      </c>
      <c r="N1370" t="s">
        <v>8</v>
      </c>
      <c r="O1370" t="s">
        <v>28</v>
      </c>
      <c r="P1370" t="s">
        <v>56</v>
      </c>
      <c r="Q1370" t="s">
        <v>2393</v>
      </c>
      <c r="R1370">
        <v>63141</v>
      </c>
      <c r="S1370">
        <v>42128</v>
      </c>
      <c r="T1370">
        <v>42129</v>
      </c>
      <c r="U1370">
        <v>3.5581</v>
      </c>
      <c r="V1370">
        <v>8</v>
      </c>
      <c r="W1370">
        <v>52.43</v>
      </c>
      <c r="X1370">
        <v>89777</v>
      </c>
      <c r="Y1370" t="s">
        <v>3216</v>
      </c>
    </row>
    <row r="1371" spans="1:25" x14ac:dyDescent="0.2">
      <c r="A1371">
        <v>693</v>
      </c>
      <c r="B1371" t="s">
        <v>1525</v>
      </c>
      <c r="C1371" t="s">
        <v>13</v>
      </c>
      <c r="D1371">
        <v>0</v>
      </c>
      <c r="E1371">
        <v>230.98</v>
      </c>
      <c r="F1371">
        <v>23.78</v>
      </c>
      <c r="G1371" t="s">
        <v>2</v>
      </c>
      <c r="H1371" t="s">
        <v>3</v>
      </c>
      <c r="I1371" t="s">
        <v>4</v>
      </c>
      <c r="J1371" t="s">
        <v>5</v>
      </c>
      <c r="K1371" t="s">
        <v>6</v>
      </c>
      <c r="L1371" t="s">
        <v>1504</v>
      </c>
      <c r="M1371">
        <v>0.6</v>
      </c>
      <c r="N1371" t="s">
        <v>8</v>
      </c>
      <c r="O1371" t="s">
        <v>35</v>
      </c>
      <c r="P1371" t="s">
        <v>36</v>
      </c>
      <c r="Q1371" t="s">
        <v>1526</v>
      </c>
      <c r="R1371">
        <v>80229</v>
      </c>
      <c r="S1371">
        <v>42129</v>
      </c>
      <c r="T1371">
        <v>42131</v>
      </c>
      <c r="U1371">
        <v>6095.8602000000001</v>
      </c>
      <c r="V1371">
        <v>36</v>
      </c>
      <c r="W1371">
        <v>8834.58</v>
      </c>
      <c r="X1371">
        <v>87813</v>
      </c>
      <c r="Y1371" t="s">
        <v>3217</v>
      </c>
    </row>
    <row r="1372" spans="1:25" x14ac:dyDescent="0.2">
      <c r="A1372">
        <v>2273</v>
      </c>
      <c r="B1372" t="s">
        <v>2394</v>
      </c>
      <c r="C1372" t="s">
        <v>23</v>
      </c>
      <c r="D1372">
        <v>0.04</v>
      </c>
      <c r="E1372">
        <v>120.98</v>
      </c>
      <c r="F1372">
        <v>3.99</v>
      </c>
      <c r="G1372" t="s">
        <v>14</v>
      </c>
      <c r="H1372" t="s">
        <v>70</v>
      </c>
      <c r="I1372" t="s">
        <v>24</v>
      </c>
      <c r="J1372" t="s">
        <v>71</v>
      </c>
      <c r="K1372" t="s">
        <v>49</v>
      </c>
      <c r="L1372" t="s">
        <v>2395</v>
      </c>
      <c r="M1372">
        <v>0.6</v>
      </c>
      <c r="N1372" t="s">
        <v>8</v>
      </c>
      <c r="O1372" t="s">
        <v>28</v>
      </c>
      <c r="P1372" t="s">
        <v>163</v>
      </c>
      <c r="Q1372" t="s">
        <v>2396</v>
      </c>
      <c r="R1372">
        <v>78550</v>
      </c>
      <c r="S1372">
        <v>42129</v>
      </c>
      <c r="T1372">
        <v>42129</v>
      </c>
      <c r="U1372">
        <v>1389.5771999999999</v>
      </c>
      <c r="V1372">
        <v>17</v>
      </c>
      <c r="W1372">
        <v>2013.88</v>
      </c>
      <c r="X1372">
        <v>90109</v>
      </c>
      <c r="Y1372" t="s">
        <v>3216</v>
      </c>
    </row>
    <row r="1373" spans="1:25" x14ac:dyDescent="0.2">
      <c r="A1373">
        <v>2273</v>
      </c>
      <c r="B1373" t="s">
        <v>2394</v>
      </c>
      <c r="C1373" t="s">
        <v>23</v>
      </c>
      <c r="D1373">
        <v>0.02</v>
      </c>
      <c r="E1373">
        <v>55.99</v>
      </c>
      <c r="F1373">
        <v>5</v>
      </c>
      <c r="G1373" t="s">
        <v>14</v>
      </c>
      <c r="H1373" t="s">
        <v>70</v>
      </c>
      <c r="I1373" t="s">
        <v>16</v>
      </c>
      <c r="J1373" t="s">
        <v>111</v>
      </c>
      <c r="K1373" t="s">
        <v>18</v>
      </c>
      <c r="L1373" t="s">
        <v>1914</v>
      </c>
      <c r="M1373">
        <v>0.83</v>
      </c>
      <c r="N1373" t="s">
        <v>8</v>
      </c>
      <c r="O1373" t="s">
        <v>28</v>
      </c>
      <c r="P1373" t="s">
        <v>163</v>
      </c>
      <c r="Q1373" t="s">
        <v>2396</v>
      </c>
      <c r="R1373">
        <v>78550</v>
      </c>
      <c r="S1373">
        <v>42129</v>
      </c>
      <c r="T1373">
        <v>42129</v>
      </c>
      <c r="U1373">
        <v>-222.816</v>
      </c>
      <c r="V1373">
        <v>4</v>
      </c>
      <c r="W1373">
        <v>201.32</v>
      </c>
      <c r="X1373">
        <v>90109</v>
      </c>
      <c r="Y1373" t="s">
        <v>3216</v>
      </c>
    </row>
    <row r="1374" spans="1:25" x14ac:dyDescent="0.2">
      <c r="A1374">
        <v>2274</v>
      </c>
      <c r="B1374" t="s">
        <v>2397</v>
      </c>
      <c r="C1374" t="s">
        <v>23</v>
      </c>
      <c r="D1374">
        <v>0.05</v>
      </c>
      <c r="E1374">
        <v>23.99</v>
      </c>
      <c r="F1374">
        <v>15.68</v>
      </c>
      <c r="G1374" t="s">
        <v>2</v>
      </c>
      <c r="H1374" t="s">
        <v>70</v>
      </c>
      <c r="I1374" t="s">
        <v>4</v>
      </c>
      <c r="J1374" t="s">
        <v>102</v>
      </c>
      <c r="K1374" t="s">
        <v>33</v>
      </c>
      <c r="L1374" t="s">
        <v>2398</v>
      </c>
      <c r="M1374">
        <v>0.62</v>
      </c>
      <c r="N1374" t="s">
        <v>8</v>
      </c>
      <c r="O1374" t="s">
        <v>28</v>
      </c>
      <c r="P1374" t="s">
        <v>163</v>
      </c>
      <c r="Q1374" t="s">
        <v>1729</v>
      </c>
      <c r="R1374">
        <v>77036</v>
      </c>
      <c r="S1374">
        <v>42129</v>
      </c>
      <c r="T1374">
        <v>42133</v>
      </c>
      <c r="U1374">
        <v>-133.71</v>
      </c>
      <c r="V1374">
        <v>12</v>
      </c>
      <c r="W1374">
        <v>298.51</v>
      </c>
      <c r="X1374">
        <v>90109</v>
      </c>
      <c r="Y1374" t="s">
        <v>3216</v>
      </c>
    </row>
    <row r="1375" spans="1:25" x14ac:dyDescent="0.2">
      <c r="A1375">
        <v>2379</v>
      </c>
      <c r="B1375" t="s">
        <v>2399</v>
      </c>
      <c r="C1375" t="s">
        <v>23</v>
      </c>
      <c r="D1375">
        <v>0.06</v>
      </c>
      <c r="E1375">
        <v>122.99</v>
      </c>
      <c r="F1375">
        <v>19.989999999999998</v>
      </c>
      <c r="G1375" t="s">
        <v>14</v>
      </c>
      <c r="H1375" t="s">
        <v>3</v>
      </c>
      <c r="I1375" t="s">
        <v>24</v>
      </c>
      <c r="J1375" t="s">
        <v>48</v>
      </c>
      <c r="K1375" t="s">
        <v>49</v>
      </c>
      <c r="L1375" t="s">
        <v>2400</v>
      </c>
      <c r="M1375">
        <v>0.37</v>
      </c>
      <c r="N1375" t="s">
        <v>8</v>
      </c>
      <c r="O1375" t="s">
        <v>28</v>
      </c>
      <c r="P1375" t="s">
        <v>265</v>
      </c>
      <c r="Q1375" t="s">
        <v>2041</v>
      </c>
      <c r="R1375">
        <v>48135</v>
      </c>
      <c r="S1375">
        <v>42129</v>
      </c>
      <c r="T1375">
        <v>42131</v>
      </c>
      <c r="U1375">
        <v>1019.7096</v>
      </c>
      <c r="V1375">
        <v>12</v>
      </c>
      <c r="W1375">
        <v>1477.84</v>
      </c>
      <c r="X1375">
        <v>86655</v>
      </c>
      <c r="Y1375" t="s">
        <v>3216</v>
      </c>
    </row>
    <row r="1376" spans="1:25" x14ac:dyDescent="0.2">
      <c r="A1376">
        <v>2380</v>
      </c>
      <c r="B1376" t="s">
        <v>2280</v>
      </c>
      <c r="C1376" t="s">
        <v>23</v>
      </c>
      <c r="D1376">
        <v>0.08</v>
      </c>
      <c r="E1376">
        <v>68.81</v>
      </c>
      <c r="F1376">
        <v>60</v>
      </c>
      <c r="G1376" t="s">
        <v>2</v>
      </c>
      <c r="H1376" t="s">
        <v>3</v>
      </c>
      <c r="I1376" t="s">
        <v>24</v>
      </c>
      <c r="J1376" t="s">
        <v>71</v>
      </c>
      <c r="K1376" t="s">
        <v>33</v>
      </c>
      <c r="L1376" t="s">
        <v>1652</v>
      </c>
      <c r="M1376">
        <v>0.41</v>
      </c>
      <c r="N1376" t="s">
        <v>8</v>
      </c>
      <c r="O1376" t="s">
        <v>28</v>
      </c>
      <c r="P1376" t="s">
        <v>265</v>
      </c>
      <c r="Q1376" t="s">
        <v>2281</v>
      </c>
      <c r="R1376">
        <v>49505</v>
      </c>
      <c r="S1376">
        <v>42129</v>
      </c>
      <c r="T1376">
        <v>42131</v>
      </c>
      <c r="U1376">
        <v>-1069.72</v>
      </c>
      <c r="V1376">
        <v>17</v>
      </c>
      <c r="W1376">
        <v>1162.46</v>
      </c>
      <c r="X1376">
        <v>86655</v>
      </c>
      <c r="Y1376" t="s">
        <v>3216</v>
      </c>
    </row>
    <row r="1377" spans="1:25" x14ac:dyDescent="0.2">
      <c r="A1377">
        <v>2382</v>
      </c>
      <c r="B1377" t="s">
        <v>2282</v>
      </c>
      <c r="C1377" t="s">
        <v>23</v>
      </c>
      <c r="D1377">
        <v>0.06</v>
      </c>
      <c r="E1377">
        <v>122.99</v>
      </c>
      <c r="F1377">
        <v>19.989999999999998</v>
      </c>
      <c r="G1377" t="s">
        <v>14</v>
      </c>
      <c r="H1377" t="s">
        <v>3</v>
      </c>
      <c r="I1377" t="s">
        <v>24</v>
      </c>
      <c r="J1377" t="s">
        <v>48</v>
      </c>
      <c r="K1377" t="s">
        <v>49</v>
      </c>
      <c r="L1377" t="s">
        <v>2400</v>
      </c>
      <c r="M1377">
        <v>0.37</v>
      </c>
      <c r="N1377" t="s">
        <v>8</v>
      </c>
      <c r="O1377" t="s">
        <v>87</v>
      </c>
      <c r="P1377" t="s">
        <v>88</v>
      </c>
      <c r="Q1377" t="s">
        <v>89</v>
      </c>
      <c r="R1377">
        <v>10024</v>
      </c>
      <c r="S1377">
        <v>42129</v>
      </c>
      <c r="T1377">
        <v>42131</v>
      </c>
      <c r="U1377">
        <v>1408.1865</v>
      </c>
      <c r="V1377">
        <v>48</v>
      </c>
      <c r="W1377">
        <v>5911.35</v>
      </c>
      <c r="X1377">
        <v>962</v>
      </c>
      <c r="Y1377" t="s">
        <v>3218</v>
      </c>
    </row>
    <row r="1378" spans="1:25" x14ac:dyDescent="0.2">
      <c r="A1378">
        <v>2382</v>
      </c>
      <c r="B1378" t="s">
        <v>2282</v>
      </c>
      <c r="C1378" t="s">
        <v>23</v>
      </c>
      <c r="D1378">
        <v>0.08</v>
      </c>
      <c r="E1378">
        <v>68.81</v>
      </c>
      <c r="F1378">
        <v>60</v>
      </c>
      <c r="G1378" t="s">
        <v>2</v>
      </c>
      <c r="H1378" t="s">
        <v>3</v>
      </c>
      <c r="I1378" t="s">
        <v>24</v>
      </c>
      <c r="J1378" t="s">
        <v>71</v>
      </c>
      <c r="K1378" t="s">
        <v>33</v>
      </c>
      <c r="L1378" t="s">
        <v>1652</v>
      </c>
      <c r="M1378">
        <v>0.41</v>
      </c>
      <c r="N1378" t="s">
        <v>8</v>
      </c>
      <c r="O1378" t="s">
        <v>87</v>
      </c>
      <c r="P1378" t="s">
        <v>88</v>
      </c>
      <c r="Q1378" t="s">
        <v>89</v>
      </c>
      <c r="R1378">
        <v>10024</v>
      </c>
      <c r="S1378">
        <v>42129</v>
      </c>
      <c r="T1378">
        <v>42131</v>
      </c>
      <c r="U1378">
        <v>-1069.72</v>
      </c>
      <c r="V1378">
        <v>68</v>
      </c>
      <c r="W1378">
        <v>4649.8500000000004</v>
      </c>
      <c r="X1378">
        <v>962</v>
      </c>
      <c r="Y1378" t="s">
        <v>3218</v>
      </c>
    </row>
    <row r="1379" spans="1:25" x14ac:dyDescent="0.2">
      <c r="A1379">
        <v>1101</v>
      </c>
      <c r="B1379" t="s">
        <v>2401</v>
      </c>
      <c r="C1379" t="s">
        <v>92</v>
      </c>
      <c r="D1379">
        <v>0.02</v>
      </c>
      <c r="E1379">
        <v>15.14</v>
      </c>
      <c r="F1379">
        <v>4.53</v>
      </c>
      <c r="G1379" t="s">
        <v>14</v>
      </c>
      <c r="H1379" t="s">
        <v>3</v>
      </c>
      <c r="I1379" t="s">
        <v>24</v>
      </c>
      <c r="J1379" t="s">
        <v>54</v>
      </c>
      <c r="K1379" t="s">
        <v>49</v>
      </c>
      <c r="L1379" t="s">
        <v>1331</v>
      </c>
      <c r="M1379">
        <v>0.81</v>
      </c>
      <c r="N1379" t="s">
        <v>8</v>
      </c>
      <c r="O1379" t="s">
        <v>35</v>
      </c>
      <c r="P1379" t="s">
        <v>66</v>
      </c>
      <c r="Q1379" t="s">
        <v>1231</v>
      </c>
      <c r="R1379">
        <v>93030</v>
      </c>
      <c r="S1379">
        <v>42129</v>
      </c>
      <c r="T1379">
        <v>42130</v>
      </c>
      <c r="U1379">
        <v>5.8840000000000003</v>
      </c>
      <c r="V1379">
        <v>3</v>
      </c>
      <c r="W1379">
        <v>51.02</v>
      </c>
      <c r="X1379">
        <v>91488</v>
      </c>
      <c r="Y1379" t="s">
        <v>3217</v>
      </c>
    </row>
    <row r="1380" spans="1:25" x14ac:dyDescent="0.2">
      <c r="A1380">
        <v>2509</v>
      </c>
      <c r="B1380" t="s">
        <v>2402</v>
      </c>
      <c r="C1380" t="s">
        <v>92</v>
      </c>
      <c r="D1380">
        <v>0.05</v>
      </c>
      <c r="E1380">
        <v>30.98</v>
      </c>
      <c r="F1380">
        <v>9.18</v>
      </c>
      <c r="G1380" t="s">
        <v>14</v>
      </c>
      <c r="H1380" t="s">
        <v>47</v>
      </c>
      <c r="I1380" t="s">
        <v>24</v>
      </c>
      <c r="J1380" t="s">
        <v>64</v>
      </c>
      <c r="K1380" t="s">
        <v>49</v>
      </c>
      <c r="L1380" t="s">
        <v>2225</v>
      </c>
      <c r="M1380">
        <v>0.4</v>
      </c>
      <c r="N1380" t="s">
        <v>8</v>
      </c>
      <c r="O1380" t="s">
        <v>87</v>
      </c>
      <c r="P1380" t="s">
        <v>307</v>
      </c>
      <c r="Q1380" t="s">
        <v>2403</v>
      </c>
      <c r="R1380">
        <v>4106</v>
      </c>
      <c r="S1380">
        <v>42129</v>
      </c>
      <c r="T1380">
        <v>42129</v>
      </c>
      <c r="U1380">
        <v>308.67</v>
      </c>
      <c r="V1380">
        <v>15</v>
      </c>
      <c r="W1380">
        <v>462.57</v>
      </c>
      <c r="X1380">
        <v>87029</v>
      </c>
      <c r="Y1380" t="s">
        <v>3218</v>
      </c>
    </row>
    <row r="1381" spans="1:25" x14ac:dyDescent="0.2">
      <c r="A1381">
        <v>1979</v>
      </c>
      <c r="B1381" t="s">
        <v>2404</v>
      </c>
      <c r="C1381" t="s">
        <v>46</v>
      </c>
      <c r="D1381">
        <v>0.05</v>
      </c>
      <c r="E1381">
        <v>20.99</v>
      </c>
      <c r="F1381">
        <v>3.3</v>
      </c>
      <c r="G1381" t="s">
        <v>14</v>
      </c>
      <c r="H1381" t="s">
        <v>70</v>
      </c>
      <c r="I1381" t="s">
        <v>16</v>
      </c>
      <c r="J1381" t="s">
        <v>111</v>
      </c>
      <c r="K1381" t="s">
        <v>18</v>
      </c>
      <c r="L1381" t="s">
        <v>1559</v>
      </c>
      <c r="M1381">
        <v>0.81</v>
      </c>
      <c r="N1381" t="s">
        <v>8</v>
      </c>
      <c r="O1381" t="s">
        <v>35</v>
      </c>
      <c r="P1381" t="s">
        <v>36</v>
      </c>
      <c r="Q1381" t="s">
        <v>2405</v>
      </c>
      <c r="R1381">
        <v>80122</v>
      </c>
      <c r="S1381">
        <v>42129</v>
      </c>
      <c r="T1381">
        <v>42130</v>
      </c>
      <c r="U1381">
        <v>21.883400000000002</v>
      </c>
      <c r="V1381">
        <v>4</v>
      </c>
      <c r="W1381">
        <v>72.75</v>
      </c>
      <c r="X1381">
        <v>87757</v>
      </c>
      <c r="Y1381" t="s">
        <v>3217</v>
      </c>
    </row>
    <row r="1382" spans="1:25" x14ac:dyDescent="0.2">
      <c r="A1382">
        <v>1416</v>
      </c>
      <c r="B1382" t="s">
        <v>2406</v>
      </c>
      <c r="C1382" t="s">
        <v>1</v>
      </c>
      <c r="D1382">
        <v>0.02</v>
      </c>
      <c r="E1382">
        <v>417.4</v>
      </c>
      <c r="F1382">
        <v>75.23</v>
      </c>
      <c r="G1382" t="s">
        <v>2</v>
      </c>
      <c r="H1382" t="s">
        <v>3</v>
      </c>
      <c r="I1382" t="s">
        <v>4</v>
      </c>
      <c r="J1382" t="s">
        <v>5</v>
      </c>
      <c r="K1382" t="s">
        <v>6</v>
      </c>
      <c r="L1382" t="s">
        <v>1171</v>
      </c>
      <c r="M1382">
        <v>0.79</v>
      </c>
      <c r="N1382" t="s">
        <v>8</v>
      </c>
      <c r="O1382" t="s">
        <v>28</v>
      </c>
      <c r="P1382" t="s">
        <v>29</v>
      </c>
      <c r="Q1382" t="s">
        <v>1488</v>
      </c>
      <c r="R1382">
        <v>46203</v>
      </c>
      <c r="S1382">
        <v>42130</v>
      </c>
      <c r="T1382">
        <v>42131</v>
      </c>
      <c r="U1382">
        <v>-634.86540000000002</v>
      </c>
      <c r="V1382">
        <v>1</v>
      </c>
      <c r="W1382">
        <v>471.21</v>
      </c>
      <c r="X1382">
        <v>90538</v>
      </c>
      <c r="Y1382" t="s">
        <v>3216</v>
      </c>
    </row>
    <row r="1383" spans="1:25" x14ac:dyDescent="0.2">
      <c r="A1383">
        <v>2420</v>
      </c>
      <c r="B1383" t="s">
        <v>2407</v>
      </c>
      <c r="C1383" t="s">
        <v>13</v>
      </c>
      <c r="D1383">
        <v>0.04</v>
      </c>
      <c r="E1383">
        <v>9.11</v>
      </c>
      <c r="F1383">
        <v>2.15</v>
      </c>
      <c r="G1383" t="s">
        <v>14</v>
      </c>
      <c r="H1383" t="s">
        <v>15</v>
      </c>
      <c r="I1383" t="s">
        <v>24</v>
      </c>
      <c r="J1383" t="s">
        <v>64</v>
      </c>
      <c r="K1383" t="s">
        <v>26</v>
      </c>
      <c r="L1383" t="s">
        <v>65</v>
      </c>
      <c r="M1383">
        <v>0.4</v>
      </c>
      <c r="N1383" t="s">
        <v>8</v>
      </c>
      <c r="O1383" t="s">
        <v>9</v>
      </c>
      <c r="P1383" t="s">
        <v>218</v>
      </c>
      <c r="Q1383" t="s">
        <v>2408</v>
      </c>
      <c r="R1383">
        <v>23223</v>
      </c>
      <c r="S1383">
        <v>42130</v>
      </c>
      <c r="T1383">
        <v>42130</v>
      </c>
      <c r="U1383">
        <v>-23.071999999999999</v>
      </c>
      <c r="V1383">
        <v>11</v>
      </c>
      <c r="W1383">
        <v>100.87</v>
      </c>
      <c r="X1383">
        <v>86752</v>
      </c>
      <c r="Y1383" t="s">
        <v>3215</v>
      </c>
    </row>
    <row r="1384" spans="1:25" x14ac:dyDescent="0.2">
      <c r="A1384">
        <v>1986</v>
      </c>
      <c r="B1384" t="s">
        <v>2409</v>
      </c>
      <c r="C1384" t="s">
        <v>46</v>
      </c>
      <c r="D1384">
        <v>0.01</v>
      </c>
      <c r="E1384">
        <v>15.31</v>
      </c>
      <c r="F1384">
        <v>8.7799999999999994</v>
      </c>
      <c r="G1384" t="s">
        <v>14</v>
      </c>
      <c r="H1384" t="s">
        <v>47</v>
      </c>
      <c r="I1384" t="s">
        <v>24</v>
      </c>
      <c r="J1384" t="s">
        <v>54</v>
      </c>
      <c r="K1384" t="s">
        <v>49</v>
      </c>
      <c r="L1384" t="s">
        <v>2410</v>
      </c>
      <c r="M1384">
        <v>0.56999999999999995</v>
      </c>
      <c r="N1384" t="s">
        <v>8</v>
      </c>
      <c r="O1384" t="s">
        <v>28</v>
      </c>
      <c r="P1384" t="s">
        <v>163</v>
      </c>
      <c r="Q1384" t="s">
        <v>1480</v>
      </c>
      <c r="R1384">
        <v>79701</v>
      </c>
      <c r="S1384">
        <v>42130</v>
      </c>
      <c r="T1384">
        <v>42131</v>
      </c>
      <c r="U1384">
        <v>12.146000000000001</v>
      </c>
      <c r="V1384">
        <v>23</v>
      </c>
      <c r="W1384">
        <v>377</v>
      </c>
      <c r="X1384">
        <v>90888</v>
      </c>
      <c r="Y1384" t="s">
        <v>3216</v>
      </c>
    </row>
    <row r="1385" spans="1:25" x14ac:dyDescent="0.2">
      <c r="A1385">
        <v>1986</v>
      </c>
      <c r="B1385" t="s">
        <v>2409</v>
      </c>
      <c r="C1385" t="s">
        <v>46</v>
      </c>
      <c r="D1385">
        <v>0.05</v>
      </c>
      <c r="E1385">
        <v>7.99</v>
      </c>
      <c r="F1385">
        <v>5.03</v>
      </c>
      <c r="G1385" t="s">
        <v>63</v>
      </c>
      <c r="H1385" t="s">
        <v>47</v>
      </c>
      <c r="I1385" t="s">
        <v>16</v>
      </c>
      <c r="J1385" t="s">
        <v>111</v>
      </c>
      <c r="K1385" t="s">
        <v>120</v>
      </c>
      <c r="L1385" t="s">
        <v>441</v>
      </c>
      <c r="M1385">
        <v>0.6</v>
      </c>
      <c r="N1385" t="s">
        <v>8</v>
      </c>
      <c r="O1385" t="s">
        <v>28</v>
      </c>
      <c r="P1385" t="s">
        <v>163</v>
      </c>
      <c r="Q1385" t="s">
        <v>1480</v>
      </c>
      <c r="R1385">
        <v>79701</v>
      </c>
      <c r="S1385">
        <v>42130</v>
      </c>
      <c r="T1385">
        <v>42132</v>
      </c>
      <c r="U1385">
        <v>5.6870000000000003</v>
      </c>
      <c r="V1385">
        <v>4</v>
      </c>
      <c r="W1385">
        <v>42.99</v>
      </c>
      <c r="X1385">
        <v>90888</v>
      </c>
      <c r="Y1385" t="s">
        <v>3216</v>
      </c>
    </row>
    <row r="1386" spans="1:25" x14ac:dyDescent="0.2">
      <c r="A1386">
        <v>1261</v>
      </c>
      <c r="B1386" t="s">
        <v>2411</v>
      </c>
      <c r="C1386" t="s">
        <v>1</v>
      </c>
      <c r="D1386">
        <v>0.02</v>
      </c>
      <c r="E1386">
        <v>73.98</v>
      </c>
      <c r="F1386">
        <v>14.52</v>
      </c>
      <c r="G1386" t="s">
        <v>14</v>
      </c>
      <c r="H1386" t="s">
        <v>47</v>
      </c>
      <c r="I1386" t="s">
        <v>16</v>
      </c>
      <c r="J1386" t="s">
        <v>17</v>
      </c>
      <c r="K1386" t="s">
        <v>49</v>
      </c>
      <c r="L1386" t="s">
        <v>284</v>
      </c>
      <c r="M1386">
        <v>0.65</v>
      </c>
      <c r="N1386" t="s">
        <v>8</v>
      </c>
      <c r="O1386" t="s">
        <v>35</v>
      </c>
      <c r="P1386" t="s">
        <v>36</v>
      </c>
      <c r="Q1386" t="s">
        <v>2412</v>
      </c>
      <c r="R1386">
        <v>80020</v>
      </c>
      <c r="S1386">
        <v>42131</v>
      </c>
      <c r="T1386">
        <v>42134</v>
      </c>
      <c r="U1386">
        <v>43.537999999999997</v>
      </c>
      <c r="V1386">
        <v>5</v>
      </c>
      <c r="W1386">
        <v>378.23</v>
      </c>
      <c r="X1386">
        <v>89730</v>
      </c>
      <c r="Y1386" t="s">
        <v>3217</v>
      </c>
    </row>
    <row r="1387" spans="1:25" x14ac:dyDescent="0.2">
      <c r="A1387">
        <v>1502</v>
      </c>
      <c r="B1387" t="s">
        <v>2413</v>
      </c>
      <c r="C1387" t="s">
        <v>1</v>
      </c>
      <c r="D1387">
        <v>0.08</v>
      </c>
      <c r="E1387">
        <v>3.69</v>
      </c>
      <c r="F1387">
        <v>0.5</v>
      </c>
      <c r="G1387" t="s">
        <v>14</v>
      </c>
      <c r="H1387" t="s">
        <v>3</v>
      </c>
      <c r="I1387" t="s">
        <v>24</v>
      </c>
      <c r="J1387" t="s">
        <v>128</v>
      </c>
      <c r="K1387" t="s">
        <v>49</v>
      </c>
      <c r="L1387" t="s">
        <v>1870</v>
      </c>
      <c r="M1387">
        <v>0.38</v>
      </c>
      <c r="N1387" t="s">
        <v>8</v>
      </c>
      <c r="O1387" t="s">
        <v>9</v>
      </c>
      <c r="P1387" t="s">
        <v>99</v>
      </c>
      <c r="Q1387" t="s">
        <v>2414</v>
      </c>
      <c r="R1387">
        <v>33065</v>
      </c>
      <c r="S1387">
        <v>42131</v>
      </c>
      <c r="T1387">
        <v>42134</v>
      </c>
      <c r="U1387">
        <v>-3.6547000000000001</v>
      </c>
      <c r="V1387">
        <v>38</v>
      </c>
      <c r="W1387">
        <v>129.43</v>
      </c>
      <c r="X1387">
        <v>89193</v>
      </c>
      <c r="Y1387" t="s">
        <v>3215</v>
      </c>
    </row>
    <row r="1388" spans="1:25" x14ac:dyDescent="0.2">
      <c r="A1388">
        <v>1725</v>
      </c>
      <c r="B1388" t="s">
        <v>2415</v>
      </c>
      <c r="C1388" t="s">
        <v>13</v>
      </c>
      <c r="D1388">
        <v>0.05</v>
      </c>
      <c r="E1388">
        <v>35.99</v>
      </c>
      <c r="F1388">
        <v>1.1000000000000001</v>
      </c>
      <c r="G1388" t="s">
        <v>14</v>
      </c>
      <c r="H1388" t="s">
        <v>70</v>
      </c>
      <c r="I1388" t="s">
        <v>16</v>
      </c>
      <c r="J1388" t="s">
        <v>111</v>
      </c>
      <c r="K1388" t="s">
        <v>49</v>
      </c>
      <c r="L1388" t="s">
        <v>250</v>
      </c>
      <c r="M1388">
        <v>0.55000000000000004</v>
      </c>
      <c r="N1388" t="s">
        <v>8</v>
      </c>
      <c r="O1388" t="s">
        <v>87</v>
      </c>
      <c r="P1388" t="s">
        <v>293</v>
      </c>
      <c r="Q1388" t="s">
        <v>2416</v>
      </c>
      <c r="R1388">
        <v>43026</v>
      </c>
      <c r="S1388">
        <v>42131</v>
      </c>
      <c r="T1388">
        <v>42133</v>
      </c>
      <c r="U1388">
        <v>149.166</v>
      </c>
      <c r="V1388">
        <v>9</v>
      </c>
      <c r="W1388">
        <v>261.56</v>
      </c>
      <c r="X1388">
        <v>87193</v>
      </c>
      <c r="Y1388" t="s">
        <v>3218</v>
      </c>
    </row>
    <row r="1389" spans="1:25" x14ac:dyDescent="0.2">
      <c r="A1389">
        <v>2962</v>
      </c>
      <c r="B1389" t="s">
        <v>2417</v>
      </c>
      <c r="C1389" t="s">
        <v>13</v>
      </c>
      <c r="D1389">
        <v>7.0000000000000007E-2</v>
      </c>
      <c r="E1389">
        <v>4.76</v>
      </c>
      <c r="F1389">
        <v>0.88</v>
      </c>
      <c r="G1389" t="s">
        <v>63</v>
      </c>
      <c r="H1389" t="s">
        <v>15</v>
      </c>
      <c r="I1389" t="s">
        <v>24</v>
      </c>
      <c r="J1389" t="s">
        <v>64</v>
      </c>
      <c r="K1389" t="s">
        <v>26</v>
      </c>
      <c r="L1389" t="s">
        <v>2418</v>
      </c>
      <c r="M1389">
        <v>0.39</v>
      </c>
      <c r="N1389" t="s">
        <v>8</v>
      </c>
      <c r="O1389" t="s">
        <v>35</v>
      </c>
      <c r="P1389" t="s">
        <v>36</v>
      </c>
      <c r="Q1389" t="s">
        <v>1289</v>
      </c>
      <c r="R1389">
        <v>80027</v>
      </c>
      <c r="S1389">
        <v>42131</v>
      </c>
      <c r="T1389">
        <v>42133</v>
      </c>
      <c r="U1389">
        <v>33.347700000000003</v>
      </c>
      <c r="V1389">
        <v>10</v>
      </c>
      <c r="W1389">
        <v>48.33</v>
      </c>
      <c r="X1389">
        <v>88611</v>
      </c>
      <c r="Y1389" t="s">
        <v>3217</v>
      </c>
    </row>
    <row r="1390" spans="1:25" x14ac:dyDescent="0.2">
      <c r="A1390">
        <v>3248</v>
      </c>
      <c r="B1390" t="s">
        <v>2419</v>
      </c>
      <c r="C1390" t="s">
        <v>13</v>
      </c>
      <c r="D1390">
        <v>7.0000000000000007E-2</v>
      </c>
      <c r="E1390">
        <v>2.78</v>
      </c>
      <c r="F1390">
        <v>1.49</v>
      </c>
      <c r="G1390" t="s">
        <v>14</v>
      </c>
      <c r="H1390" t="s">
        <v>3</v>
      </c>
      <c r="I1390" t="s">
        <v>24</v>
      </c>
      <c r="J1390" t="s">
        <v>48</v>
      </c>
      <c r="K1390" t="s">
        <v>49</v>
      </c>
      <c r="L1390" t="s">
        <v>2160</v>
      </c>
      <c r="M1390">
        <v>0.36</v>
      </c>
      <c r="N1390" t="s">
        <v>8</v>
      </c>
      <c r="O1390" t="s">
        <v>9</v>
      </c>
      <c r="P1390" t="s">
        <v>144</v>
      </c>
      <c r="Q1390" t="s">
        <v>2420</v>
      </c>
      <c r="R1390">
        <v>70458</v>
      </c>
      <c r="S1390">
        <v>42131</v>
      </c>
      <c r="T1390">
        <v>42132</v>
      </c>
      <c r="U1390">
        <v>-340.53109999999998</v>
      </c>
      <c r="V1390">
        <v>17</v>
      </c>
      <c r="W1390">
        <v>47.12</v>
      </c>
      <c r="X1390">
        <v>87297</v>
      </c>
      <c r="Y1390" t="s">
        <v>3215</v>
      </c>
    </row>
    <row r="1391" spans="1:25" x14ac:dyDescent="0.2">
      <c r="A1391">
        <v>3338</v>
      </c>
      <c r="B1391" t="s">
        <v>2421</v>
      </c>
      <c r="C1391" t="s">
        <v>13</v>
      </c>
      <c r="D1391">
        <v>0.08</v>
      </c>
      <c r="E1391">
        <v>6.48</v>
      </c>
      <c r="F1391">
        <v>8.4</v>
      </c>
      <c r="G1391" t="s">
        <v>14</v>
      </c>
      <c r="H1391" t="s">
        <v>15</v>
      </c>
      <c r="I1391" t="s">
        <v>24</v>
      </c>
      <c r="J1391" t="s">
        <v>64</v>
      </c>
      <c r="K1391" t="s">
        <v>49</v>
      </c>
      <c r="L1391" t="s">
        <v>1919</v>
      </c>
      <c r="M1391">
        <v>0.37</v>
      </c>
      <c r="N1391" t="s">
        <v>8</v>
      </c>
      <c r="O1391" t="s">
        <v>9</v>
      </c>
      <c r="P1391" t="s">
        <v>99</v>
      </c>
      <c r="Q1391" t="s">
        <v>2422</v>
      </c>
      <c r="R1391">
        <v>33614</v>
      </c>
      <c r="S1391">
        <v>42131</v>
      </c>
      <c r="T1391">
        <v>42131</v>
      </c>
      <c r="U1391">
        <v>58.811999999999998</v>
      </c>
      <c r="V1391">
        <v>7</v>
      </c>
      <c r="W1391">
        <v>45</v>
      </c>
      <c r="X1391">
        <v>85979</v>
      </c>
      <c r="Y1391" t="s">
        <v>3215</v>
      </c>
    </row>
    <row r="1392" spans="1:25" x14ac:dyDescent="0.2">
      <c r="A1392">
        <v>1997</v>
      </c>
      <c r="B1392" t="s">
        <v>750</v>
      </c>
      <c r="C1392" t="s">
        <v>92</v>
      </c>
      <c r="D1392">
        <v>0.01</v>
      </c>
      <c r="E1392">
        <v>16.48</v>
      </c>
      <c r="F1392">
        <v>1.99</v>
      </c>
      <c r="G1392" t="s">
        <v>14</v>
      </c>
      <c r="H1392" t="s">
        <v>15</v>
      </c>
      <c r="I1392" t="s">
        <v>16</v>
      </c>
      <c r="J1392" t="s">
        <v>17</v>
      </c>
      <c r="K1392" t="s">
        <v>18</v>
      </c>
      <c r="L1392" t="s">
        <v>577</v>
      </c>
      <c r="M1392">
        <v>0.42</v>
      </c>
      <c r="N1392" t="s">
        <v>8</v>
      </c>
      <c r="O1392" t="s">
        <v>9</v>
      </c>
      <c r="P1392" t="s">
        <v>247</v>
      </c>
      <c r="Q1392" t="s">
        <v>248</v>
      </c>
      <c r="R1392">
        <v>29915</v>
      </c>
      <c r="S1392">
        <v>42131</v>
      </c>
      <c r="T1392">
        <v>42132</v>
      </c>
      <c r="U1392">
        <v>739.67399999999998</v>
      </c>
      <c r="V1392">
        <v>7</v>
      </c>
      <c r="W1392">
        <v>122.93</v>
      </c>
      <c r="X1392">
        <v>90334</v>
      </c>
      <c r="Y1392" t="s">
        <v>3215</v>
      </c>
    </row>
    <row r="1393" spans="1:25" x14ac:dyDescent="0.2">
      <c r="A1393">
        <v>3077</v>
      </c>
      <c r="B1393" t="s">
        <v>2423</v>
      </c>
      <c r="C1393" t="s">
        <v>92</v>
      </c>
      <c r="D1393">
        <v>7.0000000000000007E-2</v>
      </c>
      <c r="E1393">
        <v>300.97000000000003</v>
      </c>
      <c r="F1393">
        <v>7.18</v>
      </c>
      <c r="G1393" t="s">
        <v>14</v>
      </c>
      <c r="H1393" t="s">
        <v>3</v>
      </c>
      <c r="I1393" t="s">
        <v>16</v>
      </c>
      <c r="J1393" t="s">
        <v>17</v>
      </c>
      <c r="K1393" t="s">
        <v>49</v>
      </c>
      <c r="L1393" t="s">
        <v>2185</v>
      </c>
      <c r="M1393">
        <v>0.48</v>
      </c>
      <c r="N1393" t="s">
        <v>8</v>
      </c>
      <c r="O1393" t="s">
        <v>87</v>
      </c>
      <c r="P1393" t="s">
        <v>293</v>
      </c>
      <c r="Q1393" t="s">
        <v>2424</v>
      </c>
      <c r="R1393">
        <v>44136</v>
      </c>
      <c r="S1393">
        <v>42131</v>
      </c>
      <c r="T1393">
        <v>42133</v>
      </c>
      <c r="U1393">
        <v>-807.59</v>
      </c>
      <c r="V1393">
        <v>2</v>
      </c>
      <c r="W1393">
        <v>582.20000000000005</v>
      </c>
      <c r="X1393">
        <v>88239</v>
      </c>
      <c r="Y1393" t="s">
        <v>3218</v>
      </c>
    </row>
    <row r="1394" spans="1:25" x14ac:dyDescent="0.2">
      <c r="A1394">
        <v>3079</v>
      </c>
      <c r="B1394" t="s">
        <v>295</v>
      </c>
      <c r="C1394" t="s">
        <v>92</v>
      </c>
      <c r="D1394">
        <v>7.0000000000000007E-2</v>
      </c>
      <c r="E1394">
        <v>300.97000000000003</v>
      </c>
      <c r="F1394">
        <v>7.18</v>
      </c>
      <c r="G1394" t="s">
        <v>14</v>
      </c>
      <c r="H1394" t="s">
        <v>3</v>
      </c>
      <c r="I1394" t="s">
        <v>16</v>
      </c>
      <c r="J1394" t="s">
        <v>17</v>
      </c>
      <c r="K1394" t="s">
        <v>49</v>
      </c>
      <c r="L1394" t="s">
        <v>2185</v>
      </c>
      <c r="M1394">
        <v>0.48</v>
      </c>
      <c r="N1394" t="s">
        <v>8</v>
      </c>
      <c r="O1394" t="s">
        <v>87</v>
      </c>
      <c r="P1394" t="s">
        <v>296</v>
      </c>
      <c r="Q1394" t="s">
        <v>297</v>
      </c>
      <c r="R1394">
        <v>19112</v>
      </c>
      <c r="S1394">
        <v>42131</v>
      </c>
      <c r="T1394">
        <v>42133</v>
      </c>
      <c r="U1394">
        <v>-807.59</v>
      </c>
      <c r="V1394">
        <v>7</v>
      </c>
      <c r="W1394">
        <v>2037.69</v>
      </c>
      <c r="X1394">
        <v>41253</v>
      </c>
      <c r="Y1394" t="s">
        <v>3218</v>
      </c>
    </row>
    <row r="1395" spans="1:25" x14ac:dyDescent="0.2">
      <c r="A1395">
        <v>2187</v>
      </c>
      <c r="B1395" t="s">
        <v>2425</v>
      </c>
      <c r="C1395" t="s">
        <v>13</v>
      </c>
      <c r="D1395">
        <v>0.09</v>
      </c>
      <c r="E1395">
        <v>16.98</v>
      </c>
      <c r="F1395">
        <v>12.39</v>
      </c>
      <c r="G1395" t="s">
        <v>14</v>
      </c>
      <c r="H1395" t="s">
        <v>70</v>
      </c>
      <c r="I1395" t="s">
        <v>24</v>
      </c>
      <c r="J1395" t="s">
        <v>321</v>
      </c>
      <c r="K1395" t="s">
        <v>49</v>
      </c>
      <c r="L1395" t="s">
        <v>2426</v>
      </c>
      <c r="M1395">
        <v>0.35</v>
      </c>
      <c r="N1395" t="s">
        <v>8</v>
      </c>
      <c r="O1395" t="s">
        <v>28</v>
      </c>
      <c r="P1395" t="s">
        <v>56</v>
      </c>
      <c r="Q1395" t="s">
        <v>2427</v>
      </c>
      <c r="R1395">
        <v>64055</v>
      </c>
      <c r="S1395">
        <v>42132</v>
      </c>
      <c r="T1395">
        <v>42134</v>
      </c>
      <c r="U1395">
        <v>-48.57</v>
      </c>
      <c r="V1395">
        <v>5</v>
      </c>
      <c r="W1395">
        <v>86.8</v>
      </c>
      <c r="X1395">
        <v>89440</v>
      </c>
      <c r="Y1395" t="s">
        <v>3216</v>
      </c>
    </row>
    <row r="1396" spans="1:25" x14ac:dyDescent="0.2">
      <c r="A1396">
        <v>2189</v>
      </c>
      <c r="B1396" t="s">
        <v>2428</v>
      </c>
      <c r="C1396" t="s">
        <v>13</v>
      </c>
      <c r="D1396">
        <v>0.09</v>
      </c>
      <c r="E1396">
        <v>16.98</v>
      </c>
      <c r="F1396">
        <v>12.39</v>
      </c>
      <c r="G1396" t="s">
        <v>14</v>
      </c>
      <c r="H1396" t="s">
        <v>70</v>
      </c>
      <c r="I1396" t="s">
        <v>24</v>
      </c>
      <c r="J1396" t="s">
        <v>321</v>
      </c>
      <c r="K1396" t="s">
        <v>49</v>
      </c>
      <c r="L1396" t="s">
        <v>2426</v>
      </c>
      <c r="M1396">
        <v>0.35</v>
      </c>
      <c r="N1396" t="s">
        <v>8</v>
      </c>
      <c r="O1396" t="s">
        <v>87</v>
      </c>
      <c r="P1396" t="s">
        <v>88</v>
      </c>
      <c r="Q1396" t="s">
        <v>89</v>
      </c>
      <c r="R1396">
        <v>10177</v>
      </c>
      <c r="S1396">
        <v>42132</v>
      </c>
      <c r="T1396">
        <v>42134</v>
      </c>
      <c r="U1396">
        <v>-48.57</v>
      </c>
      <c r="V1396">
        <v>22</v>
      </c>
      <c r="W1396">
        <v>381.91</v>
      </c>
      <c r="X1396">
        <v>7364</v>
      </c>
      <c r="Y1396" t="s">
        <v>3218</v>
      </c>
    </row>
    <row r="1397" spans="1:25" x14ac:dyDescent="0.2">
      <c r="A1397">
        <v>2063</v>
      </c>
      <c r="B1397" t="s">
        <v>2429</v>
      </c>
      <c r="C1397" t="s">
        <v>23</v>
      </c>
      <c r="D1397">
        <v>0.06</v>
      </c>
      <c r="E1397">
        <v>300.97000000000003</v>
      </c>
      <c r="F1397">
        <v>7.18</v>
      </c>
      <c r="G1397" t="s">
        <v>14</v>
      </c>
      <c r="H1397" t="s">
        <v>70</v>
      </c>
      <c r="I1397" t="s">
        <v>16</v>
      </c>
      <c r="J1397" t="s">
        <v>17</v>
      </c>
      <c r="K1397" t="s">
        <v>49</v>
      </c>
      <c r="L1397" t="s">
        <v>2185</v>
      </c>
      <c r="M1397">
        <v>0.48</v>
      </c>
      <c r="N1397" t="s">
        <v>8</v>
      </c>
      <c r="O1397" t="s">
        <v>9</v>
      </c>
      <c r="P1397" t="s">
        <v>218</v>
      </c>
      <c r="Q1397" t="s">
        <v>2430</v>
      </c>
      <c r="R1397">
        <v>23602</v>
      </c>
      <c r="S1397">
        <v>42132</v>
      </c>
      <c r="T1397">
        <v>42132</v>
      </c>
      <c r="U1397">
        <v>-729.98800000000006</v>
      </c>
      <c r="V1397">
        <v>1</v>
      </c>
      <c r="W1397">
        <v>291.39999999999998</v>
      </c>
      <c r="X1397">
        <v>87147</v>
      </c>
      <c r="Y1397" t="s">
        <v>3215</v>
      </c>
    </row>
    <row r="1398" spans="1:25" x14ac:dyDescent="0.2">
      <c r="A1398">
        <v>2880</v>
      </c>
      <c r="B1398" t="s">
        <v>1879</v>
      </c>
      <c r="C1398" t="s">
        <v>23</v>
      </c>
      <c r="D1398">
        <v>0.09</v>
      </c>
      <c r="E1398">
        <v>243.98</v>
      </c>
      <c r="F1398">
        <v>43.32</v>
      </c>
      <c r="G1398" t="s">
        <v>2</v>
      </c>
      <c r="H1398" t="s">
        <v>3</v>
      </c>
      <c r="I1398" t="s">
        <v>4</v>
      </c>
      <c r="J1398" t="s">
        <v>85</v>
      </c>
      <c r="K1398" t="s">
        <v>33</v>
      </c>
      <c r="L1398" t="s">
        <v>211</v>
      </c>
      <c r="M1398">
        <v>0.55000000000000004</v>
      </c>
      <c r="N1398" t="s">
        <v>8</v>
      </c>
      <c r="O1398" t="s">
        <v>9</v>
      </c>
      <c r="P1398" t="s">
        <v>99</v>
      </c>
      <c r="Q1398" t="s">
        <v>1880</v>
      </c>
      <c r="R1398">
        <v>33160</v>
      </c>
      <c r="S1398">
        <v>42132</v>
      </c>
      <c r="T1398">
        <v>42137</v>
      </c>
      <c r="U1398">
        <v>1059.288</v>
      </c>
      <c r="V1398">
        <v>25</v>
      </c>
      <c r="W1398">
        <v>5587.89</v>
      </c>
      <c r="X1398">
        <v>88627</v>
      </c>
      <c r="Y1398" t="s">
        <v>3215</v>
      </c>
    </row>
    <row r="1399" spans="1:25" x14ac:dyDescent="0.2">
      <c r="A1399">
        <v>2991</v>
      </c>
      <c r="B1399" t="s">
        <v>2431</v>
      </c>
      <c r="C1399" t="s">
        <v>23</v>
      </c>
      <c r="D1399">
        <v>0.05</v>
      </c>
      <c r="E1399">
        <v>70.97</v>
      </c>
      <c r="F1399">
        <v>3.5</v>
      </c>
      <c r="G1399" t="s">
        <v>14</v>
      </c>
      <c r="H1399" t="s">
        <v>47</v>
      </c>
      <c r="I1399" t="s">
        <v>24</v>
      </c>
      <c r="J1399" t="s">
        <v>71</v>
      </c>
      <c r="K1399" t="s">
        <v>49</v>
      </c>
      <c r="L1399" t="s">
        <v>2153</v>
      </c>
      <c r="M1399">
        <v>0.59</v>
      </c>
      <c r="N1399" t="s">
        <v>8</v>
      </c>
      <c r="O1399" t="s">
        <v>28</v>
      </c>
      <c r="P1399" t="s">
        <v>333</v>
      </c>
      <c r="Q1399" t="s">
        <v>2432</v>
      </c>
      <c r="R1399">
        <v>53402</v>
      </c>
      <c r="S1399">
        <v>42132</v>
      </c>
      <c r="T1399">
        <v>42137</v>
      </c>
      <c r="U1399">
        <v>18.218</v>
      </c>
      <c r="V1399">
        <v>2</v>
      </c>
      <c r="W1399">
        <v>141.59</v>
      </c>
      <c r="X1399">
        <v>91466</v>
      </c>
      <c r="Y1399" t="s">
        <v>3216</v>
      </c>
    </row>
    <row r="1400" spans="1:25" x14ac:dyDescent="0.2">
      <c r="A1400">
        <v>2992</v>
      </c>
      <c r="B1400" t="s">
        <v>2433</v>
      </c>
      <c r="C1400" t="s">
        <v>23</v>
      </c>
      <c r="D1400">
        <v>0</v>
      </c>
      <c r="E1400">
        <v>5.28</v>
      </c>
      <c r="F1400">
        <v>6.26</v>
      </c>
      <c r="G1400" t="s">
        <v>14</v>
      </c>
      <c r="H1400" t="s">
        <v>47</v>
      </c>
      <c r="I1400" t="s">
        <v>24</v>
      </c>
      <c r="J1400" t="s">
        <v>64</v>
      </c>
      <c r="K1400" t="s">
        <v>49</v>
      </c>
      <c r="L1400" t="s">
        <v>2434</v>
      </c>
      <c r="M1400">
        <v>0.4</v>
      </c>
      <c r="N1400" t="s">
        <v>8</v>
      </c>
      <c r="O1400" t="s">
        <v>28</v>
      </c>
      <c r="P1400" t="s">
        <v>333</v>
      </c>
      <c r="Q1400" t="s">
        <v>2435</v>
      </c>
      <c r="R1400">
        <v>53081</v>
      </c>
      <c r="S1400">
        <v>42132</v>
      </c>
      <c r="T1400">
        <v>42139</v>
      </c>
      <c r="U1400">
        <v>25.058</v>
      </c>
      <c r="V1400">
        <v>36</v>
      </c>
      <c r="W1400">
        <v>203.05</v>
      </c>
      <c r="X1400">
        <v>91466</v>
      </c>
      <c r="Y1400" t="s">
        <v>3216</v>
      </c>
    </row>
    <row r="1401" spans="1:25" x14ac:dyDescent="0.2">
      <c r="A1401">
        <v>453</v>
      </c>
      <c r="B1401" t="s">
        <v>2436</v>
      </c>
      <c r="C1401" t="s">
        <v>46</v>
      </c>
      <c r="D1401">
        <v>0.03</v>
      </c>
      <c r="E1401">
        <v>29.34</v>
      </c>
      <c r="F1401">
        <v>7.87</v>
      </c>
      <c r="G1401" t="s">
        <v>14</v>
      </c>
      <c r="H1401" t="s">
        <v>70</v>
      </c>
      <c r="I1401" t="s">
        <v>4</v>
      </c>
      <c r="J1401" t="s">
        <v>102</v>
      </c>
      <c r="K1401" t="s">
        <v>49</v>
      </c>
      <c r="L1401" t="s">
        <v>1636</v>
      </c>
      <c r="M1401">
        <v>0.54</v>
      </c>
      <c r="N1401" t="s">
        <v>8</v>
      </c>
      <c r="O1401" t="s">
        <v>35</v>
      </c>
      <c r="P1401" t="s">
        <v>66</v>
      </c>
      <c r="Q1401" t="s">
        <v>2437</v>
      </c>
      <c r="R1401">
        <v>95032</v>
      </c>
      <c r="S1401">
        <v>42132</v>
      </c>
      <c r="T1401">
        <v>42134</v>
      </c>
      <c r="U1401">
        <v>-41.32</v>
      </c>
      <c r="V1401">
        <v>1</v>
      </c>
      <c r="W1401">
        <v>32.4</v>
      </c>
      <c r="X1401">
        <v>86011</v>
      </c>
      <c r="Y1401" t="s">
        <v>3217</v>
      </c>
    </row>
    <row r="1402" spans="1:25" x14ac:dyDescent="0.2">
      <c r="A1402">
        <v>1028</v>
      </c>
      <c r="B1402" t="s">
        <v>1888</v>
      </c>
      <c r="C1402" t="s">
        <v>46</v>
      </c>
      <c r="D1402">
        <v>0.05</v>
      </c>
      <c r="E1402">
        <v>83.1</v>
      </c>
      <c r="F1402">
        <v>6.13</v>
      </c>
      <c r="G1402" t="s">
        <v>63</v>
      </c>
      <c r="H1402" t="s">
        <v>3</v>
      </c>
      <c r="I1402" t="s">
        <v>16</v>
      </c>
      <c r="J1402" t="s">
        <v>17</v>
      </c>
      <c r="K1402" t="s">
        <v>49</v>
      </c>
      <c r="L1402" t="s">
        <v>2438</v>
      </c>
      <c r="M1402">
        <v>0.45</v>
      </c>
      <c r="N1402" t="s">
        <v>8</v>
      </c>
      <c r="O1402" t="s">
        <v>87</v>
      </c>
      <c r="P1402" t="s">
        <v>88</v>
      </c>
      <c r="Q1402" t="s">
        <v>1890</v>
      </c>
      <c r="R1402">
        <v>11725</v>
      </c>
      <c r="S1402">
        <v>42132</v>
      </c>
      <c r="T1402">
        <v>42133</v>
      </c>
      <c r="U1402">
        <v>1152.5277000000001</v>
      </c>
      <c r="V1402">
        <v>20</v>
      </c>
      <c r="W1402">
        <v>1670.33</v>
      </c>
      <c r="X1402">
        <v>89007</v>
      </c>
      <c r="Y1402" t="s">
        <v>3218</v>
      </c>
    </row>
    <row r="1403" spans="1:25" x14ac:dyDescent="0.2">
      <c r="A1403">
        <v>1080</v>
      </c>
      <c r="B1403" t="s">
        <v>2439</v>
      </c>
      <c r="C1403" t="s">
        <v>46</v>
      </c>
      <c r="D1403">
        <v>0.08</v>
      </c>
      <c r="E1403">
        <v>13.9</v>
      </c>
      <c r="F1403">
        <v>7.59</v>
      </c>
      <c r="G1403" t="s">
        <v>14</v>
      </c>
      <c r="H1403" t="s">
        <v>70</v>
      </c>
      <c r="I1403" t="s">
        <v>24</v>
      </c>
      <c r="J1403" t="s">
        <v>544</v>
      </c>
      <c r="K1403" t="s">
        <v>18</v>
      </c>
      <c r="L1403" t="s">
        <v>2440</v>
      </c>
      <c r="M1403">
        <v>0.56000000000000005</v>
      </c>
      <c r="N1403" t="s">
        <v>8</v>
      </c>
      <c r="O1403" t="s">
        <v>28</v>
      </c>
      <c r="P1403" t="s">
        <v>79</v>
      </c>
      <c r="Q1403" t="s">
        <v>2441</v>
      </c>
      <c r="R1403">
        <v>60174</v>
      </c>
      <c r="S1403">
        <v>42132</v>
      </c>
      <c r="T1403">
        <v>42133</v>
      </c>
      <c r="U1403">
        <v>9.8620000000000001</v>
      </c>
      <c r="V1403">
        <v>14</v>
      </c>
      <c r="W1403">
        <v>196.41</v>
      </c>
      <c r="X1403">
        <v>88461</v>
      </c>
      <c r="Y1403" t="s">
        <v>3216</v>
      </c>
    </row>
    <row r="1404" spans="1:25" x14ac:dyDescent="0.2">
      <c r="A1404">
        <v>2882</v>
      </c>
      <c r="B1404" t="s">
        <v>647</v>
      </c>
      <c r="C1404" t="s">
        <v>1</v>
      </c>
      <c r="D1404">
        <v>0.05</v>
      </c>
      <c r="E1404">
        <v>6.48</v>
      </c>
      <c r="F1404">
        <v>8.73</v>
      </c>
      <c r="G1404" t="s">
        <v>14</v>
      </c>
      <c r="H1404" t="s">
        <v>15</v>
      </c>
      <c r="I1404" t="s">
        <v>24</v>
      </c>
      <c r="J1404" t="s">
        <v>64</v>
      </c>
      <c r="K1404" t="s">
        <v>49</v>
      </c>
      <c r="L1404" t="s">
        <v>134</v>
      </c>
      <c r="M1404">
        <v>0.37</v>
      </c>
      <c r="N1404" t="s">
        <v>8</v>
      </c>
      <c r="O1404" t="s">
        <v>9</v>
      </c>
      <c r="P1404" t="s">
        <v>73</v>
      </c>
      <c r="Q1404" t="s">
        <v>649</v>
      </c>
      <c r="R1404">
        <v>28206</v>
      </c>
      <c r="S1404">
        <v>42133</v>
      </c>
      <c r="T1404">
        <v>42133</v>
      </c>
      <c r="U1404">
        <v>-160.38470000000001</v>
      </c>
      <c r="V1404">
        <v>35</v>
      </c>
      <c r="W1404">
        <v>232.5</v>
      </c>
      <c r="X1404">
        <v>4839</v>
      </c>
      <c r="Y1404" t="s">
        <v>3215</v>
      </c>
    </row>
    <row r="1405" spans="1:25" x14ac:dyDescent="0.2">
      <c r="A1405">
        <v>2883</v>
      </c>
      <c r="B1405" t="s">
        <v>2442</v>
      </c>
      <c r="C1405" t="s">
        <v>1</v>
      </c>
      <c r="D1405">
        <v>0.05</v>
      </c>
      <c r="E1405">
        <v>6.48</v>
      </c>
      <c r="F1405">
        <v>8.73</v>
      </c>
      <c r="G1405" t="s">
        <v>14</v>
      </c>
      <c r="H1405" t="s">
        <v>15</v>
      </c>
      <c r="I1405" t="s">
        <v>24</v>
      </c>
      <c r="J1405" t="s">
        <v>64</v>
      </c>
      <c r="K1405" t="s">
        <v>49</v>
      </c>
      <c r="L1405" t="s">
        <v>134</v>
      </c>
      <c r="M1405">
        <v>0.37</v>
      </c>
      <c r="N1405" t="s">
        <v>8</v>
      </c>
      <c r="O1405" t="s">
        <v>87</v>
      </c>
      <c r="P1405" t="s">
        <v>293</v>
      </c>
      <c r="Q1405" t="s">
        <v>1451</v>
      </c>
      <c r="R1405">
        <v>44070</v>
      </c>
      <c r="S1405">
        <v>42133</v>
      </c>
      <c r="T1405">
        <v>42133</v>
      </c>
      <c r="U1405">
        <v>-120.59</v>
      </c>
      <c r="V1405">
        <v>9</v>
      </c>
      <c r="W1405">
        <v>59.79</v>
      </c>
      <c r="X1405">
        <v>87632</v>
      </c>
      <c r="Y1405" t="s">
        <v>3218</v>
      </c>
    </row>
    <row r="1406" spans="1:25" x14ac:dyDescent="0.2">
      <c r="A1406">
        <v>62</v>
      </c>
      <c r="B1406" t="s">
        <v>2443</v>
      </c>
      <c r="C1406" t="s">
        <v>13</v>
      </c>
      <c r="D1406">
        <v>0.02</v>
      </c>
      <c r="E1406">
        <v>5.98</v>
      </c>
      <c r="F1406">
        <v>5.15</v>
      </c>
      <c r="G1406" t="s">
        <v>14</v>
      </c>
      <c r="H1406" t="s">
        <v>70</v>
      </c>
      <c r="I1406" t="s">
        <v>24</v>
      </c>
      <c r="J1406" t="s">
        <v>64</v>
      </c>
      <c r="K1406" t="s">
        <v>49</v>
      </c>
      <c r="L1406" t="s">
        <v>2444</v>
      </c>
      <c r="M1406">
        <v>0.36</v>
      </c>
      <c r="N1406" t="s">
        <v>8</v>
      </c>
      <c r="O1406" t="s">
        <v>28</v>
      </c>
      <c r="P1406" t="s">
        <v>163</v>
      </c>
      <c r="Q1406" t="s">
        <v>2445</v>
      </c>
      <c r="R1406">
        <v>78664</v>
      </c>
      <c r="S1406">
        <v>42133</v>
      </c>
      <c r="T1406">
        <v>42135</v>
      </c>
      <c r="U1406">
        <v>2.14</v>
      </c>
      <c r="V1406">
        <v>3</v>
      </c>
      <c r="W1406">
        <v>22.85</v>
      </c>
      <c r="X1406">
        <v>87407</v>
      </c>
      <c r="Y1406" t="s">
        <v>3216</v>
      </c>
    </row>
    <row r="1407" spans="1:25" x14ac:dyDescent="0.2">
      <c r="A1407">
        <v>1650</v>
      </c>
      <c r="B1407" t="s">
        <v>2446</v>
      </c>
      <c r="C1407" t="s">
        <v>13</v>
      </c>
      <c r="D1407">
        <v>0.05</v>
      </c>
      <c r="E1407">
        <v>6.48</v>
      </c>
      <c r="F1407">
        <v>2.74</v>
      </c>
      <c r="G1407" t="s">
        <v>14</v>
      </c>
      <c r="H1407" t="s">
        <v>70</v>
      </c>
      <c r="I1407" t="s">
        <v>16</v>
      </c>
      <c r="J1407" t="s">
        <v>17</v>
      </c>
      <c r="K1407" t="s">
        <v>18</v>
      </c>
      <c r="L1407" t="s">
        <v>2447</v>
      </c>
      <c r="M1407">
        <v>0.71</v>
      </c>
      <c r="N1407" t="s">
        <v>8</v>
      </c>
      <c r="O1407" t="s">
        <v>9</v>
      </c>
      <c r="P1407" t="s">
        <v>73</v>
      </c>
      <c r="Q1407" t="s">
        <v>2448</v>
      </c>
      <c r="R1407">
        <v>27203</v>
      </c>
      <c r="S1407">
        <v>42133</v>
      </c>
      <c r="T1407">
        <v>42133</v>
      </c>
      <c r="U1407">
        <v>15.096</v>
      </c>
      <c r="V1407">
        <v>15</v>
      </c>
      <c r="W1407">
        <v>94.27</v>
      </c>
      <c r="X1407">
        <v>91042</v>
      </c>
      <c r="Y1407" t="s">
        <v>3215</v>
      </c>
    </row>
    <row r="1408" spans="1:25" x14ac:dyDescent="0.2">
      <c r="A1408">
        <v>1650</v>
      </c>
      <c r="B1408" t="s">
        <v>2446</v>
      </c>
      <c r="C1408" t="s">
        <v>13</v>
      </c>
      <c r="D1408">
        <v>0.09</v>
      </c>
      <c r="E1408">
        <v>12.53</v>
      </c>
      <c r="F1408">
        <v>0.5</v>
      </c>
      <c r="G1408" t="s">
        <v>14</v>
      </c>
      <c r="H1408" t="s">
        <v>70</v>
      </c>
      <c r="I1408" t="s">
        <v>24</v>
      </c>
      <c r="J1408" t="s">
        <v>128</v>
      </c>
      <c r="K1408" t="s">
        <v>49</v>
      </c>
      <c r="L1408" t="s">
        <v>2043</v>
      </c>
      <c r="M1408">
        <v>0.38</v>
      </c>
      <c r="N1408" t="s">
        <v>8</v>
      </c>
      <c r="O1408" t="s">
        <v>9</v>
      </c>
      <c r="P1408" t="s">
        <v>73</v>
      </c>
      <c r="Q1408" t="s">
        <v>2448</v>
      </c>
      <c r="R1408">
        <v>27203</v>
      </c>
      <c r="S1408">
        <v>42133</v>
      </c>
      <c r="T1408">
        <v>42134</v>
      </c>
      <c r="U1408">
        <v>14.9124</v>
      </c>
      <c r="V1408">
        <v>7</v>
      </c>
      <c r="W1408">
        <v>82.21</v>
      </c>
      <c r="X1408">
        <v>91042</v>
      </c>
      <c r="Y1408" t="s">
        <v>3215</v>
      </c>
    </row>
    <row r="1409" spans="1:25" x14ac:dyDescent="0.2">
      <c r="A1409">
        <v>1650</v>
      </c>
      <c r="B1409" t="s">
        <v>2446</v>
      </c>
      <c r="C1409" t="s">
        <v>13</v>
      </c>
      <c r="D1409">
        <v>0.08</v>
      </c>
      <c r="E1409">
        <v>65.989999999999995</v>
      </c>
      <c r="F1409">
        <v>8.99</v>
      </c>
      <c r="G1409" t="s">
        <v>63</v>
      </c>
      <c r="H1409" t="s">
        <v>70</v>
      </c>
      <c r="I1409" t="s">
        <v>16</v>
      </c>
      <c r="J1409" t="s">
        <v>111</v>
      </c>
      <c r="K1409" t="s">
        <v>49</v>
      </c>
      <c r="L1409" t="s">
        <v>1588</v>
      </c>
      <c r="M1409">
        <v>0.55000000000000004</v>
      </c>
      <c r="N1409" t="s">
        <v>8</v>
      </c>
      <c r="O1409" t="s">
        <v>9</v>
      </c>
      <c r="P1409" t="s">
        <v>73</v>
      </c>
      <c r="Q1409" t="s">
        <v>2448</v>
      </c>
      <c r="R1409">
        <v>27203</v>
      </c>
      <c r="S1409">
        <v>42133</v>
      </c>
      <c r="T1409">
        <v>42135</v>
      </c>
      <c r="U1409">
        <v>-135.226</v>
      </c>
      <c r="V1409">
        <v>8</v>
      </c>
      <c r="W1409">
        <v>417.47</v>
      </c>
      <c r="X1409">
        <v>91042</v>
      </c>
      <c r="Y1409" t="s">
        <v>3215</v>
      </c>
    </row>
    <row r="1410" spans="1:25" x14ac:dyDescent="0.2">
      <c r="A1410">
        <v>43</v>
      </c>
      <c r="B1410" t="s">
        <v>2449</v>
      </c>
      <c r="C1410" t="s">
        <v>13</v>
      </c>
      <c r="D1410">
        <v>0</v>
      </c>
      <c r="E1410">
        <v>99.99</v>
      </c>
      <c r="F1410">
        <v>19.989999999999998</v>
      </c>
      <c r="G1410" t="s">
        <v>14</v>
      </c>
      <c r="H1410" t="s">
        <v>15</v>
      </c>
      <c r="I1410" t="s">
        <v>16</v>
      </c>
      <c r="J1410" t="s">
        <v>32</v>
      </c>
      <c r="K1410" t="s">
        <v>49</v>
      </c>
      <c r="L1410" t="s">
        <v>1538</v>
      </c>
      <c r="M1410">
        <v>0.52</v>
      </c>
      <c r="N1410" t="s">
        <v>8</v>
      </c>
      <c r="O1410" t="s">
        <v>35</v>
      </c>
      <c r="P1410" t="s">
        <v>42</v>
      </c>
      <c r="Q1410" t="s">
        <v>818</v>
      </c>
      <c r="R1410">
        <v>98052</v>
      </c>
      <c r="S1410">
        <v>42134</v>
      </c>
      <c r="T1410">
        <v>42135</v>
      </c>
      <c r="U1410">
        <v>25.913820000000001</v>
      </c>
      <c r="V1410">
        <v>6</v>
      </c>
      <c r="W1410">
        <v>647.07000000000005</v>
      </c>
      <c r="X1410">
        <v>91454</v>
      </c>
      <c r="Y1410" t="s">
        <v>3217</v>
      </c>
    </row>
    <row r="1411" spans="1:25" x14ac:dyDescent="0.2">
      <c r="A1411">
        <v>1778</v>
      </c>
      <c r="B1411" t="s">
        <v>2450</v>
      </c>
      <c r="C1411" t="s">
        <v>13</v>
      </c>
      <c r="D1411">
        <v>0.06</v>
      </c>
      <c r="E1411">
        <v>13.99</v>
      </c>
      <c r="F1411">
        <v>7.51</v>
      </c>
      <c r="G1411" t="s">
        <v>14</v>
      </c>
      <c r="H1411" t="s">
        <v>15</v>
      </c>
      <c r="I1411" t="s">
        <v>16</v>
      </c>
      <c r="J1411" t="s">
        <v>32</v>
      </c>
      <c r="K1411" t="s">
        <v>120</v>
      </c>
      <c r="L1411" t="s">
        <v>1052</v>
      </c>
      <c r="M1411">
        <v>0.39</v>
      </c>
      <c r="N1411" t="s">
        <v>8</v>
      </c>
      <c r="O1411" t="s">
        <v>28</v>
      </c>
      <c r="P1411" t="s">
        <v>29</v>
      </c>
      <c r="Q1411" t="s">
        <v>2451</v>
      </c>
      <c r="R1411">
        <v>47906</v>
      </c>
      <c r="S1411">
        <v>42134</v>
      </c>
      <c r="T1411">
        <v>42136</v>
      </c>
      <c r="U1411">
        <v>6.4832400000000003</v>
      </c>
      <c r="V1411">
        <v>21</v>
      </c>
      <c r="W1411">
        <v>287.99</v>
      </c>
      <c r="X1411">
        <v>89943</v>
      </c>
      <c r="Y1411" t="s">
        <v>3216</v>
      </c>
    </row>
    <row r="1412" spans="1:25" x14ac:dyDescent="0.2">
      <c r="A1412">
        <v>1778</v>
      </c>
      <c r="B1412" t="s">
        <v>2450</v>
      </c>
      <c r="C1412" t="s">
        <v>13</v>
      </c>
      <c r="D1412">
        <v>0.06</v>
      </c>
      <c r="E1412">
        <v>15.04</v>
      </c>
      <c r="F1412">
        <v>1.97</v>
      </c>
      <c r="G1412" t="s">
        <v>14</v>
      </c>
      <c r="H1412" t="s">
        <v>15</v>
      </c>
      <c r="I1412" t="s">
        <v>24</v>
      </c>
      <c r="J1412" t="s">
        <v>64</v>
      </c>
      <c r="K1412" t="s">
        <v>26</v>
      </c>
      <c r="L1412" t="s">
        <v>68</v>
      </c>
      <c r="M1412">
        <v>0.39</v>
      </c>
      <c r="N1412" t="s">
        <v>8</v>
      </c>
      <c r="O1412" t="s">
        <v>28</v>
      </c>
      <c r="P1412" t="s">
        <v>29</v>
      </c>
      <c r="Q1412" t="s">
        <v>2451</v>
      </c>
      <c r="R1412">
        <v>47906</v>
      </c>
      <c r="S1412">
        <v>42134</v>
      </c>
      <c r="T1412">
        <v>42134</v>
      </c>
      <c r="U1412">
        <v>2.3319999999999999</v>
      </c>
      <c r="V1412">
        <v>3</v>
      </c>
      <c r="W1412">
        <v>46.86</v>
      </c>
      <c r="X1412">
        <v>89943</v>
      </c>
      <c r="Y1412" t="s">
        <v>3216</v>
      </c>
    </row>
    <row r="1413" spans="1:25" x14ac:dyDescent="0.2">
      <c r="A1413">
        <v>3283</v>
      </c>
      <c r="B1413" t="s">
        <v>2220</v>
      </c>
      <c r="C1413" t="s">
        <v>13</v>
      </c>
      <c r="D1413">
        <v>0.03</v>
      </c>
      <c r="E1413">
        <v>17.48</v>
      </c>
      <c r="F1413">
        <v>1.99</v>
      </c>
      <c r="G1413" t="s">
        <v>14</v>
      </c>
      <c r="H1413" t="s">
        <v>70</v>
      </c>
      <c r="I1413" t="s">
        <v>16</v>
      </c>
      <c r="J1413" t="s">
        <v>17</v>
      </c>
      <c r="K1413" t="s">
        <v>18</v>
      </c>
      <c r="L1413" t="s">
        <v>98</v>
      </c>
      <c r="M1413">
        <v>0.45</v>
      </c>
      <c r="N1413" t="s">
        <v>8</v>
      </c>
      <c r="O1413" t="s">
        <v>9</v>
      </c>
      <c r="P1413" t="s">
        <v>99</v>
      </c>
      <c r="Q1413" t="s">
        <v>2221</v>
      </c>
      <c r="R1413">
        <v>33156</v>
      </c>
      <c r="S1413">
        <v>42134</v>
      </c>
      <c r="T1413">
        <v>42135</v>
      </c>
      <c r="U1413">
        <v>710.80740000000003</v>
      </c>
      <c r="V1413">
        <v>31</v>
      </c>
      <c r="W1413">
        <v>537.79999999999995</v>
      </c>
      <c r="X1413">
        <v>90753</v>
      </c>
      <c r="Y1413" t="s">
        <v>3215</v>
      </c>
    </row>
    <row r="1414" spans="1:25" x14ac:dyDescent="0.2">
      <c r="A1414">
        <v>995</v>
      </c>
      <c r="B1414" t="s">
        <v>2452</v>
      </c>
      <c r="C1414" t="s">
        <v>23</v>
      </c>
      <c r="D1414">
        <v>0.09</v>
      </c>
      <c r="E1414">
        <v>7.64</v>
      </c>
      <c r="F1414">
        <v>5.83</v>
      </c>
      <c r="G1414" t="s">
        <v>14</v>
      </c>
      <c r="H1414" t="s">
        <v>3</v>
      </c>
      <c r="I1414" t="s">
        <v>24</v>
      </c>
      <c r="J1414" t="s">
        <v>64</v>
      </c>
      <c r="K1414" t="s">
        <v>26</v>
      </c>
      <c r="L1414" t="s">
        <v>208</v>
      </c>
      <c r="M1414">
        <v>0.36</v>
      </c>
      <c r="N1414" t="s">
        <v>8</v>
      </c>
      <c r="O1414" t="s">
        <v>87</v>
      </c>
      <c r="P1414" t="s">
        <v>307</v>
      </c>
      <c r="Q1414" t="s">
        <v>2453</v>
      </c>
      <c r="R1414">
        <v>4070</v>
      </c>
      <c r="S1414">
        <v>42134</v>
      </c>
      <c r="T1414">
        <v>42139</v>
      </c>
      <c r="U1414">
        <v>4.032</v>
      </c>
      <c r="V1414">
        <v>9</v>
      </c>
      <c r="W1414">
        <v>72.83</v>
      </c>
      <c r="X1414">
        <v>89434</v>
      </c>
      <c r="Y1414" t="s">
        <v>3218</v>
      </c>
    </row>
    <row r="1415" spans="1:25" x14ac:dyDescent="0.2">
      <c r="A1415">
        <v>2820</v>
      </c>
      <c r="B1415" t="s">
        <v>471</v>
      </c>
      <c r="C1415" t="s">
        <v>23</v>
      </c>
      <c r="D1415">
        <v>0.08</v>
      </c>
      <c r="E1415">
        <v>6.48</v>
      </c>
      <c r="F1415">
        <v>2.74</v>
      </c>
      <c r="G1415" t="s">
        <v>14</v>
      </c>
      <c r="H1415" t="s">
        <v>47</v>
      </c>
      <c r="I1415" t="s">
        <v>16</v>
      </c>
      <c r="J1415" t="s">
        <v>17</v>
      </c>
      <c r="K1415" t="s">
        <v>18</v>
      </c>
      <c r="L1415" t="s">
        <v>2447</v>
      </c>
      <c r="M1415">
        <v>0.71</v>
      </c>
      <c r="N1415" t="s">
        <v>8</v>
      </c>
      <c r="O1415" t="s">
        <v>28</v>
      </c>
      <c r="P1415" t="s">
        <v>56</v>
      </c>
      <c r="Q1415" t="s">
        <v>473</v>
      </c>
      <c r="R1415">
        <v>63129</v>
      </c>
      <c r="S1415">
        <v>42134</v>
      </c>
      <c r="T1415">
        <v>42136</v>
      </c>
      <c r="U1415">
        <v>-82.64</v>
      </c>
      <c r="V1415">
        <v>18</v>
      </c>
      <c r="W1415">
        <v>113.68</v>
      </c>
      <c r="X1415">
        <v>87899</v>
      </c>
      <c r="Y1415" t="s">
        <v>3216</v>
      </c>
    </row>
    <row r="1416" spans="1:25" x14ac:dyDescent="0.2">
      <c r="A1416">
        <v>1709</v>
      </c>
      <c r="B1416" t="s">
        <v>660</v>
      </c>
      <c r="C1416" t="s">
        <v>92</v>
      </c>
      <c r="D1416">
        <v>0.04</v>
      </c>
      <c r="E1416">
        <v>95.43</v>
      </c>
      <c r="F1416">
        <v>19.989999999999998</v>
      </c>
      <c r="G1416" t="s">
        <v>14</v>
      </c>
      <c r="H1416" t="s">
        <v>3</v>
      </c>
      <c r="I1416" t="s">
        <v>24</v>
      </c>
      <c r="J1416" t="s">
        <v>54</v>
      </c>
      <c r="K1416" t="s">
        <v>49</v>
      </c>
      <c r="L1416" t="s">
        <v>1413</v>
      </c>
      <c r="M1416">
        <v>0.79</v>
      </c>
      <c r="N1416" t="s">
        <v>8</v>
      </c>
      <c r="O1416" t="s">
        <v>87</v>
      </c>
      <c r="P1416" t="s">
        <v>296</v>
      </c>
      <c r="Q1416" t="s">
        <v>662</v>
      </c>
      <c r="R1416">
        <v>19464</v>
      </c>
      <c r="S1416">
        <v>42134</v>
      </c>
      <c r="T1416">
        <v>42136</v>
      </c>
      <c r="U1416">
        <v>13.536</v>
      </c>
      <c r="V1416">
        <v>33</v>
      </c>
      <c r="W1416">
        <v>3251.76</v>
      </c>
      <c r="X1416">
        <v>88783</v>
      </c>
      <c r="Y1416" t="s">
        <v>3218</v>
      </c>
    </row>
    <row r="1417" spans="1:25" x14ac:dyDescent="0.2">
      <c r="A1417">
        <v>1595</v>
      </c>
      <c r="B1417" t="s">
        <v>2454</v>
      </c>
      <c r="C1417" t="s">
        <v>13</v>
      </c>
      <c r="D1417">
        <v>0.01</v>
      </c>
      <c r="E1417">
        <v>500.98</v>
      </c>
      <c r="F1417">
        <v>26</v>
      </c>
      <c r="G1417" t="s">
        <v>2</v>
      </c>
      <c r="H1417" t="s">
        <v>70</v>
      </c>
      <c r="I1417" t="s">
        <v>4</v>
      </c>
      <c r="J1417" t="s">
        <v>85</v>
      </c>
      <c r="K1417" t="s">
        <v>33</v>
      </c>
      <c r="L1417" t="s">
        <v>2272</v>
      </c>
      <c r="M1417">
        <v>0.6</v>
      </c>
      <c r="N1417" t="s">
        <v>8</v>
      </c>
      <c r="O1417" t="s">
        <v>87</v>
      </c>
      <c r="P1417" t="s">
        <v>879</v>
      </c>
      <c r="Q1417" t="s">
        <v>2455</v>
      </c>
      <c r="R1417">
        <v>25705</v>
      </c>
      <c r="S1417">
        <v>42135</v>
      </c>
      <c r="T1417">
        <v>42136</v>
      </c>
      <c r="U1417">
        <v>5078.5379999999996</v>
      </c>
      <c r="V1417">
        <v>14</v>
      </c>
      <c r="W1417">
        <v>7360.2</v>
      </c>
      <c r="X1417">
        <v>90796</v>
      </c>
      <c r="Y1417" t="s">
        <v>3218</v>
      </c>
    </row>
    <row r="1418" spans="1:25" x14ac:dyDescent="0.2">
      <c r="A1418">
        <v>1595</v>
      </c>
      <c r="B1418" t="s">
        <v>2454</v>
      </c>
      <c r="C1418" t="s">
        <v>13</v>
      </c>
      <c r="D1418">
        <v>0.08</v>
      </c>
      <c r="E1418">
        <v>9.77</v>
      </c>
      <c r="F1418">
        <v>6.02</v>
      </c>
      <c r="G1418" t="s">
        <v>14</v>
      </c>
      <c r="H1418" t="s">
        <v>70</v>
      </c>
      <c r="I1418" t="s">
        <v>4</v>
      </c>
      <c r="J1418" t="s">
        <v>102</v>
      </c>
      <c r="K1418" t="s">
        <v>120</v>
      </c>
      <c r="L1418" t="s">
        <v>2095</v>
      </c>
      <c r="M1418">
        <v>0.48</v>
      </c>
      <c r="N1418" t="s">
        <v>8</v>
      </c>
      <c r="O1418" t="s">
        <v>87</v>
      </c>
      <c r="P1418" t="s">
        <v>879</v>
      </c>
      <c r="Q1418" t="s">
        <v>2455</v>
      </c>
      <c r="R1418">
        <v>25705</v>
      </c>
      <c r="S1418">
        <v>42135</v>
      </c>
      <c r="T1418">
        <v>42136</v>
      </c>
      <c r="U1418">
        <v>23.276</v>
      </c>
      <c r="V1418">
        <v>9</v>
      </c>
      <c r="W1418">
        <v>89.06</v>
      </c>
      <c r="X1418">
        <v>90796</v>
      </c>
      <c r="Y1418" t="s">
        <v>3218</v>
      </c>
    </row>
    <row r="1419" spans="1:25" x14ac:dyDescent="0.2">
      <c r="A1419">
        <v>1595</v>
      </c>
      <c r="B1419" t="s">
        <v>2454</v>
      </c>
      <c r="C1419" t="s">
        <v>13</v>
      </c>
      <c r="D1419">
        <v>0.09</v>
      </c>
      <c r="E1419">
        <v>3.28</v>
      </c>
      <c r="F1419">
        <v>0.98</v>
      </c>
      <c r="G1419" t="s">
        <v>14</v>
      </c>
      <c r="H1419" t="s">
        <v>70</v>
      </c>
      <c r="I1419" t="s">
        <v>24</v>
      </c>
      <c r="J1419" t="s">
        <v>25</v>
      </c>
      <c r="K1419" t="s">
        <v>26</v>
      </c>
      <c r="L1419" t="s">
        <v>2456</v>
      </c>
      <c r="M1419">
        <v>0.59</v>
      </c>
      <c r="N1419" t="s">
        <v>8</v>
      </c>
      <c r="O1419" t="s">
        <v>87</v>
      </c>
      <c r="P1419" t="s">
        <v>879</v>
      </c>
      <c r="Q1419" t="s">
        <v>2455</v>
      </c>
      <c r="R1419">
        <v>25705</v>
      </c>
      <c r="S1419">
        <v>42135</v>
      </c>
      <c r="T1419">
        <v>42137</v>
      </c>
      <c r="U1419">
        <v>17.754000000000001</v>
      </c>
      <c r="V1419">
        <v>42</v>
      </c>
      <c r="W1419">
        <v>134.97</v>
      </c>
      <c r="X1419">
        <v>90796</v>
      </c>
      <c r="Y1419" t="s">
        <v>3218</v>
      </c>
    </row>
    <row r="1420" spans="1:25" x14ac:dyDescent="0.2">
      <c r="A1420">
        <v>1609</v>
      </c>
      <c r="B1420" t="s">
        <v>2457</v>
      </c>
      <c r="C1420" t="s">
        <v>13</v>
      </c>
      <c r="D1420">
        <v>0.03</v>
      </c>
      <c r="E1420">
        <v>2.16</v>
      </c>
      <c r="F1420">
        <v>6.05</v>
      </c>
      <c r="G1420" t="s">
        <v>14</v>
      </c>
      <c r="H1420" t="s">
        <v>15</v>
      </c>
      <c r="I1420" t="s">
        <v>24</v>
      </c>
      <c r="J1420" t="s">
        <v>48</v>
      </c>
      <c r="K1420" t="s">
        <v>49</v>
      </c>
      <c r="L1420" t="s">
        <v>872</v>
      </c>
      <c r="M1420">
        <v>0.37</v>
      </c>
      <c r="N1420" t="s">
        <v>8</v>
      </c>
      <c r="O1420" t="s">
        <v>35</v>
      </c>
      <c r="P1420" t="s">
        <v>66</v>
      </c>
      <c r="Q1420" t="s">
        <v>2458</v>
      </c>
      <c r="R1420">
        <v>95823</v>
      </c>
      <c r="S1420">
        <v>42135</v>
      </c>
      <c r="T1420">
        <v>42136</v>
      </c>
      <c r="U1420">
        <v>-90.585499999999996</v>
      </c>
      <c r="V1420">
        <v>7</v>
      </c>
      <c r="W1420">
        <v>17.309999999999999</v>
      </c>
      <c r="X1420">
        <v>87824</v>
      </c>
      <c r="Y1420" t="s">
        <v>3217</v>
      </c>
    </row>
    <row r="1421" spans="1:25" x14ac:dyDescent="0.2">
      <c r="A1421">
        <v>1609</v>
      </c>
      <c r="B1421" t="s">
        <v>2457</v>
      </c>
      <c r="C1421" t="s">
        <v>13</v>
      </c>
      <c r="D1421">
        <v>0.03</v>
      </c>
      <c r="E1421">
        <v>9.7100000000000009</v>
      </c>
      <c r="F1421">
        <v>9.4499999999999993</v>
      </c>
      <c r="G1421" t="s">
        <v>14</v>
      </c>
      <c r="H1421" t="s">
        <v>15</v>
      </c>
      <c r="I1421" t="s">
        <v>24</v>
      </c>
      <c r="J1421" t="s">
        <v>54</v>
      </c>
      <c r="K1421" t="s">
        <v>49</v>
      </c>
      <c r="L1421" t="s">
        <v>1179</v>
      </c>
      <c r="M1421">
        <v>0.6</v>
      </c>
      <c r="N1421" t="s">
        <v>8</v>
      </c>
      <c r="O1421" t="s">
        <v>35</v>
      </c>
      <c r="P1421" t="s">
        <v>66</v>
      </c>
      <c r="Q1421" t="s">
        <v>2458</v>
      </c>
      <c r="R1421">
        <v>95823</v>
      </c>
      <c r="S1421">
        <v>42135</v>
      </c>
      <c r="T1421">
        <v>42135</v>
      </c>
      <c r="U1421">
        <v>-36.9</v>
      </c>
      <c r="V1421">
        <v>2</v>
      </c>
      <c r="W1421">
        <v>23.56</v>
      </c>
      <c r="X1421">
        <v>87824</v>
      </c>
      <c r="Y1421" t="s">
        <v>3217</v>
      </c>
    </row>
    <row r="1422" spans="1:25" x14ac:dyDescent="0.2">
      <c r="A1422">
        <v>2464</v>
      </c>
      <c r="B1422" t="s">
        <v>631</v>
      </c>
      <c r="C1422" t="s">
        <v>13</v>
      </c>
      <c r="D1422">
        <v>0.09</v>
      </c>
      <c r="E1422">
        <v>1.74</v>
      </c>
      <c r="F1422">
        <v>4.08</v>
      </c>
      <c r="G1422" t="s">
        <v>63</v>
      </c>
      <c r="H1422" t="s">
        <v>15</v>
      </c>
      <c r="I1422" t="s">
        <v>4</v>
      </c>
      <c r="J1422" t="s">
        <v>102</v>
      </c>
      <c r="K1422" t="s">
        <v>18</v>
      </c>
      <c r="L1422" t="s">
        <v>746</v>
      </c>
      <c r="M1422">
        <v>0.53</v>
      </c>
      <c r="N1422" t="s">
        <v>8</v>
      </c>
      <c r="O1422" t="s">
        <v>9</v>
      </c>
      <c r="P1422" t="s">
        <v>144</v>
      </c>
      <c r="Q1422" t="s">
        <v>633</v>
      </c>
      <c r="R1422">
        <v>71111</v>
      </c>
      <c r="S1422">
        <v>42135</v>
      </c>
      <c r="T1422">
        <v>42137</v>
      </c>
      <c r="U1422">
        <v>608.26199999999994</v>
      </c>
      <c r="V1422">
        <v>4</v>
      </c>
      <c r="W1422">
        <v>10.41</v>
      </c>
      <c r="X1422">
        <v>88713</v>
      </c>
      <c r="Y1422" t="s">
        <v>3215</v>
      </c>
    </row>
    <row r="1423" spans="1:25" x14ac:dyDescent="0.2">
      <c r="A1423">
        <v>2464</v>
      </c>
      <c r="B1423" t="s">
        <v>631</v>
      </c>
      <c r="C1423" t="s">
        <v>13</v>
      </c>
      <c r="D1423">
        <v>0.08</v>
      </c>
      <c r="E1423">
        <v>227.55</v>
      </c>
      <c r="F1423">
        <v>32.479999999999997</v>
      </c>
      <c r="G1423" t="s">
        <v>2</v>
      </c>
      <c r="H1423" t="s">
        <v>15</v>
      </c>
      <c r="I1423" t="s">
        <v>4</v>
      </c>
      <c r="J1423" t="s">
        <v>5</v>
      </c>
      <c r="K1423" t="s">
        <v>6</v>
      </c>
      <c r="L1423" t="s">
        <v>2459</v>
      </c>
      <c r="M1423">
        <v>0.68</v>
      </c>
      <c r="N1423" t="s">
        <v>8</v>
      </c>
      <c r="O1423" t="s">
        <v>9</v>
      </c>
      <c r="P1423" t="s">
        <v>144</v>
      </c>
      <c r="Q1423" t="s">
        <v>633</v>
      </c>
      <c r="R1423">
        <v>71111</v>
      </c>
      <c r="S1423">
        <v>42135</v>
      </c>
      <c r="T1423">
        <v>42135</v>
      </c>
      <c r="U1423">
        <v>-570.16959999999995</v>
      </c>
      <c r="V1423">
        <v>16</v>
      </c>
      <c r="W1423">
        <v>2849.64</v>
      </c>
      <c r="X1423">
        <v>88713</v>
      </c>
      <c r="Y1423" t="s">
        <v>3215</v>
      </c>
    </row>
    <row r="1424" spans="1:25" x14ac:dyDescent="0.2">
      <c r="A1424">
        <v>1693</v>
      </c>
      <c r="B1424" t="s">
        <v>714</v>
      </c>
      <c r="C1424" t="s">
        <v>23</v>
      </c>
      <c r="D1424">
        <v>0.01</v>
      </c>
      <c r="E1424">
        <v>15.67</v>
      </c>
      <c r="F1424">
        <v>1.39</v>
      </c>
      <c r="G1424" t="s">
        <v>63</v>
      </c>
      <c r="H1424" t="s">
        <v>15</v>
      </c>
      <c r="I1424" t="s">
        <v>24</v>
      </c>
      <c r="J1424" t="s">
        <v>321</v>
      </c>
      <c r="K1424" t="s">
        <v>49</v>
      </c>
      <c r="L1424" t="s">
        <v>2460</v>
      </c>
      <c r="M1424">
        <v>0.38</v>
      </c>
      <c r="N1424" t="s">
        <v>8</v>
      </c>
      <c r="O1424" t="s">
        <v>9</v>
      </c>
      <c r="P1424" t="s">
        <v>218</v>
      </c>
      <c r="Q1424" t="s">
        <v>716</v>
      </c>
      <c r="R1424">
        <v>20190</v>
      </c>
      <c r="S1424">
        <v>42135</v>
      </c>
      <c r="T1424">
        <v>42135</v>
      </c>
      <c r="U1424">
        <v>-273.98</v>
      </c>
      <c r="V1424">
        <v>11</v>
      </c>
      <c r="W1424">
        <v>188.09</v>
      </c>
      <c r="X1424">
        <v>90190</v>
      </c>
      <c r="Y1424" t="s">
        <v>3215</v>
      </c>
    </row>
    <row r="1425" spans="1:25" x14ac:dyDescent="0.2">
      <c r="A1425">
        <v>2935</v>
      </c>
      <c r="B1425" t="s">
        <v>2461</v>
      </c>
      <c r="C1425" t="s">
        <v>23</v>
      </c>
      <c r="D1425">
        <v>0.02</v>
      </c>
      <c r="E1425">
        <v>3.8</v>
      </c>
      <c r="F1425">
        <v>1.49</v>
      </c>
      <c r="G1425" t="s">
        <v>14</v>
      </c>
      <c r="H1425" t="s">
        <v>3</v>
      </c>
      <c r="I1425" t="s">
        <v>24</v>
      </c>
      <c r="J1425" t="s">
        <v>48</v>
      </c>
      <c r="K1425" t="s">
        <v>49</v>
      </c>
      <c r="L1425" t="s">
        <v>1168</v>
      </c>
      <c r="M1425">
        <v>0.38</v>
      </c>
      <c r="N1425" t="s">
        <v>8</v>
      </c>
      <c r="O1425" t="s">
        <v>87</v>
      </c>
      <c r="P1425" t="s">
        <v>379</v>
      </c>
      <c r="Q1425" t="s">
        <v>764</v>
      </c>
      <c r="R1425">
        <v>2215</v>
      </c>
      <c r="S1425">
        <v>42135</v>
      </c>
      <c r="T1425">
        <v>42139</v>
      </c>
      <c r="U1425">
        <v>7.31</v>
      </c>
      <c r="V1425">
        <v>5</v>
      </c>
      <c r="W1425">
        <v>20.46</v>
      </c>
      <c r="X1425">
        <v>87617</v>
      </c>
      <c r="Y1425" t="s">
        <v>3218</v>
      </c>
    </row>
    <row r="1426" spans="1:25" x14ac:dyDescent="0.2">
      <c r="A1426">
        <v>1671</v>
      </c>
      <c r="B1426" t="s">
        <v>1042</v>
      </c>
      <c r="C1426" t="s">
        <v>1</v>
      </c>
      <c r="D1426">
        <v>0.03</v>
      </c>
      <c r="E1426">
        <v>223.98</v>
      </c>
      <c r="F1426">
        <v>15.01</v>
      </c>
      <c r="G1426" t="s">
        <v>14</v>
      </c>
      <c r="H1426" t="s">
        <v>3</v>
      </c>
      <c r="I1426" t="s">
        <v>24</v>
      </c>
      <c r="J1426" t="s">
        <v>48</v>
      </c>
      <c r="K1426" t="s">
        <v>49</v>
      </c>
      <c r="L1426" t="s">
        <v>2462</v>
      </c>
      <c r="M1426">
        <v>0.38</v>
      </c>
      <c r="N1426" t="s">
        <v>8</v>
      </c>
      <c r="O1426" t="s">
        <v>9</v>
      </c>
      <c r="P1426" t="s">
        <v>218</v>
      </c>
      <c r="Q1426" t="s">
        <v>1043</v>
      </c>
      <c r="R1426">
        <v>22015</v>
      </c>
      <c r="S1426">
        <v>42136</v>
      </c>
      <c r="T1426">
        <v>42137</v>
      </c>
      <c r="U1426">
        <v>0.69599999999999995</v>
      </c>
      <c r="V1426">
        <v>21</v>
      </c>
      <c r="W1426">
        <v>4881.84</v>
      </c>
      <c r="X1426">
        <v>86725</v>
      </c>
      <c r="Y1426" t="s">
        <v>3215</v>
      </c>
    </row>
    <row r="1427" spans="1:25" x14ac:dyDescent="0.2">
      <c r="A1427">
        <v>14</v>
      </c>
      <c r="B1427" t="s">
        <v>2463</v>
      </c>
      <c r="C1427" t="s">
        <v>92</v>
      </c>
      <c r="D1427">
        <v>0.09</v>
      </c>
      <c r="E1427">
        <v>78.69</v>
      </c>
      <c r="F1427">
        <v>19.989999999999998</v>
      </c>
      <c r="G1427" t="s">
        <v>14</v>
      </c>
      <c r="H1427" t="s">
        <v>3</v>
      </c>
      <c r="I1427" t="s">
        <v>4</v>
      </c>
      <c r="J1427" t="s">
        <v>102</v>
      </c>
      <c r="K1427" t="s">
        <v>49</v>
      </c>
      <c r="L1427" t="s">
        <v>1189</v>
      </c>
      <c r="M1427">
        <v>0.43</v>
      </c>
      <c r="N1427" t="s">
        <v>8</v>
      </c>
      <c r="O1427" t="s">
        <v>28</v>
      </c>
      <c r="P1427" t="s">
        <v>60</v>
      </c>
      <c r="Q1427" t="s">
        <v>61</v>
      </c>
      <c r="R1427">
        <v>55372</v>
      </c>
      <c r="S1427">
        <v>42136</v>
      </c>
      <c r="T1427">
        <v>42138</v>
      </c>
      <c r="U1427">
        <v>803.47050000000002</v>
      </c>
      <c r="V1427">
        <v>16</v>
      </c>
      <c r="W1427">
        <v>1164.45</v>
      </c>
      <c r="X1427">
        <v>86838</v>
      </c>
      <c r="Y1427" t="s">
        <v>3216</v>
      </c>
    </row>
    <row r="1428" spans="1:25" x14ac:dyDescent="0.2">
      <c r="A1428">
        <v>14</v>
      </c>
      <c r="B1428" t="s">
        <v>2463</v>
      </c>
      <c r="C1428" t="s">
        <v>92</v>
      </c>
      <c r="D1428">
        <v>0.08</v>
      </c>
      <c r="E1428">
        <v>3.28</v>
      </c>
      <c r="F1428">
        <v>2.31</v>
      </c>
      <c r="G1428" t="s">
        <v>14</v>
      </c>
      <c r="H1428" t="s">
        <v>3</v>
      </c>
      <c r="I1428" t="s">
        <v>24</v>
      </c>
      <c r="J1428" t="s">
        <v>25</v>
      </c>
      <c r="K1428" t="s">
        <v>26</v>
      </c>
      <c r="L1428" t="s">
        <v>2464</v>
      </c>
      <c r="M1428">
        <v>0.56000000000000005</v>
      </c>
      <c r="N1428" t="s">
        <v>8</v>
      </c>
      <c r="O1428" t="s">
        <v>28</v>
      </c>
      <c r="P1428" t="s">
        <v>60</v>
      </c>
      <c r="Q1428" t="s">
        <v>61</v>
      </c>
      <c r="R1428">
        <v>55372</v>
      </c>
      <c r="S1428">
        <v>42136</v>
      </c>
      <c r="T1428">
        <v>42137</v>
      </c>
      <c r="U1428">
        <v>-24.03</v>
      </c>
      <c r="V1428">
        <v>7</v>
      </c>
      <c r="W1428">
        <v>22.23</v>
      </c>
      <c r="X1428">
        <v>86838</v>
      </c>
      <c r="Y1428" t="s">
        <v>3216</v>
      </c>
    </row>
    <row r="1429" spans="1:25" x14ac:dyDescent="0.2">
      <c r="A1429">
        <v>14</v>
      </c>
      <c r="B1429" t="s">
        <v>2463</v>
      </c>
      <c r="C1429" t="s">
        <v>92</v>
      </c>
      <c r="D1429">
        <v>0.05</v>
      </c>
      <c r="E1429">
        <v>3.28</v>
      </c>
      <c r="F1429">
        <v>4.2</v>
      </c>
      <c r="G1429" t="s">
        <v>14</v>
      </c>
      <c r="H1429" t="s">
        <v>3</v>
      </c>
      <c r="I1429" t="s">
        <v>24</v>
      </c>
      <c r="J1429" t="s">
        <v>25</v>
      </c>
      <c r="K1429" t="s">
        <v>26</v>
      </c>
      <c r="L1429" t="s">
        <v>2465</v>
      </c>
      <c r="M1429">
        <v>0.56000000000000005</v>
      </c>
      <c r="N1429" t="s">
        <v>8</v>
      </c>
      <c r="O1429" t="s">
        <v>28</v>
      </c>
      <c r="P1429" t="s">
        <v>60</v>
      </c>
      <c r="Q1429" t="s">
        <v>61</v>
      </c>
      <c r="R1429">
        <v>55372</v>
      </c>
      <c r="S1429">
        <v>42136</v>
      </c>
      <c r="T1429">
        <v>42137</v>
      </c>
      <c r="U1429">
        <v>-37.03</v>
      </c>
      <c r="V1429">
        <v>4</v>
      </c>
      <c r="W1429">
        <v>13.99</v>
      </c>
      <c r="X1429">
        <v>86838</v>
      </c>
      <c r="Y1429" t="s">
        <v>3216</v>
      </c>
    </row>
    <row r="1430" spans="1:25" x14ac:dyDescent="0.2">
      <c r="A1430">
        <v>14</v>
      </c>
      <c r="B1430" t="s">
        <v>2463</v>
      </c>
      <c r="C1430" t="s">
        <v>92</v>
      </c>
      <c r="D1430">
        <v>0.05</v>
      </c>
      <c r="E1430">
        <v>3.58</v>
      </c>
      <c r="F1430">
        <v>1.63</v>
      </c>
      <c r="G1430" t="s">
        <v>14</v>
      </c>
      <c r="H1430" t="s">
        <v>3</v>
      </c>
      <c r="I1430" t="s">
        <v>24</v>
      </c>
      <c r="J1430" t="s">
        <v>152</v>
      </c>
      <c r="K1430" t="s">
        <v>26</v>
      </c>
      <c r="L1430" t="s">
        <v>2197</v>
      </c>
      <c r="M1430">
        <v>0.36</v>
      </c>
      <c r="N1430" t="s">
        <v>8</v>
      </c>
      <c r="O1430" t="s">
        <v>28</v>
      </c>
      <c r="P1430" t="s">
        <v>60</v>
      </c>
      <c r="Q1430" t="s">
        <v>61</v>
      </c>
      <c r="R1430">
        <v>55372</v>
      </c>
      <c r="S1430">
        <v>42136</v>
      </c>
      <c r="T1430">
        <v>42137</v>
      </c>
      <c r="U1430">
        <v>-0.71</v>
      </c>
      <c r="V1430">
        <v>4</v>
      </c>
      <c r="W1430">
        <v>14.26</v>
      </c>
      <c r="X1430">
        <v>86838</v>
      </c>
      <c r="Y1430" t="s">
        <v>3216</v>
      </c>
    </row>
    <row r="1431" spans="1:25" x14ac:dyDescent="0.2">
      <c r="A1431">
        <v>1826</v>
      </c>
      <c r="B1431" t="s">
        <v>2180</v>
      </c>
      <c r="C1431" t="s">
        <v>92</v>
      </c>
      <c r="D1431">
        <v>0</v>
      </c>
      <c r="E1431">
        <v>9.27</v>
      </c>
      <c r="F1431">
        <v>4.3899999999999997</v>
      </c>
      <c r="G1431" t="s">
        <v>14</v>
      </c>
      <c r="H1431" t="s">
        <v>70</v>
      </c>
      <c r="I1431" t="s">
        <v>24</v>
      </c>
      <c r="J1431" t="s">
        <v>64</v>
      </c>
      <c r="K1431" t="s">
        <v>26</v>
      </c>
      <c r="L1431" t="s">
        <v>2466</v>
      </c>
      <c r="M1431">
        <v>0.38</v>
      </c>
      <c r="N1431" t="s">
        <v>8</v>
      </c>
      <c r="O1431" t="s">
        <v>28</v>
      </c>
      <c r="P1431" t="s">
        <v>189</v>
      </c>
      <c r="Q1431" t="s">
        <v>2182</v>
      </c>
      <c r="R1431">
        <v>52722</v>
      </c>
      <c r="S1431">
        <v>42136</v>
      </c>
      <c r="T1431">
        <v>42138</v>
      </c>
      <c r="U1431">
        <v>-7.61</v>
      </c>
      <c r="V1431">
        <v>1</v>
      </c>
      <c r="W1431">
        <v>10.65</v>
      </c>
      <c r="X1431">
        <v>86959</v>
      </c>
      <c r="Y1431" t="s">
        <v>3216</v>
      </c>
    </row>
    <row r="1432" spans="1:25" x14ac:dyDescent="0.2">
      <c r="A1432">
        <v>1267</v>
      </c>
      <c r="B1432" t="s">
        <v>1051</v>
      </c>
      <c r="C1432" t="s">
        <v>46</v>
      </c>
      <c r="D1432">
        <v>0.04</v>
      </c>
      <c r="E1432">
        <v>5.98</v>
      </c>
      <c r="F1432">
        <v>4.38</v>
      </c>
      <c r="G1432" t="s">
        <v>14</v>
      </c>
      <c r="H1432" t="s">
        <v>70</v>
      </c>
      <c r="I1432" t="s">
        <v>16</v>
      </c>
      <c r="J1432" t="s">
        <v>17</v>
      </c>
      <c r="K1432" t="s">
        <v>18</v>
      </c>
      <c r="L1432" t="s">
        <v>2467</v>
      </c>
      <c r="M1432">
        <v>0.75</v>
      </c>
      <c r="N1432" t="s">
        <v>8</v>
      </c>
      <c r="O1432" t="s">
        <v>9</v>
      </c>
      <c r="P1432" t="s">
        <v>99</v>
      </c>
      <c r="Q1432" t="s">
        <v>1053</v>
      </c>
      <c r="R1432">
        <v>33433</v>
      </c>
      <c r="S1432">
        <v>42136</v>
      </c>
      <c r="T1432">
        <v>42138</v>
      </c>
      <c r="U1432">
        <v>-1522.3040000000001</v>
      </c>
      <c r="V1432">
        <v>11</v>
      </c>
      <c r="W1432">
        <v>69.75</v>
      </c>
      <c r="X1432">
        <v>89515</v>
      </c>
      <c r="Y1432" t="s">
        <v>3215</v>
      </c>
    </row>
    <row r="1433" spans="1:25" x14ac:dyDescent="0.2">
      <c r="A1433">
        <v>1389</v>
      </c>
      <c r="B1433" t="s">
        <v>745</v>
      </c>
      <c r="C1433" t="s">
        <v>13</v>
      </c>
      <c r="D1433">
        <v>0.08</v>
      </c>
      <c r="E1433">
        <v>2.62</v>
      </c>
      <c r="F1433">
        <v>0.8</v>
      </c>
      <c r="G1433" t="s">
        <v>63</v>
      </c>
      <c r="H1433" t="s">
        <v>3</v>
      </c>
      <c r="I1433" t="s">
        <v>24</v>
      </c>
      <c r="J1433" t="s">
        <v>152</v>
      </c>
      <c r="K1433" t="s">
        <v>26</v>
      </c>
      <c r="L1433" t="s">
        <v>2100</v>
      </c>
      <c r="M1433">
        <v>0.39</v>
      </c>
      <c r="N1433" t="s">
        <v>8</v>
      </c>
      <c r="O1433" t="s">
        <v>35</v>
      </c>
      <c r="P1433" t="s">
        <v>66</v>
      </c>
      <c r="Q1433" t="s">
        <v>747</v>
      </c>
      <c r="R1433">
        <v>94025</v>
      </c>
      <c r="S1433">
        <v>42137</v>
      </c>
      <c r="T1433">
        <v>42139</v>
      </c>
      <c r="U1433">
        <v>21.769500000000001</v>
      </c>
      <c r="V1433">
        <v>12</v>
      </c>
      <c r="W1433">
        <v>31.55</v>
      </c>
      <c r="X1433">
        <v>88728</v>
      </c>
      <c r="Y1433" t="s">
        <v>3217</v>
      </c>
    </row>
    <row r="1434" spans="1:25" x14ac:dyDescent="0.2">
      <c r="A1434">
        <v>578</v>
      </c>
      <c r="B1434" t="s">
        <v>2468</v>
      </c>
      <c r="C1434" t="s">
        <v>92</v>
      </c>
      <c r="D1434">
        <v>0.03</v>
      </c>
      <c r="E1434">
        <v>162.93</v>
      </c>
      <c r="F1434">
        <v>19.989999999999998</v>
      </c>
      <c r="G1434" t="s">
        <v>14</v>
      </c>
      <c r="H1434" t="s">
        <v>70</v>
      </c>
      <c r="I1434" t="s">
        <v>24</v>
      </c>
      <c r="J1434" t="s">
        <v>321</v>
      </c>
      <c r="K1434" t="s">
        <v>49</v>
      </c>
      <c r="L1434" t="s">
        <v>2469</v>
      </c>
      <c r="M1434">
        <v>0.39</v>
      </c>
      <c r="N1434" t="s">
        <v>8</v>
      </c>
      <c r="O1434" t="s">
        <v>87</v>
      </c>
      <c r="P1434" t="s">
        <v>224</v>
      </c>
      <c r="Q1434" t="s">
        <v>2470</v>
      </c>
      <c r="R1434">
        <v>6770</v>
      </c>
      <c r="S1434">
        <v>42137</v>
      </c>
      <c r="T1434">
        <v>42138</v>
      </c>
      <c r="U1434">
        <v>293.14</v>
      </c>
      <c r="V1434">
        <v>3</v>
      </c>
      <c r="W1434">
        <v>515.88</v>
      </c>
      <c r="X1434">
        <v>88644</v>
      </c>
      <c r="Y1434" t="s">
        <v>3218</v>
      </c>
    </row>
    <row r="1435" spans="1:25" x14ac:dyDescent="0.2">
      <c r="A1435">
        <v>579</v>
      </c>
      <c r="B1435" t="s">
        <v>2471</v>
      </c>
      <c r="C1435" t="s">
        <v>92</v>
      </c>
      <c r="D1435">
        <v>0.01</v>
      </c>
      <c r="E1435">
        <v>11.58</v>
      </c>
      <c r="F1435">
        <v>5.72</v>
      </c>
      <c r="G1435" t="s">
        <v>14</v>
      </c>
      <c r="H1435" t="s">
        <v>70</v>
      </c>
      <c r="I1435" t="s">
        <v>24</v>
      </c>
      <c r="J1435" t="s">
        <v>321</v>
      </c>
      <c r="K1435" t="s">
        <v>49</v>
      </c>
      <c r="L1435" t="s">
        <v>600</v>
      </c>
      <c r="M1435">
        <v>0.35</v>
      </c>
      <c r="N1435" t="s">
        <v>8</v>
      </c>
      <c r="O1435" t="s">
        <v>87</v>
      </c>
      <c r="P1435" t="s">
        <v>224</v>
      </c>
      <c r="Q1435" t="s">
        <v>1724</v>
      </c>
      <c r="R1435">
        <v>6478</v>
      </c>
      <c r="S1435">
        <v>42137</v>
      </c>
      <c r="T1435">
        <v>42139</v>
      </c>
      <c r="U1435">
        <v>-6.61</v>
      </c>
      <c r="V1435">
        <v>2</v>
      </c>
      <c r="W1435">
        <v>25.06</v>
      </c>
      <c r="X1435">
        <v>88644</v>
      </c>
      <c r="Y1435" t="s">
        <v>3218</v>
      </c>
    </row>
    <row r="1436" spans="1:25" x14ac:dyDescent="0.2">
      <c r="A1436">
        <v>580</v>
      </c>
      <c r="B1436" t="s">
        <v>2472</v>
      </c>
      <c r="C1436" t="s">
        <v>92</v>
      </c>
      <c r="D1436">
        <v>0.01</v>
      </c>
      <c r="E1436">
        <v>55.99</v>
      </c>
      <c r="F1436">
        <v>5</v>
      </c>
      <c r="G1436" t="s">
        <v>14</v>
      </c>
      <c r="H1436" t="s">
        <v>70</v>
      </c>
      <c r="I1436" t="s">
        <v>16</v>
      </c>
      <c r="J1436" t="s">
        <v>111</v>
      </c>
      <c r="K1436" t="s">
        <v>18</v>
      </c>
      <c r="L1436" t="s">
        <v>1907</v>
      </c>
      <c r="M1436">
        <v>0.8</v>
      </c>
      <c r="N1436" t="s">
        <v>8</v>
      </c>
      <c r="O1436" t="s">
        <v>87</v>
      </c>
      <c r="P1436" t="s">
        <v>307</v>
      </c>
      <c r="Q1436" t="s">
        <v>1180</v>
      </c>
      <c r="R1436">
        <v>4210</v>
      </c>
      <c r="S1436">
        <v>42137</v>
      </c>
      <c r="T1436">
        <v>42138</v>
      </c>
      <c r="U1436">
        <v>-57.540999999999997</v>
      </c>
      <c r="V1436">
        <v>12</v>
      </c>
      <c r="W1436">
        <v>578.24</v>
      </c>
      <c r="X1436">
        <v>88644</v>
      </c>
      <c r="Y1436" t="s">
        <v>3218</v>
      </c>
    </row>
    <row r="1437" spans="1:25" x14ac:dyDescent="0.2">
      <c r="A1437">
        <v>585</v>
      </c>
      <c r="B1437" t="s">
        <v>2473</v>
      </c>
      <c r="C1437" t="s">
        <v>92</v>
      </c>
      <c r="D1437">
        <v>0.06</v>
      </c>
      <c r="E1437">
        <v>13.9</v>
      </c>
      <c r="F1437">
        <v>7.59</v>
      </c>
      <c r="G1437" t="s">
        <v>14</v>
      </c>
      <c r="H1437" t="s">
        <v>70</v>
      </c>
      <c r="I1437" t="s">
        <v>24</v>
      </c>
      <c r="J1437" t="s">
        <v>544</v>
      </c>
      <c r="K1437" t="s">
        <v>18</v>
      </c>
      <c r="L1437" t="s">
        <v>2440</v>
      </c>
      <c r="M1437">
        <v>0.56000000000000005</v>
      </c>
      <c r="N1437" t="s">
        <v>8</v>
      </c>
      <c r="O1437" t="s">
        <v>87</v>
      </c>
      <c r="P1437" t="s">
        <v>1332</v>
      </c>
      <c r="Q1437" t="s">
        <v>429</v>
      </c>
      <c r="R1437">
        <v>3301</v>
      </c>
      <c r="S1437">
        <v>42137</v>
      </c>
      <c r="T1437">
        <v>42138</v>
      </c>
      <c r="U1437">
        <v>-67.59</v>
      </c>
      <c r="V1437">
        <v>12</v>
      </c>
      <c r="W1437">
        <v>170.45</v>
      </c>
      <c r="X1437">
        <v>88644</v>
      </c>
      <c r="Y1437" t="s">
        <v>3218</v>
      </c>
    </row>
    <row r="1438" spans="1:25" x14ac:dyDescent="0.2">
      <c r="A1438">
        <v>3257</v>
      </c>
      <c r="B1438" t="s">
        <v>2474</v>
      </c>
      <c r="C1438" t="s">
        <v>92</v>
      </c>
      <c r="D1438">
        <v>0</v>
      </c>
      <c r="E1438">
        <v>25.38</v>
      </c>
      <c r="F1438">
        <v>8.99</v>
      </c>
      <c r="G1438" t="s">
        <v>14</v>
      </c>
      <c r="H1438" t="s">
        <v>15</v>
      </c>
      <c r="I1438" t="s">
        <v>4</v>
      </c>
      <c r="J1438" t="s">
        <v>102</v>
      </c>
      <c r="K1438" t="s">
        <v>18</v>
      </c>
      <c r="L1438" t="s">
        <v>2361</v>
      </c>
      <c r="M1438">
        <v>0.5</v>
      </c>
      <c r="N1438" t="s">
        <v>8</v>
      </c>
      <c r="O1438" t="s">
        <v>35</v>
      </c>
      <c r="P1438" t="s">
        <v>42</v>
      </c>
      <c r="Q1438" t="s">
        <v>2475</v>
      </c>
      <c r="R1438">
        <v>98632</v>
      </c>
      <c r="S1438">
        <v>42137</v>
      </c>
      <c r="T1438">
        <v>42139</v>
      </c>
      <c r="U1438">
        <v>470.33800000000002</v>
      </c>
      <c r="V1438">
        <v>26</v>
      </c>
      <c r="W1438">
        <v>700.41</v>
      </c>
      <c r="X1438">
        <v>88826</v>
      </c>
      <c r="Y1438" t="s">
        <v>3217</v>
      </c>
    </row>
    <row r="1439" spans="1:25" x14ac:dyDescent="0.2">
      <c r="A1439">
        <v>1085</v>
      </c>
      <c r="B1439" t="s">
        <v>207</v>
      </c>
      <c r="C1439" t="s">
        <v>46</v>
      </c>
      <c r="D1439">
        <v>0.06</v>
      </c>
      <c r="E1439">
        <v>30.42</v>
      </c>
      <c r="F1439">
        <v>8.65</v>
      </c>
      <c r="G1439" t="s">
        <v>14</v>
      </c>
      <c r="H1439" t="s">
        <v>70</v>
      </c>
      <c r="I1439" t="s">
        <v>16</v>
      </c>
      <c r="J1439" t="s">
        <v>17</v>
      </c>
      <c r="K1439" t="s">
        <v>49</v>
      </c>
      <c r="L1439" t="s">
        <v>360</v>
      </c>
      <c r="M1439">
        <v>0.74</v>
      </c>
      <c r="N1439" t="s">
        <v>8</v>
      </c>
      <c r="O1439" t="s">
        <v>87</v>
      </c>
      <c r="P1439" t="s">
        <v>88</v>
      </c>
      <c r="Q1439" t="s">
        <v>209</v>
      </c>
      <c r="R1439">
        <v>11729</v>
      </c>
      <c r="S1439">
        <v>42137</v>
      </c>
      <c r="T1439">
        <v>42139</v>
      </c>
      <c r="U1439">
        <v>-159.25</v>
      </c>
      <c r="V1439">
        <v>10</v>
      </c>
      <c r="W1439">
        <v>309.05</v>
      </c>
      <c r="X1439">
        <v>86124</v>
      </c>
      <c r="Y1439" t="s">
        <v>3218</v>
      </c>
    </row>
    <row r="1440" spans="1:25" x14ac:dyDescent="0.2">
      <c r="A1440">
        <v>1085</v>
      </c>
      <c r="B1440" t="s">
        <v>207</v>
      </c>
      <c r="C1440" t="s">
        <v>46</v>
      </c>
      <c r="D1440">
        <v>0.02</v>
      </c>
      <c r="E1440">
        <v>37.94</v>
      </c>
      <c r="F1440">
        <v>5.08</v>
      </c>
      <c r="G1440" t="s">
        <v>14</v>
      </c>
      <c r="H1440" t="s">
        <v>70</v>
      </c>
      <c r="I1440" t="s">
        <v>24</v>
      </c>
      <c r="J1440" t="s">
        <v>64</v>
      </c>
      <c r="K1440" t="s">
        <v>26</v>
      </c>
      <c r="L1440" t="s">
        <v>1089</v>
      </c>
      <c r="M1440">
        <v>0.38</v>
      </c>
      <c r="N1440" t="s">
        <v>8</v>
      </c>
      <c r="O1440" t="s">
        <v>87</v>
      </c>
      <c r="P1440" t="s">
        <v>88</v>
      </c>
      <c r="Q1440" t="s">
        <v>209</v>
      </c>
      <c r="R1440">
        <v>11729</v>
      </c>
      <c r="S1440">
        <v>42137</v>
      </c>
      <c r="T1440">
        <v>42138</v>
      </c>
      <c r="U1440">
        <v>206.517</v>
      </c>
      <c r="V1440">
        <v>8</v>
      </c>
      <c r="W1440">
        <v>299.3</v>
      </c>
      <c r="X1440">
        <v>86124</v>
      </c>
      <c r="Y1440" t="s">
        <v>3218</v>
      </c>
    </row>
    <row r="1441" spans="1:25" x14ac:dyDescent="0.2">
      <c r="A1441">
        <v>156</v>
      </c>
      <c r="B1441" t="s">
        <v>748</v>
      </c>
      <c r="C1441" t="s">
        <v>1</v>
      </c>
      <c r="D1441">
        <v>0.01</v>
      </c>
      <c r="E1441">
        <v>95.99</v>
      </c>
      <c r="F1441">
        <v>4.9000000000000004</v>
      </c>
      <c r="G1441" t="s">
        <v>14</v>
      </c>
      <c r="H1441" t="s">
        <v>70</v>
      </c>
      <c r="I1441" t="s">
        <v>16</v>
      </c>
      <c r="J1441" t="s">
        <v>111</v>
      </c>
      <c r="K1441" t="s">
        <v>49</v>
      </c>
      <c r="L1441" t="s">
        <v>744</v>
      </c>
      <c r="M1441">
        <v>0.56000000000000005</v>
      </c>
      <c r="N1441" t="s">
        <v>8</v>
      </c>
      <c r="O1441" t="s">
        <v>35</v>
      </c>
      <c r="P1441" t="s">
        <v>36</v>
      </c>
      <c r="Q1441" t="s">
        <v>37</v>
      </c>
      <c r="R1441">
        <v>80525</v>
      </c>
      <c r="S1441">
        <v>42138</v>
      </c>
      <c r="T1441">
        <v>42139</v>
      </c>
      <c r="U1441">
        <v>713.88</v>
      </c>
      <c r="V1441">
        <v>13</v>
      </c>
      <c r="W1441">
        <v>1050.08</v>
      </c>
      <c r="X1441">
        <v>87671</v>
      </c>
      <c r="Y1441" t="s">
        <v>3217</v>
      </c>
    </row>
    <row r="1442" spans="1:25" x14ac:dyDescent="0.2">
      <c r="A1442">
        <v>497</v>
      </c>
      <c r="B1442" t="s">
        <v>2476</v>
      </c>
      <c r="C1442" t="s">
        <v>1</v>
      </c>
      <c r="D1442">
        <v>7.0000000000000007E-2</v>
      </c>
      <c r="E1442">
        <v>152.47999999999999</v>
      </c>
      <c r="F1442">
        <v>6.5</v>
      </c>
      <c r="G1442" t="s">
        <v>14</v>
      </c>
      <c r="H1442" t="s">
        <v>3</v>
      </c>
      <c r="I1442" t="s">
        <v>16</v>
      </c>
      <c r="J1442" t="s">
        <v>17</v>
      </c>
      <c r="K1442" t="s">
        <v>49</v>
      </c>
      <c r="L1442" t="s">
        <v>1769</v>
      </c>
      <c r="M1442">
        <v>0.74</v>
      </c>
      <c r="N1442" t="s">
        <v>8</v>
      </c>
      <c r="O1442" t="s">
        <v>9</v>
      </c>
      <c r="P1442" t="s">
        <v>376</v>
      </c>
      <c r="Q1442" t="s">
        <v>528</v>
      </c>
      <c r="R1442">
        <v>37130</v>
      </c>
      <c r="S1442">
        <v>42138</v>
      </c>
      <c r="T1442">
        <v>42140</v>
      </c>
      <c r="U1442">
        <v>171.83879999999999</v>
      </c>
      <c r="V1442">
        <v>35</v>
      </c>
      <c r="W1442">
        <v>5062.49</v>
      </c>
      <c r="X1442">
        <v>90706</v>
      </c>
      <c r="Y1442" t="s">
        <v>3215</v>
      </c>
    </row>
    <row r="1443" spans="1:25" x14ac:dyDescent="0.2">
      <c r="A1443">
        <v>910</v>
      </c>
      <c r="B1443" t="s">
        <v>2477</v>
      </c>
      <c r="C1443" t="s">
        <v>1</v>
      </c>
      <c r="D1443">
        <v>0</v>
      </c>
      <c r="E1443">
        <v>5.28</v>
      </c>
      <c r="F1443">
        <v>5.61</v>
      </c>
      <c r="G1443" t="s">
        <v>14</v>
      </c>
      <c r="H1443" t="s">
        <v>70</v>
      </c>
      <c r="I1443" t="s">
        <v>24</v>
      </c>
      <c r="J1443" t="s">
        <v>64</v>
      </c>
      <c r="K1443" t="s">
        <v>49</v>
      </c>
      <c r="L1443" t="s">
        <v>2251</v>
      </c>
      <c r="M1443">
        <v>0.4</v>
      </c>
      <c r="N1443" t="s">
        <v>8</v>
      </c>
      <c r="O1443" t="s">
        <v>9</v>
      </c>
      <c r="P1443" t="s">
        <v>20</v>
      </c>
      <c r="Q1443" t="s">
        <v>1291</v>
      </c>
      <c r="R1443">
        <v>71854</v>
      </c>
      <c r="S1443">
        <v>42138</v>
      </c>
      <c r="T1443">
        <v>42138</v>
      </c>
      <c r="U1443">
        <v>-149.21199999999999</v>
      </c>
      <c r="V1443">
        <v>15</v>
      </c>
      <c r="W1443">
        <v>85.26</v>
      </c>
      <c r="X1443">
        <v>90187</v>
      </c>
      <c r="Y1443" t="s">
        <v>3215</v>
      </c>
    </row>
    <row r="1444" spans="1:25" x14ac:dyDescent="0.2">
      <c r="A1444">
        <v>353</v>
      </c>
      <c r="B1444" t="s">
        <v>2478</v>
      </c>
      <c r="C1444" t="s">
        <v>23</v>
      </c>
      <c r="D1444">
        <v>0.08</v>
      </c>
      <c r="E1444">
        <v>4.8899999999999997</v>
      </c>
      <c r="F1444">
        <v>4.93</v>
      </c>
      <c r="G1444" t="s">
        <v>63</v>
      </c>
      <c r="H1444" t="s">
        <v>47</v>
      </c>
      <c r="I1444" t="s">
        <v>16</v>
      </c>
      <c r="J1444" t="s">
        <v>17</v>
      </c>
      <c r="K1444" t="s">
        <v>18</v>
      </c>
      <c r="L1444" t="s">
        <v>999</v>
      </c>
      <c r="M1444">
        <v>0.66</v>
      </c>
      <c r="N1444" t="s">
        <v>8</v>
      </c>
      <c r="O1444" t="s">
        <v>35</v>
      </c>
      <c r="P1444" t="s">
        <v>564</v>
      </c>
      <c r="Q1444" t="s">
        <v>2479</v>
      </c>
      <c r="R1444">
        <v>85301</v>
      </c>
      <c r="S1444">
        <v>42138</v>
      </c>
      <c r="T1444">
        <v>42138</v>
      </c>
      <c r="U1444">
        <v>-165.45</v>
      </c>
      <c r="V1444">
        <v>17</v>
      </c>
      <c r="W1444">
        <v>84.76</v>
      </c>
      <c r="X1444">
        <v>89647</v>
      </c>
      <c r="Y1444" t="s">
        <v>3217</v>
      </c>
    </row>
    <row r="1445" spans="1:25" x14ac:dyDescent="0.2">
      <c r="A1445">
        <v>353</v>
      </c>
      <c r="B1445" t="s">
        <v>2478</v>
      </c>
      <c r="C1445" t="s">
        <v>23</v>
      </c>
      <c r="D1445">
        <v>7.0000000000000007E-2</v>
      </c>
      <c r="E1445">
        <v>6.68</v>
      </c>
      <c r="F1445">
        <v>6.92</v>
      </c>
      <c r="G1445" t="s">
        <v>14</v>
      </c>
      <c r="H1445" t="s">
        <v>47</v>
      </c>
      <c r="I1445" t="s">
        <v>24</v>
      </c>
      <c r="J1445" t="s">
        <v>64</v>
      </c>
      <c r="K1445" t="s">
        <v>49</v>
      </c>
      <c r="L1445" t="s">
        <v>2480</v>
      </c>
      <c r="M1445">
        <v>0.37</v>
      </c>
      <c r="N1445" t="s">
        <v>8</v>
      </c>
      <c r="O1445" t="s">
        <v>35</v>
      </c>
      <c r="P1445" t="s">
        <v>564</v>
      </c>
      <c r="Q1445" t="s">
        <v>2479</v>
      </c>
      <c r="R1445">
        <v>85301</v>
      </c>
      <c r="S1445">
        <v>42138</v>
      </c>
      <c r="T1445">
        <v>42145</v>
      </c>
      <c r="U1445">
        <v>-141.12</v>
      </c>
      <c r="V1445">
        <v>16</v>
      </c>
      <c r="W1445">
        <v>104.84</v>
      </c>
      <c r="X1445">
        <v>89647</v>
      </c>
      <c r="Y1445" t="s">
        <v>3217</v>
      </c>
    </row>
    <row r="1446" spans="1:25" x14ac:dyDescent="0.2">
      <c r="A1446">
        <v>539</v>
      </c>
      <c r="B1446" t="s">
        <v>2481</v>
      </c>
      <c r="C1446" t="s">
        <v>92</v>
      </c>
      <c r="D1446">
        <v>0.05</v>
      </c>
      <c r="E1446">
        <v>59.78</v>
      </c>
      <c r="F1446">
        <v>10.29</v>
      </c>
      <c r="G1446" t="s">
        <v>14</v>
      </c>
      <c r="H1446" t="s">
        <v>3</v>
      </c>
      <c r="I1446" t="s">
        <v>24</v>
      </c>
      <c r="J1446" t="s">
        <v>48</v>
      </c>
      <c r="K1446" t="s">
        <v>49</v>
      </c>
      <c r="L1446" t="s">
        <v>2482</v>
      </c>
      <c r="M1446">
        <v>0.39</v>
      </c>
      <c r="N1446" t="s">
        <v>8</v>
      </c>
      <c r="O1446" t="s">
        <v>28</v>
      </c>
      <c r="P1446" t="s">
        <v>79</v>
      </c>
      <c r="Q1446" t="s">
        <v>2483</v>
      </c>
      <c r="R1446">
        <v>61801</v>
      </c>
      <c r="S1446">
        <v>42138</v>
      </c>
      <c r="T1446">
        <v>42139</v>
      </c>
      <c r="U1446">
        <v>159.52969999999999</v>
      </c>
      <c r="V1446">
        <v>7</v>
      </c>
      <c r="W1446">
        <v>414.49</v>
      </c>
      <c r="X1446">
        <v>91174</v>
      </c>
      <c r="Y1446" t="s">
        <v>3216</v>
      </c>
    </row>
    <row r="1447" spans="1:25" x14ac:dyDescent="0.2">
      <c r="A1447">
        <v>540</v>
      </c>
      <c r="B1447" t="s">
        <v>2484</v>
      </c>
      <c r="C1447" t="s">
        <v>92</v>
      </c>
      <c r="D1447">
        <v>0.08</v>
      </c>
      <c r="E1447">
        <v>20.99</v>
      </c>
      <c r="F1447">
        <v>1.25</v>
      </c>
      <c r="G1447" t="s">
        <v>14</v>
      </c>
      <c r="H1447" t="s">
        <v>3</v>
      </c>
      <c r="I1447" t="s">
        <v>16</v>
      </c>
      <c r="J1447" t="s">
        <v>111</v>
      </c>
      <c r="K1447" t="s">
        <v>18</v>
      </c>
      <c r="L1447" t="s">
        <v>2485</v>
      </c>
      <c r="M1447">
        <v>0.83</v>
      </c>
      <c r="N1447" t="s">
        <v>8</v>
      </c>
      <c r="O1447" t="s">
        <v>28</v>
      </c>
      <c r="P1447" t="s">
        <v>79</v>
      </c>
      <c r="Q1447" t="s">
        <v>2486</v>
      </c>
      <c r="R1447">
        <v>60061</v>
      </c>
      <c r="S1447">
        <v>42138</v>
      </c>
      <c r="T1447">
        <v>42140</v>
      </c>
      <c r="U1447">
        <v>15.3714</v>
      </c>
      <c r="V1447">
        <v>28</v>
      </c>
      <c r="W1447">
        <v>469.69</v>
      </c>
      <c r="X1447">
        <v>91174</v>
      </c>
      <c r="Y1447" t="s">
        <v>3216</v>
      </c>
    </row>
    <row r="1448" spans="1:25" x14ac:dyDescent="0.2">
      <c r="A1448">
        <v>1069</v>
      </c>
      <c r="B1448" t="s">
        <v>2487</v>
      </c>
      <c r="C1448" t="s">
        <v>92</v>
      </c>
      <c r="D1448">
        <v>0.02</v>
      </c>
      <c r="E1448">
        <v>15.94</v>
      </c>
      <c r="F1448">
        <v>5.45</v>
      </c>
      <c r="G1448" t="s">
        <v>14</v>
      </c>
      <c r="H1448" t="s">
        <v>47</v>
      </c>
      <c r="I1448" t="s">
        <v>24</v>
      </c>
      <c r="J1448" t="s">
        <v>25</v>
      </c>
      <c r="K1448" t="s">
        <v>18</v>
      </c>
      <c r="L1448" t="s">
        <v>2488</v>
      </c>
      <c r="M1448">
        <v>0.55000000000000004</v>
      </c>
      <c r="N1448" t="s">
        <v>8</v>
      </c>
      <c r="O1448" t="s">
        <v>28</v>
      </c>
      <c r="P1448" t="s">
        <v>79</v>
      </c>
      <c r="Q1448" t="s">
        <v>2489</v>
      </c>
      <c r="R1448">
        <v>62901</v>
      </c>
      <c r="S1448">
        <v>42138</v>
      </c>
      <c r="T1448">
        <v>42139</v>
      </c>
      <c r="U1448">
        <v>139.61199999999999</v>
      </c>
      <c r="V1448">
        <v>41</v>
      </c>
      <c r="W1448">
        <v>664.34</v>
      </c>
      <c r="X1448">
        <v>87110</v>
      </c>
      <c r="Y1448" t="s">
        <v>3216</v>
      </c>
    </row>
    <row r="1449" spans="1:25" x14ac:dyDescent="0.2">
      <c r="A1449">
        <v>1023</v>
      </c>
      <c r="B1449" t="s">
        <v>2490</v>
      </c>
      <c r="C1449" t="s">
        <v>1</v>
      </c>
      <c r="D1449">
        <v>0.02</v>
      </c>
      <c r="E1449">
        <v>39.06</v>
      </c>
      <c r="F1449">
        <v>10.55</v>
      </c>
      <c r="G1449" t="s">
        <v>14</v>
      </c>
      <c r="H1449" t="s">
        <v>3</v>
      </c>
      <c r="I1449" t="s">
        <v>24</v>
      </c>
      <c r="J1449" t="s">
        <v>48</v>
      </c>
      <c r="K1449" t="s">
        <v>49</v>
      </c>
      <c r="L1449" t="s">
        <v>231</v>
      </c>
      <c r="M1449">
        <v>0.37</v>
      </c>
      <c r="N1449" t="s">
        <v>8</v>
      </c>
      <c r="O1449" t="s">
        <v>87</v>
      </c>
      <c r="P1449" t="s">
        <v>296</v>
      </c>
      <c r="Q1449" t="s">
        <v>2491</v>
      </c>
      <c r="R1449">
        <v>15221</v>
      </c>
      <c r="S1449">
        <v>42139</v>
      </c>
      <c r="T1449">
        <v>42139</v>
      </c>
      <c r="U1449">
        <v>442.0899</v>
      </c>
      <c r="V1449">
        <v>16</v>
      </c>
      <c r="W1449">
        <v>640.71</v>
      </c>
      <c r="X1449">
        <v>88633</v>
      </c>
      <c r="Y1449" t="s">
        <v>3218</v>
      </c>
    </row>
    <row r="1450" spans="1:25" x14ac:dyDescent="0.2">
      <c r="A1450">
        <v>1023</v>
      </c>
      <c r="B1450" t="s">
        <v>2490</v>
      </c>
      <c r="C1450" t="s">
        <v>1</v>
      </c>
      <c r="D1450">
        <v>0.1</v>
      </c>
      <c r="E1450">
        <v>37.700000000000003</v>
      </c>
      <c r="F1450">
        <v>2.99</v>
      </c>
      <c r="G1450" t="s">
        <v>14</v>
      </c>
      <c r="H1450" t="s">
        <v>3</v>
      </c>
      <c r="I1450" t="s">
        <v>24</v>
      </c>
      <c r="J1450" t="s">
        <v>48</v>
      </c>
      <c r="K1450" t="s">
        <v>49</v>
      </c>
      <c r="L1450" t="s">
        <v>2492</v>
      </c>
      <c r="M1450">
        <v>0.35</v>
      </c>
      <c r="N1450" t="s">
        <v>8</v>
      </c>
      <c r="O1450" t="s">
        <v>87</v>
      </c>
      <c r="P1450" t="s">
        <v>296</v>
      </c>
      <c r="Q1450" t="s">
        <v>2491</v>
      </c>
      <c r="R1450">
        <v>15221</v>
      </c>
      <c r="S1450">
        <v>42139</v>
      </c>
      <c r="T1450">
        <v>42140</v>
      </c>
      <c r="U1450">
        <v>455.12400000000002</v>
      </c>
      <c r="V1450">
        <v>18</v>
      </c>
      <c r="W1450">
        <v>659.6</v>
      </c>
      <c r="X1450">
        <v>88633</v>
      </c>
      <c r="Y1450" t="s">
        <v>3218</v>
      </c>
    </row>
    <row r="1451" spans="1:25" x14ac:dyDescent="0.2">
      <c r="A1451">
        <v>18</v>
      </c>
      <c r="B1451" t="s">
        <v>2493</v>
      </c>
      <c r="C1451" t="s">
        <v>13</v>
      </c>
      <c r="D1451">
        <v>0.05</v>
      </c>
      <c r="E1451">
        <v>26.48</v>
      </c>
      <c r="F1451">
        <v>6.93</v>
      </c>
      <c r="G1451" t="s">
        <v>14</v>
      </c>
      <c r="H1451" t="s">
        <v>3</v>
      </c>
      <c r="I1451" t="s">
        <v>4</v>
      </c>
      <c r="J1451" t="s">
        <v>102</v>
      </c>
      <c r="K1451" t="s">
        <v>49</v>
      </c>
      <c r="L1451" t="s">
        <v>2494</v>
      </c>
      <c r="M1451">
        <v>0.49</v>
      </c>
      <c r="N1451" t="s">
        <v>8</v>
      </c>
      <c r="O1451" t="s">
        <v>35</v>
      </c>
      <c r="P1451" t="s">
        <v>253</v>
      </c>
      <c r="Q1451" t="s">
        <v>2495</v>
      </c>
      <c r="R1451">
        <v>59601</v>
      </c>
      <c r="S1451">
        <v>42139</v>
      </c>
      <c r="T1451">
        <v>42140</v>
      </c>
      <c r="U1451">
        <v>314.48129999999998</v>
      </c>
      <c r="V1451">
        <v>17</v>
      </c>
      <c r="W1451">
        <v>455.77</v>
      </c>
      <c r="X1451">
        <v>90031</v>
      </c>
      <c r="Y1451" t="s">
        <v>3217</v>
      </c>
    </row>
    <row r="1452" spans="1:25" x14ac:dyDescent="0.2">
      <c r="A1452">
        <v>21</v>
      </c>
      <c r="B1452" t="s">
        <v>2496</v>
      </c>
      <c r="C1452" t="s">
        <v>13</v>
      </c>
      <c r="D1452">
        <v>0.05</v>
      </c>
      <c r="E1452">
        <v>26.48</v>
      </c>
      <c r="F1452">
        <v>6.93</v>
      </c>
      <c r="G1452" t="s">
        <v>14</v>
      </c>
      <c r="H1452" t="s">
        <v>3</v>
      </c>
      <c r="I1452" t="s">
        <v>4</v>
      </c>
      <c r="J1452" t="s">
        <v>102</v>
      </c>
      <c r="K1452" t="s">
        <v>49</v>
      </c>
      <c r="L1452" t="s">
        <v>2494</v>
      </c>
      <c r="M1452">
        <v>0.49</v>
      </c>
      <c r="N1452" t="s">
        <v>8</v>
      </c>
      <c r="O1452" t="s">
        <v>87</v>
      </c>
      <c r="P1452" t="s">
        <v>88</v>
      </c>
      <c r="Q1452" t="s">
        <v>89</v>
      </c>
      <c r="R1452">
        <v>10012</v>
      </c>
      <c r="S1452">
        <v>42139</v>
      </c>
      <c r="T1452">
        <v>42140</v>
      </c>
      <c r="U1452">
        <v>384.38</v>
      </c>
      <c r="V1452">
        <v>70</v>
      </c>
      <c r="W1452">
        <v>1876.69</v>
      </c>
      <c r="X1452">
        <v>41793</v>
      </c>
      <c r="Y1452" t="s">
        <v>3218</v>
      </c>
    </row>
    <row r="1453" spans="1:25" x14ac:dyDescent="0.2">
      <c r="A1453">
        <v>1989</v>
      </c>
      <c r="B1453" t="s">
        <v>669</v>
      </c>
      <c r="C1453" t="s">
        <v>13</v>
      </c>
      <c r="D1453">
        <v>0.01</v>
      </c>
      <c r="E1453">
        <v>30.98</v>
      </c>
      <c r="F1453">
        <v>6.5</v>
      </c>
      <c r="G1453" t="s">
        <v>14</v>
      </c>
      <c r="H1453" t="s">
        <v>70</v>
      </c>
      <c r="I1453" t="s">
        <v>16</v>
      </c>
      <c r="J1453" t="s">
        <v>17</v>
      </c>
      <c r="K1453" t="s">
        <v>49</v>
      </c>
      <c r="L1453" t="s">
        <v>2497</v>
      </c>
      <c r="M1453">
        <v>0.64</v>
      </c>
      <c r="N1453" t="s">
        <v>8</v>
      </c>
      <c r="O1453" t="s">
        <v>35</v>
      </c>
      <c r="P1453" t="s">
        <v>122</v>
      </c>
      <c r="Q1453" t="s">
        <v>671</v>
      </c>
      <c r="R1453">
        <v>84117</v>
      </c>
      <c r="S1453">
        <v>42139</v>
      </c>
      <c r="T1453">
        <v>42140</v>
      </c>
      <c r="U1453">
        <v>46.29</v>
      </c>
      <c r="V1453">
        <v>11</v>
      </c>
      <c r="W1453">
        <v>363.37</v>
      </c>
      <c r="X1453">
        <v>90001</v>
      </c>
      <c r="Y1453" t="s">
        <v>3217</v>
      </c>
    </row>
    <row r="1454" spans="1:25" x14ac:dyDescent="0.2">
      <c r="A1454">
        <v>1989</v>
      </c>
      <c r="B1454" t="s">
        <v>669</v>
      </c>
      <c r="C1454" t="s">
        <v>13</v>
      </c>
      <c r="D1454">
        <v>0.01</v>
      </c>
      <c r="E1454">
        <v>40.99</v>
      </c>
      <c r="F1454">
        <v>19.989999999999998</v>
      </c>
      <c r="G1454" t="s">
        <v>14</v>
      </c>
      <c r="H1454" t="s">
        <v>70</v>
      </c>
      <c r="I1454" t="s">
        <v>24</v>
      </c>
      <c r="J1454" t="s">
        <v>64</v>
      </c>
      <c r="K1454" t="s">
        <v>49</v>
      </c>
      <c r="L1454" t="s">
        <v>1210</v>
      </c>
      <c r="M1454">
        <v>0.36</v>
      </c>
      <c r="N1454" t="s">
        <v>8</v>
      </c>
      <c r="O1454" t="s">
        <v>35</v>
      </c>
      <c r="P1454" t="s">
        <v>122</v>
      </c>
      <c r="Q1454" t="s">
        <v>671</v>
      </c>
      <c r="R1454">
        <v>84117</v>
      </c>
      <c r="S1454">
        <v>42139</v>
      </c>
      <c r="T1454">
        <v>42142</v>
      </c>
      <c r="U1454">
        <v>177.79</v>
      </c>
      <c r="V1454">
        <v>11</v>
      </c>
      <c r="W1454">
        <v>480.75</v>
      </c>
      <c r="X1454">
        <v>90001</v>
      </c>
      <c r="Y1454" t="s">
        <v>3217</v>
      </c>
    </row>
    <row r="1455" spans="1:25" x14ac:dyDescent="0.2">
      <c r="A1455">
        <v>266</v>
      </c>
      <c r="B1455" t="s">
        <v>2498</v>
      </c>
      <c r="C1455" t="s">
        <v>92</v>
      </c>
      <c r="D1455">
        <v>0.08</v>
      </c>
      <c r="E1455">
        <v>6.48</v>
      </c>
      <c r="F1455">
        <v>7.03</v>
      </c>
      <c r="G1455" t="s">
        <v>14</v>
      </c>
      <c r="H1455" t="s">
        <v>70</v>
      </c>
      <c r="I1455" t="s">
        <v>24</v>
      </c>
      <c r="J1455" t="s">
        <v>64</v>
      </c>
      <c r="K1455" t="s">
        <v>49</v>
      </c>
      <c r="L1455" t="s">
        <v>2499</v>
      </c>
      <c r="M1455">
        <v>0.37</v>
      </c>
      <c r="N1455" t="s">
        <v>8</v>
      </c>
      <c r="O1455" t="s">
        <v>28</v>
      </c>
      <c r="P1455" t="s">
        <v>163</v>
      </c>
      <c r="Q1455" t="s">
        <v>2500</v>
      </c>
      <c r="R1455">
        <v>78207</v>
      </c>
      <c r="S1455">
        <v>42139</v>
      </c>
      <c r="T1455">
        <v>42140</v>
      </c>
      <c r="U1455">
        <v>8.9320000000000004</v>
      </c>
      <c r="V1455">
        <v>10</v>
      </c>
      <c r="W1455">
        <v>67.86</v>
      </c>
      <c r="X1455">
        <v>90594</v>
      </c>
      <c r="Y1455" t="s">
        <v>3216</v>
      </c>
    </row>
    <row r="1456" spans="1:25" x14ac:dyDescent="0.2">
      <c r="A1456">
        <v>266</v>
      </c>
      <c r="B1456" t="s">
        <v>2498</v>
      </c>
      <c r="C1456" t="s">
        <v>92</v>
      </c>
      <c r="D1456">
        <v>0.01</v>
      </c>
      <c r="E1456">
        <v>20.34</v>
      </c>
      <c r="F1456">
        <v>35</v>
      </c>
      <c r="G1456" t="s">
        <v>14</v>
      </c>
      <c r="H1456" t="s">
        <v>70</v>
      </c>
      <c r="I1456" t="s">
        <v>24</v>
      </c>
      <c r="J1456" t="s">
        <v>54</v>
      </c>
      <c r="K1456" t="s">
        <v>40</v>
      </c>
      <c r="L1456" t="s">
        <v>236</v>
      </c>
      <c r="M1456">
        <v>0.84</v>
      </c>
      <c r="N1456" t="s">
        <v>8</v>
      </c>
      <c r="O1456" t="s">
        <v>28</v>
      </c>
      <c r="P1456" t="s">
        <v>163</v>
      </c>
      <c r="Q1456" t="s">
        <v>2500</v>
      </c>
      <c r="R1456">
        <v>78207</v>
      </c>
      <c r="S1456">
        <v>42139</v>
      </c>
      <c r="T1456">
        <v>42140</v>
      </c>
      <c r="U1456">
        <v>229.63800000000001</v>
      </c>
      <c r="V1456">
        <v>33</v>
      </c>
      <c r="W1456">
        <v>747.28</v>
      </c>
      <c r="X1456">
        <v>90594</v>
      </c>
      <c r="Y1456" t="s">
        <v>3216</v>
      </c>
    </row>
    <row r="1457" spans="1:25" x14ac:dyDescent="0.2">
      <c r="A1457">
        <v>491</v>
      </c>
      <c r="B1457" t="s">
        <v>1049</v>
      </c>
      <c r="C1457" t="s">
        <v>92</v>
      </c>
      <c r="D1457">
        <v>0.08</v>
      </c>
      <c r="E1457">
        <v>2.94</v>
      </c>
      <c r="F1457">
        <v>0.96</v>
      </c>
      <c r="G1457" t="s">
        <v>14</v>
      </c>
      <c r="H1457" t="s">
        <v>15</v>
      </c>
      <c r="I1457" t="s">
        <v>24</v>
      </c>
      <c r="J1457" t="s">
        <v>25</v>
      </c>
      <c r="K1457" t="s">
        <v>26</v>
      </c>
      <c r="L1457" t="s">
        <v>805</v>
      </c>
      <c r="M1457">
        <v>0.57999999999999996</v>
      </c>
      <c r="N1457" t="s">
        <v>8</v>
      </c>
      <c r="O1457" t="s">
        <v>87</v>
      </c>
      <c r="P1457" t="s">
        <v>88</v>
      </c>
      <c r="Q1457" t="s">
        <v>89</v>
      </c>
      <c r="R1457">
        <v>10154</v>
      </c>
      <c r="S1457">
        <v>42139</v>
      </c>
      <c r="T1457">
        <v>42141</v>
      </c>
      <c r="U1457">
        <v>-2.12</v>
      </c>
      <c r="V1457">
        <v>23</v>
      </c>
      <c r="W1457">
        <v>66.7</v>
      </c>
      <c r="X1457">
        <v>8353</v>
      </c>
      <c r="Y1457" t="s">
        <v>3218</v>
      </c>
    </row>
    <row r="1458" spans="1:25" x14ac:dyDescent="0.2">
      <c r="A1458">
        <v>494</v>
      </c>
      <c r="B1458" t="s">
        <v>1050</v>
      </c>
      <c r="C1458" t="s">
        <v>92</v>
      </c>
      <c r="D1458">
        <v>0.06</v>
      </c>
      <c r="E1458">
        <v>8.32</v>
      </c>
      <c r="F1458">
        <v>2.38</v>
      </c>
      <c r="G1458" t="s">
        <v>14</v>
      </c>
      <c r="H1458" t="s">
        <v>15</v>
      </c>
      <c r="I1458" t="s">
        <v>16</v>
      </c>
      <c r="J1458" t="s">
        <v>17</v>
      </c>
      <c r="K1458" t="s">
        <v>18</v>
      </c>
      <c r="L1458" t="s">
        <v>1401</v>
      </c>
      <c r="M1458">
        <v>0.74</v>
      </c>
      <c r="N1458" t="s">
        <v>8</v>
      </c>
      <c r="O1458" t="s">
        <v>35</v>
      </c>
      <c r="P1458" t="s">
        <v>42</v>
      </c>
      <c r="Q1458" t="s">
        <v>118</v>
      </c>
      <c r="R1458">
        <v>98115</v>
      </c>
      <c r="S1458">
        <v>42139</v>
      </c>
      <c r="T1458">
        <v>42141</v>
      </c>
      <c r="U1458">
        <v>-36.630000000000003</v>
      </c>
      <c r="V1458">
        <v>12</v>
      </c>
      <c r="W1458">
        <v>101.26</v>
      </c>
      <c r="X1458">
        <v>88905</v>
      </c>
      <c r="Y1458" t="s">
        <v>3217</v>
      </c>
    </row>
    <row r="1459" spans="1:25" x14ac:dyDescent="0.2">
      <c r="A1459">
        <v>494</v>
      </c>
      <c r="B1459" t="s">
        <v>1050</v>
      </c>
      <c r="C1459" t="s">
        <v>92</v>
      </c>
      <c r="D1459">
        <v>0.08</v>
      </c>
      <c r="E1459">
        <v>2.94</v>
      </c>
      <c r="F1459">
        <v>0.96</v>
      </c>
      <c r="G1459" t="s">
        <v>14</v>
      </c>
      <c r="H1459" t="s">
        <v>15</v>
      </c>
      <c r="I1459" t="s">
        <v>24</v>
      </c>
      <c r="J1459" t="s">
        <v>25</v>
      </c>
      <c r="K1459" t="s">
        <v>26</v>
      </c>
      <c r="L1459" t="s">
        <v>805</v>
      </c>
      <c r="M1459">
        <v>0.57999999999999996</v>
      </c>
      <c r="N1459" t="s">
        <v>8</v>
      </c>
      <c r="O1459" t="s">
        <v>35</v>
      </c>
      <c r="P1459" t="s">
        <v>42</v>
      </c>
      <c r="Q1459" t="s">
        <v>118</v>
      </c>
      <c r="R1459">
        <v>98115</v>
      </c>
      <c r="S1459">
        <v>42139</v>
      </c>
      <c r="T1459">
        <v>42141</v>
      </c>
      <c r="U1459">
        <v>-2.12</v>
      </c>
      <c r="V1459">
        <v>6</v>
      </c>
      <c r="W1459">
        <v>17.399999999999999</v>
      </c>
      <c r="X1459">
        <v>88905</v>
      </c>
      <c r="Y1459" t="s">
        <v>3217</v>
      </c>
    </row>
    <row r="1460" spans="1:25" x14ac:dyDescent="0.2">
      <c r="A1460">
        <v>3041</v>
      </c>
      <c r="B1460" t="s">
        <v>2501</v>
      </c>
      <c r="C1460" t="s">
        <v>46</v>
      </c>
      <c r="D1460">
        <v>0.08</v>
      </c>
      <c r="E1460">
        <v>73.98</v>
      </c>
      <c r="F1460">
        <v>4</v>
      </c>
      <c r="G1460" t="s">
        <v>14</v>
      </c>
      <c r="H1460" t="s">
        <v>70</v>
      </c>
      <c r="I1460" t="s">
        <v>16</v>
      </c>
      <c r="J1460" t="s">
        <v>17</v>
      </c>
      <c r="K1460" t="s">
        <v>49</v>
      </c>
      <c r="L1460" t="s">
        <v>709</v>
      </c>
      <c r="M1460">
        <v>0.77</v>
      </c>
      <c r="N1460" t="s">
        <v>8</v>
      </c>
      <c r="O1460" t="s">
        <v>28</v>
      </c>
      <c r="P1460" t="s">
        <v>513</v>
      </c>
      <c r="Q1460" t="s">
        <v>2041</v>
      </c>
      <c r="R1460">
        <v>67846</v>
      </c>
      <c r="S1460">
        <v>42139</v>
      </c>
      <c r="T1460">
        <v>42142</v>
      </c>
      <c r="U1460">
        <v>97.16</v>
      </c>
      <c r="V1460">
        <v>17</v>
      </c>
      <c r="W1460">
        <v>1181.67</v>
      </c>
      <c r="X1460">
        <v>86102</v>
      </c>
      <c r="Y1460" t="s">
        <v>3216</v>
      </c>
    </row>
    <row r="1461" spans="1:25" x14ac:dyDescent="0.2">
      <c r="A1461">
        <v>3041</v>
      </c>
      <c r="B1461" t="s">
        <v>2501</v>
      </c>
      <c r="C1461" t="s">
        <v>46</v>
      </c>
      <c r="D1461">
        <v>0.02</v>
      </c>
      <c r="E1461">
        <v>3.68</v>
      </c>
      <c r="F1461">
        <v>1.32</v>
      </c>
      <c r="G1461" t="s">
        <v>14</v>
      </c>
      <c r="H1461" t="s">
        <v>70</v>
      </c>
      <c r="I1461" t="s">
        <v>24</v>
      </c>
      <c r="J1461" t="s">
        <v>544</v>
      </c>
      <c r="K1461" t="s">
        <v>26</v>
      </c>
      <c r="L1461" t="s">
        <v>2502</v>
      </c>
      <c r="M1461">
        <v>0.83</v>
      </c>
      <c r="N1461" t="s">
        <v>8</v>
      </c>
      <c r="O1461" t="s">
        <v>28</v>
      </c>
      <c r="P1461" t="s">
        <v>513</v>
      </c>
      <c r="Q1461" t="s">
        <v>2041</v>
      </c>
      <c r="R1461">
        <v>67846</v>
      </c>
      <c r="S1461">
        <v>42139</v>
      </c>
      <c r="T1461">
        <v>42141</v>
      </c>
      <c r="U1461">
        <v>-20.65</v>
      </c>
      <c r="V1461">
        <v>8</v>
      </c>
      <c r="W1461">
        <v>29.93</v>
      </c>
      <c r="X1461">
        <v>86102</v>
      </c>
      <c r="Y1461" t="s">
        <v>3216</v>
      </c>
    </row>
    <row r="1462" spans="1:25" x14ac:dyDescent="0.2">
      <c r="A1462">
        <v>136</v>
      </c>
      <c r="B1462" t="s">
        <v>2503</v>
      </c>
      <c r="C1462" t="s">
        <v>1</v>
      </c>
      <c r="D1462">
        <v>0.04</v>
      </c>
      <c r="E1462">
        <v>18.97</v>
      </c>
      <c r="F1462">
        <v>9.5399999999999991</v>
      </c>
      <c r="G1462" t="s">
        <v>14</v>
      </c>
      <c r="H1462" t="s">
        <v>3</v>
      </c>
      <c r="I1462" t="s">
        <v>24</v>
      </c>
      <c r="J1462" t="s">
        <v>64</v>
      </c>
      <c r="K1462" t="s">
        <v>49</v>
      </c>
      <c r="L1462" t="s">
        <v>455</v>
      </c>
      <c r="M1462">
        <v>0.37</v>
      </c>
      <c r="N1462" t="s">
        <v>8</v>
      </c>
      <c r="O1462" t="s">
        <v>35</v>
      </c>
      <c r="P1462" t="s">
        <v>66</v>
      </c>
      <c r="Q1462" t="s">
        <v>2504</v>
      </c>
      <c r="R1462">
        <v>94952</v>
      </c>
      <c r="S1462">
        <v>42140</v>
      </c>
      <c r="T1462">
        <v>42141</v>
      </c>
      <c r="U1462">
        <v>3.04</v>
      </c>
      <c r="V1462">
        <v>5</v>
      </c>
      <c r="W1462">
        <v>101.74</v>
      </c>
      <c r="X1462">
        <v>88534</v>
      </c>
      <c r="Y1462" t="s">
        <v>3217</v>
      </c>
    </row>
    <row r="1463" spans="1:25" x14ac:dyDescent="0.2">
      <c r="A1463">
        <v>136</v>
      </c>
      <c r="B1463" t="s">
        <v>2503</v>
      </c>
      <c r="C1463" t="s">
        <v>1</v>
      </c>
      <c r="D1463">
        <v>0.09</v>
      </c>
      <c r="E1463">
        <v>10.98</v>
      </c>
      <c r="F1463">
        <v>3.37</v>
      </c>
      <c r="G1463" t="s">
        <v>14</v>
      </c>
      <c r="H1463" t="s">
        <v>3</v>
      </c>
      <c r="I1463" t="s">
        <v>24</v>
      </c>
      <c r="J1463" t="s">
        <v>544</v>
      </c>
      <c r="K1463" t="s">
        <v>18</v>
      </c>
      <c r="L1463" t="s">
        <v>2105</v>
      </c>
      <c r="M1463">
        <v>0.56999999999999995</v>
      </c>
      <c r="N1463" t="s">
        <v>8</v>
      </c>
      <c r="O1463" t="s">
        <v>35</v>
      </c>
      <c r="P1463" t="s">
        <v>66</v>
      </c>
      <c r="Q1463" t="s">
        <v>2504</v>
      </c>
      <c r="R1463">
        <v>94952</v>
      </c>
      <c r="S1463">
        <v>42140</v>
      </c>
      <c r="T1463">
        <v>42141</v>
      </c>
      <c r="U1463">
        <v>2.706</v>
      </c>
      <c r="V1463">
        <v>8</v>
      </c>
      <c r="W1463">
        <v>84.52</v>
      </c>
      <c r="X1463">
        <v>88534</v>
      </c>
      <c r="Y1463" t="s">
        <v>3217</v>
      </c>
    </row>
    <row r="1464" spans="1:25" x14ac:dyDescent="0.2">
      <c r="A1464">
        <v>688</v>
      </c>
      <c r="B1464" t="s">
        <v>1497</v>
      </c>
      <c r="C1464" t="s">
        <v>1</v>
      </c>
      <c r="D1464">
        <v>7.0000000000000007E-2</v>
      </c>
      <c r="E1464">
        <v>279.48</v>
      </c>
      <c r="F1464">
        <v>35</v>
      </c>
      <c r="G1464" t="s">
        <v>14</v>
      </c>
      <c r="H1464" t="s">
        <v>3</v>
      </c>
      <c r="I1464" t="s">
        <v>24</v>
      </c>
      <c r="J1464" t="s">
        <v>54</v>
      </c>
      <c r="K1464" t="s">
        <v>40</v>
      </c>
      <c r="L1464" t="s">
        <v>201</v>
      </c>
      <c r="M1464">
        <v>0.8</v>
      </c>
      <c r="N1464" t="s">
        <v>8</v>
      </c>
      <c r="O1464" t="s">
        <v>28</v>
      </c>
      <c r="P1464" t="s">
        <v>56</v>
      </c>
      <c r="Q1464" t="s">
        <v>1499</v>
      </c>
      <c r="R1464">
        <v>63116</v>
      </c>
      <c r="S1464">
        <v>42140</v>
      </c>
      <c r="T1464">
        <v>42140</v>
      </c>
      <c r="U1464">
        <v>-207.28</v>
      </c>
      <c r="V1464">
        <v>10</v>
      </c>
      <c r="W1464">
        <v>2716.09</v>
      </c>
      <c r="X1464">
        <v>88503</v>
      </c>
      <c r="Y1464" t="s">
        <v>3216</v>
      </c>
    </row>
    <row r="1465" spans="1:25" x14ac:dyDescent="0.2">
      <c r="A1465">
        <v>1042</v>
      </c>
      <c r="B1465" t="s">
        <v>2505</v>
      </c>
      <c r="C1465" t="s">
        <v>1</v>
      </c>
      <c r="D1465">
        <v>0</v>
      </c>
      <c r="E1465">
        <v>14.42</v>
      </c>
      <c r="F1465">
        <v>6.75</v>
      </c>
      <c r="G1465" t="s">
        <v>63</v>
      </c>
      <c r="H1465" t="s">
        <v>3</v>
      </c>
      <c r="I1465" t="s">
        <v>24</v>
      </c>
      <c r="J1465" t="s">
        <v>71</v>
      </c>
      <c r="K1465" t="s">
        <v>120</v>
      </c>
      <c r="L1465" t="s">
        <v>385</v>
      </c>
      <c r="M1465">
        <v>0.52</v>
      </c>
      <c r="N1465" t="s">
        <v>8</v>
      </c>
      <c r="O1465" t="s">
        <v>35</v>
      </c>
      <c r="P1465" t="s">
        <v>66</v>
      </c>
      <c r="Q1465" t="s">
        <v>2506</v>
      </c>
      <c r="R1465">
        <v>95991</v>
      </c>
      <c r="S1465">
        <v>42140</v>
      </c>
      <c r="T1465">
        <v>42141</v>
      </c>
      <c r="U1465">
        <v>9.33</v>
      </c>
      <c r="V1465">
        <v>6</v>
      </c>
      <c r="W1465">
        <v>98.96</v>
      </c>
      <c r="X1465">
        <v>87847</v>
      </c>
      <c r="Y1465" t="s">
        <v>3217</v>
      </c>
    </row>
    <row r="1466" spans="1:25" x14ac:dyDescent="0.2">
      <c r="A1466">
        <v>1390</v>
      </c>
      <c r="B1466" t="s">
        <v>2507</v>
      </c>
      <c r="C1466" t="s">
        <v>1</v>
      </c>
      <c r="D1466">
        <v>0.1</v>
      </c>
      <c r="E1466">
        <v>8.17</v>
      </c>
      <c r="F1466">
        <v>1.69</v>
      </c>
      <c r="G1466" t="s">
        <v>14</v>
      </c>
      <c r="H1466" t="s">
        <v>70</v>
      </c>
      <c r="I1466" t="s">
        <v>24</v>
      </c>
      <c r="J1466" t="s">
        <v>64</v>
      </c>
      <c r="K1466" t="s">
        <v>26</v>
      </c>
      <c r="L1466" t="s">
        <v>2508</v>
      </c>
      <c r="M1466">
        <v>0.38</v>
      </c>
      <c r="N1466" t="s">
        <v>8</v>
      </c>
      <c r="O1466" t="s">
        <v>35</v>
      </c>
      <c r="P1466" t="s">
        <v>66</v>
      </c>
      <c r="Q1466" t="s">
        <v>2509</v>
      </c>
      <c r="R1466">
        <v>95207</v>
      </c>
      <c r="S1466">
        <v>42140</v>
      </c>
      <c r="T1466">
        <v>42140</v>
      </c>
      <c r="U1466">
        <v>100.2984</v>
      </c>
      <c r="V1466">
        <v>19</v>
      </c>
      <c r="W1466">
        <v>145.36000000000001</v>
      </c>
      <c r="X1466">
        <v>88731</v>
      </c>
      <c r="Y1466" t="s">
        <v>3217</v>
      </c>
    </row>
    <row r="1467" spans="1:25" x14ac:dyDescent="0.2">
      <c r="A1467">
        <v>1390</v>
      </c>
      <c r="B1467" t="s">
        <v>2507</v>
      </c>
      <c r="C1467" t="s">
        <v>1</v>
      </c>
      <c r="D1467">
        <v>0.03</v>
      </c>
      <c r="E1467">
        <v>110.99</v>
      </c>
      <c r="F1467">
        <v>2.5</v>
      </c>
      <c r="G1467" t="s">
        <v>14</v>
      </c>
      <c r="H1467" t="s">
        <v>70</v>
      </c>
      <c r="I1467" t="s">
        <v>16</v>
      </c>
      <c r="J1467" t="s">
        <v>111</v>
      </c>
      <c r="K1467" t="s">
        <v>49</v>
      </c>
      <c r="L1467" t="s">
        <v>112</v>
      </c>
      <c r="M1467">
        <v>0.56999999999999995</v>
      </c>
      <c r="N1467" t="s">
        <v>8</v>
      </c>
      <c r="O1467" t="s">
        <v>35</v>
      </c>
      <c r="P1467" t="s">
        <v>66</v>
      </c>
      <c r="Q1467" t="s">
        <v>2509</v>
      </c>
      <c r="R1467">
        <v>95207</v>
      </c>
      <c r="S1467">
        <v>42140</v>
      </c>
      <c r="T1467">
        <v>42142</v>
      </c>
      <c r="U1467">
        <v>2495.3987999999999</v>
      </c>
      <c r="V1467">
        <v>38</v>
      </c>
      <c r="W1467">
        <v>3616.52</v>
      </c>
      <c r="X1467">
        <v>88731</v>
      </c>
      <c r="Y1467" t="s">
        <v>3217</v>
      </c>
    </row>
    <row r="1468" spans="1:25" x14ac:dyDescent="0.2">
      <c r="A1468">
        <v>1721</v>
      </c>
      <c r="B1468" t="s">
        <v>2510</v>
      </c>
      <c r="C1468" t="s">
        <v>13</v>
      </c>
      <c r="D1468">
        <v>0.04</v>
      </c>
      <c r="E1468">
        <v>12.44</v>
      </c>
      <c r="F1468">
        <v>6.27</v>
      </c>
      <c r="G1468" t="s">
        <v>14</v>
      </c>
      <c r="H1468" t="s">
        <v>70</v>
      </c>
      <c r="I1468" t="s">
        <v>24</v>
      </c>
      <c r="J1468" t="s">
        <v>54</v>
      </c>
      <c r="K1468" t="s">
        <v>120</v>
      </c>
      <c r="L1468" t="s">
        <v>2511</v>
      </c>
      <c r="M1468">
        <v>0.56999999999999995</v>
      </c>
      <c r="N1468" t="s">
        <v>8</v>
      </c>
      <c r="O1468" t="s">
        <v>9</v>
      </c>
      <c r="P1468" t="s">
        <v>20</v>
      </c>
      <c r="Q1468" t="s">
        <v>2512</v>
      </c>
      <c r="R1468">
        <v>72401</v>
      </c>
      <c r="S1468">
        <v>42140</v>
      </c>
      <c r="T1468">
        <v>42141</v>
      </c>
      <c r="U1468">
        <v>-258.56599999999997</v>
      </c>
      <c r="V1468">
        <v>37</v>
      </c>
      <c r="W1468">
        <v>464.94</v>
      </c>
      <c r="X1468">
        <v>90787</v>
      </c>
      <c r="Y1468" t="s">
        <v>3215</v>
      </c>
    </row>
    <row r="1469" spans="1:25" x14ac:dyDescent="0.2">
      <c r="A1469">
        <v>1723</v>
      </c>
      <c r="B1469" t="s">
        <v>864</v>
      </c>
      <c r="C1469" t="s">
        <v>13</v>
      </c>
      <c r="D1469">
        <v>0.04</v>
      </c>
      <c r="E1469">
        <v>12.44</v>
      </c>
      <c r="F1469">
        <v>6.27</v>
      </c>
      <c r="G1469" t="s">
        <v>14</v>
      </c>
      <c r="H1469" t="s">
        <v>70</v>
      </c>
      <c r="I1469" t="s">
        <v>24</v>
      </c>
      <c r="J1469" t="s">
        <v>54</v>
      </c>
      <c r="K1469" t="s">
        <v>120</v>
      </c>
      <c r="L1469" t="s">
        <v>2511</v>
      </c>
      <c r="M1469">
        <v>0.56999999999999995</v>
      </c>
      <c r="N1469" t="s">
        <v>8</v>
      </c>
      <c r="O1469" t="s">
        <v>35</v>
      </c>
      <c r="P1469" t="s">
        <v>66</v>
      </c>
      <c r="Q1469" t="s">
        <v>866</v>
      </c>
      <c r="R1469">
        <v>92037</v>
      </c>
      <c r="S1469">
        <v>42140</v>
      </c>
      <c r="T1469">
        <v>42141</v>
      </c>
      <c r="U1469">
        <v>-59.06</v>
      </c>
      <c r="V1469">
        <v>146</v>
      </c>
      <c r="W1469">
        <v>1834.61</v>
      </c>
      <c r="X1469">
        <v>32710</v>
      </c>
      <c r="Y1469" t="s">
        <v>3217</v>
      </c>
    </row>
    <row r="1470" spans="1:25" x14ac:dyDescent="0.2">
      <c r="A1470">
        <v>2610</v>
      </c>
      <c r="B1470" t="s">
        <v>2513</v>
      </c>
      <c r="C1470" t="s">
        <v>13</v>
      </c>
      <c r="D1470">
        <v>0.09</v>
      </c>
      <c r="E1470">
        <v>5.4</v>
      </c>
      <c r="F1470">
        <v>7.78</v>
      </c>
      <c r="G1470" t="s">
        <v>14</v>
      </c>
      <c r="H1470" t="s">
        <v>70</v>
      </c>
      <c r="I1470" t="s">
        <v>24</v>
      </c>
      <c r="J1470" t="s">
        <v>48</v>
      </c>
      <c r="K1470" t="s">
        <v>49</v>
      </c>
      <c r="L1470" t="s">
        <v>1460</v>
      </c>
      <c r="M1470">
        <v>0.37</v>
      </c>
      <c r="N1470" t="s">
        <v>8</v>
      </c>
      <c r="O1470" t="s">
        <v>35</v>
      </c>
      <c r="P1470" t="s">
        <v>66</v>
      </c>
      <c r="Q1470" t="s">
        <v>2271</v>
      </c>
      <c r="R1470">
        <v>95616</v>
      </c>
      <c r="S1470">
        <v>42140</v>
      </c>
      <c r="T1470">
        <v>42141</v>
      </c>
      <c r="U1470">
        <v>-136.25200000000001</v>
      </c>
      <c r="V1470">
        <v>9</v>
      </c>
      <c r="W1470">
        <v>49.24</v>
      </c>
      <c r="X1470">
        <v>86118</v>
      </c>
      <c r="Y1470" t="s">
        <v>3217</v>
      </c>
    </row>
    <row r="1471" spans="1:25" x14ac:dyDescent="0.2">
      <c r="A1471">
        <v>3354</v>
      </c>
      <c r="B1471" t="s">
        <v>1869</v>
      </c>
      <c r="C1471" t="s">
        <v>13</v>
      </c>
      <c r="D1471">
        <v>0.03</v>
      </c>
      <c r="E1471">
        <v>28.53</v>
      </c>
      <c r="F1471">
        <v>1.49</v>
      </c>
      <c r="G1471" t="s">
        <v>14</v>
      </c>
      <c r="H1471" t="s">
        <v>70</v>
      </c>
      <c r="I1471" t="s">
        <v>24</v>
      </c>
      <c r="J1471" t="s">
        <v>48</v>
      </c>
      <c r="K1471" t="s">
        <v>49</v>
      </c>
      <c r="L1471" t="s">
        <v>1808</v>
      </c>
      <c r="M1471">
        <v>0.38</v>
      </c>
      <c r="N1471" t="s">
        <v>8</v>
      </c>
      <c r="O1471" t="s">
        <v>35</v>
      </c>
      <c r="P1471" t="s">
        <v>66</v>
      </c>
      <c r="Q1471" t="s">
        <v>1871</v>
      </c>
      <c r="R1471">
        <v>92231</v>
      </c>
      <c r="S1471">
        <v>42140</v>
      </c>
      <c r="T1471">
        <v>42141</v>
      </c>
      <c r="U1471">
        <v>137.67570000000001</v>
      </c>
      <c r="V1471">
        <v>7</v>
      </c>
      <c r="W1471">
        <v>199.53</v>
      </c>
      <c r="X1471">
        <v>88589</v>
      </c>
      <c r="Y1471" t="s">
        <v>3217</v>
      </c>
    </row>
    <row r="1472" spans="1:25" x14ac:dyDescent="0.2">
      <c r="A1472">
        <v>3354</v>
      </c>
      <c r="B1472" t="s">
        <v>1869</v>
      </c>
      <c r="C1472" t="s">
        <v>13</v>
      </c>
      <c r="D1472">
        <v>7.0000000000000007E-2</v>
      </c>
      <c r="E1472">
        <v>5.98</v>
      </c>
      <c r="F1472">
        <v>7.15</v>
      </c>
      <c r="G1472" t="s">
        <v>14</v>
      </c>
      <c r="H1472" t="s">
        <v>70</v>
      </c>
      <c r="I1472" t="s">
        <v>24</v>
      </c>
      <c r="J1472" t="s">
        <v>64</v>
      </c>
      <c r="K1472" t="s">
        <v>49</v>
      </c>
      <c r="L1472" t="s">
        <v>2514</v>
      </c>
      <c r="M1472">
        <v>0.36</v>
      </c>
      <c r="N1472" t="s">
        <v>8</v>
      </c>
      <c r="O1472" t="s">
        <v>35</v>
      </c>
      <c r="P1472" t="s">
        <v>66</v>
      </c>
      <c r="Q1472" t="s">
        <v>1871</v>
      </c>
      <c r="R1472">
        <v>92231</v>
      </c>
      <c r="S1472">
        <v>42140</v>
      </c>
      <c r="T1472">
        <v>42142</v>
      </c>
      <c r="U1472">
        <v>-62</v>
      </c>
      <c r="V1472">
        <v>6</v>
      </c>
      <c r="W1472">
        <v>37.049999999999997</v>
      </c>
      <c r="X1472">
        <v>88589</v>
      </c>
      <c r="Y1472" t="s">
        <v>3217</v>
      </c>
    </row>
    <row r="1473" spans="1:25" x14ac:dyDescent="0.2">
      <c r="A1473">
        <v>2070</v>
      </c>
      <c r="B1473" t="s">
        <v>2515</v>
      </c>
      <c r="C1473" t="s">
        <v>23</v>
      </c>
      <c r="D1473">
        <v>7.0000000000000007E-2</v>
      </c>
      <c r="E1473">
        <v>35.99</v>
      </c>
      <c r="F1473">
        <v>5.99</v>
      </c>
      <c r="G1473" t="s">
        <v>14</v>
      </c>
      <c r="H1473" t="s">
        <v>70</v>
      </c>
      <c r="I1473" t="s">
        <v>16</v>
      </c>
      <c r="J1473" t="s">
        <v>111</v>
      </c>
      <c r="K1473" t="s">
        <v>26</v>
      </c>
      <c r="L1473" t="s">
        <v>1348</v>
      </c>
      <c r="M1473">
        <v>0.38</v>
      </c>
      <c r="N1473" t="s">
        <v>8</v>
      </c>
      <c r="O1473" t="s">
        <v>28</v>
      </c>
      <c r="P1473" t="s">
        <v>265</v>
      </c>
      <c r="Q1473" t="s">
        <v>2516</v>
      </c>
      <c r="R1473">
        <v>48021</v>
      </c>
      <c r="S1473">
        <v>42140</v>
      </c>
      <c r="T1473">
        <v>42144</v>
      </c>
      <c r="U1473">
        <v>17.8398</v>
      </c>
      <c r="V1473">
        <v>5</v>
      </c>
      <c r="W1473">
        <v>153.61000000000001</v>
      </c>
      <c r="X1473">
        <v>88558</v>
      </c>
      <c r="Y1473" t="s">
        <v>3216</v>
      </c>
    </row>
    <row r="1474" spans="1:25" x14ac:dyDescent="0.2">
      <c r="A1474">
        <v>2071</v>
      </c>
      <c r="B1474" t="s">
        <v>893</v>
      </c>
      <c r="C1474" t="s">
        <v>23</v>
      </c>
      <c r="D1474">
        <v>0.08</v>
      </c>
      <c r="E1474">
        <v>65.989999999999995</v>
      </c>
      <c r="F1474">
        <v>5.92</v>
      </c>
      <c r="G1474" t="s">
        <v>63</v>
      </c>
      <c r="H1474" t="s">
        <v>70</v>
      </c>
      <c r="I1474" t="s">
        <v>16</v>
      </c>
      <c r="J1474" t="s">
        <v>111</v>
      </c>
      <c r="K1474" t="s">
        <v>49</v>
      </c>
      <c r="L1474" t="s">
        <v>1032</v>
      </c>
      <c r="M1474">
        <v>0.57999999999999996</v>
      </c>
      <c r="N1474" t="s">
        <v>8</v>
      </c>
      <c r="O1474" t="s">
        <v>28</v>
      </c>
      <c r="P1474" t="s">
        <v>265</v>
      </c>
      <c r="Q1474" t="s">
        <v>895</v>
      </c>
      <c r="R1474">
        <v>48336</v>
      </c>
      <c r="S1474">
        <v>42140</v>
      </c>
      <c r="T1474">
        <v>42147</v>
      </c>
      <c r="U1474">
        <v>183.84299999999999</v>
      </c>
      <c r="V1474">
        <v>20</v>
      </c>
      <c r="W1474">
        <v>1063.81</v>
      </c>
      <c r="X1474">
        <v>88558</v>
      </c>
      <c r="Y1474" t="s">
        <v>3216</v>
      </c>
    </row>
    <row r="1475" spans="1:25" x14ac:dyDescent="0.2">
      <c r="A1475">
        <v>1984</v>
      </c>
      <c r="B1475" t="s">
        <v>2517</v>
      </c>
      <c r="C1475" t="s">
        <v>46</v>
      </c>
      <c r="D1475">
        <v>0.1</v>
      </c>
      <c r="E1475">
        <v>7.37</v>
      </c>
      <c r="F1475">
        <v>5.53</v>
      </c>
      <c r="G1475" t="s">
        <v>14</v>
      </c>
      <c r="H1475" t="s">
        <v>15</v>
      </c>
      <c r="I1475" t="s">
        <v>16</v>
      </c>
      <c r="J1475" t="s">
        <v>17</v>
      </c>
      <c r="K1475" t="s">
        <v>18</v>
      </c>
      <c r="L1475" t="s">
        <v>525</v>
      </c>
      <c r="M1475">
        <v>0.69</v>
      </c>
      <c r="N1475" t="s">
        <v>8</v>
      </c>
      <c r="O1475" t="s">
        <v>9</v>
      </c>
      <c r="P1475" t="s">
        <v>247</v>
      </c>
      <c r="Q1475" t="s">
        <v>248</v>
      </c>
      <c r="R1475">
        <v>29915</v>
      </c>
      <c r="S1475">
        <v>42140</v>
      </c>
      <c r="T1475">
        <v>42140</v>
      </c>
      <c r="U1475">
        <v>290.202</v>
      </c>
      <c r="V1475">
        <v>38</v>
      </c>
      <c r="W1475">
        <v>269.33</v>
      </c>
      <c r="X1475">
        <v>91258</v>
      </c>
      <c r="Y1475" t="s">
        <v>3215</v>
      </c>
    </row>
    <row r="1476" spans="1:25" x14ac:dyDescent="0.2">
      <c r="A1476">
        <v>91</v>
      </c>
      <c r="B1476" t="s">
        <v>1222</v>
      </c>
      <c r="C1476" t="s">
        <v>13</v>
      </c>
      <c r="D1476">
        <v>7.0000000000000007E-2</v>
      </c>
      <c r="E1476">
        <v>19.84</v>
      </c>
      <c r="F1476">
        <v>4.0999999999999996</v>
      </c>
      <c r="G1476" t="s">
        <v>14</v>
      </c>
      <c r="H1476" t="s">
        <v>47</v>
      </c>
      <c r="I1476" t="s">
        <v>24</v>
      </c>
      <c r="J1476" t="s">
        <v>25</v>
      </c>
      <c r="K1476" t="s">
        <v>26</v>
      </c>
      <c r="L1476" t="s">
        <v>2518</v>
      </c>
      <c r="M1476">
        <v>0.44</v>
      </c>
      <c r="N1476" t="s">
        <v>8</v>
      </c>
      <c r="O1476" t="s">
        <v>35</v>
      </c>
      <c r="P1476" t="s">
        <v>66</v>
      </c>
      <c r="Q1476" t="s">
        <v>1223</v>
      </c>
      <c r="R1476">
        <v>94591</v>
      </c>
      <c r="S1476">
        <v>42141</v>
      </c>
      <c r="T1476">
        <v>42142</v>
      </c>
      <c r="U1476">
        <v>117.852</v>
      </c>
      <c r="V1476">
        <v>9</v>
      </c>
      <c r="W1476">
        <v>170.8</v>
      </c>
      <c r="X1476">
        <v>87175</v>
      </c>
      <c r="Y1476" t="s">
        <v>3217</v>
      </c>
    </row>
    <row r="1477" spans="1:25" x14ac:dyDescent="0.2">
      <c r="A1477">
        <v>92</v>
      </c>
      <c r="B1477" t="s">
        <v>2519</v>
      </c>
      <c r="C1477" t="s">
        <v>13</v>
      </c>
      <c r="D1477">
        <v>7.0000000000000007E-2</v>
      </c>
      <c r="E1477">
        <v>8.34</v>
      </c>
      <c r="F1477">
        <v>1.43</v>
      </c>
      <c r="G1477" t="s">
        <v>14</v>
      </c>
      <c r="H1477" t="s">
        <v>47</v>
      </c>
      <c r="I1477" t="s">
        <v>24</v>
      </c>
      <c r="J1477" t="s">
        <v>64</v>
      </c>
      <c r="K1477" t="s">
        <v>26</v>
      </c>
      <c r="L1477" t="s">
        <v>2520</v>
      </c>
      <c r="M1477">
        <v>0.35</v>
      </c>
      <c r="N1477" t="s">
        <v>8</v>
      </c>
      <c r="O1477" t="s">
        <v>9</v>
      </c>
      <c r="P1477" t="s">
        <v>144</v>
      </c>
      <c r="Q1477" t="s">
        <v>2521</v>
      </c>
      <c r="R1477">
        <v>70056</v>
      </c>
      <c r="S1477">
        <v>42141</v>
      </c>
      <c r="T1477">
        <v>42143</v>
      </c>
      <c r="U1477">
        <v>-190.68</v>
      </c>
      <c r="V1477">
        <v>16</v>
      </c>
      <c r="W1477">
        <v>132.08000000000001</v>
      </c>
      <c r="X1477">
        <v>87175</v>
      </c>
      <c r="Y1477" t="s">
        <v>3215</v>
      </c>
    </row>
    <row r="1478" spans="1:25" x14ac:dyDescent="0.2">
      <c r="A1478">
        <v>92</v>
      </c>
      <c r="B1478" t="s">
        <v>2519</v>
      </c>
      <c r="C1478" t="s">
        <v>13</v>
      </c>
      <c r="D1478">
        <v>0.09</v>
      </c>
      <c r="E1478">
        <v>4.9800000000000004</v>
      </c>
      <c r="F1478">
        <v>6.07</v>
      </c>
      <c r="G1478" t="s">
        <v>14</v>
      </c>
      <c r="H1478" t="s">
        <v>47</v>
      </c>
      <c r="I1478" t="s">
        <v>24</v>
      </c>
      <c r="J1478" t="s">
        <v>64</v>
      </c>
      <c r="K1478" t="s">
        <v>49</v>
      </c>
      <c r="L1478" t="s">
        <v>763</v>
      </c>
      <c r="M1478">
        <v>0.36</v>
      </c>
      <c r="N1478" t="s">
        <v>8</v>
      </c>
      <c r="O1478" t="s">
        <v>9</v>
      </c>
      <c r="P1478" t="s">
        <v>144</v>
      </c>
      <c r="Q1478" t="s">
        <v>2521</v>
      </c>
      <c r="R1478">
        <v>70056</v>
      </c>
      <c r="S1478">
        <v>42141</v>
      </c>
      <c r="T1478">
        <v>42142</v>
      </c>
      <c r="U1478">
        <v>325.39800000000002</v>
      </c>
      <c r="V1478">
        <v>9</v>
      </c>
      <c r="W1478">
        <v>45.34</v>
      </c>
      <c r="X1478">
        <v>87175</v>
      </c>
      <c r="Y1478" t="s">
        <v>3215</v>
      </c>
    </row>
    <row r="1479" spans="1:25" x14ac:dyDescent="0.2">
      <c r="A1479">
        <v>772</v>
      </c>
      <c r="B1479" t="s">
        <v>452</v>
      </c>
      <c r="C1479" t="s">
        <v>23</v>
      </c>
      <c r="D1479">
        <v>0.02</v>
      </c>
      <c r="E1479">
        <v>4.0599999999999996</v>
      </c>
      <c r="F1479">
        <v>6.89</v>
      </c>
      <c r="G1479" t="s">
        <v>63</v>
      </c>
      <c r="H1479" t="s">
        <v>3</v>
      </c>
      <c r="I1479" t="s">
        <v>24</v>
      </c>
      <c r="J1479" t="s">
        <v>71</v>
      </c>
      <c r="K1479" t="s">
        <v>49</v>
      </c>
      <c r="L1479" t="s">
        <v>1247</v>
      </c>
      <c r="M1479">
        <v>0.6</v>
      </c>
      <c r="N1479" t="s">
        <v>8</v>
      </c>
      <c r="O1479" t="s">
        <v>87</v>
      </c>
      <c r="P1479" t="s">
        <v>296</v>
      </c>
      <c r="Q1479" t="s">
        <v>454</v>
      </c>
      <c r="R1479">
        <v>18103</v>
      </c>
      <c r="S1479">
        <v>42141</v>
      </c>
      <c r="T1479">
        <v>42145</v>
      </c>
      <c r="U1479">
        <v>12.706</v>
      </c>
      <c r="V1479">
        <v>12</v>
      </c>
      <c r="W1479">
        <v>64.41</v>
      </c>
      <c r="X1479">
        <v>88668</v>
      </c>
      <c r="Y1479" t="s">
        <v>3218</v>
      </c>
    </row>
    <row r="1480" spans="1:25" x14ac:dyDescent="0.2">
      <c r="A1480">
        <v>772</v>
      </c>
      <c r="B1480" t="s">
        <v>452</v>
      </c>
      <c r="C1480" t="s">
        <v>23</v>
      </c>
      <c r="D1480">
        <v>7.0000000000000007E-2</v>
      </c>
      <c r="E1480">
        <v>9.49</v>
      </c>
      <c r="F1480">
        <v>5.76</v>
      </c>
      <c r="G1480" t="s">
        <v>14</v>
      </c>
      <c r="H1480" t="s">
        <v>3</v>
      </c>
      <c r="I1480" t="s">
        <v>16</v>
      </c>
      <c r="J1480" t="s">
        <v>32</v>
      </c>
      <c r="K1480" t="s">
        <v>120</v>
      </c>
      <c r="L1480" t="s">
        <v>2522</v>
      </c>
      <c r="M1480">
        <v>0.39</v>
      </c>
      <c r="N1480" t="s">
        <v>8</v>
      </c>
      <c r="O1480" t="s">
        <v>87</v>
      </c>
      <c r="P1480" t="s">
        <v>296</v>
      </c>
      <c r="Q1480" t="s">
        <v>454</v>
      </c>
      <c r="R1480">
        <v>18103</v>
      </c>
      <c r="S1480">
        <v>42141</v>
      </c>
      <c r="T1480">
        <v>42145</v>
      </c>
      <c r="U1480">
        <v>7.71516</v>
      </c>
      <c r="V1480">
        <v>37</v>
      </c>
      <c r="W1480">
        <v>344.57</v>
      </c>
      <c r="X1480">
        <v>88668</v>
      </c>
      <c r="Y1480" t="s">
        <v>3218</v>
      </c>
    </row>
    <row r="1481" spans="1:25" x14ac:dyDescent="0.2">
      <c r="A1481">
        <v>1906</v>
      </c>
      <c r="B1481" t="s">
        <v>2523</v>
      </c>
      <c r="C1481" t="s">
        <v>23</v>
      </c>
      <c r="D1481">
        <v>7.0000000000000007E-2</v>
      </c>
      <c r="E1481">
        <v>172.99</v>
      </c>
      <c r="F1481">
        <v>19.989999999999998</v>
      </c>
      <c r="G1481" t="s">
        <v>14</v>
      </c>
      <c r="H1481" t="s">
        <v>70</v>
      </c>
      <c r="I1481" t="s">
        <v>24</v>
      </c>
      <c r="J1481" t="s">
        <v>48</v>
      </c>
      <c r="K1481" t="s">
        <v>49</v>
      </c>
      <c r="L1481" t="s">
        <v>2524</v>
      </c>
      <c r="M1481">
        <v>0.39</v>
      </c>
      <c r="N1481" t="s">
        <v>8</v>
      </c>
      <c r="O1481" t="s">
        <v>87</v>
      </c>
      <c r="P1481" t="s">
        <v>293</v>
      </c>
      <c r="Q1481" t="s">
        <v>1995</v>
      </c>
      <c r="R1481">
        <v>45801</v>
      </c>
      <c r="S1481">
        <v>42141</v>
      </c>
      <c r="T1481">
        <v>42141</v>
      </c>
      <c r="U1481">
        <v>2502.6851999999999</v>
      </c>
      <c r="V1481">
        <v>22</v>
      </c>
      <c r="W1481">
        <v>3627.08</v>
      </c>
      <c r="X1481">
        <v>86500</v>
      </c>
      <c r="Y1481" t="s">
        <v>3218</v>
      </c>
    </row>
    <row r="1482" spans="1:25" x14ac:dyDescent="0.2">
      <c r="A1482">
        <v>1907</v>
      </c>
      <c r="B1482" t="s">
        <v>2525</v>
      </c>
      <c r="C1482" t="s">
        <v>23</v>
      </c>
      <c r="D1482">
        <v>0.09</v>
      </c>
      <c r="E1482">
        <v>7.64</v>
      </c>
      <c r="F1482">
        <v>1.39</v>
      </c>
      <c r="G1482" t="s">
        <v>14</v>
      </c>
      <c r="H1482" t="s">
        <v>70</v>
      </c>
      <c r="I1482" t="s">
        <v>24</v>
      </c>
      <c r="J1482" t="s">
        <v>321</v>
      </c>
      <c r="K1482" t="s">
        <v>49</v>
      </c>
      <c r="L1482" t="s">
        <v>1534</v>
      </c>
      <c r="M1482">
        <v>0.36</v>
      </c>
      <c r="N1482" t="s">
        <v>8</v>
      </c>
      <c r="O1482" t="s">
        <v>87</v>
      </c>
      <c r="P1482" t="s">
        <v>293</v>
      </c>
      <c r="Q1482" t="s">
        <v>2526</v>
      </c>
      <c r="R1482">
        <v>44052</v>
      </c>
      <c r="S1482">
        <v>42141</v>
      </c>
      <c r="T1482">
        <v>42150</v>
      </c>
      <c r="U1482">
        <v>0.68799999999999994</v>
      </c>
      <c r="V1482">
        <v>1</v>
      </c>
      <c r="W1482">
        <v>8.34</v>
      </c>
      <c r="X1482">
        <v>86500</v>
      </c>
      <c r="Y1482" t="s">
        <v>3218</v>
      </c>
    </row>
    <row r="1483" spans="1:25" x14ac:dyDescent="0.2">
      <c r="A1483">
        <v>2858</v>
      </c>
      <c r="B1483" t="s">
        <v>2527</v>
      </c>
      <c r="C1483" t="s">
        <v>92</v>
      </c>
      <c r="D1483">
        <v>0.06</v>
      </c>
      <c r="E1483">
        <v>2.94</v>
      </c>
      <c r="F1483">
        <v>0.96</v>
      </c>
      <c r="G1483" t="s">
        <v>14</v>
      </c>
      <c r="H1483" t="s">
        <v>70</v>
      </c>
      <c r="I1483" t="s">
        <v>24</v>
      </c>
      <c r="J1483" t="s">
        <v>25</v>
      </c>
      <c r="K1483" t="s">
        <v>26</v>
      </c>
      <c r="L1483" t="s">
        <v>805</v>
      </c>
      <c r="M1483">
        <v>0.57999999999999996</v>
      </c>
      <c r="N1483" t="s">
        <v>8</v>
      </c>
      <c r="O1483" t="s">
        <v>9</v>
      </c>
      <c r="P1483" t="s">
        <v>99</v>
      </c>
      <c r="Q1483" t="s">
        <v>1339</v>
      </c>
      <c r="R1483">
        <v>32259</v>
      </c>
      <c r="S1483">
        <v>42141</v>
      </c>
      <c r="T1483">
        <v>42142</v>
      </c>
      <c r="U1483">
        <v>-8.8759999999999994</v>
      </c>
      <c r="V1483">
        <v>3</v>
      </c>
      <c r="W1483">
        <v>8.7899999999999991</v>
      </c>
      <c r="X1483">
        <v>88279</v>
      </c>
      <c r="Y1483" t="s">
        <v>3215</v>
      </c>
    </row>
    <row r="1484" spans="1:25" x14ac:dyDescent="0.2">
      <c r="A1484">
        <v>3132</v>
      </c>
      <c r="B1484" t="s">
        <v>2528</v>
      </c>
      <c r="C1484" t="s">
        <v>92</v>
      </c>
      <c r="D1484">
        <v>0.04</v>
      </c>
      <c r="E1484">
        <v>62.05</v>
      </c>
      <c r="F1484">
        <v>3.99</v>
      </c>
      <c r="G1484" t="s">
        <v>14</v>
      </c>
      <c r="H1484" t="s">
        <v>70</v>
      </c>
      <c r="I1484" t="s">
        <v>24</v>
      </c>
      <c r="J1484" t="s">
        <v>71</v>
      </c>
      <c r="K1484" t="s">
        <v>49</v>
      </c>
      <c r="L1484" t="s">
        <v>2529</v>
      </c>
      <c r="M1484">
        <v>0.55000000000000004</v>
      </c>
      <c r="N1484" t="s">
        <v>8</v>
      </c>
      <c r="O1484" t="s">
        <v>28</v>
      </c>
      <c r="P1484" t="s">
        <v>79</v>
      </c>
      <c r="Q1484" t="s">
        <v>2530</v>
      </c>
      <c r="R1484">
        <v>60060</v>
      </c>
      <c r="S1484">
        <v>42141</v>
      </c>
      <c r="T1484">
        <v>42142</v>
      </c>
      <c r="U1484">
        <v>1644.0768</v>
      </c>
      <c r="V1484">
        <v>40</v>
      </c>
      <c r="W1484">
        <v>2382.7199999999998</v>
      </c>
      <c r="X1484">
        <v>86794</v>
      </c>
      <c r="Y1484" t="s">
        <v>3216</v>
      </c>
    </row>
    <row r="1485" spans="1:25" x14ac:dyDescent="0.2">
      <c r="A1485">
        <v>3113</v>
      </c>
      <c r="B1485" t="s">
        <v>2531</v>
      </c>
      <c r="C1485" t="s">
        <v>46</v>
      </c>
      <c r="D1485">
        <v>7.0000000000000007E-2</v>
      </c>
      <c r="E1485">
        <v>34.54</v>
      </c>
      <c r="F1485">
        <v>14.72</v>
      </c>
      <c r="G1485" t="s">
        <v>14</v>
      </c>
      <c r="H1485" t="s">
        <v>70</v>
      </c>
      <c r="I1485" t="s">
        <v>24</v>
      </c>
      <c r="J1485" t="s">
        <v>48</v>
      </c>
      <c r="K1485" t="s">
        <v>49</v>
      </c>
      <c r="L1485" t="s">
        <v>2532</v>
      </c>
      <c r="M1485">
        <v>0.37</v>
      </c>
      <c r="N1485" t="s">
        <v>8</v>
      </c>
      <c r="O1485" t="s">
        <v>9</v>
      </c>
      <c r="P1485" t="s">
        <v>144</v>
      </c>
      <c r="Q1485" t="s">
        <v>2533</v>
      </c>
      <c r="R1485">
        <v>70560</v>
      </c>
      <c r="S1485">
        <v>42141</v>
      </c>
      <c r="T1485">
        <v>42142</v>
      </c>
      <c r="U1485">
        <v>-20.182259999999999</v>
      </c>
      <c r="V1485">
        <v>17</v>
      </c>
      <c r="W1485">
        <v>574.97</v>
      </c>
      <c r="X1485">
        <v>86860</v>
      </c>
      <c r="Y1485" t="s">
        <v>3215</v>
      </c>
    </row>
    <row r="1486" spans="1:25" x14ac:dyDescent="0.2">
      <c r="A1486">
        <v>3113</v>
      </c>
      <c r="B1486" t="s">
        <v>2531</v>
      </c>
      <c r="C1486" t="s">
        <v>46</v>
      </c>
      <c r="D1486">
        <v>0.02</v>
      </c>
      <c r="E1486">
        <v>12.28</v>
      </c>
      <c r="F1486">
        <v>6.47</v>
      </c>
      <c r="G1486" t="s">
        <v>14</v>
      </c>
      <c r="H1486" t="s">
        <v>70</v>
      </c>
      <c r="I1486" t="s">
        <v>24</v>
      </c>
      <c r="J1486" t="s">
        <v>64</v>
      </c>
      <c r="K1486" t="s">
        <v>49</v>
      </c>
      <c r="L1486" t="s">
        <v>2534</v>
      </c>
      <c r="M1486">
        <v>0.38</v>
      </c>
      <c r="N1486" t="s">
        <v>8</v>
      </c>
      <c r="O1486" t="s">
        <v>9</v>
      </c>
      <c r="P1486" t="s">
        <v>144</v>
      </c>
      <c r="Q1486" t="s">
        <v>2533</v>
      </c>
      <c r="R1486">
        <v>70560</v>
      </c>
      <c r="S1486">
        <v>42141</v>
      </c>
      <c r="T1486">
        <v>42141</v>
      </c>
      <c r="U1486">
        <v>-156.97219999999999</v>
      </c>
      <c r="V1486">
        <v>9</v>
      </c>
      <c r="W1486">
        <v>115.22</v>
      </c>
      <c r="X1486">
        <v>86860</v>
      </c>
      <c r="Y1486" t="s">
        <v>3215</v>
      </c>
    </row>
    <row r="1487" spans="1:25" x14ac:dyDescent="0.2">
      <c r="A1487">
        <v>3113</v>
      </c>
      <c r="B1487" t="s">
        <v>2531</v>
      </c>
      <c r="C1487" t="s">
        <v>46</v>
      </c>
      <c r="D1487">
        <v>0.06</v>
      </c>
      <c r="E1487">
        <v>34.58</v>
      </c>
      <c r="F1487">
        <v>8.99</v>
      </c>
      <c r="G1487" t="s">
        <v>63</v>
      </c>
      <c r="H1487" t="s">
        <v>70</v>
      </c>
      <c r="I1487" t="s">
        <v>24</v>
      </c>
      <c r="J1487" t="s">
        <v>25</v>
      </c>
      <c r="K1487" t="s">
        <v>18</v>
      </c>
      <c r="L1487" t="s">
        <v>2535</v>
      </c>
      <c r="M1487">
        <v>0.56000000000000005</v>
      </c>
      <c r="N1487" t="s">
        <v>8</v>
      </c>
      <c r="O1487" t="s">
        <v>9</v>
      </c>
      <c r="P1487" t="s">
        <v>144</v>
      </c>
      <c r="Q1487" t="s">
        <v>2533</v>
      </c>
      <c r="R1487">
        <v>70560</v>
      </c>
      <c r="S1487">
        <v>42141</v>
      </c>
      <c r="T1487">
        <v>42143</v>
      </c>
      <c r="U1487">
        <v>384.5043</v>
      </c>
      <c r="V1487">
        <v>13</v>
      </c>
      <c r="W1487">
        <v>456.58</v>
      </c>
      <c r="X1487">
        <v>86860</v>
      </c>
      <c r="Y1487" t="s">
        <v>3215</v>
      </c>
    </row>
    <row r="1488" spans="1:25" x14ac:dyDescent="0.2">
      <c r="A1488">
        <v>2035</v>
      </c>
      <c r="B1488" t="s">
        <v>2536</v>
      </c>
      <c r="C1488" t="s">
        <v>1</v>
      </c>
      <c r="D1488">
        <v>0.1</v>
      </c>
      <c r="E1488">
        <v>1.89</v>
      </c>
      <c r="F1488">
        <v>0.76</v>
      </c>
      <c r="G1488" t="s">
        <v>14</v>
      </c>
      <c r="H1488" t="s">
        <v>15</v>
      </c>
      <c r="I1488" t="s">
        <v>24</v>
      </c>
      <c r="J1488" t="s">
        <v>152</v>
      </c>
      <c r="K1488" t="s">
        <v>26</v>
      </c>
      <c r="L1488" t="s">
        <v>2537</v>
      </c>
      <c r="M1488">
        <v>0.83</v>
      </c>
      <c r="N1488" t="s">
        <v>8</v>
      </c>
      <c r="O1488" t="s">
        <v>9</v>
      </c>
      <c r="P1488" t="s">
        <v>99</v>
      </c>
      <c r="Q1488" t="s">
        <v>580</v>
      </c>
      <c r="R1488">
        <v>33403</v>
      </c>
      <c r="S1488">
        <v>42142</v>
      </c>
      <c r="T1488">
        <v>42144</v>
      </c>
      <c r="U1488">
        <v>-40.432000000000002</v>
      </c>
      <c r="V1488">
        <v>20</v>
      </c>
      <c r="W1488">
        <v>36.72</v>
      </c>
      <c r="X1488">
        <v>87117</v>
      </c>
      <c r="Y1488" t="s">
        <v>3215</v>
      </c>
    </row>
    <row r="1489" spans="1:25" x14ac:dyDescent="0.2">
      <c r="A1489">
        <v>1554</v>
      </c>
      <c r="B1489" t="s">
        <v>1124</v>
      </c>
      <c r="C1489" t="s">
        <v>13</v>
      </c>
      <c r="D1489">
        <v>0.04</v>
      </c>
      <c r="E1489">
        <v>10.98</v>
      </c>
      <c r="F1489">
        <v>3.99</v>
      </c>
      <c r="G1489" t="s">
        <v>14</v>
      </c>
      <c r="H1489" t="s">
        <v>3</v>
      </c>
      <c r="I1489" t="s">
        <v>24</v>
      </c>
      <c r="J1489" t="s">
        <v>71</v>
      </c>
      <c r="K1489" t="s">
        <v>49</v>
      </c>
      <c r="L1489" t="s">
        <v>1669</v>
      </c>
      <c r="M1489">
        <v>0.57999999999999996</v>
      </c>
      <c r="N1489" t="s">
        <v>8</v>
      </c>
      <c r="O1489" t="s">
        <v>9</v>
      </c>
      <c r="P1489" t="s">
        <v>10</v>
      </c>
      <c r="Q1489" t="s">
        <v>1126</v>
      </c>
      <c r="R1489">
        <v>39503</v>
      </c>
      <c r="S1489">
        <v>42142</v>
      </c>
      <c r="T1489">
        <v>42142</v>
      </c>
      <c r="U1489">
        <v>481.03199999999998</v>
      </c>
      <c r="V1489">
        <v>15</v>
      </c>
      <c r="W1489">
        <v>172.22</v>
      </c>
      <c r="X1489">
        <v>87485</v>
      </c>
      <c r="Y1489" t="s">
        <v>3215</v>
      </c>
    </row>
    <row r="1490" spans="1:25" x14ac:dyDescent="0.2">
      <c r="A1490">
        <v>3086</v>
      </c>
      <c r="B1490" t="s">
        <v>2538</v>
      </c>
      <c r="C1490" t="s">
        <v>13</v>
      </c>
      <c r="D1490">
        <v>0.05</v>
      </c>
      <c r="E1490">
        <v>39.99</v>
      </c>
      <c r="F1490">
        <v>10.25</v>
      </c>
      <c r="G1490" t="s">
        <v>63</v>
      </c>
      <c r="H1490" t="s">
        <v>15</v>
      </c>
      <c r="I1490" t="s">
        <v>16</v>
      </c>
      <c r="J1490" t="s">
        <v>17</v>
      </c>
      <c r="K1490" t="s">
        <v>49</v>
      </c>
      <c r="L1490" t="s">
        <v>2539</v>
      </c>
      <c r="M1490">
        <v>0.55000000000000004</v>
      </c>
      <c r="N1490" t="s">
        <v>8</v>
      </c>
      <c r="O1490" t="s">
        <v>9</v>
      </c>
      <c r="P1490" t="s">
        <v>99</v>
      </c>
      <c r="Q1490" t="s">
        <v>2540</v>
      </c>
      <c r="R1490">
        <v>34287</v>
      </c>
      <c r="S1490">
        <v>42142</v>
      </c>
      <c r="T1490">
        <v>42143</v>
      </c>
      <c r="U1490">
        <v>4.29</v>
      </c>
      <c r="V1490">
        <v>3</v>
      </c>
      <c r="W1490">
        <v>130.91</v>
      </c>
      <c r="X1490">
        <v>88380</v>
      </c>
      <c r="Y1490" t="s">
        <v>3215</v>
      </c>
    </row>
    <row r="1491" spans="1:25" x14ac:dyDescent="0.2">
      <c r="A1491">
        <v>487</v>
      </c>
      <c r="B1491" t="s">
        <v>2541</v>
      </c>
      <c r="C1491" t="s">
        <v>92</v>
      </c>
      <c r="D1491">
        <v>0.1</v>
      </c>
      <c r="E1491">
        <v>3.36</v>
      </c>
      <c r="F1491">
        <v>6.27</v>
      </c>
      <c r="G1491" t="s">
        <v>63</v>
      </c>
      <c r="H1491" t="s">
        <v>70</v>
      </c>
      <c r="I1491" t="s">
        <v>24</v>
      </c>
      <c r="J1491" t="s">
        <v>48</v>
      </c>
      <c r="K1491" t="s">
        <v>49</v>
      </c>
      <c r="L1491" t="s">
        <v>162</v>
      </c>
      <c r="M1491">
        <v>0.4</v>
      </c>
      <c r="N1491" t="s">
        <v>8</v>
      </c>
      <c r="O1491" t="s">
        <v>87</v>
      </c>
      <c r="P1491" t="s">
        <v>307</v>
      </c>
      <c r="Q1491" t="s">
        <v>308</v>
      </c>
      <c r="R1491">
        <v>4073</v>
      </c>
      <c r="S1491">
        <v>42142</v>
      </c>
      <c r="T1491">
        <v>42143</v>
      </c>
      <c r="U1491">
        <v>-67.0565</v>
      </c>
      <c r="V1491">
        <v>5</v>
      </c>
      <c r="W1491">
        <v>20.87</v>
      </c>
      <c r="X1491">
        <v>91063</v>
      </c>
      <c r="Y1491" t="s">
        <v>3218</v>
      </c>
    </row>
    <row r="1492" spans="1:25" x14ac:dyDescent="0.2">
      <c r="A1492">
        <v>488</v>
      </c>
      <c r="B1492" t="s">
        <v>2542</v>
      </c>
      <c r="C1492" t="s">
        <v>92</v>
      </c>
      <c r="D1492">
        <v>7.0000000000000007E-2</v>
      </c>
      <c r="E1492">
        <v>12.28</v>
      </c>
      <c r="F1492">
        <v>4.8600000000000003</v>
      </c>
      <c r="G1492" t="s">
        <v>14</v>
      </c>
      <c r="H1492" t="s">
        <v>70</v>
      </c>
      <c r="I1492" t="s">
        <v>24</v>
      </c>
      <c r="J1492" t="s">
        <v>64</v>
      </c>
      <c r="K1492" t="s">
        <v>49</v>
      </c>
      <c r="L1492" t="s">
        <v>1836</v>
      </c>
      <c r="M1492">
        <v>0.38</v>
      </c>
      <c r="N1492" t="s">
        <v>8</v>
      </c>
      <c r="O1492" t="s">
        <v>87</v>
      </c>
      <c r="P1492" t="s">
        <v>307</v>
      </c>
      <c r="Q1492" t="s">
        <v>2403</v>
      </c>
      <c r="R1492">
        <v>4106</v>
      </c>
      <c r="S1492">
        <v>42142</v>
      </c>
      <c r="T1492">
        <v>42144</v>
      </c>
      <c r="U1492">
        <v>-7.94</v>
      </c>
      <c r="V1492">
        <v>2</v>
      </c>
      <c r="W1492">
        <v>25.7</v>
      </c>
      <c r="X1492">
        <v>91063</v>
      </c>
      <c r="Y1492" t="s">
        <v>3218</v>
      </c>
    </row>
    <row r="1493" spans="1:25" x14ac:dyDescent="0.2">
      <c r="A1493">
        <v>489</v>
      </c>
      <c r="B1493" t="s">
        <v>2543</v>
      </c>
      <c r="C1493" t="s">
        <v>92</v>
      </c>
      <c r="D1493">
        <v>0.09</v>
      </c>
      <c r="E1493">
        <v>20.99</v>
      </c>
      <c r="F1493">
        <v>0.99</v>
      </c>
      <c r="G1493" t="s">
        <v>14</v>
      </c>
      <c r="H1493" t="s">
        <v>70</v>
      </c>
      <c r="I1493" t="s">
        <v>16</v>
      </c>
      <c r="J1493" t="s">
        <v>111</v>
      </c>
      <c r="K1493" t="s">
        <v>26</v>
      </c>
      <c r="L1493" t="s">
        <v>2307</v>
      </c>
      <c r="M1493">
        <v>0.56999999999999995</v>
      </c>
      <c r="N1493" t="s">
        <v>8</v>
      </c>
      <c r="O1493" t="s">
        <v>87</v>
      </c>
      <c r="P1493" t="s">
        <v>379</v>
      </c>
      <c r="Q1493" t="s">
        <v>2544</v>
      </c>
      <c r="R1493">
        <v>2062</v>
      </c>
      <c r="S1493">
        <v>42142</v>
      </c>
      <c r="T1493">
        <v>42142</v>
      </c>
      <c r="U1493">
        <v>122.292</v>
      </c>
      <c r="V1493">
        <v>14</v>
      </c>
      <c r="W1493">
        <v>229.57</v>
      </c>
      <c r="X1493">
        <v>91063</v>
      </c>
      <c r="Y1493" t="s">
        <v>3218</v>
      </c>
    </row>
    <row r="1494" spans="1:25" x14ac:dyDescent="0.2">
      <c r="A1494">
        <v>266</v>
      </c>
      <c r="B1494" t="s">
        <v>2498</v>
      </c>
      <c r="C1494" t="s">
        <v>46</v>
      </c>
      <c r="D1494">
        <v>0</v>
      </c>
      <c r="E1494">
        <v>73.98</v>
      </c>
      <c r="F1494">
        <v>12.14</v>
      </c>
      <c r="G1494" t="s">
        <v>63</v>
      </c>
      <c r="H1494" t="s">
        <v>70</v>
      </c>
      <c r="I1494" t="s">
        <v>16</v>
      </c>
      <c r="J1494" t="s">
        <v>17</v>
      </c>
      <c r="K1494" t="s">
        <v>49</v>
      </c>
      <c r="L1494" t="s">
        <v>709</v>
      </c>
      <c r="M1494">
        <v>0.67</v>
      </c>
      <c r="N1494" t="s">
        <v>8</v>
      </c>
      <c r="O1494" t="s">
        <v>28</v>
      </c>
      <c r="P1494" t="s">
        <v>163</v>
      </c>
      <c r="Q1494" t="s">
        <v>2500</v>
      </c>
      <c r="R1494">
        <v>78207</v>
      </c>
      <c r="S1494">
        <v>42142</v>
      </c>
      <c r="T1494">
        <v>42144</v>
      </c>
      <c r="U1494">
        <v>326.25</v>
      </c>
      <c r="V1494">
        <v>17</v>
      </c>
      <c r="W1494">
        <v>1300.81</v>
      </c>
      <c r="X1494">
        <v>90593</v>
      </c>
      <c r="Y1494" t="s">
        <v>3216</v>
      </c>
    </row>
    <row r="1495" spans="1:25" x14ac:dyDescent="0.2">
      <c r="A1495">
        <v>1433</v>
      </c>
      <c r="B1495" t="s">
        <v>1489</v>
      </c>
      <c r="C1495" t="s">
        <v>13</v>
      </c>
      <c r="D1495">
        <v>7.0000000000000007E-2</v>
      </c>
      <c r="E1495">
        <v>300.98</v>
      </c>
      <c r="F1495">
        <v>64.73</v>
      </c>
      <c r="G1495" t="s">
        <v>2</v>
      </c>
      <c r="H1495" t="s">
        <v>70</v>
      </c>
      <c r="I1495" t="s">
        <v>4</v>
      </c>
      <c r="J1495" t="s">
        <v>85</v>
      </c>
      <c r="K1495" t="s">
        <v>33</v>
      </c>
      <c r="L1495" t="s">
        <v>1316</v>
      </c>
      <c r="M1495">
        <v>0.56000000000000005</v>
      </c>
      <c r="N1495" t="s">
        <v>8</v>
      </c>
      <c r="O1495" t="s">
        <v>28</v>
      </c>
      <c r="P1495" t="s">
        <v>29</v>
      </c>
      <c r="Q1495" t="s">
        <v>1490</v>
      </c>
      <c r="R1495">
        <v>47130</v>
      </c>
      <c r="S1495">
        <v>42143</v>
      </c>
      <c r="T1495">
        <v>42145</v>
      </c>
      <c r="U1495">
        <v>1399.64</v>
      </c>
      <c r="V1495">
        <v>14</v>
      </c>
      <c r="W1495">
        <v>4285.5600000000004</v>
      </c>
      <c r="X1495">
        <v>86828</v>
      </c>
      <c r="Y1495" t="s">
        <v>3216</v>
      </c>
    </row>
    <row r="1496" spans="1:25" x14ac:dyDescent="0.2">
      <c r="A1496">
        <v>1433</v>
      </c>
      <c r="B1496" t="s">
        <v>1489</v>
      </c>
      <c r="C1496" t="s">
        <v>13</v>
      </c>
      <c r="D1496">
        <v>0.01</v>
      </c>
      <c r="E1496">
        <v>20.98</v>
      </c>
      <c r="F1496">
        <v>45</v>
      </c>
      <c r="G1496" t="s">
        <v>2</v>
      </c>
      <c r="H1496" t="s">
        <v>70</v>
      </c>
      <c r="I1496" t="s">
        <v>24</v>
      </c>
      <c r="J1496" t="s">
        <v>54</v>
      </c>
      <c r="K1496" t="s">
        <v>33</v>
      </c>
      <c r="L1496" t="s">
        <v>2545</v>
      </c>
      <c r="M1496">
        <v>0.61</v>
      </c>
      <c r="N1496" t="s">
        <v>8</v>
      </c>
      <c r="O1496" t="s">
        <v>28</v>
      </c>
      <c r="P1496" t="s">
        <v>29</v>
      </c>
      <c r="Q1496" t="s">
        <v>1490</v>
      </c>
      <c r="R1496">
        <v>47130</v>
      </c>
      <c r="S1496">
        <v>42143</v>
      </c>
      <c r="T1496">
        <v>42143</v>
      </c>
      <c r="U1496">
        <v>232.642</v>
      </c>
      <c r="V1496">
        <v>28</v>
      </c>
      <c r="W1496">
        <v>631.37</v>
      </c>
      <c r="X1496">
        <v>86828</v>
      </c>
      <c r="Y1496" t="s">
        <v>3216</v>
      </c>
    </row>
    <row r="1497" spans="1:25" x14ac:dyDescent="0.2">
      <c r="A1497">
        <v>2431</v>
      </c>
      <c r="B1497" t="s">
        <v>2546</v>
      </c>
      <c r="C1497" t="s">
        <v>13</v>
      </c>
      <c r="D1497">
        <v>7.0000000000000007E-2</v>
      </c>
      <c r="E1497">
        <v>155.06</v>
      </c>
      <c r="F1497">
        <v>7.07</v>
      </c>
      <c r="G1497" t="s">
        <v>14</v>
      </c>
      <c r="H1497" t="s">
        <v>15</v>
      </c>
      <c r="I1497" t="s">
        <v>24</v>
      </c>
      <c r="J1497" t="s">
        <v>54</v>
      </c>
      <c r="K1497" t="s">
        <v>49</v>
      </c>
      <c r="L1497" t="s">
        <v>82</v>
      </c>
      <c r="M1497">
        <v>0.59</v>
      </c>
      <c r="N1497" t="s">
        <v>8</v>
      </c>
      <c r="O1497" t="s">
        <v>35</v>
      </c>
      <c r="P1497" t="s">
        <v>66</v>
      </c>
      <c r="Q1497" t="s">
        <v>76</v>
      </c>
      <c r="R1497">
        <v>90004</v>
      </c>
      <c r="S1497">
        <v>42143</v>
      </c>
      <c r="T1497">
        <v>42143</v>
      </c>
      <c r="U1497">
        <v>-121.75</v>
      </c>
      <c r="V1497">
        <v>14</v>
      </c>
      <c r="W1497">
        <v>2039.07</v>
      </c>
      <c r="X1497">
        <v>5920</v>
      </c>
      <c r="Y1497" t="s">
        <v>3217</v>
      </c>
    </row>
    <row r="1498" spans="1:25" x14ac:dyDescent="0.2">
      <c r="A1498">
        <v>2432</v>
      </c>
      <c r="B1498" t="s">
        <v>2547</v>
      </c>
      <c r="C1498" t="s">
        <v>13</v>
      </c>
      <c r="D1498">
        <v>7.0000000000000007E-2</v>
      </c>
      <c r="E1498">
        <v>155.06</v>
      </c>
      <c r="F1498">
        <v>7.07</v>
      </c>
      <c r="G1498" t="s">
        <v>14</v>
      </c>
      <c r="H1498" t="s">
        <v>15</v>
      </c>
      <c r="I1498" t="s">
        <v>24</v>
      </c>
      <c r="J1498" t="s">
        <v>54</v>
      </c>
      <c r="K1498" t="s">
        <v>49</v>
      </c>
      <c r="L1498" t="s">
        <v>82</v>
      </c>
      <c r="M1498">
        <v>0.59</v>
      </c>
      <c r="N1498" t="s">
        <v>8</v>
      </c>
      <c r="O1498" t="s">
        <v>28</v>
      </c>
      <c r="P1498" t="s">
        <v>183</v>
      </c>
      <c r="Q1498" t="s">
        <v>2548</v>
      </c>
      <c r="R1498">
        <v>73110</v>
      </c>
      <c r="S1498">
        <v>42143</v>
      </c>
      <c r="T1498">
        <v>42143</v>
      </c>
      <c r="U1498">
        <v>24.35</v>
      </c>
      <c r="V1498">
        <v>3</v>
      </c>
      <c r="W1498">
        <v>436.94</v>
      </c>
      <c r="X1498">
        <v>89096</v>
      </c>
      <c r="Y1498" t="s">
        <v>3216</v>
      </c>
    </row>
    <row r="1499" spans="1:25" x14ac:dyDescent="0.2">
      <c r="A1499">
        <v>3264</v>
      </c>
      <c r="B1499" t="s">
        <v>2549</v>
      </c>
      <c r="C1499" t="s">
        <v>92</v>
      </c>
      <c r="D1499">
        <v>0.04</v>
      </c>
      <c r="E1499">
        <v>9.99</v>
      </c>
      <c r="F1499">
        <v>11.59</v>
      </c>
      <c r="G1499" t="s">
        <v>14</v>
      </c>
      <c r="H1499" t="s">
        <v>70</v>
      </c>
      <c r="I1499" t="s">
        <v>24</v>
      </c>
      <c r="J1499" t="s">
        <v>64</v>
      </c>
      <c r="K1499" t="s">
        <v>49</v>
      </c>
      <c r="L1499" t="s">
        <v>2176</v>
      </c>
      <c r="M1499">
        <v>0.4</v>
      </c>
      <c r="N1499" t="s">
        <v>8</v>
      </c>
      <c r="O1499" t="s">
        <v>35</v>
      </c>
      <c r="P1499" t="s">
        <v>66</v>
      </c>
      <c r="Q1499" t="s">
        <v>2550</v>
      </c>
      <c r="R1499">
        <v>95501</v>
      </c>
      <c r="S1499">
        <v>42143</v>
      </c>
      <c r="T1499">
        <v>42145</v>
      </c>
      <c r="U1499">
        <v>-92.32</v>
      </c>
      <c r="V1499">
        <v>5</v>
      </c>
      <c r="W1499">
        <v>52.09</v>
      </c>
      <c r="X1499">
        <v>89835</v>
      </c>
      <c r="Y1499" t="s">
        <v>3217</v>
      </c>
    </row>
    <row r="1500" spans="1:25" x14ac:dyDescent="0.2">
      <c r="A1500">
        <v>918</v>
      </c>
      <c r="B1500" t="s">
        <v>2120</v>
      </c>
      <c r="C1500" t="s">
        <v>1</v>
      </c>
      <c r="D1500">
        <v>0.09</v>
      </c>
      <c r="E1500">
        <v>58.14</v>
      </c>
      <c r="F1500">
        <v>36.61</v>
      </c>
      <c r="G1500" t="s">
        <v>2</v>
      </c>
      <c r="H1500" t="s">
        <v>70</v>
      </c>
      <c r="I1500" t="s">
        <v>4</v>
      </c>
      <c r="J1500" t="s">
        <v>93</v>
      </c>
      <c r="K1500" t="s">
        <v>6</v>
      </c>
      <c r="L1500" t="s">
        <v>2551</v>
      </c>
      <c r="M1500">
        <v>0.61</v>
      </c>
      <c r="N1500" t="s">
        <v>8</v>
      </c>
      <c r="O1500" t="s">
        <v>35</v>
      </c>
      <c r="P1500" t="s">
        <v>66</v>
      </c>
      <c r="Q1500" t="s">
        <v>2122</v>
      </c>
      <c r="R1500">
        <v>91730</v>
      </c>
      <c r="S1500">
        <v>42144</v>
      </c>
      <c r="T1500">
        <v>42145</v>
      </c>
      <c r="U1500">
        <v>187.41200000000001</v>
      </c>
      <c r="V1500">
        <v>39</v>
      </c>
      <c r="W1500">
        <v>2115.06</v>
      </c>
      <c r="X1500">
        <v>90493</v>
      </c>
      <c r="Y1500" t="s">
        <v>3217</v>
      </c>
    </row>
    <row r="1501" spans="1:25" x14ac:dyDescent="0.2">
      <c r="A1501">
        <v>2973</v>
      </c>
      <c r="B1501" t="s">
        <v>2137</v>
      </c>
      <c r="C1501" t="s">
        <v>1</v>
      </c>
      <c r="D1501">
        <v>0.1</v>
      </c>
      <c r="E1501">
        <v>442.14</v>
      </c>
      <c r="F1501">
        <v>14.7</v>
      </c>
      <c r="G1501" t="s">
        <v>2</v>
      </c>
      <c r="H1501" t="s">
        <v>47</v>
      </c>
      <c r="I1501" t="s">
        <v>16</v>
      </c>
      <c r="J1501" t="s">
        <v>32</v>
      </c>
      <c r="K1501" t="s">
        <v>33</v>
      </c>
      <c r="L1501" t="s">
        <v>1288</v>
      </c>
      <c r="M1501">
        <v>0.56000000000000005</v>
      </c>
      <c r="N1501" t="s">
        <v>8</v>
      </c>
      <c r="O1501" t="s">
        <v>28</v>
      </c>
      <c r="P1501" t="s">
        <v>333</v>
      </c>
      <c r="Q1501" t="s">
        <v>2139</v>
      </c>
      <c r="R1501">
        <v>53151</v>
      </c>
      <c r="S1501">
        <v>42144</v>
      </c>
      <c r="T1501">
        <v>42145</v>
      </c>
      <c r="U1501">
        <v>137.68794</v>
      </c>
      <c r="V1501">
        <v>6</v>
      </c>
      <c r="W1501">
        <v>2411.4299999999998</v>
      </c>
      <c r="X1501">
        <v>87187</v>
      </c>
      <c r="Y1501" t="s">
        <v>3216</v>
      </c>
    </row>
    <row r="1502" spans="1:25" x14ac:dyDescent="0.2">
      <c r="A1502">
        <v>1159</v>
      </c>
      <c r="B1502" t="s">
        <v>2552</v>
      </c>
      <c r="C1502" t="s">
        <v>13</v>
      </c>
      <c r="D1502">
        <v>0.04</v>
      </c>
      <c r="E1502">
        <v>100.98</v>
      </c>
      <c r="F1502">
        <v>35.840000000000003</v>
      </c>
      <c r="G1502" t="s">
        <v>2</v>
      </c>
      <c r="H1502" t="s">
        <v>15</v>
      </c>
      <c r="I1502" t="s">
        <v>4</v>
      </c>
      <c r="J1502" t="s">
        <v>93</v>
      </c>
      <c r="K1502" t="s">
        <v>6</v>
      </c>
      <c r="L1502" t="s">
        <v>94</v>
      </c>
      <c r="M1502">
        <v>0.62</v>
      </c>
      <c r="N1502" t="s">
        <v>8</v>
      </c>
      <c r="O1502" t="s">
        <v>87</v>
      </c>
      <c r="P1502" t="s">
        <v>373</v>
      </c>
      <c r="Q1502" t="s">
        <v>2553</v>
      </c>
      <c r="R1502">
        <v>7086</v>
      </c>
      <c r="S1502">
        <v>42144</v>
      </c>
      <c r="T1502">
        <v>42145</v>
      </c>
      <c r="U1502">
        <v>-152.76</v>
      </c>
      <c r="V1502">
        <v>1</v>
      </c>
      <c r="W1502">
        <v>110.75</v>
      </c>
      <c r="X1502">
        <v>90854</v>
      </c>
      <c r="Y1502" t="s">
        <v>3218</v>
      </c>
    </row>
    <row r="1503" spans="1:25" x14ac:dyDescent="0.2">
      <c r="A1503">
        <v>2346</v>
      </c>
      <c r="B1503" t="s">
        <v>362</v>
      </c>
      <c r="C1503" t="s">
        <v>13</v>
      </c>
      <c r="D1503">
        <v>0.1</v>
      </c>
      <c r="E1503">
        <v>218.75</v>
      </c>
      <c r="F1503">
        <v>69.64</v>
      </c>
      <c r="G1503" t="s">
        <v>2</v>
      </c>
      <c r="H1503" t="s">
        <v>70</v>
      </c>
      <c r="I1503" t="s">
        <v>4</v>
      </c>
      <c r="J1503" t="s">
        <v>5</v>
      </c>
      <c r="K1503" t="s">
        <v>6</v>
      </c>
      <c r="L1503" t="s">
        <v>850</v>
      </c>
      <c r="M1503">
        <v>0.77</v>
      </c>
      <c r="N1503" t="s">
        <v>8</v>
      </c>
      <c r="O1503" t="s">
        <v>9</v>
      </c>
      <c r="P1503" t="s">
        <v>364</v>
      </c>
      <c r="Q1503" t="s">
        <v>365</v>
      </c>
      <c r="R1503">
        <v>40258</v>
      </c>
      <c r="S1503">
        <v>42144</v>
      </c>
      <c r="T1503">
        <v>42145</v>
      </c>
      <c r="U1503">
        <v>62.298000000000002</v>
      </c>
      <c r="V1503">
        <v>17</v>
      </c>
      <c r="W1503">
        <v>2805.18</v>
      </c>
      <c r="X1503">
        <v>89505</v>
      </c>
      <c r="Y1503" t="s">
        <v>3215</v>
      </c>
    </row>
    <row r="1504" spans="1:25" x14ac:dyDescent="0.2">
      <c r="A1504">
        <v>2825</v>
      </c>
      <c r="B1504" t="s">
        <v>2554</v>
      </c>
      <c r="C1504" t="s">
        <v>23</v>
      </c>
      <c r="D1504">
        <v>0.02</v>
      </c>
      <c r="E1504">
        <v>27.48</v>
      </c>
      <c r="F1504">
        <v>4</v>
      </c>
      <c r="G1504" t="s">
        <v>14</v>
      </c>
      <c r="H1504" t="s">
        <v>15</v>
      </c>
      <c r="I1504" t="s">
        <v>16</v>
      </c>
      <c r="J1504" t="s">
        <v>17</v>
      </c>
      <c r="K1504" t="s">
        <v>49</v>
      </c>
      <c r="L1504" t="s">
        <v>2037</v>
      </c>
      <c r="M1504">
        <v>0.75</v>
      </c>
      <c r="N1504" t="s">
        <v>8</v>
      </c>
      <c r="O1504" t="s">
        <v>35</v>
      </c>
      <c r="P1504" t="s">
        <v>466</v>
      </c>
      <c r="Q1504" t="s">
        <v>2555</v>
      </c>
      <c r="R1504">
        <v>83701</v>
      </c>
      <c r="S1504">
        <v>42144</v>
      </c>
      <c r="T1504">
        <v>42151</v>
      </c>
      <c r="U1504">
        <v>19.308</v>
      </c>
      <c r="V1504">
        <v>3</v>
      </c>
      <c r="W1504">
        <v>87.21</v>
      </c>
      <c r="X1504">
        <v>89497</v>
      </c>
      <c r="Y1504" t="s">
        <v>3217</v>
      </c>
    </row>
    <row r="1505" spans="1:25" x14ac:dyDescent="0.2">
      <c r="A1505">
        <v>2825</v>
      </c>
      <c r="B1505" t="s">
        <v>2554</v>
      </c>
      <c r="C1505" t="s">
        <v>23</v>
      </c>
      <c r="D1505">
        <v>0.08</v>
      </c>
      <c r="E1505">
        <v>10.06</v>
      </c>
      <c r="F1505">
        <v>2.06</v>
      </c>
      <c r="G1505" t="s">
        <v>14</v>
      </c>
      <c r="H1505" t="s">
        <v>15</v>
      </c>
      <c r="I1505" t="s">
        <v>24</v>
      </c>
      <c r="J1505" t="s">
        <v>64</v>
      </c>
      <c r="K1505" t="s">
        <v>26</v>
      </c>
      <c r="L1505" t="s">
        <v>149</v>
      </c>
      <c r="M1505">
        <v>0.39</v>
      </c>
      <c r="N1505" t="s">
        <v>8</v>
      </c>
      <c r="O1505" t="s">
        <v>35</v>
      </c>
      <c r="P1505" t="s">
        <v>466</v>
      </c>
      <c r="Q1505" t="s">
        <v>2555</v>
      </c>
      <c r="R1505">
        <v>83701</v>
      </c>
      <c r="S1505">
        <v>42144</v>
      </c>
      <c r="T1505">
        <v>42148</v>
      </c>
      <c r="U1505">
        <v>0.33</v>
      </c>
      <c r="V1505">
        <v>4</v>
      </c>
      <c r="W1505">
        <v>40.15</v>
      </c>
      <c r="X1505">
        <v>89497</v>
      </c>
      <c r="Y1505" t="s">
        <v>3217</v>
      </c>
    </row>
    <row r="1506" spans="1:25" x14ac:dyDescent="0.2">
      <c r="A1506">
        <v>699</v>
      </c>
      <c r="B1506" t="s">
        <v>837</v>
      </c>
      <c r="C1506" t="s">
        <v>92</v>
      </c>
      <c r="D1506">
        <v>0.1</v>
      </c>
      <c r="E1506">
        <v>4.26</v>
      </c>
      <c r="F1506">
        <v>1.2</v>
      </c>
      <c r="G1506" t="s">
        <v>14</v>
      </c>
      <c r="H1506" t="s">
        <v>15</v>
      </c>
      <c r="I1506" t="s">
        <v>24</v>
      </c>
      <c r="J1506" t="s">
        <v>25</v>
      </c>
      <c r="K1506" t="s">
        <v>26</v>
      </c>
      <c r="L1506" t="s">
        <v>114</v>
      </c>
      <c r="M1506">
        <v>0.44</v>
      </c>
      <c r="N1506" t="s">
        <v>8</v>
      </c>
      <c r="O1506" t="s">
        <v>35</v>
      </c>
      <c r="P1506" t="s">
        <v>66</v>
      </c>
      <c r="Q1506" t="s">
        <v>76</v>
      </c>
      <c r="R1506">
        <v>90041</v>
      </c>
      <c r="S1506">
        <v>42144</v>
      </c>
      <c r="T1506">
        <v>42145</v>
      </c>
      <c r="U1506">
        <v>15.42</v>
      </c>
      <c r="V1506">
        <v>88</v>
      </c>
      <c r="W1506">
        <v>351.56</v>
      </c>
      <c r="X1506">
        <v>3042</v>
      </c>
      <c r="Y1506" t="s">
        <v>3217</v>
      </c>
    </row>
    <row r="1507" spans="1:25" x14ac:dyDescent="0.2">
      <c r="A1507">
        <v>700</v>
      </c>
      <c r="B1507" t="s">
        <v>2556</v>
      </c>
      <c r="C1507" t="s">
        <v>92</v>
      </c>
      <c r="D1507">
        <v>0.1</v>
      </c>
      <c r="E1507">
        <v>4.26</v>
      </c>
      <c r="F1507">
        <v>1.2</v>
      </c>
      <c r="G1507" t="s">
        <v>14</v>
      </c>
      <c r="H1507" t="s">
        <v>15</v>
      </c>
      <c r="I1507" t="s">
        <v>24</v>
      </c>
      <c r="J1507" t="s">
        <v>25</v>
      </c>
      <c r="K1507" t="s">
        <v>26</v>
      </c>
      <c r="L1507" t="s">
        <v>114</v>
      </c>
      <c r="M1507">
        <v>0.44</v>
      </c>
      <c r="N1507" t="s">
        <v>8</v>
      </c>
      <c r="O1507" t="s">
        <v>35</v>
      </c>
      <c r="P1507" t="s">
        <v>66</v>
      </c>
      <c r="Q1507" t="s">
        <v>1160</v>
      </c>
      <c r="R1507">
        <v>93454</v>
      </c>
      <c r="S1507">
        <v>42144</v>
      </c>
      <c r="T1507">
        <v>42145</v>
      </c>
      <c r="U1507">
        <v>33.923999999999999</v>
      </c>
      <c r="V1507">
        <v>22</v>
      </c>
      <c r="W1507">
        <v>87.89</v>
      </c>
      <c r="X1507">
        <v>87980</v>
      </c>
      <c r="Y1507" t="s">
        <v>3217</v>
      </c>
    </row>
    <row r="1508" spans="1:25" x14ac:dyDescent="0.2">
      <c r="A1508">
        <v>1106</v>
      </c>
      <c r="B1508" t="s">
        <v>2557</v>
      </c>
      <c r="C1508" t="s">
        <v>92</v>
      </c>
      <c r="D1508">
        <v>0.04</v>
      </c>
      <c r="E1508">
        <v>6.35</v>
      </c>
      <c r="F1508">
        <v>1.02</v>
      </c>
      <c r="G1508" t="s">
        <v>14</v>
      </c>
      <c r="H1508" t="s">
        <v>3</v>
      </c>
      <c r="I1508" t="s">
        <v>24</v>
      </c>
      <c r="J1508" t="s">
        <v>64</v>
      </c>
      <c r="K1508" t="s">
        <v>26</v>
      </c>
      <c r="L1508" t="s">
        <v>503</v>
      </c>
      <c r="M1508">
        <v>0.39</v>
      </c>
      <c r="N1508" t="s">
        <v>8</v>
      </c>
      <c r="O1508" t="s">
        <v>28</v>
      </c>
      <c r="P1508" t="s">
        <v>163</v>
      </c>
      <c r="Q1508" t="s">
        <v>530</v>
      </c>
      <c r="R1508">
        <v>75220</v>
      </c>
      <c r="S1508">
        <v>42144</v>
      </c>
      <c r="T1508">
        <v>42147</v>
      </c>
      <c r="U1508">
        <v>81.91</v>
      </c>
      <c r="V1508">
        <v>52</v>
      </c>
      <c r="W1508">
        <v>318.47000000000003</v>
      </c>
      <c r="X1508">
        <v>20261</v>
      </c>
      <c r="Y1508" t="s">
        <v>3216</v>
      </c>
    </row>
    <row r="1509" spans="1:25" x14ac:dyDescent="0.2">
      <c r="A1509">
        <v>1108</v>
      </c>
      <c r="B1509" t="s">
        <v>2558</v>
      </c>
      <c r="C1509" t="s">
        <v>92</v>
      </c>
      <c r="D1509">
        <v>0.09</v>
      </c>
      <c r="E1509">
        <v>31.74</v>
      </c>
      <c r="F1509">
        <v>12.62</v>
      </c>
      <c r="G1509" t="s">
        <v>63</v>
      </c>
      <c r="H1509" t="s">
        <v>3</v>
      </c>
      <c r="I1509" t="s">
        <v>24</v>
      </c>
      <c r="J1509" t="s">
        <v>48</v>
      </c>
      <c r="K1509" t="s">
        <v>49</v>
      </c>
      <c r="L1509" t="s">
        <v>1508</v>
      </c>
      <c r="M1509">
        <v>0.37</v>
      </c>
      <c r="N1509" t="s">
        <v>8</v>
      </c>
      <c r="O1509" t="s">
        <v>28</v>
      </c>
      <c r="P1509" t="s">
        <v>163</v>
      </c>
      <c r="Q1509" t="s">
        <v>2010</v>
      </c>
      <c r="R1509">
        <v>75146</v>
      </c>
      <c r="S1509">
        <v>42144</v>
      </c>
      <c r="T1509">
        <v>42144</v>
      </c>
      <c r="U1509">
        <v>67.107500000000002</v>
      </c>
      <c r="V1509">
        <v>9</v>
      </c>
      <c r="W1509">
        <v>270.55</v>
      </c>
      <c r="X1509">
        <v>86409</v>
      </c>
      <c r="Y1509" t="s">
        <v>3216</v>
      </c>
    </row>
    <row r="1510" spans="1:25" x14ac:dyDescent="0.2">
      <c r="A1510">
        <v>1108</v>
      </c>
      <c r="B1510" t="s">
        <v>2558</v>
      </c>
      <c r="C1510" t="s">
        <v>92</v>
      </c>
      <c r="D1510">
        <v>0.04</v>
      </c>
      <c r="E1510">
        <v>6.35</v>
      </c>
      <c r="F1510">
        <v>1.02</v>
      </c>
      <c r="G1510" t="s">
        <v>14</v>
      </c>
      <c r="H1510" t="s">
        <v>3</v>
      </c>
      <c r="I1510" t="s">
        <v>24</v>
      </c>
      <c r="J1510" t="s">
        <v>64</v>
      </c>
      <c r="K1510" t="s">
        <v>26</v>
      </c>
      <c r="L1510" t="s">
        <v>503</v>
      </c>
      <c r="M1510">
        <v>0.39</v>
      </c>
      <c r="N1510" t="s">
        <v>8</v>
      </c>
      <c r="O1510" t="s">
        <v>28</v>
      </c>
      <c r="P1510" t="s">
        <v>163</v>
      </c>
      <c r="Q1510" t="s">
        <v>2010</v>
      </c>
      <c r="R1510">
        <v>75146</v>
      </c>
      <c r="S1510">
        <v>42144</v>
      </c>
      <c r="T1510">
        <v>42147</v>
      </c>
      <c r="U1510">
        <v>54.937800000000003</v>
      </c>
      <c r="V1510">
        <v>13</v>
      </c>
      <c r="W1510">
        <v>79.62</v>
      </c>
      <c r="X1510">
        <v>86409</v>
      </c>
      <c r="Y1510" t="s">
        <v>3216</v>
      </c>
    </row>
    <row r="1511" spans="1:25" x14ac:dyDescent="0.2">
      <c r="A1511">
        <v>1108</v>
      </c>
      <c r="B1511" t="s">
        <v>2558</v>
      </c>
      <c r="C1511" t="s">
        <v>92</v>
      </c>
      <c r="D1511">
        <v>0.02</v>
      </c>
      <c r="E1511">
        <v>65.989999999999995</v>
      </c>
      <c r="F1511">
        <v>8.99</v>
      </c>
      <c r="G1511" t="s">
        <v>63</v>
      </c>
      <c r="H1511" t="s">
        <v>3</v>
      </c>
      <c r="I1511" t="s">
        <v>16</v>
      </c>
      <c r="J1511" t="s">
        <v>111</v>
      </c>
      <c r="K1511" t="s">
        <v>49</v>
      </c>
      <c r="L1511" t="s">
        <v>1840</v>
      </c>
      <c r="M1511">
        <v>0.56000000000000005</v>
      </c>
      <c r="N1511" t="s">
        <v>8</v>
      </c>
      <c r="O1511" t="s">
        <v>28</v>
      </c>
      <c r="P1511" t="s">
        <v>163</v>
      </c>
      <c r="Q1511" t="s">
        <v>2010</v>
      </c>
      <c r="R1511">
        <v>75146</v>
      </c>
      <c r="S1511">
        <v>42144</v>
      </c>
      <c r="T1511">
        <v>42145</v>
      </c>
      <c r="U1511">
        <v>168.23699999999999</v>
      </c>
      <c r="V1511">
        <v>8</v>
      </c>
      <c r="W1511">
        <v>479.79</v>
      </c>
      <c r="X1511">
        <v>86409</v>
      </c>
      <c r="Y1511" t="s">
        <v>3216</v>
      </c>
    </row>
    <row r="1512" spans="1:25" x14ac:dyDescent="0.2">
      <c r="A1512">
        <v>1974</v>
      </c>
      <c r="B1512" t="s">
        <v>2559</v>
      </c>
      <c r="C1512" t="s">
        <v>92</v>
      </c>
      <c r="D1512">
        <v>0.09</v>
      </c>
      <c r="E1512">
        <v>20.48</v>
      </c>
      <c r="F1512">
        <v>6.32</v>
      </c>
      <c r="G1512" t="s">
        <v>14</v>
      </c>
      <c r="H1512" t="s">
        <v>15</v>
      </c>
      <c r="I1512" t="s">
        <v>24</v>
      </c>
      <c r="J1512" t="s">
        <v>71</v>
      </c>
      <c r="K1512" t="s">
        <v>49</v>
      </c>
      <c r="L1512" t="s">
        <v>1015</v>
      </c>
      <c r="M1512">
        <v>0.57999999999999996</v>
      </c>
      <c r="N1512" t="s">
        <v>8</v>
      </c>
      <c r="O1512" t="s">
        <v>28</v>
      </c>
      <c r="P1512" t="s">
        <v>265</v>
      </c>
      <c r="Q1512" t="s">
        <v>2560</v>
      </c>
      <c r="R1512">
        <v>48127</v>
      </c>
      <c r="S1512">
        <v>42144</v>
      </c>
      <c r="T1512">
        <v>42145</v>
      </c>
      <c r="U1512">
        <v>-16.89</v>
      </c>
      <c r="V1512">
        <v>5</v>
      </c>
      <c r="W1512">
        <v>99.02</v>
      </c>
      <c r="X1512">
        <v>89040</v>
      </c>
      <c r="Y1512" t="s">
        <v>3216</v>
      </c>
    </row>
    <row r="1513" spans="1:25" x14ac:dyDescent="0.2">
      <c r="A1513">
        <v>1974</v>
      </c>
      <c r="B1513" t="s">
        <v>2559</v>
      </c>
      <c r="C1513" t="s">
        <v>92</v>
      </c>
      <c r="D1513">
        <v>0.06</v>
      </c>
      <c r="E1513">
        <v>15.67</v>
      </c>
      <c r="F1513">
        <v>1.39</v>
      </c>
      <c r="G1513" t="s">
        <v>14</v>
      </c>
      <c r="H1513" t="s">
        <v>15</v>
      </c>
      <c r="I1513" t="s">
        <v>24</v>
      </c>
      <c r="J1513" t="s">
        <v>321</v>
      </c>
      <c r="K1513" t="s">
        <v>49</v>
      </c>
      <c r="L1513" t="s">
        <v>2460</v>
      </c>
      <c r="M1513">
        <v>0.38</v>
      </c>
      <c r="N1513" t="s">
        <v>8</v>
      </c>
      <c r="O1513" t="s">
        <v>28</v>
      </c>
      <c r="P1513" t="s">
        <v>265</v>
      </c>
      <c r="Q1513" t="s">
        <v>2560</v>
      </c>
      <c r="R1513">
        <v>48127</v>
      </c>
      <c r="S1513">
        <v>42144</v>
      </c>
      <c r="T1513">
        <v>42145</v>
      </c>
      <c r="U1513">
        <v>25.51</v>
      </c>
      <c r="V1513">
        <v>3</v>
      </c>
      <c r="W1513">
        <v>46.4</v>
      </c>
      <c r="X1513">
        <v>89040</v>
      </c>
      <c r="Y1513" t="s">
        <v>3216</v>
      </c>
    </row>
    <row r="1514" spans="1:25" x14ac:dyDescent="0.2">
      <c r="A1514">
        <v>2159</v>
      </c>
      <c r="B1514" t="s">
        <v>2561</v>
      </c>
      <c r="C1514" t="s">
        <v>92</v>
      </c>
      <c r="D1514">
        <v>0.08</v>
      </c>
      <c r="E1514">
        <v>30.98</v>
      </c>
      <c r="F1514">
        <v>8.74</v>
      </c>
      <c r="G1514" t="s">
        <v>14</v>
      </c>
      <c r="H1514" t="s">
        <v>70</v>
      </c>
      <c r="I1514" t="s">
        <v>24</v>
      </c>
      <c r="J1514" t="s">
        <v>64</v>
      </c>
      <c r="K1514" t="s">
        <v>49</v>
      </c>
      <c r="L1514" t="s">
        <v>2562</v>
      </c>
      <c r="M1514">
        <v>0.4</v>
      </c>
      <c r="N1514" t="s">
        <v>8</v>
      </c>
      <c r="O1514" t="s">
        <v>28</v>
      </c>
      <c r="P1514" t="s">
        <v>265</v>
      </c>
      <c r="Q1514" t="s">
        <v>2563</v>
      </c>
      <c r="R1514">
        <v>48185</v>
      </c>
      <c r="S1514">
        <v>42144</v>
      </c>
      <c r="T1514">
        <v>42145</v>
      </c>
      <c r="U1514">
        <v>371.27199999999999</v>
      </c>
      <c r="V1514">
        <v>25</v>
      </c>
      <c r="W1514">
        <v>727.2</v>
      </c>
      <c r="X1514">
        <v>90387</v>
      </c>
      <c r="Y1514" t="s">
        <v>3216</v>
      </c>
    </row>
    <row r="1515" spans="1:25" x14ac:dyDescent="0.2">
      <c r="A1515">
        <v>2162</v>
      </c>
      <c r="B1515" t="s">
        <v>2564</v>
      </c>
      <c r="C1515" t="s">
        <v>92</v>
      </c>
      <c r="D1515">
        <v>0.09</v>
      </c>
      <c r="E1515">
        <v>159.31</v>
      </c>
      <c r="F1515">
        <v>60</v>
      </c>
      <c r="G1515" t="s">
        <v>2</v>
      </c>
      <c r="H1515" t="s">
        <v>70</v>
      </c>
      <c r="I1515" t="s">
        <v>4</v>
      </c>
      <c r="J1515" t="s">
        <v>5</v>
      </c>
      <c r="K1515" t="s">
        <v>33</v>
      </c>
      <c r="L1515" t="s">
        <v>2565</v>
      </c>
      <c r="M1515">
        <v>0.55000000000000004</v>
      </c>
      <c r="N1515" t="s">
        <v>8</v>
      </c>
      <c r="O1515" t="s">
        <v>87</v>
      </c>
      <c r="P1515" t="s">
        <v>296</v>
      </c>
      <c r="Q1515" t="s">
        <v>2566</v>
      </c>
      <c r="R1515">
        <v>16146</v>
      </c>
      <c r="S1515">
        <v>42144</v>
      </c>
      <c r="T1515">
        <v>42146</v>
      </c>
      <c r="U1515">
        <v>77.000895400000005</v>
      </c>
      <c r="V1515">
        <v>41</v>
      </c>
      <c r="W1515">
        <v>6173.42</v>
      </c>
      <c r="X1515">
        <v>90387</v>
      </c>
      <c r="Y1515" t="s">
        <v>3218</v>
      </c>
    </row>
    <row r="1516" spans="1:25" x14ac:dyDescent="0.2">
      <c r="A1516">
        <v>2162</v>
      </c>
      <c r="B1516" t="s">
        <v>2564</v>
      </c>
      <c r="C1516" t="s">
        <v>92</v>
      </c>
      <c r="D1516">
        <v>0.06</v>
      </c>
      <c r="E1516">
        <v>55.99</v>
      </c>
      <c r="F1516">
        <v>5</v>
      </c>
      <c r="G1516" t="s">
        <v>14</v>
      </c>
      <c r="H1516" t="s">
        <v>70</v>
      </c>
      <c r="I1516" t="s">
        <v>16</v>
      </c>
      <c r="J1516" t="s">
        <v>111</v>
      </c>
      <c r="K1516" t="s">
        <v>18</v>
      </c>
      <c r="L1516" t="s">
        <v>1914</v>
      </c>
      <c r="M1516">
        <v>0.83</v>
      </c>
      <c r="N1516" t="s">
        <v>8</v>
      </c>
      <c r="O1516" t="s">
        <v>87</v>
      </c>
      <c r="P1516" t="s">
        <v>296</v>
      </c>
      <c r="Q1516" t="s">
        <v>2566</v>
      </c>
      <c r="R1516">
        <v>16146</v>
      </c>
      <c r="S1516">
        <v>42144</v>
      </c>
      <c r="T1516">
        <v>42146</v>
      </c>
      <c r="U1516">
        <v>27.968599999999999</v>
      </c>
      <c r="V1516">
        <v>33</v>
      </c>
      <c r="W1516">
        <v>1553.7</v>
      </c>
      <c r="X1516">
        <v>90387</v>
      </c>
      <c r="Y1516" t="s">
        <v>3218</v>
      </c>
    </row>
    <row r="1517" spans="1:25" x14ac:dyDescent="0.2">
      <c r="A1517">
        <v>871</v>
      </c>
      <c r="B1517" t="s">
        <v>1641</v>
      </c>
      <c r="C1517" t="s">
        <v>46</v>
      </c>
      <c r="D1517">
        <v>0.01</v>
      </c>
      <c r="E1517">
        <v>5.94</v>
      </c>
      <c r="F1517">
        <v>9.92</v>
      </c>
      <c r="G1517" t="s">
        <v>14</v>
      </c>
      <c r="H1517" t="s">
        <v>47</v>
      </c>
      <c r="I1517" t="s">
        <v>24</v>
      </c>
      <c r="J1517" t="s">
        <v>48</v>
      </c>
      <c r="K1517" t="s">
        <v>49</v>
      </c>
      <c r="L1517" t="s">
        <v>2567</v>
      </c>
      <c r="M1517">
        <v>0.38</v>
      </c>
      <c r="N1517" t="s">
        <v>8</v>
      </c>
      <c r="O1517" t="s">
        <v>35</v>
      </c>
      <c r="P1517" t="s">
        <v>272</v>
      </c>
      <c r="Q1517" t="s">
        <v>1642</v>
      </c>
      <c r="R1517">
        <v>89502</v>
      </c>
      <c r="S1517">
        <v>42144</v>
      </c>
      <c r="T1517">
        <v>42147</v>
      </c>
      <c r="U1517">
        <v>-239.315</v>
      </c>
      <c r="V1517">
        <v>12</v>
      </c>
      <c r="W1517">
        <v>74.77</v>
      </c>
      <c r="X1517">
        <v>90578</v>
      </c>
      <c r="Y1517" t="s">
        <v>3217</v>
      </c>
    </row>
    <row r="1518" spans="1:25" x14ac:dyDescent="0.2">
      <c r="A1518">
        <v>871</v>
      </c>
      <c r="B1518" t="s">
        <v>1641</v>
      </c>
      <c r="C1518" t="s">
        <v>46</v>
      </c>
      <c r="D1518">
        <v>0</v>
      </c>
      <c r="E1518">
        <v>6.48</v>
      </c>
      <c r="F1518">
        <v>5.1100000000000003</v>
      </c>
      <c r="G1518" t="s">
        <v>14</v>
      </c>
      <c r="H1518" t="s">
        <v>47</v>
      </c>
      <c r="I1518" t="s">
        <v>24</v>
      </c>
      <c r="J1518" t="s">
        <v>64</v>
      </c>
      <c r="K1518" t="s">
        <v>49</v>
      </c>
      <c r="L1518" t="s">
        <v>2568</v>
      </c>
      <c r="M1518">
        <v>0.37</v>
      </c>
      <c r="N1518" t="s">
        <v>8</v>
      </c>
      <c r="O1518" t="s">
        <v>35</v>
      </c>
      <c r="P1518" t="s">
        <v>272</v>
      </c>
      <c r="Q1518" t="s">
        <v>1642</v>
      </c>
      <c r="R1518">
        <v>89502</v>
      </c>
      <c r="S1518">
        <v>42144</v>
      </c>
      <c r="T1518">
        <v>42146</v>
      </c>
      <c r="U1518">
        <v>-33.31</v>
      </c>
      <c r="V1518">
        <v>18</v>
      </c>
      <c r="W1518">
        <v>127.81</v>
      </c>
      <c r="X1518">
        <v>90578</v>
      </c>
      <c r="Y1518" t="s">
        <v>3217</v>
      </c>
    </row>
    <row r="1519" spans="1:25" x14ac:dyDescent="0.2">
      <c r="A1519">
        <v>922</v>
      </c>
      <c r="B1519" t="s">
        <v>2569</v>
      </c>
      <c r="C1519" t="s">
        <v>46</v>
      </c>
      <c r="D1519">
        <v>0.01</v>
      </c>
      <c r="E1519">
        <v>65.989999999999995</v>
      </c>
      <c r="F1519">
        <v>8.99</v>
      </c>
      <c r="G1519" t="s">
        <v>63</v>
      </c>
      <c r="H1519" t="s">
        <v>3</v>
      </c>
      <c r="I1519" t="s">
        <v>16</v>
      </c>
      <c r="J1519" t="s">
        <v>111</v>
      </c>
      <c r="K1519" t="s">
        <v>49</v>
      </c>
      <c r="L1519" t="s">
        <v>2570</v>
      </c>
      <c r="M1519">
        <v>0.56000000000000005</v>
      </c>
      <c r="N1519" t="s">
        <v>8</v>
      </c>
      <c r="O1519" t="s">
        <v>35</v>
      </c>
      <c r="P1519" t="s">
        <v>66</v>
      </c>
      <c r="Q1519" t="s">
        <v>2122</v>
      </c>
      <c r="R1519">
        <v>91730</v>
      </c>
      <c r="S1519">
        <v>42144</v>
      </c>
      <c r="T1519">
        <v>42145</v>
      </c>
      <c r="U1519">
        <v>396.97199999999998</v>
      </c>
      <c r="V1519">
        <v>14</v>
      </c>
      <c r="W1519">
        <v>782</v>
      </c>
      <c r="X1519">
        <v>87135</v>
      </c>
      <c r="Y1519" t="s">
        <v>3217</v>
      </c>
    </row>
    <row r="1520" spans="1:25" x14ac:dyDescent="0.2">
      <c r="A1520">
        <v>1708</v>
      </c>
      <c r="B1520" t="s">
        <v>573</v>
      </c>
      <c r="C1520" t="s">
        <v>46</v>
      </c>
      <c r="D1520">
        <v>0.03</v>
      </c>
      <c r="E1520">
        <v>205.99</v>
      </c>
      <c r="F1520">
        <v>3</v>
      </c>
      <c r="G1520" t="s">
        <v>14</v>
      </c>
      <c r="H1520" t="s">
        <v>3</v>
      </c>
      <c r="I1520" t="s">
        <v>16</v>
      </c>
      <c r="J1520" t="s">
        <v>111</v>
      </c>
      <c r="K1520" t="s">
        <v>49</v>
      </c>
      <c r="L1520" t="s">
        <v>399</v>
      </c>
      <c r="M1520">
        <v>0.57999999999999996</v>
      </c>
      <c r="N1520" t="s">
        <v>8</v>
      </c>
      <c r="O1520" t="s">
        <v>87</v>
      </c>
      <c r="P1520" t="s">
        <v>293</v>
      </c>
      <c r="Q1520" t="s">
        <v>575</v>
      </c>
      <c r="R1520">
        <v>44118</v>
      </c>
      <c r="S1520">
        <v>42144</v>
      </c>
      <c r="T1520">
        <v>42145</v>
      </c>
      <c r="U1520">
        <v>3670.3515000000002</v>
      </c>
      <c r="V1520">
        <v>29</v>
      </c>
      <c r="W1520">
        <v>5319.35</v>
      </c>
      <c r="X1520">
        <v>88784</v>
      </c>
      <c r="Y1520" t="s">
        <v>3218</v>
      </c>
    </row>
    <row r="1521" spans="1:25" x14ac:dyDescent="0.2">
      <c r="A1521">
        <v>276</v>
      </c>
      <c r="B1521" t="s">
        <v>2571</v>
      </c>
      <c r="C1521" t="s">
        <v>1</v>
      </c>
      <c r="D1521">
        <v>0.04</v>
      </c>
      <c r="E1521">
        <v>1.98</v>
      </c>
      <c r="F1521">
        <v>0.7</v>
      </c>
      <c r="G1521" t="s">
        <v>63</v>
      </c>
      <c r="H1521" t="s">
        <v>70</v>
      </c>
      <c r="I1521" t="s">
        <v>24</v>
      </c>
      <c r="J1521" t="s">
        <v>152</v>
      </c>
      <c r="K1521" t="s">
        <v>26</v>
      </c>
      <c r="L1521" t="s">
        <v>417</v>
      </c>
      <c r="M1521">
        <v>0.83</v>
      </c>
      <c r="N1521" t="s">
        <v>8</v>
      </c>
      <c r="O1521" t="s">
        <v>87</v>
      </c>
      <c r="P1521" t="s">
        <v>224</v>
      </c>
      <c r="Q1521" t="s">
        <v>1365</v>
      </c>
      <c r="R1521">
        <v>6111</v>
      </c>
      <c r="S1521">
        <v>42145</v>
      </c>
      <c r="T1521">
        <v>42146</v>
      </c>
      <c r="U1521">
        <v>-1</v>
      </c>
      <c r="V1521">
        <v>3</v>
      </c>
      <c r="W1521">
        <v>8.3000000000000007</v>
      </c>
      <c r="X1521">
        <v>89291</v>
      </c>
      <c r="Y1521" t="s">
        <v>3218</v>
      </c>
    </row>
    <row r="1522" spans="1:25" x14ac:dyDescent="0.2">
      <c r="A1522">
        <v>282</v>
      </c>
      <c r="B1522" t="s">
        <v>2572</v>
      </c>
      <c r="C1522" t="s">
        <v>1</v>
      </c>
      <c r="D1522">
        <v>0.03</v>
      </c>
      <c r="E1522">
        <v>55.99</v>
      </c>
      <c r="F1522">
        <v>5</v>
      </c>
      <c r="G1522" t="s">
        <v>14</v>
      </c>
      <c r="H1522" t="s">
        <v>70</v>
      </c>
      <c r="I1522" t="s">
        <v>16</v>
      </c>
      <c r="J1522" t="s">
        <v>111</v>
      </c>
      <c r="K1522" t="s">
        <v>18</v>
      </c>
      <c r="L1522" t="s">
        <v>1914</v>
      </c>
      <c r="M1522">
        <v>0.83</v>
      </c>
      <c r="N1522" t="s">
        <v>8</v>
      </c>
      <c r="O1522" t="s">
        <v>87</v>
      </c>
      <c r="P1522" t="s">
        <v>373</v>
      </c>
      <c r="Q1522" t="s">
        <v>2573</v>
      </c>
      <c r="R1522">
        <v>7109</v>
      </c>
      <c r="S1522">
        <v>42145</v>
      </c>
      <c r="T1522">
        <v>42146</v>
      </c>
      <c r="U1522">
        <v>-221.25399999999999</v>
      </c>
      <c r="V1522">
        <v>9</v>
      </c>
      <c r="W1522">
        <v>416.95</v>
      </c>
      <c r="X1522">
        <v>89291</v>
      </c>
      <c r="Y1522" t="s">
        <v>3218</v>
      </c>
    </row>
    <row r="1523" spans="1:25" x14ac:dyDescent="0.2">
      <c r="A1523">
        <v>825</v>
      </c>
      <c r="B1523" t="s">
        <v>2574</v>
      </c>
      <c r="C1523" t="s">
        <v>1</v>
      </c>
      <c r="D1523">
        <v>0</v>
      </c>
      <c r="E1523">
        <v>11.97</v>
      </c>
      <c r="F1523">
        <v>4.9800000000000004</v>
      </c>
      <c r="G1523" t="s">
        <v>14</v>
      </c>
      <c r="H1523" t="s">
        <v>47</v>
      </c>
      <c r="I1523" t="s">
        <v>24</v>
      </c>
      <c r="J1523" t="s">
        <v>71</v>
      </c>
      <c r="K1523" t="s">
        <v>49</v>
      </c>
      <c r="L1523" t="s">
        <v>792</v>
      </c>
      <c r="M1523">
        <v>0.57999999999999996</v>
      </c>
      <c r="N1523" t="s">
        <v>8</v>
      </c>
      <c r="O1523" t="s">
        <v>28</v>
      </c>
      <c r="P1523" t="s">
        <v>163</v>
      </c>
      <c r="Q1523" t="s">
        <v>2575</v>
      </c>
      <c r="R1523">
        <v>79605</v>
      </c>
      <c r="S1523">
        <v>42145</v>
      </c>
      <c r="T1523">
        <v>42148</v>
      </c>
      <c r="U1523">
        <v>3.3839999999999999</v>
      </c>
      <c r="V1523">
        <v>4</v>
      </c>
      <c r="W1523">
        <v>53.3</v>
      </c>
      <c r="X1523">
        <v>89258</v>
      </c>
      <c r="Y1523" t="s">
        <v>3216</v>
      </c>
    </row>
    <row r="1524" spans="1:25" x14ac:dyDescent="0.2">
      <c r="A1524">
        <v>406</v>
      </c>
      <c r="B1524" t="s">
        <v>2576</v>
      </c>
      <c r="C1524" t="s">
        <v>13</v>
      </c>
      <c r="D1524">
        <v>0.03</v>
      </c>
      <c r="E1524">
        <v>4.9800000000000004</v>
      </c>
      <c r="F1524">
        <v>0.8</v>
      </c>
      <c r="G1524" t="s">
        <v>14</v>
      </c>
      <c r="H1524" t="s">
        <v>3</v>
      </c>
      <c r="I1524" t="s">
        <v>24</v>
      </c>
      <c r="J1524" t="s">
        <v>64</v>
      </c>
      <c r="K1524" t="s">
        <v>26</v>
      </c>
      <c r="L1524" t="s">
        <v>870</v>
      </c>
      <c r="M1524">
        <v>0.36</v>
      </c>
      <c r="N1524" t="s">
        <v>8</v>
      </c>
      <c r="O1524" t="s">
        <v>87</v>
      </c>
      <c r="P1524" t="s">
        <v>373</v>
      </c>
      <c r="Q1524" t="s">
        <v>2577</v>
      </c>
      <c r="R1524">
        <v>8360</v>
      </c>
      <c r="S1524">
        <v>42145</v>
      </c>
      <c r="T1524">
        <v>42146</v>
      </c>
      <c r="U1524">
        <v>50.2044</v>
      </c>
      <c r="V1524">
        <v>15</v>
      </c>
      <c r="W1524">
        <v>72.760000000000005</v>
      </c>
      <c r="X1524">
        <v>87804</v>
      </c>
      <c r="Y1524" t="s">
        <v>3218</v>
      </c>
    </row>
    <row r="1525" spans="1:25" x14ac:dyDescent="0.2">
      <c r="A1525">
        <v>1106</v>
      </c>
      <c r="B1525" t="s">
        <v>2557</v>
      </c>
      <c r="C1525" t="s">
        <v>13</v>
      </c>
      <c r="D1525">
        <v>0.01</v>
      </c>
      <c r="E1525">
        <v>9.31</v>
      </c>
      <c r="F1525">
        <v>3.98</v>
      </c>
      <c r="G1525" t="s">
        <v>14</v>
      </c>
      <c r="H1525" t="s">
        <v>3</v>
      </c>
      <c r="I1525" t="s">
        <v>24</v>
      </c>
      <c r="J1525" t="s">
        <v>544</v>
      </c>
      <c r="K1525" t="s">
        <v>18</v>
      </c>
      <c r="L1525" t="s">
        <v>2578</v>
      </c>
      <c r="M1525">
        <v>0.56000000000000005</v>
      </c>
      <c r="N1525" t="s">
        <v>8</v>
      </c>
      <c r="O1525" t="s">
        <v>28</v>
      </c>
      <c r="P1525" t="s">
        <v>163</v>
      </c>
      <c r="Q1525" t="s">
        <v>530</v>
      </c>
      <c r="R1525">
        <v>75220</v>
      </c>
      <c r="S1525">
        <v>42145</v>
      </c>
      <c r="T1525">
        <v>42146</v>
      </c>
      <c r="U1525">
        <v>-10.9</v>
      </c>
      <c r="V1525">
        <v>61</v>
      </c>
      <c r="W1525">
        <v>586.96</v>
      </c>
      <c r="X1525">
        <v>646</v>
      </c>
      <c r="Y1525" t="s">
        <v>3216</v>
      </c>
    </row>
    <row r="1526" spans="1:25" x14ac:dyDescent="0.2">
      <c r="A1526">
        <v>1107</v>
      </c>
      <c r="B1526" t="s">
        <v>2579</v>
      </c>
      <c r="C1526" t="s">
        <v>13</v>
      </c>
      <c r="D1526">
        <v>0.01</v>
      </c>
      <c r="E1526">
        <v>9.31</v>
      </c>
      <c r="F1526">
        <v>3.98</v>
      </c>
      <c r="G1526" t="s">
        <v>14</v>
      </c>
      <c r="H1526" t="s">
        <v>3</v>
      </c>
      <c r="I1526" t="s">
        <v>24</v>
      </c>
      <c r="J1526" t="s">
        <v>544</v>
      </c>
      <c r="K1526" t="s">
        <v>18</v>
      </c>
      <c r="L1526" t="s">
        <v>2578</v>
      </c>
      <c r="M1526">
        <v>0.56000000000000005</v>
      </c>
      <c r="N1526" t="s">
        <v>8</v>
      </c>
      <c r="O1526" t="s">
        <v>28</v>
      </c>
      <c r="P1526" t="s">
        <v>163</v>
      </c>
      <c r="Q1526" t="s">
        <v>2580</v>
      </c>
      <c r="R1526">
        <v>77566</v>
      </c>
      <c r="S1526">
        <v>42145</v>
      </c>
      <c r="T1526">
        <v>42146</v>
      </c>
      <c r="U1526">
        <v>2.1800000000000002</v>
      </c>
      <c r="V1526">
        <v>15</v>
      </c>
      <c r="W1526">
        <v>144.33000000000001</v>
      </c>
      <c r="X1526">
        <v>86411</v>
      </c>
      <c r="Y1526" t="s">
        <v>3216</v>
      </c>
    </row>
    <row r="1527" spans="1:25" x14ac:dyDescent="0.2">
      <c r="A1527">
        <v>820</v>
      </c>
      <c r="B1527" t="s">
        <v>2581</v>
      </c>
      <c r="C1527" t="s">
        <v>23</v>
      </c>
      <c r="D1527">
        <v>0.09</v>
      </c>
      <c r="E1527">
        <v>5.84</v>
      </c>
      <c r="F1527">
        <v>0.83</v>
      </c>
      <c r="G1527" t="s">
        <v>14</v>
      </c>
      <c r="H1527" t="s">
        <v>3</v>
      </c>
      <c r="I1527" t="s">
        <v>24</v>
      </c>
      <c r="J1527" t="s">
        <v>25</v>
      </c>
      <c r="K1527" t="s">
        <v>26</v>
      </c>
      <c r="L1527" t="s">
        <v>2582</v>
      </c>
      <c r="M1527">
        <v>0.49</v>
      </c>
      <c r="N1527" t="s">
        <v>8</v>
      </c>
      <c r="O1527" t="s">
        <v>35</v>
      </c>
      <c r="P1527" t="s">
        <v>42</v>
      </c>
      <c r="Q1527" t="s">
        <v>2583</v>
      </c>
      <c r="R1527">
        <v>99362</v>
      </c>
      <c r="S1527">
        <v>42145</v>
      </c>
      <c r="T1527">
        <v>42149</v>
      </c>
      <c r="U1527">
        <v>-2.87</v>
      </c>
      <c r="V1527">
        <v>1</v>
      </c>
      <c r="W1527">
        <v>5.9</v>
      </c>
      <c r="X1527">
        <v>90244</v>
      </c>
      <c r="Y1527" t="s">
        <v>3217</v>
      </c>
    </row>
    <row r="1528" spans="1:25" x14ac:dyDescent="0.2">
      <c r="A1528">
        <v>1527</v>
      </c>
      <c r="B1528" t="s">
        <v>314</v>
      </c>
      <c r="C1528" t="s">
        <v>23</v>
      </c>
      <c r="D1528">
        <v>0.09</v>
      </c>
      <c r="E1528">
        <v>50.98</v>
      </c>
      <c r="F1528">
        <v>6.5</v>
      </c>
      <c r="G1528" t="s">
        <v>14</v>
      </c>
      <c r="H1528" t="s">
        <v>47</v>
      </c>
      <c r="I1528" t="s">
        <v>16</v>
      </c>
      <c r="J1528" t="s">
        <v>17</v>
      </c>
      <c r="K1528" t="s">
        <v>49</v>
      </c>
      <c r="L1528" t="s">
        <v>1842</v>
      </c>
      <c r="M1528">
        <v>0.73</v>
      </c>
      <c r="N1528" t="s">
        <v>8</v>
      </c>
      <c r="O1528" t="s">
        <v>9</v>
      </c>
      <c r="P1528" t="s">
        <v>140</v>
      </c>
      <c r="Q1528" t="s">
        <v>316</v>
      </c>
      <c r="R1528">
        <v>35601</v>
      </c>
      <c r="S1528">
        <v>42145</v>
      </c>
      <c r="T1528">
        <v>42152</v>
      </c>
      <c r="U1528">
        <v>70.176000000000002</v>
      </c>
      <c r="V1528">
        <v>28</v>
      </c>
      <c r="W1528">
        <v>1395.41</v>
      </c>
      <c r="X1528">
        <v>86815</v>
      </c>
      <c r="Y1528" t="s">
        <v>3215</v>
      </c>
    </row>
    <row r="1529" spans="1:25" x14ac:dyDescent="0.2">
      <c r="A1529">
        <v>3319</v>
      </c>
      <c r="B1529" t="s">
        <v>2584</v>
      </c>
      <c r="C1529" t="s">
        <v>23</v>
      </c>
      <c r="D1529">
        <v>0.03</v>
      </c>
      <c r="E1529">
        <v>20.98</v>
      </c>
      <c r="F1529">
        <v>1.49</v>
      </c>
      <c r="G1529" t="s">
        <v>14</v>
      </c>
      <c r="H1529" t="s">
        <v>3</v>
      </c>
      <c r="I1529" t="s">
        <v>24</v>
      </c>
      <c r="J1529" t="s">
        <v>48</v>
      </c>
      <c r="K1529" t="s">
        <v>49</v>
      </c>
      <c r="L1529" t="s">
        <v>2585</v>
      </c>
      <c r="M1529">
        <v>0.35</v>
      </c>
      <c r="N1529" t="s">
        <v>8</v>
      </c>
      <c r="O1529" t="s">
        <v>9</v>
      </c>
      <c r="P1529" t="s">
        <v>376</v>
      </c>
      <c r="Q1529" t="s">
        <v>479</v>
      </c>
      <c r="R1529">
        <v>37075</v>
      </c>
      <c r="S1529">
        <v>42145</v>
      </c>
      <c r="T1529">
        <v>42145</v>
      </c>
      <c r="U1529">
        <v>30.024000000000001</v>
      </c>
      <c r="V1529">
        <v>20</v>
      </c>
      <c r="W1529">
        <v>431.43</v>
      </c>
      <c r="X1529">
        <v>90104</v>
      </c>
      <c r="Y1529" t="s">
        <v>3215</v>
      </c>
    </row>
    <row r="1530" spans="1:25" x14ac:dyDescent="0.2">
      <c r="A1530">
        <v>1129</v>
      </c>
      <c r="B1530" t="s">
        <v>762</v>
      </c>
      <c r="C1530" t="s">
        <v>92</v>
      </c>
      <c r="D1530">
        <v>0.02</v>
      </c>
      <c r="E1530">
        <v>7.64</v>
      </c>
      <c r="F1530">
        <v>1.39</v>
      </c>
      <c r="G1530" t="s">
        <v>14</v>
      </c>
      <c r="H1530" t="s">
        <v>47</v>
      </c>
      <c r="I1530" t="s">
        <v>24</v>
      </c>
      <c r="J1530" t="s">
        <v>321</v>
      </c>
      <c r="K1530" t="s">
        <v>49</v>
      </c>
      <c r="L1530" t="s">
        <v>1534</v>
      </c>
      <c r="M1530">
        <v>0.36</v>
      </c>
      <c r="N1530" t="s">
        <v>8</v>
      </c>
      <c r="O1530" t="s">
        <v>87</v>
      </c>
      <c r="P1530" t="s">
        <v>379</v>
      </c>
      <c r="Q1530" t="s">
        <v>764</v>
      </c>
      <c r="R1530">
        <v>2118</v>
      </c>
      <c r="S1530">
        <v>42145</v>
      </c>
      <c r="T1530">
        <v>42147</v>
      </c>
      <c r="U1530">
        <v>117.38</v>
      </c>
      <c r="V1530">
        <v>52</v>
      </c>
      <c r="W1530">
        <v>406.91</v>
      </c>
      <c r="X1530">
        <v>13735</v>
      </c>
      <c r="Y1530" t="s">
        <v>3218</v>
      </c>
    </row>
    <row r="1531" spans="1:25" x14ac:dyDescent="0.2">
      <c r="A1531">
        <v>1131</v>
      </c>
      <c r="B1531" t="s">
        <v>2586</v>
      </c>
      <c r="C1531" t="s">
        <v>92</v>
      </c>
      <c r="D1531">
        <v>0.02</v>
      </c>
      <c r="E1531">
        <v>7.64</v>
      </c>
      <c r="F1531">
        <v>1.39</v>
      </c>
      <c r="G1531" t="s">
        <v>14</v>
      </c>
      <c r="H1531" t="s">
        <v>47</v>
      </c>
      <c r="I1531" t="s">
        <v>24</v>
      </c>
      <c r="J1531" t="s">
        <v>321</v>
      </c>
      <c r="K1531" t="s">
        <v>49</v>
      </c>
      <c r="L1531" t="s">
        <v>1534</v>
      </c>
      <c r="M1531">
        <v>0.36</v>
      </c>
      <c r="N1531" t="s">
        <v>8</v>
      </c>
      <c r="O1531" t="s">
        <v>28</v>
      </c>
      <c r="P1531" t="s">
        <v>163</v>
      </c>
      <c r="Q1531" t="s">
        <v>2587</v>
      </c>
      <c r="R1531">
        <v>79907</v>
      </c>
      <c r="S1531">
        <v>42145</v>
      </c>
      <c r="T1531">
        <v>42147</v>
      </c>
      <c r="U1531">
        <v>70.193700000000007</v>
      </c>
      <c r="V1531">
        <v>13</v>
      </c>
      <c r="W1531">
        <v>101.73</v>
      </c>
      <c r="X1531">
        <v>88103</v>
      </c>
      <c r="Y1531" t="s">
        <v>3216</v>
      </c>
    </row>
    <row r="1532" spans="1:25" x14ac:dyDescent="0.2">
      <c r="A1532">
        <v>1254</v>
      </c>
      <c r="B1532" t="s">
        <v>1566</v>
      </c>
      <c r="C1532" t="s">
        <v>92</v>
      </c>
      <c r="D1532">
        <v>0.04</v>
      </c>
      <c r="E1532">
        <v>2.08</v>
      </c>
      <c r="F1532">
        <v>1.49</v>
      </c>
      <c r="G1532" t="s">
        <v>14</v>
      </c>
      <c r="H1532" t="s">
        <v>47</v>
      </c>
      <c r="I1532" t="s">
        <v>24</v>
      </c>
      <c r="J1532" t="s">
        <v>48</v>
      </c>
      <c r="K1532" t="s">
        <v>49</v>
      </c>
      <c r="L1532" t="s">
        <v>1386</v>
      </c>
      <c r="M1532">
        <v>0.36</v>
      </c>
      <c r="N1532" t="s">
        <v>8</v>
      </c>
      <c r="O1532" t="s">
        <v>28</v>
      </c>
      <c r="P1532" t="s">
        <v>163</v>
      </c>
      <c r="Q1532" t="s">
        <v>1567</v>
      </c>
      <c r="R1532">
        <v>77530</v>
      </c>
      <c r="S1532">
        <v>42145</v>
      </c>
      <c r="T1532">
        <v>42147</v>
      </c>
      <c r="U1532">
        <v>-11.281499999999999</v>
      </c>
      <c r="V1532">
        <v>16</v>
      </c>
      <c r="W1532">
        <v>33.770000000000003</v>
      </c>
      <c r="X1532">
        <v>89982</v>
      </c>
      <c r="Y1532" t="s">
        <v>3216</v>
      </c>
    </row>
    <row r="1533" spans="1:25" x14ac:dyDescent="0.2">
      <c r="A1533">
        <v>19</v>
      </c>
      <c r="B1533" t="s">
        <v>2588</v>
      </c>
      <c r="C1533" t="s">
        <v>46</v>
      </c>
      <c r="D1533">
        <v>7.0000000000000007E-2</v>
      </c>
      <c r="E1533">
        <v>12.99</v>
      </c>
      <c r="F1533">
        <v>9.44</v>
      </c>
      <c r="G1533" t="s">
        <v>14</v>
      </c>
      <c r="H1533" t="s">
        <v>3</v>
      </c>
      <c r="I1533" t="s">
        <v>16</v>
      </c>
      <c r="J1533" t="s">
        <v>32</v>
      </c>
      <c r="K1533" t="s">
        <v>120</v>
      </c>
      <c r="L1533" t="s">
        <v>2589</v>
      </c>
      <c r="M1533">
        <v>0.39</v>
      </c>
      <c r="N1533" t="s">
        <v>8</v>
      </c>
      <c r="O1533" t="s">
        <v>35</v>
      </c>
      <c r="P1533" t="s">
        <v>253</v>
      </c>
      <c r="Q1533" t="s">
        <v>2590</v>
      </c>
      <c r="R1533">
        <v>59801</v>
      </c>
      <c r="S1533">
        <v>42145</v>
      </c>
      <c r="T1533">
        <v>42147</v>
      </c>
      <c r="U1533">
        <v>-114.6399</v>
      </c>
      <c r="V1533">
        <v>18</v>
      </c>
      <c r="W1533">
        <v>231.79</v>
      </c>
      <c r="X1533">
        <v>90032</v>
      </c>
      <c r="Y1533" t="s">
        <v>3217</v>
      </c>
    </row>
    <row r="1534" spans="1:25" x14ac:dyDescent="0.2">
      <c r="A1534">
        <v>21</v>
      </c>
      <c r="B1534" t="s">
        <v>2496</v>
      </c>
      <c r="C1534" t="s">
        <v>46</v>
      </c>
      <c r="D1534">
        <v>0.08</v>
      </c>
      <c r="E1534">
        <v>5</v>
      </c>
      <c r="F1534">
        <v>3.39</v>
      </c>
      <c r="G1534" t="s">
        <v>14</v>
      </c>
      <c r="H1534" t="s">
        <v>3</v>
      </c>
      <c r="I1534" t="s">
        <v>24</v>
      </c>
      <c r="J1534" t="s">
        <v>152</v>
      </c>
      <c r="K1534" t="s">
        <v>26</v>
      </c>
      <c r="L1534" t="s">
        <v>2591</v>
      </c>
      <c r="M1534">
        <v>0.37</v>
      </c>
      <c r="N1534" t="s">
        <v>8</v>
      </c>
      <c r="O1534" t="s">
        <v>87</v>
      </c>
      <c r="P1534" t="s">
        <v>88</v>
      </c>
      <c r="Q1534" t="s">
        <v>89</v>
      </c>
      <c r="R1534">
        <v>10012</v>
      </c>
      <c r="S1534">
        <v>42145</v>
      </c>
      <c r="T1534">
        <v>42146</v>
      </c>
      <c r="U1534">
        <v>-17.489999999999998</v>
      </c>
      <c r="V1534">
        <v>58</v>
      </c>
      <c r="W1534">
        <v>293.06</v>
      </c>
      <c r="X1534">
        <v>42949</v>
      </c>
      <c r="Y1534" t="s">
        <v>3218</v>
      </c>
    </row>
    <row r="1535" spans="1:25" x14ac:dyDescent="0.2">
      <c r="A1535">
        <v>21</v>
      </c>
      <c r="B1535" t="s">
        <v>2496</v>
      </c>
      <c r="C1535" t="s">
        <v>46</v>
      </c>
      <c r="D1535">
        <v>7.0000000000000007E-2</v>
      </c>
      <c r="E1535">
        <v>12.99</v>
      </c>
      <c r="F1535">
        <v>9.44</v>
      </c>
      <c r="G1535" t="s">
        <v>14</v>
      </c>
      <c r="H1535" t="s">
        <v>3</v>
      </c>
      <c r="I1535" t="s">
        <v>16</v>
      </c>
      <c r="J1535" t="s">
        <v>32</v>
      </c>
      <c r="K1535" t="s">
        <v>120</v>
      </c>
      <c r="L1535" t="s">
        <v>2589</v>
      </c>
      <c r="M1535">
        <v>0.39</v>
      </c>
      <c r="N1535" t="s">
        <v>8</v>
      </c>
      <c r="O1535" t="s">
        <v>87</v>
      </c>
      <c r="P1535" t="s">
        <v>88</v>
      </c>
      <c r="Q1535" t="s">
        <v>89</v>
      </c>
      <c r="R1535">
        <v>10012</v>
      </c>
      <c r="S1535">
        <v>42145</v>
      </c>
      <c r="T1535">
        <v>42147</v>
      </c>
      <c r="U1535">
        <v>-114.6399</v>
      </c>
      <c r="V1535">
        <v>71</v>
      </c>
      <c r="W1535">
        <v>914.29</v>
      </c>
      <c r="X1535">
        <v>42949</v>
      </c>
      <c r="Y1535" t="s">
        <v>3218</v>
      </c>
    </row>
    <row r="1536" spans="1:25" x14ac:dyDescent="0.2">
      <c r="A1536">
        <v>3206</v>
      </c>
      <c r="B1536" t="s">
        <v>1902</v>
      </c>
      <c r="C1536" t="s">
        <v>46</v>
      </c>
      <c r="D1536">
        <v>0.06</v>
      </c>
      <c r="E1536">
        <v>218.08</v>
      </c>
      <c r="F1536">
        <v>18.059999999999999</v>
      </c>
      <c r="G1536" t="s">
        <v>63</v>
      </c>
      <c r="H1536" t="s">
        <v>15</v>
      </c>
      <c r="I1536" t="s">
        <v>4</v>
      </c>
      <c r="J1536" t="s">
        <v>85</v>
      </c>
      <c r="K1536" t="s">
        <v>40</v>
      </c>
      <c r="L1536" t="s">
        <v>2592</v>
      </c>
      <c r="M1536">
        <v>0.56999999999999995</v>
      </c>
      <c r="N1536" t="s">
        <v>8</v>
      </c>
      <c r="O1536" t="s">
        <v>35</v>
      </c>
      <c r="P1536" t="s">
        <v>466</v>
      </c>
      <c r="Q1536" t="s">
        <v>1904</v>
      </c>
      <c r="R1536">
        <v>83301</v>
      </c>
      <c r="S1536">
        <v>42145</v>
      </c>
      <c r="T1536">
        <v>42147</v>
      </c>
      <c r="U1536">
        <v>969.42</v>
      </c>
      <c r="V1536">
        <v>7</v>
      </c>
      <c r="W1536">
        <v>1488.51</v>
      </c>
      <c r="X1536">
        <v>87934</v>
      </c>
      <c r="Y1536" t="s">
        <v>3217</v>
      </c>
    </row>
    <row r="1537" spans="1:25" x14ac:dyDescent="0.2">
      <c r="A1537">
        <v>2385</v>
      </c>
      <c r="B1537" t="s">
        <v>2593</v>
      </c>
      <c r="C1537" t="s">
        <v>1</v>
      </c>
      <c r="D1537">
        <v>0.1</v>
      </c>
      <c r="E1537">
        <v>130.97999999999999</v>
      </c>
      <c r="F1537">
        <v>30</v>
      </c>
      <c r="G1537" t="s">
        <v>2</v>
      </c>
      <c r="H1537" t="s">
        <v>3</v>
      </c>
      <c r="I1537" t="s">
        <v>4</v>
      </c>
      <c r="J1537" t="s">
        <v>85</v>
      </c>
      <c r="K1537" t="s">
        <v>33</v>
      </c>
      <c r="L1537" t="s">
        <v>2175</v>
      </c>
      <c r="M1537">
        <v>0.78</v>
      </c>
      <c r="N1537" t="s">
        <v>8</v>
      </c>
      <c r="O1537" t="s">
        <v>35</v>
      </c>
      <c r="P1537" t="s">
        <v>616</v>
      </c>
      <c r="Q1537" t="s">
        <v>2594</v>
      </c>
      <c r="R1537">
        <v>88001</v>
      </c>
      <c r="S1537">
        <v>42146</v>
      </c>
      <c r="T1537">
        <v>42148</v>
      </c>
      <c r="U1537">
        <v>2000.11</v>
      </c>
      <c r="V1537">
        <v>18</v>
      </c>
      <c r="W1537">
        <v>2259.9899999999998</v>
      </c>
      <c r="X1537">
        <v>89184</v>
      </c>
      <c r="Y1537" t="s">
        <v>3217</v>
      </c>
    </row>
    <row r="1538" spans="1:25" x14ac:dyDescent="0.2">
      <c r="A1538">
        <v>2699</v>
      </c>
      <c r="B1538" t="s">
        <v>2065</v>
      </c>
      <c r="C1538" t="s">
        <v>1</v>
      </c>
      <c r="D1538">
        <v>0.06</v>
      </c>
      <c r="E1538">
        <v>4.9800000000000004</v>
      </c>
      <c r="F1538">
        <v>4.95</v>
      </c>
      <c r="G1538" t="s">
        <v>14</v>
      </c>
      <c r="H1538" t="s">
        <v>70</v>
      </c>
      <c r="I1538" t="s">
        <v>24</v>
      </c>
      <c r="J1538" t="s">
        <v>48</v>
      </c>
      <c r="K1538" t="s">
        <v>49</v>
      </c>
      <c r="L1538" t="s">
        <v>2595</v>
      </c>
      <c r="M1538">
        <v>0.37</v>
      </c>
      <c r="N1538" t="s">
        <v>8</v>
      </c>
      <c r="O1538" t="s">
        <v>35</v>
      </c>
      <c r="P1538" t="s">
        <v>564</v>
      </c>
      <c r="Q1538" t="s">
        <v>2067</v>
      </c>
      <c r="R1538">
        <v>86442</v>
      </c>
      <c r="S1538">
        <v>42146</v>
      </c>
      <c r="T1538">
        <v>42148</v>
      </c>
      <c r="U1538">
        <v>-103.224</v>
      </c>
      <c r="V1538">
        <v>16</v>
      </c>
      <c r="W1538">
        <v>78.989999999999995</v>
      </c>
      <c r="X1538">
        <v>87677</v>
      </c>
      <c r="Y1538" t="s">
        <v>3217</v>
      </c>
    </row>
    <row r="1539" spans="1:25" x14ac:dyDescent="0.2">
      <c r="A1539">
        <v>181</v>
      </c>
      <c r="B1539" t="s">
        <v>1263</v>
      </c>
      <c r="C1539" t="s">
        <v>13</v>
      </c>
      <c r="D1539">
        <v>7.0000000000000007E-2</v>
      </c>
      <c r="E1539">
        <v>1.68</v>
      </c>
      <c r="F1539">
        <v>1.57</v>
      </c>
      <c r="G1539" t="s">
        <v>14</v>
      </c>
      <c r="H1539" t="s">
        <v>70</v>
      </c>
      <c r="I1539" t="s">
        <v>24</v>
      </c>
      <c r="J1539" t="s">
        <v>25</v>
      </c>
      <c r="K1539" t="s">
        <v>26</v>
      </c>
      <c r="L1539" t="s">
        <v>550</v>
      </c>
      <c r="M1539">
        <v>0.59</v>
      </c>
      <c r="N1539" t="s">
        <v>8</v>
      </c>
      <c r="O1539" t="s">
        <v>35</v>
      </c>
      <c r="P1539" t="s">
        <v>66</v>
      </c>
      <c r="Q1539" t="s">
        <v>917</v>
      </c>
      <c r="R1539">
        <v>94122</v>
      </c>
      <c r="S1539">
        <v>42146</v>
      </c>
      <c r="T1539">
        <v>42147</v>
      </c>
      <c r="U1539">
        <v>-35.75</v>
      </c>
      <c r="V1539">
        <v>116</v>
      </c>
      <c r="W1539">
        <v>186.59</v>
      </c>
      <c r="X1539">
        <v>3585</v>
      </c>
      <c r="Y1539" t="s">
        <v>3217</v>
      </c>
    </row>
    <row r="1540" spans="1:25" x14ac:dyDescent="0.2">
      <c r="A1540">
        <v>188</v>
      </c>
      <c r="B1540" t="s">
        <v>2596</v>
      </c>
      <c r="C1540" t="s">
        <v>13</v>
      </c>
      <c r="D1540">
        <v>7.0000000000000007E-2</v>
      </c>
      <c r="E1540">
        <v>10.06</v>
      </c>
      <c r="F1540">
        <v>2.06</v>
      </c>
      <c r="G1540" t="s">
        <v>14</v>
      </c>
      <c r="H1540" t="s">
        <v>70</v>
      </c>
      <c r="I1540" t="s">
        <v>24</v>
      </c>
      <c r="J1540" t="s">
        <v>64</v>
      </c>
      <c r="K1540" t="s">
        <v>26</v>
      </c>
      <c r="L1540" t="s">
        <v>149</v>
      </c>
      <c r="M1540">
        <v>0.39</v>
      </c>
      <c r="N1540" t="s">
        <v>8</v>
      </c>
      <c r="O1540" t="s">
        <v>28</v>
      </c>
      <c r="P1540" t="s">
        <v>163</v>
      </c>
      <c r="Q1540" t="s">
        <v>1933</v>
      </c>
      <c r="R1540">
        <v>76240</v>
      </c>
      <c r="S1540">
        <v>42146</v>
      </c>
      <c r="T1540">
        <v>42146</v>
      </c>
      <c r="U1540">
        <v>152.65559999999999</v>
      </c>
      <c r="V1540">
        <v>23</v>
      </c>
      <c r="W1540">
        <v>221.24</v>
      </c>
      <c r="X1540">
        <v>88361</v>
      </c>
      <c r="Y1540" t="s">
        <v>3216</v>
      </c>
    </row>
    <row r="1541" spans="1:25" x14ac:dyDescent="0.2">
      <c r="A1541">
        <v>188</v>
      </c>
      <c r="B1541" t="s">
        <v>2596</v>
      </c>
      <c r="C1541" t="s">
        <v>13</v>
      </c>
      <c r="D1541">
        <v>7.0000000000000007E-2</v>
      </c>
      <c r="E1541">
        <v>1.68</v>
      </c>
      <c r="F1541">
        <v>1.57</v>
      </c>
      <c r="G1541" t="s">
        <v>14</v>
      </c>
      <c r="H1541" t="s">
        <v>70</v>
      </c>
      <c r="I1541" t="s">
        <v>24</v>
      </c>
      <c r="J1541" t="s">
        <v>25</v>
      </c>
      <c r="K1541" t="s">
        <v>26</v>
      </c>
      <c r="L1541" t="s">
        <v>550</v>
      </c>
      <c r="M1541">
        <v>0.59</v>
      </c>
      <c r="N1541" t="s">
        <v>8</v>
      </c>
      <c r="O1541" t="s">
        <v>28</v>
      </c>
      <c r="P1541" t="s">
        <v>163</v>
      </c>
      <c r="Q1541" t="s">
        <v>1933</v>
      </c>
      <c r="R1541">
        <v>76240</v>
      </c>
      <c r="S1541">
        <v>42146</v>
      </c>
      <c r="T1541">
        <v>42147</v>
      </c>
      <c r="U1541">
        <v>7.15</v>
      </c>
      <c r="V1541">
        <v>29</v>
      </c>
      <c r="W1541">
        <v>46.65</v>
      </c>
      <c r="X1541">
        <v>88361</v>
      </c>
      <c r="Y1541" t="s">
        <v>3216</v>
      </c>
    </row>
    <row r="1542" spans="1:25" x14ac:dyDescent="0.2">
      <c r="A1542">
        <v>1246</v>
      </c>
      <c r="B1542" t="s">
        <v>1987</v>
      </c>
      <c r="C1542" t="s">
        <v>23</v>
      </c>
      <c r="D1542">
        <v>0.03</v>
      </c>
      <c r="E1542">
        <v>256.99</v>
      </c>
      <c r="F1542">
        <v>11.25</v>
      </c>
      <c r="G1542" t="s">
        <v>14</v>
      </c>
      <c r="H1542" t="s">
        <v>47</v>
      </c>
      <c r="I1542" t="s">
        <v>16</v>
      </c>
      <c r="J1542" t="s">
        <v>17</v>
      </c>
      <c r="K1542" t="s">
        <v>49</v>
      </c>
      <c r="L1542" t="s">
        <v>2597</v>
      </c>
      <c r="M1542">
        <v>0.51</v>
      </c>
      <c r="N1542" t="s">
        <v>8</v>
      </c>
      <c r="O1542" t="s">
        <v>87</v>
      </c>
      <c r="P1542" t="s">
        <v>88</v>
      </c>
      <c r="Q1542" t="s">
        <v>89</v>
      </c>
      <c r="R1542">
        <v>10009</v>
      </c>
      <c r="S1542">
        <v>42146</v>
      </c>
      <c r="T1542">
        <v>42146</v>
      </c>
      <c r="U1542">
        <v>1489.8</v>
      </c>
      <c r="V1542">
        <v>32</v>
      </c>
      <c r="W1542">
        <v>8216.2800000000007</v>
      </c>
      <c r="X1542">
        <v>46853</v>
      </c>
      <c r="Y1542" t="s">
        <v>3218</v>
      </c>
    </row>
    <row r="1543" spans="1:25" x14ac:dyDescent="0.2">
      <c r="A1543">
        <v>1257</v>
      </c>
      <c r="B1543" t="s">
        <v>2257</v>
      </c>
      <c r="C1543" t="s">
        <v>92</v>
      </c>
      <c r="D1543">
        <v>0.01</v>
      </c>
      <c r="E1543">
        <v>115.99</v>
      </c>
      <c r="F1543">
        <v>56.14</v>
      </c>
      <c r="G1543" t="s">
        <v>2</v>
      </c>
      <c r="H1543" t="s">
        <v>47</v>
      </c>
      <c r="I1543" t="s">
        <v>16</v>
      </c>
      <c r="J1543" t="s">
        <v>32</v>
      </c>
      <c r="K1543" t="s">
        <v>33</v>
      </c>
      <c r="L1543" t="s">
        <v>456</v>
      </c>
      <c r="M1543">
        <v>0.4</v>
      </c>
      <c r="N1543" t="s">
        <v>8</v>
      </c>
      <c r="O1543" t="s">
        <v>35</v>
      </c>
      <c r="P1543" t="s">
        <v>36</v>
      </c>
      <c r="Q1543" t="s">
        <v>1099</v>
      </c>
      <c r="R1543">
        <v>80013</v>
      </c>
      <c r="S1543">
        <v>42146</v>
      </c>
      <c r="T1543">
        <v>42147</v>
      </c>
      <c r="U1543">
        <v>-164.39519999999999</v>
      </c>
      <c r="V1543">
        <v>5</v>
      </c>
      <c r="W1543">
        <v>604.35</v>
      </c>
      <c r="X1543">
        <v>86535</v>
      </c>
      <c r="Y1543" t="s">
        <v>3217</v>
      </c>
    </row>
    <row r="1544" spans="1:25" x14ac:dyDescent="0.2">
      <c r="A1544">
        <v>2976</v>
      </c>
      <c r="B1544" t="s">
        <v>2598</v>
      </c>
      <c r="C1544" t="s">
        <v>92</v>
      </c>
      <c r="D1544">
        <v>0.01</v>
      </c>
      <c r="E1544">
        <v>35.99</v>
      </c>
      <c r="F1544">
        <v>0.99</v>
      </c>
      <c r="G1544" t="s">
        <v>14</v>
      </c>
      <c r="H1544" t="s">
        <v>3</v>
      </c>
      <c r="I1544" t="s">
        <v>16</v>
      </c>
      <c r="J1544" t="s">
        <v>111</v>
      </c>
      <c r="K1544" t="s">
        <v>18</v>
      </c>
      <c r="L1544" t="s">
        <v>1961</v>
      </c>
      <c r="M1544">
        <v>0.35</v>
      </c>
      <c r="N1544" t="s">
        <v>8</v>
      </c>
      <c r="O1544" t="s">
        <v>28</v>
      </c>
      <c r="P1544" t="s">
        <v>333</v>
      </c>
      <c r="Q1544" t="s">
        <v>2599</v>
      </c>
      <c r="R1544">
        <v>53154</v>
      </c>
      <c r="S1544">
        <v>42146</v>
      </c>
      <c r="T1544">
        <v>42147</v>
      </c>
      <c r="U1544">
        <v>882.48239999999998</v>
      </c>
      <c r="V1544">
        <v>41</v>
      </c>
      <c r="W1544">
        <v>1278.96</v>
      </c>
      <c r="X1544">
        <v>89047</v>
      </c>
      <c r="Y1544" t="s">
        <v>3216</v>
      </c>
    </row>
    <row r="1545" spans="1:25" x14ac:dyDescent="0.2">
      <c r="A1545">
        <v>2198</v>
      </c>
      <c r="B1545" t="s">
        <v>2600</v>
      </c>
      <c r="C1545" t="s">
        <v>46</v>
      </c>
      <c r="D1545">
        <v>0.03</v>
      </c>
      <c r="E1545">
        <v>25.98</v>
      </c>
      <c r="F1545">
        <v>4.08</v>
      </c>
      <c r="G1545" t="s">
        <v>14</v>
      </c>
      <c r="H1545" t="s">
        <v>3</v>
      </c>
      <c r="I1545" t="s">
        <v>24</v>
      </c>
      <c r="J1545" t="s">
        <v>25</v>
      </c>
      <c r="K1545" t="s">
        <v>18</v>
      </c>
      <c r="L1545" t="s">
        <v>2601</v>
      </c>
      <c r="M1545">
        <v>0.56999999999999995</v>
      </c>
      <c r="N1545" t="s">
        <v>8</v>
      </c>
      <c r="O1545" t="s">
        <v>87</v>
      </c>
      <c r="P1545" t="s">
        <v>88</v>
      </c>
      <c r="Q1545" t="s">
        <v>2602</v>
      </c>
      <c r="R1545">
        <v>11757</v>
      </c>
      <c r="S1545">
        <v>42146</v>
      </c>
      <c r="T1545">
        <v>42149</v>
      </c>
      <c r="U1545">
        <v>295.90649999999999</v>
      </c>
      <c r="V1545">
        <v>16</v>
      </c>
      <c r="W1545">
        <v>428.85</v>
      </c>
      <c r="X1545">
        <v>89174</v>
      </c>
      <c r="Y1545" t="s">
        <v>3218</v>
      </c>
    </row>
    <row r="1546" spans="1:25" x14ac:dyDescent="0.2">
      <c r="A1546">
        <v>2198</v>
      </c>
      <c r="B1546" t="s">
        <v>2600</v>
      </c>
      <c r="C1546" t="s">
        <v>46</v>
      </c>
      <c r="D1546">
        <v>0.1</v>
      </c>
      <c r="E1546">
        <v>20.98</v>
      </c>
      <c r="F1546">
        <v>53.03</v>
      </c>
      <c r="G1546" t="s">
        <v>2</v>
      </c>
      <c r="H1546" t="s">
        <v>3</v>
      </c>
      <c r="I1546" t="s">
        <v>24</v>
      </c>
      <c r="J1546" t="s">
        <v>54</v>
      </c>
      <c r="K1546" t="s">
        <v>33</v>
      </c>
      <c r="L1546" t="s">
        <v>1066</v>
      </c>
      <c r="M1546">
        <v>0.78</v>
      </c>
      <c r="N1546" t="s">
        <v>8</v>
      </c>
      <c r="O1546" t="s">
        <v>87</v>
      </c>
      <c r="P1546" t="s">
        <v>88</v>
      </c>
      <c r="Q1546" t="s">
        <v>2602</v>
      </c>
      <c r="R1546">
        <v>11757</v>
      </c>
      <c r="S1546">
        <v>42146</v>
      </c>
      <c r="T1546">
        <v>42146</v>
      </c>
      <c r="U1546">
        <v>-2111.36</v>
      </c>
      <c r="V1546">
        <v>16</v>
      </c>
      <c r="W1546">
        <v>342.54</v>
      </c>
      <c r="X1546">
        <v>89174</v>
      </c>
      <c r="Y1546" t="s">
        <v>3218</v>
      </c>
    </row>
    <row r="1547" spans="1:25" x14ac:dyDescent="0.2">
      <c r="A1547">
        <v>2526</v>
      </c>
      <c r="B1547" t="s">
        <v>2603</v>
      </c>
      <c r="C1547" t="s">
        <v>1</v>
      </c>
      <c r="D1547">
        <v>0.01</v>
      </c>
      <c r="E1547">
        <v>2.16</v>
      </c>
      <c r="F1547">
        <v>6.05</v>
      </c>
      <c r="G1547" t="s">
        <v>14</v>
      </c>
      <c r="H1547" t="s">
        <v>70</v>
      </c>
      <c r="I1547" t="s">
        <v>24</v>
      </c>
      <c r="J1547" t="s">
        <v>48</v>
      </c>
      <c r="K1547" t="s">
        <v>49</v>
      </c>
      <c r="L1547" t="s">
        <v>872</v>
      </c>
      <c r="M1547">
        <v>0.37</v>
      </c>
      <c r="N1547" t="s">
        <v>8</v>
      </c>
      <c r="O1547" t="s">
        <v>9</v>
      </c>
      <c r="P1547" t="s">
        <v>144</v>
      </c>
      <c r="Q1547" t="s">
        <v>2005</v>
      </c>
      <c r="R1547">
        <v>70506</v>
      </c>
      <c r="S1547">
        <v>42147</v>
      </c>
      <c r="T1547">
        <v>42149</v>
      </c>
      <c r="U1547">
        <v>395.76</v>
      </c>
      <c r="V1547">
        <v>24</v>
      </c>
      <c r="W1547">
        <v>58.05</v>
      </c>
      <c r="X1547">
        <v>87208</v>
      </c>
      <c r="Y1547" t="s">
        <v>3215</v>
      </c>
    </row>
    <row r="1548" spans="1:25" x14ac:dyDescent="0.2">
      <c r="A1548">
        <v>2527</v>
      </c>
      <c r="B1548" t="s">
        <v>2604</v>
      </c>
      <c r="C1548" t="s">
        <v>1</v>
      </c>
      <c r="D1548">
        <v>7.0000000000000007E-2</v>
      </c>
      <c r="E1548">
        <v>21.38</v>
      </c>
      <c r="F1548">
        <v>8.99</v>
      </c>
      <c r="G1548" t="s">
        <v>14</v>
      </c>
      <c r="H1548" t="s">
        <v>70</v>
      </c>
      <c r="I1548" t="s">
        <v>24</v>
      </c>
      <c r="J1548" t="s">
        <v>25</v>
      </c>
      <c r="K1548" t="s">
        <v>18</v>
      </c>
      <c r="L1548" t="s">
        <v>1653</v>
      </c>
      <c r="M1548">
        <v>0.59</v>
      </c>
      <c r="N1548" t="s">
        <v>8</v>
      </c>
      <c r="O1548" t="s">
        <v>9</v>
      </c>
      <c r="P1548" t="s">
        <v>144</v>
      </c>
      <c r="Q1548" t="s">
        <v>2605</v>
      </c>
      <c r="R1548">
        <v>70601</v>
      </c>
      <c r="S1548">
        <v>42147</v>
      </c>
      <c r="T1548">
        <v>42149</v>
      </c>
      <c r="U1548">
        <v>-39.396000000000001</v>
      </c>
      <c r="V1548">
        <v>3</v>
      </c>
      <c r="W1548">
        <v>68.64</v>
      </c>
      <c r="X1548">
        <v>87208</v>
      </c>
      <c r="Y1548" t="s">
        <v>3215</v>
      </c>
    </row>
    <row r="1549" spans="1:25" x14ac:dyDescent="0.2">
      <c r="A1549">
        <v>1182</v>
      </c>
      <c r="B1549" t="s">
        <v>2606</v>
      </c>
      <c r="C1549" t="s">
        <v>13</v>
      </c>
      <c r="D1549">
        <v>7.0000000000000007E-2</v>
      </c>
      <c r="E1549">
        <v>2.61</v>
      </c>
      <c r="F1549">
        <v>0.5</v>
      </c>
      <c r="G1549" t="s">
        <v>14</v>
      </c>
      <c r="H1549" t="s">
        <v>47</v>
      </c>
      <c r="I1549" t="s">
        <v>24</v>
      </c>
      <c r="J1549" t="s">
        <v>128</v>
      </c>
      <c r="K1549" t="s">
        <v>49</v>
      </c>
      <c r="L1549" t="s">
        <v>1343</v>
      </c>
      <c r="M1549">
        <v>0.39</v>
      </c>
      <c r="N1549" t="s">
        <v>8</v>
      </c>
      <c r="O1549" t="s">
        <v>35</v>
      </c>
      <c r="P1549" t="s">
        <v>122</v>
      </c>
      <c r="Q1549" t="s">
        <v>2607</v>
      </c>
      <c r="R1549">
        <v>84660</v>
      </c>
      <c r="S1549">
        <v>42147</v>
      </c>
      <c r="T1549">
        <v>42147</v>
      </c>
      <c r="U1549">
        <v>27.013500000000001</v>
      </c>
      <c r="V1549">
        <v>15</v>
      </c>
      <c r="W1549">
        <v>39.15</v>
      </c>
      <c r="X1549">
        <v>86913</v>
      </c>
      <c r="Y1549" t="s">
        <v>3217</v>
      </c>
    </row>
    <row r="1550" spans="1:25" x14ac:dyDescent="0.2">
      <c r="A1550">
        <v>3249</v>
      </c>
      <c r="B1550" t="s">
        <v>2608</v>
      </c>
      <c r="C1550" t="s">
        <v>13</v>
      </c>
      <c r="D1550">
        <v>0.03</v>
      </c>
      <c r="E1550">
        <v>42.8</v>
      </c>
      <c r="F1550">
        <v>2.99</v>
      </c>
      <c r="G1550" t="s">
        <v>14</v>
      </c>
      <c r="H1550" t="s">
        <v>70</v>
      </c>
      <c r="I1550" t="s">
        <v>24</v>
      </c>
      <c r="J1550" t="s">
        <v>48</v>
      </c>
      <c r="K1550" t="s">
        <v>49</v>
      </c>
      <c r="L1550" t="s">
        <v>2609</v>
      </c>
      <c r="M1550">
        <v>0.36</v>
      </c>
      <c r="N1550" t="s">
        <v>8</v>
      </c>
      <c r="O1550" t="s">
        <v>87</v>
      </c>
      <c r="P1550" t="s">
        <v>394</v>
      </c>
      <c r="Q1550" t="s">
        <v>2610</v>
      </c>
      <c r="R1550">
        <v>21403</v>
      </c>
      <c r="S1550">
        <v>42147</v>
      </c>
      <c r="T1550">
        <v>42148</v>
      </c>
      <c r="U1550">
        <v>462.92099999999999</v>
      </c>
      <c r="V1550">
        <v>16</v>
      </c>
      <c r="W1550">
        <v>670.9</v>
      </c>
      <c r="X1550">
        <v>87298</v>
      </c>
      <c r="Y1550" t="s">
        <v>3218</v>
      </c>
    </row>
    <row r="1551" spans="1:25" x14ac:dyDescent="0.2">
      <c r="A1551">
        <v>460</v>
      </c>
      <c r="B1551" t="s">
        <v>2611</v>
      </c>
      <c r="C1551" t="s">
        <v>23</v>
      </c>
      <c r="D1551">
        <v>7.0000000000000007E-2</v>
      </c>
      <c r="E1551">
        <v>16.91</v>
      </c>
      <c r="F1551">
        <v>6.25</v>
      </c>
      <c r="G1551" t="s">
        <v>14</v>
      </c>
      <c r="H1551" t="s">
        <v>47</v>
      </c>
      <c r="I1551" t="s">
        <v>24</v>
      </c>
      <c r="J1551" t="s">
        <v>54</v>
      </c>
      <c r="K1551" t="s">
        <v>49</v>
      </c>
      <c r="L1551" t="s">
        <v>2612</v>
      </c>
      <c r="M1551">
        <v>0.57999999999999996</v>
      </c>
      <c r="N1551" t="s">
        <v>8</v>
      </c>
      <c r="O1551" t="s">
        <v>87</v>
      </c>
      <c r="P1551" t="s">
        <v>373</v>
      </c>
      <c r="Q1551" t="s">
        <v>2613</v>
      </c>
      <c r="R1551">
        <v>8332</v>
      </c>
      <c r="S1551">
        <v>42147</v>
      </c>
      <c r="T1551">
        <v>42154</v>
      </c>
      <c r="U1551">
        <v>7.9</v>
      </c>
      <c r="V1551">
        <v>31</v>
      </c>
      <c r="W1551">
        <v>492.9</v>
      </c>
      <c r="X1551">
        <v>86014</v>
      </c>
      <c r="Y1551" t="s">
        <v>3218</v>
      </c>
    </row>
    <row r="1552" spans="1:25" x14ac:dyDescent="0.2">
      <c r="A1552">
        <v>2858</v>
      </c>
      <c r="B1552" t="s">
        <v>2527</v>
      </c>
      <c r="C1552" t="s">
        <v>23</v>
      </c>
      <c r="D1552">
        <v>0.04</v>
      </c>
      <c r="E1552">
        <v>67.28</v>
      </c>
      <c r="F1552">
        <v>19.989999999999998</v>
      </c>
      <c r="G1552" t="s">
        <v>14</v>
      </c>
      <c r="H1552" t="s">
        <v>70</v>
      </c>
      <c r="I1552" t="s">
        <v>24</v>
      </c>
      <c r="J1552" t="s">
        <v>48</v>
      </c>
      <c r="K1552" t="s">
        <v>49</v>
      </c>
      <c r="L1552" t="s">
        <v>1927</v>
      </c>
      <c r="M1552">
        <v>0.4</v>
      </c>
      <c r="N1552" t="s">
        <v>8</v>
      </c>
      <c r="O1552" t="s">
        <v>9</v>
      </c>
      <c r="P1552" t="s">
        <v>99</v>
      </c>
      <c r="Q1552" t="s">
        <v>1339</v>
      </c>
      <c r="R1552">
        <v>32259</v>
      </c>
      <c r="S1552">
        <v>42147</v>
      </c>
      <c r="T1552">
        <v>42152</v>
      </c>
      <c r="U1552">
        <v>14.754</v>
      </c>
      <c r="V1552">
        <v>30</v>
      </c>
      <c r="W1552">
        <v>2051.6799999999998</v>
      </c>
      <c r="X1552">
        <v>88282</v>
      </c>
      <c r="Y1552" t="s">
        <v>3215</v>
      </c>
    </row>
    <row r="1553" spans="1:25" x14ac:dyDescent="0.2">
      <c r="A1553">
        <v>2858</v>
      </c>
      <c r="B1553" t="s">
        <v>2527</v>
      </c>
      <c r="C1553" t="s">
        <v>23</v>
      </c>
      <c r="D1553">
        <v>0.1</v>
      </c>
      <c r="E1553">
        <v>130.97999999999999</v>
      </c>
      <c r="F1553">
        <v>54.74</v>
      </c>
      <c r="G1553" t="s">
        <v>2</v>
      </c>
      <c r="H1553" t="s">
        <v>70</v>
      </c>
      <c r="I1553" t="s">
        <v>4</v>
      </c>
      <c r="J1553" t="s">
        <v>93</v>
      </c>
      <c r="K1553" t="s">
        <v>6</v>
      </c>
      <c r="L1553" t="s">
        <v>1379</v>
      </c>
      <c r="M1553">
        <v>0.69</v>
      </c>
      <c r="N1553" t="s">
        <v>8</v>
      </c>
      <c r="O1553" t="s">
        <v>9</v>
      </c>
      <c r="P1553" t="s">
        <v>99</v>
      </c>
      <c r="Q1553" t="s">
        <v>1339</v>
      </c>
      <c r="R1553">
        <v>32259</v>
      </c>
      <c r="S1553">
        <v>42147</v>
      </c>
      <c r="T1553">
        <v>42147</v>
      </c>
      <c r="U1553">
        <v>669.61199999999997</v>
      </c>
      <c r="V1553">
        <v>42</v>
      </c>
      <c r="W1553">
        <v>5295.03</v>
      </c>
      <c r="X1553">
        <v>88282</v>
      </c>
      <c r="Y1553" t="s">
        <v>3215</v>
      </c>
    </row>
    <row r="1554" spans="1:25" x14ac:dyDescent="0.2">
      <c r="A1554">
        <v>2858</v>
      </c>
      <c r="B1554" t="s">
        <v>2527</v>
      </c>
      <c r="C1554" t="s">
        <v>23</v>
      </c>
      <c r="D1554">
        <v>0.04</v>
      </c>
      <c r="E1554">
        <v>2.78</v>
      </c>
      <c r="F1554">
        <v>1.25</v>
      </c>
      <c r="G1554" t="s">
        <v>14</v>
      </c>
      <c r="H1554" t="s">
        <v>70</v>
      </c>
      <c r="I1554" t="s">
        <v>24</v>
      </c>
      <c r="J1554" t="s">
        <v>25</v>
      </c>
      <c r="K1554" t="s">
        <v>26</v>
      </c>
      <c r="L1554" t="s">
        <v>358</v>
      </c>
      <c r="M1554">
        <v>0.59</v>
      </c>
      <c r="N1554" t="s">
        <v>8</v>
      </c>
      <c r="O1554" t="s">
        <v>9</v>
      </c>
      <c r="P1554" t="s">
        <v>99</v>
      </c>
      <c r="Q1554" t="s">
        <v>1339</v>
      </c>
      <c r="R1554">
        <v>32259</v>
      </c>
      <c r="S1554">
        <v>42147</v>
      </c>
      <c r="T1554">
        <v>42147</v>
      </c>
      <c r="U1554">
        <v>213</v>
      </c>
      <c r="V1554">
        <v>28</v>
      </c>
      <c r="W1554">
        <v>80.27</v>
      </c>
      <c r="X1554">
        <v>88282</v>
      </c>
      <c r="Y1554" t="s">
        <v>3215</v>
      </c>
    </row>
    <row r="1555" spans="1:25" x14ac:dyDescent="0.2">
      <c r="A1555">
        <v>398</v>
      </c>
      <c r="B1555" t="s">
        <v>2614</v>
      </c>
      <c r="C1555" t="s">
        <v>92</v>
      </c>
      <c r="D1555">
        <v>0.05</v>
      </c>
      <c r="E1555">
        <v>63.94</v>
      </c>
      <c r="F1555">
        <v>14.48</v>
      </c>
      <c r="G1555" t="s">
        <v>14</v>
      </c>
      <c r="H1555" t="s">
        <v>70</v>
      </c>
      <c r="I1555" t="s">
        <v>4</v>
      </c>
      <c r="J1555" t="s">
        <v>102</v>
      </c>
      <c r="K1555" t="s">
        <v>49</v>
      </c>
      <c r="L1555" t="s">
        <v>1970</v>
      </c>
      <c r="M1555">
        <v>0.46</v>
      </c>
      <c r="N1555" t="s">
        <v>8</v>
      </c>
      <c r="O1555" t="s">
        <v>87</v>
      </c>
      <c r="P1555" t="s">
        <v>293</v>
      </c>
      <c r="Q1555" t="s">
        <v>2615</v>
      </c>
      <c r="R1555">
        <v>45406</v>
      </c>
      <c r="S1555">
        <v>42147</v>
      </c>
      <c r="T1555">
        <v>42149</v>
      </c>
      <c r="U1555">
        <v>1372.6307999999999</v>
      </c>
      <c r="V1555">
        <v>31</v>
      </c>
      <c r="W1555">
        <v>1989.32</v>
      </c>
      <c r="X1555">
        <v>89320</v>
      </c>
      <c r="Y1555" t="s">
        <v>3218</v>
      </c>
    </row>
    <row r="1556" spans="1:25" x14ac:dyDescent="0.2">
      <c r="A1556">
        <v>540</v>
      </c>
      <c r="B1556" t="s">
        <v>2484</v>
      </c>
      <c r="C1556" t="s">
        <v>92</v>
      </c>
      <c r="D1556">
        <v>0.05</v>
      </c>
      <c r="E1556">
        <v>204.1</v>
      </c>
      <c r="F1556">
        <v>13.99</v>
      </c>
      <c r="G1556" t="s">
        <v>14</v>
      </c>
      <c r="H1556" t="s">
        <v>3</v>
      </c>
      <c r="I1556" t="s">
        <v>16</v>
      </c>
      <c r="J1556" t="s">
        <v>32</v>
      </c>
      <c r="K1556" t="s">
        <v>120</v>
      </c>
      <c r="L1556" t="s">
        <v>2616</v>
      </c>
      <c r="M1556">
        <v>0.37</v>
      </c>
      <c r="N1556" t="s">
        <v>8</v>
      </c>
      <c r="O1556" t="s">
        <v>28</v>
      </c>
      <c r="P1556" t="s">
        <v>79</v>
      </c>
      <c r="Q1556" t="s">
        <v>2486</v>
      </c>
      <c r="R1556">
        <v>60061</v>
      </c>
      <c r="S1556">
        <v>42147</v>
      </c>
      <c r="T1556">
        <v>42149</v>
      </c>
      <c r="U1556">
        <v>5924.1122999999998</v>
      </c>
      <c r="V1556">
        <v>41</v>
      </c>
      <c r="W1556">
        <v>8585.67</v>
      </c>
      <c r="X1556">
        <v>91175</v>
      </c>
      <c r="Y1556" t="s">
        <v>3216</v>
      </c>
    </row>
    <row r="1557" spans="1:25" x14ac:dyDescent="0.2">
      <c r="A1557">
        <v>2458</v>
      </c>
      <c r="B1557" t="s">
        <v>133</v>
      </c>
      <c r="C1557" t="s">
        <v>92</v>
      </c>
      <c r="D1557">
        <v>0.05</v>
      </c>
      <c r="E1557">
        <v>12.88</v>
      </c>
      <c r="F1557">
        <v>4.59</v>
      </c>
      <c r="G1557" t="s">
        <v>14</v>
      </c>
      <c r="H1557" t="s">
        <v>47</v>
      </c>
      <c r="I1557" t="s">
        <v>24</v>
      </c>
      <c r="J1557" t="s">
        <v>544</v>
      </c>
      <c r="K1557" t="s">
        <v>26</v>
      </c>
      <c r="L1557" t="s">
        <v>2007</v>
      </c>
      <c r="M1557">
        <v>0.82</v>
      </c>
      <c r="N1557" t="s">
        <v>8</v>
      </c>
      <c r="O1557" t="s">
        <v>28</v>
      </c>
      <c r="P1557" t="s">
        <v>60</v>
      </c>
      <c r="Q1557" t="s">
        <v>135</v>
      </c>
      <c r="R1557">
        <v>55410</v>
      </c>
      <c r="S1557">
        <v>42147</v>
      </c>
      <c r="T1557">
        <v>42149</v>
      </c>
      <c r="U1557">
        <v>5.98</v>
      </c>
      <c r="V1557">
        <v>3</v>
      </c>
      <c r="W1557">
        <v>42.35</v>
      </c>
      <c r="X1557">
        <v>91286</v>
      </c>
      <c r="Y1557" t="s">
        <v>3216</v>
      </c>
    </row>
    <row r="1558" spans="1:25" x14ac:dyDescent="0.2">
      <c r="A1558">
        <v>1814</v>
      </c>
      <c r="B1558" t="s">
        <v>2617</v>
      </c>
      <c r="C1558" t="s">
        <v>46</v>
      </c>
      <c r="D1558">
        <v>0.09</v>
      </c>
      <c r="E1558">
        <v>77.510000000000005</v>
      </c>
      <c r="F1558">
        <v>4</v>
      </c>
      <c r="G1558" t="s">
        <v>63</v>
      </c>
      <c r="H1558" t="s">
        <v>47</v>
      </c>
      <c r="I1558" t="s">
        <v>16</v>
      </c>
      <c r="J1558" t="s">
        <v>17</v>
      </c>
      <c r="K1558" t="s">
        <v>49</v>
      </c>
      <c r="L1558" t="s">
        <v>2025</v>
      </c>
      <c r="M1558">
        <v>0.76</v>
      </c>
      <c r="N1558" t="s">
        <v>8</v>
      </c>
      <c r="O1558" t="s">
        <v>9</v>
      </c>
      <c r="P1558" t="s">
        <v>10</v>
      </c>
      <c r="Q1558" t="s">
        <v>2618</v>
      </c>
      <c r="R1558">
        <v>38654</v>
      </c>
      <c r="S1558">
        <v>42147</v>
      </c>
      <c r="T1558">
        <v>42149</v>
      </c>
      <c r="U1558">
        <v>-986.524</v>
      </c>
      <c r="V1558">
        <v>17</v>
      </c>
      <c r="W1558">
        <v>1300.54</v>
      </c>
      <c r="X1558">
        <v>90524</v>
      </c>
      <c r="Y1558" t="s">
        <v>3215</v>
      </c>
    </row>
    <row r="1559" spans="1:25" x14ac:dyDescent="0.2">
      <c r="A1559">
        <v>1814</v>
      </c>
      <c r="B1559" t="s">
        <v>2617</v>
      </c>
      <c r="C1559" t="s">
        <v>46</v>
      </c>
      <c r="D1559">
        <v>0</v>
      </c>
      <c r="E1559">
        <v>2.88</v>
      </c>
      <c r="F1559">
        <v>0.7</v>
      </c>
      <c r="G1559" t="s">
        <v>14</v>
      </c>
      <c r="H1559" t="s">
        <v>47</v>
      </c>
      <c r="I1559" t="s">
        <v>24</v>
      </c>
      <c r="J1559" t="s">
        <v>25</v>
      </c>
      <c r="K1559" t="s">
        <v>26</v>
      </c>
      <c r="L1559" t="s">
        <v>615</v>
      </c>
      <c r="M1559">
        <v>0.56000000000000005</v>
      </c>
      <c r="N1559" t="s">
        <v>8</v>
      </c>
      <c r="O1559" t="s">
        <v>9</v>
      </c>
      <c r="P1559" t="s">
        <v>10</v>
      </c>
      <c r="Q1559" t="s">
        <v>2618</v>
      </c>
      <c r="R1559">
        <v>38654</v>
      </c>
      <c r="S1559">
        <v>42147</v>
      </c>
      <c r="T1559">
        <v>42149</v>
      </c>
      <c r="U1559">
        <v>-141.666</v>
      </c>
      <c r="V1559">
        <v>13</v>
      </c>
      <c r="W1559">
        <v>38.06</v>
      </c>
      <c r="X1559">
        <v>90524</v>
      </c>
      <c r="Y1559" t="s">
        <v>3215</v>
      </c>
    </row>
    <row r="1560" spans="1:25" x14ac:dyDescent="0.2">
      <c r="A1560">
        <v>2450</v>
      </c>
      <c r="B1560" t="s">
        <v>2619</v>
      </c>
      <c r="C1560" t="s">
        <v>46</v>
      </c>
      <c r="D1560">
        <v>0.08</v>
      </c>
      <c r="E1560">
        <v>4.13</v>
      </c>
      <c r="F1560">
        <v>1.17</v>
      </c>
      <c r="G1560" t="s">
        <v>14</v>
      </c>
      <c r="H1560" t="s">
        <v>47</v>
      </c>
      <c r="I1560" t="s">
        <v>24</v>
      </c>
      <c r="J1560" t="s">
        <v>25</v>
      </c>
      <c r="K1560" t="s">
        <v>26</v>
      </c>
      <c r="L1560" t="s">
        <v>2620</v>
      </c>
      <c r="M1560">
        <v>0.56999999999999995</v>
      </c>
      <c r="N1560" t="s">
        <v>8</v>
      </c>
      <c r="O1560" t="s">
        <v>28</v>
      </c>
      <c r="P1560" t="s">
        <v>333</v>
      </c>
      <c r="Q1560" t="s">
        <v>2621</v>
      </c>
      <c r="R1560">
        <v>53545</v>
      </c>
      <c r="S1560">
        <v>42147</v>
      </c>
      <c r="T1560">
        <v>42149</v>
      </c>
      <c r="U1560">
        <v>-5.54</v>
      </c>
      <c r="V1560">
        <v>1</v>
      </c>
      <c r="W1560">
        <v>4.21</v>
      </c>
      <c r="X1560">
        <v>90322</v>
      </c>
      <c r="Y1560" t="s">
        <v>3216</v>
      </c>
    </row>
    <row r="1561" spans="1:25" x14ac:dyDescent="0.2">
      <c r="A1561">
        <v>357</v>
      </c>
      <c r="B1561" t="s">
        <v>2622</v>
      </c>
      <c r="C1561" t="s">
        <v>1</v>
      </c>
      <c r="D1561">
        <v>7.0000000000000007E-2</v>
      </c>
      <c r="E1561">
        <v>124.49</v>
      </c>
      <c r="F1561">
        <v>51.94</v>
      </c>
      <c r="G1561" t="s">
        <v>2</v>
      </c>
      <c r="H1561" t="s">
        <v>70</v>
      </c>
      <c r="I1561" t="s">
        <v>4</v>
      </c>
      <c r="J1561" t="s">
        <v>5</v>
      </c>
      <c r="K1561" t="s">
        <v>6</v>
      </c>
      <c r="L1561" t="s">
        <v>1125</v>
      </c>
      <c r="M1561">
        <v>0.63</v>
      </c>
      <c r="N1561" t="s">
        <v>8</v>
      </c>
      <c r="O1561" t="s">
        <v>35</v>
      </c>
      <c r="P1561" t="s">
        <v>564</v>
      </c>
      <c r="Q1561" t="s">
        <v>2623</v>
      </c>
      <c r="R1561">
        <v>86401</v>
      </c>
      <c r="S1561">
        <v>42148</v>
      </c>
      <c r="T1561">
        <v>42149</v>
      </c>
      <c r="U1561">
        <v>1074.44</v>
      </c>
      <c r="V1561">
        <v>14</v>
      </c>
      <c r="W1561">
        <v>1714.93</v>
      </c>
      <c r="X1561">
        <v>91131</v>
      </c>
      <c r="Y1561" t="s">
        <v>3217</v>
      </c>
    </row>
    <row r="1562" spans="1:25" x14ac:dyDescent="0.2">
      <c r="A1562">
        <v>885</v>
      </c>
      <c r="B1562" t="s">
        <v>2624</v>
      </c>
      <c r="C1562" t="s">
        <v>1</v>
      </c>
      <c r="D1562">
        <v>0.06</v>
      </c>
      <c r="E1562">
        <v>25.98</v>
      </c>
      <c r="F1562">
        <v>14.36</v>
      </c>
      <c r="G1562" t="s">
        <v>2</v>
      </c>
      <c r="H1562" t="s">
        <v>70</v>
      </c>
      <c r="I1562" t="s">
        <v>4</v>
      </c>
      <c r="J1562" t="s">
        <v>85</v>
      </c>
      <c r="K1562" t="s">
        <v>33</v>
      </c>
      <c r="L1562" t="s">
        <v>760</v>
      </c>
      <c r="M1562">
        <v>0.6</v>
      </c>
      <c r="N1562" t="s">
        <v>8</v>
      </c>
      <c r="O1562" t="s">
        <v>28</v>
      </c>
      <c r="P1562" t="s">
        <v>163</v>
      </c>
      <c r="Q1562" t="s">
        <v>2625</v>
      </c>
      <c r="R1562">
        <v>79109</v>
      </c>
      <c r="S1562">
        <v>42148</v>
      </c>
      <c r="T1562">
        <v>42149</v>
      </c>
      <c r="U1562">
        <v>55.887999999999998</v>
      </c>
      <c r="V1562">
        <v>41</v>
      </c>
      <c r="W1562">
        <v>1033.56</v>
      </c>
      <c r="X1562">
        <v>89537</v>
      </c>
      <c r="Y1562" t="s">
        <v>3216</v>
      </c>
    </row>
    <row r="1563" spans="1:25" x14ac:dyDescent="0.2">
      <c r="A1563">
        <v>1623</v>
      </c>
      <c r="B1563" t="s">
        <v>2626</v>
      </c>
      <c r="C1563" t="s">
        <v>13</v>
      </c>
      <c r="D1563">
        <v>0.06</v>
      </c>
      <c r="E1563">
        <v>15.01</v>
      </c>
      <c r="F1563">
        <v>8.4</v>
      </c>
      <c r="G1563" t="s">
        <v>14</v>
      </c>
      <c r="H1563" t="s">
        <v>3</v>
      </c>
      <c r="I1563" t="s">
        <v>24</v>
      </c>
      <c r="J1563" t="s">
        <v>48</v>
      </c>
      <c r="K1563" t="s">
        <v>49</v>
      </c>
      <c r="L1563" t="s">
        <v>2627</v>
      </c>
      <c r="M1563">
        <v>0.39</v>
      </c>
      <c r="N1563" t="s">
        <v>8</v>
      </c>
      <c r="O1563" t="s">
        <v>28</v>
      </c>
      <c r="P1563" t="s">
        <v>29</v>
      </c>
      <c r="Q1563" t="s">
        <v>2628</v>
      </c>
      <c r="R1563">
        <v>46375</v>
      </c>
      <c r="S1563">
        <v>42148</v>
      </c>
      <c r="T1563">
        <v>42150</v>
      </c>
      <c r="U1563">
        <v>1.6169</v>
      </c>
      <c r="V1563">
        <v>22</v>
      </c>
      <c r="W1563">
        <v>333.04</v>
      </c>
      <c r="X1563">
        <v>87611</v>
      </c>
      <c r="Y1563" t="s">
        <v>3216</v>
      </c>
    </row>
    <row r="1564" spans="1:25" x14ac:dyDescent="0.2">
      <c r="A1564">
        <v>1623</v>
      </c>
      <c r="B1564" t="s">
        <v>2626</v>
      </c>
      <c r="C1564" t="s">
        <v>13</v>
      </c>
      <c r="D1564">
        <v>0.09</v>
      </c>
      <c r="E1564">
        <v>40.479999999999997</v>
      </c>
      <c r="F1564">
        <v>19.989999999999998</v>
      </c>
      <c r="G1564" t="s">
        <v>14</v>
      </c>
      <c r="H1564" t="s">
        <v>3</v>
      </c>
      <c r="I1564" t="s">
        <v>16</v>
      </c>
      <c r="J1564" t="s">
        <v>17</v>
      </c>
      <c r="K1564" t="s">
        <v>49</v>
      </c>
      <c r="L1564" t="s">
        <v>2030</v>
      </c>
      <c r="M1564">
        <v>0.77</v>
      </c>
      <c r="N1564" t="s">
        <v>8</v>
      </c>
      <c r="O1564" t="s">
        <v>28</v>
      </c>
      <c r="P1564" t="s">
        <v>29</v>
      </c>
      <c r="Q1564" t="s">
        <v>2628</v>
      </c>
      <c r="R1564">
        <v>46375</v>
      </c>
      <c r="S1564">
        <v>42148</v>
      </c>
      <c r="T1564">
        <v>42150</v>
      </c>
      <c r="U1564">
        <v>65.394000000000005</v>
      </c>
      <c r="V1564">
        <v>12</v>
      </c>
      <c r="W1564">
        <v>472.44</v>
      </c>
      <c r="X1564">
        <v>87611</v>
      </c>
      <c r="Y1564" t="s">
        <v>3216</v>
      </c>
    </row>
    <row r="1565" spans="1:25" x14ac:dyDescent="0.2">
      <c r="A1565">
        <v>1623</v>
      </c>
      <c r="B1565" t="s">
        <v>2626</v>
      </c>
      <c r="C1565" t="s">
        <v>13</v>
      </c>
      <c r="D1565">
        <v>0.05</v>
      </c>
      <c r="E1565">
        <v>12.28</v>
      </c>
      <c r="F1565">
        <v>6.13</v>
      </c>
      <c r="G1565" t="s">
        <v>14</v>
      </c>
      <c r="H1565" t="s">
        <v>3</v>
      </c>
      <c r="I1565" t="s">
        <v>24</v>
      </c>
      <c r="J1565" t="s">
        <v>54</v>
      </c>
      <c r="K1565" t="s">
        <v>49</v>
      </c>
      <c r="L1565" t="s">
        <v>2362</v>
      </c>
      <c r="M1565">
        <v>0.56999999999999995</v>
      </c>
      <c r="N1565" t="s">
        <v>8</v>
      </c>
      <c r="O1565" t="s">
        <v>28</v>
      </c>
      <c r="P1565" t="s">
        <v>29</v>
      </c>
      <c r="Q1565" t="s">
        <v>2628</v>
      </c>
      <c r="R1565">
        <v>46375</v>
      </c>
      <c r="S1565">
        <v>42148</v>
      </c>
      <c r="T1565">
        <v>42149</v>
      </c>
      <c r="U1565">
        <v>1.3360000000000001</v>
      </c>
      <c r="V1565">
        <v>1</v>
      </c>
      <c r="W1565">
        <v>18.73</v>
      </c>
      <c r="X1565">
        <v>87611</v>
      </c>
      <c r="Y1565" t="s">
        <v>3216</v>
      </c>
    </row>
    <row r="1566" spans="1:25" x14ac:dyDescent="0.2">
      <c r="A1566">
        <v>3096</v>
      </c>
      <c r="B1566" t="s">
        <v>2629</v>
      </c>
      <c r="C1566" t="s">
        <v>13</v>
      </c>
      <c r="D1566">
        <v>0.08</v>
      </c>
      <c r="E1566">
        <v>40.98</v>
      </c>
      <c r="F1566">
        <v>7.2</v>
      </c>
      <c r="G1566" t="s">
        <v>63</v>
      </c>
      <c r="H1566" t="s">
        <v>15</v>
      </c>
      <c r="I1566" t="s">
        <v>24</v>
      </c>
      <c r="J1566" t="s">
        <v>71</v>
      </c>
      <c r="K1566" t="s">
        <v>49</v>
      </c>
      <c r="L1566" t="s">
        <v>2630</v>
      </c>
      <c r="M1566">
        <v>0.6</v>
      </c>
      <c r="N1566" t="s">
        <v>8</v>
      </c>
      <c r="O1566" t="s">
        <v>87</v>
      </c>
      <c r="P1566" t="s">
        <v>293</v>
      </c>
      <c r="Q1566" t="s">
        <v>2416</v>
      </c>
      <c r="R1566">
        <v>43026</v>
      </c>
      <c r="S1566">
        <v>42148</v>
      </c>
      <c r="T1566">
        <v>42149</v>
      </c>
      <c r="U1566">
        <v>-16.64</v>
      </c>
      <c r="V1566">
        <v>3</v>
      </c>
      <c r="W1566">
        <v>119.86</v>
      </c>
      <c r="X1566">
        <v>86221</v>
      </c>
      <c r="Y1566" t="s">
        <v>3218</v>
      </c>
    </row>
    <row r="1567" spans="1:25" x14ac:dyDescent="0.2">
      <c r="A1567">
        <v>3096</v>
      </c>
      <c r="B1567" t="s">
        <v>2629</v>
      </c>
      <c r="C1567" t="s">
        <v>13</v>
      </c>
      <c r="D1567">
        <v>0.08</v>
      </c>
      <c r="E1567">
        <v>8.1199999999999992</v>
      </c>
      <c r="F1567">
        <v>2.83</v>
      </c>
      <c r="G1567" t="s">
        <v>63</v>
      </c>
      <c r="H1567" t="s">
        <v>15</v>
      </c>
      <c r="I1567" t="s">
        <v>16</v>
      </c>
      <c r="J1567" t="s">
        <v>17</v>
      </c>
      <c r="K1567" t="s">
        <v>18</v>
      </c>
      <c r="L1567" t="s">
        <v>1674</v>
      </c>
      <c r="M1567">
        <v>0.77</v>
      </c>
      <c r="N1567" t="s">
        <v>8</v>
      </c>
      <c r="O1567" t="s">
        <v>87</v>
      </c>
      <c r="P1567" t="s">
        <v>293</v>
      </c>
      <c r="Q1567" t="s">
        <v>2416</v>
      </c>
      <c r="R1567">
        <v>43026</v>
      </c>
      <c r="S1567">
        <v>42148</v>
      </c>
      <c r="T1567">
        <v>42149</v>
      </c>
      <c r="U1567">
        <v>-59.73</v>
      </c>
      <c r="V1567">
        <v>12</v>
      </c>
      <c r="W1567">
        <v>98.77</v>
      </c>
      <c r="X1567">
        <v>86221</v>
      </c>
      <c r="Y1567" t="s">
        <v>3218</v>
      </c>
    </row>
    <row r="1568" spans="1:25" x14ac:dyDescent="0.2">
      <c r="A1568">
        <v>3096</v>
      </c>
      <c r="B1568" t="s">
        <v>2629</v>
      </c>
      <c r="C1568" t="s">
        <v>13</v>
      </c>
      <c r="D1568">
        <v>0.02</v>
      </c>
      <c r="E1568">
        <v>262.11</v>
      </c>
      <c r="F1568">
        <v>62.74</v>
      </c>
      <c r="G1568" t="s">
        <v>2</v>
      </c>
      <c r="H1568" t="s">
        <v>15</v>
      </c>
      <c r="I1568" t="s">
        <v>4</v>
      </c>
      <c r="J1568" t="s">
        <v>5</v>
      </c>
      <c r="K1568" t="s">
        <v>6</v>
      </c>
      <c r="L1568" t="s">
        <v>2631</v>
      </c>
      <c r="M1568">
        <v>0.75</v>
      </c>
      <c r="N1568" t="s">
        <v>8</v>
      </c>
      <c r="O1568" t="s">
        <v>87</v>
      </c>
      <c r="P1568" t="s">
        <v>293</v>
      </c>
      <c r="Q1568" t="s">
        <v>2416</v>
      </c>
      <c r="R1568">
        <v>43026</v>
      </c>
      <c r="S1568">
        <v>42148</v>
      </c>
      <c r="T1568">
        <v>42149</v>
      </c>
      <c r="U1568">
        <v>-633.441237</v>
      </c>
      <c r="V1568">
        <v>9</v>
      </c>
      <c r="W1568">
        <v>2495.35</v>
      </c>
      <c r="X1568">
        <v>86221</v>
      </c>
      <c r="Y1568" t="s">
        <v>3218</v>
      </c>
    </row>
    <row r="1569" spans="1:25" x14ac:dyDescent="0.2">
      <c r="A1569">
        <v>3366</v>
      </c>
      <c r="B1569" t="s">
        <v>2632</v>
      </c>
      <c r="C1569" t="s">
        <v>23</v>
      </c>
      <c r="D1569">
        <v>0.1</v>
      </c>
      <c r="E1569">
        <v>80.97</v>
      </c>
      <c r="F1569">
        <v>33.6</v>
      </c>
      <c r="G1569" t="s">
        <v>2</v>
      </c>
      <c r="H1569" t="s">
        <v>47</v>
      </c>
      <c r="I1569" t="s">
        <v>16</v>
      </c>
      <c r="J1569" t="s">
        <v>32</v>
      </c>
      <c r="K1569" t="s">
        <v>33</v>
      </c>
      <c r="L1569" t="s">
        <v>885</v>
      </c>
      <c r="M1569">
        <v>0.37</v>
      </c>
      <c r="N1569" t="s">
        <v>8</v>
      </c>
      <c r="O1569" t="s">
        <v>87</v>
      </c>
      <c r="P1569" t="s">
        <v>293</v>
      </c>
      <c r="Q1569" t="s">
        <v>557</v>
      </c>
      <c r="R1569">
        <v>45373</v>
      </c>
      <c r="S1569">
        <v>42148</v>
      </c>
      <c r="T1569">
        <v>42153</v>
      </c>
      <c r="U1569">
        <v>66.22</v>
      </c>
      <c r="V1569">
        <v>11</v>
      </c>
      <c r="W1569">
        <v>837.57</v>
      </c>
      <c r="X1569">
        <v>90501</v>
      </c>
      <c r="Y1569" t="s">
        <v>3218</v>
      </c>
    </row>
    <row r="1570" spans="1:25" x14ac:dyDescent="0.2">
      <c r="A1570">
        <v>3366</v>
      </c>
      <c r="B1570" t="s">
        <v>2632</v>
      </c>
      <c r="C1570" t="s">
        <v>23</v>
      </c>
      <c r="D1570">
        <v>0.02</v>
      </c>
      <c r="E1570">
        <v>6.48</v>
      </c>
      <c r="F1570">
        <v>5.1100000000000003</v>
      </c>
      <c r="G1570" t="s">
        <v>14</v>
      </c>
      <c r="H1570" t="s">
        <v>47</v>
      </c>
      <c r="I1570" t="s">
        <v>24</v>
      </c>
      <c r="J1570" t="s">
        <v>64</v>
      </c>
      <c r="K1570" t="s">
        <v>49</v>
      </c>
      <c r="L1570" t="s">
        <v>2568</v>
      </c>
      <c r="M1570">
        <v>0.37</v>
      </c>
      <c r="N1570" t="s">
        <v>8</v>
      </c>
      <c r="O1570" t="s">
        <v>87</v>
      </c>
      <c r="P1570" t="s">
        <v>293</v>
      </c>
      <c r="Q1570" t="s">
        <v>557</v>
      </c>
      <c r="R1570">
        <v>45373</v>
      </c>
      <c r="S1570">
        <v>42148</v>
      </c>
      <c r="T1570">
        <v>42152</v>
      </c>
      <c r="U1570">
        <v>-23.53</v>
      </c>
      <c r="V1570">
        <v>8</v>
      </c>
      <c r="W1570">
        <v>56.22</v>
      </c>
      <c r="X1570">
        <v>90501</v>
      </c>
      <c r="Y1570" t="s">
        <v>3218</v>
      </c>
    </row>
    <row r="1571" spans="1:25" x14ac:dyDescent="0.2">
      <c r="A1571">
        <v>1450</v>
      </c>
      <c r="B1571" t="s">
        <v>2633</v>
      </c>
      <c r="C1571" t="s">
        <v>92</v>
      </c>
      <c r="D1571">
        <v>0.1</v>
      </c>
      <c r="E1571">
        <v>218.08</v>
      </c>
      <c r="F1571">
        <v>18.059999999999999</v>
      </c>
      <c r="G1571" t="s">
        <v>63</v>
      </c>
      <c r="H1571" t="s">
        <v>15</v>
      </c>
      <c r="I1571" t="s">
        <v>4</v>
      </c>
      <c r="J1571" t="s">
        <v>85</v>
      </c>
      <c r="K1571" t="s">
        <v>40</v>
      </c>
      <c r="L1571" t="s">
        <v>2592</v>
      </c>
      <c r="M1571">
        <v>0.56999999999999995</v>
      </c>
      <c r="N1571" t="s">
        <v>8</v>
      </c>
      <c r="O1571" t="s">
        <v>35</v>
      </c>
      <c r="P1571" t="s">
        <v>66</v>
      </c>
      <c r="Q1571" t="s">
        <v>2634</v>
      </c>
      <c r="R1571">
        <v>96150</v>
      </c>
      <c r="S1571">
        <v>42148</v>
      </c>
      <c r="T1571">
        <v>42149</v>
      </c>
      <c r="U1571">
        <v>1318.83</v>
      </c>
      <c r="V1571">
        <v>12</v>
      </c>
      <c r="W1571">
        <v>2366.5100000000002</v>
      </c>
      <c r="X1571">
        <v>86735</v>
      </c>
      <c r="Y1571" t="s">
        <v>3217</v>
      </c>
    </row>
    <row r="1572" spans="1:25" x14ac:dyDescent="0.2">
      <c r="A1572">
        <v>2422</v>
      </c>
      <c r="B1572" t="s">
        <v>701</v>
      </c>
      <c r="C1572" t="s">
        <v>46</v>
      </c>
      <c r="D1572">
        <v>0.05</v>
      </c>
      <c r="E1572">
        <v>150.97999999999999</v>
      </c>
      <c r="F1572">
        <v>43.71</v>
      </c>
      <c r="G1572" t="s">
        <v>2</v>
      </c>
      <c r="H1572" t="s">
        <v>47</v>
      </c>
      <c r="I1572" t="s">
        <v>4</v>
      </c>
      <c r="J1572" t="s">
        <v>85</v>
      </c>
      <c r="K1572" t="s">
        <v>33</v>
      </c>
      <c r="L1572" t="s">
        <v>2635</v>
      </c>
      <c r="M1572">
        <v>0.55000000000000004</v>
      </c>
      <c r="N1572" t="s">
        <v>8</v>
      </c>
      <c r="O1572" t="s">
        <v>28</v>
      </c>
      <c r="P1572" t="s">
        <v>163</v>
      </c>
      <c r="Q1572" t="s">
        <v>703</v>
      </c>
      <c r="R1572">
        <v>77340</v>
      </c>
      <c r="S1572">
        <v>42148</v>
      </c>
      <c r="T1572">
        <v>42149</v>
      </c>
      <c r="U1572">
        <v>650.29999999999995</v>
      </c>
      <c r="V1572">
        <v>12</v>
      </c>
      <c r="W1572">
        <v>1857.08</v>
      </c>
      <c r="X1572">
        <v>89053</v>
      </c>
      <c r="Y1572" t="s">
        <v>3216</v>
      </c>
    </row>
    <row r="1573" spans="1:25" x14ac:dyDescent="0.2">
      <c r="A1573">
        <v>3063</v>
      </c>
      <c r="B1573" t="s">
        <v>1367</v>
      </c>
      <c r="C1573" t="s">
        <v>46</v>
      </c>
      <c r="D1573">
        <v>0.03</v>
      </c>
      <c r="E1573">
        <v>20.99</v>
      </c>
      <c r="F1573">
        <v>0.99</v>
      </c>
      <c r="G1573" t="s">
        <v>14</v>
      </c>
      <c r="H1573" t="s">
        <v>15</v>
      </c>
      <c r="I1573" t="s">
        <v>16</v>
      </c>
      <c r="J1573" t="s">
        <v>111</v>
      </c>
      <c r="K1573" t="s">
        <v>26</v>
      </c>
      <c r="L1573" t="s">
        <v>2307</v>
      </c>
      <c r="M1573">
        <v>0.56999999999999995</v>
      </c>
      <c r="N1573" t="s">
        <v>8</v>
      </c>
      <c r="O1573" t="s">
        <v>35</v>
      </c>
      <c r="P1573" t="s">
        <v>42</v>
      </c>
      <c r="Q1573" t="s">
        <v>1368</v>
      </c>
      <c r="R1573">
        <v>98034</v>
      </c>
      <c r="S1573">
        <v>42148</v>
      </c>
      <c r="T1573">
        <v>42150</v>
      </c>
      <c r="U1573">
        <v>4.1821999999999999</v>
      </c>
      <c r="V1573">
        <v>9</v>
      </c>
      <c r="W1573">
        <v>158.87</v>
      </c>
      <c r="X1573">
        <v>88449</v>
      </c>
      <c r="Y1573" t="s">
        <v>3217</v>
      </c>
    </row>
    <row r="1574" spans="1:25" x14ac:dyDescent="0.2">
      <c r="A1574">
        <v>444</v>
      </c>
      <c r="B1574" t="s">
        <v>2636</v>
      </c>
      <c r="C1574" t="s">
        <v>1</v>
      </c>
      <c r="D1574">
        <v>0</v>
      </c>
      <c r="E1574">
        <v>7.59</v>
      </c>
      <c r="F1574">
        <v>4</v>
      </c>
      <c r="G1574" t="s">
        <v>14</v>
      </c>
      <c r="H1574" t="s">
        <v>3</v>
      </c>
      <c r="I1574" t="s">
        <v>4</v>
      </c>
      <c r="J1574" t="s">
        <v>102</v>
      </c>
      <c r="K1574" t="s">
        <v>26</v>
      </c>
      <c r="L1574" t="s">
        <v>1663</v>
      </c>
      <c r="M1574">
        <v>0.42</v>
      </c>
      <c r="N1574" t="s">
        <v>8</v>
      </c>
      <c r="O1574" t="s">
        <v>28</v>
      </c>
      <c r="P1574" t="s">
        <v>79</v>
      </c>
      <c r="Q1574" t="s">
        <v>2483</v>
      </c>
      <c r="R1574">
        <v>61801</v>
      </c>
      <c r="S1574">
        <v>42149</v>
      </c>
      <c r="T1574">
        <v>42152</v>
      </c>
      <c r="U1574">
        <v>86.438000000000002</v>
      </c>
      <c r="V1574">
        <v>43</v>
      </c>
      <c r="W1574">
        <v>355.92</v>
      </c>
      <c r="X1574">
        <v>88085</v>
      </c>
      <c r="Y1574" t="s">
        <v>3216</v>
      </c>
    </row>
    <row r="1575" spans="1:25" x14ac:dyDescent="0.2">
      <c r="A1575">
        <v>526</v>
      </c>
      <c r="B1575" t="s">
        <v>588</v>
      </c>
      <c r="C1575" t="s">
        <v>13</v>
      </c>
      <c r="D1575">
        <v>0.09</v>
      </c>
      <c r="E1575">
        <v>17.98</v>
      </c>
      <c r="F1575">
        <v>8.51</v>
      </c>
      <c r="G1575" t="s">
        <v>14</v>
      </c>
      <c r="H1575" t="s">
        <v>47</v>
      </c>
      <c r="I1575" t="s">
        <v>16</v>
      </c>
      <c r="J1575" t="s">
        <v>32</v>
      </c>
      <c r="K1575" t="s">
        <v>120</v>
      </c>
      <c r="L1575" t="s">
        <v>1856</v>
      </c>
      <c r="M1575">
        <v>0.4</v>
      </c>
      <c r="N1575" t="s">
        <v>8</v>
      </c>
      <c r="O1575" t="s">
        <v>35</v>
      </c>
      <c r="P1575" t="s">
        <v>564</v>
      </c>
      <c r="Q1575" t="s">
        <v>590</v>
      </c>
      <c r="R1575">
        <v>85204</v>
      </c>
      <c r="S1575">
        <v>42149</v>
      </c>
      <c r="T1575">
        <v>42151</v>
      </c>
      <c r="U1575">
        <v>-6.6120000000000001</v>
      </c>
      <c r="V1575">
        <v>12</v>
      </c>
      <c r="W1575">
        <v>211.13</v>
      </c>
      <c r="X1575">
        <v>90026</v>
      </c>
      <c r="Y1575" t="s">
        <v>3217</v>
      </c>
    </row>
    <row r="1576" spans="1:25" x14ac:dyDescent="0.2">
      <c r="A1576">
        <v>1008</v>
      </c>
      <c r="B1576" t="s">
        <v>2637</v>
      </c>
      <c r="C1576" t="s">
        <v>13</v>
      </c>
      <c r="D1576">
        <v>0.01</v>
      </c>
      <c r="E1576">
        <v>3.15</v>
      </c>
      <c r="F1576">
        <v>0.49</v>
      </c>
      <c r="G1576" t="s">
        <v>14</v>
      </c>
      <c r="H1576" t="s">
        <v>47</v>
      </c>
      <c r="I1576" t="s">
        <v>24</v>
      </c>
      <c r="J1576" t="s">
        <v>128</v>
      </c>
      <c r="K1576" t="s">
        <v>49</v>
      </c>
      <c r="L1576" t="s">
        <v>2638</v>
      </c>
      <c r="M1576">
        <v>0.37</v>
      </c>
      <c r="N1576" t="s">
        <v>8</v>
      </c>
      <c r="O1576" t="s">
        <v>87</v>
      </c>
      <c r="P1576" t="s">
        <v>307</v>
      </c>
      <c r="Q1576" t="s">
        <v>2639</v>
      </c>
      <c r="R1576">
        <v>4038</v>
      </c>
      <c r="S1576">
        <v>42149</v>
      </c>
      <c r="T1576">
        <v>42151</v>
      </c>
      <c r="U1576">
        <v>17.505299999999998</v>
      </c>
      <c r="V1576">
        <v>8</v>
      </c>
      <c r="W1576">
        <v>25.37</v>
      </c>
      <c r="X1576">
        <v>88371</v>
      </c>
      <c r="Y1576" t="s">
        <v>3218</v>
      </c>
    </row>
    <row r="1577" spans="1:25" x14ac:dyDescent="0.2">
      <c r="A1577">
        <v>744</v>
      </c>
      <c r="B1577" t="s">
        <v>562</v>
      </c>
      <c r="C1577" t="s">
        <v>23</v>
      </c>
      <c r="D1577">
        <v>0.09</v>
      </c>
      <c r="E1577">
        <v>125.99</v>
      </c>
      <c r="F1577">
        <v>8.99</v>
      </c>
      <c r="G1577" t="s">
        <v>14</v>
      </c>
      <c r="H1577" t="s">
        <v>15</v>
      </c>
      <c r="I1577" t="s">
        <v>16</v>
      </c>
      <c r="J1577" t="s">
        <v>111</v>
      </c>
      <c r="K1577" t="s">
        <v>49</v>
      </c>
      <c r="L1577" t="s">
        <v>1630</v>
      </c>
      <c r="M1577">
        <v>0.55000000000000004</v>
      </c>
      <c r="N1577" t="s">
        <v>8</v>
      </c>
      <c r="O1577" t="s">
        <v>35</v>
      </c>
      <c r="P1577" t="s">
        <v>564</v>
      </c>
      <c r="Q1577" t="s">
        <v>565</v>
      </c>
      <c r="R1577">
        <v>85737</v>
      </c>
      <c r="S1577">
        <v>42149</v>
      </c>
      <c r="T1577">
        <v>42157</v>
      </c>
      <c r="U1577">
        <v>916.68060000000003</v>
      </c>
      <c r="V1577">
        <v>20</v>
      </c>
      <c r="W1577">
        <v>2104.9899999999998</v>
      </c>
      <c r="X1577">
        <v>87727</v>
      </c>
      <c r="Y1577" t="s">
        <v>3217</v>
      </c>
    </row>
    <row r="1578" spans="1:25" x14ac:dyDescent="0.2">
      <c r="A1578">
        <v>3287</v>
      </c>
      <c r="B1578" t="s">
        <v>2640</v>
      </c>
      <c r="C1578" t="s">
        <v>23</v>
      </c>
      <c r="D1578">
        <v>0.08</v>
      </c>
      <c r="E1578">
        <v>30.56</v>
      </c>
      <c r="F1578">
        <v>2.99</v>
      </c>
      <c r="G1578" t="s">
        <v>14</v>
      </c>
      <c r="H1578" t="s">
        <v>3</v>
      </c>
      <c r="I1578" t="s">
        <v>24</v>
      </c>
      <c r="J1578" t="s">
        <v>48</v>
      </c>
      <c r="K1578" t="s">
        <v>49</v>
      </c>
      <c r="L1578" t="s">
        <v>1029</v>
      </c>
      <c r="M1578">
        <v>0.35</v>
      </c>
      <c r="N1578" t="s">
        <v>8</v>
      </c>
      <c r="O1578" t="s">
        <v>35</v>
      </c>
      <c r="P1578" t="s">
        <v>66</v>
      </c>
      <c r="Q1578" t="s">
        <v>2641</v>
      </c>
      <c r="R1578">
        <v>95746</v>
      </c>
      <c r="S1578">
        <v>42149</v>
      </c>
      <c r="T1578">
        <v>42151</v>
      </c>
      <c r="U1578">
        <v>352.87979999999999</v>
      </c>
      <c r="V1578">
        <v>17</v>
      </c>
      <c r="W1578">
        <v>511.42</v>
      </c>
      <c r="X1578">
        <v>89897</v>
      </c>
      <c r="Y1578" t="s">
        <v>3217</v>
      </c>
    </row>
    <row r="1579" spans="1:25" x14ac:dyDescent="0.2">
      <c r="A1579">
        <v>827</v>
      </c>
      <c r="B1579" t="s">
        <v>2642</v>
      </c>
      <c r="C1579" t="s">
        <v>92</v>
      </c>
      <c r="D1579">
        <v>0.01</v>
      </c>
      <c r="E1579">
        <v>6.98</v>
      </c>
      <c r="F1579">
        <v>1.6</v>
      </c>
      <c r="G1579" t="s">
        <v>14</v>
      </c>
      <c r="H1579" t="s">
        <v>47</v>
      </c>
      <c r="I1579" t="s">
        <v>24</v>
      </c>
      <c r="J1579" t="s">
        <v>64</v>
      </c>
      <c r="K1579" t="s">
        <v>26</v>
      </c>
      <c r="L1579" t="s">
        <v>698</v>
      </c>
      <c r="M1579">
        <v>0.38</v>
      </c>
      <c r="N1579" t="s">
        <v>8</v>
      </c>
      <c r="O1579" t="s">
        <v>28</v>
      </c>
      <c r="P1579" t="s">
        <v>163</v>
      </c>
      <c r="Q1579" t="s">
        <v>2625</v>
      </c>
      <c r="R1579">
        <v>79109</v>
      </c>
      <c r="S1579">
        <v>42149</v>
      </c>
      <c r="T1579">
        <v>42150</v>
      </c>
      <c r="U1579">
        <v>0.34599999999999997</v>
      </c>
      <c r="V1579">
        <v>3</v>
      </c>
      <c r="W1579">
        <v>21.93</v>
      </c>
      <c r="X1579">
        <v>89259</v>
      </c>
      <c r="Y1579" t="s">
        <v>3216</v>
      </c>
    </row>
    <row r="1580" spans="1:25" x14ac:dyDescent="0.2">
      <c r="A1580">
        <v>1237</v>
      </c>
      <c r="B1580" t="s">
        <v>1892</v>
      </c>
      <c r="C1580" t="s">
        <v>92</v>
      </c>
      <c r="D1580">
        <v>0.05</v>
      </c>
      <c r="E1580">
        <v>300.98</v>
      </c>
      <c r="F1580">
        <v>13.99</v>
      </c>
      <c r="G1580" t="s">
        <v>14</v>
      </c>
      <c r="H1580" t="s">
        <v>70</v>
      </c>
      <c r="I1580" t="s">
        <v>16</v>
      </c>
      <c r="J1580" t="s">
        <v>32</v>
      </c>
      <c r="K1580" t="s">
        <v>120</v>
      </c>
      <c r="L1580" t="s">
        <v>2643</v>
      </c>
      <c r="M1580">
        <v>0.39</v>
      </c>
      <c r="N1580" t="s">
        <v>8</v>
      </c>
      <c r="O1580" t="s">
        <v>28</v>
      </c>
      <c r="P1580" t="s">
        <v>163</v>
      </c>
      <c r="Q1580" t="s">
        <v>1894</v>
      </c>
      <c r="R1580">
        <v>75007</v>
      </c>
      <c r="S1580">
        <v>42149</v>
      </c>
      <c r="T1580">
        <v>42150</v>
      </c>
      <c r="U1580">
        <v>3985.3089</v>
      </c>
      <c r="V1580">
        <v>20</v>
      </c>
      <c r="W1580">
        <v>5775.81</v>
      </c>
      <c r="X1580">
        <v>86077</v>
      </c>
      <c r="Y1580" t="s">
        <v>3216</v>
      </c>
    </row>
    <row r="1581" spans="1:25" x14ac:dyDescent="0.2">
      <c r="A1581">
        <v>1237</v>
      </c>
      <c r="B1581" t="s">
        <v>1892</v>
      </c>
      <c r="C1581" t="s">
        <v>92</v>
      </c>
      <c r="D1581">
        <v>0.04</v>
      </c>
      <c r="E1581">
        <v>205.99</v>
      </c>
      <c r="F1581">
        <v>5</v>
      </c>
      <c r="G1581" t="s">
        <v>63</v>
      </c>
      <c r="H1581" t="s">
        <v>70</v>
      </c>
      <c r="I1581" t="s">
        <v>16</v>
      </c>
      <c r="J1581" t="s">
        <v>111</v>
      </c>
      <c r="K1581" t="s">
        <v>49</v>
      </c>
      <c r="L1581" t="s">
        <v>2644</v>
      </c>
      <c r="M1581">
        <v>0.59</v>
      </c>
      <c r="N1581" t="s">
        <v>8</v>
      </c>
      <c r="O1581" t="s">
        <v>28</v>
      </c>
      <c r="P1581" t="s">
        <v>163</v>
      </c>
      <c r="Q1581" t="s">
        <v>1894</v>
      </c>
      <c r="R1581">
        <v>75007</v>
      </c>
      <c r="S1581">
        <v>42149</v>
      </c>
      <c r="T1581">
        <v>42150</v>
      </c>
      <c r="U1581">
        <v>13.956799999999999</v>
      </c>
      <c r="V1581">
        <v>11</v>
      </c>
      <c r="W1581">
        <v>1878.24</v>
      </c>
      <c r="X1581">
        <v>86077</v>
      </c>
      <c r="Y1581" t="s">
        <v>3216</v>
      </c>
    </row>
    <row r="1582" spans="1:25" x14ac:dyDescent="0.2">
      <c r="A1582">
        <v>1472</v>
      </c>
      <c r="B1582" t="s">
        <v>2645</v>
      </c>
      <c r="C1582" t="s">
        <v>92</v>
      </c>
      <c r="D1582">
        <v>0.05</v>
      </c>
      <c r="E1582">
        <v>20.27</v>
      </c>
      <c r="F1582">
        <v>3.99</v>
      </c>
      <c r="G1582" t="s">
        <v>14</v>
      </c>
      <c r="H1582" t="s">
        <v>47</v>
      </c>
      <c r="I1582" t="s">
        <v>24</v>
      </c>
      <c r="J1582" t="s">
        <v>71</v>
      </c>
      <c r="K1582" t="s">
        <v>49</v>
      </c>
      <c r="L1582" t="s">
        <v>1776</v>
      </c>
      <c r="M1582">
        <v>0.56999999999999995</v>
      </c>
      <c r="N1582" t="s">
        <v>8</v>
      </c>
      <c r="O1582" t="s">
        <v>87</v>
      </c>
      <c r="P1582" t="s">
        <v>293</v>
      </c>
      <c r="Q1582" t="s">
        <v>2646</v>
      </c>
      <c r="R1582">
        <v>44145</v>
      </c>
      <c r="S1582">
        <v>42149</v>
      </c>
      <c r="T1582">
        <v>42150</v>
      </c>
      <c r="U1582">
        <v>309.25400000000002</v>
      </c>
      <c r="V1582">
        <v>30</v>
      </c>
      <c r="W1582">
        <v>621.55999999999995</v>
      </c>
      <c r="X1582">
        <v>87079</v>
      </c>
      <c r="Y1582" t="s">
        <v>3218</v>
      </c>
    </row>
    <row r="1583" spans="1:25" x14ac:dyDescent="0.2">
      <c r="A1583">
        <v>2339</v>
      </c>
      <c r="B1583" t="s">
        <v>2647</v>
      </c>
      <c r="C1583" t="s">
        <v>92</v>
      </c>
      <c r="D1583">
        <v>0.05</v>
      </c>
      <c r="E1583">
        <v>11.58</v>
      </c>
      <c r="F1583">
        <v>6.97</v>
      </c>
      <c r="G1583" t="s">
        <v>14</v>
      </c>
      <c r="H1583" t="s">
        <v>47</v>
      </c>
      <c r="I1583" t="s">
        <v>24</v>
      </c>
      <c r="J1583" t="s">
        <v>321</v>
      </c>
      <c r="K1583" t="s">
        <v>49</v>
      </c>
      <c r="L1583" t="s">
        <v>600</v>
      </c>
      <c r="M1583">
        <v>0.35</v>
      </c>
      <c r="N1583" t="s">
        <v>8</v>
      </c>
      <c r="O1583" t="s">
        <v>28</v>
      </c>
      <c r="P1583" t="s">
        <v>163</v>
      </c>
      <c r="Q1583" t="s">
        <v>2648</v>
      </c>
      <c r="R1583">
        <v>77015</v>
      </c>
      <c r="S1583">
        <v>42149</v>
      </c>
      <c r="T1583">
        <v>42152</v>
      </c>
      <c r="U1583">
        <v>2.806</v>
      </c>
      <c r="V1583">
        <v>6</v>
      </c>
      <c r="W1583">
        <v>73.959999999999994</v>
      </c>
      <c r="X1583">
        <v>91482</v>
      </c>
      <c r="Y1583" t="s">
        <v>3216</v>
      </c>
    </row>
    <row r="1584" spans="1:25" x14ac:dyDescent="0.2">
      <c r="A1584">
        <v>2652</v>
      </c>
      <c r="B1584" t="s">
        <v>2649</v>
      </c>
      <c r="C1584" t="s">
        <v>92</v>
      </c>
      <c r="D1584">
        <v>0.06</v>
      </c>
      <c r="E1584">
        <v>47.9</v>
      </c>
      <c r="F1584">
        <v>5.86</v>
      </c>
      <c r="G1584" t="s">
        <v>14</v>
      </c>
      <c r="H1584" t="s">
        <v>15</v>
      </c>
      <c r="I1584" t="s">
        <v>24</v>
      </c>
      <c r="J1584" t="s">
        <v>64</v>
      </c>
      <c r="K1584" t="s">
        <v>49</v>
      </c>
      <c r="L1584" t="s">
        <v>1285</v>
      </c>
      <c r="M1584">
        <v>0.37</v>
      </c>
      <c r="N1584" t="s">
        <v>8</v>
      </c>
      <c r="O1584" t="s">
        <v>35</v>
      </c>
      <c r="P1584" t="s">
        <v>66</v>
      </c>
      <c r="Q1584" t="s">
        <v>1670</v>
      </c>
      <c r="R1584">
        <v>93309</v>
      </c>
      <c r="S1584">
        <v>42149</v>
      </c>
      <c r="T1584">
        <v>42151</v>
      </c>
      <c r="U1584">
        <v>21.78</v>
      </c>
      <c r="V1584">
        <v>2</v>
      </c>
      <c r="W1584">
        <v>94.2</v>
      </c>
      <c r="X1584">
        <v>89361</v>
      </c>
      <c r="Y1584" t="s">
        <v>3217</v>
      </c>
    </row>
    <row r="1585" spans="1:25" x14ac:dyDescent="0.2">
      <c r="A1585">
        <v>129</v>
      </c>
      <c r="B1585" t="s">
        <v>807</v>
      </c>
      <c r="C1585" t="s">
        <v>46</v>
      </c>
      <c r="D1585">
        <v>7.0000000000000007E-2</v>
      </c>
      <c r="E1585">
        <v>15.74</v>
      </c>
      <c r="F1585">
        <v>1.39</v>
      </c>
      <c r="G1585" t="s">
        <v>14</v>
      </c>
      <c r="H1585" t="s">
        <v>3</v>
      </c>
      <c r="I1585" t="s">
        <v>24</v>
      </c>
      <c r="J1585" t="s">
        <v>321</v>
      </c>
      <c r="K1585" t="s">
        <v>49</v>
      </c>
      <c r="L1585" t="s">
        <v>2650</v>
      </c>
      <c r="M1585">
        <v>0.4</v>
      </c>
      <c r="N1585" t="s">
        <v>8</v>
      </c>
      <c r="O1585" t="s">
        <v>28</v>
      </c>
      <c r="P1585" t="s">
        <v>79</v>
      </c>
      <c r="Q1585" t="s">
        <v>808</v>
      </c>
      <c r="R1585">
        <v>62002</v>
      </c>
      <c r="S1585">
        <v>42149</v>
      </c>
      <c r="T1585">
        <v>42150</v>
      </c>
      <c r="U1585">
        <v>149.8887</v>
      </c>
      <c r="V1585">
        <v>14</v>
      </c>
      <c r="W1585">
        <v>217.23</v>
      </c>
      <c r="X1585">
        <v>86694</v>
      </c>
      <c r="Y1585" t="s">
        <v>3216</v>
      </c>
    </row>
    <row r="1586" spans="1:25" x14ac:dyDescent="0.2">
      <c r="A1586">
        <v>1054</v>
      </c>
      <c r="B1586" t="s">
        <v>2651</v>
      </c>
      <c r="C1586" t="s">
        <v>46</v>
      </c>
      <c r="D1586">
        <v>0.03</v>
      </c>
      <c r="E1586">
        <v>5.44</v>
      </c>
      <c r="F1586">
        <v>7.46</v>
      </c>
      <c r="G1586" t="s">
        <v>63</v>
      </c>
      <c r="H1586" t="s">
        <v>70</v>
      </c>
      <c r="I1586" t="s">
        <v>24</v>
      </c>
      <c r="J1586" t="s">
        <v>48</v>
      </c>
      <c r="K1586" t="s">
        <v>49</v>
      </c>
      <c r="L1586" t="s">
        <v>1218</v>
      </c>
      <c r="M1586">
        <v>0.36</v>
      </c>
      <c r="N1586" t="s">
        <v>8</v>
      </c>
      <c r="O1586" t="s">
        <v>35</v>
      </c>
      <c r="P1586" t="s">
        <v>564</v>
      </c>
      <c r="Q1586" t="s">
        <v>2652</v>
      </c>
      <c r="R1586">
        <v>85374</v>
      </c>
      <c r="S1586">
        <v>42149</v>
      </c>
      <c r="T1586">
        <v>42151</v>
      </c>
      <c r="U1586">
        <v>-51.704000000000001</v>
      </c>
      <c r="V1586">
        <v>4</v>
      </c>
      <c r="W1586">
        <v>26.31</v>
      </c>
      <c r="X1586">
        <v>90069</v>
      </c>
      <c r="Y1586" t="s">
        <v>3217</v>
      </c>
    </row>
    <row r="1587" spans="1:25" x14ac:dyDescent="0.2">
      <c r="A1587">
        <v>1054</v>
      </c>
      <c r="B1587" t="s">
        <v>2651</v>
      </c>
      <c r="C1587" t="s">
        <v>46</v>
      </c>
      <c r="D1587">
        <v>0.08</v>
      </c>
      <c r="E1587">
        <v>26.38</v>
      </c>
      <c r="F1587">
        <v>5.58</v>
      </c>
      <c r="G1587" t="s">
        <v>14</v>
      </c>
      <c r="H1587" t="s">
        <v>70</v>
      </c>
      <c r="I1587" t="s">
        <v>24</v>
      </c>
      <c r="J1587" t="s">
        <v>64</v>
      </c>
      <c r="K1587" t="s">
        <v>49</v>
      </c>
      <c r="L1587" t="s">
        <v>2653</v>
      </c>
      <c r="M1587">
        <v>0.39</v>
      </c>
      <c r="N1587" t="s">
        <v>8</v>
      </c>
      <c r="O1587" t="s">
        <v>35</v>
      </c>
      <c r="P1587" t="s">
        <v>564</v>
      </c>
      <c r="Q1587" t="s">
        <v>2652</v>
      </c>
      <c r="R1587">
        <v>85374</v>
      </c>
      <c r="S1587">
        <v>42149</v>
      </c>
      <c r="T1587">
        <v>42150</v>
      </c>
      <c r="U1587">
        <v>144.7482</v>
      </c>
      <c r="V1587">
        <v>8</v>
      </c>
      <c r="W1587">
        <v>209.78</v>
      </c>
      <c r="X1587">
        <v>90069</v>
      </c>
      <c r="Y1587" t="s">
        <v>3217</v>
      </c>
    </row>
    <row r="1588" spans="1:25" x14ac:dyDescent="0.2">
      <c r="A1588">
        <v>1054</v>
      </c>
      <c r="B1588" t="s">
        <v>2651</v>
      </c>
      <c r="C1588" t="s">
        <v>46</v>
      </c>
      <c r="D1588">
        <v>0.06</v>
      </c>
      <c r="E1588">
        <v>20.99</v>
      </c>
      <c r="F1588">
        <v>2.5</v>
      </c>
      <c r="G1588" t="s">
        <v>14</v>
      </c>
      <c r="H1588" t="s">
        <v>70</v>
      </c>
      <c r="I1588" t="s">
        <v>16</v>
      </c>
      <c r="J1588" t="s">
        <v>111</v>
      </c>
      <c r="K1588" t="s">
        <v>26</v>
      </c>
      <c r="L1588" t="s">
        <v>1177</v>
      </c>
      <c r="M1588">
        <v>0.81</v>
      </c>
      <c r="N1588" t="s">
        <v>8</v>
      </c>
      <c r="O1588" t="s">
        <v>35</v>
      </c>
      <c r="P1588" t="s">
        <v>564</v>
      </c>
      <c r="Q1588" t="s">
        <v>2652</v>
      </c>
      <c r="R1588">
        <v>85374</v>
      </c>
      <c r="S1588">
        <v>42149</v>
      </c>
      <c r="T1588">
        <v>42151</v>
      </c>
      <c r="U1588">
        <v>-112.18899999999999</v>
      </c>
      <c r="V1588">
        <v>1</v>
      </c>
      <c r="W1588">
        <v>17.829999999999998</v>
      </c>
      <c r="X1588">
        <v>90069</v>
      </c>
      <c r="Y1588" t="s">
        <v>3217</v>
      </c>
    </row>
    <row r="1589" spans="1:25" x14ac:dyDescent="0.2">
      <c r="A1589">
        <v>2391</v>
      </c>
      <c r="B1589" t="s">
        <v>2654</v>
      </c>
      <c r="C1589" t="s">
        <v>46</v>
      </c>
      <c r="D1589">
        <v>0.06</v>
      </c>
      <c r="E1589">
        <v>4.7699999999999996</v>
      </c>
      <c r="F1589">
        <v>2.39</v>
      </c>
      <c r="G1589" t="s">
        <v>14</v>
      </c>
      <c r="H1589" t="s">
        <v>70</v>
      </c>
      <c r="I1589" t="s">
        <v>16</v>
      </c>
      <c r="J1589" t="s">
        <v>17</v>
      </c>
      <c r="K1589" t="s">
        <v>18</v>
      </c>
      <c r="L1589" t="s">
        <v>2655</v>
      </c>
      <c r="M1589">
        <v>0.72</v>
      </c>
      <c r="N1589" t="s">
        <v>8</v>
      </c>
      <c r="O1589" t="s">
        <v>87</v>
      </c>
      <c r="P1589" t="s">
        <v>88</v>
      </c>
      <c r="Q1589" t="s">
        <v>2656</v>
      </c>
      <c r="R1589">
        <v>11572</v>
      </c>
      <c r="S1589">
        <v>42149</v>
      </c>
      <c r="T1589">
        <v>42150</v>
      </c>
      <c r="U1589">
        <v>-45.64</v>
      </c>
      <c r="V1589">
        <v>9</v>
      </c>
      <c r="W1589">
        <v>42.46</v>
      </c>
      <c r="X1589">
        <v>91122</v>
      </c>
      <c r="Y1589" t="s">
        <v>3218</v>
      </c>
    </row>
    <row r="1590" spans="1:25" x14ac:dyDescent="0.2">
      <c r="A1590">
        <v>2391</v>
      </c>
      <c r="B1590" t="s">
        <v>2654</v>
      </c>
      <c r="C1590" t="s">
        <v>46</v>
      </c>
      <c r="D1590">
        <v>0.1</v>
      </c>
      <c r="E1590">
        <v>27.18</v>
      </c>
      <c r="F1590">
        <v>8.23</v>
      </c>
      <c r="G1590" t="s">
        <v>14</v>
      </c>
      <c r="H1590" t="s">
        <v>70</v>
      </c>
      <c r="I1590" t="s">
        <v>24</v>
      </c>
      <c r="J1590" t="s">
        <v>321</v>
      </c>
      <c r="K1590" t="s">
        <v>49</v>
      </c>
      <c r="L1590" t="s">
        <v>2657</v>
      </c>
      <c r="M1590">
        <v>0.38</v>
      </c>
      <c r="N1590" t="s">
        <v>8</v>
      </c>
      <c r="O1590" t="s">
        <v>87</v>
      </c>
      <c r="P1590" t="s">
        <v>88</v>
      </c>
      <c r="Q1590" t="s">
        <v>2656</v>
      </c>
      <c r="R1590">
        <v>11572</v>
      </c>
      <c r="S1590">
        <v>42149</v>
      </c>
      <c r="T1590">
        <v>42151</v>
      </c>
      <c r="U1590">
        <v>204.49</v>
      </c>
      <c r="V1590">
        <v>12</v>
      </c>
      <c r="W1590">
        <v>314.06</v>
      </c>
      <c r="X1590">
        <v>91122</v>
      </c>
      <c r="Y1590" t="s">
        <v>3218</v>
      </c>
    </row>
    <row r="1591" spans="1:25" x14ac:dyDescent="0.2">
      <c r="A1591">
        <v>2868</v>
      </c>
      <c r="B1591" t="s">
        <v>298</v>
      </c>
      <c r="C1591" t="s">
        <v>46</v>
      </c>
      <c r="D1591">
        <v>0.08</v>
      </c>
      <c r="E1591">
        <v>15.99</v>
      </c>
      <c r="F1591">
        <v>13.18</v>
      </c>
      <c r="G1591" t="s">
        <v>63</v>
      </c>
      <c r="H1591" t="s">
        <v>70</v>
      </c>
      <c r="I1591" t="s">
        <v>24</v>
      </c>
      <c r="J1591" t="s">
        <v>48</v>
      </c>
      <c r="K1591" t="s">
        <v>49</v>
      </c>
      <c r="L1591" t="s">
        <v>271</v>
      </c>
      <c r="M1591">
        <v>0.37</v>
      </c>
      <c r="N1591" t="s">
        <v>8</v>
      </c>
      <c r="O1591" t="s">
        <v>35</v>
      </c>
      <c r="P1591" t="s">
        <v>42</v>
      </c>
      <c r="Q1591" t="s">
        <v>300</v>
      </c>
      <c r="R1591">
        <v>98026</v>
      </c>
      <c r="S1591">
        <v>42149</v>
      </c>
      <c r="T1591">
        <v>42151</v>
      </c>
      <c r="U1591">
        <v>-66.584999999999994</v>
      </c>
      <c r="V1591">
        <v>4</v>
      </c>
      <c r="W1591">
        <v>66.02</v>
      </c>
      <c r="X1591">
        <v>85828</v>
      </c>
      <c r="Y1591" t="s">
        <v>3217</v>
      </c>
    </row>
    <row r="1592" spans="1:25" x14ac:dyDescent="0.2">
      <c r="A1592">
        <v>2266</v>
      </c>
      <c r="B1592" t="s">
        <v>2658</v>
      </c>
      <c r="C1592" t="s">
        <v>1</v>
      </c>
      <c r="D1592">
        <v>0.02</v>
      </c>
      <c r="E1592">
        <v>11.33</v>
      </c>
      <c r="F1592">
        <v>6.12</v>
      </c>
      <c r="G1592" t="s">
        <v>14</v>
      </c>
      <c r="H1592" t="s">
        <v>70</v>
      </c>
      <c r="I1592" t="s">
        <v>24</v>
      </c>
      <c r="J1592" t="s">
        <v>71</v>
      </c>
      <c r="K1592" t="s">
        <v>120</v>
      </c>
      <c r="L1592" t="s">
        <v>1929</v>
      </c>
      <c r="M1592">
        <v>0.42</v>
      </c>
      <c r="N1592" t="s">
        <v>8</v>
      </c>
      <c r="O1592" t="s">
        <v>28</v>
      </c>
      <c r="P1592" t="s">
        <v>56</v>
      </c>
      <c r="Q1592" t="s">
        <v>2659</v>
      </c>
      <c r="R1592">
        <v>63122</v>
      </c>
      <c r="S1592">
        <v>42150</v>
      </c>
      <c r="T1592">
        <v>42152</v>
      </c>
      <c r="U1592">
        <v>-14.52</v>
      </c>
      <c r="V1592">
        <v>3</v>
      </c>
      <c r="W1592">
        <v>35.35</v>
      </c>
      <c r="X1592">
        <v>86610</v>
      </c>
      <c r="Y1592" t="s">
        <v>3216</v>
      </c>
    </row>
    <row r="1593" spans="1:25" x14ac:dyDescent="0.2">
      <c r="A1593">
        <v>2266</v>
      </c>
      <c r="B1593" t="s">
        <v>2658</v>
      </c>
      <c r="C1593" t="s">
        <v>1</v>
      </c>
      <c r="D1593">
        <v>0.01</v>
      </c>
      <c r="E1593">
        <v>15.67</v>
      </c>
      <c r="F1593">
        <v>1.39</v>
      </c>
      <c r="G1593" t="s">
        <v>14</v>
      </c>
      <c r="H1593" t="s">
        <v>70</v>
      </c>
      <c r="I1593" t="s">
        <v>24</v>
      </c>
      <c r="J1593" t="s">
        <v>321</v>
      </c>
      <c r="K1593" t="s">
        <v>49</v>
      </c>
      <c r="L1593" t="s">
        <v>2460</v>
      </c>
      <c r="M1593">
        <v>0.38</v>
      </c>
      <c r="N1593" t="s">
        <v>8</v>
      </c>
      <c r="O1593" t="s">
        <v>28</v>
      </c>
      <c r="P1593" t="s">
        <v>56</v>
      </c>
      <c r="Q1593" t="s">
        <v>2659</v>
      </c>
      <c r="R1593">
        <v>63122</v>
      </c>
      <c r="S1593">
        <v>42150</v>
      </c>
      <c r="T1593">
        <v>42151</v>
      </c>
      <c r="U1593">
        <v>171.26490000000001</v>
      </c>
      <c r="V1593">
        <v>16</v>
      </c>
      <c r="W1593">
        <v>248.21</v>
      </c>
      <c r="X1593">
        <v>86610</v>
      </c>
      <c r="Y1593" t="s">
        <v>3216</v>
      </c>
    </row>
    <row r="1594" spans="1:25" x14ac:dyDescent="0.2">
      <c r="A1594">
        <v>2928</v>
      </c>
      <c r="B1594" t="s">
        <v>2660</v>
      </c>
      <c r="C1594" t="s">
        <v>1</v>
      </c>
      <c r="D1594">
        <v>0.02</v>
      </c>
      <c r="E1594">
        <v>5.58</v>
      </c>
      <c r="F1594">
        <v>2.99</v>
      </c>
      <c r="G1594" t="s">
        <v>14</v>
      </c>
      <c r="H1594" t="s">
        <v>15</v>
      </c>
      <c r="I1594" t="s">
        <v>24</v>
      </c>
      <c r="J1594" t="s">
        <v>48</v>
      </c>
      <c r="K1594" t="s">
        <v>49</v>
      </c>
      <c r="L1594" t="s">
        <v>2661</v>
      </c>
      <c r="M1594">
        <v>0.37</v>
      </c>
      <c r="N1594" t="s">
        <v>8</v>
      </c>
      <c r="O1594" t="s">
        <v>9</v>
      </c>
      <c r="P1594" t="s">
        <v>247</v>
      </c>
      <c r="Q1594" t="s">
        <v>2662</v>
      </c>
      <c r="R1594">
        <v>29418</v>
      </c>
      <c r="S1594">
        <v>42150</v>
      </c>
      <c r="T1594">
        <v>42152</v>
      </c>
      <c r="U1594">
        <v>689.32799999999997</v>
      </c>
      <c r="V1594">
        <v>42</v>
      </c>
      <c r="W1594">
        <v>236.83</v>
      </c>
      <c r="X1594">
        <v>90218</v>
      </c>
      <c r="Y1594" t="s">
        <v>3215</v>
      </c>
    </row>
    <row r="1595" spans="1:25" x14ac:dyDescent="0.2">
      <c r="A1595">
        <v>2928</v>
      </c>
      <c r="B1595" t="s">
        <v>2660</v>
      </c>
      <c r="C1595" t="s">
        <v>1</v>
      </c>
      <c r="D1595">
        <v>0.02</v>
      </c>
      <c r="E1595">
        <v>54.1</v>
      </c>
      <c r="F1595">
        <v>19.989999999999998</v>
      </c>
      <c r="G1595" t="s">
        <v>14</v>
      </c>
      <c r="H1595" t="s">
        <v>15</v>
      </c>
      <c r="I1595" t="s">
        <v>24</v>
      </c>
      <c r="J1595" t="s">
        <v>54</v>
      </c>
      <c r="K1595" t="s">
        <v>49</v>
      </c>
      <c r="L1595" t="s">
        <v>1240</v>
      </c>
      <c r="M1595">
        <v>0.59</v>
      </c>
      <c r="N1595" t="s">
        <v>8</v>
      </c>
      <c r="O1595" t="s">
        <v>9</v>
      </c>
      <c r="P1595" t="s">
        <v>247</v>
      </c>
      <c r="Q1595" t="s">
        <v>2662</v>
      </c>
      <c r="R1595">
        <v>29418</v>
      </c>
      <c r="S1595">
        <v>42150</v>
      </c>
      <c r="T1595">
        <v>42151</v>
      </c>
      <c r="U1595">
        <v>-33.585999999999999</v>
      </c>
      <c r="V1595">
        <v>36</v>
      </c>
      <c r="W1595">
        <v>1944.87</v>
      </c>
      <c r="X1595">
        <v>90218</v>
      </c>
      <c r="Y1595" t="s">
        <v>3215</v>
      </c>
    </row>
    <row r="1596" spans="1:25" x14ac:dyDescent="0.2">
      <c r="A1596">
        <v>2941</v>
      </c>
      <c r="B1596" t="s">
        <v>2663</v>
      </c>
      <c r="C1596" t="s">
        <v>1</v>
      </c>
      <c r="D1596">
        <v>0.05</v>
      </c>
      <c r="E1596">
        <v>2.62</v>
      </c>
      <c r="F1596">
        <v>0.8</v>
      </c>
      <c r="G1596" t="s">
        <v>14</v>
      </c>
      <c r="H1596" t="s">
        <v>3</v>
      </c>
      <c r="I1596" t="s">
        <v>24</v>
      </c>
      <c r="J1596" t="s">
        <v>152</v>
      </c>
      <c r="K1596" t="s">
        <v>26</v>
      </c>
      <c r="L1596" t="s">
        <v>2100</v>
      </c>
      <c r="M1596">
        <v>0.39</v>
      </c>
      <c r="N1596" t="s">
        <v>8</v>
      </c>
      <c r="O1596" t="s">
        <v>87</v>
      </c>
      <c r="P1596" t="s">
        <v>373</v>
      </c>
      <c r="Q1596" t="s">
        <v>1617</v>
      </c>
      <c r="R1596">
        <v>7960</v>
      </c>
      <c r="S1596">
        <v>42150</v>
      </c>
      <c r="T1596">
        <v>42151</v>
      </c>
      <c r="U1596">
        <v>12.71</v>
      </c>
      <c r="V1596">
        <v>8</v>
      </c>
      <c r="W1596">
        <v>21.41</v>
      </c>
      <c r="X1596">
        <v>87618</v>
      </c>
      <c r="Y1596" t="s">
        <v>3218</v>
      </c>
    </row>
    <row r="1597" spans="1:25" x14ac:dyDescent="0.2">
      <c r="A1597">
        <v>241</v>
      </c>
      <c r="B1597" t="s">
        <v>2216</v>
      </c>
      <c r="C1597" t="s">
        <v>23</v>
      </c>
      <c r="D1597">
        <v>0.01</v>
      </c>
      <c r="E1597">
        <v>5.94</v>
      </c>
      <c r="F1597">
        <v>9.92</v>
      </c>
      <c r="G1597" t="s">
        <v>14</v>
      </c>
      <c r="H1597" t="s">
        <v>3</v>
      </c>
      <c r="I1597" t="s">
        <v>24</v>
      </c>
      <c r="J1597" t="s">
        <v>48</v>
      </c>
      <c r="K1597" t="s">
        <v>49</v>
      </c>
      <c r="L1597" t="s">
        <v>2567</v>
      </c>
      <c r="M1597">
        <v>0.38</v>
      </c>
      <c r="N1597" t="s">
        <v>8</v>
      </c>
      <c r="O1597" t="s">
        <v>35</v>
      </c>
      <c r="P1597" t="s">
        <v>36</v>
      </c>
      <c r="Q1597" t="s">
        <v>2217</v>
      </c>
      <c r="R1597">
        <v>81503</v>
      </c>
      <c r="S1597">
        <v>42150</v>
      </c>
      <c r="T1597">
        <v>42157</v>
      </c>
      <c r="U1597">
        <v>-256.51900000000001</v>
      </c>
      <c r="V1597">
        <v>13</v>
      </c>
      <c r="W1597">
        <v>79.930000000000007</v>
      </c>
      <c r="X1597">
        <v>90480</v>
      </c>
      <c r="Y1597" t="s">
        <v>3217</v>
      </c>
    </row>
    <row r="1598" spans="1:25" x14ac:dyDescent="0.2">
      <c r="A1598">
        <v>241</v>
      </c>
      <c r="B1598" t="s">
        <v>2216</v>
      </c>
      <c r="C1598" t="s">
        <v>23</v>
      </c>
      <c r="D1598">
        <v>0.02</v>
      </c>
      <c r="E1598">
        <v>125.99</v>
      </c>
      <c r="F1598">
        <v>3</v>
      </c>
      <c r="G1598" t="s">
        <v>14</v>
      </c>
      <c r="H1598" t="s">
        <v>3</v>
      </c>
      <c r="I1598" t="s">
        <v>16</v>
      </c>
      <c r="J1598" t="s">
        <v>111</v>
      </c>
      <c r="K1598" t="s">
        <v>49</v>
      </c>
      <c r="L1598" t="s">
        <v>2664</v>
      </c>
      <c r="M1598">
        <v>0.59</v>
      </c>
      <c r="N1598" t="s">
        <v>8</v>
      </c>
      <c r="O1598" t="s">
        <v>35</v>
      </c>
      <c r="P1598" t="s">
        <v>36</v>
      </c>
      <c r="Q1598" t="s">
        <v>2217</v>
      </c>
      <c r="R1598">
        <v>81503</v>
      </c>
      <c r="S1598">
        <v>42150</v>
      </c>
      <c r="T1598">
        <v>42150</v>
      </c>
      <c r="U1598">
        <v>398.358</v>
      </c>
      <c r="V1598">
        <v>8</v>
      </c>
      <c r="W1598">
        <v>873.18</v>
      </c>
      <c r="X1598">
        <v>90480</v>
      </c>
      <c r="Y1598" t="s">
        <v>3217</v>
      </c>
    </row>
    <row r="1599" spans="1:25" x14ac:dyDescent="0.2">
      <c r="A1599">
        <v>451</v>
      </c>
      <c r="B1599" t="s">
        <v>195</v>
      </c>
      <c r="C1599" t="s">
        <v>1</v>
      </c>
      <c r="D1599">
        <v>0.04</v>
      </c>
      <c r="E1599">
        <v>37.700000000000003</v>
      </c>
      <c r="F1599">
        <v>2.99</v>
      </c>
      <c r="G1599" t="s">
        <v>14</v>
      </c>
      <c r="H1599" t="s">
        <v>47</v>
      </c>
      <c r="I1599" t="s">
        <v>24</v>
      </c>
      <c r="J1599" t="s">
        <v>48</v>
      </c>
      <c r="K1599" t="s">
        <v>49</v>
      </c>
      <c r="L1599" t="s">
        <v>2492</v>
      </c>
      <c r="M1599">
        <v>0.35</v>
      </c>
      <c r="N1599" t="s">
        <v>8</v>
      </c>
      <c r="O1599" t="s">
        <v>35</v>
      </c>
      <c r="P1599" t="s">
        <v>66</v>
      </c>
      <c r="Q1599" t="s">
        <v>197</v>
      </c>
      <c r="R1599">
        <v>94024</v>
      </c>
      <c r="S1599">
        <v>42151</v>
      </c>
      <c r="T1599">
        <v>42152</v>
      </c>
      <c r="U1599">
        <v>299.6739</v>
      </c>
      <c r="V1599">
        <v>12</v>
      </c>
      <c r="W1599">
        <v>434.31</v>
      </c>
      <c r="X1599">
        <v>86012</v>
      </c>
      <c r="Y1599" t="s">
        <v>3217</v>
      </c>
    </row>
    <row r="1600" spans="1:25" x14ac:dyDescent="0.2">
      <c r="A1600">
        <v>452</v>
      </c>
      <c r="B1600" t="s">
        <v>2665</v>
      </c>
      <c r="C1600" t="s">
        <v>1</v>
      </c>
      <c r="D1600">
        <v>0.01</v>
      </c>
      <c r="E1600">
        <v>55.99</v>
      </c>
      <c r="F1600">
        <v>5</v>
      </c>
      <c r="G1600" t="s">
        <v>14</v>
      </c>
      <c r="H1600" t="s">
        <v>47</v>
      </c>
      <c r="I1600" t="s">
        <v>16</v>
      </c>
      <c r="J1600" t="s">
        <v>111</v>
      </c>
      <c r="K1600" t="s">
        <v>18</v>
      </c>
      <c r="L1600" t="s">
        <v>1914</v>
      </c>
      <c r="M1600">
        <v>0.83</v>
      </c>
      <c r="N1600" t="s">
        <v>8</v>
      </c>
      <c r="O1600" t="s">
        <v>35</v>
      </c>
      <c r="P1600" t="s">
        <v>66</v>
      </c>
      <c r="Q1600" t="s">
        <v>2666</v>
      </c>
      <c r="R1600">
        <v>93635</v>
      </c>
      <c r="S1600">
        <v>42151</v>
      </c>
      <c r="T1600">
        <v>42152</v>
      </c>
      <c r="U1600">
        <v>-235.89500000000001</v>
      </c>
      <c r="V1600">
        <v>1</v>
      </c>
      <c r="W1600">
        <v>51.83</v>
      </c>
      <c r="X1600">
        <v>86012</v>
      </c>
      <c r="Y1600" t="s">
        <v>3217</v>
      </c>
    </row>
    <row r="1601" spans="1:25" x14ac:dyDescent="0.2">
      <c r="A1601">
        <v>865</v>
      </c>
      <c r="B1601" t="s">
        <v>1362</v>
      </c>
      <c r="C1601" t="s">
        <v>1</v>
      </c>
      <c r="D1601">
        <v>0.03</v>
      </c>
      <c r="E1601">
        <v>14.2</v>
      </c>
      <c r="F1601">
        <v>5.3</v>
      </c>
      <c r="G1601" t="s">
        <v>14</v>
      </c>
      <c r="H1601" t="s">
        <v>70</v>
      </c>
      <c r="I1601" t="s">
        <v>4</v>
      </c>
      <c r="J1601" t="s">
        <v>102</v>
      </c>
      <c r="K1601" t="s">
        <v>26</v>
      </c>
      <c r="L1601" t="s">
        <v>264</v>
      </c>
      <c r="M1601">
        <v>0.46</v>
      </c>
      <c r="N1601" t="s">
        <v>8</v>
      </c>
      <c r="O1601" t="s">
        <v>28</v>
      </c>
      <c r="P1601" t="s">
        <v>29</v>
      </c>
      <c r="Q1601" t="s">
        <v>1018</v>
      </c>
      <c r="R1601">
        <v>46312</v>
      </c>
      <c r="S1601">
        <v>42151</v>
      </c>
      <c r="T1601">
        <v>42152</v>
      </c>
      <c r="U1601">
        <v>122.21</v>
      </c>
      <c r="V1601">
        <v>18</v>
      </c>
      <c r="W1601">
        <v>267.2</v>
      </c>
      <c r="X1601">
        <v>90674</v>
      </c>
      <c r="Y1601" t="s">
        <v>3216</v>
      </c>
    </row>
    <row r="1602" spans="1:25" x14ac:dyDescent="0.2">
      <c r="A1602">
        <v>370</v>
      </c>
      <c r="B1602" t="s">
        <v>2667</v>
      </c>
      <c r="C1602" t="s">
        <v>46</v>
      </c>
      <c r="D1602">
        <v>0.02</v>
      </c>
      <c r="E1602">
        <v>20.99</v>
      </c>
      <c r="F1602">
        <v>4.8099999999999996</v>
      </c>
      <c r="G1602" t="s">
        <v>14</v>
      </c>
      <c r="H1602" t="s">
        <v>70</v>
      </c>
      <c r="I1602" t="s">
        <v>16</v>
      </c>
      <c r="J1602" t="s">
        <v>111</v>
      </c>
      <c r="K1602" t="s">
        <v>120</v>
      </c>
      <c r="L1602" t="s">
        <v>1407</v>
      </c>
      <c r="M1602">
        <v>0.57999999999999996</v>
      </c>
      <c r="N1602" t="s">
        <v>8</v>
      </c>
      <c r="O1602" t="s">
        <v>87</v>
      </c>
      <c r="P1602" t="s">
        <v>307</v>
      </c>
      <c r="Q1602" t="s">
        <v>1634</v>
      </c>
      <c r="R1602">
        <v>4240</v>
      </c>
      <c r="S1602">
        <v>42151</v>
      </c>
      <c r="T1602">
        <v>42153</v>
      </c>
      <c r="U1602">
        <v>49.787999999999997</v>
      </c>
      <c r="V1602">
        <v>15</v>
      </c>
      <c r="W1602">
        <v>266.39</v>
      </c>
      <c r="X1602">
        <v>90291</v>
      </c>
      <c r="Y1602" t="s">
        <v>3218</v>
      </c>
    </row>
    <row r="1603" spans="1:25" x14ac:dyDescent="0.2">
      <c r="A1603">
        <v>371</v>
      </c>
      <c r="B1603" t="s">
        <v>2668</v>
      </c>
      <c r="C1603" t="s">
        <v>46</v>
      </c>
      <c r="D1603">
        <v>0.05</v>
      </c>
      <c r="E1603">
        <v>5.4</v>
      </c>
      <c r="F1603">
        <v>7.78</v>
      </c>
      <c r="G1603" t="s">
        <v>63</v>
      </c>
      <c r="H1603" t="s">
        <v>70</v>
      </c>
      <c r="I1603" t="s">
        <v>24</v>
      </c>
      <c r="J1603" t="s">
        <v>48</v>
      </c>
      <c r="K1603" t="s">
        <v>49</v>
      </c>
      <c r="L1603" t="s">
        <v>1460</v>
      </c>
      <c r="M1603">
        <v>0.37</v>
      </c>
      <c r="N1603" t="s">
        <v>8</v>
      </c>
      <c r="O1603" t="s">
        <v>87</v>
      </c>
      <c r="P1603" t="s">
        <v>379</v>
      </c>
      <c r="Q1603" t="s">
        <v>2669</v>
      </c>
      <c r="R1603">
        <v>2149</v>
      </c>
      <c r="S1603">
        <v>42151</v>
      </c>
      <c r="T1603">
        <v>42153</v>
      </c>
      <c r="U1603">
        <v>-132.62950000000001</v>
      </c>
      <c r="V1603">
        <v>9</v>
      </c>
      <c r="W1603">
        <v>51.82</v>
      </c>
      <c r="X1603">
        <v>90291</v>
      </c>
      <c r="Y1603" t="s">
        <v>3218</v>
      </c>
    </row>
    <row r="1604" spans="1:25" x14ac:dyDescent="0.2">
      <c r="A1604">
        <v>250</v>
      </c>
      <c r="B1604" t="s">
        <v>2670</v>
      </c>
      <c r="C1604" t="s">
        <v>1</v>
      </c>
      <c r="D1604">
        <v>0.02</v>
      </c>
      <c r="E1604">
        <v>2.58</v>
      </c>
      <c r="F1604">
        <v>1.3</v>
      </c>
      <c r="G1604" t="s">
        <v>63</v>
      </c>
      <c r="H1604" t="s">
        <v>70</v>
      </c>
      <c r="I1604" t="s">
        <v>24</v>
      </c>
      <c r="J1604" t="s">
        <v>25</v>
      </c>
      <c r="K1604" t="s">
        <v>26</v>
      </c>
      <c r="L1604" t="s">
        <v>2671</v>
      </c>
      <c r="M1604">
        <v>0.59</v>
      </c>
      <c r="N1604" t="s">
        <v>8</v>
      </c>
      <c r="O1604" t="s">
        <v>28</v>
      </c>
      <c r="P1604" t="s">
        <v>60</v>
      </c>
      <c r="Q1604" t="s">
        <v>2672</v>
      </c>
      <c r="R1604">
        <v>55423</v>
      </c>
      <c r="S1604">
        <v>42152</v>
      </c>
      <c r="T1604">
        <v>42153</v>
      </c>
      <c r="U1604">
        <v>1.1080000000000001</v>
      </c>
      <c r="V1604">
        <v>39</v>
      </c>
      <c r="W1604">
        <v>109.74</v>
      </c>
      <c r="X1604">
        <v>87214</v>
      </c>
      <c r="Y1604" t="s">
        <v>3216</v>
      </c>
    </row>
    <row r="1605" spans="1:25" x14ac:dyDescent="0.2">
      <c r="A1605">
        <v>250</v>
      </c>
      <c r="B1605" t="s">
        <v>2670</v>
      </c>
      <c r="C1605" t="s">
        <v>1</v>
      </c>
      <c r="D1605">
        <v>0.02</v>
      </c>
      <c r="E1605">
        <v>65.989999999999995</v>
      </c>
      <c r="F1605">
        <v>3.9</v>
      </c>
      <c r="G1605" t="s">
        <v>14</v>
      </c>
      <c r="H1605" t="s">
        <v>70</v>
      </c>
      <c r="I1605" t="s">
        <v>16</v>
      </c>
      <c r="J1605" t="s">
        <v>111</v>
      </c>
      <c r="K1605" t="s">
        <v>49</v>
      </c>
      <c r="L1605" t="s">
        <v>2673</v>
      </c>
      <c r="M1605">
        <v>0.55000000000000004</v>
      </c>
      <c r="N1605" t="s">
        <v>8</v>
      </c>
      <c r="O1605" t="s">
        <v>28</v>
      </c>
      <c r="P1605" t="s">
        <v>60</v>
      </c>
      <c r="Q1605" t="s">
        <v>2672</v>
      </c>
      <c r="R1605">
        <v>55423</v>
      </c>
      <c r="S1605">
        <v>42152</v>
      </c>
      <c r="T1605">
        <v>42153</v>
      </c>
      <c r="U1605">
        <v>1061.3789999999999</v>
      </c>
      <c r="V1605">
        <v>27</v>
      </c>
      <c r="W1605">
        <v>1543.55</v>
      </c>
      <c r="X1605">
        <v>87214</v>
      </c>
      <c r="Y1605" t="s">
        <v>3216</v>
      </c>
    </row>
    <row r="1606" spans="1:25" x14ac:dyDescent="0.2">
      <c r="A1606">
        <v>3011</v>
      </c>
      <c r="B1606" t="s">
        <v>2290</v>
      </c>
      <c r="C1606" t="s">
        <v>1</v>
      </c>
      <c r="D1606">
        <v>0.03</v>
      </c>
      <c r="E1606">
        <v>5.98</v>
      </c>
      <c r="F1606">
        <v>5.35</v>
      </c>
      <c r="G1606" t="s">
        <v>14</v>
      </c>
      <c r="H1606" t="s">
        <v>70</v>
      </c>
      <c r="I1606" t="s">
        <v>24</v>
      </c>
      <c r="J1606" t="s">
        <v>64</v>
      </c>
      <c r="K1606" t="s">
        <v>49</v>
      </c>
      <c r="L1606" t="s">
        <v>785</v>
      </c>
      <c r="M1606">
        <v>0.4</v>
      </c>
      <c r="N1606" t="s">
        <v>8</v>
      </c>
      <c r="O1606" t="s">
        <v>87</v>
      </c>
      <c r="P1606" t="s">
        <v>379</v>
      </c>
      <c r="Q1606" t="s">
        <v>764</v>
      </c>
      <c r="R1606">
        <v>2113</v>
      </c>
      <c r="S1606">
        <v>42152</v>
      </c>
      <c r="T1606">
        <v>42153</v>
      </c>
      <c r="U1606">
        <v>-23.5</v>
      </c>
      <c r="V1606">
        <v>16</v>
      </c>
      <c r="W1606">
        <v>107.08</v>
      </c>
      <c r="X1606">
        <v>56486</v>
      </c>
      <c r="Y1606" t="s">
        <v>3218</v>
      </c>
    </row>
    <row r="1607" spans="1:25" x14ac:dyDescent="0.2">
      <c r="A1607">
        <v>3154</v>
      </c>
      <c r="B1607" t="s">
        <v>757</v>
      </c>
      <c r="C1607" t="s">
        <v>1</v>
      </c>
      <c r="D1607">
        <v>0.03</v>
      </c>
      <c r="E1607">
        <v>17.7</v>
      </c>
      <c r="F1607">
        <v>9.4700000000000006</v>
      </c>
      <c r="G1607" t="s">
        <v>14</v>
      </c>
      <c r="H1607" t="s">
        <v>15</v>
      </c>
      <c r="I1607" t="s">
        <v>24</v>
      </c>
      <c r="J1607" t="s">
        <v>54</v>
      </c>
      <c r="K1607" t="s">
        <v>49</v>
      </c>
      <c r="L1607" t="s">
        <v>1027</v>
      </c>
      <c r="M1607">
        <v>0.59</v>
      </c>
      <c r="N1607" t="s">
        <v>8</v>
      </c>
      <c r="O1607" t="s">
        <v>9</v>
      </c>
      <c r="P1607" t="s">
        <v>99</v>
      </c>
      <c r="Q1607" t="s">
        <v>759</v>
      </c>
      <c r="R1607">
        <v>33710</v>
      </c>
      <c r="S1607">
        <v>42152</v>
      </c>
      <c r="T1607">
        <v>42154</v>
      </c>
      <c r="U1607">
        <v>28.182600000000001</v>
      </c>
      <c r="V1607">
        <v>11</v>
      </c>
      <c r="W1607">
        <v>201.77</v>
      </c>
      <c r="X1607">
        <v>86900</v>
      </c>
      <c r="Y1607" t="s">
        <v>3215</v>
      </c>
    </row>
    <row r="1608" spans="1:25" x14ac:dyDescent="0.2">
      <c r="A1608">
        <v>1627</v>
      </c>
      <c r="B1608" t="s">
        <v>2674</v>
      </c>
      <c r="C1608" t="s">
        <v>13</v>
      </c>
      <c r="D1608">
        <v>0.06</v>
      </c>
      <c r="E1608">
        <v>43.57</v>
      </c>
      <c r="F1608">
        <v>16.36</v>
      </c>
      <c r="G1608" t="s">
        <v>14</v>
      </c>
      <c r="H1608" t="s">
        <v>70</v>
      </c>
      <c r="I1608" t="s">
        <v>24</v>
      </c>
      <c r="J1608" t="s">
        <v>54</v>
      </c>
      <c r="K1608" t="s">
        <v>49</v>
      </c>
      <c r="L1608" t="s">
        <v>2675</v>
      </c>
      <c r="M1608">
        <v>0.55000000000000004</v>
      </c>
      <c r="N1608" t="s">
        <v>8</v>
      </c>
      <c r="O1608" t="s">
        <v>9</v>
      </c>
      <c r="P1608" t="s">
        <v>376</v>
      </c>
      <c r="Q1608" t="s">
        <v>2676</v>
      </c>
      <c r="R1608">
        <v>37743</v>
      </c>
      <c r="S1608">
        <v>42152</v>
      </c>
      <c r="T1608">
        <v>42154</v>
      </c>
      <c r="U1608">
        <v>-38.808</v>
      </c>
      <c r="V1608">
        <v>17</v>
      </c>
      <c r="W1608">
        <v>710.16</v>
      </c>
      <c r="X1608">
        <v>90602</v>
      </c>
      <c r="Y1608" t="s">
        <v>3215</v>
      </c>
    </row>
    <row r="1609" spans="1:25" x14ac:dyDescent="0.2">
      <c r="A1609">
        <v>2765</v>
      </c>
      <c r="B1609" t="s">
        <v>2677</v>
      </c>
      <c r="C1609" t="s">
        <v>23</v>
      </c>
      <c r="D1609">
        <v>0.03</v>
      </c>
      <c r="E1609">
        <v>5.85</v>
      </c>
      <c r="F1609">
        <v>2.27</v>
      </c>
      <c r="G1609" t="s">
        <v>14</v>
      </c>
      <c r="H1609" t="s">
        <v>70</v>
      </c>
      <c r="I1609" t="s">
        <v>24</v>
      </c>
      <c r="J1609" t="s">
        <v>25</v>
      </c>
      <c r="K1609" t="s">
        <v>26</v>
      </c>
      <c r="L1609" t="s">
        <v>2678</v>
      </c>
      <c r="M1609">
        <v>0.56000000000000005</v>
      </c>
      <c r="N1609" t="s">
        <v>8</v>
      </c>
      <c r="O1609" t="s">
        <v>87</v>
      </c>
      <c r="P1609" t="s">
        <v>373</v>
      </c>
      <c r="Q1609" t="s">
        <v>2679</v>
      </c>
      <c r="R1609">
        <v>8021</v>
      </c>
      <c r="S1609">
        <v>42152</v>
      </c>
      <c r="T1609">
        <v>42154</v>
      </c>
      <c r="U1609">
        <v>-5.08</v>
      </c>
      <c r="V1609">
        <v>7</v>
      </c>
      <c r="W1609">
        <v>41.4</v>
      </c>
      <c r="X1609">
        <v>90725</v>
      </c>
      <c r="Y1609" t="s">
        <v>3218</v>
      </c>
    </row>
    <row r="1610" spans="1:25" x14ac:dyDescent="0.2">
      <c r="A1610">
        <v>15</v>
      </c>
      <c r="B1610" t="s">
        <v>2047</v>
      </c>
      <c r="C1610" t="s">
        <v>92</v>
      </c>
      <c r="D1610">
        <v>0.01</v>
      </c>
      <c r="E1610">
        <v>35.94</v>
      </c>
      <c r="F1610">
        <v>6.66</v>
      </c>
      <c r="G1610" t="s">
        <v>14</v>
      </c>
      <c r="H1610" t="s">
        <v>3</v>
      </c>
      <c r="I1610" t="s">
        <v>24</v>
      </c>
      <c r="J1610" t="s">
        <v>321</v>
      </c>
      <c r="K1610" t="s">
        <v>49</v>
      </c>
      <c r="L1610" t="s">
        <v>2098</v>
      </c>
      <c r="M1610">
        <v>0.4</v>
      </c>
      <c r="N1610" t="s">
        <v>8</v>
      </c>
      <c r="O1610" t="s">
        <v>87</v>
      </c>
      <c r="P1610" t="s">
        <v>88</v>
      </c>
      <c r="Q1610" t="s">
        <v>2049</v>
      </c>
      <c r="R1610">
        <v>11787</v>
      </c>
      <c r="S1610">
        <v>42152</v>
      </c>
      <c r="T1610">
        <v>42152</v>
      </c>
      <c r="U1610">
        <v>261.87569999999999</v>
      </c>
      <c r="V1610">
        <v>10</v>
      </c>
      <c r="W1610">
        <v>379.53</v>
      </c>
      <c r="X1610">
        <v>86839</v>
      </c>
      <c r="Y1610" t="s">
        <v>3218</v>
      </c>
    </row>
    <row r="1611" spans="1:25" x14ac:dyDescent="0.2">
      <c r="A1611">
        <v>2709</v>
      </c>
      <c r="B1611" t="s">
        <v>2680</v>
      </c>
      <c r="C1611" t="s">
        <v>92</v>
      </c>
      <c r="D1611">
        <v>7.0000000000000007E-2</v>
      </c>
      <c r="E1611">
        <v>60.97</v>
      </c>
      <c r="F1611">
        <v>4.5</v>
      </c>
      <c r="G1611" t="s">
        <v>14</v>
      </c>
      <c r="H1611" t="s">
        <v>15</v>
      </c>
      <c r="I1611" t="s">
        <v>24</v>
      </c>
      <c r="J1611" t="s">
        <v>71</v>
      </c>
      <c r="K1611" t="s">
        <v>49</v>
      </c>
      <c r="L1611" t="s">
        <v>72</v>
      </c>
      <c r="M1611">
        <v>0.56000000000000005</v>
      </c>
      <c r="N1611" t="s">
        <v>8</v>
      </c>
      <c r="O1611" t="s">
        <v>87</v>
      </c>
      <c r="P1611" t="s">
        <v>394</v>
      </c>
      <c r="Q1611" t="s">
        <v>2681</v>
      </c>
      <c r="R1611">
        <v>21042</v>
      </c>
      <c r="S1611">
        <v>42152</v>
      </c>
      <c r="T1611">
        <v>42154</v>
      </c>
      <c r="U1611">
        <v>-41.77</v>
      </c>
      <c r="V1611">
        <v>1</v>
      </c>
      <c r="W1611">
        <v>57.84</v>
      </c>
      <c r="X1611">
        <v>89240</v>
      </c>
      <c r="Y1611" t="s">
        <v>3218</v>
      </c>
    </row>
    <row r="1612" spans="1:25" x14ac:dyDescent="0.2">
      <c r="A1612">
        <v>2709</v>
      </c>
      <c r="B1612" t="s">
        <v>2680</v>
      </c>
      <c r="C1612" t="s">
        <v>92</v>
      </c>
      <c r="D1612">
        <v>0</v>
      </c>
      <c r="E1612">
        <v>90.98</v>
      </c>
      <c r="F1612">
        <v>56.2</v>
      </c>
      <c r="G1612" t="s">
        <v>14</v>
      </c>
      <c r="H1612" t="s">
        <v>15</v>
      </c>
      <c r="I1612" t="s">
        <v>4</v>
      </c>
      <c r="J1612" t="s">
        <v>102</v>
      </c>
      <c r="K1612" t="s">
        <v>120</v>
      </c>
      <c r="L1612" t="s">
        <v>783</v>
      </c>
      <c r="M1612">
        <v>0.74</v>
      </c>
      <c r="N1612" t="s">
        <v>8</v>
      </c>
      <c r="O1612" t="s">
        <v>87</v>
      </c>
      <c r="P1612" t="s">
        <v>394</v>
      </c>
      <c r="Q1612" t="s">
        <v>2681</v>
      </c>
      <c r="R1612">
        <v>21042</v>
      </c>
      <c r="S1612">
        <v>42152</v>
      </c>
      <c r="T1612">
        <v>42154</v>
      </c>
      <c r="U1612">
        <v>-1014.11</v>
      </c>
      <c r="V1612">
        <v>15</v>
      </c>
      <c r="W1612">
        <v>1425.71</v>
      </c>
      <c r="X1612">
        <v>89240</v>
      </c>
      <c r="Y1612" t="s">
        <v>3218</v>
      </c>
    </row>
    <row r="1613" spans="1:25" x14ac:dyDescent="0.2">
      <c r="A1613">
        <v>3206</v>
      </c>
      <c r="B1613" t="s">
        <v>1902</v>
      </c>
      <c r="C1613" t="s">
        <v>46</v>
      </c>
      <c r="D1613">
        <v>0.05</v>
      </c>
      <c r="E1613">
        <v>35.44</v>
      </c>
      <c r="F1613">
        <v>5.09</v>
      </c>
      <c r="G1613" t="s">
        <v>14</v>
      </c>
      <c r="H1613" t="s">
        <v>15</v>
      </c>
      <c r="I1613" t="s">
        <v>24</v>
      </c>
      <c r="J1613" t="s">
        <v>64</v>
      </c>
      <c r="K1613" t="s">
        <v>49</v>
      </c>
      <c r="L1613" t="s">
        <v>2054</v>
      </c>
      <c r="M1613">
        <v>0.38</v>
      </c>
      <c r="N1613" t="s">
        <v>8</v>
      </c>
      <c r="O1613" t="s">
        <v>35</v>
      </c>
      <c r="P1613" t="s">
        <v>466</v>
      </c>
      <c r="Q1613" t="s">
        <v>1904</v>
      </c>
      <c r="R1613">
        <v>83301</v>
      </c>
      <c r="S1613">
        <v>42152</v>
      </c>
      <c r="T1613">
        <v>42153</v>
      </c>
      <c r="U1613">
        <v>553.33169999999996</v>
      </c>
      <c r="V1613">
        <v>23</v>
      </c>
      <c r="W1613">
        <v>801.93</v>
      </c>
      <c r="X1613">
        <v>87935</v>
      </c>
      <c r="Y1613" t="s">
        <v>3217</v>
      </c>
    </row>
    <row r="1614" spans="1:25" x14ac:dyDescent="0.2">
      <c r="A1614">
        <v>663</v>
      </c>
      <c r="B1614" t="s">
        <v>2682</v>
      </c>
      <c r="C1614" t="s">
        <v>1</v>
      </c>
      <c r="D1614">
        <v>0.02</v>
      </c>
      <c r="E1614">
        <v>14.58</v>
      </c>
      <c r="F1614">
        <v>7.4</v>
      </c>
      <c r="G1614" t="s">
        <v>14</v>
      </c>
      <c r="H1614" t="s">
        <v>47</v>
      </c>
      <c r="I1614" t="s">
        <v>4</v>
      </c>
      <c r="J1614" t="s">
        <v>102</v>
      </c>
      <c r="K1614" t="s">
        <v>49</v>
      </c>
      <c r="L1614" t="s">
        <v>2683</v>
      </c>
      <c r="M1614">
        <v>0.48</v>
      </c>
      <c r="N1614" t="s">
        <v>8</v>
      </c>
      <c r="O1614" t="s">
        <v>87</v>
      </c>
      <c r="P1614" t="s">
        <v>293</v>
      </c>
      <c r="Q1614" t="s">
        <v>2230</v>
      </c>
      <c r="R1614">
        <v>43952</v>
      </c>
      <c r="S1614">
        <v>42153</v>
      </c>
      <c r="T1614">
        <v>42156</v>
      </c>
      <c r="U1614">
        <v>10.802</v>
      </c>
      <c r="V1614">
        <v>17</v>
      </c>
      <c r="W1614">
        <v>261.33999999999997</v>
      </c>
      <c r="X1614">
        <v>90922</v>
      </c>
      <c r="Y1614" t="s">
        <v>3218</v>
      </c>
    </row>
    <row r="1615" spans="1:25" x14ac:dyDescent="0.2">
      <c r="A1615">
        <v>1026</v>
      </c>
      <c r="B1615" t="s">
        <v>1031</v>
      </c>
      <c r="C1615" t="s">
        <v>13</v>
      </c>
      <c r="D1615">
        <v>0.1</v>
      </c>
      <c r="E1615">
        <v>5.98</v>
      </c>
      <c r="F1615">
        <v>3.85</v>
      </c>
      <c r="G1615" t="s">
        <v>14</v>
      </c>
      <c r="H1615" t="s">
        <v>3</v>
      </c>
      <c r="I1615" t="s">
        <v>16</v>
      </c>
      <c r="J1615" t="s">
        <v>17</v>
      </c>
      <c r="K1615" t="s">
        <v>18</v>
      </c>
      <c r="L1615" t="s">
        <v>1074</v>
      </c>
      <c r="M1615">
        <v>0.68</v>
      </c>
      <c r="N1615" t="s">
        <v>8</v>
      </c>
      <c r="O1615" t="s">
        <v>87</v>
      </c>
      <c r="P1615" t="s">
        <v>88</v>
      </c>
      <c r="Q1615" t="s">
        <v>1033</v>
      </c>
      <c r="R1615">
        <v>11722</v>
      </c>
      <c r="S1615">
        <v>42153</v>
      </c>
      <c r="T1615">
        <v>42154</v>
      </c>
      <c r="U1615">
        <v>18.922000000000001</v>
      </c>
      <c r="V1615">
        <v>26</v>
      </c>
      <c r="W1615">
        <v>151.55000000000001</v>
      </c>
      <c r="X1615">
        <v>89008</v>
      </c>
      <c r="Y1615" t="s">
        <v>3218</v>
      </c>
    </row>
    <row r="1616" spans="1:25" x14ac:dyDescent="0.2">
      <c r="A1616">
        <v>1026</v>
      </c>
      <c r="B1616" t="s">
        <v>1031</v>
      </c>
      <c r="C1616" t="s">
        <v>13</v>
      </c>
      <c r="D1616">
        <v>7.0000000000000007E-2</v>
      </c>
      <c r="E1616">
        <v>2.61</v>
      </c>
      <c r="F1616">
        <v>0.5</v>
      </c>
      <c r="G1616" t="s">
        <v>14</v>
      </c>
      <c r="H1616" t="s">
        <v>3</v>
      </c>
      <c r="I1616" t="s">
        <v>24</v>
      </c>
      <c r="J1616" t="s">
        <v>128</v>
      </c>
      <c r="K1616" t="s">
        <v>49</v>
      </c>
      <c r="L1616" t="s">
        <v>1343</v>
      </c>
      <c r="M1616">
        <v>0.39</v>
      </c>
      <c r="N1616" t="s">
        <v>8</v>
      </c>
      <c r="O1616" t="s">
        <v>87</v>
      </c>
      <c r="P1616" t="s">
        <v>88</v>
      </c>
      <c r="Q1616" t="s">
        <v>1033</v>
      </c>
      <c r="R1616">
        <v>11722</v>
      </c>
      <c r="S1616">
        <v>42153</v>
      </c>
      <c r="T1616">
        <v>42156</v>
      </c>
      <c r="U1616">
        <v>39.350700000000003</v>
      </c>
      <c r="V1616">
        <v>22</v>
      </c>
      <c r="W1616">
        <v>57.03</v>
      </c>
      <c r="X1616">
        <v>89008</v>
      </c>
      <c r="Y1616" t="s">
        <v>3218</v>
      </c>
    </row>
    <row r="1617" spans="1:25" x14ac:dyDescent="0.2">
      <c r="A1617">
        <v>1713</v>
      </c>
      <c r="B1617" t="s">
        <v>2684</v>
      </c>
      <c r="C1617" t="s">
        <v>13</v>
      </c>
      <c r="D1617">
        <v>0.01</v>
      </c>
      <c r="E1617">
        <v>23.99</v>
      </c>
      <c r="F1617">
        <v>6.3</v>
      </c>
      <c r="G1617" t="s">
        <v>14</v>
      </c>
      <c r="H1617" t="s">
        <v>70</v>
      </c>
      <c r="I1617" t="s">
        <v>16</v>
      </c>
      <c r="J1617" t="s">
        <v>32</v>
      </c>
      <c r="K1617" t="s">
        <v>120</v>
      </c>
      <c r="L1617" t="s">
        <v>2685</v>
      </c>
      <c r="M1617">
        <v>0.38</v>
      </c>
      <c r="N1617" t="s">
        <v>8</v>
      </c>
      <c r="O1617" t="s">
        <v>9</v>
      </c>
      <c r="P1617" t="s">
        <v>51</v>
      </c>
      <c r="Q1617" t="s">
        <v>1843</v>
      </c>
      <c r="R1617">
        <v>30265</v>
      </c>
      <c r="S1617">
        <v>42153</v>
      </c>
      <c r="T1617">
        <v>42155</v>
      </c>
      <c r="U1617">
        <v>-6.202</v>
      </c>
      <c r="V1617">
        <v>11</v>
      </c>
      <c r="W1617">
        <v>284.39</v>
      </c>
      <c r="X1617">
        <v>87748</v>
      </c>
      <c r="Y1617" t="s">
        <v>3215</v>
      </c>
    </row>
    <row r="1618" spans="1:25" x14ac:dyDescent="0.2">
      <c r="A1618">
        <v>2670</v>
      </c>
      <c r="B1618" t="s">
        <v>2686</v>
      </c>
      <c r="C1618" t="s">
        <v>13</v>
      </c>
      <c r="D1618">
        <v>0.05</v>
      </c>
      <c r="E1618">
        <v>165.2</v>
      </c>
      <c r="F1618">
        <v>19.989999999999998</v>
      </c>
      <c r="G1618" t="s">
        <v>14</v>
      </c>
      <c r="H1618" t="s">
        <v>47</v>
      </c>
      <c r="I1618" t="s">
        <v>24</v>
      </c>
      <c r="J1618" t="s">
        <v>54</v>
      </c>
      <c r="K1618" t="s">
        <v>49</v>
      </c>
      <c r="L1618" t="s">
        <v>459</v>
      </c>
      <c r="M1618">
        <v>0.59</v>
      </c>
      <c r="N1618" t="s">
        <v>8</v>
      </c>
      <c r="O1618" t="s">
        <v>35</v>
      </c>
      <c r="P1618" t="s">
        <v>66</v>
      </c>
      <c r="Q1618" t="s">
        <v>76</v>
      </c>
      <c r="R1618">
        <v>90049</v>
      </c>
      <c r="S1618">
        <v>42153</v>
      </c>
      <c r="T1618">
        <v>42153</v>
      </c>
      <c r="U1618">
        <v>2008.71</v>
      </c>
      <c r="V1618">
        <v>167</v>
      </c>
      <c r="W1618">
        <v>27587.55</v>
      </c>
      <c r="X1618">
        <v>37924</v>
      </c>
      <c r="Y1618" t="s">
        <v>3217</v>
      </c>
    </row>
    <row r="1619" spans="1:25" x14ac:dyDescent="0.2">
      <c r="A1619">
        <v>2670</v>
      </c>
      <c r="B1619" t="s">
        <v>2686</v>
      </c>
      <c r="C1619" t="s">
        <v>13</v>
      </c>
      <c r="D1619">
        <v>0.09</v>
      </c>
      <c r="E1619">
        <v>17.989999999999998</v>
      </c>
      <c r="F1619">
        <v>8.65</v>
      </c>
      <c r="G1619" t="s">
        <v>14</v>
      </c>
      <c r="H1619" t="s">
        <v>47</v>
      </c>
      <c r="I1619" t="s">
        <v>24</v>
      </c>
      <c r="J1619" t="s">
        <v>25</v>
      </c>
      <c r="K1619" t="s">
        <v>49</v>
      </c>
      <c r="L1619" t="s">
        <v>2687</v>
      </c>
      <c r="M1619">
        <v>0.56999999999999995</v>
      </c>
      <c r="N1619" t="s">
        <v>8</v>
      </c>
      <c r="O1619" t="s">
        <v>35</v>
      </c>
      <c r="P1619" t="s">
        <v>66</v>
      </c>
      <c r="Q1619" t="s">
        <v>76</v>
      </c>
      <c r="R1619">
        <v>90049</v>
      </c>
      <c r="S1619">
        <v>42153</v>
      </c>
      <c r="T1619">
        <v>42153</v>
      </c>
      <c r="U1619">
        <v>-80.53</v>
      </c>
      <c r="V1619">
        <v>71</v>
      </c>
      <c r="W1619">
        <v>1191.58</v>
      </c>
      <c r="X1619">
        <v>37924</v>
      </c>
      <c r="Y1619" t="s">
        <v>3217</v>
      </c>
    </row>
    <row r="1620" spans="1:25" x14ac:dyDescent="0.2">
      <c r="A1620">
        <v>2671</v>
      </c>
      <c r="B1620" t="s">
        <v>2688</v>
      </c>
      <c r="C1620" t="s">
        <v>13</v>
      </c>
      <c r="D1620">
        <v>0.05</v>
      </c>
      <c r="E1620">
        <v>165.2</v>
      </c>
      <c r="F1620">
        <v>19.989999999999998</v>
      </c>
      <c r="G1620" t="s">
        <v>14</v>
      </c>
      <c r="H1620" t="s">
        <v>47</v>
      </c>
      <c r="I1620" t="s">
        <v>24</v>
      </c>
      <c r="J1620" t="s">
        <v>54</v>
      </c>
      <c r="K1620" t="s">
        <v>49</v>
      </c>
      <c r="L1620" t="s">
        <v>459</v>
      </c>
      <c r="M1620">
        <v>0.59</v>
      </c>
      <c r="N1620" t="s">
        <v>8</v>
      </c>
      <c r="O1620" t="s">
        <v>9</v>
      </c>
      <c r="P1620" t="s">
        <v>376</v>
      </c>
      <c r="Q1620" t="s">
        <v>1712</v>
      </c>
      <c r="R1620">
        <v>37027</v>
      </c>
      <c r="S1620">
        <v>42153</v>
      </c>
      <c r="T1620">
        <v>42153</v>
      </c>
      <c r="U1620">
        <v>-48.957999999999998</v>
      </c>
      <c r="V1620">
        <v>42</v>
      </c>
      <c r="W1620">
        <v>6938.19</v>
      </c>
      <c r="X1620">
        <v>90551</v>
      </c>
      <c r="Y1620" t="s">
        <v>3215</v>
      </c>
    </row>
    <row r="1621" spans="1:25" x14ac:dyDescent="0.2">
      <c r="A1621">
        <v>759</v>
      </c>
      <c r="B1621" t="s">
        <v>2689</v>
      </c>
      <c r="C1621" t="s">
        <v>23</v>
      </c>
      <c r="D1621">
        <v>0</v>
      </c>
      <c r="E1621">
        <v>20.99</v>
      </c>
      <c r="F1621">
        <v>3.3</v>
      </c>
      <c r="G1621" t="s">
        <v>14</v>
      </c>
      <c r="H1621" t="s">
        <v>3</v>
      </c>
      <c r="I1621" t="s">
        <v>16</v>
      </c>
      <c r="J1621" t="s">
        <v>111</v>
      </c>
      <c r="K1621" t="s">
        <v>18</v>
      </c>
      <c r="L1621" t="s">
        <v>1559</v>
      </c>
      <c r="M1621">
        <v>0.81</v>
      </c>
      <c r="N1621" t="s">
        <v>8</v>
      </c>
      <c r="O1621" t="s">
        <v>28</v>
      </c>
      <c r="P1621" t="s">
        <v>79</v>
      </c>
      <c r="Q1621" t="s">
        <v>2690</v>
      </c>
      <c r="R1621">
        <v>62301</v>
      </c>
      <c r="S1621">
        <v>42153</v>
      </c>
      <c r="T1621">
        <v>42160</v>
      </c>
      <c r="U1621">
        <v>-92.960999999999999</v>
      </c>
      <c r="V1621">
        <v>5</v>
      </c>
      <c r="W1621">
        <v>92.96</v>
      </c>
      <c r="X1621">
        <v>86639</v>
      </c>
      <c r="Y1621" t="s">
        <v>3216</v>
      </c>
    </row>
    <row r="1622" spans="1:25" x14ac:dyDescent="0.2">
      <c r="A1622">
        <v>649</v>
      </c>
      <c r="B1622" t="s">
        <v>2691</v>
      </c>
      <c r="C1622" t="s">
        <v>92</v>
      </c>
      <c r="D1622">
        <v>0.02</v>
      </c>
      <c r="E1622">
        <v>3.78</v>
      </c>
      <c r="F1622">
        <v>0.71</v>
      </c>
      <c r="G1622" t="s">
        <v>14</v>
      </c>
      <c r="H1622" t="s">
        <v>47</v>
      </c>
      <c r="I1622" t="s">
        <v>24</v>
      </c>
      <c r="J1622" t="s">
        <v>152</v>
      </c>
      <c r="K1622" t="s">
        <v>26</v>
      </c>
      <c r="L1622" t="s">
        <v>2692</v>
      </c>
      <c r="M1622">
        <v>0.39</v>
      </c>
      <c r="N1622" t="s">
        <v>8</v>
      </c>
      <c r="O1622" t="s">
        <v>28</v>
      </c>
      <c r="P1622" t="s">
        <v>79</v>
      </c>
      <c r="Q1622" t="s">
        <v>1375</v>
      </c>
      <c r="R1622">
        <v>60089</v>
      </c>
      <c r="S1622">
        <v>42153</v>
      </c>
      <c r="T1622">
        <v>42154</v>
      </c>
      <c r="U1622">
        <v>106.7499</v>
      </c>
      <c r="V1622">
        <v>40</v>
      </c>
      <c r="W1622">
        <v>154.71</v>
      </c>
      <c r="X1622">
        <v>91366</v>
      </c>
      <c r="Y1622" t="s">
        <v>3216</v>
      </c>
    </row>
    <row r="1623" spans="1:25" x14ac:dyDescent="0.2">
      <c r="A1623">
        <v>2393</v>
      </c>
      <c r="B1623" t="s">
        <v>169</v>
      </c>
      <c r="C1623" t="s">
        <v>92</v>
      </c>
      <c r="D1623">
        <v>0.02</v>
      </c>
      <c r="E1623">
        <v>6.48</v>
      </c>
      <c r="F1623">
        <v>7.91</v>
      </c>
      <c r="G1623" t="s">
        <v>14</v>
      </c>
      <c r="H1623" t="s">
        <v>70</v>
      </c>
      <c r="I1623" t="s">
        <v>24</v>
      </c>
      <c r="J1623" t="s">
        <v>64</v>
      </c>
      <c r="K1623" t="s">
        <v>49</v>
      </c>
      <c r="L1623" t="s">
        <v>1596</v>
      </c>
      <c r="M1623">
        <v>0.37</v>
      </c>
      <c r="N1623" t="s">
        <v>8</v>
      </c>
      <c r="O1623" t="s">
        <v>9</v>
      </c>
      <c r="P1623" t="s">
        <v>51</v>
      </c>
      <c r="Q1623" t="s">
        <v>171</v>
      </c>
      <c r="R1623">
        <v>30076</v>
      </c>
      <c r="S1623">
        <v>42153</v>
      </c>
      <c r="T1623">
        <v>42155</v>
      </c>
      <c r="U1623">
        <v>-1191.5260000000001</v>
      </c>
      <c r="V1623">
        <v>2</v>
      </c>
      <c r="W1623">
        <v>16.5</v>
      </c>
      <c r="X1623">
        <v>86950</v>
      </c>
      <c r="Y1623" t="s">
        <v>3215</v>
      </c>
    </row>
    <row r="1624" spans="1:25" x14ac:dyDescent="0.2">
      <c r="A1624">
        <v>1060</v>
      </c>
      <c r="B1624" t="s">
        <v>1801</v>
      </c>
      <c r="C1624" t="s">
        <v>23</v>
      </c>
      <c r="D1624">
        <v>7.0000000000000007E-2</v>
      </c>
      <c r="E1624">
        <v>6.3</v>
      </c>
      <c r="F1624">
        <v>0.5</v>
      </c>
      <c r="G1624" t="s">
        <v>14</v>
      </c>
      <c r="H1624" t="s">
        <v>3</v>
      </c>
      <c r="I1624" t="s">
        <v>24</v>
      </c>
      <c r="J1624" t="s">
        <v>128</v>
      </c>
      <c r="K1624" t="s">
        <v>49</v>
      </c>
      <c r="L1624" t="s">
        <v>398</v>
      </c>
      <c r="M1624">
        <v>0.39</v>
      </c>
      <c r="N1624" t="s">
        <v>8</v>
      </c>
      <c r="O1624" t="s">
        <v>9</v>
      </c>
      <c r="P1624" t="s">
        <v>51</v>
      </c>
      <c r="Q1624" t="s">
        <v>337</v>
      </c>
      <c r="R1624">
        <v>30318</v>
      </c>
      <c r="S1624">
        <v>42154</v>
      </c>
      <c r="T1624">
        <v>42154</v>
      </c>
      <c r="U1624">
        <v>4.1673999999999998</v>
      </c>
      <c r="V1624">
        <v>20</v>
      </c>
      <c r="W1624">
        <v>121.87</v>
      </c>
      <c r="X1624">
        <v>57061</v>
      </c>
      <c r="Y1624" t="s">
        <v>3215</v>
      </c>
    </row>
    <row r="1625" spans="1:25" x14ac:dyDescent="0.2">
      <c r="A1625">
        <v>1062</v>
      </c>
      <c r="B1625" t="s">
        <v>1803</v>
      </c>
      <c r="C1625" t="s">
        <v>23</v>
      </c>
      <c r="D1625">
        <v>0.04</v>
      </c>
      <c r="E1625">
        <v>22.38</v>
      </c>
      <c r="F1625">
        <v>15.1</v>
      </c>
      <c r="G1625" t="s">
        <v>14</v>
      </c>
      <c r="H1625" t="s">
        <v>3</v>
      </c>
      <c r="I1625" t="s">
        <v>24</v>
      </c>
      <c r="J1625" t="s">
        <v>48</v>
      </c>
      <c r="K1625" t="s">
        <v>49</v>
      </c>
      <c r="L1625" t="s">
        <v>1061</v>
      </c>
      <c r="M1625">
        <v>0.38</v>
      </c>
      <c r="N1625" t="s">
        <v>8</v>
      </c>
      <c r="O1625" t="s">
        <v>87</v>
      </c>
      <c r="P1625" t="s">
        <v>88</v>
      </c>
      <c r="Q1625" t="s">
        <v>1804</v>
      </c>
      <c r="R1625">
        <v>11727</v>
      </c>
      <c r="S1625">
        <v>42154</v>
      </c>
      <c r="T1625">
        <v>42162</v>
      </c>
      <c r="U1625">
        <v>16.021799999999999</v>
      </c>
      <c r="V1625">
        <v>18</v>
      </c>
      <c r="W1625">
        <v>403.53</v>
      </c>
      <c r="X1625">
        <v>91355</v>
      </c>
      <c r="Y1625" t="s">
        <v>3218</v>
      </c>
    </row>
    <row r="1626" spans="1:25" x14ac:dyDescent="0.2">
      <c r="A1626">
        <v>1062</v>
      </c>
      <c r="B1626" t="s">
        <v>1803</v>
      </c>
      <c r="C1626" t="s">
        <v>23</v>
      </c>
      <c r="D1626">
        <v>0.06</v>
      </c>
      <c r="E1626">
        <v>17.78</v>
      </c>
      <c r="F1626">
        <v>5.03</v>
      </c>
      <c r="G1626" t="s">
        <v>14</v>
      </c>
      <c r="H1626" t="s">
        <v>3</v>
      </c>
      <c r="I1626" t="s">
        <v>4</v>
      </c>
      <c r="J1626" t="s">
        <v>102</v>
      </c>
      <c r="K1626" t="s">
        <v>49</v>
      </c>
      <c r="L1626" t="s">
        <v>2693</v>
      </c>
      <c r="M1626">
        <v>0.54</v>
      </c>
      <c r="N1626" t="s">
        <v>8</v>
      </c>
      <c r="O1626" t="s">
        <v>87</v>
      </c>
      <c r="P1626" t="s">
        <v>88</v>
      </c>
      <c r="Q1626" t="s">
        <v>1804</v>
      </c>
      <c r="R1626">
        <v>11727</v>
      </c>
      <c r="S1626">
        <v>42154</v>
      </c>
      <c r="T1626">
        <v>42157</v>
      </c>
      <c r="U1626">
        <v>38.067300000000003</v>
      </c>
      <c r="V1626">
        <v>3</v>
      </c>
      <c r="W1626">
        <v>55.17</v>
      </c>
      <c r="X1626">
        <v>91355</v>
      </c>
      <c r="Y1626" t="s">
        <v>3218</v>
      </c>
    </row>
    <row r="1627" spans="1:25" x14ac:dyDescent="0.2">
      <c r="A1627">
        <v>1934</v>
      </c>
      <c r="B1627" t="s">
        <v>2694</v>
      </c>
      <c r="C1627" t="s">
        <v>23</v>
      </c>
      <c r="D1627">
        <v>0.04</v>
      </c>
      <c r="E1627">
        <v>180.98</v>
      </c>
      <c r="F1627">
        <v>30</v>
      </c>
      <c r="G1627" t="s">
        <v>2</v>
      </c>
      <c r="H1627" t="s">
        <v>47</v>
      </c>
      <c r="I1627" t="s">
        <v>4</v>
      </c>
      <c r="J1627" t="s">
        <v>85</v>
      </c>
      <c r="K1627" t="s">
        <v>33</v>
      </c>
      <c r="L1627" t="s">
        <v>921</v>
      </c>
      <c r="M1627">
        <v>0.69</v>
      </c>
      <c r="N1627" t="s">
        <v>8</v>
      </c>
      <c r="O1627" t="s">
        <v>28</v>
      </c>
      <c r="P1627" t="s">
        <v>163</v>
      </c>
      <c r="Q1627" t="s">
        <v>1380</v>
      </c>
      <c r="R1627">
        <v>78626</v>
      </c>
      <c r="S1627">
        <v>42154</v>
      </c>
      <c r="T1627">
        <v>42154</v>
      </c>
      <c r="U1627">
        <v>52.988</v>
      </c>
      <c r="V1627">
        <v>3</v>
      </c>
      <c r="W1627">
        <v>561.65</v>
      </c>
      <c r="X1627">
        <v>86688</v>
      </c>
      <c r="Y1627" t="s">
        <v>3216</v>
      </c>
    </row>
    <row r="1628" spans="1:25" x14ac:dyDescent="0.2">
      <c r="A1628">
        <v>1935</v>
      </c>
      <c r="B1628" t="s">
        <v>2050</v>
      </c>
      <c r="C1628" t="s">
        <v>23</v>
      </c>
      <c r="D1628">
        <v>0.06</v>
      </c>
      <c r="E1628">
        <v>3.25</v>
      </c>
      <c r="F1628">
        <v>49</v>
      </c>
      <c r="G1628" t="s">
        <v>14</v>
      </c>
      <c r="H1628" t="s">
        <v>47</v>
      </c>
      <c r="I1628" t="s">
        <v>24</v>
      </c>
      <c r="J1628" t="s">
        <v>71</v>
      </c>
      <c r="K1628" t="s">
        <v>40</v>
      </c>
      <c r="L1628" t="s">
        <v>2695</v>
      </c>
      <c r="M1628">
        <v>0.56000000000000005</v>
      </c>
      <c r="N1628" t="s">
        <v>8</v>
      </c>
      <c r="O1628" t="s">
        <v>28</v>
      </c>
      <c r="P1628" t="s">
        <v>163</v>
      </c>
      <c r="Q1628" t="s">
        <v>2051</v>
      </c>
      <c r="R1628">
        <v>75051</v>
      </c>
      <c r="S1628">
        <v>42154</v>
      </c>
      <c r="T1628">
        <v>42160</v>
      </c>
      <c r="U1628">
        <v>10.507999999999999</v>
      </c>
      <c r="V1628">
        <v>2</v>
      </c>
      <c r="W1628">
        <v>55.6</v>
      </c>
      <c r="X1628">
        <v>86688</v>
      </c>
      <c r="Y1628" t="s">
        <v>3216</v>
      </c>
    </row>
    <row r="1629" spans="1:25" x14ac:dyDescent="0.2">
      <c r="A1629">
        <v>1935</v>
      </c>
      <c r="B1629" t="s">
        <v>2050</v>
      </c>
      <c r="C1629" t="s">
        <v>23</v>
      </c>
      <c r="D1629">
        <v>0.01</v>
      </c>
      <c r="E1629">
        <v>110.98</v>
      </c>
      <c r="F1629">
        <v>13.99</v>
      </c>
      <c r="G1629" t="s">
        <v>14</v>
      </c>
      <c r="H1629" t="s">
        <v>47</v>
      </c>
      <c r="I1629" t="s">
        <v>4</v>
      </c>
      <c r="J1629" t="s">
        <v>102</v>
      </c>
      <c r="K1629" t="s">
        <v>120</v>
      </c>
      <c r="L1629" t="s">
        <v>521</v>
      </c>
      <c r="M1629">
        <v>0.69</v>
      </c>
      <c r="N1629" t="s">
        <v>8</v>
      </c>
      <c r="O1629" t="s">
        <v>28</v>
      </c>
      <c r="P1629" t="s">
        <v>163</v>
      </c>
      <c r="Q1629" t="s">
        <v>2051</v>
      </c>
      <c r="R1629">
        <v>75051</v>
      </c>
      <c r="S1629">
        <v>42154</v>
      </c>
      <c r="T1629">
        <v>42159</v>
      </c>
      <c r="U1629">
        <v>1448.7309</v>
      </c>
      <c r="V1629">
        <v>19</v>
      </c>
      <c r="W1629">
        <v>2099.61</v>
      </c>
      <c r="X1629">
        <v>86688</v>
      </c>
      <c r="Y1629" t="s">
        <v>3216</v>
      </c>
    </row>
    <row r="1630" spans="1:25" x14ac:dyDescent="0.2">
      <c r="A1630">
        <v>1935</v>
      </c>
      <c r="B1630" t="s">
        <v>2050</v>
      </c>
      <c r="C1630" t="s">
        <v>23</v>
      </c>
      <c r="D1630">
        <v>0.05</v>
      </c>
      <c r="E1630">
        <v>3.95</v>
      </c>
      <c r="F1630">
        <v>2</v>
      </c>
      <c r="G1630" t="s">
        <v>63</v>
      </c>
      <c r="H1630" t="s">
        <v>47</v>
      </c>
      <c r="I1630" t="s">
        <v>24</v>
      </c>
      <c r="J1630" t="s">
        <v>152</v>
      </c>
      <c r="K1630" t="s">
        <v>26</v>
      </c>
      <c r="L1630" t="s">
        <v>1805</v>
      </c>
      <c r="M1630">
        <v>0.53</v>
      </c>
      <c r="N1630" t="s">
        <v>8</v>
      </c>
      <c r="O1630" t="s">
        <v>28</v>
      </c>
      <c r="P1630" t="s">
        <v>163</v>
      </c>
      <c r="Q1630" t="s">
        <v>2051</v>
      </c>
      <c r="R1630">
        <v>75051</v>
      </c>
      <c r="S1630">
        <v>42154</v>
      </c>
      <c r="T1630">
        <v>42162</v>
      </c>
      <c r="U1630">
        <v>1.004</v>
      </c>
      <c r="V1630">
        <v>23</v>
      </c>
      <c r="W1630">
        <v>96.6</v>
      </c>
      <c r="X1630">
        <v>86688</v>
      </c>
      <c r="Y1630" t="s">
        <v>3216</v>
      </c>
    </row>
    <row r="1631" spans="1:25" x14ac:dyDescent="0.2">
      <c r="A1631">
        <v>2980</v>
      </c>
      <c r="B1631" t="s">
        <v>797</v>
      </c>
      <c r="C1631" t="s">
        <v>23</v>
      </c>
      <c r="D1631">
        <v>0.04</v>
      </c>
      <c r="E1631">
        <v>2.88</v>
      </c>
      <c r="F1631">
        <v>1.01</v>
      </c>
      <c r="G1631" t="s">
        <v>14</v>
      </c>
      <c r="H1631" t="s">
        <v>70</v>
      </c>
      <c r="I1631" t="s">
        <v>24</v>
      </c>
      <c r="J1631" t="s">
        <v>25</v>
      </c>
      <c r="K1631" t="s">
        <v>26</v>
      </c>
      <c r="L1631" t="s">
        <v>967</v>
      </c>
      <c r="M1631">
        <v>0.55000000000000004</v>
      </c>
      <c r="N1631" t="s">
        <v>8</v>
      </c>
      <c r="O1631" t="s">
        <v>87</v>
      </c>
      <c r="P1631" t="s">
        <v>293</v>
      </c>
      <c r="Q1631" t="s">
        <v>799</v>
      </c>
      <c r="R1631">
        <v>44870</v>
      </c>
      <c r="S1631">
        <v>42154</v>
      </c>
      <c r="T1631">
        <v>42159</v>
      </c>
      <c r="U1631">
        <v>15.246</v>
      </c>
      <c r="V1631">
        <v>39</v>
      </c>
      <c r="W1631">
        <v>111.92</v>
      </c>
      <c r="X1631">
        <v>86548</v>
      </c>
      <c r="Y1631" t="s">
        <v>3218</v>
      </c>
    </row>
    <row r="1632" spans="1:25" x14ac:dyDescent="0.2">
      <c r="A1632">
        <v>3124</v>
      </c>
      <c r="B1632" t="s">
        <v>2696</v>
      </c>
      <c r="C1632" t="s">
        <v>46</v>
      </c>
      <c r="D1632">
        <v>0.05</v>
      </c>
      <c r="E1632">
        <v>120.98</v>
      </c>
      <c r="F1632">
        <v>9.07</v>
      </c>
      <c r="G1632" t="s">
        <v>14</v>
      </c>
      <c r="H1632" t="s">
        <v>47</v>
      </c>
      <c r="I1632" t="s">
        <v>24</v>
      </c>
      <c r="J1632" t="s">
        <v>48</v>
      </c>
      <c r="K1632" t="s">
        <v>49</v>
      </c>
      <c r="L1632" t="s">
        <v>1399</v>
      </c>
      <c r="M1632">
        <v>0.35</v>
      </c>
      <c r="N1632" t="s">
        <v>8</v>
      </c>
      <c r="O1632" t="s">
        <v>28</v>
      </c>
      <c r="P1632" t="s">
        <v>79</v>
      </c>
      <c r="Q1632" t="s">
        <v>2697</v>
      </c>
      <c r="R1632">
        <v>61265</v>
      </c>
      <c r="S1632">
        <v>42154</v>
      </c>
      <c r="T1632">
        <v>42155</v>
      </c>
      <c r="U1632">
        <v>881.04719999999998</v>
      </c>
      <c r="V1632">
        <v>11</v>
      </c>
      <c r="W1632">
        <v>1276.8800000000001</v>
      </c>
      <c r="X1632">
        <v>87286</v>
      </c>
      <c r="Y1632" t="s">
        <v>3216</v>
      </c>
    </row>
    <row r="1633" spans="1:25" x14ac:dyDescent="0.2">
      <c r="A1633">
        <v>1802</v>
      </c>
      <c r="B1633" t="s">
        <v>2698</v>
      </c>
      <c r="C1633" t="s">
        <v>1</v>
      </c>
      <c r="D1633">
        <v>0.04</v>
      </c>
      <c r="E1633">
        <v>3.68</v>
      </c>
      <c r="F1633">
        <v>1.32</v>
      </c>
      <c r="G1633" t="s">
        <v>14</v>
      </c>
      <c r="H1633" t="s">
        <v>70</v>
      </c>
      <c r="I1633" t="s">
        <v>24</v>
      </c>
      <c r="J1633" t="s">
        <v>544</v>
      </c>
      <c r="K1633" t="s">
        <v>26</v>
      </c>
      <c r="L1633" t="s">
        <v>2502</v>
      </c>
      <c r="M1633">
        <v>0.83</v>
      </c>
      <c r="N1633" t="s">
        <v>8</v>
      </c>
      <c r="O1633" t="s">
        <v>9</v>
      </c>
      <c r="P1633" t="s">
        <v>99</v>
      </c>
      <c r="Q1633" t="s">
        <v>689</v>
      </c>
      <c r="R1633">
        <v>34698</v>
      </c>
      <c r="S1633">
        <v>42156</v>
      </c>
      <c r="T1633">
        <v>42157</v>
      </c>
      <c r="U1633">
        <v>300.92579999999998</v>
      </c>
      <c r="V1633">
        <v>11</v>
      </c>
      <c r="W1633">
        <v>41.29</v>
      </c>
      <c r="X1633">
        <v>91543</v>
      </c>
      <c r="Y1633" t="s">
        <v>3215</v>
      </c>
    </row>
    <row r="1634" spans="1:25" x14ac:dyDescent="0.2">
      <c r="A1634">
        <v>2817</v>
      </c>
      <c r="B1634" t="s">
        <v>2699</v>
      </c>
      <c r="C1634" t="s">
        <v>13</v>
      </c>
      <c r="D1634">
        <v>0.05</v>
      </c>
      <c r="E1634">
        <v>4.71</v>
      </c>
      <c r="F1634">
        <v>0.7</v>
      </c>
      <c r="G1634" t="s">
        <v>63</v>
      </c>
      <c r="H1634" t="s">
        <v>70</v>
      </c>
      <c r="I1634" t="s">
        <v>24</v>
      </c>
      <c r="J1634" t="s">
        <v>152</v>
      </c>
      <c r="K1634" t="s">
        <v>26</v>
      </c>
      <c r="L1634" t="s">
        <v>2700</v>
      </c>
      <c r="M1634">
        <v>0.8</v>
      </c>
      <c r="N1634" t="s">
        <v>8</v>
      </c>
      <c r="O1634" t="s">
        <v>87</v>
      </c>
      <c r="P1634" t="s">
        <v>293</v>
      </c>
      <c r="Q1634" t="s">
        <v>2701</v>
      </c>
      <c r="R1634">
        <v>43055</v>
      </c>
      <c r="S1634">
        <v>42156</v>
      </c>
      <c r="T1634">
        <v>42157</v>
      </c>
      <c r="U1634">
        <v>-2.3759999999999999</v>
      </c>
      <c r="V1634">
        <v>2</v>
      </c>
      <c r="W1634">
        <v>12.16</v>
      </c>
      <c r="X1634">
        <v>89743</v>
      </c>
      <c r="Y1634" t="s">
        <v>3218</v>
      </c>
    </row>
    <row r="1635" spans="1:25" x14ac:dyDescent="0.2">
      <c r="A1635">
        <v>2817</v>
      </c>
      <c r="B1635" t="s">
        <v>2699</v>
      </c>
      <c r="C1635" t="s">
        <v>13</v>
      </c>
      <c r="D1635">
        <v>0.04</v>
      </c>
      <c r="E1635">
        <v>55.99</v>
      </c>
      <c r="F1635">
        <v>1.25</v>
      </c>
      <c r="G1635" t="s">
        <v>63</v>
      </c>
      <c r="H1635" t="s">
        <v>70</v>
      </c>
      <c r="I1635" t="s">
        <v>16</v>
      </c>
      <c r="J1635" t="s">
        <v>111</v>
      </c>
      <c r="K1635" t="s">
        <v>18</v>
      </c>
      <c r="L1635" t="s">
        <v>2702</v>
      </c>
      <c r="M1635">
        <v>0.35</v>
      </c>
      <c r="N1635" t="s">
        <v>8</v>
      </c>
      <c r="O1635" t="s">
        <v>87</v>
      </c>
      <c r="P1635" t="s">
        <v>293</v>
      </c>
      <c r="Q1635" t="s">
        <v>2701</v>
      </c>
      <c r="R1635">
        <v>43055</v>
      </c>
      <c r="S1635">
        <v>42156</v>
      </c>
      <c r="T1635">
        <v>42157</v>
      </c>
      <c r="U1635">
        <v>-18.3216</v>
      </c>
      <c r="V1635">
        <v>3</v>
      </c>
      <c r="W1635">
        <v>147.56</v>
      </c>
      <c r="X1635">
        <v>89743</v>
      </c>
      <c r="Y1635" t="s">
        <v>3218</v>
      </c>
    </row>
    <row r="1636" spans="1:25" x14ac:dyDescent="0.2">
      <c r="A1636">
        <v>3069</v>
      </c>
      <c r="B1636" t="s">
        <v>1144</v>
      </c>
      <c r="C1636" t="s">
        <v>13</v>
      </c>
      <c r="D1636">
        <v>0.03</v>
      </c>
      <c r="E1636">
        <v>120.98</v>
      </c>
      <c r="F1636">
        <v>30</v>
      </c>
      <c r="G1636" t="s">
        <v>2</v>
      </c>
      <c r="H1636" t="s">
        <v>15</v>
      </c>
      <c r="I1636" t="s">
        <v>4</v>
      </c>
      <c r="J1636" t="s">
        <v>85</v>
      </c>
      <c r="K1636" t="s">
        <v>33</v>
      </c>
      <c r="L1636" t="s">
        <v>1101</v>
      </c>
      <c r="M1636">
        <v>0.64</v>
      </c>
      <c r="N1636" t="s">
        <v>8</v>
      </c>
      <c r="O1636" t="s">
        <v>28</v>
      </c>
      <c r="P1636" t="s">
        <v>60</v>
      </c>
      <c r="Q1636" t="s">
        <v>1146</v>
      </c>
      <c r="R1636">
        <v>55128</v>
      </c>
      <c r="S1636">
        <v>42156</v>
      </c>
      <c r="T1636">
        <v>42158</v>
      </c>
      <c r="U1636">
        <v>638.02800000000002</v>
      </c>
      <c r="V1636">
        <v>15</v>
      </c>
      <c r="W1636">
        <v>1894.45</v>
      </c>
      <c r="X1636">
        <v>88191</v>
      </c>
      <c r="Y1636" t="s">
        <v>3216</v>
      </c>
    </row>
    <row r="1637" spans="1:25" x14ac:dyDescent="0.2">
      <c r="A1637">
        <v>3069</v>
      </c>
      <c r="B1637" t="s">
        <v>1144</v>
      </c>
      <c r="C1637" t="s">
        <v>13</v>
      </c>
      <c r="D1637">
        <v>0.01</v>
      </c>
      <c r="E1637">
        <v>15.68</v>
      </c>
      <c r="F1637">
        <v>3.73</v>
      </c>
      <c r="G1637" t="s">
        <v>14</v>
      </c>
      <c r="H1637" t="s">
        <v>15</v>
      </c>
      <c r="I1637" t="s">
        <v>4</v>
      </c>
      <c r="J1637" t="s">
        <v>102</v>
      </c>
      <c r="K1637" t="s">
        <v>18</v>
      </c>
      <c r="L1637" t="s">
        <v>2703</v>
      </c>
      <c r="M1637">
        <v>0.46</v>
      </c>
      <c r="N1637" t="s">
        <v>8</v>
      </c>
      <c r="O1637" t="s">
        <v>28</v>
      </c>
      <c r="P1637" t="s">
        <v>60</v>
      </c>
      <c r="Q1637" t="s">
        <v>1146</v>
      </c>
      <c r="R1637">
        <v>55128</v>
      </c>
      <c r="S1637">
        <v>42156</v>
      </c>
      <c r="T1637">
        <v>42158</v>
      </c>
      <c r="U1637">
        <v>138.49680000000001</v>
      </c>
      <c r="V1637">
        <v>12</v>
      </c>
      <c r="W1637">
        <v>200.72</v>
      </c>
      <c r="X1637">
        <v>88191</v>
      </c>
      <c r="Y1637" t="s">
        <v>3216</v>
      </c>
    </row>
    <row r="1638" spans="1:25" x14ac:dyDescent="0.2">
      <c r="A1638">
        <v>3141</v>
      </c>
      <c r="B1638" t="s">
        <v>2704</v>
      </c>
      <c r="C1638" t="s">
        <v>23</v>
      </c>
      <c r="D1638">
        <v>0.09</v>
      </c>
      <c r="E1638">
        <v>6.84</v>
      </c>
      <c r="F1638">
        <v>8.3699999999999992</v>
      </c>
      <c r="G1638" t="s">
        <v>14</v>
      </c>
      <c r="H1638" t="s">
        <v>15</v>
      </c>
      <c r="I1638" t="s">
        <v>24</v>
      </c>
      <c r="J1638" t="s">
        <v>544</v>
      </c>
      <c r="K1638" t="s">
        <v>18</v>
      </c>
      <c r="L1638" t="s">
        <v>712</v>
      </c>
      <c r="M1638">
        <v>0.57999999999999996</v>
      </c>
      <c r="N1638" t="s">
        <v>8</v>
      </c>
      <c r="O1638" t="s">
        <v>28</v>
      </c>
      <c r="P1638" t="s">
        <v>163</v>
      </c>
      <c r="Q1638" t="s">
        <v>342</v>
      </c>
      <c r="R1638">
        <v>77506</v>
      </c>
      <c r="S1638">
        <v>42156</v>
      </c>
      <c r="T1638">
        <v>42163</v>
      </c>
      <c r="U1638">
        <v>-88.584999999999994</v>
      </c>
      <c r="V1638">
        <v>13</v>
      </c>
      <c r="W1638">
        <v>87.1</v>
      </c>
      <c r="X1638">
        <v>86369</v>
      </c>
      <c r="Y1638" t="s">
        <v>3216</v>
      </c>
    </row>
    <row r="1639" spans="1:25" x14ac:dyDescent="0.2">
      <c r="A1639">
        <v>3141</v>
      </c>
      <c r="B1639" t="s">
        <v>2704</v>
      </c>
      <c r="C1639" t="s">
        <v>23</v>
      </c>
      <c r="D1639">
        <v>7.0000000000000007E-2</v>
      </c>
      <c r="E1639">
        <v>48.91</v>
      </c>
      <c r="F1639">
        <v>35</v>
      </c>
      <c r="G1639" t="s">
        <v>63</v>
      </c>
      <c r="H1639" t="s">
        <v>15</v>
      </c>
      <c r="I1639" t="s">
        <v>24</v>
      </c>
      <c r="J1639" t="s">
        <v>54</v>
      </c>
      <c r="K1639" t="s">
        <v>40</v>
      </c>
      <c r="L1639" t="s">
        <v>1797</v>
      </c>
      <c r="M1639">
        <v>0.83</v>
      </c>
      <c r="N1639" t="s">
        <v>8</v>
      </c>
      <c r="O1639" t="s">
        <v>28</v>
      </c>
      <c r="P1639" t="s">
        <v>163</v>
      </c>
      <c r="Q1639" t="s">
        <v>342</v>
      </c>
      <c r="R1639">
        <v>77506</v>
      </c>
      <c r="S1639">
        <v>42156</v>
      </c>
      <c r="T1639">
        <v>42158</v>
      </c>
      <c r="U1639">
        <v>-485.68</v>
      </c>
      <c r="V1639">
        <v>15</v>
      </c>
      <c r="W1639">
        <v>736.86</v>
      </c>
      <c r="X1639">
        <v>86369</v>
      </c>
      <c r="Y1639" t="s">
        <v>3216</v>
      </c>
    </row>
    <row r="1640" spans="1:25" x14ac:dyDescent="0.2">
      <c r="A1640">
        <v>2737</v>
      </c>
      <c r="B1640" t="s">
        <v>2246</v>
      </c>
      <c r="C1640" t="s">
        <v>92</v>
      </c>
      <c r="D1640">
        <v>0.03</v>
      </c>
      <c r="E1640">
        <v>15.31</v>
      </c>
      <c r="F1640">
        <v>8.7799999999999994</v>
      </c>
      <c r="G1640" t="s">
        <v>14</v>
      </c>
      <c r="H1640" t="s">
        <v>3</v>
      </c>
      <c r="I1640" t="s">
        <v>24</v>
      </c>
      <c r="J1640" t="s">
        <v>54</v>
      </c>
      <c r="K1640" t="s">
        <v>49</v>
      </c>
      <c r="L1640" t="s">
        <v>2410</v>
      </c>
      <c r="M1640">
        <v>0.56999999999999995</v>
      </c>
      <c r="N1640" t="s">
        <v>8</v>
      </c>
      <c r="O1640" t="s">
        <v>87</v>
      </c>
      <c r="P1640" t="s">
        <v>609</v>
      </c>
      <c r="Q1640" t="s">
        <v>1922</v>
      </c>
      <c r="R1640">
        <v>5701</v>
      </c>
      <c r="S1640">
        <v>42156</v>
      </c>
      <c r="T1640">
        <v>42157</v>
      </c>
      <c r="U1640">
        <v>-57.56</v>
      </c>
      <c r="V1640">
        <v>12</v>
      </c>
      <c r="W1640">
        <v>194.08</v>
      </c>
      <c r="X1640">
        <v>89019</v>
      </c>
      <c r="Y1640" t="s">
        <v>3218</v>
      </c>
    </row>
    <row r="1641" spans="1:25" x14ac:dyDescent="0.2">
      <c r="A1641">
        <v>2828</v>
      </c>
      <c r="B1641" t="s">
        <v>1235</v>
      </c>
      <c r="C1641" t="s">
        <v>92</v>
      </c>
      <c r="D1641">
        <v>7.0000000000000007E-2</v>
      </c>
      <c r="E1641">
        <v>39.479999999999997</v>
      </c>
      <c r="F1641">
        <v>1.99</v>
      </c>
      <c r="G1641" t="s">
        <v>14</v>
      </c>
      <c r="H1641" t="s">
        <v>70</v>
      </c>
      <c r="I1641" t="s">
        <v>16</v>
      </c>
      <c r="J1641" t="s">
        <v>17</v>
      </c>
      <c r="K1641" t="s">
        <v>18</v>
      </c>
      <c r="L1641" t="s">
        <v>1233</v>
      </c>
      <c r="M1641">
        <v>0.54</v>
      </c>
      <c r="N1641" t="s">
        <v>8</v>
      </c>
      <c r="O1641" t="s">
        <v>35</v>
      </c>
      <c r="P1641" t="s">
        <v>66</v>
      </c>
      <c r="Q1641" t="s">
        <v>1237</v>
      </c>
      <c r="R1641">
        <v>92243</v>
      </c>
      <c r="S1641">
        <v>42156</v>
      </c>
      <c r="T1641">
        <v>42157</v>
      </c>
      <c r="U1641">
        <v>322.25069999999999</v>
      </c>
      <c r="V1641">
        <v>12</v>
      </c>
      <c r="W1641">
        <v>467.03</v>
      </c>
      <c r="X1641">
        <v>87721</v>
      </c>
      <c r="Y1641" t="s">
        <v>3217</v>
      </c>
    </row>
    <row r="1642" spans="1:25" x14ac:dyDescent="0.2">
      <c r="A1642">
        <v>797</v>
      </c>
      <c r="B1642" t="s">
        <v>1500</v>
      </c>
      <c r="C1642" t="s">
        <v>46</v>
      </c>
      <c r="D1642">
        <v>0.04</v>
      </c>
      <c r="E1642">
        <v>9.11</v>
      </c>
      <c r="F1642">
        <v>2.25</v>
      </c>
      <c r="G1642" t="s">
        <v>14</v>
      </c>
      <c r="H1642" t="s">
        <v>70</v>
      </c>
      <c r="I1642" t="s">
        <v>24</v>
      </c>
      <c r="J1642" t="s">
        <v>25</v>
      </c>
      <c r="K1642" t="s">
        <v>26</v>
      </c>
      <c r="L1642" t="s">
        <v>2705</v>
      </c>
      <c r="M1642">
        <v>0.52</v>
      </c>
      <c r="N1642" t="s">
        <v>8</v>
      </c>
      <c r="O1642" t="s">
        <v>35</v>
      </c>
      <c r="P1642" t="s">
        <v>122</v>
      </c>
      <c r="Q1642" t="s">
        <v>1502</v>
      </c>
      <c r="R1642">
        <v>84067</v>
      </c>
      <c r="S1642">
        <v>42156</v>
      </c>
      <c r="T1642">
        <v>42159</v>
      </c>
      <c r="U1642">
        <v>-3.496</v>
      </c>
      <c r="V1642">
        <v>2</v>
      </c>
      <c r="W1642">
        <v>18.59</v>
      </c>
      <c r="X1642">
        <v>86868</v>
      </c>
      <c r="Y1642" t="s">
        <v>3217</v>
      </c>
    </row>
    <row r="1643" spans="1:25" x14ac:dyDescent="0.2">
      <c r="A1643">
        <v>797</v>
      </c>
      <c r="B1643" t="s">
        <v>1500</v>
      </c>
      <c r="C1643" t="s">
        <v>46</v>
      </c>
      <c r="D1643">
        <v>7.0000000000000007E-2</v>
      </c>
      <c r="E1643">
        <v>64.650000000000006</v>
      </c>
      <c r="F1643">
        <v>35</v>
      </c>
      <c r="G1643" t="s">
        <v>14</v>
      </c>
      <c r="H1643" t="s">
        <v>70</v>
      </c>
      <c r="I1643" t="s">
        <v>24</v>
      </c>
      <c r="J1643" t="s">
        <v>54</v>
      </c>
      <c r="K1643" t="s">
        <v>40</v>
      </c>
      <c r="L1643" t="s">
        <v>989</v>
      </c>
      <c r="M1643">
        <v>0.8</v>
      </c>
      <c r="N1643" t="s">
        <v>8</v>
      </c>
      <c r="O1643" t="s">
        <v>35</v>
      </c>
      <c r="P1643" t="s">
        <v>122</v>
      </c>
      <c r="Q1643" t="s">
        <v>1502</v>
      </c>
      <c r="R1643">
        <v>84067</v>
      </c>
      <c r="S1643">
        <v>42156</v>
      </c>
      <c r="T1643">
        <v>42158</v>
      </c>
      <c r="U1643">
        <v>-717.072</v>
      </c>
      <c r="V1643">
        <v>13</v>
      </c>
      <c r="W1643">
        <v>834.08</v>
      </c>
      <c r="X1643">
        <v>86868</v>
      </c>
      <c r="Y1643" t="s">
        <v>3217</v>
      </c>
    </row>
    <row r="1644" spans="1:25" x14ac:dyDescent="0.2">
      <c r="A1644">
        <v>1556</v>
      </c>
      <c r="B1644" t="s">
        <v>2706</v>
      </c>
      <c r="C1644" t="s">
        <v>46</v>
      </c>
      <c r="D1644">
        <v>0.06</v>
      </c>
      <c r="E1644">
        <v>2.89</v>
      </c>
      <c r="F1644">
        <v>0.99</v>
      </c>
      <c r="G1644" t="s">
        <v>14</v>
      </c>
      <c r="H1644" t="s">
        <v>15</v>
      </c>
      <c r="I1644" t="s">
        <v>24</v>
      </c>
      <c r="J1644" t="s">
        <v>128</v>
      </c>
      <c r="K1644" t="s">
        <v>49</v>
      </c>
      <c r="L1644" t="s">
        <v>2707</v>
      </c>
      <c r="M1644">
        <v>0.38</v>
      </c>
      <c r="N1644" t="s">
        <v>8</v>
      </c>
      <c r="O1644" t="s">
        <v>9</v>
      </c>
      <c r="P1644" t="s">
        <v>218</v>
      </c>
      <c r="Q1644" t="s">
        <v>2708</v>
      </c>
      <c r="R1644">
        <v>22304</v>
      </c>
      <c r="S1644">
        <v>42156</v>
      </c>
      <c r="T1644">
        <v>42158</v>
      </c>
      <c r="U1644">
        <v>-2.0097</v>
      </c>
      <c r="V1644">
        <v>6</v>
      </c>
      <c r="W1644">
        <v>16.670000000000002</v>
      </c>
      <c r="X1644">
        <v>87425</v>
      </c>
      <c r="Y1644" t="s">
        <v>3215</v>
      </c>
    </row>
    <row r="1645" spans="1:25" x14ac:dyDescent="0.2">
      <c r="A1645">
        <v>1556</v>
      </c>
      <c r="B1645" t="s">
        <v>2706</v>
      </c>
      <c r="C1645" t="s">
        <v>46</v>
      </c>
      <c r="D1645">
        <v>0.08</v>
      </c>
      <c r="E1645">
        <v>22.84</v>
      </c>
      <c r="F1645">
        <v>11.54</v>
      </c>
      <c r="G1645" t="s">
        <v>14</v>
      </c>
      <c r="H1645" t="s">
        <v>15</v>
      </c>
      <c r="I1645" t="s">
        <v>24</v>
      </c>
      <c r="J1645" t="s">
        <v>64</v>
      </c>
      <c r="K1645" t="s">
        <v>49</v>
      </c>
      <c r="L1645" t="s">
        <v>1817</v>
      </c>
      <c r="M1645">
        <v>0.39</v>
      </c>
      <c r="N1645" t="s">
        <v>8</v>
      </c>
      <c r="O1645" t="s">
        <v>9</v>
      </c>
      <c r="P1645" t="s">
        <v>218</v>
      </c>
      <c r="Q1645" t="s">
        <v>2708</v>
      </c>
      <c r="R1645">
        <v>22304</v>
      </c>
      <c r="S1645">
        <v>42156</v>
      </c>
      <c r="T1645">
        <v>42158</v>
      </c>
      <c r="U1645">
        <v>-477.37200000000001</v>
      </c>
      <c r="V1645">
        <v>9</v>
      </c>
      <c r="W1645">
        <v>195.16</v>
      </c>
      <c r="X1645">
        <v>87425</v>
      </c>
      <c r="Y1645" t="s">
        <v>3215</v>
      </c>
    </row>
    <row r="1646" spans="1:25" x14ac:dyDescent="0.2">
      <c r="A1646">
        <v>1690</v>
      </c>
      <c r="B1646" t="s">
        <v>726</v>
      </c>
      <c r="C1646" t="s">
        <v>46</v>
      </c>
      <c r="D1646">
        <v>0.09</v>
      </c>
      <c r="E1646">
        <v>95.43</v>
      </c>
      <c r="F1646">
        <v>19.989999999999998</v>
      </c>
      <c r="G1646" t="s">
        <v>14</v>
      </c>
      <c r="H1646" t="s">
        <v>70</v>
      </c>
      <c r="I1646" t="s">
        <v>24</v>
      </c>
      <c r="J1646" t="s">
        <v>54</v>
      </c>
      <c r="K1646" t="s">
        <v>49</v>
      </c>
      <c r="L1646" t="s">
        <v>1413</v>
      </c>
      <c r="M1646">
        <v>0.79</v>
      </c>
      <c r="N1646" t="s">
        <v>8</v>
      </c>
      <c r="O1646" t="s">
        <v>87</v>
      </c>
      <c r="P1646" t="s">
        <v>296</v>
      </c>
      <c r="Q1646" t="s">
        <v>728</v>
      </c>
      <c r="R1646">
        <v>17112</v>
      </c>
      <c r="S1646">
        <v>42156</v>
      </c>
      <c r="T1646">
        <v>42157</v>
      </c>
      <c r="U1646">
        <v>-143.23500000000001</v>
      </c>
      <c r="V1646">
        <v>22</v>
      </c>
      <c r="W1646">
        <v>2053.6</v>
      </c>
      <c r="X1646">
        <v>91078</v>
      </c>
      <c r="Y1646" t="s">
        <v>3218</v>
      </c>
    </row>
    <row r="1647" spans="1:25" x14ac:dyDescent="0.2">
      <c r="A1647">
        <v>2443</v>
      </c>
      <c r="B1647" t="s">
        <v>597</v>
      </c>
      <c r="C1647" t="s">
        <v>46</v>
      </c>
      <c r="D1647">
        <v>0.06</v>
      </c>
      <c r="E1647">
        <v>2.2799999999999998</v>
      </c>
      <c r="F1647">
        <v>5.2</v>
      </c>
      <c r="G1647" t="s">
        <v>14</v>
      </c>
      <c r="H1647" t="s">
        <v>70</v>
      </c>
      <c r="I1647" t="s">
        <v>24</v>
      </c>
      <c r="J1647" t="s">
        <v>25</v>
      </c>
      <c r="K1647" t="s">
        <v>26</v>
      </c>
      <c r="L1647" t="s">
        <v>2709</v>
      </c>
      <c r="M1647">
        <v>0.41</v>
      </c>
      <c r="N1647" t="s">
        <v>8</v>
      </c>
      <c r="O1647" t="s">
        <v>9</v>
      </c>
      <c r="P1647" t="s">
        <v>99</v>
      </c>
      <c r="Q1647" t="s">
        <v>104</v>
      </c>
      <c r="R1647">
        <v>33142</v>
      </c>
      <c r="S1647">
        <v>42156</v>
      </c>
      <c r="T1647">
        <v>42158</v>
      </c>
      <c r="U1647">
        <v>-2002.6314</v>
      </c>
      <c r="V1647">
        <v>13</v>
      </c>
      <c r="W1647">
        <v>30.47</v>
      </c>
      <c r="X1647">
        <v>89301</v>
      </c>
      <c r="Y1647" t="s">
        <v>3215</v>
      </c>
    </row>
    <row r="1648" spans="1:25" x14ac:dyDescent="0.2">
      <c r="A1648">
        <v>142</v>
      </c>
      <c r="B1648" t="s">
        <v>2710</v>
      </c>
      <c r="C1648" t="s">
        <v>1</v>
      </c>
      <c r="D1648">
        <v>0.03</v>
      </c>
      <c r="E1648">
        <v>22.84</v>
      </c>
      <c r="F1648">
        <v>11.54</v>
      </c>
      <c r="G1648" t="s">
        <v>14</v>
      </c>
      <c r="H1648" t="s">
        <v>3</v>
      </c>
      <c r="I1648" t="s">
        <v>24</v>
      </c>
      <c r="J1648" t="s">
        <v>64</v>
      </c>
      <c r="K1648" t="s">
        <v>49</v>
      </c>
      <c r="L1648" t="s">
        <v>1817</v>
      </c>
      <c r="M1648">
        <v>0.39</v>
      </c>
      <c r="N1648" t="s">
        <v>8</v>
      </c>
      <c r="O1648" t="s">
        <v>87</v>
      </c>
      <c r="P1648" t="s">
        <v>224</v>
      </c>
      <c r="Q1648" t="s">
        <v>2711</v>
      </c>
      <c r="R1648">
        <v>6401</v>
      </c>
      <c r="S1648">
        <v>42157</v>
      </c>
      <c r="T1648">
        <v>42158</v>
      </c>
      <c r="U1648">
        <v>91.956000000000003</v>
      </c>
      <c r="V1648">
        <v>13</v>
      </c>
      <c r="W1648">
        <v>312.58999999999997</v>
      </c>
      <c r="X1648">
        <v>91087</v>
      </c>
      <c r="Y1648" t="s">
        <v>3218</v>
      </c>
    </row>
    <row r="1649" spans="1:25" x14ac:dyDescent="0.2">
      <c r="A1649">
        <v>144</v>
      </c>
      <c r="B1649" t="s">
        <v>2712</v>
      </c>
      <c r="C1649" t="s">
        <v>1</v>
      </c>
      <c r="D1649">
        <v>0.05</v>
      </c>
      <c r="E1649">
        <v>10.98</v>
      </c>
      <c r="F1649">
        <v>3.37</v>
      </c>
      <c r="G1649" t="s">
        <v>14</v>
      </c>
      <c r="H1649" t="s">
        <v>3</v>
      </c>
      <c r="I1649" t="s">
        <v>24</v>
      </c>
      <c r="J1649" t="s">
        <v>544</v>
      </c>
      <c r="K1649" t="s">
        <v>18</v>
      </c>
      <c r="L1649" t="s">
        <v>2105</v>
      </c>
      <c r="M1649">
        <v>0.56999999999999995</v>
      </c>
      <c r="N1649" t="s">
        <v>8</v>
      </c>
      <c r="O1649" t="s">
        <v>87</v>
      </c>
      <c r="P1649" t="s">
        <v>379</v>
      </c>
      <c r="Q1649" t="s">
        <v>2713</v>
      </c>
      <c r="R1649">
        <v>2664</v>
      </c>
      <c r="S1649">
        <v>42157</v>
      </c>
      <c r="T1649">
        <v>42158</v>
      </c>
      <c r="U1649">
        <v>-2.544</v>
      </c>
      <c r="V1649">
        <v>6</v>
      </c>
      <c r="W1649">
        <v>64.400000000000006</v>
      </c>
      <c r="X1649">
        <v>91087</v>
      </c>
      <c r="Y1649" t="s">
        <v>3218</v>
      </c>
    </row>
    <row r="1650" spans="1:25" x14ac:dyDescent="0.2">
      <c r="A1650">
        <v>1461</v>
      </c>
      <c r="B1650" t="s">
        <v>2714</v>
      </c>
      <c r="C1650" t="s">
        <v>13</v>
      </c>
      <c r="D1650">
        <v>0.05</v>
      </c>
      <c r="E1650">
        <v>12.95</v>
      </c>
      <c r="F1650">
        <v>4.9800000000000004</v>
      </c>
      <c r="G1650" t="s">
        <v>14</v>
      </c>
      <c r="H1650" t="s">
        <v>15</v>
      </c>
      <c r="I1650" t="s">
        <v>24</v>
      </c>
      <c r="J1650" t="s">
        <v>48</v>
      </c>
      <c r="K1650" t="s">
        <v>49</v>
      </c>
      <c r="L1650" t="s">
        <v>2715</v>
      </c>
      <c r="M1650">
        <v>0.4</v>
      </c>
      <c r="N1650" t="s">
        <v>8</v>
      </c>
      <c r="O1650" t="s">
        <v>28</v>
      </c>
      <c r="P1650" t="s">
        <v>29</v>
      </c>
      <c r="Q1650" t="s">
        <v>2005</v>
      </c>
      <c r="R1650">
        <v>47905</v>
      </c>
      <c r="S1650">
        <v>42157</v>
      </c>
      <c r="T1650">
        <v>42159</v>
      </c>
      <c r="U1650">
        <v>134.16825</v>
      </c>
      <c r="V1650">
        <v>19</v>
      </c>
      <c r="W1650">
        <v>252.36</v>
      </c>
      <c r="X1650">
        <v>86397</v>
      </c>
      <c r="Y1650" t="s">
        <v>3216</v>
      </c>
    </row>
    <row r="1651" spans="1:25" x14ac:dyDescent="0.2">
      <c r="A1651">
        <v>1997</v>
      </c>
      <c r="B1651" t="s">
        <v>750</v>
      </c>
      <c r="C1651" t="s">
        <v>23</v>
      </c>
      <c r="D1651">
        <v>0</v>
      </c>
      <c r="E1651">
        <v>24.92</v>
      </c>
      <c r="F1651">
        <v>12.98</v>
      </c>
      <c r="G1651" t="s">
        <v>14</v>
      </c>
      <c r="H1651" t="s">
        <v>15</v>
      </c>
      <c r="I1651" t="s">
        <v>24</v>
      </c>
      <c r="J1651" t="s">
        <v>48</v>
      </c>
      <c r="K1651" t="s">
        <v>49</v>
      </c>
      <c r="L1651" t="s">
        <v>1707</v>
      </c>
      <c r="M1651">
        <v>0.39</v>
      </c>
      <c r="N1651" t="s">
        <v>8</v>
      </c>
      <c r="O1651" t="s">
        <v>9</v>
      </c>
      <c r="P1651" t="s">
        <v>247</v>
      </c>
      <c r="Q1651" t="s">
        <v>248</v>
      </c>
      <c r="R1651">
        <v>29915</v>
      </c>
      <c r="S1651">
        <v>42157</v>
      </c>
      <c r="T1651">
        <v>42157</v>
      </c>
      <c r="U1651">
        <v>-23.155999999999999</v>
      </c>
      <c r="V1651">
        <v>1</v>
      </c>
      <c r="W1651">
        <v>32.659999999999997</v>
      </c>
      <c r="X1651">
        <v>90335</v>
      </c>
      <c r="Y1651" t="s">
        <v>3215</v>
      </c>
    </row>
    <row r="1652" spans="1:25" x14ac:dyDescent="0.2">
      <c r="A1652">
        <v>2334</v>
      </c>
      <c r="B1652" t="s">
        <v>2014</v>
      </c>
      <c r="C1652" t="s">
        <v>23</v>
      </c>
      <c r="D1652">
        <v>0.06</v>
      </c>
      <c r="E1652">
        <v>3.74</v>
      </c>
      <c r="F1652">
        <v>0.94</v>
      </c>
      <c r="G1652" t="s">
        <v>14</v>
      </c>
      <c r="H1652" t="s">
        <v>47</v>
      </c>
      <c r="I1652" t="s">
        <v>24</v>
      </c>
      <c r="J1652" t="s">
        <v>152</v>
      </c>
      <c r="K1652" t="s">
        <v>26</v>
      </c>
      <c r="L1652" t="s">
        <v>2716</v>
      </c>
      <c r="M1652">
        <v>0.83</v>
      </c>
      <c r="N1652" t="s">
        <v>8</v>
      </c>
      <c r="O1652" t="s">
        <v>28</v>
      </c>
      <c r="P1652" t="s">
        <v>333</v>
      </c>
      <c r="Q1652" t="s">
        <v>2015</v>
      </c>
      <c r="R1652">
        <v>53220</v>
      </c>
      <c r="S1652">
        <v>42157</v>
      </c>
      <c r="T1652">
        <v>42164</v>
      </c>
      <c r="U1652">
        <v>-7.6849999999999996</v>
      </c>
      <c r="V1652">
        <v>12</v>
      </c>
      <c r="W1652">
        <v>44.75</v>
      </c>
      <c r="X1652">
        <v>89610</v>
      </c>
      <c r="Y1652" t="s">
        <v>3216</v>
      </c>
    </row>
    <row r="1653" spans="1:25" x14ac:dyDescent="0.2">
      <c r="A1653">
        <v>210</v>
      </c>
      <c r="B1653" t="s">
        <v>555</v>
      </c>
      <c r="C1653" t="s">
        <v>92</v>
      </c>
      <c r="D1653">
        <v>0.09</v>
      </c>
      <c r="E1653">
        <v>5.4</v>
      </c>
      <c r="F1653">
        <v>7.78</v>
      </c>
      <c r="G1653" t="s">
        <v>63</v>
      </c>
      <c r="H1653" t="s">
        <v>47</v>
      </c>
      <c r="I1653" t="s">
        <v>24</v>
      </c>
      <c r="J1653" t="s">
        <v>48</v>
      </c>
      <c r="K1653" t="s">
        <v>49</v>
      </c>
      <c r="L1653" t="s">
        <v>1460</v>
      </c>
      <c r="M1653">
        <v>0.37</v>
      </c>
      <c r="N1653" t="s">
        <v>8</v>
      </c>
      <c r="O1653" t="s">
        <v>87</v>
      </c>
      <c r="P1653" t="s">
        <v>88</v>
      </c>
      <c r="Q1653" t="s">
        <v>557</v>
      </c>
      <c r="R1653">
        <v>12180</v>
      </c>
      <c r="S1653">
        <v>42157</v>
      </c>
      <c r="T1653">
        <v>42157</v>
      </c>
      <c r="U1653">
        <v>-21.487749999999998</v>
      </c>
      <c r="V1653">
        <v>4</v>
      </c>
      <c r="W1653">
        <v>27.3</v>
      </c>
      <c r="X1653">
        <v>85966</v>
      </c>
      <c r="Y1653" t="s">
        <v>3218</v>
      </c>
    </row>
    <row r="1654" spans="1:25" x14ac:dyDescent="0.2">
      <c r="A1654">
        <v>210</v>
      </c>
      <c r="B1654" t="s">
        <v>555</v>
      </c>
      <c r="C1654" t="s">
        <v>92</v>
      </c>
      <c r="D1654">
        <v>0.02</v>
      </c>
      <c r="E1654">
        <v>20.28</v>
      </c>
      <c r="F1654">
        <v>6.68</v>
      </c>
      <c r="G1654" t="s">
        <v>14</v>
      </c>
      <c r="H1654" t="s">
        <v>47</v>
      </c>
      <c r="I1654" t="s">
        <v>4</v>
      </c>
      <c r="J1654" t="s">
        <v>102</v>
      </c>
      <c r="K1654" t="s">
        <v>49</v>
      </c>
      <c r="L1654" t="s">
        <v>2717</v>
      </c>
      <c r="M1654">
        <v>0.53</v>
      </c>
      <c r="N1654" t="s">
        <v>8</v>
      </c>
      <c r="O1654" t="s">
        <v>87</v>
      </c>
      <c r="P1654" t="s">
        <v>88</v>
      </c>
      <c r="Q1654" t="s">
        <v>557</v>
      </c>
      <c r="R1654">
        <v>12180</v>
      </c>
      <c r="S1654">
        <v>42157</v>
      </c>
      <c r="T1654">
        <v>42157</v>
      </c>
      <c r="U1654">
        <v>44.677500000000002</v>
      </c>
      <c r="V1654">
        <v>3</v>
      </c>
      <c r="W1654">
        <v>64.75</v>
      </c>
      <c r="X1654">
        <v>85966</v>
      </c>
      <c r="Y1654" t="s">
        <v>3218</v>
      </c>
    </row>
    <row r="1655" spans="1:25" x14ac:dyDescent="0.2">
      <c r="A1655">
        <v>210</v>
      </c>
      <c r="B1655" t="s">
        <v>555</v>
      </c>
      <c r="C1655" t="s">
        <v>92</v>
      </c>
      <c r="D1655">
        <v>0</v>
      </c>
      <c r="E1655">
        <v>11.55</v>
      </c>
      <c r="F1655">
        <v>2.36</v>
      </c>
      <c r="G1655" t="s">
        <v>14</v>
      </c>
      <c r="H1655" t="s">
        <v>47</v>
      </c>
      <c r="I1655" t="s">
        <v>24</v>
      </c>
      <c r="J1655" t="s">
        <v>25</v>
      </c>
      <c r="K1655" t="s">
        <v>26</v>
      </c>
      <c r="L1655" t="s">
        <v>356</v>
      </c>
      <c r="M1655">
        <v>0.55000000000000004</v>
      </c>
      <c r="N1655" t="s">
        <v>8</v>
      </c>
      <c r="O1655" t="s">
        <v>87</v>
      </c>
      <c r="P1655" t="s">
        <v>88</v>
      </c>
      <c r="Q1655" t="s">
        <v>557</v>
      </c>
      <c r="R1655">
        <v>12180</v>
      </c>
      <c r="S1655">
        <v>42157</v>
      </c>
      <c r="T1655">
        <v>42158</v>
      </c>
      <c r="U1655">
        <v>23.594999999999999</v>
      </c>
      <c r="V1655">
        <v>5</v>
      </c>
      <c r="W1655">
        <v>62.98</v>
      </c>
      <c r="X1655">
        <v>85966</v>
      </c>
      <c r="Y1655" t="s">
        <v>3218</v>
      </c>
    </row>
    <row r="1656" spans="1:25" x14ac:dyDescent="0.2">
      <c r="A1656">
        <v>211</v>
      </c>
      <c r="B1656" t="s">
        <v>238</v>
      </c>
      <c r="C1656" t="s">
        <v>92</v>
      </c>
      <c r="D1656">
        <v>0.05</v>
      </c>
      <c r="E1656">
        <v>2.08</v>
      </c>
      <c r="F1656">
        <v>2.56</v>
      </c>
      <c r="G1656" t="s">
        <v>14</v>
      </c>
      <c r="H1656" t="s">
        <v>47</v>
      </c>
      <c r="I1656" t="s">
        <v>24</v>
      </c>
      <c r="J1656" t="s">
        <v>544</v>
      </c>
      <c r="K1656" t="s">
        <v>18</v>
      </c>
      <c r="L1656" t="s">
        <v>1143</v>
      </c>
      <c r="M1656">
        <v>0.55000000000000004</v>
      </c>
      <c r="N1656" t="s">
        <v>8</v>
      </c>
      <c r="O1656" t="s">
        <v>87</v>
      </c>
      <c r="P1656" t="s">
        <v>88</v>
      </c>
      <c r="Q1656" t="s">
        <v>239</v>
      </c>
      <c r="R1656">
        <v>13501</v>
      </c>
      <c r="S1656">
        <v>42157</v>
      </c>
      <c r="T1656">
        <v>42158</v>
      </c>
      <c r="U1656">
        <v>-36.25</v>
      </c>
      <c r="V1656">
        <v>20</v>
      </c>
      <c r="W1656">
        <v>42.29</v>
      </c>
      <c r="X1656">
        <v>85966</v>
      </c>
      <c r="Y1656" t="s">
        <v>3218</v>
      </c>
    </row>
    <row r="1657" spans="1:25" x14ac:dyDescent="0.2">
      <c r="A1657">
        <v>3374</v>
      </c>
      <c r="B1657" t="s">
        <v>2718</v>
      </c>
      <c r="C1657" t="s">
        <v>92</v>
      </c>
      <c r="D1657">
        <v>0.01</v>
      </c>
      <c r="E1657">
        <v>179.29</v>
      </c>
      <c r="F1657">
        <v>29.21</v>
      </c>
      <c r="G1657" t="s">
        <v>2</v>
      </c>
      <c r="H1657" t="s">
        <v>70</v>
      </c>
      <c r="I1657" t="s">
        <v>4</v>
      </c>
      <c r="J1657" t="s">
        <v>5</v>
      </c>
      <c r="K1657" t="s">
        <v>6</v>
      </c>
      <c r="L1657" t="s">
        <v>519</v>
      </c>
      <c r="M1657">
        <v>0.76</v>
      </c>
      <c r="N1657" t="s">
        <v>8</v>
      </c>
      <c r="O1657" t="s">
        <v>87</v>
      </c>
      <c r="P1657" t="s">
        <v>394</v>
      </c>
      <c r="Q1657" t="s">
        <v>2719</v>
      </c>
      <c r="R1657">
        <v>21113</v>
      </c>
      <c r="S1657">
        <v>42157</v>
      </c>
      <c r="T1657">
        <v>42159</v>
      </c>
      <c r="U1657">
        <v>66.362219999999994</v>
      </c>
      <c r="V1657">
        <v>8</v>
      </c>
      <c r="W1657">
        <v>1487.9</v>
      </c>
      <c r="X1657">
        <v>87473</v>
      </c>
      <c r="Y1657" t="s">
        <v>3218</v>
      </c>
    </row>
    <row r="1658" spans="1:25" x14ac:dyDescent="0.2">
      <c r="A1658">
        <v>1170</v>
      </c>
      <c r="B1658" t="s">
        <v>2720</v>
      </c>
      <c r="C1658" t="s">
        <v>46</v>
      </c>
      <c r="D1658">
        <v>0.09</v>
      </c>
      <c r="E1658">
        <v>9.7799999999999994</v>
      </c>
      <c r="F1658">
        <v>1.39</v>
      </c>
      <c r="G1658" t="s">
        <v>14</v>
      </c>
      <c r="H1658" t="s">
        <v>15</v>
      </c>
      <c r="I1658" t="s">
        <v>24</v>
      </c>
      <c r="J1658" t="s">
        <v>321</v>
      </c>
      <c r="K1658" t="s">
        <v>49</v>
      </c>
      <c r="L1658" t="s">
        <v>1487</v>
      </c>
      <c r="M1658">
        <v>0.39</v>
      </c>
      <c r="N1658" t="s">
        <v>8</v>
      </c>
      <c r="O1658" t="s">
        <v>87</v>
      </c>
      <c r="P1658" t="s">
        <v>1584</v>
      </c>
      <c r="Q1658" t="s">
        <v>2701</v>
      </c>
      <c r="R1658">
        <v>19711</v>
      </c>
      <c r="S1658">
        <v>42157</v>
      </c>
      <c r="T1658">
        <v>42158</v>
      </c>
      <c r="U1658">
        <v>125.20740000000001</v>
      </c>
      <c r="V1658">
        <v>19</v>
      </c>
      <c r="W1658">
        <v>181.46</v>
      </c>
      <c r="X1658">
        <v>87520</v>
      </c>
      <c r="Y1658" t="s">
        <v>3218</v>
      </c>
    </row>
    <row r="1659" spans="1:25" x14ac:dyDescent="0.2">
      <c r="A1659">
        <v>1170</v>
      </c>
      <c r="B1659" t="s">
        <v>2720</v>
      </c>
      <c r="C1659" t="s">
        <v>46</v>
      </c>
      <c r="D1659">
        <v>0</v>
      </c>
      <c r="E1659">
        <v>200.99</v>
      </c>
      <c r="F1659">
        <v>8.08</v>
      </c>
      <c r="G1659" t="s">
        <v>14</v>
      </c>
      <c r="H1659" t="s">
        <v>15</v>
      </c>
      <c r="I1659" t="s">
        <v>16</v>
      </c>
      <c r="J1659" t="s">
        <v>111</v>
      </c>
      <c r="K1659" t="s">
        <v>49</v>
      </c>
      <c r="L1659" t="s">
        <v>2721</v>
      </c>
      <c r="M1659">
        <v>0.59</v>
      </c>
      <c r="N1659" t="s">
        <v>8</v>
      </c>
      <c r="O1659" t="s">
        <v>87</v>
      </c>
      <c r="P1659" t="s">
        <v>1584</v>
      </c>
      <c r="Q1659" t="s">
        <v>2701</v>
      </c>
      <c r="R1659">
        <v>19711</v>
      </c>
      <c r="S1659">
        <v>42157</v>
      </c>
      <c r="T1659">
        <v>42159</v>
      </c>
      <c r="U1659">
        <v>281.53440000000001</v>
      </c>
      <c r="V1659">
        <v>6</v>
      </c>
      <c r="W1659">
        <v>1076.3</v>
      </c>
      <c r="X1659">
        <v>87520</v>
      </c>
      <c r="Y1659" t="s">
        <v>3218</v>
      </c>
    </row>
    <row r="1660" spans="1:25" x14ac:dyDescent="0.2">
      <c r="A1660">
        <v>2487</v>
      </c>
      <c r="B1660" t="s">
        <v>2722</v>
      </c>
      <c r="C1660" t="s">
        <v>46</v>
      </c>
      <c r="D1660">
        <v>0.02</v>
      </c>
      <c r="E1660">
        <v>136.97999999999999</v>
      </c>
      <c r="F1660">
        <v>24.49</v>
      </c>
      <c r="G1660" t="s">
        <v>63</v>
      </c>
      <c r="H1660" t="s">
        <v>3</v>
      </c>
      <c r="I1660" t="s">
        <v>4</v>
      </c>
      <c r="J1660" t="s">
        <v>102</v>
      </c>
      <c r="K1660" t="s">
        <v>40</v>
      </c>
      <c r="L1660" t="s">
        <v>405</v>
      </c>
      <c r="M1660">
        <v>0.59</v>
      </c>
      <c r="N1660" t="s">
        <v>8</v>
      </c>
      <c r="O1660" t="s">
        <v>9</v>
      </c>
      <c r="P1660" t="s">
        <v>51</v>
      </c>
      <c r="Q1660" t="s">
        <v>2723</v>
      </c>
      <c r="R1660">
        <v>30084</v>
      </c>
      <c r="S1660">
        <v>42157</v>
      </c>
      <c r="T1660">
        <v>42158</v>
      </c>
      <c r="U1660">
        <v>88.56</v>
      </c>
      <c r="V1660">
        <v>8</v>
      </c>
      <c r="W1660">
        <v>1140.95</v>
      </c>
      <c r="X1660">
        <v>91417</v>
      </c>
      <c r="Y1660" t="s">
        <v>3215</v>
      </c>
    </row>
    <row r="1661" spans="1:25" x14ac:dyDescent="0.2">
      <c r="A1661">
        <v>1389</v>
      </c>
      <c r="B1661" t="s">
        <v>745</v>
      </c>
      <c r="C1661" t="s">
        <v>13</v>
      </c>
      <c r="D1661">
        <v>0.09</v>
      </c>
      <c r="E1661">
        <v>2.61</v>
      </c>
      <c r="F1661">
        <v>0.5</v>
      </c>
      <c r="G1661" t="s">
        <v>14</v>
      </c>
      <c r="H1661" t="s">
        <v>15</v>
      </c>
      <c r="I1661" t="s">
        <v>24</v>
      </c>
      <c r="J1661" t="s">
        <v>128</v>
      </c>
      <c r="K1661" t="s">
        <v>49</v>
      </c>
      <c r="L1661" t="s">
        <v>1343</v>
      </c>
      <c r="M1661">
        <v>0.39</v>
      </c>
      <c r="N1661" t="s">
        <v>8</v>
      </c>
      <c r="O1661" t="s">
        <v>35</v>
      </c>
      <c r="P1661" t="s">
        <v>66</v>
      </c>
      <c r="Q1661" t="s">
        <v>747</v>
      </c>
      <c r="R1661">
        <v>94025</v>
      </c>
      <c r="S1661">
        <v>42158</v>
      </c>
      <c r="T1661">
        <v>42160</v>
      </c>
      <c r="U1661">
        <v>29.380199999999999</v>
      </c>
      <c r="V1661">
        <v>17</v>
      </c>
      <c r="W1661">
        <v>42.58</v>
      </c>
      <c r="X1661">
        <v>88729</v>
      </c>
      <c r="Y1661" t="s">
        <v>3217</v>
      </c>
    </row>
    <row r="1662" spans="1:25" x14ac:dyDescent="0.2">
      <c r="A1662">
        <v>87</v>
      </c>
      <c r="B1662" t="s">
        <v>1762</v>
      </c>
      <c r="C1662" t="s">
        <v>23</v>
      </c>
      <c r="D1662">
        <v>0.05</v>
      </c>
      <c r="E1662">
        <v>161.55000000000001</v>
      </c>
      <c r="F1662">
        <v>19.989999999999998</v>
      </c>
      <c r="G1662" t="s">
        <v>14</v>
      </c>
      <c r="H1662" t="s">
        <v>70</v>
      </c>
      <c r="I1662" t="s">
        <v>24</v>
      </c>
      <c r="J1662" t="s">
        <v>54</v>
      </c>
      <c r="K1662" t="s">
        <v>49</v>
      </c>
      <c r="L1662" t="s">
        <v>55</v>
      </c>
      <c r="M1662">
        <v>0.66</v>
      </c>
      <c r="N1662" t="s">
        <v>8</v>
      </c>
      <c r="O1662" t="s">
        <v>35</v>
      </c>
      <c r="P1662" t="s">
        <v>66</v>
      </c>
      <c r="Q1662" t="s">
        <v>1763</v>
      </c>
      <c r="R1662">
        <v>95687</v>
      </c>
      <c r="S1662">
        <v>42158</v>
      </c>
      <c r="T1662">
        <v>42163</v>
      </c>
      <c r="U1662">
        <v>1892.424</v>
      </c>
      <c r="V1662">
        <v>19</v>
      </c>
      <c r="W1662">
        <v>3127.69</v>
      </c>
      <c r="X1662">
        <v>90596</v>
      </c>
      <c r="Y1662" t="s">
        <v>3217</v>
      </c>
    </row>
    <row r="1663" spans="1:25" x14ac:dyDescent="0.2">
      <c r="A1663">
        <v>2268</v>
      </c>
      <c r="B1663" t="s">
        <v>2724</v>
      </c>
      <c r="C1663" t="s">
        <v>23</v>
      </c>
      <c r="D1663">
        <v>0.08</v>
      </c>
      <c r="E1663">
        <v>259.70999999999998</v>
      </c>
      <c r="F1663">
        <v>66.67</v>
      </c>
      <c r="G1663" t="s">
        <v>2</v>
      </c>
      <c r="H1663" t="s">
        <v>3</v>
      </c>
      <c r="I1663" t="s">
        <v>4</v>
      </c>
      <c r="J1663" t="s">
        <v>5</v>
      </c>
      <c r="K1663" t="s">
        <v>6</v>
      </c>
      <c r="L1663" t="s">
        <v>1002</v>
      </c>
      <c r="M1663">
        <v>0.61</v>
      </c>
      <c r="N1663" t="s">
        <v>8</v>
      </c>
      <c r="O1663" t="s">
        <v>9</v>
      </c>
      <c r="P1663" t="s">
        <v>99</v>
      </c>
      <c r="Q1663" t="s">
        <v>2725</v>
      </c>
      <c r="R1663">
        <v>34639</v>
      </c>
      <c r="S1663">
        <v>42158</v>
      </c>
      <c r="T1663">
        <v>42162</v>
      </c>
      <c r="U1663">
        <v>138.22200000000001</v>
      </c>
      <c r="V1663">
        <v>17</v>
      </c>
      <c r="W1663">
        <v>4086.5</v>
      </c>
      <c r="X1663">
        <v>89571</v>
      </c>
      <c r="Y1663" t="s">
        <v>3215</v>
      </c>
    </row>
    <row r="1664" spans="1:25" x14ac:dyDescent="0.2">
      <c r="A1664">
        <v>1357</v>
      </c>
      <c r="B1664" t="s">
        <v>2726</v>
      </c>
      <c r="C1664" t="s">
        <v>92</v>
      </c>
      <c r="D1664">
        <v>0.03</v>
      </c>
      <c r="E1664">
        <v>125.99</v>
      </c>
      <c r="F1664">
        <v>7.69</v>
      </c>
      <c r="G1664" t="s">
        <v>14</v>
      </c>
      <c r="H1664" t="s">
        <v>47</v>
      </c>
      <c r="I1664" t="s">
        <v>16</v>
      </c>
      <c r="J1664" t="s">
        <v>111</v>
      </c>
      <c r="K1664" t="s">
        <v>49</v>
      </c>
      <c r="L1664" t="s">
        <v>1025</v>
      </c>
      <c r="M1664">
        <v>0.57999999999999996</v>
      </c>
      <c r="N1664" t="s">
        <v>8</v>
      </c>
      <c r="O1664" t="s">
        <v>28</v>
      </c>
      <c r="P1664" t="s">
        <v>163</v>
      </c>
      <c r="Q1664" t="s">
        <v>2727</v>
      </c>
      <c r="R1664">
        <v>78596</v>
      </c>
      <c r="S1664">
        <v>42158</v>
      </c>
      <c r="T1664">
        <v>42160</v>
      </c>
      <c r="U1664">
        <v>500.95800000000003</v>
      </c>
      <c r="V1664">
        <v>9</v>
      </c>
      <c r="W1664">
        <v>981.65</v>
      </c>
      <c r="X1664">
        <v>88184</v>
      </c>
      <c r="Y1664" t="s">
        <v>3216</v>
      </c>
    </row>
    <row r="1665" spans="1:25" x14ac:dyDescent="0.2">
      <c r="A1665">
        <v>1737</v>
      </c>
      <c r="B1665" t="s">
        <v>2728</v>
      </c>
      <c r="C1665" t="s">
        <v>46</v>
      </c>
      <c r="D1665">
        <v>0.09</v>
      </c>
      <c r="E1665">
        <v>30.93</v>
      </c>
      <c r="F1665">
        <v>3.92</v>
      </c>
      <c r="G1665" t="s">
        <v>14</v>
      </c>
      <c r="H1665" t="s">
        <v>70</v>
      </c>
      <c r="I1665" t="s">
        <v>4</v>
      </c>
      <c r="J1665" t="s">
        <v>102</v>
      </c>
      <c r="K1665" t="s">
        <v>18</v>
      </c>
      <c r="L1665" t="s">
        <v>1627</v>
      </c>
      <c r="M1665">
        <v>0.44</v>
      </c>
      <c r="N1665" t="s">
        <v>8</v>
      </c>
      <c r="O1665" t="s">
        <v>9</v>
      </c>
      <c r="P1665" t="s">
        <v>73</v>
      </c>
      <c r="Q1665" t="s">
        <v>1530</v>
      </c>
      <c r="R1665">
        <v>27529</v>
      </c>
      <c r="S1665">
        <v>42158</v>
      </c>
      <c r="T1665">
        <v>42160</v>
      </c>
      <c r="U1665">
        <v>-130.42400000000001</v>
      </c>
      <c r="V1665">
        <v>16</v>
      </c>
      <c r="W1665">
        <v>451.83</v>
      </c>
      <c r="X1665">
        <v>85866</v>
      </c>
      <c r="Y1665" t="s">
        <v>3215</v>
      </c>
    </row>
    <row r="1666" spans="1:25" x14ac:dyDescent="0.2">
      <c r="A1666">
        <v>1737</v>
      </c>
      <c r="B1666" t="s">
        <v>2728</v>
      </c>
      <c r="C1666" t="s">
        <v>46</v>
      </c>
      <c r="D1666">
        <v>0.03</v>
      </c>
      <c r="E1666">
        <v>1.68</v>
      </c>
      <c r="F1666">
        <v>0.7</v>
      </c>
      <c r="G1666" t="s">
        <v>63</v>
      </c>
      <c r="H1666" t="s">
        <v>70</v>
      </c>
      <c r="I1666" t="s">
        <v>24</v>
      </c>
      <c r="J1666" t="s">
        <v>25</v>
      </c>
      <c r="K1666" t="s">
        <v>26</v>
      </c>
      <c r="L1666" t="s">
        <v>2729</v>
      </c>
      <c r="M1666">
        <v>0.6</v>
      </c>
      <c r="N1666" t="s">
        <v>8</v>
      </c>
      <c r="O1666" t="s">
        <v>9</v>
      </c>
      <c r="P1666" t="s">
        <v>73</v>
      </c>
      <c r="Q1666" t="s">
        <v>1530</v>
      </c>
      <c r="R1666">
        <v>27529</v>
      </c>
      <c r="S1666">
        <v>42158</v>
      </c>
      <c r="T1666">
        <v>42160</v>
      </c>
      <c r="U1666">
        <v>-106.42100000000001</v>
      </c>
      <c r="V1666">
        <v>11</v>
      </c>
      <c r="W1666">
        <v>20.239999999999998</v>
      </c>
      <c r="X1666">
        <v>85866</v>
      </c>
      <c r="Y1666" t="s">
        <v>3215</v>
      </c>
    </row>
    <row r="1667" spans="1:25" x14ac:dyDescent="0.2">
      <c r="A1667">
        <v>1998</v>
      </c>
      <c r="B1667" t="s">
        <v>2730</v>
      </c>
      <c r="C1667" t="s">
        <v>46</v>
      </c>
      <c r="D1667">
        <v>0.06</v>
      </c>
      <c r="E1667">
        <v>4.42</v>
      </c>
      <c r="F1667">
        <v>4.99</v>
      </c>
      <c r="G1667" t="s">
        <v>14</v>
      </c>
      <c r="H1667" t="s">
        <v>70</v>
      </c>
      <c r="I1667" t="s">
        <v>24</v>
      </c>
      <c r="J1667" t="s">
        <v>321</v>
      </c>
      <c r="K1667" t="s">
        <v>49</v>
      </c>
      <c r="L1667" t="s">
        <v>2048</v>
      </c>
      <c r="M1667">
        <v>0.38</v>
      </c>
      <c r="N1667" t="s">
        <v>8</v>
      </c>
      <c r="O1667" t="s">
        <v>87</v>
      </c>
      <c r="P1667" t="s">
        <v>88</v>
      </c>
      <c r="Q1667" t="s">
        <v>2731</v>
      </c>
      <c r="R1667">
        <v>11758</v>
      </c>
      <c r="S1667">
        <v>42158</v>
      </c>
      <c r="T1667">
        <v>42160</v>
      </c>
      <c r="U1667">
        <v>-10.435</v>
      </c>
      <c r="V1667">
        <v>3</v>
      </c>
      <c r="W1667">
        <v>14.85</v>
      </c>
      <c r="X1667">
        <v>90568</v>
      </c>
      <c r="Y1667" t="s">
        <v>3218</v>
      </c>
    </row>
    <row r="1668" spans="1:25" x14ac:dyDescent="0.2">
      <c r="A1668">
        <v>3151</v>
      </c>
      <c r="B1668" t="s">
        <v>929</v>
      </c>
      <c r="C1668" t="s">
        <v>46</v>
      </c>
      <c r="D1668">
        <v>0.01</v>
      </c>
      <c r="E1668">
        <v>145.97999999999999</v>
      </c>
      <c r="F1668">
        <v>46.2</v>
      </c>
      <c r="G1668" t="s">
        <v>2</v>
      </c>
      <c r="H1668" t="s">
        <v>70</v>
      </c>
      <c r="I1668" t="s">
        <v>4</v>
      </c>
      <c r="J1668" t="s">
        <v>5</v>
      </c>
      <c r="K1668" t="s">
        <v>6</v>
      </c>
      <c r="L1668" t="s">
        <v>2732</v>
      </c>
      <c r="M1668">
        <v>0.69</v>
      </c>
      <c r="N1668" t="s">
        <v>8</v>
      </c>
      <c r="O1668" t="s">
        <v>35</v>
      </c>
      <c r="P1668" t="s">
        <v>66</v>
      </c>
      <c r="Q1668" t="s">
        <v>930</v>
      </c>
      <c r="R1668">
        <v>92277</v>
      </c>
      <c r="S1668">
        <v>42158</v>
      </c>
      <c r="T1668">
        <v>42158</v>
      </c>
      <c r="U1668">
        <v>-134.512</v>
      </c>
      <c r="V1668">
        <v>9</v>
      </c>
      <c r="W1668">
        <v>1370.79</v>
      </c>
      <c r="X1668">
        <v>88543</v>
      </c>
      <c r="Y1668" t="s">
        <v>3217</v>
      </c>
    </row>
    <row r="1669" spans="1:25" x14ac:dyDescent="0.2">
      <c r="A1669">
        <v>754</v>
      </c>
      <c r="B1669" t="s">
        <v>2126</v>
      </c>
      <c r="C1669" t="s">
        <v>13</v>
      </c>
      <c r="D1669">
        <v>0.06</v>
      </c>
      <c r="E1669">
        <v>218.75</v>
      </c>
      <c r="F1669">
        <v>69.64</v>
      </c>
      <c r="G1669" t="s">
        <v>2</v>
      </c>
      <c r="H1669" t="s">
        <v>70</v>
      </c>
      <c r="I1669" t="s">
        <v>4</v>
      </c>
      <c r="J1669" t="s">
        <v>5</v>
      </c>
      <c r="K1669" t="s">
        <v>6</v>
      </c>
      <c r="L1669" t="s">
        <v>850</v>
      </c>
      <c r="M1669">
        <v>0.77</v>
      </c>
      <c r="N1669" t="s">
        <v>8</v>
      </c>
      <c r="O1669" t="s">
        <v>35</v>
      </c>
      <c r="P1669" t="s">
        <v>564</v>
      </c>
      <c r="Q1669" t="s">
        <v>2128</v>
      </c>
      <c r="R1669">
        <v>86314</v>
      </c>
      <c r="S1669">
        <v>42159</v>
      </c>
      <c r="T1669">
        <v>42160</v>
      </c>
      <c r="U1669">
        <v>-453.2</v>
      </c>
      <c r="V1669">
        <v>4</v>
      </c>
      <c r="W1669">
        <v>905.4</v>
      </c>
      <c r="X1669">
        <v>90437</v>
      </c>
      <c r="Y1669" t="s">
        <v>3217</v>
      </c>
    </row>
    <row r="1670" spans="1:25" x14ac:dyDescent="0.2">
      <c r="A1670">
        <v>1233</v>
      </c>
      <c r="B1670" t="s">
        <v>2073</v>
      </c>
      <c r="C1670" t="s">
        <v>13</v>
      </c>
      <c r="D1670">
        <v>0.09</v>
      </c>
      <c r="E1670">
        <v>99.99</v>
      </c>
      <c r="F1670">
        <v>19.989999999999998</v>
      </c>
      <c r="G1670" t="s">
        <v>14</v>
      </c>
      <c r="H1670" t="s">
        <v>15</v>
      </c>
      <c r="I1670" t="s">
        <v>16</v>
      </c>
      <c r="J1670" t="s">
        <v>17</v>
      </c>
      <c r="K1670" t="s">
        <v>49</v>
      </c>
      <c r="L1670" t="s">
        <v>1556</v>
      </c>
      <c r="M1670">
        <v>0.52</v>
      </c>
      <c r="N1670" t="s">
        <v>8</v>
      </c>
      <c r="O1670" t="s">
        <v>28</v>
      </c>
      <c r="P1670" t="s">
        <v>163</v>
      </c>
      <c r="Q1670" t="s">
        <v>2074</v>
      </c>
      <c r="R1670">
        <v>75028</v>
      </c>
      <c r="S1670">
        <v>42159</v>
      </c>
      <c r="T1670">
        <v>42161</v>
      </c>
      <c r="U1670">
        <v>-161.47499999999999</v>
      </c>
      <c r="V1670">
        <v>1</v>
      </c>
      <c r="W1670">
        <v>97.65</v>
      </c>
      <c r="X1670">
        <v>89376</v>
      </c>
      <c r="Y1670" t="s">
        <v>3216</v>
      </c>
    </row>
    <row r="1671" spans="1:25" x14ac:dyDescent="0.2">
      <c r="A1671">
        <v>1233</v>
      </c>
      <c r="B1671" t="s">
        <v>2073</v>
      </c>
      <c r="C1671" t="s">
        <v>13</v>
      </c>
      <c r="D1671">
        <v>0.04</v>
      </c>
      <c r="E1671">
        <v>205.99</v>
      </c>
      <c r="F1671">
        <v>5.26</v>
      </c>
      <c r="G1671" t="s">
        <v>14</v>
      </c>
      <c r="H1671" t="s">
        <v>15</v>
      </c>
      <c r="I1671" t="s">
        <v>16</v>
      </c>
      <c r="J1671" t="s">
        <v>111</v>
      </c>
      <c r="K1671" t="s">
        <v>49</v>
      </c>
      <c r="L1671" t="s">
        <v>1528</v>
      </c>
      <c r="M1671">
        <v>0.56000000000000005</v>
      </c>
      <c r="N1671" t="s">
        <v>8</v>
      </c>
      <c r="O1671" t="s">
        <v>28</v>
      </c>
      <c r="P1671" t="s">
        <v>163</v>
      </c>
      <c r="Q1671" t="s">
        <v>2074</v>
      </c>
      <c r="R1671">
        <v>75028</v>
      </c>
      <c r="S1671">
        <v>42159</v>
      </c>
      <c r="T1671">
        <v>42160</v>
      </c>
      <c r="U1671">
        <v>-0.81399999999999995</v>
      </c>
      <c r="V1671">
        <v>6</v>
      </c>
      <c r="W1671">
        <v>1018.61</v>
      </c>
      <c r="X1671">
        <v>89376</v>
      </c>
      <c r="Y1671" t="s">
        <v>3216</v>
      </c>
    </row>
    <row r="1672" spans="1:25" x14ac:dyDescent="0.2">
      <c r="A1672">
        <v>3238</v>
      </c>
      <c r="B1672" t="s">
        <v>2733</v>
      </c>
      <c r="C1672" t="s">
        <v>23</v>
      </c>
      <c r="D1672">
        <v>0.06</v>
      </c>
      <c r="E1672">
        <v>115.99</v>
      </c>
      <c r="F1672">
        <v>5.92</v>
      </c>
      <c r="G1672" t="s">
        <v>14</v>
      </c>
      <c r="H1672" t="s">
        <v>70</v>
      </c>
      <c r="I1672" t="s">
        <v>16</v>
      </c>
      <c r="J1672" t="s">
        <v>111</v>
      </c>
      <c r="K1672" t="s">
        <v>49</v>
      </c>
      <c r="L1672" t="s">
        <v>688</v>
      </c>
      <c r="M1672">
        <v>0.57999999999999996</v>
      </c>
      <c r="N1672" t="s">
        <v>8</v>
      </c>
      <c r="O1672" t="s">
        <v>35</v>
      </c>
      <c r="P1672" t="s">
        <v>115</v>
      </c>
      <c r="Q1672" t="s">
        <v>2734</v>
      </c>
      <c r="R1672">
        <v>97330</v>
      </c>
      <c r="S1672">
        <v>42159</v>
      </c>
      <c r="T1672">
        <v>42161</v>
      </c>
      <c r="U1672">
        <v>-13.068</v>
      </c>
      <c r="V1672">
        <v>5</v>
      </c>
      <c r="W1672">
        <v>495.82</v>
      </c>
      <c r="X1672">
        <v>89564</v>
      </c>
      <c r="Y1672" t="s">
        <v>3217</v>
      </c>
    </row>
    <row r="1673" spans="1:25" x14ac:dyDescent="0.2">
      <c r="A1673">
        <v>2391</v>
      </c>
      <c r="B1673" t="s">
        <v>2654</v>
      </c>
      <c r="C1673" t="s">
        <v>46</v>
      </c>
      <c r="D1673">
        <v>0</v>
      </c>
      <c r="E1673">
        <v>999.99</v>
      </c>
      <c r="F1673">
        <v>13.99</v>
      </c>
      <c r="G1673" t="s">
        <v>14</v>
      </c>
      <c r="H1673" t="s">
        <v>70</v>
      </c>
      <c r="I1673" t="s">
        <v>16</v>
      </c>
      <c r="J1673" t="s">
        <v>32</v>
      </c>
      <c r="K1673" t="s">
        <v>120</v>
      </c>
      <c r="L1673" t="s">
        <v>992</v>
      </c>
      <c r="M1673">
        <v>0.36</v>
      </c>
      <c r="N1673" t="s">
        <v>8</v>
      </c>
      <c r="O1673" t="s">
        <v>87</v>
      </c>
      <c r="P1673" t="s">
        <v>88</v>
      </c>
      <c r="Q1673" t="s">
        <v>2656</v>
      </c>
      <c r="R1673">
        <v>11572</v>
      </c>
      <c r="S1673">
        <v>42159</v>
      </c>
      <c r="T1673">
        <v>42161</v>
      </c>
      <c r="U1673">
        <v>-1455.9972</v>
      </c>
      <c r="V1673">
        <v>1</v>
      </c>
      <c r="W1673">
        <v>1009.99</v>
      </c>
      <c r="X1673">
        <v>91123</v>
      </c>
      <c r="Y1673" t="s">
        <v>3218</v>
      </c>
    </row>
    <row r="1674" spans="1:25" x14ac:dyDescent="0.2">
      <c r="A1674">
        <v>2391</v>
      </c>
      <c r="B1674" t="s">
        <v>2654</v>
      </c>
      <c r="C1674" t="s">
        <v>46</v>
      </c>
      <c r="D1674">
        <v>0.05</v>
      </c>
      <c r="E1674">
        <v>6.48</v>
      </c>
      <c r="F1674">
        <v>5.14</v>
      </c>
      <c r="G1674" t="s">
        <v>63</v>
      </c>
      <c r="H1674" t="s">
        <v>70</v>
      </c>
      <c r="I1674" t="s">
        <v>24</v>
      </c>
      <c r="J1674" t="s">
        <v>64</v>
      </c>
      <c r="K1674" t="s">
        <v>49</v>
      </c>
      <c r="L1674" t="s">
        <v>1721</v>
      </c>
      <c r="M1674">
        <v>0.37</v>
      </c>
      <c r="N1674" t="s">
        <v>8</v>
      </c>
      <c r="O1674" t="s">
        <v>87</v>
      </c>
      <c r="P1674" t="s">
        <v>88</v>
      </c>
      <c r="Q1674" t="s">
        <v>2656</v>
      </c>
      <c r="R1674">
        <v>11572</v>
      </c>
      <c r="S1674">
        <v>42159</v>
      </c>
      <c r="T1674">
        <v>42160</v>
      </c>
      <c r="U1674">
        <v>-22.56</v>
      </c>
      <c r="V1674">
        <v>13</v>
      </c>
      <c r="W1674">
        <v>92.16</v>
      </c>
      <c r="X1674">
        <v>91123</v>
      </c>
      <c r="Y1674" t="s">
        <v>3218</v>
      </c>
    </row>
    <row r="1675" spans="1:25" x14ac:dyDescent="0.2">
      <c r="A1675">
        <v>2548</v>
      </c>
      <c r="B1675" t="s">
        <v>1960</v>
      </c>
      <c r="C1675" t="s">
        <v>46</v>
      </c>
      <c r="D1675">
        <v>0.09</v>
      </c>
      <c r="E1675">
        <v>5.98</v>
      </c>
      <c r="F1675">
        <v>1.67</v>
      </c>
      <c r="G1675" t="s">
        <v>14</v>
      </c>
      <c r="H1675" t="s">
        <v>3</v>
      </c>
      <c r="I1675" t="s">
        <v>24</v>
      </c>
      <c r="J1675" t="s">
        <v>25</v>
      </c>
      <c r="K1675" t="s">
        <v>26</v>
      </c>
      <c r="L1675" t="s">
        <v>2735</v>
      </c>
      <c r="M1675">
        <v>0.51</v>
      </c>
      <c r="N1675" t="s">
        <v>8</v>
      </c>
      <c r="O1675" t="s">
        <v>35</v>
      </c>
      <c r="P1675" t="s">
        <v>66</v>
      </c>
      <c r="Q1675" t="s">
        <v>76</v>
      </c>
      <c r="R1675">
        <v>90068</v>
      </c>
      <c r="S1675">
        <v>42159</v>
      </c>
      <c r="T1675">
        <v>42162</v>
      </c>
      <c r="U1675">
        <v>23.87</v>
      </c>
      <c r="V1675">
        <v>81</v>
      </c>
      <c r="W1675">
        <v>448.26</v>
      </c>
      <c r="X1675">
        <v>29889</v>
      </c>
      <c r="Y1675" t="s">
        <v>3217</v>
      </c>
    </row>
    <row r="1676" spans="1:25" x14ac:dyDescent="0.2">
      <c r="A1676">
        <v>2549</v>
      </c>
      <c r="B1676" t="s">
        <v>2227</v>
      </c>
      <c r="C1676" t="s">
        <v>46</v>
      </c>
      <c r="D1676">
        <v>0.09</v>
      </c>
      <c r="E1676">
        <v>5.98</v>
      </c>
      <c r="F1676">
        <v>1.67</v>
      </c>
      <c r="G1676" t="s">
        <v>14</v>
      </c>
      <c r="H1676" t="s">
        <v>3</v>
      </c>
      <c r="I1676" t="s">
        <v>24</v>
      </c>
      <c r="J1676" t="s">
        <v>25</v>
      </c>
      <c r="K1676" t="s">
        <v>26</v>
      </c>
      <c r="L1676" t="s">
        <v>2735</v>
      </c>
      <c r="M1676">
        <v>0.51</v>
      </c>
      <c r="N1676" t="s">
        <v>8</v>
      </c>
      <c r="O1676" t="s">
        <v>87</v>
      </c>
      <c r="P1676" t="s">
        <v>293</v>
      </c>
      <c r="Q1676" t="s">
        <v>2228</v>
      </c>
      <c r="R1676">
        <v>43213</v>
      </c>
      <c r="S1676">
        <v>42159</v>
      </c>
      <c r="T1676">
        <v>42162</v>
      </c>
      <c r="U1676">
        <v>35.805</v>
      </c>
      <c r="V1676">
        <v>20</v>
      </c>
      <c r="W1676">
        <v>110.68</v>
      </c>
      <c r="X1676">
        <v>88658</v>
      </c>
      <c r="Y1676" t="s">
        <v>3218</v>
      </c>
    </row>
    <row r="1677" spans="1:25" x14ac:dyDescent="0.2">
      <c r="A1677">
        <v>2882</v>
      </c>
      <c r="B1677" t="s">
        <v>647</v>
      </c>
      <c r="C1677" t="s">
        <v>13</v>
      </c>
      <c r="D1677">
        <v>0.09</v>
      </c>
      <c r="E1677">
        <v>363.25</v>
      </c>
      <c r="F1677">
        <v>19.989999999999998</v>
      </c>
      <c r="G1677" t="s">
        <v>14</v>
      </c>
      <c r="H1677" t="s">
        <v>15</v>
      </c>
      <c r="I1677" t="s">
        <v>24</v>
      </c>
      <c r="J1677" t="s">
        <v>71</v>
      </c>
      <c r="K1677" t="s">
        <v>49</v>
      </c>
      <c r="L1677" t="s">
        <v>175</v>
      </c>
      <c r="M1677">
        <v>0.56999999999999995</v>
      </c>
      <c r="N1677" t="s">
        <v>8</v>
      </c>
      <c r="O1677" t="s">
        <v>9</v>
      </c>
      <c r="P1677" t="s">
        <v>73</v>
      </c>
      <c r="Q1677" t="s">
        <v>649</v>
      </c>
      <c r="R1677">
        <v>28206</v>
      </c>
      <c r="S1677">
        <v>42160</v>
      </c>
      <c r="T1677">
        <v>42161</v>
      </c>
      <c r="U1677">
        <v>732.26980000000003</v>
      </c>
      <c r="V1677">
        <v>21</v>
      </c>
      <c r="W1677">
        <v>7497.05</v>
      </c>
      <c r="X1677">
        <v>21958</v>
      </c>
      <c r="Y1677" t="s">
        <v>3215</v>
      </c>
    </row>
    <row r="1678" spans="1:25" x14ac:dyDescent="0.2">
      <c r="A1678">
        <v>2884</v>
      </c>
      <c r="B1678" t="s">
        <v>1716</v>
      </c>
      <c r="C1678" t="s">
        <v>13</v>
      </c>
      <c r="D1678">
        <v>0.09</v>
      </c>
      <c r="E1678">
        <v>363.25</v>
      </c>
      <c r="F1678">
        <v>19.989999999999998</v>
      </c>
      <c r="G1678" t="s">
        <v>14</v>
      </c>
      <c r="H1678" t="s">
        <v>15</v>
      </c>
      <c r="I1678" t="s">
        <v>24</v>
      </c>
      <c r="J1678" t="s">
        <v>71</v>
      </c>
      <c r="K1678" t="s">
        <v>49</v>
      </c>
      <c r="L1678" t="s">
        <v>175</v>
      </c>
      <c r="M1678">
        <v>0.56999999999999995</v>
      </c>
      <c r="N1678" t="s">
        <v>8</v>
      </c>
      <c r="O1678" t="s">
        <v>87</v>
      </c>
      <c r="P1678" t="s">
        <v>293</v>
      </c>
      <c r="Q1678" t="s">
        <v>1717</v>
      </c>
      <c r="R1678">
        <v>44039</v>
      </c>
      <c r="S1678">
        <v>42160</v>
      </c>
      <c r="T1678">
        <v>42161</v>
      </c>
      <c r="U1678">
        <v>1231.6569</v>
      </c>
      <c r="V1678">
        <v>5</v>
      </c>
      <c r="W1678">
        <v>1785.01</v>
      </c>
      <c r="X1678">
        <v>87633</v>
      </c>
      <c r="Y1678" t="s">
        <v>3218</v>
      </c>
    </row>
    <row r="1679" spans="1:25" x14ac:dyDescent="0.2">
      <c r="A1679">
        <v>269</v>
      </c>
      <c r="B1679" t="s">
        <v>2736</v>
      </c>
      <c r="C1679" t="s">
        <v>23</v>
      </c>
      <c r="D1679">
        <v>0.09</v>
      </c>
      <c r="E1679">
        <v>35.94</v>
      </c>
      <c r="F1679">
        <v>6.66</v>
      </c>
      <c r="G1679" t="s">
        <v>14</v>
      </c>
      <c r="H1679" t="s">
        <v>47</v>
      </c>
      <c r="I1679" t="s">
        <v>24</v>
      </c>
      <c r="J1679" t="s">
        <v>321</v>
      </c>
      <c r="K1679" t="s">
        <v>49</v>
      </c>
      <c r="L1679" t="s">
        <v>2098</v>
      </c>
      <c r="M1679">
        <v>0.4</v>
      </c>
      <c r="N1679" t="s">
        <v>8</v>
      </c>
      <c r="O1679" t="s">
        <v>35</v>
      </c>
      <c r="P1679" t="s">
        <v>564</v>
      </c>
      <c r="Q1679" t="s">
        <v>2737</v>
      </c>
      <c r="R1679">
        <v>85234</v>
      </c>
      <c r="S1679">
        <v>42160</v>
      </c>
      <c r="T1679">
        <v>42165</v>
      </c>
      <c r="U1679">
        <v>144.2928</v>
      </c>
      <c r="V1679">
        <v>6</v>
      </c>
      <c r="W1679">
        <v>209.12</v>
      </c>
      <c r="X1679">
        <v>88942</v>
      </c>
      <c r="Y1679" t="s">
        <v>3217</v>
      </c>
    </row>
    <row r="1680" spans="1:25" x14ac:dyDescent="0.2">
      <c r="A1680">
        <v>269</v>
      </c>
      <c r="B1680" t="s">
        <v>2736</v>
      </c>
      <c r="C1680" t="s">
        <v>23</v>
      </c>
      <c r="D1680">
        <v>0</v>
      </c>
      <c r="E1680">
        <v>170.98</v>
      </c>
      <c r="F1680">
        <v>13.99</v>
      </c>
      <c r="G1680" t="s">
        <v>14</v>
      </c>
      <c r="H1680" t="s">
        <v>47</v>
      </c>
      <c r="I1680" t="s">
        <v>4</v>
      </c>
      <c r="J1680" t="s">
        <v>102</v>
      </c>
      <c r="K1680" t="s">
        <v>120</v>
      </c>
      <c r="L1680" t="s">
        <v>2738</v>
      </c>
      <c r="M1680">
        <v>0.75</v>
      </c>
      <c r="N1680" t="s">
        <v>8</v>
      </c>
      <c r="O1680" t="s">
        <v>35</v>
      </c>
      <c r="P1680" t="s">
        <v>564</v>
      </c>
      <c r="Q1680" t="s">
        <v>2737</v>
      </c>
      <c r="R1680">
        <v>85234</v>
      </c>
      <c r="S1680">
        <v>42160</v>
      </c>
      <c r="T1680">
        <v>42167</v>
      </c>
      <c r="U1680">
        <v>888.14729999999997</v>
      </c>
      <c r="V1680">
        <v>7</v>
      </c>
      <c r="W1680">
        <v>1287.17</v>
      </c>
      <c r="X1680">
        <v>88942</v>
      </c>
      <c r="Y1680" t="s">
        <v>3217</v>
      </c>
    </row>
    <row r="1681" spans="1:25" x14ac:dyDescent="0.2">
      <c r="A1681">
        <v>269</v>
      </c>
      <c r="B1681" t="s">
        <v>2736</v>
      </c>
      <c r="C1681" t="s">
        <v>23</v>
      </c>
      <c r="D1681">
        <v>0.09</v>
      </c>
      <c r="E1681">
        <v>4.9800000000000004</v>
      </c>
      <c r="F1681">
        <v>7.44</v>
      </c>
      <c r="G1681" t="s">
        <v>14</v>
      </c>
      <c r="H1681" t="s">
        <v>47</v>
      </c>
      <c r="I1681" t="s">
        <v>24</v>
      </c>
      <c r="J1681" t="s">
        <v>64</v>
      </c>
      <c r="K1681" t="s">
        <v>49</v>
      </c>
      <c r="L1681" t="s">
        <v>2150</v>
      </c>
      <c r="M1681">
        <v>0.36</v>
      </c>
      <c r="N1681" t="s">
        <v>8</v>
      </c>
      <c r="O1681" t="s">
        <v>35</v>
      </c>
      <c r="P1681" t="s">
        <v>564</v>
      </c>
      <c r="Q1681" t="s">
        <v>2737</v>
      </c>
      <c r="R1681">
        <v>85234</v>
      </c>
      <c r="S1681">
        <v>42160</v>
      </c>
      <c r="T1681">
        <v>42162</v>
      </c>
      <c r="U1681">
        <v>-46.005000000000003</v>
      </c>
      <c r="V1681">
        <v>9</v>
      </c>
      <c r="W1681">
        <v>46.17</v>
      </c>
      <c r="X1681">
        <v>88942</v>
      </c>
      <c r="Y1681" t="s">
        <v>3217</v>
      </c>
    </row>
    <row r="1682" spans="1:25" x14ac:dyDescent="0.2">
      <c r="A1682">
        <v>272</v>
      </c>
      <c r="B1682" t="s">
        <v>2029</v>
      </c>
      <c r="C1682" t="s">
        <v>23</v>
      </c>
      <c r="D1682">
        <v>0.09</v>
      </c>
      <c r="E1682">
        <v>35.94</v>
      </c>
      <c r="F1682">
        <v>6.66</v>
      </c>
      <c r="G1682" t="s">
        <v>14</v>
      </c>
      <c r="H1682" t="s">
        <v>47</v>
      </c>
      <c r="I1682" t="s">
        <v>24</v>
      </c>
      <c r="J1682" t="s">
        <v>321</v>
      </c>
      <c r="K1682" t="s">
        <v>49</v>
      </c>
      <c r="L1682" t="s">
        <v>2098</v>
      </c>
      <c r="M1682">
        <v>0.4</v>
      </c>
      <c r="N1682" t="s">
        <v>8</v>
      </c>
      <c r="O1682" t="s">
        <v>9</v>
      </c>
      <c r="P1682" t="s">
        <v>73</v>
      </c>
      <c r="Q1682" t="s">
        <v>649</v>
      </c>
      <c r="R1682">
        <v>28204</v>
      </c>
      <c r="S1682">
        <v>42160</v>
      </c>
      <c r="T1682">
        <v>42165</v>
      </c>
      <c r="U1682">
        <v>72.1858</v>
      </c>
      <c r="V1682">
        <v>24</v>
      </c>
      <c r="W1682">
        <v>836.47</v>
      </c>
      <c r="X1682">
        <v>36069</v>
      </c>
      <c r="Y1682" t="s">
        <v>3215</v>
      </c>
    </row>
    <row r="1683" spans="1:25" x14ac:dyDescent="0.2">
      <c r="A1683">
        <v>272</v>
      </c>
      <c r="B1683" t="s">
        <v>2029</v>
      </c>
      <c r="C1683" t="s">
        <v>23</v>
      </c>
      <c r="D1683">
        <v>0.09</v>
      </c>
      <c r="E1683">
        <v>4.9800000000000004</v>
      </c>
      <c r="F1683">
        <v>7.44</v>
      </c>
      <c r="G1683" t="s">
        <v>14</v>
      </c>
      <c r="H1683" t="s">
        <v>47</v>
      </c>
      <c r="I1683" t="s">
        <v>24</v>
      </c>
      <c r="J1683" t="s">
        <v>64</v>
      </c>
      <c r="K1683" t="s">
        <v>49</v>
      </c>
      <c r="L1683" t="s">
        <v>2150</v>
      </c>
      <c r="M1683">
        <v>0.36</v>
      </c>
      <c r="N1683" t="s">
        <v>8</v>
      </c>
      <c r="O1683" t="s">
        <v>9</v>
      </c>
      <c r="P1683" t="s">
        <v>73</v>
      </c>
      <c r="Q1683" t="s">
        <v>649</v>
      </c>
      <c r="R1683">
        <v>28204</v>
      </c>
      <c r="S1683">
        <v>42160</v>
      </c>
      <c r="T1683">
        <v>42162</v>
      </c>
      <c r="U1683">
        <v>-122.3733</v>
      </c>
      <c r="V1683">
        <v>37</v>
      </c>
      <c r="W1683">
        <v>189.83</v>
      </c>
      <c r="X1683">
        <v>36069</v>
      </c>
      <c r="Y1683" t="s">
        <v>3215</v>
      </c>
    </row>
    <row r="1684" spans="1:25" x14ac:dyDescent="0.2">
      <c r="A1684">
        <v>518</v>
      </c>
      <c r="B1684" t="s">
        <v>2739</v>
      </c>
      <c r="C1684" t="s">
        <v>23</v>
      </c>
      <c r="D1684">
        <v>7.0000000000000007E-2</v>
      </c>
      <c r="E1684">
        <v>12.64</v>
      </c>
      <c r="F1684">
        <v>4.9800000000000004</v>
      </c>
      <c r="G1684" t="s">
        <v>14</v>
      </c>
      <c r="H1684" t="s">
        <v>47</v>
      </c>
      <c r="I1684" t="s">
        <v>4</v>
      </c>
      <c r="J1684" t="s">
        <v>102</v>
      </c>
      <c r="K1684" t="s">
        <v>18</v>
      </c>
      <c r="L1684" t="s">
        <v>1749</v>
      </c>
      <c r="M1684">
        <v>0.48</v>
      </c>
      <c r="N1684" t="s">
        <v>8</v>
      </c>
      <c r="O1684" t="s">
        <v>28</v>
      </c>
      <c r="P1684" t="s">
        <v>56</v>
      </c>
      <c r="Q1684" t="s">
        <v>1482</v>
      </c>
      <c r="R1684">
        <v>63105</v>
      </c>
      <c r="S1684">
        <v>42160</v>
      </c>
      <c r="T1684">
        <v>42167</v>
      </c>
      <c r="U1684">
        <v>113.41500000000001</v>
      </c>
      <c r="V1684">
        <v>16</v>
      </c>
      <c r="W1684">
        <v>199.76</v>
      </c>
      <c r="X1684">
        <v>90867</v>
      </c>
      <c r="Y1684" t="s">
        <v>3216</v>
      </c>
    </row>
    <row r="1685" spans="1:25" x14ac:dyDescent="0.2">
      <c r="A1685">
        <v>2506</v>
      </c>
      <c r="B1685" t="s">
        <v>2740</v>
      </c>
      <c r="C1685" t="s">
        <v>92</v>
      </c>
      <c r="D1685">
        <v>0.02</v>
      </c>
      <c r="E1685">
        <v>6.48</v>
      </c>
      <c r="F1685">
        <v>8.74</v>
      </c>
      <c r="G1685" t="s">
        <v>14</v>
      </c>
      <c r="H1685" t="s">
        <v>47</v>
      </c>
      <c r="I1685" t="s">
        <v>24</v>
      </c>
      <c r="J1685" t="s">
        <v>64</v>
      </c>
      <c r="K1685" t="s">
        <v>49</v>
      </c>
      <c r="L1685" t="s">
        <v>2741</v>
      </c>
      <c r="M1685">
        <v>0.36</v>
      </c>
      <c r="N1685" t="s">
        <v>8</v>
      </c>
      <c r="O1685" t="s">
        <v>87</v>
      </c>
      <c r="P1685" t="s">
        <v>224</v>
      </c>
      <c r="Q1685" t="s">
        <v>2742</v>
      </c>
      <c r="R1685">
        <v>6408</v>
      </c>
      <c r="S1685">
        <v>42160</v>
      </c>
      <c r="T1685">
        <v>42162</v>
      </c>
      <c r="U1685">
        <v>-6.835</v>
      </c>
      <c r="V1685">
        <v>1</v>
      </c>
      <c r="W1685">
        <v>10.72</v>
      </c>
      <c r="X1685">
        <v>87033</v>
      </c>
      <c r="Y1685" t="s">
        <v>3218</v>
      </c>
    </row>
    <row r="1686" spans="1:25" x14ac:dyDescent="0.2">
      <c r="A1686">
        <v>2507</v>
      </c>
      <c r="B1686" t="s">
        <v>2743</v>
      </c>
      <c r="C1686" t="s">
        <v>92</v>
      </c>
      <c r="D1686">
        <v>0.06</v>
      </c>
      <c r="E1686">
        <v>699.99</v>
      </c>
      <c r="F1686">
        <v>24.49</v>
      </c>
      <c r="G1686" t="s">
        <v>63</v>
      </c>
      <c r="H1686" t="s">
        <v>47</v>
      </c>
      <c r="I1686" t="s">
        <v>16</v>
      </c>
      <c r="J1686" t="s">
        <v>39</v>
      </c>
      <c r="K1686" t="s">
        <v>40</v>
      </c>
      <c r="L1686" t="s">
        <v>289</v>
      </c>
      <c r="M1686">
        <v>0.41</v>
      </c>
      <c r="N1686" t="s">
        <v>8</v>
      </c>
      <c r="O1686" t="s">
        <v>87</v>
      </c>
      <c r="P1686" t="s">
        <v>307</v>
      </c>
      <c r="Q1686" t="s">
        <v>863</v>
      </c>
      <c r="R1686">
        <v>4401</v>
      </c>
      <c r="S1686">
        <v>42160</v>
      </c>
      <c r="T1686">
        <v>42162</v>
      </c>
      <c r="U1686">
        <v>7024.2069000000001</v>
      </c>
      <c r="V1686">
        <v>15</v>
      </c>
      <c r="W1686">
        <v>10180.01</v>
      </c>
      <c r="X1686">
        <v>87033</v>
      </c>
      <c r="Y1686" t="s">
        <v>3218</v>
      </c>
    </row>
    <row r="1687" spans="1:25" x14ac:dyDescent="0.2">
      <c r="A1687">
        <v>2516</v>
      </c>
      <c r="B1687" t="s">
        <v>2744</v>
      </c>
      <c r="C1687" t="s">
        <v>92</v>
      </c>
      <c r="D1687">
        <v>0.02</v>
      </c>
      <c r="E1687">
        <v>17.149999999999999</v>
      </c>
      <c r="F1687">
        <v>4.96</v>
      </c>
      <c r="G1687" t="s">
        <v>14</v>
      </c>
      <c r="H1687" t="s">
        <v>47</v>
      </c>
      <c r="I1687" t="s">
        <v>24</v>
      </c>
      <c r="J1687" t="s">
        <v>54</v>
      </c>
      <c r="K1687" t="s">
        <v>49</v>
      </c>
      <c r="L1687" t="s">
        <v>626</v>
      </c>
      <c r="M1687">
        <v>0.57999999999999996</v>
      </c>
      <c r="N1687" t="s">
        <v>8</v>
      </c>
      <c r="O1687" t="s">
        <v>87</v>
      </c>
      <c r="P1687" t="s">
        <v>373</v>
      </c>
      <c r="Q1687" t="s">
        <v>415</v>
      </c>
      <c r="R1687">
        <v>7631</v>
      </c>
      <c r="S1687">
        <v>42160</v>
      </c>
      <c r="T1687">
        <v>42162</v>
      </c>
      <c r="U1687">
        <v>36.494999999999997</v>
      </c>
      <c r="V1687">
        <v>11</v>
      </c>
      <c r="W1687">
        <v>190.85</v>
      </c>
      <c r="X1687">
        <v>87033</v>
      </c>
      <c r="Y1687" t="s">
        <v>3218</v>
      </c>
    </row>
    <row r="1688" spans="1:25" x14ac:dyDescent="0.2">
      <c r="A1688">
        <v>2520</v>
      </c>
      <c r="B1688" t="s">
        <v>2745</v>
      </c>
      <c r="C1688" t="s">
        <v>92</v>
      </c>
      <c r="D1688">
        <v>7.0000000000000007E-2</v>
      </c>
      <c r="E1688">
        <v>30.98</v>
      </c>
      <c r="F1688">
        <v>8.74</v>
      </c>
      <c r="G1688" t="s">
        <v>14</v>
      </c>
      <c r="H1688" t="s">
        <v>47</v>
      </c>
      <c r="I1688" t="s">
        <v>24</v>
      </c>
      <c r="J1688" t="s">
        <v>64</v>
      </c>
      <c r="K1688" t="s">
        <v>49</v>
      </c>
      <c r="L1688" t="s">
        <v>2562</v>
      </c>
      <c r="M1688">
        <v>0.4</v>
      </c>
      <c r="N1688" t="s">
        <v>8</v>
      </c>
      <c r="O1688" t="s">
        <v>87</v>
      </c>
      <c r="P1688" t="s">
        <v>560</v>
      </c>
      <c r="Q1688" t="s">
        <v>2746</v>
      </c>
      <c r="R1688">
        <v>2908</v>
      </c>
      <c r="S1688">
        <v>42160</v>
      </c>
      <c r="T1688">
        <v>42161</v>
      </c>
      <c r="U1688">
        <v>255.76920000000001</v>
      </c>
      <c r="V1688">
        <v>12</v>
      </c>
      <c r="W1688">
        <v>370.68</v>
      </c>
      <c r="X1688">
        <v>87033</v>
      </c>
      <c r="Y1688" t="s">
        <v>3218</v>
      </c>
    </row>
    <row r="1689" spans="1:25" x14ac:dyDescent="0.2">
      <c r="A1689">
        <v>2522</v>
      </c>
      <c r="B1689" t="s">
        <v>2747</v>
      </c>
      <c r="C1689" t="s">
        <v>92</v>
      </c>
      <c r="D1689">
        <v>0.04</v>
      </c>
      <c r="E1689">
        <v>1360.14</v>
      </c>
      <c r="F1689">
        <v>14.7</v>
      </c>
      <c r="G1689" t="s">
        <v>2</v>
      </c>
      <c r="H1689" t="s">
        <v>47</v>
      </c>
      <c r="I1689" t="s">
        <v>16</v>
      </c>
      <c r="J1689" t="s">
        <v>32</v>
      </c>
      <c r="K1689" t="s">
        <v>33</v>
      </c>
      <c r="L1689" t="s">
        <v>2748</v>
      </c>
      <c r="M1689">
        <v>0.59</v>
      </c>
      <c r="N1689" t="s">
        <v>8</v>
      </c>
      <c r="O1689" t="s">
        <v>87</v>
      </c>
      <c r="P1689" t="s">
        <v>609</v>
      </c>
      <c r="Q1689" t="s">
        <v>904</v>
      </c>
      <c r="R1689">
        <v>5401</v>
      </c>
      <c r="S1689">
        <v>42160</v>
      </c>
      <c r="T1689">
        <v>42163</v>
      </c>
      <c r="U1689">
        <v>2639.01</v>
      </c>
      <c r="V1689">
        <v>6</v>
      </c>
      <c r="W1689">
        <v>7303.05</v>
      </c>
      <c r="X1689">
        <v>87033</v>
      </c>
      <c r="Y1689" t="s">
        <v>3218</v>
      </c>
    </row>
    <row r="1690" spans="1:25" x14ac:dyDescent="0.2">
      <c r="A1690">
        <v>699</v>
      </c>
      <c r="B1690" t="s">
        <v>837</v>
      </c>
      <c r="C1690" t="s">
        <v>1</v>
      </c>
      <c r="D1690">
        <v>0.02</v>
      </c>
      <c r="E1690">
        <v>6.47</v>
      </c>
      <c r="F1690">
        <v>1.22</v>
      </c>
      <c r="G1690" t="s">
        <v>14</v>
      </c>
      <c r="H1690" t="s">
        <v>15</v>
      </c>
      <c r="I1690" t="s">
        <v>24</v>
      </c>
      <c r="J1690" t="s">
        <v>25</v>
      </c>
      <c r="K1690" t="s">
        <v>26</v>
      </c>
      <c r="L1690" t="s">
        <v>2749</v>
      </c>
      <c r="M1690">
        <v>0.4</v>
      </c>
      <c r="N1690" t="s">
        <v>8</v>
      </c>
      <c r="O1690" t="s">
        <v>35</v>
      </c>
      <c r="P1690" t="s">
        <v>66</v>
      </c>
      <c r="Q1690" t="s">
        <v>76</v>
      </c>
      <c r="R1690">
        <v>90041</v>
      </c>
      <c r="S1690">
        <v>42161</v>
      </c>
      <c r="T1690">
        <v>42162</v>
      </c>
      <c r="U1690">
        <v>40.200000000000003</v>
      </c>
      <c r="V1690">
        <v>30</v>
      </c>
      <c r="W1690">
        <v>193.95</v>
      </c>
      <c r="X1690">
        <v>55392</v>
      </c>
      <c r="Y1690" t="s">
        <v>3217</v>
      </c>
    </row>
    <row r="1691" spans="1:25" x14ac:dyDescent="0.2">
      <c r="A1691">
        <v>699</v>
      </c>
      <c r="B1691" t="s">
        <v>837</v>
      </c>
      <c r="C1691" t="s">
        <v>1</v>
      </c>
      <c r="D1691">
        <v>7.0000000000000007E-2</v>
      </c>
      <c r="E1691">
        <v>2.84</v>
      </c>
      <c r="F1691">
        <v>0.93</v>
      </c>
      <c r="G1691" t="s">
        <v>14</v>
      </c>
      <c r="H1691" t="s">
        <v>15</v>
      </c>
      <c r="I1691" t="s">
        <v>24</v>
      </c>
      <c r="J1691" t="s">
        <v>25</v>
      </c>
      <c r="K1691" t="s">
        <v>26</v>
      </c>
      <c r="L1691" t="s">
        <v>268</v>
      </c>
      <c r="M1691">
        <v>0.54</v>
      </c>
      <c r="N1691" t="s">
        <v>8</v>
      </c>
      <c r="O1691" t="s">
        <v>35</v>
      </c>
      <c r="P1691" t="s">
        <v>66</v>
      </c>
      <c r="Q1691" t="s">
        <v>76</v>
      </c>
      <c r="R1691">
        <v>90041</v>
      </c>
      <c r="S1691">
        <v>42161</v>
      </c>
      <c r="T1691">
        <v>42163</v>
      </c>
      <c r="U1691">
        <v>3.21</v>
      </c>
      <c r="V1691">
        <v>59</v>
      </c>
      <c r="W1691">
        <v>158.80000000000001</v>
      </c>
      <c r="X1691">
        <v>55392</v>
      </c>
      <c r="Y1691" t="s">
        <v>3217</v>
      </c>
    </row>
    <row r="1692" spans="1:25" x14ac:dyDescent="0.2">
      <c r="A1692">
        <v>711</v>
      </c>
      <c r="B1692" t="s">
        <v>2750</v>
      </c>
      <c r="C1692" t="s">
        <v>1</v>
      </c>
      <c r="D1692">
        <v>7.0000000000000007E-2</v>
      </c>
      <c r="E1692">
        <v>2.84</v>
      </c>
      <c r="F1692">
        <v>0.93</v>
      </c>
      <c r="G1692" t="s">
        <v>14</v>
      </c>
      <c r="H1692" t="s">
        <v>15</v>
      </c>
      <c r="I1692" t="s">
        <v>24</v>
      </c>
      <c r="J1692" t="s">
        <v>25</v>
      </c>
      <c r="K1692" t="s">
        <v>26</v>
      </c>
      <c r="L1692" t="s">
        <v>268</v>
      </c>
      <c r="M1692">
        <v>0.54</v>
      </c>
      <c r="N1692" t="s">
        <v>8</v>
      </c>
      <c r="O1692" t="s">
        <v>87</v>
      </c>
      <c r="P1692" t="s">
        <v>379</v>
      </c>
      <c r="Q1692" t="s">
        <v>2751</v>
      </c>
      <c r="R1692">
        <v>2152</v>
      </c>
      <c r="S1692">
        <v>42161</v>
      </c>
      <c r="T1692">
        <v>42163</v>
      </c>
      <c r="U1692">
        <v>3.8519999999999999</v>
      </c>
      <c r="V1692">
        <v>15</v>
      </c>
      <c r="W1692">
        <v>40.369999999999997</v>
      </c>
      <c r="X1692">
        <v>87978</v>
      </c>
      <c r="Y1692" t="s">
        <v>3218</v>
      </c>
    </row>
    <row r="1693" spans="1:25" x14ac:dyDescent="0.2">
      <c r="A1693">
        <v>3045</v>
      </c>
      <c r="B1693" t="s">
        <v>2752</v>
      </c>
      <c r="C1693" t="s">
        <v>13</v>
      </c>
      <c r="D1693">
        <v>0</v>
      </c>
      <c r="E1693">
        <v>6.48</v>
      </c>
      <c r="F1693">
        <v>5.19</v>
      </c>
      <c r="G1693" t="s">
        <v>14</v>
      </c>
      <c r="H1693" t="s">
        <v>3</v>
      </c>
      <c r="I1693" t="s">
        <v>24</v>
      </c>
      <c r="J1693" t="s">
        <v>64</v>
      </c>
      <c r="K1693" t="s">
        <v>49</v>
      </c>
      <c r="L1693" t="s">
        <v>2753</v>
      </c>
      <c r="M1693">
        <v>0.37</v>
      </c>
      <c r="N1693" t="s">
        <v>8</v>
      </c>
      <c r="O1693" t="s">
        <v>28</v>
      </c>
      <c r="P1693" t="s">
        <v>513</v>
      </c>
      <c r="Q1693" t="s">
        <v>2754</v>
      </c>
      <c r="R1693">
        <v>66048</v>
      </c>
      <c r="S1693">
        <v>42161</v>
      </c>
      <c r="T1693">
        <v>42162</v>
      </c>
      <c r="U1693">
        <v>-14.074999999999999</v>
      </c>
      <c r="V1693">
        <v>12</v>
      </c>
      <c r="W1693">
        <v>84.04</v>
      </c>
      <c r="X1693">
        <v>86104</v>
      </c>
      <c r="Y1693" t="s">
        <v>3216</v>
      </c>
    </row>
    <row r="1694" spans="1:25" x14ac:dyDescent="0.2">
      <c r="A1694">
        <v>1142</v>
      </c>
      <c r="B1694" t="s">
        <v>174</v>
      </c>
      <c r="C1694" t="s">
        <v>92</v>
      </c>
      <c r="D1694">
        <v>0.01</v>
      </c>
      <c r="E1694">
        <v>18.97</v>
      </c>
      <c r="F1694">
        <v>9.5399999999999991</v>
      </c>
      <c r="G1694" t="s">
        <v>14</v>
      </c>
      <c r="H1694" t="s">
        <v>47</v>
      </c>
      <c r="I1694" t="s">
        <v>24</v>
      </c>
      <c r="J1694" t="s">
        <v>64</v>
      </c>
      <c r="K1694" t="s">
        <v>49</v>
      </c>
      <c r="L1694" t="s">
        <v>455</v>
      </c>
      <c r="M1694">
        <v>0.37</v>
      </c>
      <c r="N1694" t="s">
        <v>8</v>
      </c>
      <c r="O1694" t="s">
        <v>28</v>
      </c>
      <c r="P1694" t="s">
        <v>163</v>
      </c>
      <c r="Q1694" t="s">
        <v>176</v>
      </c>
      <c r="R1694">
        <v>76706</v>
      </c>
      <c r="S1694">
        <v>42161</v>
      </c>
      <c r="T1694">
        <v>42164</v>
      </c>
      <c r="U1694">
        <v>85.875</v>
      </c>
      <c r="V1694">
        <v>11</v>
      </c>
      <c r="W1694">
        <v>227.67</v>
      </c>
      <c r="X1694">
        <v>86575</v>
      </c>
      <c r="Y1694" t="s">
        <v>3216</v>
      </c>
    </row>
    <row r="1695" spans="1:25" x14ac:dyDescent="0.2">
      <c r="A1695">
        <v>2107</v>
      </c>
      <c r="B1695" t="s">
        <v>2755</v>
      </c>
      <c r="C1695" t="s">
        <v>92</v>
      </c>
      <c r="D1695">
        <v>0.05</v>
      </c>
      <c r="E1695">
        <v>399.98</v>
      </c>
      <c r="F1695">
        <v>12.06</v>
      </c>
      <c r="G1695" t="s">
        <v>2</v>
      </c>
      <c r="H1695" t="s">
        <v>70</v>
      </c>
      <c r="I1695" t="s">
        <v>16</v>
      </c>
      <c r="J1695" t="s">
        <v>32</v>
      </c>
      <c r="K1695" t="s">
        <v>6</v>
      </c>
      <c r="L1695" t="s">
        <v>159</v>
      </c>
      <c r="M1695">
        <v>0.56000000000000005</v>
      </c>
      <c r="N1695" t="s">
        <v>8</v>
      </c>
      <c r="O1695" t="s">
        <v>28</v>
      </c>
      <c r="P1695" t="s">
        <v>79</v>
      </c>
      <c r="Q1695" t="s">
        <v>509</v>
      </c>
      <c r="R1695">
        <v>60601</v>
      </c>
      <c r="S1695">
        <v>42161</v>
      </c>
      <c r="T1695">
        <v>42161</v>
      </c>
      <c r="U1695">
        <v>567.59</v>
      </c>
      <c r="V1695">
        <v>24</v>
      </c>
      <c r="W1695">
        <v>9666.7199999999993</v>
      </c>
      <c r="X1695">
        <v>39015</v>
      </c>
      <c r="Y1695" t="s">
        <v>3216</v>
      </c>
    </row>
    <row r="1696" spans="1:25" x14ac:dyDescent="0.2">
      <c r="A1696">
        <v>2107</v>
      </c>
      <c r="B1696" t="s">
        <v>2755</v>
      </c>
      <c r="C1696" t="s">
        <v>92</v>
      </c>
      <c r="D1696">
        <v>7.0000000000000007E-2</v>
      </c>
      <c r="E1696">
        <v>6.48</v>
      </c>
      <c r="F1696">
        <v>5.74</v>
      </c>
      <c r="G1696" t="s">
        <v>14</v>
      </c>
      <c r="H1696" t="s">
        <v>70</v>
      </c>
      <c r="I1696" t="s">
        <v>24</v>
      </c>
      <c r="J1696" t="s">
        <v>64</v>
      </c>
      <c r="K1696" t="s">
        <v>49</v>
      </c>
      <c r="L1696" t="s">
        <v>2756</v>
      </c>
      <c r="M1696">
        <v>0.37</v>
      </c>
      <c r="N1696" t="s">
        <v>8</v>
      </c>
      <c r="O1696" t="s">
        <v>28</v>
      </c>
      <c r="P1696" t="s">
        <v>79</v>
      </c>
      <c r="Q1696" t="s">
        <v>509</v>
      </c>
      <c r="R1696">
        <v>60601</v>
      </c>
      <c r="S1696">
        <v>42161</v>
      </c>
      <c r="T1696">
        <v>42161</v>
      </c>
      <c r="U1696">
        <v>-28.45</v>
      </c>
      <c r="V1696">
        <v>20</v>
      </c>
      <c r="W1696">
        <v>134.58000000000001</v>
      </c>
      <c r="X1696">
        <v>39015</v>
      </c>
      <c r="Y1696" t="s">
        <v>3216</v>
      </c>
    </row>
    <row r="1697" spans="1:25" x14ac:dyDescent="0.2">
      <c r="A1697">
        <v>2108</v>
      </c>
      <c r="B1697" t="s">
        <v>2757</v>
      </c>
      <c r="C1697" t="s">
        <v>92</v>
      </c>
      <c r="D1697">
        <v>7.0000000000000007E-2</v>
      </c>
      <c r="E1697">
        <v>6.48</v>
      </c>
      <c r="F1697">
        <v>5.74</v>
      </c>
      <c r="G1697" t="s">
        <v>14</v>
      </c>
      <c r="H1697" t="s">
        <v>70</v>
      </c>
      <c r="I1697" t="s">
        <v>24</v>
      </c>
      <c r="J1697" t="s">
        <v>64</v>
      </c>
      <c r="K1697" t="s">
        <v>49</v>
      </c>
      <c r="L1697" t="s">
        <v>2756</v>
      </c>
      <c r="M1697">
        <v>0.37</v>
      </c>
      <c r="N1697" t="s">
        <v>8</v>
      </c>
      <c r="O1697" t="s">
        <v>28</v>
      </c>
      <c r="P1697" t="s">
        <v>56</v>
      </c>
      <c r="Q1697" t="s">
        <v>2758</v>
      </c>
      <c r="R1697">
        <v>63129</v>
      </c>
      <c r="S1697">
        <v>42161</v>
      </c>
      <c r="T1697">
        <v>42161</v>
      </c>
      <c r="U1697">
        <v>-14.225</v>
      </c>
      <c r="V1697">
        <v>5</v>
      </c>
      <c r="W1697">
        <v>33.65</v>
      </c>
      <c r="X1697">
        <v>87862</v>
      </c>
      <c r="Y1697" t="s">
        <v>3216</v>
      </c>
    </row>
    <row r="1698" spans="1:25" x14ac:dyDescent="0.2">
      <c r="A1698">
        <v>2848</v>
      </c>
      <c r="B1698" t="s">
        <v>2759</v>
      </c>
      <c r="C1698" t="s">
        <v>92</v>
      </c>
      <c r="D1698">
        <v>0</v>
      </c>
      <c r="E1698">
        <v>49.99</v>
      </c>
      <c r="F1698">
        <v>19.989999999999998</v>
      </c>
      <c r="G1698" t="s">
        <v>14</v>
      </c>
      <c r="H1698" t="s">
        <v>70</v>
      </c>
      <c r="I1698" t="s">
        <v>16</v>
      </c>
      <c r="J1698" t="s">
        <v>17</v>
      </c>
      <c r="K1698" t="s">
        <v>49</v>
      </c>
      <c r="L1698" t="s">
        <v>1264</v>
      </c>
      <c r="M1698">
        <v>0.41</v>
      </c>
      <c r="N1698" t="s">
        <v>8</v>
      </c>
      <c r="O1698" t="s">
        <v>9</v>
      </c>
      <c r="P1698" t="s">
        <v>376</v>
      </c>
      <c r="Q1698" t="s">
        <v>1613</v>
      </c>
      <c r="R1698">
        <v>38401</v>
      </c>
      <c r="S1698">
        <v>42161</v>
      </c>
      <c r="T1698">
        <v>42163</v>
      </c>
      <c r="U1698">
        <v>38.886000000000003</v>
      </c>
      <c r="V1698">
        <v>16</v>
      </c>
      <c r="W1698">
        <v>832.97</v>
      </c>
      <c r="X1698">
        <v>85929</v>
      </c>
      <c r="Y1698" t="s">
        <v>3215</v>
      </c>
    </row>
    <row r="1699" spans="1:25" x14ac:dyDescent="0.2">
      <c r="A1699">
        <v>1106</v>
      </c>
      <c r="B1699" t="s">
        <v>2557</v>
      </c>
      <c r="C1699" t="s">
        <v>46</v>
      </c>
      <c r="D1699">
        <v>0.08</v>
      </c>
      <c r="E1699">
        <v>140.81</v>
      </c>
      <c r="F1699">
        <v>24.49</v>
      </c>
      <c r="G1699" t="s">
        <v>14</v>
      </c>
      <c r="H1699" t="s">
        <v>15</v>
      </c>
      <c r="I1699" t="s">
        <v>4</v>
      </c>
      <c r="J1699" t="s">
        <v>85</v>
      </c>
      <c r="K1699" t="s">
        <v>40</v>
      </c>
      <c r="L1699" t="s">
        <v>2760</v>
      </c>
      <c r="M1699">
        <v>0.56999999999999995</v>
      </c>
      <c r="N1699" t="s">
        <v>8</v>
      </c>
      <c r="O1699" t="s">
        <v>28</v>
      </c>
      <c r="P1699" t="s">
        <v>163</v>
      </c>
      <c r="Q1699" t="s">
        <v>530</v>
      </c>
      <c r="R1699">
        <v>75220</v>
      </c>
      <c r="S1699">
        <v>42161</v>
      </c>
      <c r="T1699">
        <v>42163</v>
      </c>
      <c r="U1699">
        <v>1232.79</v>
      </c>
      <c r="V1699">
        <v>81</v>
      </c>
      <c r="W1699">
        <v>11272.77</v>
      </c>
      <c r="X1699">
        <v>45824</v>
      </c>
      <c r="Y1699" t="s">
        <v>3216</v>
      </c>
    </row>
    <row r="1700" spans="1:25" x14ac:dyDescent="0.2">
      <c r="A1700">
        <v>1340</v>
      </c>
      <c r="B1700" t="s">
        <v>1060</v>
      </c>
      <c r="C1700" t="s">
        <v>46</v>
      </c>
      <c r="D1700">
        <v>7.0000000000000007E-2</v>
      </c>
      <c r="E1700">
        <v>3.98</v>
      </c>
      <c r="F1700">
        <v>0.83</v>
      </c>
      <c r="G1700" t="s">
        <v>14</v>
      </c>
      <c r="H1700" t="s">
        <v>47</v>
      </c>
      <c r="I1700" t="s">
        <v>24</v>
      </c>
      <c r="J1700" t="s">
        <v>25</v>
      </c>
      <c r="K1700" t="s">
        <v>26</v>
      </c>
      <c r="L1700" t="s">
        <v>2761</v>
      </c>
      <c r="M1700">
        <v>0.51</v>
      </c>
      <c r="N1700" t="s">
        <v>8</v>
      </c>
      <c r="O1700" t="s">
        <v>87</v>
      </c>
      <c r="P1700" t="s">
        <v>88</v>
      </c>
      <c r="Q1700" t="s">
        <v>89</v>
      </c>
      <c r="R1700">
        <v>10170</v>
      </c>
      <c r="S1700">
        <v>42161</v>
      </c>
      <c r="T1700">
        <v>42164</v>
      </c>
      <c r="U1700">
        <v>27.38</v>
      </c>
      <c r="V1700">
        <v>76</v>
      </c>
      <c r="W1700">
        <v>282.85000000000002</v>
      </c>
      <c r="X1700">
        <v>24455</v>
      </c>
      <c r="Y1700" t="s">
        <v>3218</v>
      </c>
    </row>
    <row r="1701" spans="1:25" x14ac:dyDescent="0.2">
      <c r="A1701">
        <v>1341</v>
      </c>
      <c r="B1701" t="s">
        <v>1062</v>
      </c>
      <c r="C1701" t="s">
        <v>46</v>
      </c>
      <c r="D1701">
        <v>0</v>
      </c>
      <c r="E1701">
        <v>20.89</v>
      </c>
      <c r="F1701">
        <v>1.99</v>
      </c>
      <c r="G1701" t="s">
        <v>14</v>
      </c>
      <c r="H1701" t="s">
        <v>47</v>
      </c>
      <c r="I1701" t="s">
        <v>16</v>
      </c>
      <c r="J1701" t="s">
        <v>17</v>
      </c>
      <c r="K1701" t="s">
        <v>18</v>
      </c>
      <c r="L1701" t="s">
        <v>2762</v>
      </c>
      <c r="M1701">
        <v>0.48</v>
      </c>
      <c r="N1701" t="s">
        <v>8</v>
      </c>
      <c r="O1701" t="s">
        <v>87</v>
      </c>
      <c r="P1701" t="s">
        <v>296</v>
      </c>
      <c r="Q1701" t="s">
        <v>1063</v>
      </c>
      <c r="R1701">
        <v>17201</v>
      </c>
      <c r="S1701">
        <v>42161</v>
      </c>
      <c r="T1701">
        <v>42163</v>
      </c>
      <c r="U1701">
        <v>-5.2949999999999999</v>
      </c>
      <c r="V1701">
        <v>4</v>
      </c>
      <c r="W1701">
        <v>84.56</v>
      </c>
      <c r="X1701">
        <v>91245</v>
      </c>
      <c r="Y1701" t="s">
        <v>3218</v>
      </c>
    </row>
    <row r="1702" spans="1:25" x14ac:dyDescent="0.2">
      <c r="A1702">
        <v>1341</v>
      </c>
      <c r="B1702" t="s">
        <v>1062</v>
      </c>
      <c r="C1702" t="s">
        <v>46</v>
      </c>
      <c r="D1702">
        <v>7.0000000000000007E-2</v>
      </c>
      <c r="E1702">
        <v>3.98</v>
      </c>
      <c r="F1702">
        <v>0.83</v>
      </c>
      <c r="G1702" t="s">
        <v>14</v>
      </c>
      <c r="H1702" t="s">
        <v>47</v>
      </c>
      <c r="I1702" t="s">
        <v>24</v>
      </c>
      <c r="J1702" t="s">
        <v>25</v>
      </c>
      <c r="K1702" t="s">
        <v>26</v>
      </c>
      <c r="L1702" t="s">
        <v>2761</v>
      </c>
      <c r="M1702">
        <v>0.51</v>
      </c>
      <c r="N1702" t="s">
        <v>8</v>
      </c>
      <c r="O1702" t="s">
        <v>87</v>
      </c>
      <c r="P1702" t="s">
        <v>296</v>
      </c>
      <c r="Q1702" t="s">
        <v>1063</v>
      </c>
      <c r="R1702">
        <v>17201</v>
      </c>
      <c r="S1702">
        <v>42161</v>
      </c>
      <c r="T1702">
        <v>42164</v>
      </c>
      <c r="U1702">
        <v>41.07</v>
      </c>
      <c r="V1702">
        <v>19</v>
      </c>
      <c r="W1702">
        <v>70.709999999999994</v>
      </c>
      <c r="X1702">
        <v>91245</v>
      </c>
      <c r="Y1702" t="s">
        <v>3218</v>
      </c>
    </row>
    <row r="1703" spans="1:25" x14ac:dyDescent="0.2">
      <c r="A1703">
        <v>2432</v>
      </c>
      <c r="B1703" t="s">
        <v>2547</v>
      </c>
      <c r="C1703" t="s">
        <v>46</v>
      </c>
      <c r="D1703">
        <v>0.09</v>
      </c>
      <c r="E1703">
        <v>5.4</v>
      </c>
      <c r="F1703">
        <v>7.78</v>
      </c>
      <c r="G1703" t="s">
        <v>63</v>
      </c>
      <c r="H1703" t="s">
        <v>15</v>
      </c>
      <c r="I1703" t="s">
        <v>24</v>
      </c>
      <c r="J1703" t="s">
        <v>48</v>
      </c>
      <c r="K1703" t="s">
        <v>49</v>
      </c>
      <c r="L1703" t="s">
        <v>1460</v>
      </c>
      <c r="M1703">
        <v>0.37</v>
      </c>
      <c r="N1703" t="s">
        <v>8</v>
      </c>
      <c r="O1703" t="s">
        <v>28</v>
      </c>
      <c r="P1703" t="s">
        <v>183</v>
      </c>
      <c r="Q1703" t="s">
        <v>2548</v>
      </c>
      <c r="R1703">
        <v>73110</v>
      </c>
      <c r="S1703">
        <v>42161</v>
      </c>
      <c r="T1703">
        <v>42163</v>
      </c>
      <c r="U1703">
        <v>-34.764499999999998</v>
      </c>
      <c r="V1703">
        <v>6</v>
      </c>
      <c r="W1703">
        <v>37.380000000000003</v>
      </c>
      <c r="X1703">
        <v>89097</v>
      </c>
      <c r="Y1703" t="s">
        <v>3216</v>
      </c>
    </row>
    <row r="1704" spans="1:25" x14ac:dyDescent="0.2">
      <c r="A1704">
        <v>1374</v>
      </c>
      <c r="B1704" t="s">
        <v>2763</v>
      </c>
      <c r="C1704" t="s">
        <v>1</v>
      </c>
      <c r="D1704">
        <v>0.06</v>
      </c>
      <c r="E1704">
        <v>44.01</v>
      </c>
      <c r="F1704">
        <v>3.5</v>
      </c>
      <c r="G1704" t="s">
        <v>14</v>
      </c>
      <c r="H1704" t="s">
        <v>47</v>
      </c>
      <c r="I1704" t="s">
        <v>24</v>
      </c>
      <c r="J1704" t="s">
        <v>71</v>
      </c>
      <c r="K1704" t="s">
        <v>49</v>
      </c>
      <c r="L1704" t="s">
        <v>2764</v>
      </c>
      <c r="M1704">
        <v>0.59</v>
      </c>
      <c r="N1704" t="s">
        <v>8</v>
      </c>
      <c r="O1704" t="s">
        <v>35</v>
      </c>
      <c r="P1704" t="s">
        <v>66</v>
      </c>
      <c r="Q1704" t="s">
        <v>2509</v>
      </c>
      <c r="R1704">
        <v>95207</v>
      </c>
      <c r="S1704">
        <v>42162</v>
      </c>
      <c r="T1704">
        <v>42163</v>
      </c>
      <c r="U1704">
        <v>-21.231999999999999</v>
      </c>
      <c r="V1704">
        <v>1</v>
      </c>
      <c r="W1704">
        <v>46.94</v>
      </c>
      <c r="X1704">
        <v>88212</v>
      </c>
      <c r="Y1704" t="s">
        <v>3217</v>
      </c>
    </row>
    <row r="1705" spans="1:25" x14ac:dyDescent="0.2">
      <c r="A1705">
        <v>2794</v>
      </c>
      <c r="B1705" t="s">
        <v>1745</v>
      </c>
      <c r="C1705" t="s">
        <v>13</v>
      </c>
      <c r="D1705">
        <v>7.0000000000000007E-2</v>
      </c>
      <c r="E1705">
        <v>4.76</v>
      </c>
      <c r="F1705">
        <v>0.88</v>
      </c>
      <c r="G1705" t="s">
        <v>14</v>
      </c>
      <c r="H1705" t="s">
        <v>70</v>
      </c>
      <c r="I1705" t="s">
        <v>24</v>
      </c>
      <c r="J1705" t="s">
        <v>64</v>
      </c>
      <c r="K1705" t="s">
        <v>26</v>
      </c>
      <c r="L1705" t="s">
        <v>2418</v>
      </c>
      <c r="M1705">
        <v>0.39</v>
      </c>
      <c r="N1705" t="s">
        <v>8</v>
      </c>
      <c r="O1705" t="s">
        <v>28</v>
      </c>
      <c r="P1705" t="s">
        <v>189</v>
      </c>
      <c r="Q1705" t="s">
        <v>1746</v>
      </c>
      <c r="R1705">
        <v>50158</v>
      </c>
      <c r="S1705">
        <v>42162</v>
      </c>
      <c r="T1705">
        <v>42162</v>
      </c>
      <c r="U1705">
        <v>15.8148</v>
      </c>
      <c r="V1705">
        <v>5</v>
      </c>
      <c r="W1705">
        <v>22.92</v>
      </c>
      <c r="X1705">
        <v>87555</v>
      </c>
      <c r="Y1705" t="s">
        <v>3216</v>
      </c>
    </row>
    <row r="1706" spans="1:25" x14ac:dyDescent="0.2">
      <c r="A1706">
        <v>737</v>
      </c>
      <c r="B1706" t="s">
        <v>2765</v>
      </c>
      <c r="C1706" t="s">
        <v>23</v>
      </c>
      <c r="D1706">
        <v>0.02</v>
      </c>
      <c r="E1706">
        <v>48.04</v>
      </c>
      <c r="F1706">
        <v>5.79</v>
      </c>
      <c r="G1706" t="s">
        <v>14</v>
      </c>
      <c r="H1706" t="s">
        <v>15</v>
      </c>
      <c r="I1706" t="s">
        <v>24</v>
      </c>
      <c r="J1706" t="s">
        <v>64</v>
      </c>
      <c r="K1706" t="s">
        <v>49</v>
      </c>
      <c r="L1706" t="s">
        <v>2177</v>
      </c>
      <c r="M1706">
        <v>0.37</v>
      </c>
      <c r="N1706" t="s">
        <v>8</v>
      </c>
      <c r="O1706" t="s">
        <v>87</v>
      </c>
      <c r="P1706" t="s">
        <v>373</v>
      </c>
      <c r="Q1706" t="s">
        <v>2766</v>
      </c>
      <c r="R1706">
        <v>7003</v>
      </c>
      <c r="S1706">
        <v>42162</v>
      </c>
      <c r="T1706">
        <v>42169</v>
      </c>
      <c r="U1706">
        <v>422.45249999999999</v>
      </c>
      <c r="V1706">
        <v>12</v>
      </c>
      <c r="W1706">
        <v>612.25</v>
      </c>
      <c r="X1706">
        <v>90360</v>
      </c>
      <c r="Y1706" t="s">
        <v>3218</v>
      </c>
    </row>
    <row r="1707" spans="1:25" x14ac:dyDescent="0.2">
      <c r="A1707">
        <v>1384</v>
      </c>
      <c r="B1707" t="s">
        <v>2767</v>
      </c>
      <c r="C1707" t="s">
        <v>23</v>
      </c>
      <c r="D1707">
        <v>0.02</v>
      </c>
      <c r="E1707">
        <v>70.97</v>
      </c>
      <c r="F1707">
        <v>3.5</v>
      </c>
      <c r="G1707" t="s">
        <v>14</v>
      </c>
      <c r="H1707" t="s">
        <v>15</v>
      </c>
      <c r="I1707" t="s">
        <v>24</v>
      </c>
      <c r="J1707" t="s">
        <v>71</v>
      </c>
      <c r="K1707" t="s">
        <v>49</v>
      </c>
      <c r="L1707" t="s">
        <v>2153</v>
      </c>
      <c r="M1707">
        <v>0.59</v>
      </c>
      <c r="N1707" t="s">
        <v>8</v>
      </c>
      <c r="O1707" t="s">
        <v>9</v>
      </c>
      <c r="P1707" t="s">
        <v>218</v>
      </c>
      <c r="Q1707" t="s">
        <v>2708</v>
      </c>
      <c r="R1707">
        <v>22304</v>
      </c>
      <c r="S1707">
        <v>42162</v>
      </c>
      <c r="T1707">
        <v>42169</v>
      </c>
      <c r="U1707">
        <v>23.616</v>
      </c>
      <c r="V1707">
        <v>21</v>
      </c>
      <c r="W1707">
        <v>1533.59</v>
      </c>
      <c r="X1707">
        <v>89408</v>
      </c>
      <c r="Y1707" t="s">
        <v>3215</v>
      </c>
    </row>
    <row r="1708" spans="1:25" x14ac:dyDescent="0.2">
      <c r="A1708">
        <v>1672</v>
      </c>
      <c r="B1708" t="s">
        <v>2768</v>
      </c>
      <c r="C1708" t="s">
        <v>23</v>
      </c>
      <c r="D1708">
        <v>0.02</v>
      </c>
      <c r="E1708">
        <v>284.98</v>
      </c>
      <c r="F1708">
        <v>69.55</v>
      </c>
      <c r="G1708" t="s">
        <v>2</v>
      </c>
      <c r="H1708" t="s">
        <v>3</v>
      </c>
      <c r="I1708" t="s">
        <v>4</v>
      </c>
      <c r="J1708" t="s">
        <v>85</v>
      </c>
      <c r="K1708" t="s">
        <v>33</v>
      </c>
      <c r="L1708" t="s">
        <v>1391</v>
      </c>
      <c r="M1708">
        <v>0.6</v>
      </c>
      <c r="N1708" t="s">
        <v>8</v>
      </c>
      <c r="O1708" t="s">
        <v>9</v>
      </c>
      <c r="P1708" t="s">
        <v>218</v>
      </c>
      <c r="Q1708" t="s">
        <v>2769</v>
      </c>
      <c r="R1708">
        <v>22901</v>
      </c>
      <c r="S1708">
        <v>42162</v>
      </c>
      <c r="T1708">
        <v>42167</v>
      </c>
      <c r="U1708">
        <v>15.528</v>
      </c>
      <c r="V1708">
        <v>3</v>
      </c>
      <c r="W1708">
        <v>926.3</v>
      </c>
      <c r="X1708">
        <v>86723</v>
      </c>
      <c r="Y1708" t="s">
        <v>3215</v>
      </c>
    </row>
    <row r="1709" spans="1:25" x14ac:dyDescent="0.2">
      <c r="A1709">
        <v>1672</v>
      </c>
      <c r="B1709" t="s">
        <v>2768</v>
      </c>
      <c r="C1709" t="s">
        <v>23</v>
      </c>
      <c r="D1709">
        <v>0.08</v>
      </c>
      <c r="E1709">
        <v>55.48</v>
      </c>
      <c r="F1709">
        <v>14.3</v>
      </c>
      <c r="G1709" t="s">
        <v>14</v>
      </c>
      <c r="H1709" t="s">
        <v>3</v>
      </c>
      <c r="I1709" t="s">
        <v>24</v>
      </c>
      <c r="J1709" t="s">
        <v>64</v>
      </c>
      <c r="K1709" t="s">
        <v>49</v>
      </c>
      <c r="L1709" t="s">
        <v>823</v>
      </c>
      <c r="M1709">
        <v>0.37</v>
      </c>
      <c r="N1709" t="s">
        <v>8</v>
      </c>
      <c r="O1709" t="s">
        <v>9</v>
      </c>
      <c r="P1709" t="s">
        <v>218</v>
      </c>
      <c r="Q1709" t="s">
        <v>2769</v>
      </c>
      <c r="R1709">
        <v>22901</v>
      </c>
      <c r="S1709">
        <v>42162</v>
      </c>
      <c r="T1709">
        <v>42164</v>
      </c>
      <c r="U1709">
        <v>-225.56379999999999</v>
      </c>
      <c r="V1709">
        <v>17</v>
      </c>
      <c r="W1709">
        <v>942.53</v>
      </c>
      <c r="X1709">
        <v>86723</v>
      </c>
      <c r="Y1709" t="s">
        <v>3215</v>
      </c>
    </row>
    <row r="1710" spans="1:25" x14ac:dyDescent="0.2">
      <c r="A1710">
        <v>3397</v>
      </c>
      <c r="B1710" t="s">
        <v>1560</v>
      </c>
      <c r="C1710" t="s">
        <v>23</v>
      </c>
      <c r="D1710">
        <v>0</v>
      </c>
      <c r="E1710">
        <v>1270.99</v>
      </c>
      <c r="F1710">
        <v>19.989999999999998</v>
      </c>
      <c r="G1710" t="s">
        <v>14</v>
      </c>
      <c r="H1710" t="s">
        <v>3</v>
      </c>
      <c r="I1710" t="s">
        <v>24</v>
      </c>
      <c r="J1710" t="s">
        <v>48</v>
      </c>
      <c r="K1710" t="s">
        <v>49</v>
      </c>
      <c r="L1710" t="s">
        <v>628</v>
      </c>
      <c r="M1710">
        <v>0.35</v>
      </c>
      <c r="N1710" t="s">
        <v>8</v>
      </c>
      <c r="O1710" t="s">
        <v>28</v>
      </c>
      <c r="P1710" t="s">
        <v>79</v>
      </c>
      <c r="Q1710" t="s">
        <v>1562</v>
      </c>
      <c r="R1710">
        <v>61832</v>
      </c>
      <c r="S1710">
        <v>42162</v>
      </c>
      <c r="T1710">
        <v>42164</v>
      </c>
      <c r="U1710">
        <v>6384.4389000000001</v>
      </c>
      <c r="V1710">
        <v>7</v>
      </c>
      <c r="W1710">
        <v>9252.81</v>
      </c>
      <c r="X1710">
        <v>87535</v>
      </c>
      <c r="Y1710" t="s">
        <v>3216</v>
      </c>
    </row>
    <row r="1711" spans="1:25" x14ac:dyDescent="0.2">
      <c r="A1711">
        <v>92</v>
      </c>
      <c r="B1711" t="s">
        <v>2519</v>
      </c>
      <c r="C1711" t="s">
        <v>92</v>
      </c>
      <c r="D1711">
        <v>0.04</v>
      </c>
      <c r="E1711">
        <v>12.98</v>
      </c>
      <c r="F1711">
        <v>3.14</v>
      </c>
      <c r="G1711" t="s">
        <v>63</v>
      </c>
      <c r="H1711" t="s">
        <v>70</v>
      </c>
      <c r="I1711" t="s">
        <v>24</v>
      </c>
      <c r="J1711" t="s">
        <v>544</v>
      </c>
      <c r="K1711" t="s">
        <v>18</v>
      </c>
      <c r="L1711" t="s">
        <v>545</v>
      </c>
      <c r="M1711">
        <v>0.6</v>
      </c>
      <c r="N1711" t="s">
        <v>8</v>
      </c>
      <c r="O1711" t="s">
        <v>9</v>
      </c>
      <c r="P1711" t="s">
        <v>144</v>
      </c>
      <c r="Q1711" t="s">
        <v>2521</v>
      </c>
      <c r="R1711">
        <v>70056</v>
      </c>
      <c r="S1711">
        <v>42162</v>
      </c>
      <c r="T1711">
        <v>42164</v>
      </c>
      <c r="U1711">
        <v>22.818000000000001</v>
      </c>
      <c r="V1711">
        <v>16</v>
      </c>
      <c r="W1711">
        <v>216.04</v>
      </c>
      <c r="X1711">
        <v>87178</v>
      </c>
      <c r="Y1711" t="s">
        <v>3215</v>
      </c>
    </row>
    <row r="1712" spans="1:25" x14ac:dyDescent="0.2">
      <c r="A1712">
        <v>2583</v>
      </c>
      <c r="B1712" t="s">
        <v>2770</v>
      </c>
      <c r="C1712" t="s">
        <v>92</v>
      </c>
      <c r="D1712">
        <v>0.04</v>
      </c>
      <c r="E1712">
        <v>510.14</v>
      </c>
      <c r="F1712">
        <v>14.7</v>
      </c>
      <c r="G1712" t="s">
        <v>2</v>
      </c>
      <c r="H1712" t="s">
        <v>47</v>
      </c>
      <c r="I1712" t="s">
        <v>16</v>
      </c>
      <c r="J1712" t="s">
        <v>32</v>
      </c>
      <c r="K1712" t="s">
        <v>33</v>
      </c>
      <c r="L1712" t="s">
        <v>2771</v>
      </c>
      <c r="M1712">
        <v>0.56000000000000005</v>
      </c>
      <c r="N1712" t="s">
        <v>8</v>
      </c>
      <c r="O1712" t="s">
        <v>28</v>
      </c>
      <c r="P1712" t="s">
        <v>265</v>
      </c>
      <c r="Q1712" t="s">
        <v>2772</v>
      </c>
      <c r="R1712">
        <v>49423</v>
      </c>
      <c r="S1712">
        <v>42162</v>
      </c>
      <c r="T1712">
        <v>42164</v>
      </c>
      <c r="U1712">
        <v>-251.40389999999999</v>
      </c>
      <c r="V1712">
        <v>3</v>
      </c>
      <c r="W1712">
        <v>1527.97</v>
      </c>
      <c r="X1712">
        <v>89657</v>
      </c>
      <c r="Y1712" t="s">
        <v>3216</v>
      </c>
    </row>
    <row r="1713" spans="1:25" x14ac:dyDescent="0.2">
      <c r="A1713">
        <v>2583</v>
      </c>
      <c r="B1713" t="s">
        <v>2770</v>
      </c>
      <c r="C1713" t="s">
        <v>92</v>
      </c>
      <c r="D1713">
        <v>0</v>
      </c>
      <c r="E1713">
        <v>4.76</v>
      </c>
      <c r="F1713">
        <v>3.01</v>
      </c>
      <c r="G1713" t="s">
        <v>14</v>
      </c>
      <c r="H1713" t="s">
        <v>47</v>
      </c>
      <c r="I1713" t="s">
        <v>24</v>
      </c>
      <c r="J1713" t="s">
        <v>64</v>
      </c>
      <c r="K1713" t="s">
        <v>26</v>
      </c>
      <c r="L1713" t="s">
        <v>2773</v>
      </c>
      <c r="M1713">
        <v>0.36</v>
      </c>
      <c r="N1713" t="s">
        <v>8</v>
      </c>
      <c r="O1713" t="s">
        <v>28</v>
      </c>
      <c r="P1713" t="s">
        <v>265</v>
      </c>
      <c r="Q1713" t="s">
        <v>2772</v>
      </c>
      <c r="R1713">
        <v>49423</v>
      </c>
      <c r="S1713">
        <v>42162</v>
      </c>
      <c r="T1713">
        <v>42164</v>
      </c>
      <c r="U1713">
        <v>-2.3450000000000002</v>
      </c>
      <c r="V1713">
        <v>23</v>
      </c>
      <c r="W1713">
        <v>110.86</v>
      </c>
      <c r="X1713">
        <v>89657</v>
      </c>
      <c r="Y1713" t="s">
        <v>3216</v>
      </c>
    </row>
    <row r="1714" spans="1:25" x14ac:dyDescent="0.2">
      <c r="A1714">
        <v>2920</v>
      </c>
      <c r="B1714" t="s">
        <v>2774</v>
      </c>
      <c r="C1714" t="s">
        <v>92</v>
      </c>
      <c r="D1714">
        <v>0.05</v>
      </c>
      <c r="E1714">
        <v>535.64</v>
      </c>
      <c r="F1714">
        <v>14.7</v>
      </c>
      <c r="G1714" t="s">
        <v>2</v>
      </c>
      <c r="H1714" t="s">
        <v>47</v>
      </c>
      <c r="I1714" t="s">
        <v>16</v>
      </c>
      <c r="J1714" t="s">
        <v>32</v>
      </c>
      <c r="K1714" t="s">
        <v>33</v>
      </c>
      <c r="L1714" t="s">
        <v>1442</v>
      </c>
      <c r="M1714">
        <v>0.59</v>
      </c>
      <c r="N1714" t="s">
        <v>8</v>
      </c>
      <c r="O1714" t="s">
        <v>28</v>
      </c>
      <c r="P1714" t="s">
        <v>79</v>
      </c>
      <c r="Q1714" t="s">
        <v>509</v>
      </c>
      <c r="R1714">
        <v>60603</v>
      </c>
      <c r="S1714">
        <v>42162</v>
      </c>
      <c r="T1714">
        <v>42164</v>
      </c>
      <c r="U1714">
        <v>-1220.9145000000001</v>
      </c>
      <c r="V1714">
        <v>2</v>
      </c>
      <c r="W1714">
        <v>1068.5999999999999</v>
      </c>
      <c r="X1714">
        <v>59365</v>
      </c>
      <c r="Y1714" t="s">
        <v>3216</v>
      </c>
    </row>
    <row r="1715" spans="1:25" x14ac:dyDescent="0.2">
      <c r="A1715">
        <v>3005</v>
      </c>
      <c r="B1715" t="s">
        <v>2775</v>
      </c>
      <c r="C1715" t="s">
        <v>1</v>
      </c>
      <c r="D1715">
        <v>0.05</v>
      </c>
      <c r="E1715">
        <v>122.99</v>
      </c>
      <c r="F1715">
        <v>19.989999999999998</v>
      </c>
      <c r="G1715" t="s">
        <v>63</v>
      </c>
      <c r="H1715" t="s">
        <v>70</v>
      </c>
      <c r="I1715" t="s">
        <v>24</v>
      </c>
      <c r="J1715" t="s">
        <v>48</v>
      </c>
      <c r="K1715" t="s">
        <v>49</v>
      </c>
      <c r="L1715" t="s">
        <v>2400</v>
      </c>
      <c r="M1715">
        <v>0.37</v>
      </c>
      <c r="N1715" t="s">
        <v>8</v>
      </c>
      <c r="O1715" t="s">
        <v>35</v>
      </c>
      <c r="P1715" t="s">
        <v>466</v>
      </c>
      <c r="Q1715" t="s">
        <v>1484</v>
      </c>
      <c r="R1715">
        <v>83814</v>
      </c>
      <c r="S1715">
        <v>42163</v>
      </c>
      <c r="T1715">
        <v>42166</v>
      </c>
      <c r="U1715">
        <v>1039.7541000000001</v>
      </c>
      <c r="V1715">
        <v>12</v>
      </c>
      <c r="W1715">
        <v>1506.89</v>
      </c>
      <c r="X1715">
        <v>91389</v>
      </c>
      <c r="Y1715" t="s">
        <v>3217</v>
      </c>
    </row>
    <row r="1716" spans="1:25" x14ac:dyDescent="0.2">
      <c r="A1716">
        <v>2638</v>
      </c>
      <c r="B1716" t="s">
        <v>2776</v>
      </c>
      <c r="C1716" t="s">
        <v>23</v>
      </c>
      <c r="D1716">
        <v>0.05</v>
      </c>
      <c r="E1716">
        <v>100.97</v>
      </c>
      <c r="F1716">
        <v>7.18</v>
      </c>
      <c r="G1716" t="s">
        <v>63</v>
      </c>
      <c r="H1716" t="s">
        <v>15</v>
      </c>
      <c r="I1716" t="s">
        <v>16</v>
      </c>
      <c r="J1716" t="s">
        <v>17</v>
      </c>
      <c r="K1716" t="s">
        <v>49</v>
      </c>
      <c r="L1716" t="s">
        <v>2777</v>
      </c>
      <c r="M1716">
        <v>0.46</v>
      </c>
      <c r="N1716" t="s">
        <v>8</v>
      </c>
      <c r="O1716" t="s">
        <v>35</v>
      </c>
      <c r="P1716" t="s">
        <v>466</v>
      </c>
      <c r="Q1716" t="s">
        <v>2555</v>
      </c>
      <c r="R1716">
        <v>83704</v>
      </c>
      <c r="S1716">
        <v>42163</v>
      </c>
      <c r="T1716">
        <v>42163</v>
      </c>
      <c r="U1716">
        <v>881.46810000000005</v>
      </c>
      <c r="V1716">
        <v>13</v>
      </c>
      <c r="W1716">
        <v>1277.49</v>
      </c>
      <c r="X1716">
        <v>90951</v>
      </c>
      <c r="Y1716" t="s">
        <v>3217</v>
      </c>
    </row>
    <row r="1717" spans="1:25" x14ac:dyDescent="0.2">
      <c r="A1717">
        <v>3137</v>
      </c>
      <c r="B1717" t="s">
        <v>2778</v>
      </c>
      <c r="C1717" t="s">
        <v>46</v>
      </c>
      <c r="D1717">
        <v>0.09</v>
      </c>
      <c r="E1717">
        <v>304.99</v>
      </c>
      <c r="F1717">
        <v>19.989999999999998</v>
      </c>
      <c r="G1717" t="s">
        <v>14</v>
      </c>
      <c r="H1717" t="s">
        <v>70</v>
      </c>
      <c r="I1717" t="s">
        <v>24</v>
      </c>
      <c r="J1717" t="s">
        <v>48</v>
      </c>
      <c r="K1717" t="s">
        <v>49</v>
      </c>
      <c r="L1717" t="s">
        <v>2779</v>
      </c>
      <c r="M1717">
        <v>0.4</v>
      </c>
      <c r="N1717" t="s">
        <v>8</v>
      </c>
      <c r="O1717" t="s">
        <v>87</v>
      </c>
      <c r="P1717" t="s">
        <v>1332</v>
      </c>
      <c r="Q1717" t="s">
        <v>2780</v>
      </c>
      <c r="R1717">
        <v>3246</v>
      </c>
      <c r="S1717">
        <v>42163</v>
      </c>
      <c r="T1717">
        <v>42164</v>
      </c>
      <c r="U1717">
        <v>1623.9494999999999</v>
      </c>
      <c r="V1717">
        <v>8</v>
      </c>
      <c r="W1717">
        <v>2353.5500000000002</v>
      </c>
      <c r="X1717">
        <v>86795</v>
      </c>
      <c r="Y1717" t="s">
        <v>3218</v>
      </c>
    </row>
    <row r="1718" spans="1:25" x14ac:dyDescent="0.2">
      <c r="A1718">
        <v>349</v>
      </c>
      <c r="B1718" t="s">
        <v>101</v>
      </c>
      <c r="C1718" t="s">
        <v>1</v>
      </c>
      <c r="D1718">
        <v>0</v>
      </c>
      <c r="E1718">
        <v>8.34</v>
      </c>
      <c r="F1718">
        <v>2.64</v>
      </c>
      <c r="G1718" t="s">
        <v>63</v>
      </c>
      <c r="H1718" t="s">
        <v>47</v>
      </c>
      <c r="I1718" t="s">
        <v>24</v>
      </c>
      <c r="J1718" t="s">
        <v>544</v>
      </c>
      <c r="K1718" t="s">
        <v>18</v>
      </c>
      <c r="L1718" t="s">
        <v>859</v>
      </c>
      <c r="M1718">
        <v>0.59</v>
      </c>
      <c r="N1718" t="s">
        <v>8</v>
      </c>
      <c r="O1718" t="s">
        <v>9</v>
      </c>
      <c r="P1718" t="s">
        <v>99</v>
      </c>
      <c r="Q1718" t="s">
        <v>104</v>
      </c>
      <c r="R1718">
        <v>33132</v>
      </c>
      <c r="S1718">
        <v>42164</v>
      </c>
      <c r="T1718">
        <v>42166</v>
      </c>
      <c r="U1718">
        <v>5.8624999999999998</v>
      </c>
      <c r="V1718">
        <v>23</v>
      </c>
      <c r="W1718">
        <v>212.89</v>
      </c>
      <c r="X1718">
        <v>17446</v>
      </c>
      <c r="Y1718" t="s">
        <v>3215</v>
      </c>
    </row>
    <row r="1719" spans="1:25" x14ac:dyDescent="0.2">
      <c r="A1719">
        <v>351</v>
      </c>
      <c r="B1719" t="s">
        <v>105</v>
      </c>
      <c r="C1719" t="s">
        <v>1</v>
      </c>
      <c r="D1719">
        <v>0</v>
      </c>
      <c r="E1719">
        <v>8.34</v>
      </c>
      <c r="F1719">
        <v>2.64</v>
      </c>
      <c r="G1719" t="s">
        <v>63</v>
      </c>
      <c r="H1719" t="s">
        <v>47</v>
      </c>
      <c r="I1719" t="s">
        <v>24</v>
      </c>
      <c r="J1719" t="s">
        <v>544</v>
      </c>
      <c r="K1719" t="s">
        <v>18</v>
      </c>
      <c r="L1719" t="s">
        <v>859</v>
      </c>
      <c r="M1719">
        <v>0.59</v>
      </c>
      <c r="N1719" t="s">
        <v>8</v>
      </c>
      <c r="O1719" t="s">
        <v>87</v>
      </c>
      <c r="P1719" t="s">
        <v>88</v>
      </c>
      <c r="Q1719" t="s">
        <v>106</v>
      </c>
      <c r="R1719">
        <v>13601</v>
      </c>
      <c r="S1719">
        <v>42164</v>
      </c>
      <c r="T1719">
        <v>42166</v>
      </c>
      <c r="U1719">
        <v>10.5</v>
      </c>
      <c r="V1719">
        <v>6</v>
      </c>
      <c r="W1719">
        <v>55.54</v>
      </c>
      <c r="X1719">
        <v>88685</v>
      </c>
      <c r="Y1719" t="s">
        <v>3218</v>
      </c>
    </row>
    <row r="1720" spans="1:25" x14ac:dyDescent="0.2">
      <c r="A1720">
        <v>2584</v>
      </c>
      <c r="B1720" t="s">
        <v>2781</v>
      </c>
      <c r="C1720" t="s">
        <v>1</v>
      </c>
      <c r="D1720">
        <v>0.04</v>
      </c>
      <c r="E1720">
        <v>6.3</v>
      </c>
      <c r="F1720">
        <v>0.5</v>
      </c>
      <c r="G1720" t="s">
        <v>14</v>
      </c>
      <c r="H1720" t="s">
        <v>47</v>
      </c>
      <c r="I1720" t="s">
        <v>24</v>
      </c>
      <c r="J1720" t="s">
        <v>128</v>
      </c>
      <c r="K1720" t="s">
        <v>49</v>
      </c>
      <c r="L1720" t="s">
        <v>802</v>
      </c>
      <c r="M1720">
        <v>0.39</v>
      </c>
      <c r="N1720" t="s">
        <v>8</v>
      </c>
      <c r="O1720" t="s">
        <v>28</v>
      </c>
      <c r="P1720" t="s">
        <v>265</v>
      </c>
      <c r="Q1720" t="s">
        <v>2782</v>
      </c>
      <c r="R1720">
        <v>48141</v>
      </c>
      <c r="S1720">
        <v>42164</v>
      </c>
      <c r="T1720">
        <v>42166</v>
      </c>
      <c r="U1720">
        <v>67.606200000000001</v>
      </c>
      <c r="V1720">
        <v>15</v>
      </c>
      <c r="W1720">
        <v>97.98</v>
      </c>
      <c r="X1720">
        <v>89658</v>
      </c>
      <c r="Y1720" t="s">
        <v>3216</v>
      </c>
    </row>
    <row r="1721" spans="1:25" x14ac:dyDescent="0.2">
      <c r="A1721">
        <v>1151</v>
      </c>
      <c r="B1721" t="s">
        <v>2783</v>
      </c>
      <c r="C1721" t="s">
        <v>23</v>
      </c>
      <c r="D1721">
        <v>0.05</v>
      </c>
      <c r="E1721">
        <v>7.59</v>
      </c>
      <c r="F1721">
        <v>4</v>
      </c>
      <c r="G1721" t="s">
        <v>14</v>
      </c>
      <c r="H1721" t="s">
        <v>70</v>
      </c>
      <c r="I1721" t="s">
        <v>4</v>
      </c>
      <c r="J1721" t="s">
        <v>102</v>
      </c>
      <c r="K1721" t="s">
        <v>26</v>
      </c>
      <c r="L1721" t="s">
        <v>1663</v>
      </c>
      <c r="M1721">
        <v>0.42</v>
      </c>
      <c r="N1721" t="s">
        <v>8</v>
      </c>
      <c r="O1721" t="s">
        <v>87</v>
      </c>
      <c r="P1721" t="s">
        <v>379</v>
      </c>
      <c r="Q1721" t="s">
        <v>2784</v>
      </c>
      <c r="R1721">
        <v>1075</v>
      </c>
      <c r="S1721">
        <v>42164</v>
      </c>
      <c r="T1721">
        <v>42164</v>
      </c>
      <c r="U1721">
        <v>6.0926999999999998</v>
      </c>
      <c r="V1721">
        <v>1</v>
      </c>
      <c r="W1721">
        <v>8.83</v>
      </c>
      <c r="X1721">
        <v>91344</v>
      </c>
      <c r="Y1721" t="s">
        <v>3218</v>
      </c>
    </row>
    <row r="1722" spans="1:25" x14ac:dyDescent="0.2">
      <c r="A1722">
        <v>218</v>
      </c>
      <c r="B1722" t="s">
        <v>2785</v>
      </c>
      <c r="C1722" t="s">
        <v>92</v>
      </c>
      <c r="D1722">
        <v>0.05</v>
      </c>
      <c r="E1722">
        <v>119.99</v>
      </c>
      <c r="F1722">
        <v>56.14</v>
      </c>
      <c r="G1722" t="s">
        <v>2</v>
      </c>
      <c r="H1722" t="s">
        <v>15</v>
      </c>
      <c r="I1722" t="s">
        <v>16</v>
      </c>
      <c r="J1722" t="s">
        <v>32</v>
      </c>
      <c r="K1722" t="s">
        <v>6</v>
      </c>
      <c r="L1722" t="s">
        <v>563</v>
      </c>
      <c r="M1722">
        <v>0.39</v>
      </c>
      <c r="N1722" t="s">
        <v>8</v>
      </c>
      <c r="O1722" t="s">
        <v>35</v>
      </c>
      <c r="P1722" t="s">
        <v>122</v>
      </c>
      <c r="Q1722" t="s">
        <v>925</v>
      </c>
      <c r="R1722">
        <v>84107</v>
      </c>
      <c r="S1722">
        <v>42164</v>
      </c>
      <c r="T1722">
        <v>42166</v>
      </c>
      <c r="U1722">
        <v>-102.5121</v>
      </c>
      <c r="V1722">
        <v>6</v>
      </c>
      <c r="W1722">
        <v>730.37</v>
      </c>
      <c r="X1722">
        <v>88048</v>
      </c>
      <c r="Y1722" t="s">
        <v>3217</v>
      </c>
    </row>
    <row r="1723" spans="1:25" x14ac:dyDescent="0.2">
      <c r="A1723">
        <v>3361</v>
      </c>
      <c r="B1723" t="s">
        <v>786</v>
      </c>
      <c r="C1723" t="s">
        <v>92</v>
      </c>
      <c r="D1723">
        <v>0.03</v>
      </c>
      <c r="E1723">
        <v>4.9800000000000004</v>
      </c>
      <c r="F1723">
        <v>4.95</v>
      </c>
      <c r="G1723" t="s">
        <v>14</v>
      </c>
      <c r="H1723" t="s">
        <v>47</v>
      </c>
      <c r="I1723" t="s">
        <v>24</v>
      </c>
      <c r="J1723" t="s">
        <v>48</v>
      </c>
      <c r="K1723" t="s">
        <v>49</v>
      </c>
      <c r="L1723" t="s">
        <v>2595</v>
      </c>
      <c r="M1723">
        <v>0.37</v>
      </c>
      <c r="N1723" t="s">
        <v>8</v>
      </c>
      <c r="O1723" t="s">
        <v>28</v>
      </c>
      <c r="P1723" t="s">
        <v>333</v>
      </c>
      <c r="Q1723" t="s">
        <v>788</v>
      </c>
      <c r="R1723">
        <v>53095</v>
      </c>
      <c r="S1723">
        <v>42164</v>
      </c>
      <c r="T1723">
        <v>42166</v>
      </c>
      <c r="U1723">
        <v>-47.995249999999999</v>
      </c>
      <c r="V1723">
        <v>19</v>
      </c>
      <c r="W1723">
        <v>95</v>
      </c>
      <c r="X1723">
        <v>91438</v>
      </c>
      <c r="Y1723" t="s">
        <v>3216</v>
      </c>
    </row>
    <row r="1724" spans="1:25" x14ac:dyDescent="0.2">
      <c r="A1724">
        <v>326</v>
      </c>
      <c r="B1724" t="s">
        <v>2786</v>
      </c>
      <c r="C1724" t="s">
        <v>46</v>
      </c>
      <c r="D1724">
        <v>0.06</v>
      </c>
      <c r="E1724">
        <v>7.99</v>
      </c>
      <c r="F1724">
        <v>5.03</v>
      </c>
      <c r="G1724" t="s">
        <v>14</v>
      </c>
      <c r="H1724" t="s">
        <v>15</v>
      </c>
      <c r="I1724" t="s">
        <v>16</v>
      </c>
      <c r="J1724" t="s">
        <v>111</v>
      </c>
      <c r="K1724" t="s">
        <v>120</v>
      </c>
      <c r="L1724" t="s">
        <v>441</v>
      </c>
      <c r="M1724">
        <v>0.6</v>
      </c>
      <c r="N1724" t="s">
        <v>8</v>
      </c>
      <c r="O1724" t="s">
        <v>28</v>
      </c>
      <c r="P1724" t="s">
        <v>79</v>
      </c>
      <c r="Q1724" t="s">
        <v>2171</v>
      </c>
      <c r="R1724">
        <v>60510</v>
      </c>
      <c r="S1724">
        <v>42164</v>
      </c>
      <c r="T1724">
        <v>42165</v>
      </c>
      <c r="U1724">
        <v>-29.172000000000001</v>
      </c>
      <c r="V1724">
        <v>4</v>
      </c>
      <c r="W1724">
        <v>28.46</v>
      </c>
      <c r="X1724">
        <v>90973</v>
      </c>
      <c r="Y1724" t="s">
        <v>3216</v>
      </c>
    </row>
    <row r="1725" spans="1:25" x14ac:dyDescent="0.2">
      <c r="A1725">
        <v>3079</v>
      </c>
      <c r="B1725" t="s">
        <v>295</v>
      </c>
      <c r="C1725" t="s">
        <v>1</v>
      </c>
      <c r="D1725">
        <v>0</v>
      </c>
      <c r="E1725">
        <v>2.21</v>
      </c>
      <c r="F1725">
        <v>1</v>
      </c>
      <c r="G1725" t="s">
        <v>63</v>
      </c>
      <c r="H1725" t="s">
        <v>3</v>
      </c>
      <c r="I1725" t="s">
        <v>24</v>
      </c>
      <c r="J1725" t="s">
        <v>25</v>
      </c>
      <c r="K1725" t="s">
        <v>26</v>
      </c>
      <c r="L1725" t="s">
        <v>2787</v>
      </c>
      <c r="M1725">
        <v>0.38</v>
      </c>
      <c r="N1725" t="s">
        <v>8</v>
      </c>
      <c r="O1725" t="s">
        <v>87</v>
      </c>
      <c r="P1725" t="s">
        <v>296</v>
      </c>
      <c r="Q1725" t="s">
        <v>297</v>
      </c>
      <c r="R1725">
        <v>19112</v>
      </c>
      <c r="S1725">
        <v>42165</v>
      </c>
      <c r="T1725">
        <v>42166</v>
      </c>
      <c r="U1725">
        <v>10.01</v>
      </c>
      <c r="V1725">
        <v>33</v>
      </c>
      <c r="W1725">
        <v>87.18</v>
      </c>
      <c r="X1725">
        <v>48483</v>
      </c>
      <c r="Y1725" t="s">
        <v>3218</v>
      </c>
    </row>
    <row r="1726" spans="1:25" x14ac:dyDescent="0.2">
      <c r="A1726">
        <v>3243</v>
      </c>
      <c r="B1726" t="s">
        <v>2788</v>
      </c>
      <c r="C1726" t="s">
        <v>13</v>
      </c>
      <c r="D1726">
        <v>0</v>
      </c>
      <c r="E1726">
        <v>7.28</v>
      </c>
      <c r="F1726">
        <v>3.52</v>
      </c>
      <c r="G1726" t="s">
        <v>14</v>
      </c>
      <c r="H1726" t="s">
        <v>3</v>
      </c>
      <c r="I1726" t="s">
        <v>16</v>
      </c>
      <c r="J1726" t="s">
        <v>17</v>
      </c>
      <c r="K1726" t="s">
        <v>18</v>
      </c>
      <c r="L1726" t="s">
        <v>2789</v>
      </c>
      <c r="M1726">
        <v>0.68</v>
      </c>
      <c r="N1726" t="s">
        <v>8</v>
      </c>
      <c r="O1726" t="s">
        <v>87</v>
      </c>
      <c r="P1726" t="s">
        <v>224</v>
      </c>
      <c r="Q1726" t="s">
        <v>225</v>
      </c>
      <c r="R1726">
        <v>6010</v>
      </c>
      <c r="S1726">
        <v>42165</v>
      </c>
      <c r="T1726">
        <v>42165</v>
      </c>
      <c r="U1726">
        <v>-25.103999999999999</v>
      </c>
      <c r="V1726">
        <v>3</v>
      </c>
      <c r="W1726">
        <v>24.44</v>
      </c>
      <c r="X1726">
        <v>88329</v>
      </c>
      <c r="Y1726" t="s">
        <v>3218</v>
      </c>
    </row>
    <row r="1727" spans="1:25" x14ac:dyDescent="0.2">
      <c r="A1727">
        <v>254</v>
      </c>
      <c r="B1727" t="s">
        <v>2790</v>
      </c>
      <c r="C1727" t="s">
        <v>92</v>
      </c>
      <c r="D1727">
        <v>0.1</v>
      </c>
      <c r="E1727">
        <v>280.98</v>
      </c>
      <c r="F1727">
        <v>35.67</v>
      </c>
      <c r="G1727" t="s">
        <v>2</v>
      </c>
      <c r="H1727" t="s">
        <v>47</v>
      </c>
      <c r="I1727" t="s">
        <v>4</v>
      </c>
      <c r="J1727" t="s">
        <v>5</v>
      </c>
      <c r="K1727" t="s">
        <v>6</v>
      </c>
      <c r="L1727" t="s">
        <v>2791</v>
      </c>
      <c r="M1727">
        <v>0.66</v>
      </c>
      <c r="N1727" t="s">
        <v>8</v>
      </c>
      <c r="O1727" t="s">
        <v>35</v>
      </c>
      <c r="P1727" t="s">
        <v>36</v>
      </c>
      <c r="Q1727" t="s">
        <v>2792</v>
      </c>
      <c r="R1727">
        <v>80126</v>
      </c>
      <c r="S1727">
        <v>42165</v>
      </c>
      <c r="T1727">
        <v>42166</v>
      </c>
      <c r="U1727">
        <v>-53.744999999999997</v>
      </c>
      <c r="V1727">
        <v>5</v>
      </c>
      <c r="W1727">
        <v>1332.82</v>
      </c>
      <c r="X1727">
        <v>86268</v>
      </c>
      <c r="Y1727" t="s">
        <v>3217</v>
      </c>
    </row>
    <row r="1728" spans="1:25" x14ac:dyDescent="0.2">
      <c r="A1728">
        <v>597</v>
      </c>
      <c r="B1728" t="s">
        <v>2793</v>
      </c>
      <c r="C1728" t="s">
        <v>46</v>
      </c>
      <c r="D1728">
        <v>0.1</v>
      </c>
      <c r="E1728">
        <v>6.48</v>
      </c>
      <c r="F1728">
        <v>5.9</v>
      </c>
      <c r="G1728" t="s">
        <v>14</v>
      </c>
      <c r="H1728" t="s">
        <v>3</v>
      </c>
      <c r="I1728" t="s">
        <v>24</v>
      </c>
      <c r="J1728" t="s">
        <v>64</v>
      </c>
      <c r="K1728" t="s">
        <v>49</v>
      </c>
      <c r="L1728" t="s">
        <v>1727</v>
      </c>
      <c r="M1728">
        <v>0.37</v>
      </c>
      <c r="N1728" t="s">
        <v>8</v>
      </c>
      <c r="O1728" t="s">
        <v>28</v>
      </c>
      <c r="P1728" t="s">
        <v>29</v>
      </c>
      <c r="Q1728" t="s">
        <v>1459</v>
      </c>
      <c r="R1728">
        <v>47201</v>
      </c>
      <c r="S1728">
        <v>42165</v>
      </c>
      <c r="T1728">
        <v>42165</v>
      </c>
      <c r="U1728">
        <v>-51.634999999999998</v>
      </c>
      <c r="V1728">
        <v>19</v>
      </c>
      <c r="W1728">
        <v>116.8</v>
      </c>
      <c r="X1728">
        <v>86310</v>
      </c>
      <c r="Y1728" t="s">
        <v>3216</v>
      </c>
    </row>
    <row r="1729" spans="1:25" x14ac:dyDescent="0.2">
      <c r="A1729">
        <v>2431</v>
      </c>
      <c r="B1729" t="s">
        <v>2546</v>
      </c>
      <c r="C1729" t="s">
        <v>46</v>
      </c>
      <c r="D1729">
        <v>0.05</v>
      </c>
      <c r="E1729">
        <v>8.85</v>
      </c>
      <c r="F1729">
        <v>5.6</v>
      </c>
      <c r="G1729" t="s">
        <v>14</v>
      </c>
      <c r="H1729" t="s">
        <v>15</v>
      </c>
      <c r="I1729" t="s">
        <v>24</v>
      </c>
      <c r="J1729" t="s">
        <v>48</v>
      </c>
      <c r="K1729" t="s">
        <v>49</v>
      </c>
      <c r="L1729" t="s">
        <v>2794</v>
      </c>
      <c r="M1729">
        <v>0.36</v>
      </c>
      <c r="N1729" t="s">
        <v>8</v>
      </c>
      <c r="O1729" t="s">
        <v>35</v>
      </c>
      <c r="P1729" t="s">
        <v>66</v>
      </c>
      <c r="Q1729" t="s">
        <v>76</v>
      </c>
      <c r="R1729">
        <v>90004</v>
      </c>
      <c r="S1729">
        <v>42165</v>
      </c>
      <c r="T1729">
        <v>42166</v>
      </c>
      <c r="U1729">
        <v>-9.1769999999999996</v>
      </c>
      <c r="V1729">
        <v>21</v>
      </c>
      <c r="W1729">
        <v>199.08</v>
      </c>
      <c r="X1729">
        <v>24869</v>
      </c>
      <c r="Y1729" t="s">
        <v>3217</v>
      </c>
    </row>
    <row r="1730" spans="1:25" x14ac:dyDescent="0.2">
      <c r="A1730">
        <v>2433</v>
      </c>
      <c r="B1730" t="s">
        <v>2795</v>
      </c>
      <c r="C1730" t="s">
        <v>46</v>
      </c>
      <c r="D1730">
        <v>0.05</v>
      </c>
      <c r="E1730">
        <v>8.85</v>
      </c>
      <c r="F1730">
        <v>5.6</v>
      </c>
      <c r="G1730" t="s">
        <v>14</v>
      </c>
      <c r="H1730" t="s">
        <v>15</v>
      </c>
      <c r="I1730" t="s">
        <v>24</v>
      </c>
      <c r="J1730" t="s">
        <v>48</v>
      </c>
      <c r="K1730" t="s">
        <v>49</v>
      </c>
      <c r="L1730" t="s">
        <v>2794</v>
      </c>
      <c r="M1730">
        <v>0.36</v>
      </c>
      <c r="N1730" t="s">
        <v>8</v>
      </c>
      <c r="O1730" t="s">
        <v>28</v>
      </c>
      <c r="P1730" t="s">
        <v>183</v>
      </c>
      <c r="Q1730" t="s">
        <v>587</v>
      </c>
      <c r="R1730">
        <v>73160</v>
      </c>
      <c r="S1730">
        <v>42165</v>
      </c>
      <c r="T1730">
        <v>42166</v>
      </c>
      <c r="U1730">
        <v>-7.3415999999999997</v>
      </c>
      <c r="V1730">
        <v>5</v>
      </c>
      <c r="W1730">
        <v>47.4</v>
      </c>
      <c r="X1730">
        <v>89095</v>
      </c>
      <c r="Y1730" t="s">
        <v>3216</v>
      </c>
    </row>
    <row r="1731" spans="1:25" x14ac:dyDescent="0.2">
      <c r="A1731">
        <v>1265</v>
      </c>
      <c r="B1731" t="s">
        <v>2796</v>
      </c>
      <c r="C1731" t="s">
        <v>1</v>
      </c>
      <c r="D1731">
        <v>0.05</v>
      </c>
      <c r="E1731">
        <v>5.28</v>
      </c>
      <c r="F1731">
        <v>6.26</v>
      </c>
      <c r="G1731" t="s">
        <v>14</v>
      </c>
      <c r="H1731" t="s">
        <v>47</v>
      </c>
      <c r="I1731" t="s">
        <v>24</v>
      </c>
      <c r="J1731" t="s">
        <v>64</v>
      </c>
      <c r="K1731" t="s">
        <v>49</v>
      </c>
      <c r="L1731" t="s">
        <v>2434</v>
      </c>
      <c r="M1731">
        <v>0.4</v>
      </c>
      <c r="N1731" t="s">
        <v>8</v>
      </c>
      <c r="O1731" t="s">
        <v>28</v>
      </c>
      <c r="P1731" t="s">
        <v>183</v>
      </c>
      <c r="Q1731" t="s">
        <v>2797</v>
      </c>
      <c r="R1731">
        <v>73521</v>
      </c>
      <c r="S1731">
        <v>42166</v>
      </c>
      <c r="T1731">
        <v>42167</v>
      </c>
      <c r="U1731">
        <v>-11.375999999999999</v>
      </c>
      <c r="V1731">
        <v>1</v>
      </c>
      <c r="W1731">
        <v>7.15</v>
      </c>
      <c r="X1731">
        <v>89729</v>
      </c>
      <c r="Y1731" t="s">
        <v>3216</v>
      </c>
    </row>
    <row r="1732" spans="1:25" x14ac:dyDescent="0.2">
      <c r="A1732">
        <v>2779</v>
      </c>
      <c r="B1732" t="s">
        <v>2798</v>
      </c>
      <c r="C1732" t="s">
        <v>1</v>
      </c>
      <c r="D1732">
        <v>0.01</v>
      </c>
      <c r="E1732">
        <v>35.99</v>
      </c>
      <c r="F1732">
        <v>5.99</v>
      </c>
      <c r="G1732" t="s">
        <v>14</v>
      </c>
      <c r="H1732" t="s">
        <v>70</v>
      </c>
      <c r="I1732" t="s">
        <v>16</v>
      </c>
      <c r="J1732" t="s">
        <v>111</v>
      </c>
      <c r="K1732" t="s">
        <v>26</v>
      </c>
      <c r="L1732" t="s">
        <v>1348</v>
      </c>
      <c r="M1732">
        <v>0.38</v>
      </c>
      <c r="N1732" t="s">
        <v>8</v>
      </c>
      <c r="O1732" t="s">
        <v>9</v>
      </c>
      <c r="P1732" t="s">
        <v>73</v>
      </c>
      <c r="Q1732" t="s">
        <v>2799</v>
      </c>
      <c r="R1732">
        <v>27893</v>
      </c>
      <c r="S1732">
        <v>42166</v>
      </c>
      <c r="T1732">
        <v>42167</v>
      </c>
      <c r="U1732">
        <v>-60.704000000000001</v>
      </c>
      <c r="V1732">
        <v>11</v>
      </c>
      <c r="W1732">
        <v>345.07</v>
      </c>
      <c r="X1732">
        <v>87161</v>
      </c>
      <c r="Y1732" t="s">
        <v>3215</v>
      </c>
    </row>
    <row r="1733" spans="1:25" x14ac:dyDescent="0.2">
      <c r="A1733">
        <v>3251</v>
      </c>
      <c r="B1733" t="s">
        <v>2800</v>
      </c>
      <c r="C1733" t="s">
        <v>1</v>
      </c>
      <c r="D1733">
        <v>0.02</v>
      </c>
      <c r="E1733">
        <v>5.28</v>
      </c>
      <c r="F1733">
        <v>6.26</v>
      </c>
      <c r="G1733" t="s">
        <v>14</v>
      </c>
      <c r="H1733" t="s">
        <v>70</v>
      </c>
      <c r="I1733" t="s">
        <v>24</v>
      </c>
      <c r="J1733" t="s">
        <v>64</v>
      </c>
      <c r="K1733" t="s">
        <v>49</v>
      </c>
      <c r="L1733" t="s">
        <v>2434</v>
      </c>
      <c r="M1733">
        <v>0.4</v>
      </c>
      <c r="N1733" t="s">
        <v>8</v>
      </c>
      <c r="O1733" t="s">
        <v>87</v>
      </c>
      <c r="P1733" t="s">
        <v>88</v>
      </c>
      <c r="Q1733" t="s">
        <v>89</v>
      </c>
      <c r="R1733">
        <v>10112</v>
      </c>
      <c r="S1733">
        <v>42166</v>
      </c>
      <c r="T1733">
        <v>42167</v>
      </c>
      <c r="U1733">
        <v>-131.16</v>
      </c>
      <c r="V1733">
        <v>76</v>
      </c>
      <c r="W1733">
        <v>412.72</v>
      </c>
      <c r="X1733">
        <v>39076</v>
      </c>
      <c r="Y1733" t="s">
        <v>3218</v>
      </c>
    </row>
    <row r="1734" spans="1:25" x14ac:dyDescent="0.2">
      <c r="A1734">
        <v>3252</v>
      </c>
      <c r="B1734" t="s">
        <v>1899</v>
      </c>
      <c r="C1734" t="s">
        <v>1</v>
      </c>
      <c r="D1734">
        <v>0.02</v>
      </c>
      <c r="E1734">
        <v>5.28</v>
      </c>
      <c r="F1734">
        <v>6.26</v>
      </c>
      <c r="G1734" t="s">
        <v>14</v>
      </c>
      <c r="H1734" t="s">
        <v>70</v>
      </c>
      <c r="I1734" t="s">
        <v>24</v>
      </c>
      <c r="J1734" t="s">
        <v>64</v>
      </c>
      <c r="K1734" t="s">
        <v>49</v>
      </c>
      <c r="L1734" t="s">
        <v>2434</v>
      </c>
      <c r="M1734">
        <v>0.4</v>
      </c>
      <c r="N1734" t="s">
        <v>8</v>
      </c>
      <c r="O1734" t="s">
        <v>87</v>
      </c>
      <c r="P1734" t="s">
        <v>88</v>
      </c>
      <c r="Q1734" t="s">
        <v>1900</v>
      </c>
      <c r="R1734">
        <v>12306</v>
      </c>
      <c r="S1734">
        <v>42166</v>
      </c>
      <c r="T1734">
        <v>42167</v>
      </c>
      <c r="U1734">
        <v>-65.58</v>
      </c>
      <c r="V1734">
        <v>19</v>
      </c>
      <c r="W1734">
        <v>103.18</v>
      </c>
      <c r="X1734">
        <v>87299</v>
      </c>
      <c r="Y1734" t="s">
        <v>3218</v>
      </c>
    </row>
    <row r="1735" spans="1:25" x14ac:dyDescent="0.2">
      <c r="A1735">
        <v>1466</v>
      </c>
      <c r="B1735" t="s">
        <v>2801</v>
      </c>
      <c r="C1735" t="s">
        <v>13</v>
      </c>
      <c r="D1735">
        <v>0</v>
      </c>
      <c r="E1735">
        <v>65.989999999999995</v>
      </c>
      <c r="F1735">
        <v>8.99</v>
      </c>
      <c r="G1735" t="s">
        <v>14</v>
      </c>
      <c r="H1735" t="s">
        <v>3</v>
      </c>
      <c r="I1735" t="s">
        <v>16</v>
      </c>
      <c r="J1735" t="s">
        <v>111</v>
      </c>
      <c r="K1735" t="s">
        <v>49</v>
      </c>
      <c r="L1735" t="s">
        <v>2570</v>
      </c>
      <c r="M1735">
        <v>0.56000000000000005</v>
      </c>
      <c r="N1735" t="s">
        <v>8</v>
      </c>
      <c r="O1735" t="s">
        <v>28</v>
      </c>
      <c r="P1735" t="s">
        <v>109</v>
      </c>
      <c r="Q1735" t="s">
        <v>1459</v>
      </c>
      <c r="R1735">
        <v>68601</v>
      </c>
      <c r="S1735">
        <v>42166</v>
      </c>
      <c r="T1735">
        <v>42168</v>
      </c>
      <c r="U1735">
        <v>253.3032</v>
      </c>
      <c r="V1735">
        <v>10</v>
      </c>
      <c r="W1735">
        <v>575.07000000000005</v>
      </c>
      <c r="X1735">
        <v>91115</v>
      </c>
      <c r="Y1735" t="s">
        <v>3216</v>
      </c>
    </row>
    <row r="1736" spans="1:25" x14ac:dyDescent="0.2">
      <c r="A1736">
        <v>2649</v>
      </c>
      <c r="B1736" t="s">
        <v>2802</v>
      </c>
      <c r="C1736" t="s">
        <v>13</v>
      </c>
      <c r="D1736">
        <v>0.01</v>
      </c>
      <c r="E1736">
        <v>39.979999999999997</v>
      </c>
      <c r="F1736">
        <v>4</v>
      </c>
      <c r="G1736" t="s">
        <v>14</v>
      </c>
      <c r="H1736" t="s">
        <v>70</v>
      </c>
      <c r="I1736" t="s">
        <v>16</v>
      </c>
      <c r="J1736" t="s">
        <v>17</v>
      </c>
      <c r="K1736" t="s">
        <v>49</v>
      </c>
      <c r="L1736" t="s">
        <v>1903</v>
      </c>
      <c r="M1736">
        <v>0.7</v>
      </c>
      <c r="N1736" t="s">
        <v>8</v>
      </c>
      <c r="O1736" t="s">
        <v>87</v>
      </c>
      <c r="P1736" t="s">
        <v>394</v>
      </c>
      <c r="Q1736" t="s">
        <v>2306</v>
      </c>
      <c r="R1736">
        <v>21040</v>
      </c>
      <c r="S1736">
        <v>42166</v>
      </c>
      <c r="T1736">
        <v>42167</v>
      </c>
      <c r="U1736">
        <v>-30.808</v>
      </c>
      <c r="V1736">
        <v>5</v>
      </c>
      <c r="W1736">
        <v>203.29</v>
      </c>
      <c r="X1736">
        <v>88814</v>
      </c>
      <c r="Y1736" t="s">
        <v>3218</v>
      </c>
    </row>
    <row r="1737" spans="1:25" x14ac:dyDescent="0.2">
      <c r="A1737">
        <v>3008</v>
      </c>
      <c r="B1737" t="s">
        <v>1494</v>
      </c>
      <c r="C1737" t="s">
        <v>13</v>
      </c>
      <c r="D1737">
        <v>0.01</v>
      </c>
      <c r="E1737">
        <v>12.28</v>
      </c>
      <c r="F1737">
        <v>6.47</v>
      </c>
      <c r="G1737" t="s">
        <v>14</v>
      </c>
      <c r="H1737" t="s">
        <v>47</v>
      </c>
      <c r="I1737" t="s">
        <v>24</v>
      </c>
      <c r="J1737" t="s">
        <v>64</v>
      </c>
      <c r="K1737" t="s">
        <v>49</v>
      </c>
      <c r="L1737" t="s">
        <v>2534</v>
      </c>
      <c r="M1737">
        <v>0.38</v>
      </c>
      <c r="N1737" t="s">
        <v>8</v>
      </c>
      <c r="O1737" t="s">
        <v>28</v>
      </c>
      <c r="P1737" t="s">
        <v>60</v>
      </c>
      <c r="Q1737" t="s">
        <v>1496</v>
      </c>
      <c r="R1737">
        <v>55343</v>
      </c>
      <c r="S1737">
        <v>42166</v>
      </c>
      <c r="T1737">
        <v>42167</v>
      </c>
      <c r="U1737">
        <v>47.61</v>
      </c>
      <c r="V1737">
        <v>12</v>
      </c>
      <c r="W1737">
        <v>160.66</v>
      </c>
      <c r="X1737">
        <v>89415</v>
      </c>
      <c r="Y1737" t="s">
        <v>3216</v>
      </c>
    </row>
    <row r="1738" spans="1:25" x14ac:dyDescent="0.2">
      <c r="A1738">
        <v>2543</v>
      </c>
      <c r="B1738" t="s">
        <v>2803</v>
      </c>
      <c r="C1738" t="s">
        <v>92</v>
      </c>
      <c r="D1738">
        <v>0.05</v>
      </c>
      <c r="E1738">
        <v>15.68</v>
      </c>
      <c r="F1738">
        <v>3.73</v>
      </c>
      <c r="G1738" t="s">
        <v>14</v>
      </c>
      <c r="H1738" t="s">
        <v>3</v>
      </c>
      <c r="I1738" t="s">
        <v>4</v>
      </c>
      <c r="J1738" t="s">
        <v>102</v>
      </c>
      <c r="K1738" t="s">
        <v>18</v>
      </c>
      <c r="L1738" t="s">
        <v>2703</v>
      </c>
      <c r="M1738">
        <v>0.46</v>
      </c>
      <c r="N1738" t="s">
        <v>8</v>
      </c>
      <c r="O1738" t="s">
        <v>9</v>
      </c>
      <c r="P1738" t="s">
        <v>218</v>
      </c>
      <c r="Q1738" t="s">
        <v>2408</v>
      </c>
      <c r="R1738">
        <v>23223</v>
      </c>
      <c r="S1738">
        <v>42166</v>
      </c>
      <c r="T1738">
        <v>42167</v>
      </c>
      <c r="U1738">
        <v>3.54</v>
      </c>
      <c r="V1738">
        <v>17</v>
      </c>
      <c r="W1738">
        <v>257.48</v>
      </c>
      <c r="X1738">
        <v>87917</v>
      </c>
      <c r="Y1738" t="s">
        <v>3215</v>
      </c>
    </row>
    <row r="1739" spans="1:25" x14ac:dyDescent="0.2">
      <c r="A1739">
        <v>2543</v>
      </c>
      <c r="B1739" t="s">
        <v>2803</v>
      </c>
      <c r="C1739" t="s">
        <v>92</v>
      </c>
      <c r="D1739">
        <v>0.02</v>
      </c>
      <c r="E1739">
        <v>195.99</v>
      </c>
      <c r="F1739">
        <v>4.2</v>
      </c>
      <c r="G1739" t="s">
        <v>14</v>
      </c>
      <c r="H1739" t="s">
        <v>3</v>
      </c>
      <c r="I1739" t="s">
        <v>16</v>
      </c>
      <c r="J1739" t="s">
        <v>111</v>
      </c>
      <c r="K1739" t="s">
        <v>49</v>
      </c>
      <c r="L1739" t="s">
        <v>2804</v>
      </c>
      <c r="M1739">
        <v>0.56000000000000005</v>
      </c>
      <c r="N1739" t="s">
        <v>8</v>
      </c>
      <c r="O1739" t="s">
        <v>9</v>
      </c>
      <c r="P1739" t="s">
        <v>218</v>
      </c>
      <c r="Q1739" t="s">
        <v>2408</v>
      </c>
      <c r="R1739">
        <v>23223</v>
      </c>
      <c r="S1739">
        <v>42166</v>
      </c>
      <c r="T1739">
        <v>42167</v>
      </c>
      <c r="U1739">
        <v>40.283999999999999</v>
      </c>
      <c r="V1739">
        <v>19</v>
      </c>
      <c r="W1739">
        <v>3194.99</v>
      </c>
      <c r="X1739">
        <v>87917</v>
      </c>
      <c r="Y1739" t="s">
        <v>3215</v>
      </c>
    </row>
    <row r="1740" spans="1:25" x14ac:dyDescent="0.2">
      <c r="A1740">
        <v>2840</v>
      </c>
      <c r="B1740" t="s">
        <v>1713</v>
      </c>
      <c r="C1740" t="s">
        <v>92</v>
      </c>
      <c r="D1740">
        <v>0.05</v>
      </c>
      <c r="E1740">
        <v>15.68</v>
      </c>
      <c r="F1740">
        <v>3.73</v>
      </c>
      <c r="G1740" t="s">
        <v>14</v>
      </c>
      <c r="H1740" t="s">
        <v>70</v>
      </c>
      <c r="I1740" t="s">
        <v>4</v>
      </c>
      <c r="J1740" t="s">
        <v>102</v>
      </c>
      <c r="K1740" t="s">
        <v>18</v>
      </c>
      <c r="L1740" t="s">
        <v>2703</v>
      </c>
      <c r="M1740">
        <v>0.46</v>
      </c>
      <c r="N1740" t="s">
        <v>8</v>
      </c>
      <c r="O1740" t="s">
        <v>9</v>
      </c>
      <c r="P1740" t="s">
        <v>99</v>
      </c>
      <c r="Q1740" t="s">
        <v>1715</v>
      </c>
      <c r="R1740">
        <v>33161</v>
      </c>
      <c r="S1740">
        <v>42166</v>
      </c>
      <c r="T1740">
        <v>42168</v>
      </c>
      <c r="U1740">
        <v>1166.6279999999999</v>
      </c>
      <c r="V1740">
        <v>17</v>
      </c>
      <c r="W1740">
        <v>260.01</v>
      </c>
      <c r="X1740">
        <v>87885</v>
      </c>
      <c r="Y1740" t="s">
        <v>3215</v>
      </c>
    </row>
    <row r="1741" spans="1:25" x14ac:dyDescent="0.2">
      <c r="A1741">
        <v>2840</v>
      </c>
      <c r="B1741" t="s">
        <v>1713</v>
      </c>
      <c r="C1741" t="s">
        <v>92</v>
      </c>
      <c r="D1741">
        <v>0</v>
      </c>
      <c r="E1741">
        <v>14.98</v>
      </c>
      <c r="F1741">
        <v>8.99</v>
      </c>
      <c r="G1741" t="s">
        <v>14</v>
      </c>
      <c r="H1741" t="s">
        <v>70</v>
      </c>
      <c r="I1741" t="s">
        <v>4</v>
      </c>
      <c r="J1741" t="s">
        <v>102</v>
      </c>
      <c r="K1741" t="s">
        <v>18</v>
      </c>
      <c r="L1741" t="s">
        <v>1462</v>
      </c>
      <c r="M1741">
        <v>0.39</v>
      </c>
      <c r="N1741" t="s">
        <v>8</v>
      </c>
      <c r="O1741" t="s">
        <v>9</v>
      </c>
      <c r="P1741" t="s">
        <v>99</v>
      </c>
      <c r="Q1741" t="s">
        <v>1715</v>
      </c>
      <c r="R1741">
        <v>33161</v>
      </c>
      <c r="S1741">
        <v>42166</v>
      </c>
      <c r="T1741">
        <v>42167</v>
      </c>
      <c r="U1741">
        <v>-40.604199999999999</v>
      </c>
      <c r="V1741">
        <v>18</v>
      </c>
      <c r="W1741">
        <v>273.79000000000002</v>
      </c>
      <c r="X1741">
        <v>87885</v>
      </c>
      <c r="Y1741" t="s">
        <v>3215</v>
      </c>
    </row>
    <row r="1742" spans="1:25" x14ac:dyDescent="0.2">
      <c r="A1742">
        <v>2840</v>
      </c>
      <c r="B1742" t="s">
        <v>1713</v>
      </c>
      <c r="C1742" t="s">
        <v>92</v>
      </c>
      <c r="D1742">
        <v>0.02</v>
      </c>
      <c r="E1742">
        <v>38.76</v>
      </c>
      <c r="F1742">
        <v>13.26</v>
      </c>
      <c r="G1742" t="s">
        <v>14</v>
      </c>
      <c r="H1742" t="s">
        <v>70</v>
      </c>
      <c r="I1742" t="s">
        <v>24</v>
      </c>
      <c r="J1742" t="s">
        <v>64</v>
      </c>
      <c r="K1742" t="s">
        <v>49</v>
      </c>
      <c r="L1742" t="s">
        <v>2805</v>
      </c>
      <c r="M1742">
        <v>0.36</v>
      </c>
      <c r="N1742" t="s">
        <v>8</v>
      </c>
      <c r="O1742" t="s">
        <v>9</v>
      </c>
      <c r="P1742" t="s">
        <v>99</v>
      </c>
      <c r="Q1742" t="s">
        <v>1715</v>
      </c>
      <c r="R1742">
        <v>33161</v>
      </c>
      <c r="S1742">
        <v>42166</v>
      </c>
      <c r="T1742">
        <v>42167</v>
      </c>
      <c r="U1742">
        <v>-294.084</v>
      </c>
      <c r="V1742">
        <v>1</v>
      </c>
      <c r="W1742">
        <v>44.62</v>
      </c>
      <c r="X1742">
        <v>87885</v>
      </c>
      <c r="Y1742" t="s">
        <v>3215</v>
      </c>
    </row>
    <row r="1743" spans="1:25" x14ac:dyDescent="0.2">
      <c r="A1743">
        <v>3078</v>
      </c>
      <c r="B1743" t="s">
        <v>2806</v>
      </c>
      <c r="C1743" t="s">
        <v>46</v>
      </c>
      <c r="D1743">
        <v>0.04</v>
      </c>
      <c r="E1743">
        <v>35.44</v>
      </c>
      <c r="F1743">
        <v>5.09</v>
      </c>
      <c r="G1743" t="s">
        <v>14</v>
      </c>
      <c r="H1743" t="s">
        <v>3</v>
      </c>
      <c r="I1743" t="s">
        <v>24</v>
      </c>
      <c r="J1743" t="s">
        <v>64</v>
      </c>
      <c r="K1743" t="s">
        <v>49</v>
      </c>
      <c r="L1743" t="s">
        <v>2054</v>
      </c>
      <c r="M1743">
        <v>0.38</v>
      </c>
      <c r="N1743" t="s">
        <v>8</v>
      </c>
      <c r="O1743" t="s">
        <v>87</v>
      </c>
      <c r="P1743" t="s">
        <v>293</v>
      </c>
      <c r="Q1743" t="s">
        <v>2807</v>
      </c>
      <c r="R1743">
        <v>43615</v>
      </c>
      <c r="S1743">
        <v>42166</v>
      </c>
      <c r="T1743">
        <v>42166</v>
      </c>
      <c r="U1743">
        <v>118.6317</v>
      </c>
      <c r="V1743">
        <v>5</v>
      </c>
      <c r="W1743">
        <v>171.93</v>
      </c>
      <c r="X1743">
        <v>88240</v>
      </c>
      <c r="Y1743" t="s">
        <v>3218</v>
      </c>
    </row>
    <row r="1744" spans="1:25" x14ac:dyDescent="0.2">
      <c r="A1744">
        <v>3078</v>
      </c>
      <c r="B1744" t="s">
        <v>2806</v>
      </c>
      <c r="C1744" t="s">
        <v>46</v>
      </c>
      <c r="D1744">
        <v>0.08</v>
      </c>
      <c r="E1744">
        <v>3.98</v>
      </c>
      <c r="F1744">
        <v>0.7</v>
      </c>
      <c r="G1744" t="s">
        <v>14</v>
      </c>
      <c r="H1744" t="s">
        <v>3</v>
      </c>
      <c r="I1744" t="s">
        <v>24</v>
      </c>
      <c r="J1744" t="s">
        <v>25</v>
      </c>
      <c r="K1744" t="s">
        <v>26</v>
      </c>
      <c r="L1744" t="s">
        <v>324</v>
      </c>
      <c r="M1744">
        <v>0.52</v>
      </c>
      <c r="N1744" t="s">
        <v>8</v>
      </c>
      <c r="O1744" t="s">
        <v>87</v>
      </c>
      <c r="P1744" t="s">
        <v>293</v>
      </c>
      <c r="Q1744" t="s">
        <v>2807</v>
      </c>
      <c r="R1744">
        <v>43615</v>
      </c>
      <c r="S1744">
        <v>42166</v>
      </c>
      <c r="T1744">
        <v>42169</v>
      </c>
      <c r="U1744">
        <v>23.303999999999998</v>
      </c>
      <c r="V1744">
        <v>9</v>
      </c>
      <c r="W1744">
        <v>35.19</v>
      </c>
      <c r="X1744">
        <v>88240</v>
      </c>
      <c r="Y1744" t="s">
        <v>3218</v>
      </c>
    </row>
    <row r="1745" spans="1:25" x14ac:dyDescent="0.2">
      <c r="A1745">
        <v>3079</v>
      </c>
      <c r="B1745" t="s">
        <v>295</v>
      </c>
      <c r="C1745" t="s">
        <v>46</v>
      </c>
      <c r="D1745">
        <v>0.04</v>
      </c>
      <c r="E1745">
        <v>35.44</v>
      </c>
      <c r="F1745">
        <v>5.09</v>
      </c>
      <c r="G1745" t="s">
        <v>14</v>
      </c>
      <c r="H1745" t="s">
        <v>3</v>
      </c>
      <c r="I1745" t="s">
        <v>24</v>
      </c>
      <c r="J1745" t="s">
        <v>64</v>
      </c>
      <c r="K1745" t="s">
        <v>49</v>
      </c>
      <c r="L1745" t="s">
        <v>2054</v>
      </c>
      <c r="M1745">
        <v>0.38</v>
      </c>
      <c r="N1745" t="s">
        <v>8</v>
      </c>
      <c r="O1745" t="s">
        <v>87</v>
      </c>
      <c r="P1745" t="s">
        <v>296</v>
      </c>
      <c r="Q1745" t="s">
        <v>297</v>
      </c>
      <c r="R1745">
        <v>19112</v>
      </c>
      <c r="S1745">
        <v>42166</v>
      </c>
      <c r="T1745">
        <v>42166</v>
      </c>
      <c r="U1745">
        <v>150.72</v>
      </c>
      <c r="V1745">
        <v>21</v>
      </c>
      <c r="W1745">
        <v>722.1</v>
      </c>
      <c r="X1745">
        <v>53476</v>
      </c>
      <c r="Y1745" t="s">
        <v>3218</v>
      </c>
    </row>
    <row r="1746" spans="1:25" x14ac:dyDescent="0.2">
      <c r="A1746">
        <v>3079</v>
      </c>
      <c r="B1746" t="s">
        <v>295</v>
      </c>
      <c r="C1746" t="s">
        <v>46</v>
      </c>
      <c r="D1746">
        <v>0.08</v>
      </c>
      <c r="E1746">
        <v>3.98</v>
      </c>
      <c r="F1746">
        <v>0.7</v>
      </c>
      <c r="G1746" t="s">
        <v>14</v>
      </c>
      <c r="H1746" t="s">
        <v>3</v>
      </c>
      <c r="I1746" t="s">
        <v>24</v>
      </c>
      <c r="J1746" t="s">
        <v>25</v>
      </c>
      <c r="K1746" t="s">
        <v>26</v>
      </c>
      <c r="L1746" t="s">
        <v>324</v>
      </c>
      <c r="M1746">
        <v>0.52</v>
      </c>
      <c r="N1746" t="s">
        <v>8</v>
      </c>
      <c r="O1746" t="s">
        <v>87</v>
      </c>
      <c r="P1746" t="s">
        <v>296</v>
      </c>
      <c r="Q1746" t="s">
        <v>297</v>
      </c>
      <c r="R1746">
        <v>19112</v>
      </c>
      <c r="S1746">
        <v>42166</v>
      </c>
      <c r="T1746">
        <v>42169</v>
      </c>
      <c r="U1746">
        <v>19.420000000000002</v>
      </c>
      <c r="V1746">
        <v>36</v>
      </c>
      <c r="W1746">
        <v>140.78</v>
      </c>
      <c r="X1746">
        <v>53476</v>
      </c>
      <c r="Y1746" t="s">
        <v>3218</v>
      </c>
    </row>
    <row r="1747" spans="1:25" x14ac:dyDescent="0.2">
      <c r="A1747">
        <v>3079</v>
      </c>
      <c r="B1747" t="s">
        <v>295</v>
      </c>
      <c r="C1747" t="s">
        <v>46</v>
      </c>
      <c r="D1747">
        <v>0.01</v>
      </c>
      <c r="E1747">
        <v>1.76</v>
      </c>
      <c r="F1747">
        <v>0.7</v>
      </c>
      <c r="G1747" t="s">
        <v>14</v>
      </c>
      <c r="H1747" t="s">
        <v>3</v>
      </c>
      <c r="I1747" t="s">
        <v>24</v>
      </c>
      <c r="J1747" t="s">
        <v>25</v>
      </c>
      <c r="K1747" t="s">
        <v>26</v>
      </c>
      <c r="L1747" t="s">
        <v>1639</v>
      </c>
      <c r="M1747">
        <v>0.56000000000000005</v>
      </c>
      <c r="N1747" t="s">
        <v>8</v>
      </c>
      <c r="O1747" t="s">
        <v>87</v>
      </c>
      <c r="P1747" t="s">
        <v>296</v>
      </c>
      <c r="Q1747" t="s">
        <v>297</v>
      </c>
      <c r="R1747">
        <v>19112</v>
      </c>
      <c r="S1747">
        <v>42166</v>
      </c>
      <c r="T1747">
        <v>42167</v>
      </c>
      <c r="U1747">
        <v>3.13</v>
      </c>
      <c r="V1747">
        <v>71</v>
      </c>
      <c r="W1747">
        <v>129.72</v>
      </c>
      <c r="X1747">
        <v>53476</v>
      </c>
      <c r="Y1747" t="s">
        <v>3218</v>
      </c>
    </row>
    <row r="1748" spans="1:25" x14ac:dyDescent="0.2">
      <c r="A1748">
        <v>3079</v>
      </c>
      <c r="B1748" t="s">
        <v>295</v>
      </c>
      <c r="C1748" t="s">
        <v>46</v>
      </c>
      <c r="D1748">
        <v>0.01</v>
      </c>
      <c r="E1748">
        <v>193.17</v>
      </c>
      <c r="F1748">
        <v>19.989999999999998</v>
      </c>
      <c r="G1748" t="s">
        <v>63</v>
      </c>
      <c r="H1748" t="s">
        <v>3</v>
      </c>
      <c r="I1748" t="s">
        <v>24</v>
      </c>
      <c r="J1748" t="s">
        <v>54</v>
      </c>
      <c r="K1748" t="s">
        <v>49</v>
      </c>
      <c r="L1748" t="s">
        <v>1558</v>
      </c>
      <c r="M1748">
        <v>0.71</v>
      </c>
      <c r="N1748" t="s">
        <v>8</v>
      </c>
      <c r="O1748" t="s">
        <v>87</v>
      </c>
      <c r="P1748" t="s">
        <v>296</v>
      </c>
      <c r="Q1748" t="s">
        <v>297</v>
      </c>
      <c r="R1748">
        <v>19112</v>
      </c>
      <c r="S1748">
        <v>42166</v>
      </c>
      <c r="T1748">
        <v>42166</v>
      </c>
      <c r="U1748">
        <v>1141.07</v>
      </c>
      <c r="V1748">
        <v>63</v>
      </c>
      <c r="W1748">
        <v>12190.98</v>
      </c>
      <c r="X1748">
        <v>53476</v>
      </c>
      <c r="Y1748" t="s">
        <v>3218</v>
      </c>
    </row>
    <row r="1749" spans="1:25" x14ac:dyDescent="0.2">
      <c r="A1749">
        <v>2046</v>
      </c>
      <c r="B1749" t="s">
        <v>2808</v>
      </c>
      <c r="C1749" t="s">
        <v>1</v>
      </c>
      <c r="D1749">
        <v>0.04</v>
      </c>
      <c r="E1749">
        <v>4.28</v>
      </c>
      <c r="F1749">
        <v>5.68</v>
      </c>
      <c r="G1749" t="s">
        <v>14</v>
      </c>
      <c r="H1749" t="s">
        <v>70</v>
      </c>
      <c r="I1749" t="s">
        <v>24</v>
      </c>
      <c r="J1749" t="s">
        <v>64</v>
      </c>
      <c r="K1749" t="s">
        <v>49</v>
      </c>
      <c r="L1749" t="s">
        <v>2809</v>
      </c>
      <c r="M1749">
        <v>0.4</v>
      </c>
      <c r="N1749" t="s">
        <v>8</v>
      </c>
      <c r="O1749" t="s">
        <v>28</v>
      </c>
      <c r="P1749" t="s">
        <v>513</v>
      </c>
      <c r="Q1749" t="s">
        <v>2810</v>
      </c>
      <c r="R1749">
        <v>67901</v>
      </c>
      <c r="S1749">
        <v>42167</v>
      </c>
      <c r="T1749">
        <v>42169</v>
      </c>
      <c r="U1749">
        <v>-27.375</v>
      </c>
      <c r="V1749">
        <v>7</v>
      </c>
      <c r="W1749">
        <v>31.54</v>
      </c>
      <c r="X1749">
        <v>88219</v>
      </c>
      <c r="Y1749" t="s">
        <v>3216</v>
      </c>
    </row>
    <row r="1750" spans="1:25" x14ac:dyDescent="0.2">
      <c r="A1750">
        <v>2046</v>
      </c>
      <c r="B1750" t="s">
        <v>2808</v>
      </c>
      <c r="C1750" t="s">
        <v>1</v>
      </c>
      <c r="D1750">
        <v>0.06</v>
      </c>
      <c r="E1750">
        <v>376.13</v>
      </c>
      <c r="F1750">
        <v>85.63</v>
      </c>
      <c r="G1750" t="s">
        <v>2</v>
      </c>
      <c r="H1750" t="s">
        <v>70</v>
      </c>
      <c r="I1750" t="s">
        <v>4</v>
      </c>
      <c r="J1750" t="s">
        <v>5</v>
      </c>
      <c r="K1750" t="s">
        <v>6</v>
      </c>
      <c r="L1750" t="s">
        <v>2811</v>
      </c>
      <c r="M1750">
        <v>0.74</v>
      </c>
      <c r="N1750" t="s">
        <v>8</v>
      </c>
      <c r="O1750" t="s">
        <v>28</v>
      </c>
      <c r="P1750" t="s">
        <v>513</v>
      </c>
      <c r="Q1750" t="s">
        <v>2810</v>
      </c>
      <c r="R1750">
        <v>67901</v>
      </c>
      <c r="S1750">
        <v>42167</v>
      </c>
      <c r="T1750">
        <v>42169</v>
      </c>
      <c r="U1750">
        <v>-435.75749999999999</v>
      </c>
      <c r="V1750">
        <v>13</v>
      </c>
      <c r="W1750">
        <v>4634.6899999999996</v>
      </c>
      <c r="X1750">
        <v>88219</v>
      </c>
      <c r="Y1750" t="s">
        <v>3216</v>
      </c>
    </row>
    <row r="1751" spans="1:25" x14ac:dyDescent="0.2">
      <c r="A1751">
        <v>2046</v>
      </c>
      <c r="B1751" t="s">
        <v>2808</v>
      </c>
      <c r="C1751" t="s">
        <v>1</v>
      </c>
      <c r="D1751">
        <v>0.06</v>
      </c>
      <c r="E1751">
        <v>424.21</v>
      </c>
      <c r="F1751">
        <v>110.2</v>
      </c>
      <c r="G1751" t="s">
        <v>2</v>
      </c>
      <c r="H1751" t="s">
        <v>70</v>
      </c>
      <c r="I1751" t="s">
        <v>4</v>
      </c>
      <c r="J1751" t="s">
        <v>5</v>
      </c>
      <c r="K1751" t="s">
        <v>6</v>
      </c>
      <c r="L1751" t="s">
        <v>891</v>
      </c>
      <c r="M1751">
        <v>0.67</v>
      </c>
      <c r="N1751" t="s">
        <v>8</v>
      </c>
      <c r="O1751" t="s">
        <v>28</v>
      </c>
      <c r="P1751" t="s">
        <v>513</v>
      </c>
      <c r="Q1751" t="s">
        <v>2810</v>
      </c>
      <c r="R1751">
        <v>67901</v>
      </c>
      <c r="S1751">
        <v>42167</v>
      </c>
      <c r="T1751">
        <v>42168</v>
      </c>
      <c r="U1751">
        <v>682.53</v>
      </c>
      <c r="V1751">
        <v>17</v>
      </c>
      <c r="W1751">
        <v>7304.03</v>
      </c>
      <c r="X1751">
        <v>88219</v>
      </c>
      <c r="Y1751" t="s">
        <v>3216</v>
      </c>
    </row>
    <row r="1752" spans="1:25" x14ac:dyDescent="0.2">
      <c r="A1752">
        <v>2046</v>
      </c>
      <c r="B1752" t="s">
        <v>2808</v>
      </c>
      <c r="C1752" t="s">
        <v>1</v>
      </c>
      <c r="D1752">
        <v>0.06</v>
      </c>
      <c r="E1752">
        <v>195.99</v>
      </c>
      <c r="F1752">
        <v>8.99</v>
      </c>
      <c r="G1752" t="s">
        <v>14</v>
      </c>
      <c r="H1752" t="s">
        <v>70</v>
      </c>
      <c r="I1752" t="s">
        <v>16</v>
      </c>
      <c r="J1752" t="s">
        <v>111</v>
      </c>
      <c r="K1752" t="s">
        <v>49</v>
      </c>
      <c r="L1752" t="s">
        <v>1319</v>
      </c>
      <c r="M1752">
        <v>0.6</v>
      </c>
      <c r="N1752" t="s">
        <v>8</v>
      </c>
      <c r="O1752" t="s">
        <v>28</v>
      </c>
      <c r="P1752" t="s">
        <v>513</v>
      </c>
      <c r="Q1752" t="s">
        <v>2810</v>
      </c>
      <c r="R1752">
        <v>67901</v>
      </c>
      <c r="S1752">
        <v>42167</v>
      </c>
      <c r="T1752">
        <v>42169</v>
      </c>
      <c r="U1752">
        <v>-277.22199999999998</v>
      </c>
      <c r="V1752">
        <v>4</v>
      </c>
      <c r="W1752">
        <v>632.65</v>
      </c>
      <c r="X1752">
        <v>88219</v>
      </c>
      <c r="Y1752" t="s">
        <v>3216</v>
      </c>
    </row>
    <row r="1753" spans="1:25" x14ac:dyDescent="0.2">
      <c r="A1753">
        <v>62</v>
      </c>
      <c r="B1753" t="s">
        <v>2443</v>
      </c>
      <c r="C1753" t="s">
        <v>13</v>
      </c>
      <c r="D1753">
        <v>0.04</v>
      </c>
      <c r="E1753">
        <v>29.14</v>
      </c>
      <c r="F1753">
        <v>4.8600000000000003</v>
      </c>
      <c r="G1753" t="s">
        <v>14</v>
      </c>
      <c r="H1753" t="s">
        <v>70</v>
      </c>
      <c r="I1753" t="s">
        <v>24</v>
      </c>
      <c r="J1753" t="s">
        <v>64</v>
      </c>
      <c r="K1753" t="s">
        <v>26</v>
      </c>
      <c r="L1753" t="s">
        <v>2812</v>
      </c>
      <c r="M1753">
        <v>0.38</v>
      </c>
      <c r="N1753" t="s">
        <v>8</v>
      </c>
      <c r="O1753" t="s">
        <v>28</v>
      </c>
      <c r="P1753" t="s">
        <v>163</v>
      </c>
      <c r="Q1753" t="s">
        <v>2445</v>
      </c>
      <c r="R1753">
        <v>78664</v>
      </c>
      <c r="S1753">
        <v>42167</v>
      </c>
      <c r="T1753">
        <v>42169</v>
      </c>
      <c r="U1753">
        <v>349.40910000000002</v>
      </c>
      <c r="V1753">
        <v>17</v>
      </c>
      <c r="W1753">
        <v>506.39</v>
      </c>
      <c r="X1753">
        <v>87408</v>
      </c>
      <c r="Y1753" t="s">
        <v>3216</v>
      </c>
    </row>
    <row r="1754" spans="1:25" x14ac:dyDescent="0.2">
      <c r="A1754">
        <v>387</v>
      </c>
      <c r="B1754" t="s">
        <v>2813</v>
      </c>
      <c r="C1754" t="s">
        <v>13</v>
      </c>
      <c r="D1754">
        <v>0.1</v>
      </c>
      <c r="E1754">
        <v>8.8800000000000008</v>
      </c>
      <c r="F1754">
        <v>6.28</v>
      </c>
      <c r="G1754" t="s">
        <v>63</v>
      </c>
      <c r="H1754" t="s">
        <v>70</v>
      </c>
      <c r="I1754" t="s">
        <v>24</v>
      </c>
      <c r="J1754" t="s">
        <v>48</v>
      </c>
      <c r="K1754" t="s">
        <v>49</v>
      </c>
      <c r="L1754" t="s">
        <v>196</v>
      </c>
      <c r="M1754">
        <v>0.35</v>
      </c>
      <c r="N1754" t="s">
        <v>8</v>
      </c>
      <c r="O1754" t="s">
        <v>28</v>
      </c>
      <c r="P1754" t="s">
        <v>109</v>
      </c>
      <c r="Q1754" t="s">
        <v>2814</v>
      </c>
      <c r="R1754">
        <v>68801</v>
      </c>
      <c r="S1754">
        <v>42167</v>
      </c>
      <c r="T1754">
        <v>42169</v>
      </c>
      <c r="U1754">
        <v>-27.283750000000001</v>
      </c>
      <c r="V1754">
        <v>15</v>
      </c>
      <c r="W1754">
        <v>126.9</v>
      </c>
      <c r="X1754">
        <v>90339</v>
      </c>
      <c r="Y1754" t="s">
        <v>3216</v>
      </c>
    </row>
    <row r="1755" spans="1:25" x14ac:dyDescent="0.2">
      <c r="A1755">
        <v>1016</v>
      </c>
      <c r="B1755" t="s">
        <v>2815</v>
      </c>
      <c r="C1755" t="s">
        <v>13</v>
      </c>
      <c r="D1755">
        <v>0.02</v>
      </c>
      <c r="E1755">
        <v>6.48</v>
      </c>
      <c r="F1755">
        <v>7.86</v>
      </c>
      <c r="G1755" t="s">
        <v>63</v>
      </c>
      <c r="H1755" t="s">
        <v>47</v>
      </c>
      <c r="I1755" t="s">
        <v>24</v>
      </c>
      <c r="J1755" t="s">
        <v>64</v>
      </c>
      <c r="K1755" t="s">
        <v>49</v>
      </c>
      <c r="L1755" t="s">
        <v>836</v>
      </c>
      <c r="M1755">
        <v>0.37</v>
      </c>
      <c r="N1755" t="s">
        <v>8</v>
      </c>
      <c r="O1755" t="s">
        <v>9</v>
      </c>
      <c r="P1755" t="s">
        <v>73</v>
      </c>
      <c r="Q1755" t="s">
        <v>2816</v>
      </c>
      <c r="R1755">
        <v>28806</v>
      </c>
      <c r="S1755">
        <v>42167</v>
      </c>
      <c r="T1755">
        <v>42168</v>
      </c>
      <c r="U1755">
        <v>111.22199999999999</v>
      </c>
      <c r="V1755">
        <v>1</v>
      </c>
      <c r="W1755">
        <v>11.41</v>
      </c>
      <c r="X1755">
        <v>88389</v>
      </c>
      <c r="Y1755" t="s">
        <v>3215</v>
      </c>
    </row>
    <row r="1756" spans="1:25" x14ac:dyDescent="0.2">
      <c r="A1756">
        <v>1745</v>
      </c>
      <c r="B1756" t="s">
        <v>335</v>
      </c>
      <c r="C1756" t="s">
        <v>13</v>
      </c>
      <c r="D1756">
        <v>0.04</v>
      </c>
      <c r="E1756">
        <v>124.49</v>
      </c>
      <c r="F1756">
        <v>51.94</v>
      </c>
      <c r="G1756" t="s">
        <v>2</v>
      </c>
      <c r="H1756" t="s">
        <v>15</v>
      </c>
      <c r="I1756" t="s">
        <v>4</v>
      </c>
      <c r="J1756" t="s">
        <v>5</v>
      </c>
      <c r="K1756" t="s">
        <v>6</v>
      </c>
      <c r="L1756" t="s">
        <v>1125</v>
      </c>
      <c r="M1756">
        <v>0.63</v>
      </c>
      <c r="N1756" t="s">
        <v>8</v>
      </c>
      <c r="O1756" t="s">
        <v>9</v>
      </c>
      <c r="P1756" t="s">
        <v>51</v>
      </c>
      <c r="Q1756" t="s">
        <v>337</v>
      </c>
      <c r="R1756">
        <v>30305</v>
      </c>
      <c r="S1756">
        <v>42167</v>
      </c>
      <c r="T1756">
        <v>42169</v>
      </c>
      <c r="U1756">
        <v>-247.55157</v>
      </c>
      <c r="V1756">
        <v>4</v>
      </c>
      <c r="W1756">
        <v>605.82000000000005</v>
      </c>
      <c r="X1756">
        <v>12224</v>
      </c>
      <c r="Y1756" t="s">
        <v>3215</v>
      </c>
    </row>
    <row r="1757" spans="1:25" x14ac:dyDescent="0.2">
      <c r="A1757">
        <v>1745</v>
      </c>
      <c r="B1757" t="s">
        <v>335</v>
      </c>
      <c r="C1757" t="s">
        <v>13</v>
      </c>
      <c r="D1757">
        <v>0.1</v>
      </c>
      <c r="E1757">
        <v>35.99</v>
      </c>
      <c r="F1757">
        <v>5</v>
      </c>
      <c r="G1757" t="s">
        <v>14</v>
      </c>
      <c r="H1757" t="s">
        <v>15</v>
      </c>
      <c r="I1757" t="s">
        <v>16</v>
      </c>
      <c r="J1757" t="s">
        <v>111</v>
      </c>
      <c r="K1757" t="s">
        <v>26</v>
      </c>
      <c r="L1757" t="s">
        <v>1825</v>
      </c>
      <c r="M1757">
        <v>0.82</v>
      </c>
      <c r="N1757" t="s">
        <v>8</v>
      </c>
      <c r="O1757" t="s">
        <v>9</v>
      </c>
      <c r="P1757" t="s">
        <v>51</v>
      </c>
      <c r="Q1757" t="s">
        <v>337</v>
      </c>
      <c r="R1757">
        <v>30305</v>
      </c>
      <c r="S1757">
        <v>42167</v>
      </c>
      <c r="T1757">
        <v>42167</v>
      </c>
      <c r="U1757">
        <v>-277.20924000000002</v>
      </c>
      <c r="V1757">
        <v>54</v>
      </c>
      <c r="W1757">
        <v>1569</v>
      </c>
      <c r="X1757">
        <v>12224</v>
      </c>
      <c r="Y1757" t="s">
        <v>3215</v>
      </c>
    </row>
    <row r="1758" spans="1:25" x14ac:dyDescent="0.2">
      <c r="A1758">
        <v>1748</v>
      </c>
      <c r="B1758" t="s">
        <v>2817</v>
      </c>
      <c r="C1758" t="s">
        <v>13</v>
      </c>
      <c r="D1758">
        <v>0.04</v>
      </c>
      <c r="E1758">
        <v>124.49</v>
      </c>
      <c r="F1758">
        <v>51.94</v>
      </c>
      <c r="G1758" t="s">
        <v>2</v>
      </c>
      <c r="H1758" t="s">
        <v>15</v>
      </c>
      <c r="I1758" t="s">
        <v>4</v>
      </c>
      <c r="J1758" t="s">
        <v>5</v>
      </c>
      <c r="K1758" t="s">
        <v>6</v>
      </c>
      <c r="L1758" t="s">
        <v>1125</v>
      </c>
      <c r="M1758">
        <v>0.63</v>
      </c>
      <c r="N1758" t="s">
        <v>8</v>
      </c>
      <c r="O1758" t="s">
        <v>28</v>
      </c>
      <c r="P1758" t="s">
        <v>183</v>
      </c>
      <c r="Q1758" t="s">
        <v>2818</v>
      </c>
      <c r="R1758">
        <v>73703</v>
      </c>
      <c r="S1758">
        <v>42167</v>
      </c>
      <c r="T1758">
        <v>42169</v>
      </c>
      <c r="U1758">
        <v>-93.064499999999995</v>
      </c>
      <c r="V1758">
        <v>1</v>
      </c>
      <c r="W1758">
        <v>151.46</v>
      </c>
      <c r="X1758">
        <v>87245</v>
      </c>
      <c r="Y1758" t="s">
        <v>3216</v>
      </c>
    </row>
    <row r="1759" spans="1:25" x14ac:dyDescent="0.2">
      <c r="A1759">
        <v>1781</v>
      </c>
      <c r="B1759" t="s">
        <v>275</v>
      </c>
      <c r="C1759" t="s">
        <v>13</v>
      </c>
      <c r="D1759">
        <v>0</v>
      </c>
      <c r="E1759">
        <v>55.48</v>
      </c>
      <c r="F1759">
        <v>14.3</v>
      </c>
      <c r="G1759" t="s">
        <v>14</v>
      </c>
      <c r="H1759" t="s">
        <v>70</v>
      </c>
      <c r="I1759" t="s">
        <v>24</v>
      </c>
      <c r="J1759" t="s">
        <v>64</v>
      </c>
      <c r="K1759" t="s">
        <v>49</v>
      </c>
      <c r="L1759" t="s">
        <v>823</v>
      </c>
      <c r="M1759">
        <v>0.37</v>
      </c>
      <c r="N1759" t="s">
        <v>8</v>
      </c>
      <c r="O1759" t="s">
        <v>35</v>
      </c>
      <c r="P1759" t="s">
        <v>66</v>
      </c>
      <c r="Q1759" t="s">
        <v>277</v>
      </c>
      <c r="R1759">
        <v>94070</v>
      </c>
      <c r="S1759">
        <v>42167</v>
      </c>
      <c r="T1759">
        <v>42169</v>
      </c>
      <c r="U1759">
        <v>454.44779999999997</v>
      </c>
      <c r="V1759">
        <v>11</v>
      </c>
      <c r="W1759">
        <v>658.62</v>
      </c>
      <c r="X1759">
        <v>89857</v>
      </c>
      <c r="Y1759" t="s">
        <v>3217</v>
      </c>
    </row>
    <row r="1760" spans="1:25" x14ac:dyDescent="0.2">
      <c r="A1760">
        <v>2257</v>
      </c>
      <c r="B1760" t="s">
        <v>2819</v>
      </c>
      <c r="C1760" t="s">
        <v>13</v>
      </c>
      <c r="D1760">
        <v>0.06</v>
      </c>
      <c r="E1760">
        <v>6.68</v>
      </c>
      <c r="F1760">
        <v>6.93</v>
      </c>
      <c r="G1760" t="s">
        <v>14</v>
      </c>
      <c r="H1760" t="s">
        <v>70</v>
      </c>
      <c r="I1760" t="s">
        <v>24</v>
      </c>
      <c r="J1760" t="s">
        <v>64</v>
      </c>
      <c r="K1760" t="s">
        <v>49</v>
      </c>
      <c r="L1760" t="s">
        <v>952</v>
      </c>
      <c r="M1760">
        <v>0.37</v>
      </c>
      <c r="N1760" t="s">
        <v>8</v>
      </c>
      <c r="O1760" t="s">
        <v>9</v>
      </c>
      <c r="P1760" t="s">
        <v>73</v>
      </c>
      <c r="Q1760" t="s">
        <v>2820</v>
      </c>
      <c r="R1760">
        <v>27604</v>
      </c>
      <c r="S1760">
        <v>42167</v>
      </c>
      <c r="T1760">
        <v>42168</v>
      </c>
      <c r="U1760">
        <v>7.6245000000000003</v>
      </c>
      <c r="V1760">
        <v>14</v>
      </c>
      <c r="W1760">
        <v>91.92</v>
      </c>
      <c r="X1760">
        <v>87965</v>
      </c>
      <c r="Y1760" t="s">
        <v>3215</v>
      </c>
    </row>
    <row r="1761" spans="1:25" x14ac:dyDescent="0.2">
      <c r="A1761">
        <v>1466</v>
      </c>
      <c r="B1761" t="s">
        <v>2801</v>
      </c>
      <c r="C1761" t="s">
        <v>23</v>
      </c>
      <c r="D1761">
        <v>0.04</v>
      </c>
      <c r="E1761">
        <v>130.97999999999999</v>
      </c>
      <c r="F1761">
        <v>54.74</v>
      </c>
      <c r="G1761" t="s">
        <v>2</v>
      </c>
      <c r="H1761" t="s">
        <v>3</v>
      </c>
      <c r="I1761" t="s">
        <v>4</v>
      </c>
      <c r="J1761" t="s">
        <v>93</v>
      </c>
      <c r="K1761" t="s">
        <v>6</v>
      </c>
      <c r="L1761" t="s">
        <v>1379</v>
      </c>
      <c r="M1761">
        <v>0.69</v>
      </c>
      <c r="N1761" t="s">
        <v>8</v>
      </c>
      <c r="O1761" t="s">
        <v>28</v>
      </c>
      <c r="P1761" t="s">
        <v>109</v>
      </c>
      <c r="Q1761" t="s">
        <v>1459</v>
      </c>
      <c r="R1761">
        <v>68601</v>
      </c>
      <c r="S1761">
        <v>42167</v>
      </c>
      <c r="T1761">
        <v>42167</v>
      </c>
      <c r="U1761">
        <v>-723.78399999999999</v>
      </c>
      <c r="V1761">
        <v>14</v>
      </c>
      <c r="W1761">
        <v>1781.66</v>
      </c>
      <c r="X1761">
        <v>91116</v>
      </c>
      <c r="Y1761" t="s">
        <v>3216</v>
      </c>
    </row>
    <row r="1762" spans="1:25" x14ac:dyDescent="0.2">
      <c r="A1762">
        <v>1469</v>
      </c>
      <c r="B1762" t="s">
        <v>2821</v>
      </c>
      <c r="C1762" t="s">
        <v>23</v>
      </c>
      <c r="D1762">
        <v>0.04</v>
      </c>
      <c r="E1762">
        <v>105.29</v>
      </c>
      <c r="F1762">
        <v>10.119999999999999</v>
      </c>
      <c r="G1762" t="s">
        <v>14</v>
      </c>
      <c r="H1762" t="s">
        <v>3</v>
      </c>
      <c r="I1762" t="s">
        <v>4</v>
      </c>
      <c r="J1762" t="s">
        <v>102</v>
      </c>
      <c r="K1762" t="s">
        <v>40</v>
      </c>
      <c r="L1762" t="s">
        <v>170</v>
      </c>
      <c r="M1762">
        <v>0.79</v>
      </c>
      <c r="N1762" t="s">
        <v>8</v>
      </c>
      <c r="O1762" t="s">
        <v>35</v>
      </c>
      <c r="P1762" t="s">
        <v>122</v>
      </c>
      <c r="Q1762" t="s">
        <v>2822</v>
      </c>
      <c r="R1762">
        <v>84015</v>
      </c>
      <c r="S1762">
        <v>42167</v>
      </c>
      <c r="T1762">
        <v>42171</v>
      </c>
      <c r="U1762">
        <v>589.18799999999999</v>
      </c>
      <c r="V1762">
        <v>9</v>
      </c>
      <c r="W1762">
        <v>940.64</v>
      </c>
      <c r="X1762">
        <v>91116</v>
      </c>
      <c r="Y1762" t="s">
        <v>3217</v>
      </c>
    </row>
    <row r="1763" spans="1:25" x14ac:dyDescent="0.2">
      <c r="A1763">
        <v>1469</v>
      </c>
      <c r="B1763" t="s">
        <v>2821</v>
      </c>
      <c r="C1763" t="s">
        <v>23</v>
      </c>
      <c r="D1763">
        <v>7.0000000000000007E-2</v>
      </c>
      <c r="E1763">
        <v>31.76</v>
      </c>
      <c r="F1763">
        <v>45.51</v>
      </c>
      <c r="G1763" t="s">
        <v>2</v>
      </c>
      <c r="H1763" t="s">
        <v>3</v>
      </c>
      <c r="I1763" t="s">
        <v>4</v>
      </c>
      <c r="J1763" t="s">
        <v>5</v>
      </c>
      <c r="K1763" t="s">
        <v>6</v>
      </c>
      <c r="L1763" t="s">
        <v>642</v>
      </c>
      <c r="M1763">
        <v>0.65</v>
      </c>
      <c r="N1763" t="s">
        <v>8</v>
      </c>
      <c r="O1763" t="s">
        <v>35</v>
      </c>
      <c r="P1763" t="s">
        <v>122</v>
      </c>
      <c r="Q1763" t="s">
        <v>2822</v>
      </c>
      <c r="R1763">
        <v>84015</v>
      </c>
      <c r="S1763">
        <v>42167</v>
      </c>
      <c r="T1763">
        <v>42169</v>
      </c>
      <c r="U1763">
        <v>-1314.992</v>
      </c>
      <c r="V1763">
        <v>18</v>
      </c>
      <c r="W1763">
        <v>439.27</v>
      </c>
      <c r="X1763">
        <v>91116</v>
      </c>
      <c r="Y1763" t="s">
        <v>3217</v>
      </c>
    </row>
    <row r="1764" spans="1:25" x14ac:dyDescent="0.2">
      <c r="A1764">
        <v>3179</v>
      </c>
      <c r="B1764" t="s">
        <v>2823</v>
      </c>
      <c r="C1764" t="s">
        <v>23</v>
      </c>
      <c r="D1764">
        <v>7.0000000000000007E-2</v>
      </c>
      <c r="E1764">
        <v>35.44</v>
      </c>
      <c r="F1764">
        <v>7.5</v>
      </c>
      <c r="G1764" t="s">
        <v>14</v>
      </c>
      <c r="H1764" t="s">
        <v>70</v>
      </c>
      <c r="I1764" t="s">
        <v>24</v>
      </c>
      <c r="J1764" t="s">
        <v>64</v>
      </c>
      <c r="K1764" t="s">
        <v>49</v>
      </c>
      <c r="L1764" t="s">
        <v>543</v>
      </c>
      <c r="M1764">
        <v>0.38</v>
      </c>
      <c r="N1764" t="s">
        <v>8</v>
      </c>
      <c r="O1764" t="s">
        <v>28</v>
      </c>
      <c r="P1764" t="s">
        <v>60</v>
      </c>
      <c r="Q1764" t="s">
        <v>2824</v>
      </c>
      <c r="R1764">
        <v>55060</v>
      </c>
      <c r="S1764">
        <v>42167</v>
      </c>
      <c r="T1764">
        <v>42174</v>
      </c>
      <c r="U1764">
        <v>262.2</v>
      </c>
      <c r="V1764">
        <v>11</v>
      </c>
      <c r="W1764">
        <v>380</v>
      </c>
      <c r="X1764">
        <v>86989</v>
      </c>
      <c r="Y1764" t="s">
        <v>3216</v>
      </c>
    </row>
    <row r="1765" spans="1:25" x14ac:dyDescent="0.2">
      <c r="A1765">
        <v>550</v>
      </c>
      <c r="B1765" t="s">
        <v>848</v>
      </c>
      <c r="C1765" t="s">
        <v>92</v>
      </c>
      <c r="D1765">
        <v>0.06</v>
      </c>
      <c r="E1765">
        <v>549.99</v>
      </c>
      <c r="F1765">
        <v>49</v>
      </c>
      <c r="G1765" t="s">
        <v>2</v>
      </c>
      <c r="H1765" t="s">
        <v>70</v>
      </c>
      <c r="I1765" t="s">
        <v>16</v>
      </c>
      <c r="J1765" t="s">
        <v>39</v>
      </c>
      <c r="K1765" t="s">
        <v>33</v>
      </c>
      <c r="L1765" t="s">
        <v>1220</v>
      </c>
      <c r="M1765">
        <v>0.35</v>
      </c>
      <c r="N1765" t="s">
        <v>8</v>
      </c>
      <c r="O1765" t="s">
        <v>28</v>
      </c>
      <c r="P1765" t="s">
        <v>163</v>
      </c>
      <c r="Q1765" t="s">
        <v>849</v>
      </c>
      <c r="R1765">
        <v>78155</v>
      </c>
      <c r="S1765">
        <v>42167</v>
      </c>
      <c r="T1765">
        <v>42168</v>
      </c>
      <c r="U1765">
        <v>4637.4071999999996</v>
      </c>
      <c r="V1765">
        <v>13</v>
      </c>
      <c r="W1765">
        <v>6720.88</v>
      </c>
      <c r="X1765">
        <v>90910</v>
      </c>
      <c r="Y1765" t="s">
        <v>3216</v>
      </c>
    </row>
    <row r="1766" spans="1:25" x14ac:dyDescent="0.2">
      <c r="A1766">
        <v>550</v>
      </c>
      <c r="B1766" t="s">
        <v>848</v>
      </c>
      <c r="C1766" t="s">
        <v>92</v>
      </c>
      <c r="D1766">
        <v>0.08</v>
      </c>
      <c r="E1766">
        <v>115.99</v>
      </c>
      <c r="F1766">
        <v>5.99</v>
      </c>
      <c r="G1766" t="s">
        <v>63</v>
      </c>
      <c r="H1766" t="s">
        <v>70</v>
      </c>
      <c r="I1766" t="s">
        <v>16</v>
      </c>
      <c r="J1766" t="s">
        <v>111</v>
      </c>
      <c r="K1766" t="s">
        <v>49</v>
      </c>
      <c r="L1766" t="s">
        <v>2825</v>
      </c>
      <c r="M1766">
        <v>0.56999999999999995</v>
      </c>
      <c r="N1766" t="s">
        <v>8</v>
      </c>
      <c r="O1766" t="s">
        <v>28</v>
      </c>
      <c r="P1766" t="s">
        <v>163</v>
      </c>
      <c r="Q1766" t="s">
        <v>849</v>
      </c>
      <c r="R1766">
        <v>78155</v>
      </c>
      <c r="S1766">
        <v>42167</v>
      </c>
      <c r="T1766">
        <v>42168</v>
      </c>
      <c r="U1766">
        <v>-239.54150000000001</v>
      </c>
      <c r="V1766">
        <v>1</v>
      </c>
      <c r="W1766">
        <v>102.21</v>
      </c>
      <c r="X1766">
        <v>90910</v>
      </c>
      <c r="Y1766" t="s">
        <v>3216</v>
      </c>
    </row>
    <row r="1767" spans="1:25" x14ac:dyDescent="0.2">
      <c r="A1767">
        <v>3230</v>
      </c>
      <c r="B1767" t="s">
        <v>676</v>
      </c>
      <c r="C1767" t="s">
        <v>1</v>
      </c>
      <c r="D1767">
        <v>0.06</v>
      </c>
      <c r="E1767">
        <v>4.91</v>
      </c>
      <c r="F1767">
        <v>5.68</v>
      </c>
      <c r="G1767" t="s">
        <v>63</v>
      </c>
      <c r="H1767" t="s">
        <v>3</v>
      </c>
      <c r="I1767" t="s">
        <v>24</v>
      </c>
      <c r="J1767" t="s">
        <v>48</v>
      </c>
      <c r="K1767" t="s">
        <v>49</v>
      </c>
      <c r="L1767" t="s">
        <v>1909</v>
      </c>
      <c r="M1767">
        <v>0.36</v>
      </c>
      <c r="N1767" t="s">
        <v>8</v>
      </c>
      <c r="O1767" t="s">
        <v>28</v>
      </c>
      <c r="P1767" t="s">
        <v>333</v>
      </c>
      <c r="Q1767" t="s">
        <v>678</v>
      </c>
      <c r="R1767">
        <v>53186</v>
      </c>
      <c r="S1767">
        <v>42168</v>
      </c>
      <c r="T1767">
        <v>42168</v>
      </c>
      <c r="U1767">
        <v>-31.68825</v>
      </c>
      <c r="V1767">
        <v>10</v>
      </c>
      <c r="W1767">
        <v>53.89</v>
      </c>
      <c r="X1767">
        <v>87436</v>
      </c>
      <c r="Y1767" t="s">
        <v>3216</v>
      </c>
    </row>
    <row r="1768" spans="1:25" x14ac:dyDescent="0.2">
      <c r="A1768">
        <v>3230</v>
      </c>
      <c r="B1768" t="s">
        <v>676</v>
      </c>
      <c r="C1768" t="s">
        <v>1</v>
      </c>
      <c r="D1768">
        <v>7.0000000000000007E-2</v>
      </c>
      <c r="E1768">
        <v>48.94</v>
      </c>
      <c r="F1768">
        <v>5.86</v>
      </c>
      <c r="G1768" t="s">
        <v>63</v>
      </c>
      <c r="H1768" t="s">
        <v>3</v>
      </c>
      <c r="I1768" t="s">
        <v>24</v>
      </c>
      <c r="J1768" t="s">
        <v>64</v>
      </c>
      <c r="K1768" t="s">
        <v>49</v>
      </c>
      <c r="L1768" t="s">
        <v>2826</v>
      </c>
      <c r="M1768">
        <v>0.35</v>
      </c>
      <c r="N1768" t="s">
        <v>8</v>
      </c>
      <c r="O1768" t="s">
        <v>28</v>
      </c>
      <c r="P1768" t="s">
        <v>333</v>
      </c>
      <c r="Q1768" t="s">
        <v>678</v>
      </c>
      <c r="R1768">
        <v>53186</v>
      </c>
      <c r="S1768">
        <v>42168</v>
      </c>
      <c r="T1768">
        <v>42169</v>
      </c>
      <c r="U1768">
        <v>690.7038</v>
      </c>
      <c r="V1768">
        <v>21</v>
      </c>
      <c r="W1768">
        <v>1001.02</v>
      </c>
      <c r="X1768">
        <v>87436</v>
      </c>
      <c r="Y1768" t="s">
        <v>3216</v>
      </c>
    </row>
    <row r="1769" spans="1:25" x14ac:dyDescent="0.2">
      <c r="A1769">
        <v>2143</v>
      </c>
      <c r="B1769" t="s">
        <v>2827</v>
      </c>
      <c r="C1769" t="s">
        <v>13</v>
      </c>
      <c r="D1769">
        <v>0.08</v>
      </c>
      <c r="E1769">
        <v>17.149999999999999</v>
      </c>
      <c r="F1769">
        <v>4.96</v>
      </c>
      <c r="G1769" t="s">
        <v>14</v>
      </c>
      <c r="H1769" t="s">
        <v>47</v>
      </c>
      <c r="I1769" t="s">
        <v>24</v>
      </c>
      <c r="J1769" t="s">
        <v>54</v>
      </c>
      <c r="K1769" t="s">
        <v>49</v>
      </c>
      <c r="L1769" t="s">
        <v>626</v>
      </c>
      <c r="M1769">
        <v>0.57999999999999996</v>
      </c>
      <c r="N1769" t="s">
        <v>8</v>
      </c>
      <c r="O1769" t="s">
        <v>9</v>
      </c>
      <c r="P1769" t="s">
        <v>218</v>
      </c>
      <c r="Q1769" t="s">
        <v>237</v>
      </c>
      <c r="R1769">
        <v>20151</v>
      </c>
      <c r="S1769">
        <v>42168</v>
      </c>
      <c r="T1769">
        <v>42171</v>
      </c>
      <c r="U1769">
        <v>33.659999999999997</v>
      </c>
      <c r="V1769">
        <v>12</v>
      </c>
      <c r="W1769">
        <v>200.61</v>
      </c>
      <c r="X1769">
        <v>87569</v>
      </c>
      <c r="Y1769" t="s">
        <v>3215</v>
      </c>
    </row>
    <row r="1770" spans="1:25" x14ac:dyDescent="0.2">
      <c r="A1770">
        <v>2771</v>
      </c>
      <c r="B1770" t="s">
        <v>2828</v>
      </c>
      <c r="C1770" t="s">
        <v>13</v>
      </c>
      <c r="D1770">
        <v>7.0000000000000007E-2</v>
      </c>
      <c r="E1770">
        <v>177.98</v>
      </c>
      <c r="F1770">
        <v>0.99</v>
      </c>
      <c r="G1770" t="s">
        <v>14</v>
      </c>
      <c r="H1770" t="s">
        <v>70</v>
      </c>
      <c r="I1770" t="s">
        <v>24</v>
      </c>
      <c r="J1770" t="s">
        <v>71</v>
      </c>
      <c r="K1770" t="s">
        <v>49</v>
      </c>
      <c r="L1770" t="s">
        <v>2829</v>
      </c>
      <c r="M1770">
        <v>0.56000000000000005</v>
      </c>
      <c r="N1770" t="s">
        <v>8</v>
      </c>
      <c r="O1770" t="s">
        <v>9</v>
      </c>
      <c r="P1770" t="s">
        <v>51</v>
      </c>
      <c r="Q1770" t="s">
        <v>2830</v>
      </c>
      <c r="R1770">
        <v>30344</v>
      </c>
      <c r="S1770">
        <v>42168</v>
      </c>
      <c r="T1770">
        <v>42168</v>
      </c>
      <c r="U1770">
        <v>-191.548</v>
      </c>
      <c r="V1770">
        <v>3</v>
      </c>
      <c r="W1770">
        <v>536.29</v>
      </c>
      <c r="X1770">
        <v>88974</v>
      </c>
      <c r="Y1770" t="s">
        <v>3215</v>
      </c>
    </row>
    <row r="1771" spans="1:25" x14ac:dyDescent="0.2">
      <c r="A1771">
        <v>1129</v>
      </c>
      <c r="B1771" t="s">
        <v>762</v>
      </c>
      <c r="C1771" t="s">
        <v>23</v>
      </c>
      <c r="D1771">
        <v>0.03</v>
      </c>
      <c r="E1771">
        <v>30.98</v>
      </c>
      <c r="F1771">
        <v>6.5</v>
      </c>
      <c r="G1771" t="s">
        <v>14</v>
      </c>
      <c r="H1771" t="s">
        <v>70</v>
      </c>
      <c r="I1771" t="s">
        <v>16</v>
      </c>
      <c r="J1771" t="s">
        <v>17</v>
      </c>
      <c r="K1771" t="s">
        <v>49</v>
      </c>
      <c r="L1771" t="s">
        <v>2831</v>
      </c>
      <c r="M1771">
        <v>0.79</v>
      </c>
      <c r="N1771" t="s">
        <v>8</v>
      </c>
      <c r="O1771" t="s">
        <v>87</v>
      </c>
      <c r="P1771" t="s">
        <v>379</v>
      </c>
      <c r="Q1771" t="s">
        <v>764</v>
      </c>
      <c r="R1771">
        <v>2118</v>
      </c>
      <c r="S1771">
        <v>42168</v>
      </c>
      <c r="T1771">
        <v>42172</v>
      </c>
      <c r="U1771">
        <v>-144.19999999999999</v>
      </c>
      <c r="V1771">
        <v>44</v>
      </c>
      <c r="W1771">
        <v>1332.09</v>
      </c>
      <c r="X1771">
        <v>39430</v>
      </c>
      <c r="Y1771" t="s">
        <v>3218</v>
      </c>
    </row>
    <row r="1772" spans="1:25" x14ac:dyDescent="0.2">
      <c r="A1772">
        <v>1132</v>
      </c>
      <c r="B1772" t="s">
        <v>1069</v>
      </c>
      <c r="C1772" t="s">
        <v>23</v>
      </c>
      <c r="D1772">
        <v>0.03</v>
      </c>
      <c r="E1772">
        <v>30.98</v>
      </c>
      <c r="F1772">
        <v>6.5</v>
      </c>
      <c r="G1772" t="s">
        <v>14</v>
      </c>
      <c r="H1772" t="s">
        <v>70</v>
      </c>
      <c r="I1772" t="s">
        <v>16</v>
      </c>
      <c r="J1772" t="s">
        <v>17</v>
      </c>
      <c r="K1772" t="s">
        <v>49</v>
      </c>
      <c r="L1772" t="s">
        <v>2831</v>
      </c>
      <c r="M1772">
        <v>0.79</v>
      </c>
      <c r="N1772" t="s">
        <v>8</v>
      </c>
      <c r="O1772" t="s">
        <v>28</v>
      </c>
      <c r="P1772" t="s">
        <v>163</v>
      </c>
      <c r="Q1772" t="s">
        <v>1070</v>
      </c>
      <c r="R1772">
        <v>76039</v>
      </c>
      <c r="S1772">
        <v>42168</v>
      </c>
      <c r="T1772">
        <v>42172</v>
      </c>
      <c r="U1772">
        <v>-115.36</v>
      </c>
      <c r="V1772">
        <v>11</v>
      </c>
      <c r="W1772">
        <v>333.02</v>
      </c>
      <c r="X1772">
        <v>88104</v>
      </c>
      <c r="Y1772" t="s">
        <v>3216</v>
      </c>
    </row>
    <row r="1773" spans="1:25" x14ac:dyDescent="0.2">
      <c r="A1773">
        <v>1505</v>
      </c>
      <c r="B1773" t="s">
        <v>2832</v>
      </c>
      <c r="C1773" t="s">
        <v>23</v>
      </c>
      <c r="D1773">
        <v>0</v>
      </c>
      <c r="E1773">
        <v>85.99</v>
      </c>
      <c r="F1773">
        <v>0.99</v>
      </c>
      <c r="G1773" t="s">
        <v>14</v>
      </c>
      <c r="H1773" t="s">
        <v>3</v>
      </c>
      <c r="I1773" t="s">
        <v>16</v>
      </c>
      <c r="J1773" t="s">
        <v>111</v>
      </c>
      <c r="K1773" t="s">
        <v>26</v>
      </c>
      <c r="L1773" t="s">
        <v>1572</v>
      </c>
      <c r="M1773">
        <v>0.85</v>
      </c>
      <c r="N1773" t="s">
        <v>8</v>
      </c>
      <c r="O1773" t="s">
        <v>28</v>
      </c>
      <c r="P1773" t="s">
        <v>163</v>
      </c>
      <c r="Q1773" t="s">
        <v>2833</v>
      </c>
      <c r="R1773">
        <v>77840</v>
      </c>
      <c r="S1773">
        <v>42168</v>
      </c>
      <c r="T1773">
        <v>42173</v>
      </c>
      <c r="U1773">
        <v>-138.0368</v>
      </c>
      <c r="V1773">
        <v>6</v>
      </c>
      <c r="W1773">
        <v>464.86</v>
      </c>
      <c r="X1773">
        <v>86181</v>
      </c>
      <c r="Y1773" t="s">
        <v>3216</v>
      </c>
    </row>
    <row r="1774" spans="1:25" x14ac:dyDescent="0.2">
      <c r="A1774">
        <v>5</v>
      </c>
      <c r="B1774" t="s">
        <v>2834</v>
      </c>
      <c r="C1774" t="s">
        <v>46</v>
      </c>
      <c r="D1774">
        <v>0.02</v>
      </c>
      <c r="E1774">
        <v>500.98</v>
      </c>
      <c r="F1774">
        <v>26</v>
      </c>
      <c r="G1774" t="s">
        <v>2</v>
      </c>
      <c r="H1774" t="s">
        <v>47</v>
      </c>
      <c r="I1774" t="s">
        <v>4</v>
      </c>
      <c r="J1774" t="s">
        <v>85</v>
      </c>
      <c r="K1774" t="s">
        <v>33</v>
      </c>
      <c r="L1774" t="s">
        <v>2272</v>
      </c>
      <c r="M1774">
        <v>0.6</v>
      </c>
      <c r="N1774" t="s">
        <v>8</v>
      </c>
      <c r="O1774" t="s">
        <v>35</v>
      </c>
      <c r="P1774" t="s">
        <v>66</v>
      </c>
      <c r="Q1774" t="s">
        <v>2192</v>
      </c>
      <c r="R1774">
        <v>91776</v>
      </c>
      <c r="S1774">
        <v>42168</v>
      </c>
      <c r="T1774">
        <v>42170</v>
      </c>
      <c r="U1774">
        <v>4390.3665000000001</v>
      </c>
      <c r="V1774">
        <v>12</v>
      </c>
      <c r="W1774">
        <v>6362.85</v>
      </c>
      <c r="X1774">
        <v>90193</v>
      </c>
      <c r="Y1774" t="s">
        <v>3217</v>
      </c>
    </row>
    <row r="1775" spans="1:25" x14ac:dyDescent="0.2">
      <c r="A1775">
        <v>1044</v>
      </c>
      <c r="B1775" t="s">
        <v>1376</v>
      </c>
      <c r="C1775" t="s">
        <v>1</v>
      </c>
      <c r="D1775">
        <v>0.02</v>
      </c>
      <c r="E1775">
        <v>209.84</v>
      </c>
      <c r="F1775">
        <v>21.21</v>
      </c>
      <c r="G1775" t="s">
        <v>14</v>
      </c>
      <c r="H1775" t="s">
        <v>47</v>
      </c>
      <c r="I1775" t="s">
        <v>4</v>
      </c>
      <c r="J1775" t="s">
        <v>102</v>
      </c>
      <c r="K1775" t="s">
        <v>40</v>
      </c>
      <c r="L1775" t="s">
        <v>185</v>
      </c>
      <c r="M1775">
        <v>0.59</v>
      </c>
      <c r="N1775" t="s">
        <v>8</v>
      </c>
      <c r="O1775" t="s">
        <v>35</v>
      </c>
      <c r="P1775" t="s">
        <v>66</v>
      </c>
      <c r="Q1775" t="s">
        <v>76</v>
      </c>
      <c r="R1775">
        <v>90004</v>
      </c>
      <c r="S1775">
        <v>42169</v>
      </c>
      <c r="T1775">
        <v>42169</v>
      </c>
      <c r="U1775">
        <v>2593.14</v>
      </c>
      <c r="V1775">
        <v>62</v>
      </c>
      <c r="W1775">
        <v>13546.94</v>
      </c>
      <c r="X1775">
        <v>28001</v>
      </c>
      <c r="Y1775" t="s">
        <v>3217</v>
      </c>
    </row>
    <row r="1776" spans="1:25" x14ac:dyDescent="0.2">
      <c r="A1776">
        <v>1044</v>
      </c>
      <c r="B1776" t="s">
        <v>1376</v>
      </c>
      <c r="C1776" t="s">
        <v>1</v>
      </c>
      <c r="D1776">
        <v>0.01</v>
      </c>
      <c r="E1776">
        <v>194.3</v>
      </c>
      <c r="F1776">
        <v>11.54</v>
      </c>
      <c r="G1776" t="s">
        <v>14</v>
      </c>
      <c r="H1776" t="s">
        <v>47</v>
      </c>
      <c r="I1776" t="s">
        <v>4</v>
      </c>
      <c r="J1776" t="s">
        <v>102</v>
      </c>
      <c r="K1776" t="s">
        <v>40</v>
      </c>
      <c r="L1776" t="s">
        <v>182</v>
      </c>
      <c r="M1776">
        <v>0.59</v>
      </c>
      <c r="N1776" t="s">
        <v>8</v>
      </c>
      <c r="O1776" t="s">
        <v>35</v>
      </c>
      <c r="P1776" t="s">
        <v>66</v>
      </c>
      <c r="Q1776" t="s">
        <v>76</v>
      </c>
      <c r="R1776">
        <v>90004</v>
      </c>
      <c r="S1776">
        <v>42169</v>
      </c>
      <c r="T1776">
        <v>42171</v>
      </c>
      <c r="U1776">
        <v>1162.76</v>
      </c>
      <c r="V1776">
        <v>32</v>
      </c>
      <c r="W1776">
        <v>6401.65</v>
      </c>
      <c r="X1776">
        <v>28001</v>
      </c>
      <c r="Y1776" t="s">
        <v>3217</v>
      </c>
    </row>
    <row r="1777" spans="1:25" x14ac:dyDescent="0.2">
      <c r="A1777">
        <v>1519</v>
      </c>
      <c r="B1777" t="s">
        <v>2835</v>
      </c>
      <c r="C1777" t="s">
        <v>1</v>
      </c>
      <c r="D1777">
        <v>0.06</v>
      </c>
      <c r="E1777">
        <v>55.48</v>
      </c>
      <c r="F1777">
        <v>4.8499999999999996</v>
      </c>
      <c r="G1777" t="s">
        <v>14</v>
      </c>
      <c r="H1777" t="s">
        <v>15</v>
      </c>
      <c r="I1777" t="s">
        <v>24</v>
      </c>
      <c r="J1777" t="s">
        <v>64</v>
      </c>
      <c r="K1777" t="s">
        <v>49</v>
      </c>
      <c r="L1777" t="s">
        <v>2836</v>
      </c>
      <c r="M1777">
        <v>0.37</v>
      </c>
      <c r="N1777" t="s">
        <v>8</v>
      </c>
      <c r="O1777" t="s">
        <v>87</v>
      </c>
      <c r="P1777" t="s">
        <v>307</v>
      </c>
      <c r="Q1777" t="s">
        <v>1180</v>
      </c>
      <c r="R1777">
        <v>4210</v>
      </c>
      <c r="S1777">
        <v>42169</v>
      </c>
      <c r="T1777">
        <v>42169</v>
      </c>
      <c r="U1777">
        <v>711.05190000000005</v>
      </c>
      <c r="V1777">
        <v>19</v>
      </c>
      <c r="W1777">
        <v>1030.51</v>
      </c>
      <c r="X1777">
        <v>89957</v>
      </c>
      <c r="Y1777" t="s">
        <v>3218</v>
      </c>
    </row>
    <row r="1778" spans="1:25" x14ac:dyDescent="0.2">
      <c r="A1778">
        <v>1522</v>
      </c>
      <c r="B1778" t="s">
        <v>2837</v>
      </c>
      <c r="C1778" t="s">
        <v>1</v>
      </c>
      <c r="D1778">
        <v>0.1</v>
      </c>
      <c r="E1778">
        <v>122.99</v>
      </c>
      <c r="F1778">
        <v>70.2</v>
      </c>
      <c r="G1778" t="s">
        <v>2</v>
      </c>
      <c r="H1778" t="s">
        <v>15</v>
      </c>
      <c r="I1778" t="s">
        <v>4</v>
      </c>
      <c r="J1778" t="s">
        <v>85</v>
      </c>
      <c r="K1778" t="s">
        <v>33</v>
      </c>
      <c r="L1778" t="s">
        <v>780</v>
      </c>
      <c r="M1778">
        <v>0.74</v>
      </c>
      <c r="N1778" t="s">
        <v>8</v>
      </c>
      <c r="O1778" t="s">
        <v>28</v>
      </c>
      <c r="P1778" t="s">
        <v>60</v>
      </c>
      <c r="Q1778" t="s">
        <v>2838</v>
      </c>
      <c r="R1778">
        <v>55305</v>
      </c>
      <c r="S1778">
        <v>42169</v>
      </c>
      <c r="T1778">
        <v>42170</v>
      </c>
      <c r="U1778">
        <v>-899.67499999999995</v>
      </c>
      <c r="V1778">
        <v>17</v>
      </c>
      <c r="W1778">
        <v>2026.91</v>
      </c>
      <c r="X1778">
        <v>89957</v>
      </c>
      <c r="Y1778" t="s">
        <v>3216</v>
      </c>
    </row>
    <row r="1779" spans="1:25" x14ac:dyDescent="0.2">
      <c r="A1779">
        <v>3339</v>
      </c>
      <c r="B1779" t="s">
        <v>2839</v>
      </c>
      <c r="C1779" t="s">
        <v>13</v>
      </c>
      <c r="D1779">
        <v>0.03</v>
      </c>
      <c r="E1779">
        <v>2.61</v>
      </c>
      <c r="F1779">
        <v>0.5</v>
      </c>
      <c r="G1779" t="s">
        <v>14</v>
      </c>
      <c r="H1779" t="s">
        <v>15</v>
      </c>
      <c r="I1779" t="s">
        <v>24</v>
      </c>
      <c r="J1779" t="s">
        <v>128</v>
      </c>
      <c r="K1779" t="s">
        <v>49</v>
      </c>
      <c r="L1779" t="s">
        <v>1343</v>
      </c>
      <c r="M1779">
        <v>0.39</v>
      </c>
      <c r="N1779" t="s">
        <v>8</v>
      </c>
      <c r="O1779" t="s">
        <v>9</v>
      </c>
      <c r="P1779" t="s">
        <v>99</v>
      </c>
      <c r="Q1779" t="s">
        <v>2840</v>
      </c>
      <c r="R1779">
        <v>32780</v>
      </c>
      <c r="S1779">
        <v>42169</v>
      </c>
      <c r="T1779">
        <v>42170</v>
      </c>
      <c r="U1779">
        <v>4.0442999999999998</v>
      </c>
      <c r="V1779">
        <v>7</v>
      </c>
      <c r="W1779">
        <v>19.02</v>
      </c>
      <c r="X1779">
        <v>85981</v>
      </c>
      <c r="Y1779" t="s">
        <v>3215</v>
      </c>
    </row>
    <row r="1780" spans="1:25" x14ac:dyDescent="0.2">
      <c r="A1780">
        <v>3339</v>
      </c>
      <c r="B1780" t="s">
        <v>2839</v>
      </c>
      <c r="C1780" t="s">
        <v>13</v>
      </c>
      <c r="D1780">
        <v>0.01</v>
      </c>
      <c r="E1780">
        <v>11.66</v>
      </c>
      <c r="F1780">
        <v>7.95</v>
      </c>
      <c r="G1780" t="s">
        <v>14</v>
      </c>
      <c r="H1780" t="s">
        <v>15</v>
      </c>
      <c r="I1780" t="s">
        <v>24</v>
      </c>
      <c r="J1780" t="s">
        <v>25</v>
      </c>
      <c r="K1780" t="s">
        <v>18</v>
      </c>
      <c r="L1780" t="s">
        <v>2114</v>
      </c>
      <c r="M1780">
        <v>0.57999999999999996</v>
      </c>
      <c r="N1780" t="s">
        <v>8</v>
      </c>
      <c r="O1780" t="s">
        <v>9</v>
      </c>
      <c r="P1780" t="s">
        <v>99</v>
      </c>
      <c r="Q1780" t="s">
        <v>2840</v>
      </c>
      <c r="R1780">
        <v>32780</v>
      </c>
      <c r="S1780">
        <v>42169</v>
      </c>
      <c r="T1780">
        <v>42170</v>
      </c>
      <c r="U1780">
        <v>-10.368399999999999</v>
      </c>
      <c r="V1780">
        <v>16</v>
      </c>
      <c r="W1780">
        <v>193.87</v>
      </c>
      <c r="X1780">
        <v>85981</v>
      </c>
      <c r="Y1780" t="s">
        <v>3215</v>
      </c>
    </row>
    <row r="1781" spans="1:25" x14ac:dyDescent="0.2">
      <c r="A1781">
        <v>1644</v>
      </c>
      <c r="B1781" t="s">
        <v>2841</v>
      </c>
      <c r="C1781" t="s">
        <v>23</v>
      </c>
      <c r="D1781">
        <v>0.09</v>
      </c>
      <c r="E1781">
        <v>107.53</v>
      </c>
      <c r="F1781">
        <v>5.81</v>
      </c>
      <c r="G1781" t="s">
        <v>14</v>
      </c>
      <c r="H1781" t="s">
        <v>3</v>
      </c>
      <c r="I1781" t="s">
        <v>4</v>
      </c>
      <c r="J1781" t="s">
        <v>102</v>
      </c>
      <c r="K1781" t="s">
        <v>120</v>
      </c>
      <c r="L1781" t="s">
        <v>1471</v>
      </c>
      <c r="M1781">
        <v>0.65</v>
      </c>
      <c r="N1781" t="s">
        <v>8</v>
      </c>
      <c r="O1781" t="s">
        <v>28</v>
      </c>
      <c r="P1781" t="s">
        <v>163</v>
      </c>
      <c r="Q1781" t="s">
        <v>1107</v>
      </c>
      <c r="R1781">
        <v>77546</v>
      </c>
      <c r="S1781">
        <v>42169</v>
      </c>
      <c r="T1781">
        <v>42171</v>
      </c>
      <c r="U1781">
        <v>69.545100000000005</v>
      </c>
      <c r="V1781">
        <v>1</v>
      </c>
      <c r="W1781">
        <v>100.79</v>
      </c>
      <c r="X1781">
        <v>87342</v>
      </c>
      <c r="Y1781" t="s">
        <v>3216</v>
      </c>
    </row>
    <row r="1782" spans="1:25" x14ac:dyDescent="0.2">
      <c r="A1782">
        <v>1738</v>
      </c>
      <c r="B1782" t="s">
        <v>1877</v>
      </c>
      <c r="C1782" t="s">
        <v>23</v>
      </c>
      <c r="D1782">
        <v>0.04</v>
      </c>
      <c r="E1782">
        <v>35.44</v>
      </c>
      <c r="F1782">
        <v>19.989999999999998</v>
      </c>
      <c r="G1782" t="s">
        <v>14</v>
      </c>
      <c r="H1782" t="s">
        <v>70</v>
      </c>
      <c r="I1782" t="s">
        <v>24</v>
      </c>
      <c r="J1782" t="s">
        <v>64</v>
      </c>
      <c r="K1782" t="s">
        <v>49</v>
      </c>
      <c r="L1782" t="s">
        <v>2233</v>
      </c>
      <c r="M1782">
        <v>0.38</v>
      </c>
      <c r="N1782" t="s">
        <v>8</v>
      </c>
      <c r="O1782" t="s">
        <v>9</v>
      </c>
      <c r="P1782" t="s">
        <v>73</v>
      </c>
      <c r="Q1782" t="s">
        <v>1878</v>
      </c>
      <c r="R1782">
        <v>28052</v>
      </c>
      <c r="S1782">
        <v>42169</v>
      </c>
      <c r="T1782">
        <v>42176</v>
      </c>
      <c r="U1782">
        <v>-108.27249999999999</v>
      </c>
      <c r="V1782">
        <v>11</v>
      </c>
      <c r="W1782">
        <v>406.26</v>
      </c>
      <c r="X1782">
        <v>85868</v>
      </c>
      <c r="Y1782" t="s">
        <v>3215</v>
      </c>
    </row>
    <row r="1783" spans="1:25" x14ac:dyDescent="0.2">
      <c r="A1783">
        <v>1775</v>
      </c>
      <c r="B1783" t="s">
        <v>2842</v>
      </c>
      <c r="C1783" t="s">
        <v>23</v>
      </c>
      <c r="D1783">
        <v>0.09</v>
      </c>
      <c r="E1783">
        <v>12.95</v>
      </c>
      <c r="F1783">
        <v>4.9800000000000004</v>
      </c>
      <c r="G1783" t="s">
        <v>14</v>
      </c>
      <c r="H1783" t="s">
        <v>15</v>
      </c>
      <c r="I1783" t="s">
        <v>24</v>
      </c>
      <c r="J1783" t="s">
        <v>48</v>
      </c>
      <c r="K1783" t="s">
        <v>49</v>
      </c>
      <c r="L1783" t="s">
        <v>2715</v>
      </c>
      <c r="M1783">
        <v>0.4</v>
      </c>
      <c r="N1783" t="s">
        <v>8</v>
      </c>
      <c r="O1783" t="s">
        <v>28</v>
      </c>
      <c r="P1783" t="s">
        <v>29</v>
      </c>
      <c r="Q1783" t="s">
        <v>2843</v>
      </c>
      <c r="R1783">
        <v>46614</v>
      </c>
      <c r="S1783">
        <v>42169</v>
      </c>
      <c r="T1783">
        <v>42176</v>
      </c>
      <c r="U1783">
        <v>123.89175</v>
      </c>
      <c r="V1783">
        <v>21</v>
      </c>
      <c r="W1783">
        <v>269.54000000000002</v>
      </c>
      <c r="X1783">
        <v>89944</v>
      </c>
      <c r="Y1783" t="s">
        <v>3216</v>
      </c>
    </row>
    <row r="1784" spans="1:25" x14ac:dyDescent="0.2">
      <c r="A1784">
        <v>547</v>
      </c>
      <c r="B1784" t="s">
        <v>2844</v>
      </c>
      <c r="C1784" t="s">
        <v>46</v>
      </c>
      <c r="D1784">
        <v>0.03</v>
      </c>
      <c r="E1784">
        <v>13.73</v>
      </c>
      <c r="F1784">
        <v>6.85</v>
      </c>
      <c r="G1784" t="s">
        <v>63</v>
      </c>
      <c r="H1784" t="s">
        <v>70</v>
      </c>
      <c r="I1784" t="s">
        <v>4</v>
      </c>
      <c r="J1784" t="s">
        <v>102</v>
      </c>
      <c r="K1784" t="s">
        <v>26</v>
      </c>
      <c r="L1784" t="s">
        <v>1743</v>
      </c>
      <c r="M1784">
        <v>0.54</v>
      </c>
      <c r="N1784" t="s">
        <v>8</v>
      </c>
      <c r="O1784" t="s">
        <v>87</v>
      </c>
      <c r="P1784" t="s">
        <v>879</v>
      </c>
      <c r="Q1784" t="s">
        <v>2845</v>
      </c>
      <c r="R1784">
        <v>26501</v>
      </c>
      <c r="S1784">
        <v>42169</v>
      </c>
      <c r="T1784">
        <v>42170</v>
      </c>
      <c r="U1784">
        <v>39.585299999999997</v>
      </c>
      <c r="V1784">
        <v>4</v>
      </c>
      <c r="W1784">
        <v>57.37</v>
      </c>
      <c r="X1784">
        <v>86250</v>
      </c>
      <c r="Y1784" t="s">
        <v>3218</v>
      </c>
    </row>
    <row r="1785" spans="1:25" x14ac:dyDescent="0.2">
      <c r="A1785">
        <v>2979</v>
      </c>
      <c r="B1785" t="s">
        <v>794</v>
      </c>
      <c r="C1785" t="s">
        <v>46</v>
      </c>
      <c r="D1785">
        <v>0.01</v>
      </c>
      <c r="E1785">
        <v>5.84</v>
      </c>
      <c r="F1785">
        <v>0.83</v>
      </c>
      <c r="G1785" t="s">
        <v>14</v>
      </c>
      <c r="H1785" t="s">
        <v>70</v>
      </c>
      <c r="I1785" t="s">
        <v>24</v>
      </c>
      <c r="J1785" t="s">
        <v>25</v>
      </c>
      <c r="K1785" t="s">
        <v>26</v>
      </c>
      <c r="L1785" t="s">
        <v>2582</v>
      </c>
      <c r="M1785">
        <v>0.49</v>
      </c>
      <c r="N1785" t="s">
        <v>8</v>
      </c>
      <c r="O1785" t="s">
        <v>28</v>
      </c>
      <c r="P1785" t="s">
        <v>541</v>
      </c>
      <c r="Q1785" t="s">
        <v>796</v>
      </c>
      <c r="R1785">
        <v>58601</v>
      </c>
      <c r="S1785">
        <v>42169</v>
      </c>
      <c r="T1785">
        <v>42171</v>
      </c>
      <c r="U1785">
        <v>16.091999999999999</v>
      </c>
      <c r="V1785">
        <v>4</v>
      </c>
      <c r="W1785">
        <v>23.89</v>
      </c>
      <c r="X1785">
        <v>86546</v>
      </c>
      <c r="Y1785" t="s">
        <v>3216</v>
      </c>
    </row>
    <row r="1786" spans="1:25" x14ac:dyDescent="0.2">
      <c r="A1786">
        <v>3120</v>
      </c>
      <c r="B1786" t="s">
        <v>2846</v>
      </c>
      <c r="C1786" t="s">
        <v>46</v>
      </c>
      <c r="D1786">
        <v>0.08</v>
      </c>
      <c r="E1786">
        <v>315.98</v>
      </c>
      <c r="F1786">
        <v>19.989999999999998</v>
      </c>
      <c r="G1786" t="s">
        <v>14</v>
      </c>
      <c r="H1786" t="s">
        <v>47</v>
      </c>
      <c r="I1786" t="s">
        <v>24</v>
      </c>
      <c r="J1786" t="s">
        <v>48</v>
      </c>
      <c r="K1786" t="s">
        <v>49</v>
      </c>
      <c r="L1786" t="s">
        <v>2203</v>
      </c>
      <c r="M1786">
        <v>0.38</v>
      </c>
      <c r="N1786" t="s">
        <v>8</v>
      </c>
      <c r="O1786" t="s">
        <v>9</v>
      </c>
      <c r="P1786" t="s">
        <v>144</v>
      </c>
      <c r="Q1786" t="s">
        <v>2847</v>
      </c>
      <c r="R1786">
        <v>70117</v>
      </c>
      <c r="S1786">
        <v>42169</v>
      </c>
      <c r="T1786">
        <v>42169</v>
      </c>
      <c r="U1786">
        <v>44.52</v>
      </c>
      <c r="V1786">
        <v>9</v>
      </c>
      <c r="W1786">
        <v>2642.48</v>
      </c>
      <c r="X1786">
        <v>90160</v>
      </c>
      <c r="Y1786" t="s">
        <v>3215</v>
      </c>
    </row>
    <row r="1787" spans="1:25" x14ac:dyDescent="0.2">
      <c r="A1787">
        <v>1860</v>
      </c>
      <c r="B1787" t="s">
        <v>2848</v>
      </c>
      <c r="C1787" t="s">
        <v>1</v>
      </c>
      <c r="D1787">
        <v>0.09</v>
      </c>
      <c r="E1787">
        <v>5.98</v>
      </c>
      <c r="F1787">
        <v>1.49</v>
      </c>
      <c r="G1787" t="s">
        <v>14</v>
      </c>
      <c r="H1787" t="s">
        <v>47</v>
      </c>
      <c r="I1787" t="s">
        <v>24</v>
      </c>
      <c r="J1787" t="s">
        <v>48</v>
      </c>
      <c r="K1787" t="s">
        <v>49</v>
      </c>
      <c r="L1787" t="s">
        <v>1563</v>
      </c>
      <c r="M1787">
        <v>0.39</v>
      </c>
      <c r="N1787" t="s">
        <v>8</v>
      </c>
      <c r="O1787" t="s">
        <v>87</v>
      </c>
      <c r="P1787" t="s">
        <v>379</v>
      </c>
      <c r="Q1787" t="s">
        <v>2849</v>
      </c>
      <c r="R1787">
        <v>1570</v>
      </c>
      <c r="S1787">
        <v>42170</v>
      </c>
      <c r="T1787">
        <v>42172</v>
      </c>
      <c r="U1787">
        <v>13.2294</v>
      </c>
      <c r="V1787">
        <v>5</v>
      </c>
      <c r="W1787">
        <v>28.01</v>
      </c>
      <c r="X1787">
        <v>86846</v>
      </c>
      <c r="Y1787" t="s">
        <v>3218</v>
      </c>
    </row>
    <row r="1788" spans="1:25" x14ac:dyDescent="0.2">
      <c r="A1788">
        <v>33</v>
      </c>
      <c r="B1788" t="s">
        <v>2850</v>
      </c>
      <c r="C1788" t="s">
        <v>46</v>
      </c>
      <c r="D1788">
        <v>0.03</v>
      </c>
      <c r="E1788">
        <v>4.24</v>
      </c>
      <c r="F1788">
        <v>5.41</v>
      </c>
      <c r="G1788" t="s">
        <v>14</v>
      </c>
      <c r="H1788" t="s">
        <v>70</v>
      </c>
      <c r="I1788" t="s">
        <v>24</v>
      </c>
      <c r="J1788" t="s">
        <v>48</v>
      </c>
      <c r="K1788" t="s">
        <v>49</v>
      </c>
      <c r="L1788" t="s">
        <v>1647</v>
      </c>
      <c r="M1788">
        <v>0.35</v>
      </c>
      <c r="N1788" t="s">
        <v>8</v>
      </c>
      <c r="O1788" t="s">
        <v>35</v>
      </c>
      <c r="P1788" t="s">
        <v>115</v>
      </c>
      <c r="Q1788" t="s">
        <v>2851</v>
      </c>
      <c r="R1788">
        <v>97030</v>
      </c>
      <c r="S1788">
        <v>42170</v>
      </c>
      <c r="T1788">
        <v>42172</v>
      </c>
      <c r="U1788">
        <v>-84.437600000000003</v>
      </c>
      <c r="V1788">
        <v>13</v>
      </c>
      <c r="W1788">
        <v>58.68</v>
      </c>
      <c r="X1788">
        <v>89201</v>
      </c>
      <c r="Y1788" t="s">
        <v>3217</v>
      </c>
    </row>
    <row r="1789" spans="1:25" x14ac:dyDescent="0.2">
      <c r="A1789">
        <v>33</v>
      </c>
      <c r="B1789" t="s">
        <v>2850</v>
      </c>
      <c r="C1789" t="s">
        <v>46</v>
      </c>
      <c r="D1789">
        <v>0.04</v>
      </c>
      <c r="E1789">
        <v>2.94</v>
      </c>
      <c r="F1789">
        <v>0.7</v>
      </c>
      <c r="G1789" t="s">
        <v>14</v>
      </c>
      <c r="H1789" t="s">
        <v>70</v>
      </c>
      <c r="I1789" t="s">
        <v>24</v>
      </c>
      <c r="J1789" t="s">
        <v>25</v>
      </c>
      <c r="K1789" t="s">
        <v>26</v>
      </c>
      <c r="L1789" t="s">
        <v>795</v>
      </c>
      <c r="M1789">
        <v>0.57999999999999996</v>
      </c>
      <c r="N1789" t="s">
        <v>8</v>
      </c>
      <c r="O1789" t="s">
        <v>35</v>
      </c>
      <c r="P1789" t="s">
        <v>115</v>
      </c>
      <c r="Q1789" t="s">
        <v>2851</v>
      </c>
      <c r="R1789">
        <v>97030</v>
      </c>
      <c r="S1789">
        <v>42170</v>
      </c>
      <c r="T1789">
        <v>42171</v>
      </c>
      <c r="U1789">
        <v>24.312000000000001</v>
      </c>
      <c r="V1789">
        <v>18</v>
      </c>
      <c r="W1789">
        <v>53.1</v>
      </c>
      <c r="X1789">
        <v>89201</v>
      </c>
      <c r="Y1789" t="s">
        <v>3217</v>
      </c>
    </row>
    <row r="1790" spans="1:25" x14ac:dyDescent="0.2">
      <c r="A1790">
        <v>736</v>
      </c>
      <c r="B1790" t="s">
        <v>2852</v>
      </c>
      <c r="C1790" t="s">
        <v>46</v>
      </c>
      <c r="D1790">
        <v>0.06</v>
      </c>
      <c r="E1790">
        <v>350.98</v>
      </c>
      <c r="F1790">
        <v>30</v>
      </c>
      <c r="G1790" t="s">
        <v>2</v>
      </c>
      <c r="H1790" t="s">
        <v>15</v>
      </c>
      <c r="I1790" t="s">
        <v>4</v>
      </c>
      <c r="J1790" t="s">
        <v>85</v>
      </c>
      <c r="K1790" t="s">
        <v>33</v>
      </c>
      <c r="L1790" t="s">
        <v>167</v>
      </c>
      <c r="M1790">
        <v>0.61</v>
      </c>
      <c r="N1790" t="s">
        <v>8</v>
      </c>
      <c r="O1790" t="s">
        <v>87</v>
      </c>
      <c r="P1790" t="s">
        <v>1332</v>
      </c>
      <c r="Q1790" t="s">
        <v>1449</v>
      </c>
      <c r="R1790">
        <v>3079</v>
      </c>
      <c r="S1790">
        <v>42170</v>
      </c>
      <c r="T1790">
        <v>42172</v>
      </c>
      <c r="U1790">
        <v>797.85599999999999</v>
      </c>
      <c r="V1790">
        <v>6</v>
      </c>
      <c r="W1790">
        <v>2016.32</v>
      </c>
      <c r="X1790">
        <v>90361</v>
      </c>
      <c r="Y1790" t="s">
        <v>3218</v>
      </c>
    </row>
    <row r="1791" spans="1:25" x14ac:dyDescent="0.2">
      <c r="A1791">
        <v>738</v>
      </c>
      <c r="B1791" t="s">
        <v>2853</v>
      </c>
      <c r="C1791" t="s">
        <v>46</v>
      </c>
      <c r="D1791">
        <v>0.02</v>
      </c>
      <c r="E1791">
        <v>70.98</v>
      </c>
      <c r="F1791">
        <v>46.74</v>
      </c>
      <c r="G1791" t="s">
        <v>2</v>
      </c>
      <c r="H1791" t="s">
        <v>15</v>
      </c>
      <c r="I1791" t="s">
        <v>4</v>
      </c>
      <c r="J1791" t="s">
        <v>93</v>
      </c>
      <c r="K1791" t="s">
        <v>6</v>
      </c>
      <c r="L1791" t="s">
        <v>354</v>
      </c>
      <c r="M1791">
        <v>0.56000000000000005</v>
      </c>
      <c r="N1791" t="s">
        <v>8</v>
      </c>
      <c r="O1791" t="s">
        <v>87</v>
      </c>
      <c r="P1791" t="s">
        <v>373</v>
      </c>
      <c r="Q1791" t="s">
        <v>2348</v>
      </c>
      <c r="R1791">
        <v>7016</v>
      </c>
      <c r="S1791">
        <v>42170</v>
      </c>
      <c r="T1791">
        <v>42171</v>
      </c>
      <c r="U1791">
        <v>-178.21600000000001</v>
      </c>
      <c r="V1791">
        <v>4</v>
      </c>
      <c r="W1791">
        <v>313.63</v>
      </c>
      <c r="X1791">
        <v>90361</v>
      </c>
      <c r="Y1791" t="s">
        <v>3218</v>
      </c>
    </row>
    <row r="1792" spans="1:25" x14ac:dyDescent="0.2">
      <c r="A1792">
        <v>741</v>
      </c>
      <c r="B1792" t="s">
        <v>2854</v>
      </c>
      <c r="C1792" t="s">
        <v>46</v>
      </c>
      <c r="D1792">
        <v>0.04</v>
      </c>
      <c r="E1792">
        <v>27.48</v>
      </c>
      <c r="F1792">
        <v>4</v>
      </c>
      <c r="G1792" t="s">
        <v>14</v>
      </c>
      <c r="H1792" t="s">
        <v>15</v>
      </c>
      <c r="I1792" t="s">
        <v>16</v>
      </c>
      <c r="J1792" t="s">
        <v>17</v>
      </c>
      <c r="K1792" t="s">
        <v>49</v>
      </c>
      <c r="L1792" t="s">
        <v>2037</v>
      </c>
      <c r="M1792">
        <v>0.75</v>
      </c>
      <c r="N1792" t="s">
        <v>8</v>
      </c>
      <c r="O1792" t="s">
        <v>87</v>
      </c>
      <c r="P1792" t="s">
        <v>373</v>
      </c>
      <c r="Q1792" t="s">
        <v>2855</v>
      </c>
      <c r="R1792">
        <v>7901</v>
      </c>
      <c r="S1792">
        <v>42170</v>
      </c>
      <c r="T1792">
        <v>42172</v>
      </c>
      <c r="U1792">
        <v>-26.655999999999999</v>
      </c>
      <c r="V1792">
        <v>15</v>
      </c>
      <c r="W1792">
        <v>397.17</v>
      </c>
      <c r="X1792">
        <v>90361</v>
      </c>
      <c r="Y1792" t="s">
        <v>3218</v>
      </c>
    </row>
    <row r="1793" spans="1:25" x14ac:dyDescent="0.2">
      <c r="A1793">
        <v>2183</v>
      </c>
      <c r="B1793" t="s">
        <v>2856</v>
      </c>
      <c r="C1793" t="s">
        <v>46</v>
      </c>
      <c r="D1793">
        <v>0</v>
      </c>
      <c r="E1793">
        <v>1.48</v>
      </c>
      <c r="F1793">
        <v>0.7</v>
      </c>
      <c r="G1793" t="s">
        <v>14</v>
      </c>
      <c r="H1793" t="s">
        <v>47</v>
      </c>
      <c r="I1793" t="s">
        <v>24</v>
      </c>
      <c r="J1793" t="s">
        <v>152</v>
      </c>
      <c r="K1793" t="s">
        <v>26</v>
      </c>
      <c r="L1793" t="s">
        <v>153</v>
      </c>
      <c r="M1793">
        <v>0.37</v>
      </c>
      <c r="N1793" t="s">
        <v>8</v>
      </c>
      <c r="O1793" t="s">
        <v>9</v>
      </c>
      <c r="P1793" t="s">
        <v>364</v>
      </c>
      <c r="Q1793" t="s">
        <v>2857</v>
      </c>
      <c r="R1793">
        <v>42301</v>
      </c>
      <c r="S1793">
        <v>42170</v>
      </c>
      <c r="T1793">
        <v>42172</v>
      </c>
      <c r="U1793">
        <v>-203.09800000000001</v>
      </c>
      <c r="V1793">
        <v>12</v>
      </c>
      <c r="W1793">
        <v>19.32</v>
      </c>
      <c r="X1793">
        <v>91571</v>
      </c>
      <c r="Y1793" t="s">
        <v>3215</v>
      </c>
    </row>
    <row r="1794" spans="1:25" x14ac:dyDescent="0.2">
      <c r="A1794">
        <v>2512</v>
      </c>
      <c r="B1794" t="s">
        <v>2858</v>
      </c>
      <c r="C1794" t="s">
        <v>46</v>
      </c>
      <c r="D1794">
        <v>0.04</v>
      </c>
      <c r="E1794">
        <v>6.48</v>
      </c>
      <c r="F1794">
        <v>9.5399999999999991</v>
      </c>
      <c r="G1794" t="s">
        <v>14</v>
      </c>
      <c r="H1794" t="s">
        <v>47</v>
      </c>
      <c r="I1794" t="s">
        <v>24</v>
      </c>
      <c r="J1794" t="s">
        <v>64</v>
      </c>
      <c r="K1794" t="s">
        <v>49</v>
      </c>
      <c r="L1794" t="s">
        <v>2200</v>
      </c>
      <c r="M1794">
        <v>0.37</v>
      </c>
      <c r="N1794" t="s">
        <v>8</v>
      </c>
      <c r="O1794" t="s">
        <v>87</v>
      </c>
      <c r="P1794" t="s">
        <v>379</v>
      </c>
      <c r="Q1794" t="s">
        <v>2859</v>
      </c>
      <c r="R1794">
        <v>2138</v>
      </c>
      <c r="S1794">
        <v>42170</v>
      </c>
      <c r="T1794">
        <v>42172</v>
      </c>
      <c r="U1794">
        <v>-223.94399999999999</v>
      </c>
      <c r="V1794">
        <v>19</v>
      </c>
      <c r="W1794">
        <v>125.37</v>
      </c>
      <c r="X1794">
        <v>87030</v>
      </c>
      <c r="Y1794" t="s">
        <v>3218</v>
      </c>
    </row>
    <row r="1795" spans="1:25" x14ac:dyDescent="0.2">
      <c r="A1795">
        <v>1038</v>
      </c>
      <c r="B1795" t="s">
        <v>2860</v>
      </c>
      <c r="C1795" t="s">
        <v>1</v>
      </c>
      <c r="D1795">
        <v>0.1</v>
      </c>
      <c r="E1795">
        <v>7.64</v>
      </c>
      <c r="F1795">
        <v>5.83</v>
      </c>
      <c r="G1795" t="s">
        <v>14</v>
      </c>
      <c r="H1795" t="s">
        <v>70</v>
      </c>
      <c r="I1795" t="s">
        <v>24</v>
      </c>
      <c r="J1795" t="s">
        <v>64</v>
      </c>
      <c r="K1795" t="s">
        <v>26</v>
      </c>
      <c r="L1795" t="s">
        <v>208</v>
      </c>
      <c r="M1795">
        <v>0.36</v>
      </c>
      <c r="N1795" t="s">
        <v>8</v>
      </c>
      <c r="O1795" t="s">
        <v>9</v>
      </c>
      <c r="P1795" t="s">
        <v>99</v>
      </c>
      <c r="Q1795" t="s">
        <v>2861</v>
      </c>
      <c r="R1795">
        <v>33430</v>
      </c>
      <c r="S1795">
        <v>42171</v>
      </c>
      <c r="T1795">
        <v>42172</v>
      </c>
      <c r="U1795">
        <v>-403.18740000000003</v>
      </c>
      <c r="V1795">
        <v>5</v>
      </c>
      <c r="W1795">
        <v>39.36</v>
      </c>
      <c r="X1795">
        <v>90641</v>
      </c>
      <c r="Y1795" t="s">
        <v>3215</v>
      </c>
    </row>
    <row r="1796" spans="1:25" x14ac:dyDescent="0.2">
      <c r="A1796">
        <v>2677</v>
      </c>
      <c r="B1796" t="s">
        <v>2862</v>
      </c>
      <c r="C1796" t="s">
        <v>1</v>
      </c>
      <c r="D1796">
        <v>0.03</v>
      </c>
      <c r="E1796">
        <v>41.32</v>
      </c>
      <c r="F1796">
        <v>58.66</v>
      </c>
      <c r="G1796" t="s">
        <v>63</v>
      </c>
      <c r="H1796" t="s">
        <v>3</v>
      </c>
      <c r="I1796" t="s">
        <v>4</v>
      </c>
      <c r="J1796" t="s">
        <v>102</v>
      </c>
      <c r="K1796" t="s">
        <v>120</v>
      </c>
      <c r="L1796" t="s">
        <v>2863</v>
      </c>
      <c r="M1796">
        <v>0.76</v>
      </c>
      <c r="N1796" t="s">
        <v>8</v>
      </c>
      <c r="O1796" t="s">
        <v>9</v>
      </c>
      <c r="P1796" t="s">
        <v>218</v>
      </c>
      <c r="Q1796" t="s">
        <v>778</v>
      </c>
      <c r="R1796">
        <v>22601</v>
      </c>
      <c r="S1796">
        <v>42171</v>
      </c>
      <c r="T1796">
        <v>42172</v>
      </c>
      <c r="U1796">
        <v>-32.816000000000003</v>
      </c>
      <c r="V1796">
        <v>10</v>
      </c>
      <c r="W1796">
        <v>419.27</v>
      </c>
      <c r="X1796">
        <v>86633</v>
      </c>
      <c r="Y1796" t="s">
        <v>3215</v>
      </c>
    </row>
    <row r="1797" spans="1:25" x14ac:dyDescent="0.2">
      <c r="A1797">
        <v>2677</v>
      </c>
      <c r="B1797" t="s">
        <v>2862</v>
      </c>
      <c r="C1797" t="s">
        <v>1</v>
      </c>
      <c r="D1797">
        <v>0</v>
      </c>
      <c r="E1797">
        <v>6.88</v>
      </c>
      <c r="F1797">
        <v>2</v>
      </c>
      <c r="G1797" t="s">
        <v>14</v>
      </c>
      <c r="H1797" t="s">
        <v>3</v>
      </c>
      <c r="I1797" t="s">
        <v>24</v>
      </c>
      <c r="J1797" t="s">
        <v>64</v>
      </c>
      <c r="K1797" t="s">
        <v>26</v>
      </c>
      <c r="L1797" t="s">
        <v>828</v>
      </c>
      <c r="M1797">
        <v>0.39</v>
      </c>
      <c r="N1797" t="s">
        <v>8</v>
      </c>
      <c r="O1797" t="s">
        <v>9</v>
      </c>
      <c r="P1797" t="s">
        <v>218</v>
      </c>
      <c r="Q1797" t="s">
        <v>778</v>
      </c>
      <c r="R1797">
        <v>22601</v>
      </c>
      <c r="S1797">
        <v>42171</v>
      </c>
      <c r="T1797">
        <v>42171</v>
      </c>
      <c r="U1797">
        <v>-15.61</v>
      </c>
      <c r="V1797">
        <v>5</v>
      </c>
      <c r="W1797">
        <v>36</v>
      </c>
      <c r="X1797">
        <v>86633</v>
      </c>
      <c r="Y1797" t="s">
        <v>3215</v>
      </c>
    </row>
    <row r="1798" spans="1:25" x14ac:dyDescent="0.2">
      <c r="A1798">
        <v>2720</v>
      </c>
      <c r="B1798" t="s">
        <v>2864</v>
      </c>
      <c r="C1798" t="s">
        <v>1</v>
      </c>
      <c r="D1798">
        <v>0</v>
      </c>
      <c r="E1798">
        <v>40.479999999999997</v>
      </c>
      <c r="F1798">
        <v>19.989999999999998</v>
      </c>
      <c r="G1798" t="s">
        <v>14</v>
      </c>
      <c r="H1798" t="s">
        <v>3</v>
      </c>
      <c r="I1798" t="s">
        <v>16</v>
      </c>
      <c r="J1798" t="s">
        <v>17</v>
      </c>
      <c r="K1798" t="s">
        <v>49</v>
      </c>
      <c r="L1798" t="s">
        <v>2030</v>
      </c>
      <c r="M1798">
        <v>0.77</v>
      </c>
      <c r="N1798" t="s">
        <v>8</v>
      </c>
      <c r="O1798" t="s">
        <v>9</v>
      </c>
      <c r="P1798" t="s">
        <v>51</v>
      </c>
      <c r="Q1798" t="s">
        <v>2865</v>
      </c>
      <c r="R1798">
        <v>30721</v>
      </c>
      <c r="S1798">
        <v>42171</v>
      </c>
      <c r="T1798">
        <v>42172</v>
      </c>
      <c r="U1798">
        <v>-25.634</v>
      </c>
      <c r="V1798">
        <v>6</v>
      </c>
      <c r="W1798">
        <v>264.95</v>
      </c>
      <c r="X1798">
        <v>88766</v>
      </c>
      <c r="Y1798" t="s">
        <v>3215</v>
      </c>
    </row>
    <row r="1799" spans="1:25" x14ac:dyDescent="0.2">
      <c r="A1799">
        <v>1492</v>
      </c>
      <c r="B1799" t="s">
        <v>2866</v>
      </c>
      <c r="C1799" t="s">
        <v>13</v>
      </c>
      <c r="D1799">
        <v>0.04</v>
      </c>
      <c r="E1799">
        <v>119.99</v>
      </c>
      <c r="F1799">
        <v>14</v>
      </c>
      <c r="G1799" t="s">
        <v>2</v>
      </c>
      <c r="H1799" t="s">
        <v>70</v>
      </c>
      <c r="I1799" t="s">
        <v>16</v>
      </c>
      <c r="J1799" t="s">
        <v>32</v>
      </c>
      <c r="K1799" t="s">
        <v>33</v>
      </c>
      <c r="L1799" t="s">
        <v>2127</v>
      </c>
      <c r="M1799">
        <v>0.36</v>
      </c>
      <c r="N1799" t="s">
        <v>8</v>
      </c>
      <c r="O1799" t="s">
        <v>28</v>
      </c>
      <c r="P1799" t="s">
        <v>56</v>
      </c>
      <c r="Q1799" t="s">
        <v>2867</v>
      </c>
      <c r="R1799">
        <v>65721</v>
      </c>
      <c r="S1799">
        <v>42171</v>
      </c>
      <c r="T1799">
        <v>42173</v>
      </c>
      <c r="U1799">
        <v>509.95830000000001</v>
      </c>
      <c r="V1799">
        <v>6</v>
      </c>
      <c r="W1799">
        <v>739.07</v>
      </c>
      <c r="X1799">
        <v>88004</v>
      </c>
      <c r="Y1799" t="s">
        <v>3216</v>
      </c>
    </row>
    <row r="1800" spans="1:25" x14ac:dyDescent="0.2">
      <c r="A1800">
        <v>2355</v>
      </c>
      <c r="B1800" t="s">
        <v>1188</v>
      </c>
      <c r="C1800" t="s">
        <v>92</v>
      </c>
      <c r="D1800">
        <v>0.06</v>
      </c>
      <c r="E1800">
        <v>146.34</v>
      </c>
      <c r="F1800">
        <v>43.75</v>
      </c>
      <c r="G1800" t="s">
        <v>2</v>
      </c>
      <c r="H1800" t="s">
        <v>15</v>
      </c>
      <c r="I1800" t="s">
        <v>4</v>
      </c>
      <c r="J1800" t="s">
        <v>5</v>
      </c>
      <c r="K1800" t="s">
        <v>6</v>
      </c>
      <c r="L1800" t="s">
        <v>131</v>
      </c>
      <c r="M1800">
        <v>0.65</v>
      </c>
      <c r="N1800" t="s">
        <v>8</v>
      </c>
      <c r="O1800" t="s">
        <v>35</v>
      </c>
      <c r="P1800" t="s">
        <v>66</v>
      </c>
      <c r="Q1800" t="s">
        <v>1190</v>
      </c>
      <c r="R1800">
        <v>92236</v>
      </c>
      <c r="S1800">
        <v>42171</v>
      </c>
      <c r="T1800">
        <v>42173</v>
      </c>
      <c r="U1800">
        <v>-89.27</v>
      </c>
      <c r="V1800">
        <v>12</v>
      </c>
      <c r="W1800">
        <v>1721.24</v>
      </c>
      <c r="X1800">
        <v>91306</v>
      </c>
      <c r="Y1800" t="s">
        <v>3217</v>
      </c>
    </row>
    <row r="1801" spans="1:25" x14ac:dyDescent="0.2">
      <c r="A1801">
        <v>3096</v>
      </c>
      <c r="B1801" t="s">
        <v>2629</v>
      </c>
      <c r="C1801" t="s">
        <v>1</v>
      </c>
      <c r="D1801">
        <v>0.04</v>
      </c>
      <c r="E1801">
        <v>33.89</v>
      </c>
      <c r="F1801">
        <v>5.0999999999999996</v>
      </c>
      <c r="G1801" t="s">
        <v>63</v>
      </c>
      <c r="H1801" t="s">
        <v>15</v>
      </c>
      <c r="I1801" t="s">
        <v>24</v>
      </c>
      <c r="J1801" t="s">
        <v>54</v>
      </c>
      <c r="K1801" t="s">
        <v>49</v>
      </c>
      <c r="L1801" t="s">
        <v>281</v>
      </c>
      <c r="M1801">
        <v>0.6</v>
      </c>
      <c r="N1801" t="s">
        <v>8</v>
      </c>
      <c r="O1801" t="s">
        <v>87</v>
      </c>
      <c r="P1801" t="s">
        <v>293</v>
      </c>
      <c r="Q1801" t="s">
        <v>2416</v>
      </c>
      <c r="R1801">
        <v>43026</v>
      </c>
      <c r="S1801">
        <v>42172</v>
      </c>
      <c r="T1801">
        <v>42173</v>
      </c>
      <c r="U1801">
        <v>72.983999999999995</v>
      </c>
      <c r="V1801">
        <v>6</v>
      </c>
      <c r="W1801">
        <v>200.83</v>
      </c>
      <c r="X1801">
        <v>86222</v>
      </c>
      <c r="Y1801" t="s">
        <v>3218</v>
      </c>
    </row>
    <row r="1802" spans="1:25" x14ac:dyDescent="0.2">
      <c r="A1802">
        <v>283</v>
      </c>
      <c r="B1802" t="s">
        <v>2868</v>
      </c>
      <c r="C1802" t="s">
        <v>13</v>
      </c>
      <c r="D1802">
        <v>0.1</v>
      </c>
      <c r="E1802">
        <v>1.68</v>
      </c>
      <c r="F1802">
        <v>1.57</v>
      </c>
      <c r="G1802" t="s">
        <v>14</v>
      </c>
      <c r="H1802" t="s">
        <v>70</v>
      </c>
      <c r="I1802" t="s">
        <v>24</v>
      </c>
      <c r="J1802" t="s">
        <v>25</v>
      </c>
      <c r="K1802" t="s">
        <v>26</v>
      </c>
      <c r="L1802" t="s">
        <v>550</v>
      </c>
      <c r="M1802">
        <v>0.59</v>
      </c>
      <c r="N1802" t="s">
        <v>8</v>
      </c>
      <c r="O1802" t="s">
        <v>87</v>
      </c>
      <c r="P1802" t="s">
        <v>373</v>
      </c>
      <c r="Q1802" t="s">
        <v>2701</v>
      </c>
      <c r="R1802">
        <v>7101</v>
      </c>
      <c r="S1802">
        <v>42172</v>
      </c>
      <c r="T1802">
        <v>42173</v>
      </c>
      <c r="U1802">
        <v>-11.57</v>
      </c>
      <c r="V1802">
        <v>11</v>
      </c>
      <c r="W1802">
        <v>18.71</v>
      </c>
      <c r="X1802">
        <v>89293</v>
      </c>
      <c r="Y1802" t="s">
        <v>3218</v>
      </c>
    </row>
    <row r="1803" spans="1:25" x14ac:dyDescent="0.2">
      <c r="A1803">
        <v>286</v>
      </c>
      <c r="B1803" t="s">
        <v>2869</v>
      </c>
      <c r="C1803" t="s">
        <v>23</v>
      </c>
      <c r="D1803">
        <v>0</v>
      </c>
      <c r="E1803">
        <v>4.13</v>
      </c>
      <c r="F1803">
        <v>5.34</v>
      </c>
      <c r="G1803" t="s">
        <v>14</v>
      </c>
      <c r="H1803" t="s">
        <v>3</v>
      </c>
      <c r="I1803" t="s">
        <v>24</v>
      </c>
      <c r="J1803" t="s">
        <v>48</v>
      </c>
      <c r="K1803" t="s">
        <v>49</v>
      </c>
      <c r="L1803" t="s">
        <v>2870</v>
      </c>
      <c r="M1803">
        <v>0.38</v>
      </c>
      <c r="N1803" t="s">
        <v>8</v>
      </c>
      <c r="O1803" t="s">
        <v>28</v>
      </c>
      <c r="P1803" t="s">
        <v>513</v>
      </c>
      <c r="Q1803" t="s">
        <v>2871</v>
      </c>
      <c r="R1803">
        <v>66203</v>
      </c>
      <c r="S1803">
        <v>42172</v>
      </c>
      <c r="T1803">
        <v>42176</v>
      </c>
      <c r="U1803">
        <v>-61.87</v>
      </c>
      <c r="V1803">
        <v>9</v>
      </c>
      <c r="W1803">
        <v>40.950000000000003</v>
      </c>
      <c r="X1803">
        <v>89761</v>
      </c>
      <c r="Y1803" t="s">
        <v>3216</v>
      </c>
    </row>
    <row r="1804" spans="1:25" x14ac:dyDescent="0.2">
      <c r="A1804">
        <v>286</v>
      </c>
      <c r="B1804" t="s">
        <v>2869</v>
      </c>
      <c r="C1804" t="s">
        <v>23</v>
      </c>
      <c r="D1804">
        <v>0.1</v>
      </c>
      <c r="E1804">
        <v>130.97999999999999</v>
      </c>
      <c r="F1804">
        <v>54.74</v>
      </c>
      <c r="G1804" t="s">
        <v>2</v>
      </c>
      <c r="H1804" t="s">
        <v>3</v>
      </c>
      <c r="I1804" t="s">
        <v>4</v>
      </c>
      <c r="J1804" t="s">
        <v>93</v>
      </c>
      <c r="K1804" t="s">
        <v>6</v>
      </c>
      <c r="L1804" t="s">
        <v>1379</v>
      </c>
      <c r="M1804">
        <v>0.69</v>
      </c>
      <c r="N1804" t="s">
        <v>8</v>
      </c>
      <c r="O1804" t="s">
        <v>28</v>
      </c>
      <c r="P1804" t="s">
        <v>513</v>
      </c>
      <c r="Q1804" t="s">
        <v>2871</v>
      </c>
      <c r="R1804">
        <v>66203</v>
      </c>
      <c r="S1804">
        <v>42172</v>
      </c>
      <c r="T1804">
        <v>42176</v>
      </c>
      <c r="U1804">
        <v>-530.24</v>
      </c>
      <c r="V1804">
        <v>9</v>
      </c>
      <c r="W1804">
        <v>1155.73</v>
      </c>
      <c r="X1804">
        <v>89761</v>
      </c>
      <c r="Y1804" t="s">
        <v>3216</v>
      </c>
    </row>
    <row r="1805" spans="1:25" x14ac:dyDescent="0.2">
      <c r="A1805">
        <v>646</v>
      </c>
      <c r="B1805" t="s">
        <v>2872</v>
      </c>
      <c r="C1805" t="s">
        <v>23</v>
      </c>
      <c r="D1805">
        <v>0.03</v>
      </c>
      <c r="E1805">
        <v>51.75</v>
      </c>
      <c r="F1805">
        <v>19.989999999999998</v>
      </c>
      <c r="G1805" t="s">
        <v>14</v>
      </c>
      <c r="H1805" t="s">
        <v>70</v>
      </c>
      <c r="I1805" t="s">
        <v>4</v>
      </c>
      <c r="J1805" t="s">
        <v>102</v>
      </c>
      <c r="K1805" t="s">
        <v>49</v>
      </c>
      <c r="L1805" t="s">
        <v>2873</v>
      </c>
      <c r="M1805">
        <v>0.55000000000000004</v>
      </c>
      <c r="N1805" t="s">
        <v>8</v>
      </c>
      <c r="O1805" t="s">
        <v>28</v>
      </c>
      <c r="P1805" t="s">
        <v>60</v>
      </c>
      <c r="Q1805" t="s">
        <v>2874</v>
      </c>
      <c r="R1805">
        <v>55379</v>
      </c>
      <c r="S1805">
        <v>42172</v>
      </c>
      <c r="T1805">
        <v>42177</v>
      </c>
      <c r="U1805">
        <v>261.44400000000002</v>
      </c>
      <c r="V1805">
        <v>16</v>
      </c>
      <c r="W1805">
        <v>818.81</v>
      </c>
      <c r="X1805">
        <v>90735</v>
      </c>
      <c r="Y1805" t="s">
        <v>3216</v>
      </c>
    </row>
    <row r="1806" spans="1:25" x14ac:dyDescent="0.2">
      <c r="A1806">
        <v>1189</v>
      </c>
      <c r="B1806" t="s">
        <v>2875</v>
      </c>
      <c r="C1806" t="s">
        <v>23</v>
      </c>
      <c r="D1806">
        <v>0.06</v>
      </c>
      <c r="E1806">
        <v>10.89</v>
      </c>
      <c r="F1806">
        <v>4.5</v>
      </c>
      <c r="G1806" t="s">
        <v>14</v>
      </c>
      <c r="H1806" t="s">
        <v>15</v>
      </c>
      <c r="I1806" t="s">
        <v>24</v>
      </c>
      <c r="J1806" t="s">
        <v>71</v>
      </c>
      <c r="K1806" t="s">
        <v>49</v>
      </c>
      <c r="L1806" t="s">
        <v>749</v>
      </c>
      <c r="M1806">
        <v>0.59</v>
      </c>
      <c r="N1806" t="s">
        <v>8</v>
      </c>
      <c r="O1806" t="s">
        <v>35</v>
      </c>
      <c r="P1806" t="s">
        <v>66</v>
      </c>
      <c r="Q1806" t="s">
        <v>2072</v>
      </c>
      <c r="R1806">
        <v>92646</v>
      </c>
      <c r="S1806">
        <v>42172</v>
      </c>
      <c r="T1806">
        <v>42177</v>
      </c>
      <c r="U1806">
        <v>-25.111999999999998</v>
      </c>
      <c r="V1806">
        <v>14</v>
      </c>
      <c r="W1806">
        <v>149.32</v>
      </c>
      <c r="X1806">
        <v>87584</v>
      </c>
      <c r="Y1806" t="s">
        <v>3217</v>
      </c>
    </row>
    <row r="1807" spans="1:25" x14ac:dyDescent="0.2">
      <c r="A1807">
        <v>1189</v>
      </c>
      <c r="B1807" t="s">
        <v>2875</v>
      </c>
      <c r="C1807" t="s">
        <v>23</v>
      </c>
      <c r="D1807">
        <v>0.03</v>
      </c>
      <c r="E1807">
        <v>10.64</v>
      </c>
      <c r="F1807">
        <v>5.16</v>
      </c>
      <c r="G1807" t="s">
        <v>14</v>
      </c>
      <c r="H1807" t="s">
        <v>15</v>
      </c>
      <c r="I1807" t="s">
        <v>4</v>
      </c>
      <c r="J1807" t="s">
        <v>102</v>
      </c>
      <c r="K1807" t="s">
        <v>49</v>
      </c>
      <c r="L1807" t="s">
        <v>1820</v>
      </c>
      <c r="M1807">
        <v>0.56999999999999995</v>
      </c>
      <c r="N1807" t="s">
        <v>8</v>
      </c>
      <c r="O1807" t="s">
        <v>35</v>
      </c>
      <c r="P1807" t="s">
        <v>66</v>
      </c>
      <c r="Q1807" t="s">
        <v>2072</v>
      </c>
      <c r="R1807">
        <v>92646</v>
      </c>
      <c r="S1807">
        <v>42172</v>
      </c>
      <c r="T1807">
        <v>42177</v>
      </c>
      <c r="U1807">
        <v>17.376000000000001</v>
      </c>
      <c r="V1807">
        <v>16</v>
      </c>
      <c r="W1807">
        <v>177.01</v>
      </c>
      <c r="X1807">
        <v>87584</v>
      </c>
      <c r="Y1807" t="s">
        <v>3217</v>
      </c>
    </row>
    <row r="1808" spans="1:25" x14ac:dyDescent="0.2">
      <c r="A1808">
        <v>1189</v>
      </c>
      <c r="B1808" t="s">
        <v>2875</v>
      </c>
      <c r="C1808" t="s">
        <v>23</v>
      </c>
      <c r="D1808">
        <v>0.03</v>
      </c>
      <c r="E1808">
        <v>7.96</v>
      </c>
      <c r="F1808">
        <v>4.95</v>
      </c>
      <c r="G1808" t="s">
        <v>14</v>
      </c>
      <c r="H1808" t="s">
        <v>15</v>
      </c>
      <c r="I1808" t="s">
        <v>4</v>
      </c>
      <c r="J1808" t="s">
        <v>102</v>
      </c>
      <c r="K1808" t="s">
        <v>49</v>
      </c>
      <c r="L1808" t="s">
        <v>787</v>
      </c>
      <c r="M1808">
        <v>0.41</v>
      </c>
      <c r="N1808" t="s">
        <v>8</v>
      </c>
      <c r="O1808" t="s">
        <v>35</v>
      </c>
      <c r="P1808" t="s">
        <v>66</v>
      </c>
      <c r="Q1808" t="s">
        <v>2072</v>
      </c>
      <c r="R1808">
        <v>92646</v>
      </c>
      <c r="S1808">
        <v>42172</v>
      </c>
      <c r="T1808">
        <v>42174</v>
      </c>
      <c r="U1808">
        <v>24.260400000000001</v>
      </c>
      <c r="V1808">
        <v>4</v>
      </c>
      <c r="W1808">
        <v>35.159999999999997</v>
      </c>
      <c r="X1808">
        <v>87584</v>
      </c>
      <c r="Y1808" t="s">
        <v>3217</v>
      </c>
    </row>
    <row r="1809" spans="1:25" x14ac:dyDescent="0.2">
      <c r="A1809">
        <v>1193</v>
      </c>
      <c r="B1809" t="s">
        <v>1327</v>
      </c>
      <c r="C1809" t="s">
        <v>23</v>
      </c>
      <c r="D1809">
        <v>0.03</v>
      </c>
      <c r="E1809">
        <v>10.64</v>
      </c>
      <c r="F1809">
        <v>5.16</v>
      </c>
      <c r="G1809" t="s">
        <v>14</v>
      </c>
      <c r="H1809" t="s">
        <v>15</v>
      </c>
      <c r="I1809" t="s">
        <v>4</v>
      </c>
      <c r="J1809" t="s">
        <v>102</v>
      </c>
      <c r="K1809" t="s">
        <v>49</v>
      </c>
      <c r="L1809" t="s">
        <v>1820</v>
      </c>
      <c r="M1809">
        <v>0.56999999999999995</v>
      </c>
      <c r="N1809" t="s">
        <v>8</v>
      </c>
      <c r="O1809" t="s">
        <v>87</v>
      </c>
      <c r="P1809" t="s">
        <v>350</v>
      </c>
      <c r="Q1809" t="s">
        <v>42</v>
      </c>
      <c r="R1809">
        <v>20016</v>
      </c>
      <c r="S1809">
        <v>42172</v>
      </c>
      <c r="T1809">
        <v>42177</v>
      </c>
      <c r="U1809">
        <v>14.48</v>
      </c>
      <c r="V1809">
        <v>63</v>
      </c>
      <c r="W1809">
        <v>696.96</v>
      </c>
      <c r="X1809">
        <v>5984</v>
      </c>
      <c r="Y1809" t="s">
        <v>3218</v>
      </c>
    </row>
    <row r="1810" spans="1:25" x14ac:dyDescent="0.2">
      <c r="A1810">
        <v>1193</v>
      </c>
      <c r="B1810" t="s">
        <v>1327</v>
      </c>
      <c r="C1810" t="s">
        <v>23</v>
      </c>
      <c r="D1810">
        <v>0.03</v>
      </c>
      <c r="E1810">
        <v>7.96</v>
      </c>
      <c r="F1810">
        <v>4.95</v>
      </c>
      <c r="G1810" t="s">
        <v>14</v>
      </c>
      <c r="H1810" t="s">
        <v>15</v>
      </c>
      <c r="I1810" t="s">
        <v>4</v>
      </c>
      <c r="J1810" t="s">
        <v>102</v>
      </c>
      <c r="K1810" t="s">
        <v>49</v>
      </c>
      <c r="L1810" t="s">
        <v>787</v>
      </c>
      <c r="M1810">
        <v>0.41</v>
      </c>
      <c r="N1810" t="s">
        <v>8</v>
      </c>
      <c r="O1810" t="s">
        <v>87</v>
      </c>
      <c r="P1810" t="s">
        <v>350</v>
      </c>
      <c r="Q1810" t="s">
        <v>42</v>
      </c>
      <c r="R1810">
        <v>20016</v>
      </c>
      <c r="S1810">
        <v>42172</v>
      </c>
      <c r="T1810">
        <v>42174</v>
      </c>
      <c r="U1810">
        <v>22.25</v>
      </c>
      <c r="V1810">
        <v>17</v>
      </c>
      <c r="W1810">
        <v>149.41</v>
      </c>
      <c r="X1810">
        <v>5984</v>
      </c>
      <c r="Y1810" t="s">
        <v>3218</v>
      </c>
    </row>
    <row r="1811" spans="1:25" x14ac:dyDescent="0.2">
      <c r="A1811">
        <v>3098</v>
      </c>
      <c r="B1811" t="s">
        <v>1396</v>
      </c>
      <c r="C1811" t="s">
        <v>23</v>
      </c>
      <c r="D1811">
        <v>0</v>
      </c>
      <c r="E1811">
        <v>11.7</v>
      </c>
      <c r="F1811">
        <v>6.96</v>
      </c>
      <c r="G1811" t="s">
        <v>63</v>
      </c>
      <c r="H1811" t="s">
        <v>15</v>
      </c>
      <c r="I1811" t="s">
        <v>24</v>
      </c>
      <c r="J1811" t="s">
        <v>71</v>
      </c>
      <c r="K1811" t="s">
        <v>120</v>
      </c>
      <c r="L1811" t="s">
        <v>736</v>
      </c>
      <c r="M1811">
        <v>0.5</v>
      </c>
      <c r="N1811" t="s">
        <v>8</v>
      </c>
      <c r="O1811" t="s">
        <v>87</v>
      </c>
      <c r="P1811" t="s">
        <v>88</v>
      </c>
      <c r="Q1811" t="s">
        <v>1397</v>
      </c>
      <c r="R1811">
        <v>11967</v>
      </c>
      <c r="S1811">
        <v>42172</v>
      </c>
      <c r="T1811">
        <v>42174</v>
      </c>
      <c r="U1811">
        <v>-11.247999999999999</v>
      </c>
      <c r="V1811">
        <v>10</v>
      </c>
      <c r="W1811">
        <v>131.69</v>
      </c>
      <c r="X1811">
        <v>89315</v>
      </c>
      <c r="Y1811" t="s">
        <v>3218</v>
      </c>
    </row>
    <row r="1812" spans="1:25" x14ac:dyDescent="0.2">
      <c r="A1812">
        <v>907</v>
      </c>
      <c r="B1812" t="s">
        <v>1347</v>
      </c>
      <c r="C1812" t="s">
        <v>92</v>
      </c>
      <c r="D1812">
        <v>0.09</v>
      </c>
      <c r="E1812">
        <v>2.6</v>
      </c>
      <c r="F1812">
        <v>2.4</v>
      </c>
      <c r="G1812" t="s">
        <v>14</v>
      </c>
      <c r="H1812" t="s">
        <v>47</v>
      </c>
      <c r="I1812" t="s">
        <v>24</v>
      </c>
      <c r="J1812" t="s">
        <v>25</v>
      </c>
      <c r="K1812" t="s">
        <v>26</v>
      </c>
      <c r="L1812" t="s">
        <v>332</v>
      </c>
      <c r="M1812">
        <v>0.57999999999999996</v>
      </c>
      <c r="N1812" t="s">
        <v>8</v>
      </c>
      <c r="O1812" t="s">
        <v>9</v>
      </c>
      <c r="P1812" t="s">
        <v>364</v>
      </c>
      <c r="Q1812" t="s">
        <v>442</v>
      </c>
      <c r="R1812">
        <v>42420</v>
      </c>
      <c r="S1812">
        <v>42172</v>
      </c>
      <c r="T1812">
        <v>42174</v>
      </c>
      <c r="U1812">
        <v>1107.4079999999999</v>
      </c>
      <c r="V1812">
        <v>12</v>
      </c>
      <c r="W1812">
        <v>31.73</v>
      </c>
      <c r="X1812">
        <v>86460</v>
      </c>
      <c r="Y1812" t="s">
        <v>3215</v>
      </c>
    </row>
    <row r="1813" spans="1:25" x14ac:dyDescent="0.2">
      <c r="A1813">
        <v>317</v>
      </c>
      <c r="B1813" t="s">
        <v>2876</v>
      </c>
      <c r="C1813" t="s">
        <v>46</v>
      </c>
      <c r="D1813">
        <v>0.09</v>
      </c>
      <c r="E1813">
        <v>7.38</v>
      </c>
      <c r="F1813">
        <v>5.21</v>
      </c>
      <c r="G1813" t="s">
        <v>14</v>
      </c>
      <c r="H1813" t="s">
        <v>70</v>
      </c>
      <c r="I1813" t="s">
        <v>4</v>
      </c>
      <c r="J1813" t="s">
        <v>102</v>
      </c>
      <c r="K1813" t="s">
        <v>49</v>
      </c>
      <c r="L1813" t="s">
        <v>1893</v>
      </c>
      <c r="M1813">
        <v>0.56000000000000005</v>
      </c>
      <c r="N1813" t="s">
        <v>8</v>
      </c>
      <c r="O1813" t="s">
        <v>35</v>
      </c>
      <c r="P1813" t="s">
        <v>66</v>
      </c>
      <c r="Q1813" t="s">
        <v>2877</v>
      </c>
      <c r="R1813">
        <v>91945</v>
      </c>
      <c r="S1813">
        <v>42172</v>
      </c>
      <c r="T1813">
        <v>42173</v>
      </c>
      <c r="U1813">
        <v>-27.16</v>
      </c>
      <c r="V1813">
        <v>9</v>
      </c>
      <c r="W1813">
        <v>66.55</v>
      </c>
      <c r="X1813">
        <v>86041</v>
      </c>
      <c r="Y1813" t="s">
        <v>3217</v>
      </c>
    </row>
    <row r="1814" spans="1:25" x14ac:dyDescent="0.2">
      <c r="A1814">
        <v>317</v>
      </c>
      <c r="B1814" t="s">
        <v>2876</v>
      </c>
      <c r="C1814" t="s">
        <v>46</v>
      </c>
      <c r="D1814">
        <v>0.04</v>
      </c>
      <c r="E1814">
        <v>5.98</v>
      </c>
      <c r="F1814">
        <v>5.15</v>
      </c>
      <c r="G1814" t="s">
        <v>14</v>
      </c>
      <c r="H1814" t="s">
        <v>70</v>
      </c>
      <c r="I1814" t="s">
        <v>24</v>
      </c>
      <c r="J1814" t="s">
        <v>64</v>
      </c>
      <c r="K1814" t="s">
        <v>49</v>
      </c>
      <c r="L1814" t="s">
        <v>2444</v>
      </c>
      <c r="M1814">
        <v>0.36</v>
      </c>
      <c r="N1814" t="s">
        <v>8</v>
      </c>
      <c r="O1814" t="s">
        <v>35</v>
      </c>
      <c r="P1814" t="s">
        <v>66</v>
      </c>
      <c r="Q1814" t="s">
        <v>2877</v>
      </c>
      <c r="R1814">
        <v>91945</v>
      </c>
      <c r="S1814">
        <v>42172</v>
      </c>
      <c r="T1814">
        <v>42173</v>
      </c>
      <c r="U1814">
        <v>-52.344000000000001</v>
      </c>
      <c r="V1814">
        <v>17</v>
      </c>
      <c r="W1814">
        <v>103.49</v>
      </c>
      <c r="X1814">
        <v>86041</v>
      </c>
      <c r="Y1814" t="s">
        <v>3217</v>
      </c>
    </row>
    <row r="1815" spans="1:25" x14ac:dyDescent="0.2">
      <c r="A1815">
        <v>317</v>
      </c>
      <c r="B1815" t="s">
        <v>2876</v>
      </c>
      <c r="C1815" t="s">
        <v>46</v>
      </c>
      <c r="D1815">
        <v>0.04</v>
      </c>
      <c r="E1815">
        <v>15.42</v>
      </c>
      <c r="F1815">
        <v>10.68</v>
      </c>
      <c r="G1815" t="s">
        <v>14</v>
      </c>
      <c r="H1815" t="s">
        <v>70</v>
      </c>
      <c r="I1815" t="s">
        <v>24</v>
      </c>
      <c r="J1815" t="s">
        <v>54</v>
      </c>
      <c r="K1815" t="s">
        <v>49</v>
      </c>
      <c r="L1815" t="s">
        <v>2241</v>
      </c>
      <c r="M1815">
        <v>0.57999999999999996</v>
      </c>
      <c r="N1815" t="s">
        <v>8</v>
      </c>
      <c r="O1815" t="s">
        <v>35</v>
      </c>
      <c r="P1815" t="s">
        <v>66</v>
      </c>
      <c r="Q1815" t="s">
        <v>2877</v>
      </c>
      <c r="R1815">
        <v>91945</v>
      </c>
      <c r="S1815">
        <v>42172</v>
      </c>
      <c r="T1815">
        <v>42173</v>
      </c>
      <c r="U1815">
        <v>-119.93600000000001</v>
      </c>
      <c r="V1815">
        <v>12</v>
      </c>
      <c r="W1815">
        <v>192.18</v>
      </c>
      <c r="X1815">
        <v>86041</v>
      </c>
      <c r="Y1815" t="s">
        <v>3217</v>
      </c>
    </row>
    <row r="1816" spans="1:25" x14ac:dyDescent="0.2">
      <c r="A1816">
        <v>395</v>
      </c>
      <c r="B1816" t="s">
        <v>2878</v>
      </c>
      <c r="C1816" t="s">
        <v>1</v>
      </c>
      <c r="D1816">
        <v>0.04</v>
      </c>
      <c r="E1816">
        <v>15.98</v>
      </c>
      <c r="F1816">
        <v>4</v>
      </c>
      <c r="G1816" t="s">
        <v>14</v>
      </c>
      <c r="H1816" t="s">
        <v>70</v>
      </c>
      <c r="I1816" t="s">
        <v>16</v>
      </c>
      <c r="J1816" t="s">
        <v>17</v>
      </c>
      <c r="K1816" t="s">
        <v>49</v>
      </c>
      <c r="L1816" t="s">
        <v>1858</v>
      </c>
      <c r="M1816">
        <v>0.37</v>
      </c>
      <c r="N1816" t="s">
        <v>8</v>
      </c>
      <c r="O1816" t="s">
        <v>9</v>
      </c>
      <c r="P1816" t="s">
        <v>73</v>
      </c>
      <c r="Q1816" t="s">
        <v>2879</v>
      </c>
      <c r="R1816">
        <v>28001</v>
      </c>
      <c r="S1816">
        <v>42173</v>
      </c>
      <c r="T1816">
        <v>42174</v>
      </c>
      <c r="U1816">
        <v>-19.207999999999998</v>
      </c>
      <c r="V1816">
        <v>4</v>
      </c>
      <c r="W1816">
        <v>64.59</v>
      </c>
      <c r="X1816">
        <v>86384</v>
      </c>
      <c r="Y1816" t="s">
        <v>3215</v>
      </c>
    </row>
    <row r="1817" spans="1:25" x14ac:dyDescent="0.2">
      <c r="A1817">
        <v>395</v>
      </c>
      <c r="B1817" t="s">
        <v>2878</v>
      </c>
      <c r="C1817" t="s">
        <v>1</v>
      </c>
      <c r="D1817">
        <v>0.06</v>
      </c>
      <c r="E1817">
        <v>22.84</v>
      </c>
      <c r="F1817">
        <v>5.47</v>
      </c>
      <c r="G1817" t="s">
        <v>14</v>
      </c>
      <c r="H1817" t="s">
        <v>70</v>
      </c>
      <c r="I1817" t="s">
        <v>24</v>
      </c>
      <c r="J1817" t="s">
        <v>64</v>
      </c>
      <c r="K1817" t="s">
        <v>49</v>
      </c>
      <c r="L1817" t="s">
        <v>2880</v>
      </c>
      <c r="M1817">
        <v>0.39</v>
      </c>
      <c r="N1817" t="s">
        <v>8</v>
      </c>
      <c r="O1817" t="s">
        <v>9</v>
      </c>
      <c r="P1817" t="s">
        <v>73</v>
      </c>
      <c r="Q1817" t="s">
        <v>2879</v>
      </c>
      <c r="R1817">
        <v>28001</v>
      </c>
      <c r="S1817">
        <v>42173</v>
      </c>
      <c r="T1817">
        <v>42175</v>
      </c>
      <c r="U1817">
        <v>7.44</v>
      </c>
      <c r="V1817">
        <v>20</v>
      </c>
      <c r="W1817">
        <v>461.94</v>
      </c>
      <c r="X1817">
        <v>86384</v>
      </c>
      <c r="Y1817" t="s">
        <v>3215</v>
      </c>
    </row>
    <row r="1818" spans="1:25" x14ac:dyDescent="0.2">
      <c r="A1818">
        <v>152</v>
      </c>
      <c r="B1818" t="s">
        <v>481</v>
      </c>
      <c r="C1818" t="s">
        <v>23</v>
      </c>
      <c r="D1818">
        <v>0.1</v>
      </c>
      <c r="E1818">
        <v>39.979999999999997</v>
      </c>
      <c r="F1818">
        <v>4</v>
      </c>
      <c r="G1818" t="s">
        <v>14</v>
      </c>
      <c r="H1818" t="s">
        <v>3</v>
      </c>
      <c r="I1818" t="s">
        <v>16</v>
      </c>
      <c r="J1818" t="s">
        <v>17</v>
      </c>
      <c r="K1818" t="s">
        <v>49</v>
      </c>
      <c r="L1818" t="s">
        <v>1903</v>
      </c>
      <c r="M1818">
        <v>0.7</v>
      </c>
      <c r="N1818" t="s">
        <v>8</v>
      </c>
      <c r="O1818" t="s">
        <v>9</v>
      </c>
      <c r="P1818" t="s">
        <v>376</v>
      </c>
      <c r="Q1818" t="s">
        <v>483</v>
      </c>
      <c r="R1818">
        <v>37918</v>
      </c>
      <c r="S1818">
        <v>42173</v>
      </c>
      <c r="T1818">
        <v>42177</v>
      </c>
      <c r="U1818">
        <v>360.24</v>
      </c>
      <c r="V1818">
        <v>21</v>
      </c>
      <c r="W1818">
        <v>772.56</v>
      </c>
      <c r="X1818">
        <v>89525</v>
      </c>
      <c r="Y1818" t="s">
        <v>3215</v>
      </c>
    </row>
    <row r="1819" spans="1:25" x14ac:dyDescent="0.2">
      <c r="A1819">
        <v>1958</v>
      </c>
      <c r="B1819" t="s">
        <v>2881</v>
      </c>
      <c r="C1819" t="s">
        <v>23</v>
      </c>
      <c r="D1819">
        <v>0.09</v>
      </c>
      <c r="E1819">
        <v>30.98</v>
      </c>
      <c r="F1819">
        <v>6.5</v>
      </c>
      <c r="G1819" t="s">
        <v>63</v>
      </c>
      <c r="H1819" t="s">
        <v>15</v>
      </c>
      <c r="I1819" t="s">
        <v>16</v>
      </c>
      <c r="J1819" t="s">
        <v>17</v>
      </c>
      <c r="K1819" t="s">
        <v>49</v>
      </c>
      <c r="L1819" t="s">
        <v>2497</v>
      </c>
      <c r="M1819">
        <v>0.64</v>
      </c>
      <c r="N1819" t="s">
        <v>8</v>
      </c>
      <c r="O1819" t="s">
        <v>35</v>
      </c>
      <c r="P1819" t="s">
        <v>115</v>
      </c>
      <c r="Q1819" t="s">
        <v>1704</v>
      </c>
      <c r="R1819">
        <v>97068</v>
      </c>
      <c r="S1819">
        <v>42173</v>
      </c>
      <c r="T1819">
        <v>42177</v>
      </c>
      <c r="U1819">
        <v>-55.97</v>
      </c>
      <c r="V1819">
        <v>7</v>
      </c>
      <c r="W1819">
        <v>204.34</v>
      </c>
      <c r="X1819">
        <v>89819</v>
      </c>
      <c r="Y1819" t="s">
        <v>3217</v>
      </c>
    </row>
    <row r="1820" spans="1:25" x14ac:dyDescent="0.2">
      <c r="A1820">
        <v>2954</v>
      </c>
      <c r="B1820" t="s">
        <v>2882</v>
      </c>
      <c r="C1820" t="s">
        <v>23</v>
      </c>
      <c r="D1820">
        <v>0.09</v>
      </c>
      <c r="E1820">
        <v>12.22</v>
      </c>
      <c r="F1820">
        <v>2.85</v>
      </c>
      <c r="G1820" t="s">
        <v>14</v>
      </c>
      <c r="H1820" t="s">
        <v>15</v>
      </c>
      <c r="I1820" t="s">
        <v>4</v>
      </c>
      <c r="J1820" t="s">
        <v>102</v>
      </c>
      <c r="K1820" t="s">
        <v>18</v>
      </c>
      <c r="L1820" t="s">
        <v>2062</v>
      </c>
      <c r="M1820">
        <v>0.55000000000000004</v>
      </c>
      <c r="N1820" t="s">
        <v>8</v>
      </c>
      <c r="O1820" t="s">
        <v>28</v>
      </c>
      <c r="P1820" t="s">
        <v>60</v>
      </c>
      <c r="Q1820" t="s">
        <v>2883</v>
      </c>
      <c r="R1820">
        <v>55119</v>
      </c>
      <c r="S1820">
        <v>42173</v>
      </c>
      <c r="T1820">
        <v>42180</v>
      </c>
      <c r="U1820">
        <v>70.676699999999997</v>
      </c>
      <c r="V1820">
        <v>9</v>
      </c>
      <c r="W1820">
        <v>102.43</v>
      </c>
      <c r="X1820">
        <v>86427</v>
      </c>
      <c r="Y1820" t="s">
        <v>3216</v>
      </c>
    </row>
    <row r="1821" spans="1:25" x14ac:dyDescent="0.2">
      <c r="A1821">
        <v>553</v>
      </c>
      <c r="B1821" t="s">
        <v>827</v>
      </c>
      <c r="C1821" t="s">
        <v>92</v>
      </c>
      <c r="D1821">
        <v>0.08</v>
      </c>
      <c r="E1821">
        <v>124.49</v>
      </c>
      <c r="F1821">
        <v>51.94</v>
      </c>
      <c r="G1821" t="s">
        <v>2</v>
      </c>
      <c r="H1821" t="s">
        <v>70</v>
      </c>
      <c r="I1821" t="s">
        <v>4</v>
      </c>
      <c r="J1821" t="s">
        <v>5</v>
      </c>
      <c r="K1821" t="s">
        <v>6</v>
      </c>
      <c r="L1821" t="s">
        <v>1125</v>
      </c>
      <c r="M1821">
        <v>0.63</v>
      </c>
      <c r="N1821" t="s">
        <v>8</v>
      </c>
      <c r="O1821" t="s">
        <v>35</v>
      </c>
      <c r="P1821" t="s">
        <v>66</v>
      </c>
      <c r="Q1821" t="s">
        <v>76</v>
      </c>
      <c r="R1821">
        <v>90008</v>
      </c>
      <c r="S1821">
        <v>42173</v>
      </c>
      <c r="T1821">
        <v>42174</v>
      </c>
      <c r="U1821">
        <v>-500.38</v>
      </c>
      <c r="V1821">
        <v>56</v>
      </c>
      <c r="W1821">
        <v>6831.37</v>
      </c>
      <c r="X1821">
        <v>359</v>
      </c>
      <c r="Y1821" t="s">
        <v>3217</v>
      </c>
    </row>
    <row r="1822" spans="1:25" x14ac:dyDescent="0.2">
      <c r="A1822">
        <v>555</v>
      </c>
      <c r="B1822" t="s">
        <v>1276</v>
      </c>
      <c r="C1822" t="s">
        <v>92</v>
      </c>
      <c r="D1822">
        <v>0.08</v>
      </c>
      <c r="E1822">
        <v>124.49</v>
      </c>
      <c r="F1822">
        <v>51.94</v>
      </c>
      <c r="G1822" t="s">
        <v>2</v>
      </c>
      <c r="H1822" t="s">
        <v>70</v>
      </c>
      <c r="I1822" t="s">
        <v>4</v>
      </c>
      <c r="J1822" t="s">
        <v>5</v>
      </c>
      <c r="K1822" t="s">
        <v>6</v>
      </c>
      <c r="L1822" t="s">
        <v>1125</v>
      </c>
      <c r="M1822">
        <v>0.63</v>
      </c>
      <c r="N1822" t="s">
        <v>8</v>
      </c>
      <c r="O1822" t="s">
        <v>35</v>
      </c>
      <c r="P1822" t="s">
        <v>122</v>
      </c>
      <c r="Q1822" t="s">
        <v>1277</v>
      </c>
      <c r="R1822">
        <v>84062</v>
      </c>
      <c r="S1822">
        <v>42173</v>
      </c>
      <c r="T1822">
        <v>42174</v>
      </c>
      <c r="U1822">
        <v>-250.19</v>
      </c>
      <c r="V1822">
        <v>14</v>
      </c>
      <c r="W1822">
        <v>1707.84</v>
      </c>
      <c r="X1822">
        <v>86192</v>
      </c>
      <c r="Y1822" t="s">
        <v>3217</v>
      </c>
    </row>
    <row r="1823" spans="1:25" x14ac:dyDescent="0.2">
      <c r="A1823">
        <v>2016</v>
      </c>
      <c r="B1823" t="s">
        <v>2884</v>
      </c>
      <c r="C1823" t="s">
        <v>92</v>
      </c>
      <c r="D1823">
        <v>0.1</v>
      </c>
      <c r="E1823">
        <v>10.48</v>
      </c>
      <c r="F1823">
        <v>2.89</v>
      </c>
      <c r="G1823" t="s">
        <v>14</v>
      </c>
      <c r="H1823" t="s">
        <v>70</v>
      </c>
      <c r="I1823" t="s">
        <v>24</v>
      </c>
      <c r="J1823" t="s">
        <v>25</v>
      </c>
      <c r="K1823" t="s">
        <v>18</v>
      </c>
      <c r="L1823" t="s">
        <v>972</v>
      </c>
      <c r="M1823">
        <v>0.6</v>
      </c>
      <c r="N1823" t="s">
        <v>8</v>
      </c>
      <c r="O1823" t="s">
        <v>28</v>
      </c>
      <c r="P1823" t="s">
        <v>265</v>
      </c>
      <c r="Q1823" t="s">
        <v>266</v>
      </c>
      <c r="R1823">
        <v>48195</v>
      </c>
      <c r="S1823">
        <v>42173</v>
      </c>
      <c r="T1823">
        <v>42174</v>
      </c>
      <c r="U1823">
        <v>-8.9039999999999999</v>
      </c>
      <c r="V1823">
        <v>4</v>
      </c>
      <c r="W1823">
        <v>40.29</v>
      </c>
      <c r="X1823">
        <v>86874</v>
      </c>
      <c r="Y1823" t="s">
        <v>3216</v>
      </c>
    </row>
    <row r="1824" spans="1:25" x14ac:dyDescent="0.2">
      <c r="A1824">
        <v>594</v>
      </c>
      <c r="B1824" t="s">
        <v>1620</v>
      </c>
      <c r="C1824" t="s">
        <v>1</v>
      </c>
      <c r="D1824">
        <v>0.04</v>
      </c>
      <c r="E1824">
        <v>39.479999999999997</v>
      </c>
      <c r="F1824">
        <v>1.99</v>
      </c>
      <c r="G1824" t="s">
        <v>14</v>
      </c>
      <c r="H1824" t="s">
        <v>15</v>
      </c>
      <c r="I1824" t="s">
        <v>16</v>
      </c>
      <c r="J1824" t="s">
        <v>17</v>
      </c>
      <c r="K1824" t="s">
        <v>18</v>
      </c>
      <c r="L1824" t="s">
        <v>1233</v>
      </c>
      <c r="M1824">
        <v>0.54</v>
      </c>
      <c r="N1824" t="s">
        <v>8</v>
      </c>
      <c r="O1824" t="s">
        <v>28</v>
      </c>
      <c r="P1824" t="s">
        <v>29</v>
      </c>
      <c r="Q1824" t="s">
        <v>1621</v>
      </c>
      <c r="R1824">
        <v>46016</v>
      </c>
      <c r="S1824">
        <v>42174</v>
      </c>
      <c r="T1824">
        <v>42177</v>
      </c>
      <c r="U1824">
        <v>484.8492</v>
      </c>
      <c r="V1824">
        <v>18</v>
      </c>
      <c r="W1824">
        <v>702.68</v>
      </c>
      <c r="X1824">
        <v>86311</v>
      </c>
      <c r="Y1824" t="s">
        <v>3216</v>
      </c>
    </row>
    <row r="1825" spans="1:25" x14ac:dyDescent="0.2">
      <c r="A1825">
        <v>594</v>
      </c>
      <c r="B1825" t="s">
        <v>1620</v>
      </c>
      <c r="C1825" t="s">
        <v>1</v>
      </c>
      <c r="D1825">
        <v>0.04</v>
      </c>
      <c r="E1825">
        <v>3.7</v>
      </c>
      <c r="F1825">
        <v>1.61</v>
      </c>
      <c r="G1825" t="s">
        <v>14</v>
      </c>
      <c r="H1825" t="s">
        <v>15</v>
      </c>
      <c r="I1825" t="s">
        <v>4</v>
      </c>
      <c r="J1825" t="s">
        <v>102</v>
      </c>
      <c r="K1825" t="s">
        <v>26</v>
      </c>
      <c r="L1825" t="s">
        <v>2885</v>
      </c>
      <c r="M1825">
        <v>0.44</v>
      </c>
      <c r="N1825" t="s">
        <v>8</v>
      </c>
      <c r="O1825" t="s">
        <v>28</v>
      </c>
      <c r="P1825" t="s">
        <v>29</v>
      </c>
      <c r="Q1825" t="s">
        <v>1621</v>
      </c>
      <c r="R1825">
        <v>46016</v>
      </c>
      <c r="S1825">
        <v>42174</v>
      </c>
      <c r="T1825">
        <v>42175</v>
      </c>
      <c r="U1825">
        <v>18</v>
      </c>
      <c r="V1825">
        <v>18</v>
      </c>
      <c r="W1825">
        <v>67.239999999999995</v>
      </c>
      <c r="X1825">
        <v>86311</v>
      </c>
      <c r="Y1825" t="s">
        <v>3216</v>
      </c>
    </row>
    <row r="1826" spans="1:25" x14ac:dyDescent="0.2">
      <c r="A1826">
        <v>1009</v>
      </c>
      <c r="B1826" t="s">
        <v>2886</v>
      </c>
      <c r="C1826" t="s">
        <v>13</v>
      </c>
      <c r="D1826">
        <v>0.1</v>
      </c>
      <c r="E1826">
        <v>550.98</v>
      </c>
      <c r="F1826">
        <v>45.7</v>
      </c>
      <c r="G1826" t="s">
        <v>2</v>
      </c>
      <c r="H1826" t="s">
        <v>70</v>
      </c>
      <c r="I1826" t="s">
        <v>4</v>
      </c>
      <c r="J1826" t="s">
        <v>5</v>
      </c>
      <c r="K1826" t="s">
        <v>6</v>
      </c>
      <c r="L1826" t="s">
        <v>2887</v>
      </c>
      <c r="M1826">
        <v>0.71</v>
      </c>
      <c r="N1826" t="s">
        <v>8</v>
      </c>
      <c r="O1826" t="s">
        <v>87</v>
      </c>
      <c r="P1826" t="s">
        <v>307</v>
      </c>
      <c r="Q1826" t="s">
        <v>2888</v>
      </c>
      <c r="R1826">
        <v>4072</v>
      </c>
      <c r="S1826">
        <v>42174</v>
      </c>
      <c r="T1826">
        <v>42176</v>
      </c>
      <c r="U1826">
        <v>818.54617499999995</v>
      </c>
      <c r="V1826">
        <v>14</v>
      </c>
      <c r="W1826">
        <v>6963.67</v>
      </c>
      <c r="X1826">
        <v>88372</v>
      </c>
      <c r="Y1826" t="s">
        <v>3218</v>
      </c>
    </row>
    <row r="1827" spans="1:25" x14ac:dyDescent="0.2">
      <c r="A1827">
        <v>1956</v>
      </c>
      <c r="B1827" t="s">
        <v>2889</v>
      </c>
      <c r="C1827" t="s">
        <v>13</v>
      </c>
      <c r="D1827">
        <v>0.09</v>
      </c>
      <c r="E1827">
        <v>40.98</v>
      </c>
      <c r="F1827">
        <v>6.5</v>
      </c>
      <c r="G1827" t="s">
        <v>14</v>
      </c>
      <c r="H1827" t="s">
        <v>15</v>
      </c>
      <c r="I1827" t="s">
        <v>16</v>
      </c>
      <c r="J1827" t="s">
        <v>17</v>
      </c>
      <c r="K1827" t="s">
        <v>49</v>
      </c>
      <c r="L1827" t="s">
        <v>422</v>
      </c>
      <c r="M1827">
        <v>0.74</v>
      </c>
      <c r="N1827" t="s">
        <v>8</v>
      </c>
      <c r="O1827" t="s">
        <v>35</v>
      </c>
      <c r="P1827" t="s">
        <v>36</v>
      </c>
      <c r="Q1827" t="s">
        <v>1289</v>
      </c>
      <c r="R1827">
        <v>80027</v>
      </c>
      <c r="S1827">
        <v>42174</v>
      </c>
      <c r="T1827">
        <v>42176</v>
      </c>
      <c r="U1827">
        <v>-50.244999999999997</v>
      </c>
      <c r="V1827">
        <v>19</v>
      </c>
      <c r="W1827">
        <v>746.91</v>
      </c>
      <c r="X1827">
        <v>89820</v>
      </c>
      <c r="Y1827" t="s">
        <v>3217</v>
      </c>
    </row>
    <row r="1828" spans="1:25" x14ac:dyDescent="0.2">
      <c r="A1828">
        <v>796</v>
      </c>
      <c r="B1828" t="s">
        <v>1564</v>
      </c>
      <c r="C1828" t="s">
        <v>46</v>
      </c>
      <c r="D1828">
        <v>0.1</v>
      </c>
      <c r="E1828">
        <v>14.42</v>
      </c>
      <c r="F1828">
        <v>6.75</v>
      </c>
      <c r="G1828" t="s">
        <v>14</v>
      </c>
      <c r="H1828" t="s">
        <v>70</v>
      </c>
      <c r="I1828" t="s">
        <v>24</v>
      </c>
      <c r="J1828" t="s">
        <v>71</v>
      </c>
      <c r="K1828" t="s">
        <v>120</v>
      </c>
      <c r="L1828" t="s">
        <v>385</v>
      </c>
      <c r="M1828">
        <v>0.52</v>
      </c>
      <c r="N1828" t="s">
        <v>8</v>
      </c>
      <c r="O1828" t="s">
        <v>28</v>
      </c>
      <c r="P1828" t="s">
        <v>109</v>
      </c>
      <c r="Q1828" t="s">
        <v>1565</v>
      </c>
      <c r="R1828">
        <v>68046</v>
      </c>
      <c r="S1828">
        <v>42174</v>
      </c>
      <c r="T1828">
        <v>42177</v>
      </c>
      <c r="U1828">
        <v>-20.103999999999999</v>
      </c>
      <c r="V1828">
        <v>1</v>
      </c>
      <c r="W1828">
        <v>15.49</v>
      </c>
      <c r="X1828">
        <v>86869</v>
      </c>
      <c r="Y1828" t="s">
        <v>3216</v>
      </c>
    </row>
    <row r="1829" spans="1:25" x14ac:dyDescent="0.2">
      <c r="A1829">
        <v>2323</v>
      </c>
      <c r="B1829" t="s">
        <v>1651</v>
      </c>
      <c r="C1829" t="s">
        <v>46</v>
      </c>
      <c r="D1829">
        <v>0.06</v>
      </c>
      <c r="E1829">
        <v>4.9800000000000004</v>
      </c>
      <c r="F1829">
        <v>4.62</v>
      </c>
      <c r="G1829" t="s">
        <v>63</v>
      </c>
      <c r="H1829" t="s">
        <v>3</v>
      </c>
      <c r="I1829" t="s">
        <v>16</v>
      </c>
      <c r="J1829" t="s">
        <v>17</v>
      </c>
      <c r="K1829" t="s">
        <v>18</v>
      </c>
      <c r="L1829" t="s">
        <v>1197</v>
      </c>
      <c r="M1829">
        <v>0.64</v>
      </c>
      <c r="N1829" t="s">
        <v>8</v>
      </c>
      <c r="O1829" t="s">
        <v>35</v>
      </c>
      <c r="P1829" t="s">
        <v>66</v>
      </c>
      <c r="Q1829" t="s">
        <v>1190</v>
      </c>
      <c r="R1829">
        <v>92236</v>
      </c>
      <c r="S1829">
        <v>42174</v>
      </c>
      <c r="T1829">
        <v>42174</v>
      </c>
      <c r="U1829">
        <v>-27.004999999999999</v>
      </c>
      <c r="V1829">
        <v>7</v>
      </c>
      <c r="W1829">
        <v>38.74</v>
      </c>
      <c r="X1829">
        <v>88722</v>
      </c>
      <c r="Y1829" t="s">
        <v>3217</v>
      </c>
    </row>
    <row r="1830" spans="1:25" x14ac:dyDescent="0.2">
      <c r="A1830">
        <v>3138</v>
      </c>
      <c r="B1830" t="s">
        <v>2890</v>
      </c>
      <c r="C1830" t="s">
        <v>46</v>
      </c>
      <c r="D1830">
        <v>0.05</v>
      </c>
      <c r="E1830">
        <v>4.0599999999999996</v>
      </c>
      <c r="F1830">
        <v>6.89</v>
      </c>
      <c r="G1830" t="s">
        <v>63</v>
      </c>
      <c r="H1830" t="s">
        <v>70</v>
      </c>
      <c r="I1830" t="s">
        <v>24</v>
      </c>
      <c r="J1830" t="s">
        <v>71</v>
      </c>
      <c r="K1830" t="s">
        <v>49</v>
      </c>
      <c r="L1830" t="s">
        <v>1247</v>
      </c>
      <c r="M1830">
        <v>0.6</v>
      </c>
      <c r="N1830" t="s">
        <v>8</v>
      </c>
      <c r="O1830" t="s">
        <v>87</v>
      </c>
      <c r="P1830" t="s">
        <v>1332</v>
      </c>
      <c r="Q1830" t="s">
        <v>2891</v>
      </c>
      <c r="R1830">
        <v>3053</v>
      </c>
      <c r="S1830">
        <v>42174</v>
      </c>
      <c r="T1830">
        <v>42176</v>
      </c>
      <c r="U1830">
        <v>-122.83499999999999</v>
      </c>
      <c r="V1830">
        <v>22</v>
      </c>
      <c r="W1830">
        <v>92.57</v>
      </c>
      <c r="X1830">
        <v>86796</v>
      </c>
      <c r="Y1830" t="s">
        <v>3218</v>
      </c>
    </row>
    <row r="1831" spans="1:25" x14ac:dyDescent="0.2">
      <c r="A1831">
        <v>3167</v>
      </c>
      <c r="B1831" t="s">
        <v>2892</v>
      </c>
      <c r="C1831" t="s">
        <v>46</v>
      </c>
      <c r="D1831">
        <v>7.0000000000000007E-2</v>
      </c>
      <c r="E1831">
        <v>280.98</v>
      </c>
      <c r="F1831">
        <v>57</v>
      </c>
      <c r="G1831" t="s">
        <v>2</v>
      </c>
      <c r="H1831" t="s">
        <v>70</v>
      </c>
      <c r="I1831" t="s">
        <v>4</v>
      </c>
      <c r="J1831" t="s">
        <v>85</v>
      </c>
      <c r="K1831" t="s">
        <v>33</v>
      </c>
      <c r="L1831" t="s">
        <v>838</v>
      </c>
      <c r="M1831">
        <v>0.78</v>
      </c>
      <c r="N1831" t="s">
        <v>8</v>
      </c>
      <c r="O1831" t="s">
        <v>9</v>
      </c>
      <c r="P1831" t="s">
        <v>99</v>
      </c>
      <c r="Q1831" t="s">
        <v>2893</v>
      </c>
      <c r="R1831">
        <v>32004</v>
      </c>
      <c r="S1831">
        <v>42174</v>
      </c>
      <c r="T1831">
        <v>42175</v>
      </c>
      <c r="U1831">
        <v>-283.9914</v>
      </c>
      <c r="V1831">
        <v>14</v>
      </c>
      <c r="W1831">
        <v>3936.61</v>
      </c>
      <c r="X1831">
        <v>86491</v>
      </c>
      <c r="Y1831" t="s">
        <v>3215</v>
      </c>
    </row>
    <row r="1832" spans="1:25" x14ac:dyDescent="0.2">
      <c r="A1832">
        <v>3167</v>
      </c>
      <c r="B1832" t="s">
        <v>2892</v>
      </c>
      <c r="C1832" t="s">
        <v>46</v>
      </c>
      <c r="D1832">
        <v>0</v>
      </c>
      <c r="E1832">
        <v>4.9800000000000004</v>
      </c>
      <c r="F1832">
        <v>7.44</v>
      </c>
      <c r="G1832" t="s">
        <v>14</v>
      </c>
      <c r="H1832" t="s">
        <v>70</v>
      </c>
      <c r="I1832" t="s">
        <v>24</v>
      </c>
      <c r="J1832" t="s">
        <v>64</v>
      </c>
      <c r="K1832" t="s">
        <v>49</v>
      </c>
      <c r="L1832" t="s">
        <v>2150</v>
      </c>
      <c r="M1832">
        <v>0.36</v>
      </c>
      <c r="N1832" t="s">
        <v>8</v>
      </c>
      <c r="O1832" t="s">
        <v>9</v>
      </c>
      <c r="P1832" t="s">
        <v>99</v>
      </c>
      <c r="Q1832" t="s">
        <v>2893</v>
      </c>
      <c r="R1832">
        <v>32004</v>
      </c>
      <c r="S1832">
        <v>42174</v>
      </c>
      <c r="T1832">
        <v>42176</v>
      </c>
      <c r="U1832">
        <v>-195.34200000000001</v>
      </c>
      <c r="V1832">
        <v>15</v>
      </c>
      <c r="W1832">
        <v>78.31</v>
      </c>
      <c r="X1832">
        <v>86491</v>
      </c>
      <c r="Y1832" t="s">
        <v>3215</v>
      </c>
    </row>
    <row r="1833" spans="1:25" x14ac:dyDescent="0.2">
      <c r="A1833">
        <v>3167</v>
      </c>
      <c r="B1833" t="s">
        <v>2892</v>
      </c>
      <c r="C1833" t="s">
        <v>46</v>
      </c>
      <c r="D1833">
        <v>0.1</v>
      </c>
      <c r="E1833">
        <v>3.98</v>
      </c>
      <c r="F1833">
        <v>0.83</v>
      </c>
      <c r="G1833" t="s">
        <v>14</v>
      </c>
      <c r="H1833" t="s">
        <v>70</v>
      </c>
      <c r="I1833" t="s">
        <v>24</v>
      </c>
      <c r="J1833" t="s">
        <v>25</v>
      </c>
      <c r="K1833" t="s">
        <v>26</v>
      </c>
      <c r="L1833" t="s">
        <v>2761</v>
      </c>
      <c r="M1833">
        <v>0.51</v>
      </c>
      <c r="N1833" t="s">
        <v>8</v>
      </c>
      <c r="O1833" t="s">
        <v>9</v>
      </c>
      <c r="P1833" t="s">
        <v>99</v>
      </c>
      <c r="Q1833" t="s">
        <v>2893</v>
      </c>
      <c r="R1833">
        <v>32004</v>
      </c>
      <c r="S1833">
        <v>42174</v>
      </c>
      <c r="T1833">
        <v>42176</v>
      </c>
      <c r="U1833">
        <v>-89.709199999999996</v>
      </c>
      <c r="V1833">
        <v>11</v>
      </c>
      <c r="W1833">
        <v>42.46</v>
      </c>
      <c r="X1833">
        <v>86491</v>
      </c>
      <c r="Y1833" t="s">
        <v>3215</v>
      </c>
    </row>
    <row r="1834" spans="1:25" x14ac:dyDescent="0.2">
      <c r="A1834">
        <v>491</v>
      </c>
      <c r="B1834" t="s">
        <v>1049</v>
      </c>
      <c r="C1834" t="s">
        <v>1</v>
      </c>
      <c r="D1834">
        <v>0.02</v>
      </c>
      <c r="E1834">
        <v>1360.14</v>
      </c>
      <c r="F1834">
        <v>14.7</v>
      </c>
      <c r="G1834" t="s">
        <v>2</v>
      </c>
      <c r="H1834" t="s">
        <v>15</v>
      </c>
      <c r="I1834" t="s">
        <v>16</v>
      </c>
      <c r="J1834" t="s">
        <v>32</v>
      </c>
      <c r="K1834" t="s">
        <v>33</v>
      </c>
      <c r="L1834" t="s">
        <v>2748</v>
      </c>
      <c r="M1834">
        <v>0.59</v>
      </c>
      <c r="N1834" t="s">
        <v>8</v>
      </c>
      <c r="O1834" t="s">
        <v>87</v>
      </c>
      <c r="P1834" t="s">
        <v>88</v>
      </c>
      <c r="Q1834" t="s">
        <v>89</v>
      </c>
      <c r="R1834">
        <v>10154</v>
      </c>
      <c r="S1834">
        <v>42175</v>
      </c>
      <c r="T1834">
        <v>42177</v>
      </c>
      <c r="U1834">
        <v>2028.12</v>
      </c>
      <c r="V1834">
        <v>22</v>
      </c>
      <c r="W1834">
        <v>31670.6</v>
      </c>
      <c r="X1834">
        <v>6562</v>
      </c>
      <c r="Y1834" t="s">
        <v>3218</v>
      </c>
    </row>
    <row r="1835" spans="1:25" x14ac:dyDescent="0.2">
      <c r="A1835">
        <v>494</v>
      </c>
      <c r="B1835" t="s">
        <v>1050</v>
      </c>
      <c r="C1835" t="s">
        <v>1</v>
      </c>
      <c r="D1835">
        <v>0.02</v>
      </c>
      <c r="E1835">
        <v>1360.14</v>
      </c>
      <c r="F1835">
        <v>14.7</v>
      </c>
      <c r="G1835" t="s">
        <v>2</v>
      </c>
      <c r="H1835" t="s">
        <v>15</v>
      </c>
      <c r="I1835" t="s">
        <v>16</v>
      </c>
      <c r="J1835" t="s">
        <v>32</v>
      </c>
      <c r="K1835" t="s">
        <v>33</v>
      </c>
      <c r="L1835" t="s">
        <v>2748</v>
      </c>
      <c r="M1835">
        <v>0.59</v>
      </c>
      <c r="N1835" t="s">
        <v>8</v>
      </c>
      <c r="O1835" t="s">
        <v>35</v>
      </c>
      <c r="P1835" t="s">
        <v>42</v>
      </c>
      <c r="Q1835" t="s">
        <v>118</v>
      </c>
      <c r="R1835">
        <v>98115</v>
      </c>
      <c r="S1835">
        <v>42175</v>
      </c>
      <c r="T1835">
        <v>42177</v>
      </c>
      <c r="U1835">
        <v>3042.18</v>
      </c>
      <c r="V1835">
        <v>6</v>
      </c>
      <c r="W1835">
        <v>8637.44</v>
      </c>
      <c r="X1835">
        <v>88908</v>
      </c>
      <c r="Y1835" t="s">
        <v>3217</v>
      </c>
    </row>
    <row r="1836" spans="1:25" x14ac:dyDescent="0.2">
      <c r="A1836">
        <v>896</v>
      </c>
      <c r="B1836" t="s">
        <v>351</v>
      </c>
      <c r="C1836" t="s">
        <v>1</v>
      </c>
      <c r="D1836">
        <v>0.06</v>
      </c>
      <c r="E1836">
        <v>47.98</v>
      </c>
      <c r="F1836">
        <v>3.61</v>
      </c>
      <c r="G1836" t="s">
        <v>14</v>
      </c>
      <c r="H1836" t="s">
        <v>70</v>
      </c>
      <c r="I1836" t="s">
        <v>16</v>
      </c>
      <c r="J1836" t="s">
        <v>17</v>
      </c>
      <c r="K1836" t="s">
        <v>18</v>
      </c>
      <c r="L1836" t="s">
        <v>1215</v>
      </c>
      <c r="M1836">
        <v>0.71</v>
      </c>
      <c r="N1836" t="s">
        <v>8</v>
      </c>
      <c r="O1836" t="s">
        <v>28</v>
      </c>
      <c r="P1836" t="s">
        <v>163</v>
      </c>
      <c r="Q1836" t="s">
        <v>352</v>
      </c>
      <c r="R1836">
        <v>76201</v>
      </c>
      <c r="S1836">
        <v>42175</v>
      </c>
      <c r="T1836">
        <v>42177</v>
      </c>
      <c r="U1836">
        <v>35.954999999999998</v>
      </c>
      <c r="V1836">
        <v>11</v>
      </c>
      <c r="W1836">
        <v>517.67999999999995</v>
      </c>
      <c r="X1836">
        <v>90167</v>
      </c>
      <c r="Y1836" t="s">
        <v>3216</v>
      </c>
    </row>
    <row r="1837" spans="1:25" x14ac:dyDescent="0.2">
      <c r="A1837">
        <v>2352</v>
      </c>
      <c r="B1837" t="s">
        <v>2894</v>
      </c>
      <c r="C1837" t="s">
        <v>1</v>
      </c>
      <c r="D1837">
        <v>0.06</v>
      </c>
      <c r="E1837">
        <v>59.76</v>
      </c>
      <c r="F1837">
        <v>9.7100000000000009</v>
      </c>
      <c r="G1837" t="s">
        <v>14</v>
      </c>
      <c r="H1837" t="s">
        <v>15</v>
      </c>
      <c r="I1837" t="s">
        <v>24</v>
      </c>
      <c r="J1837" t="s">
        <v>54</v>
      </c>
      <c r="K1837" t="s">
        <v>49</v>
      </c>
      <c r="L1837" t="s">
        <v>1949</v>
      </c>
      <c r="M1837">
        <v>0.56999999999999995</v>
      </c>
      <c r="N1837" t="s">
        <v>8</v>
      </c>
      <c r="O1837" t="s">
        <v>87</v>
      </c>
      <c r="P1837" t="s">
        <v>394</v>
      </c>
      <c r="Q1837" t="s">
        <v>2895</v>
      </c>
      <c r="R1837">
        <v>21501</v>
      </c>
      <c r="S1837">
        <v>42175</v>
      </c>
      <c r="T1837">
        <v>42178</v>
      </c>
      <c r="U1837">
        <v>756.67470000000003</v>
      </c>
      <c r="V1837">
        <v>18</v>
      </c>
      <c r="W1837">
        <v>1096.6300000000001</v>
      </c>
      <c r="X1837">
        <v>86165</v>
      </c>
      <c r="Y1837" t="s">
        <v>3218</v>
      </c>
    </row>
    <row r="1838" spans="1:25" x14ac:dyDescent="0.2">
      <c r="A1838">
        <v>2352</v>
      </c>
      <c r="B1838" t="s">
        <v>2894</v>
      </c>
      <c r="C1838" t="s">
        <v>1</v>
      </c>
      <c r="D1838">
        <v>7.0000000000000007E-2</v>
      </c>
      <c r="E1838">
        <v>195.99</v>
      </c>
      <c r="F1838">
        <v>4.2</v>
      </c>
      <c r="G1838" t="s">
        <v>14</v>
      </c>
      <c r="H1838" t="s">
        <v>15</v>
      </c>
      <c r="I1838" t="s">
        <v>16</v>
      </c>
      <c r="J1838" t="s">
        <v>111</v>
      </c>
      <c r="K1838" t="s">
        <v>49</v>
      </c>
      <c r="L1838" t="s">
        <v>2804</v>
      </c>
      <c r="M1838">
        <v>0.56000000000000005</v>
      </c>
      <c r="N1838" t="s">
        <v>8</v>
      </c>
      <c r="O1838" t="s">
        <v>87</v>
      </c>
      <c r="P1838" t="s">
        <v>394</v>
      </c>
      <c r="Q1838" t="s">
        <v>2895</v>
      </c>
      <c r="R1838">
        <v>21501</v>
      </c>
      <c r="S1838">
        <v>42175</v>
      </c>
      <c r="T1838">
        <v>42178</v>
      </c>
      <c r="U1838">
        <v>-222.34299999999999</v>
      </c>
      <c r="V1838">
        <v>4</v>
      </c>
      <c r="W1838">
        <v>632.12</v>
      </c>
      <c r="X1838">
        <v>86165</v>
      </c>
      <c r="Y1838" t="s">
        <v>3218</v>
      </c>
    </row>
    <row r="1839" spans="1:25" x14ac:dyDescent="0.2">
      <c r="A1839">
        <v>1123</v>
      </c>
      <c r="B1839" t="s">
        <v>1623</v>
      </c>
      <c r="C1839" t="s">
        <v>13</v>
      </c>
      <c r="D1839">
        <v>0.09</v>
      </c>
      <c r="E1839">
        <v>175.99</v>
      </c>
      <c r="F1839">
        <v>4.99</v>
      </c>
      <c r="G1839" t="s">
        <v>14</v>
      </c>
      <c r="H1839" t="s">
        <v>3</v>
      </c>
      <c r="I1839" t="s">
        <v>16</v>
      </c>
      <c r="J1839" t="s">
        <v>111</v>
      </c>
      <c r="K1839" t="s">
        <v>49</v>
      </c>
      <c r="L1839" t="s">
        <v>1225</v>
      </c>
      <c r="M1839">
        <v>0.59</v>
      </c>
      <c r="N1839" t="s">
        <v>8</v>
      </c>
      <c r="O1839" t="s">
        <v>35</v>
      </c>
      <c r="P1839" t="s">
        <v>66</v>
      </c>
      <c r="Q1839" t="s">
        <v>1625</v>
      </c>
      <c r="R1839">
        <v>95661</v>
      </c>
      <c r="S1839">
        <v>42175</v>
      </c>
      <c r="T1839">
        <v>42177</v>
      </c>
      <c r="U1839">
        <v>2169.7464</v>
      </c>
      <c r="V1839">
        <v>22</v>
      </c>
      <c r="W1839">
        <v>3144.56</v>
      </c>
      <c r="X1839">
        <v>87016</v>
      </c>
      <c r="Y1839" t="s">
        <v>3217</v>
      </c>
    </row>
    <row r="1840" spans="1:25" x14ac:dyDescent="0.2">
      <c r="A1840">
        <v>1124</v>
      </c>
      <c r="B1840" t="s">
        <v>2896</v>
      </c>
      <c r="C1840" t="s">
        <v>13</v>
      </c>
      <c r="D1840">
        <v>0.09</v>
      </c>
      <c r="E1840">
        <v>160.97999999999999</v>
      </c>
      <c r="F1840">
        <v>35.020000000000003</v>
      </c>
      <c r="G1840" t="s">
        <v>2</v>
      </c>
      <c r="H1840" t="s">
        <v>3</v>
      </c>
      <c r="I1840" t="s">
        <v>4</v>
      </c>
      <c r="J1840" t="s">
        <v>93</v>
      </c>
      <c r="K1840" t="s">
        <v>6</v>
      </c>
      <c r="L1840" t="s">
        <v>1731</v>
      </c>
      <c r="M1840">
        <v>0.72</v>
      </c>
      <c r="N1840" t="s">
        <v>8</v>
      </c>
      <c r="O1840" t="s">
        <v>87</v>
      </c>
      <c r="P1840" t="s">
        <v>224</v>
      </c>
      <c r="Q1840" t="s">
        <v>2897</v>
      </c>
      <c r="R1840">
        <v>6360</v>
      </c>
      <c r="S1840">
        <v>42175</v>
      </c>
      <c r="T1840">
        <v>42176</v>
      </c>
      <c r="U1840">
        <v>-229.93</v>
      </c>
      <c r="V1840">
        <v>18</v>
      </c>
      <c r="W1840">
        <v>2653.02</v>
      </c>
      <c r="X1840">
        <v>87016</v>
      </c>
      <c r="Y1840" t="s">
        <v>3218</v>
      </c>
    </row>
    <row r="1841" spans="1:25" x14ac:dyDescent="0.2">
      <c r="A1841">
        <v>1432</v>
      </c>
      <c r="B1841" t="s">
        <v>1486</v>
      </c>
      <c r="C1841" t="s">
        <v>23</v>
      </c>
      <c r="D1841">
        <v>7.0000000000000007E-2</v>
      </c>
      <c r="E1841">
        <v>10.98</v>
      </c>
      <c r="F1841">
        <v>4.8</v>
      </c>
      <c r="G1841" t="s">
        <v>14</v>
      </c>
      <c r="H1841" t="s">
        <v>70</v>
      </c>
      <c r="I1841" t="s">
        <v>24</v>
      </c>
      <c r="J1841" t="s">
        <v>321</v>
      </c>
      <c r="K1841" t="s">
        <v>49</v>
      </c>
      <c r="L1841" t="s">
        <v>1457</v>
      </c>
      <c r="M1841">
        <v>0.36</v>
      </c>
      <c r="N1841" t="s">
        <v>8</v>
      </c>
      <c r="O1841" t="s">
        <v>28</v>
      </c>
      <c r="P1841" t="s">
        <v>29</v>
      </c>
      <c r="Q1841" t="s">
        <v>1488</v>
      </c>
      <c r="R1841">
        <v>46203</v>
      </c>
      <c r="S1841">
        <v>42175</v>
      </c>
      <c r="T1841">
        <v>42182</v>
      </c>
      <c r="U1841">
        <v>52.92</v>
      </c>
      <c r="V1841">
        <v>16</v>
      </c>
      <c r="W1841">
        <v>165.21</v>
      </c>
      <c r="X1841">
        <v>86827</v>
      </c>
      <c r="Y1841" t="s">
        <v>3216</v>
      </c>
    </row>
    <row r="1842" spans="1:25" x14ac:dyDescent="0.2">
      <c r="A1842">
        <v>491</v>
      </c>
      <c r="B1842" t="s">
        <v>1049</v>
      </c>
      <c r="C1842" t="s">
        <v>46</v>
      </c>
      <c r="D1842">
        <v>0.02</v>
      </c>
      <c r="E1842">
        <v>9.06</v>
      </c>
      <c r="F1842">
        <v>9.86</v>
      </c>
      <c r="G1842" t="s">
        <v>14</v>
      </c>
      <c r="H1842" t="s">
        <v>15</v>
      </c>
      <c r="I1842" t="s">
        <v>24</v>
      </c>
      <c r="J1842" t="s">
        <v>64</v>
      </c>
      <c r="K1842" t="s">
        <v>49</v>
      </c>
      <c r="L1842" t="s">
        <v>2262</v>
      </c>
      <c r="M1842">
        <v>0.4</v>
      </c>
      <c r="N1842" t="s">
        <v>8</v>
      </c>
      <c r="O1842" t="s">
        <v>87</v>
      </c>
      <c r="P1842" t="s">
        <v>88</v>
      </c>
      <c r="Q1842" t="s">
        <v>89</v>
      </c>
      <c r="R1842">
        <v>10154</v>
      </c>
      <c r="S1842">
        <v>42175</v>
      </c>
      <c r="T1842">
        <v>42177</v>
      </c>
      <c r="U1842">
        <v>-63.51</v>
      </c>
      <c r="V1842">
        <v>24</v>
      </c>
      <c r="W1842">
        <v>239.82</v>
      </c>
      <c r="X1842">
        <v>42852</v>
      </c>
      <c r="Y1842" t="s">
        <v>3218</v>
      </c>
    </row>
    <row r="1843" spans="1:25" x14ac:dyDescent="0.2">
      <c r="A1843">
        <v>494</v>
      </c>
      <c r="B1843" t="s">
        <v>1050</v>
      </c>
      <c r="C1843" t="s">
        <v>46</v>
      </c>
      <c r="D1843">
        <v>0.02</v>
      </c>
      <c r="E1843">
        <v>9.06</v>
      </c>
      <c r="F1843">
        <v>9.86</v>
      </c>
      <c r="G1843" t="s">
        <v>14</v>
      </c>
      <c r="H1843" t="s">
        <v>15</v>
      </c>
      <c r="I1843" t="s">
        <v>24</v>
      </c>
      <c r="J1843" t="s">
        <v>64</v>
      </c>
      <c r="K1843" t="s">
        <v>49</v>
      </c>
      <c r="L1843" t="s">
        <v>2262</v>
      </c>
      <c r="M1843">
        <v>0.4</v>
      </c>
      <c r="N1843" t="s">
        <v>8</v>
      </c>
      <c r="O1843" t="s">
        <v>35</v>
      </c>
      <c r="P1843" t="s">
        <v>42</v>
      </c>
      <c r="Q1843" t="s">
        <v>118</v>
      </c>
      <c r="R1843">
        <v>98115</v>
      </c>
      <c r="S1843">
        <v>42175</v>
      </c>
      <c r="T1843">
        <v>42177</v>
      </c>
      <c r="U1843">
        <v>-31.754999999999999</v>
      </c>
      <c r="V1843">
        <v>6</v>
      </c>
      <c r="W1843">
        <v>59.95</v>
      </c>
      <c r="X1843">
        <v>88908</v>
      </c>
      <c r="Y1843" t="s">
        <v>3217</v>
      </c>
    </row>
    <row r="1844" spans="1:25" x14ac:dyDescent="0.2">
      <c r="A1844">
        <v>1424</v>
      </c>
      <c r="B1844" t="s">
        <v>413</v>
      </c>
      <c r="C1844" t="s">
        <v>46</v>
      </c>
      <c r="D1844">
        <v>0.05</v>
      </c>
      <c r="E1844">
        <v>8.0399999999999991</v>
      </c>
      <c r="F1844">
        <v>8.94</v>
      </c>
      <c r="G1844" t="s">
        <v>14</v>
      </c>
      <c r="H1844" t="s">
        <v>47</v>
      </c>
      <c r="I1844" t="s">
        <v>24</v>
      </c>
      <c r="J1844" t="s">
        <v>48</v>
      </c>
      <c r="K1844" t="s">
        <v>49</v>
      </c>
      <c r="L1844" t="s">
        <v>2125</v>
      </c>
      <c r="M1844">
        <v>0.4</v>
      </c>
      <c r="N1844" t="s">
        <v>8</v>
      </c>
      <c r="O1844" t="s">
        <v>35</v>
      </c>
      <c r="P1844" t="s">
        <v>36</v>
      </c>
      <c r="Q1844" t="s">
        <v>415</v>
      </c>
      <c r="R1844">
        <v>80112</v>
      </c>
      <c r="S1844">
        <v>42175</v>
      </c>
      <c r="T1844">
        <v>42177</v>
      </c>
      <c r="U1844">
        <v>-164.3948</v>
      </c>
      <c r="V1844">
        <v>15</v>
      </c>
      <c r="W1844">
        <v>121.36</v>
      </c>
      <c r="X1844">
        <v>89449</v>
      </c>
      <c r="Y1844" t="s">
        <v>3217</v>
      </c>
    </row>
    <row r="1845" spans="1:25" x14ac:dyDescent="0.2">
      <c r="A1845">
        <v>2487</v>
      </c>
      <c r="B1845" t="s">
        <v>2722</v>
      </c>
      <c r="C1845" t="s">
        <v>46</v>
      </c>
      <c r="D1845">
        <v>0.04</v>
      </c>
      <c r="E1845">
        <v>3.08</v>
      </c>
      <c r="F1845">
        <v>0.99</v>
      </c>
      <c r="G1845" t="s">
        <v>14</v>
      </c>
      <c r="H1845" t="s">
        <v>3</v>
      </c>
      <c r="I1845" t="s">
        <v>24</v>
      </c>
      <c r="J1845" t="s">
        <v>128</v>
      </c>
      <c r="K1845" t="s">
        <v>49</v>
      </c>
      <c r="L1845" t="s">
        <v>634</v>
      </c>
      <c r="M1845">
        <v>0.37</v>
      </c>
      <c r="N1845" t="s">
        <v>8</v>
      </c>
      <c r="O1845" t="s">
        <v>9</v>
      </c>
      <c r="P1845" t="s">
        <v>51</v>
      </c>
      <c r="Q1845" t="s">
        <v>2723</v>
      </c>
      <c r="R1845">
        <v>30084</v>
      </c>
      <c r="S1845">
        <v>42175</v>
      </c>
      <c r="T1845">
        <v>42176</v>
      </c>
      <c r="U1845">
        <v>257.08319999999998</v>
      </c>
      <c r="V1845">
        <v>14</v>
      </c>
      <c r="W1845">
        <v>43.41</v>
      </c>
      <c r="X1845">
        <v>91415</v>
      </c>
      <c r="Y1845" t="s">
        <v>3215</v>
      </c>
    </row>
    <row r="1846" spans="1:25" x14ac:dyDescent="0.2">
      <c r="A1846">
        <v>2487</v>
      </c>
      <c r="B1846" t="s">
        <v>2722</v>
      </c>
      <c r="C1846" t="s">
        <v>46</v>
      </c>
      <c r="D1846">
        <v>0.1</v>
      </c>
      <c r="E1846">
        <v>2.78</v>
      </c>
      <c r="F1846">
        <v>1.25</v>
      </c>
      <c r="G1846" t="s">
        <v>14</v>
      </c>
      <c r="H1846" t="s">
        <v>3</v>
      </c>
      <c r="I1846" t="s">
        <v>24</v>
      </c>
      <c r="J1846" t="s">
        <v>25</v>
      </c>
      <c r="K1846" t="s">
        <v>26</v>
      </c>
      <c r="L1846" t="s">
        <v>358</v>
      </c>
      <c r="M1846">
        <v>0.59</v>
      </c>
      <c r="N1846" t="s">
        <v>8</v>
      </c>
      <c r="O1846" t="s">
        <v>9</v>
      </c>
      <c r="P1846" t="s">
        <v>51</v>
      </c>
      <c r="Q1846" t="s">
        <v>2723</v>
      </c>
      <c r="R1846">
        <v>30084</v>
      </c>
      <c r="S1846">
        <v>42175</v>
      </c>
      <c r="T1846">
        <v>42176</v>
      </c>
      <c r="U1846">
        <v>0.78539999999999999</v>
      </c>
      <c r="V1846">
        <v>18</v>
      </c>
      <c r="W1846">
        <v>46.42</v>
      </c>
      <c r="X1846">
        <v>91415</v>
      </c>
      <c r="Y1846" t="s">
        <v>3215</v>
      </c>
    </row>
    <row r="1847" spans="1:25" x14ac:dyDescent="0.2">
      <c r="A1847">
        <v>2713</v>
      </c>
      <c r="B1847" t="s">
        <v>2898</v>
      </c>
      <c r="C1847" t="s">
        <v>1</v>
      </c>
      <c r="D1847">
        <v>7.0000000000000007E-2</v>
      </c>
      <c r="E1847">
        <v>2.88</v>
      </c>
      <c r="F1847">
        <v>0.5</v>
      </c>
      <c r="G1847" t="s">
        <v>14</v>
      </c>
      <c r="H1847" t="s">
        <v>70</v>
      </c>
      <c r="I1847" t="s">
        <v>24</v>
      </c>
      <c r="J1847" t="s">
        <v>128</v>
      </c>
      <c r="K1847" t="s">
        <v>49</v>
      </c>
      <c r="L1847" t="s">
        <v>2899</v>
      </c>
      <c r="M1847">
        <v>0.39</v>
      </c>
      <c r="N1847" t="s">
        <v>8</v>
      </c>
      <c r="O1847" t="s">
        <v>28</v>
      </c>
      <c r="P1847" t="s">
        <v>265</v>
      </c>
      <c r="Q1847" t="s">
        <v>2900</v>
      </c>
      <c r="R1847">
        <v>49001</v>
      </c>
      <c r="S1847">
        <v>42176</v>
      </c>
      <c r="T1847">
        <v>42179</v>
      </c>
      <c r="U1847">
        <v>17.429400000000001</v>
      </c>
      <c r="V1847">
        <v>9</v>
      </c>
      <c r="W1847">
        <v>25.26</v>
      </c>
      <c r="X1847">
        <v>88701</v>
      </c>
      <c r="Y1847" t="s">
        <v>3216</v>
      </c>
    </row>
    <row r="1848" spans="1:25" x14ac:dyDescent="0.2">
      <c r="A1848">
        <v>2713</v>
      </c>
      <c r="B1848" t="s">
        <v>2898</v>
      </c>
      <c r="C1848" t="s">
        <v>1</v>
      </c>
      <c r="D1848">
        <v>0.03</v>
      </c>
      <c r="E1848">
        <v>348.21</v>
      </c>
      <c r="F1848">
        <v>40.19</v>
      </c>
      <c r="G1848" t="s">
        <v>2</v>
      </c>
      <c r="H1848" t="s">
        <v>70</v>
      </c>
      <c r="I1848" t="s">
        <v>4</v>
      </c>
      <c r="J1848" t="s">
        <v>5</v>
      </c>
      <c r="K1848" t="s">
        <v>6</v>
      </c>
      <c r="L1848" t="s">
        <v>7</v>
      </c>
      <c r="M1848">
        <v>0.62</v>
      </c>
      <c r="N1848" t="s">
        <v>8</v>
      </c>
      <c r="O1848" t="s">
        <v>28</v>
      </c>
      <c r="P1848" t="s">
        <v>265</v>
      </c>
      <c r="Q1848" t="s">
        <v>2900</v>
      </c>
      <c r="R1848">
        <v>49001</v>
      </c>
      <c r="S1848">
        <v>42176</v>
      </c>
      <c r="T1848">
        <v>42177</v>
      </c>
      <c r="U1848">
        <v>-178.86959999999999</v>
      </c>
      <c r="V1848">
        <v>2</v>
      </c>
      <c r="W1848">
        <v>736.16</v>
      </c>
      <c r="X1848">
        <v>88701</v>
      </c>
      <c r="Y1848" t="s">
        <v>3216</v>
      </c>
    </row>
    <row r="1849" spans="1:25" x14ac:dyDescent="0.2">
      <c r="A1849">
        <v>2049</v>
      </c>
      <c r="B1849" t="s">
        <v>2901</v>
      </c>
      <c r="C1849" t="s">
        <v>13</v>
      </c>
      <c r="D1849">
        <v>0.03</v>
      </c>
      <c r="E1849">
        <v>15.28</v>
      </c>
      <c r="F1849">
        <v>1.99</v>
      </c>
      <c r="G1849" t="s">
        <v>14</v>
      </c>
      <c r="H1849" t="s">
        <v>70</v>
      </c>
      <c r="I1849" t="s">
        <v>16</v>
      </c>
      <c r="J1849" t="s">
        <v>17</v>
      </c>
      <c r="K1849" t="s">
        <v>18</v>
      </c>
      <c r="L1849" t="s">
        <v>488</v>
      </c>
      <c r="M1849">
        <v>0.42</v>
      </c>
      <c r="N1849" t="s">
        <v>8</v>
      </c>
      <c r="O1849" t="s">
        <v>9</v>
      </c>
      <c r="P1849" t="s">
        <v>218</v>
      </c>
      <c r="Q1849" t="s">
        <v>2902</v>
      </c>
      <c r="R1849">
        <v>22801</v>
      </c>
      <c r="S1849">
        <v>42176</v>
      </c>
      <c r="T1849">
        <v>42178</v>
      </c>
      <c r="U1849">
        <v>-266.68599999999998</v>
      </c>
      <c r="V1849">
        <v>19</v>
      </c>
      <c r="W1849">
        <v>290.98</v>
      </c>
      <c r="X1849">
        <v>88220</v>
      </c>
      <c r="Y1849" t="s">
        <v>3215</v>
      </c>
    </row>
    <row r="1850" spans="1:25" x14ac:dyDescent="0.2">
      <c r="A1850">
        <v>2049</v>
      </c>
      <c r="B1850" t="s">
        <v>2901</v>
      </c>
      <c r="C1850" t="s">
        <v>13</v>
      </c>
      <c r="D1850">
        <v>0.09</v>
      </c>
      <c r="E1850">
        <v>1.76</v>
      </c>
      <c r="F1850">
        <v>0.7</v>
      </c>
      <c r="G1850" t="s">
        <v>14</v>
      </c>
      <c r="H1850" t="s">
        <v>70</v>
      </c>
      <c r="I1850" t="s">
        <v>24</v>
      </c>
      <c r="J1850" t="s">
        <v>25</v>
      </c>
      <c r="K1850" t="s">
        <v>26</v>
      </c>
      <c r="L1850" t="s">
        <v>2903</v>
      </c>
      <c r="M1850">
        <v>0.56000000000000005</v>
      </c>
      <c r="N1850" t="s">
        <v>8</v>
      </c>
      <c r="O1850" t="s">
        <v>9</v>
      </c>
      <c r="P1850" t="s">
        <v>218</v>
      </c>
      <c r="Q1850" t="s">
        <v>2902</v>
      </c>
      <c r="R1850">
        <v>22801</v>
      </c>
      <c r="S1850">
        <v>42176</v>
      </c>
      <c r="T1850">
        <v>42179</v>
      </c>
      <c r="U1850">
        <v>-12.278</v>
      </c>
      <c r="V1850">
        <v>13</v>
      </c>
      <c r="W1850">
        <v>21.77</v>
      </c>
      <c r="X1850">
        <v>88220</v>
      </c>
      <c r="Y1850" t="s">
        <v>3215</v>
      </c>
    </row>
    <row r="1851" spans="1:25" x14ac:dyDescent="0.2">
      <c r="A1851">
        <v>2305</v>
      </c>
      <c r="B1851" t="s">
        <v>2904</v>
      </c>
      <c r="C1851" t="s">
        <v>13</v>
      </c>
      <c r="D1851">
        <v>0</v>
      </c>
      <c r="E1851">
        <v>90.48</v>
      </c>
      <c r="F1851">
        <v>19.989999999999998</v>
      </c>
      <c r="G1851" t="s">
        <v>14</v>
      </c>
      <c r="H1851" t="s">
        <v>3</v>
      </c>
      <c r="I1851" t="s">
        <v>24</v>
      </c>
      <c r="J1851" t="s">
        <v>321</v>
      </c>
      <c r="K1851" t="s">
        <v>49</v>
      </c>
      <c r="L1851" t="s">
        <v>478</v>
      </c>
      <c r="M1851">
        <v>0.4</v>
      </c>
      <c r="N1851" t="s">
        <v>8</v>
      </c>
      <c r="O1851" t="s">
        <v>28</v>
      </c>
      <c r="P1851" t="s">
        <v>1047</v>
      </c>
      <c r="Q1851" t="s">
        <v>106</v>
      </c>
      <c r="R1851">
        <v>57201</v>
      </c>
      <c r="S1851">
        <v>42176</v>
      </c>
      <c r="T1851">
        <v>42179</v>
      </c>
      <c r="U1851">
        <v>800.25509999999997</v>
      </c>
      <c r="V1851">
        <v>12</v>
      </c>
      <c r="W1851">
        <v>1159.79</v>
      </c>
      <c r="X1851">
        <v>89869</v>
      </c>
      <c r="Y1851" t="s">
        <v>3216</v>
      </c>
    </row>
    <row r="1852" spans="1:25" x14ac:dyDescent="0.2">
      <c r="A1852">
        <v>648</v>
      </c>
      <c r="B1852" t="s">
        <v>2905</v>
      </c>
      <c r="C1852" t="s">
        <v>46</v>
      </c>
      <c r="D1852">
        <v>0.02</v>
      </c>
      <c r="E1852">
        <v>25.38</v>
      </c>
      <c r="F1852">
        <v>8.99</v>
      </c>
      <c r="G1852" t="s">
        <v>14</v>
      </c>
      <c r="H1852" t="s">
        <v>47</v>
      </c>
      <c r="I1852" t="s">
        <v>4</v>
      </c>
      <c r="J1852" t="s">
        <v>102</v>
      </c>
      <c r="K1852" t="s">
        <v>18</v>
      </c>
      <c r="L1852" t="s">
        <v>2361</v>
      </c>
      <c r="M1852">
        <v>0.5</v>
      </c>
      <c r="N1852" t="s">
        <v>8</v>
      </c>
      <c r="O1852" t="s">
        <v>28</v>
      </c>
      <c r="P1852" t="s">
        <v>79</v>
      </c>
      <c r="Q1852" t="s">
        <v>2906</v>
      </c>
      <c r="R1852">
        <v>60440</v>
      </c>
      <c r="S1852">
        <v>42176</v>
      </c>
      <c r="T1852">
        <v>42177</v>
      </c>
      <c r="U1852">
        <v>-10.36</v>
      </c>
      <c r="V1852">
        <v>1</v>
      </c>
      <c r="W1852">
        <v>34.11</v>
      </c>
      <c r="X1852">
        <v>91365</v>
      </c>
      <c r="Y1852" t="s">
        <v>3216</v>
      </c>
    </row>
    <row r="1853" spans="1:25" x14ac:dyDescent="0.2">
      <c r="A1853">
        <v>792</v>
      </c>
      <c r="B1853" t="s">
        <v>2907</v>
      </c>
      <c r="C1853" t="s">
        <v>46</v>
      </c>
      <c r="D1853">
        <v>0.09</v>
      </c>
      <c r="E1853">
        <v>6.48</v>
      </c>
      <c r="F1853">
        <v>9.68</v>
      </c>
      <c r="G1853" t="s">
        <v>14</v>
      </c>
      <c r="H1853" t="s">
        <v>70</v>
      </c>
      <c r="I1853" t="s">
        <v>24</v>
      </c>
      <c r="J1853" t="s">
        <v>64</v>
      </c>
      <c r="K1853" t="s">
        <v>49</v>
      </c>
      <c r="L1853" t="s">
        <v>2908</v>
      </c>
      <c r="M1853">
        <v>0.36</v>
      </c>
      <c r="N1853" t="s">
        <v>8</v>
      </c>
      <c r="O1853" t="s">
        <v>28</v>
      </c>
      <c r="P1853" t="s">
        <v>183</v>
      </c>
      <c r="Q1853" t="s">
        <v>2909</v>
      </c>
      <c r="R1853">
        <v>73064</v>
      </c>
      <c r="S1853">
        <v>42176</v>
      </c>
      <c r="T1853">
        <v>42177</v>
      </c>
      <c r="U1853">
        <v>-204.16</v>
      </c>
      <c r="V1853">
        <v>16</v>
      </c>
      <c r="W1853">
        <v>99.92</v>
      </c>
      <c r="X1853">
        <v>88753</v>
      </c>
      <c r="Y1853" t="s">
        <v>3216</v>
      </c>
    </row>
    <row r="1854" spans="1:25" x14ac:dyDescent="0.2">
      <c r="A1854">
        <v>1511</v>
      </c>
      <c r="B1854" t="s">
        <v>2910</v>
      </c>
      <c r="C1854" t="s">
        <v>1</v>
      </c>
      <c r="D1854">
        <v>0.09</v>
      </c>
      <c r="E1854">
        <v>20.98</v>
      </c>
      <c r="F1854">
        <v>1.49</v>
      </c>
      <c r="G1854" t="s">
        <v>14</v>
      </c>
      <c r="H1854" t="s">
        <v>70</v>
      </c>
      <c r="I1854" t="s">
        <v>24</v>
      </c>
      <c r="J1854" t="s">
        <v>48</v>
      </c>
      <c r="K1854" t="s">
        <v>49</v>
      </c>
      <c r="L1854" t="s">
        <v>2585</v>
      </c>
      <c r="M1854">
        <v>0.35</v>
      </c>
      <c r="N1854" t="s">
        <v>8</v>
      </c>
      <c r="O1854" t="s">
        <v>28</v>
      </c>
      <c r="P1854" t="s">
        <v>29</v>
      </c>
      <c r="Q1854" t="s">
        <v>2911</v>
      </c>
      <c r="R1854">
        <v>47302</v>
      </c>
      <c r="S1854">
        <v>42177</v>
      </c>
      <c r="T1854">
        <v>42179</v>
      </c>
      <c r="U1854">
        <v>199.1823</v>
      </c>
      <c r="V1854">
        <v>14</v>
      </c>
      <c r="W1854">
        <v>288.67</v>
      </c>
      <c r="X1854">
        <v>90303</v>
      </c>
      <c r="Y1854" t="s">
        <v>3216</v>
      </c>
    </row>
    <row r="1855" spans="1:25" x14ac:dyDescent="0.2">
      <c r="A1855">
        <v>2874</v>
      </c>
      <c r="B1855" t="s">
        <v>2016</v>
      </c>
      <c r="C1855" t="s">
        <v>1</v>
      </c>
      <c r="D1855">
        <v>0.03</v>
      </c>
      <c r="E1855">
        <v>304.99</v>
      </c>
      <c r="F1855">
        <v>19.989999999999998</v>
      </c>
      <c r="G1855" t="s">
        <v>14</v>
      </c>
      <c r="H1855" t="s">
        <v>47</v>
      </c>
      <c r="I1855" t="s">
        <v>24</v>
      </c>
      <c r="J1855" t="s">
        <v>48</v>
      </c>
      <c r="K1855" t="s">
        <v>49</v>
      </c>
      <c r="L1855" t="s">
        <v>2779</v>
      </c>
      <c r="M1855">
        <v>0.4</v>
      </c>
      <c r="N1855" t="s">
        <v>8</v>
      </c>
      <c r="O1855" t="s">
        <v>28</v>
      </c>
      <c r="P1855" t="s">
        <v>109</v>
      </c>
      <c r="Q1855" t="s">
        <v>2017</v>
      </c>
      <c r="R1855">
        <v>68128</v>
      </c>
      <c r="S1855">
        <v>42177</v>
      </c>
      <c r="T1855">
        <v>42179</v>
      </c>
      <c r="U1855">
        <v>4033.6089000000002</v>
      </c>
      <c r="V1855">
        <v>19</v>
      </c>
      <c r="W1855">
        <v>5845.81</v>
      </c>
      <c r="X1855">
        <v>89874</v>
      </c>
      <c r="Y1855" t="s">
        <v>3216</v>
      </c>
    </row>
    <row r="1856" spans="1:25" x14ac:dyDescent="0.2">
      <c r="A1856">
        <v>2874</v>
      </c>
      <c r="B1856" t="s">
        <v>2016</v>
      </c>
      <c r="C1856" t="s">
        <v>1</v>
      </c>
      <c r="D1856">
        <v>0.09</v>
      </c>
      <c r="E1856">
        <v>65.989999999999995</v>
      </c>
      <c r="F1856">
        <v>8.99</v>
      </c>
      <c r="G1856" t="s">
        <v>14</v>
      </c>
      <c r="H1856" t="s">
        <v>47</v>
      </c>
      <c r="I1856" t="s">
        <v>16</v>
      </c>
      <c r="J1856" t="s">
        <v>111</v>
      </c>
      <c r="K1856" t="s">
        <v>49</v>
      </c>
      <c r="L1856" t="s">
        <v>2912</v>
      </c>
      <c r="M1856">
        <v>0.57999999999999996</v>
      </c>
      <c r="N1856" t="s">
        <v>8</v>
      </c>
      <c r="O1856" t="s">
        <v>28</v>
      </c>
      <c r="P1856" t="s">
        <v>109</v>
      </c>
      <c r="Q1856" t="s">
        <v>2017</v>
      </c>
      <c r="R1856">
        <v>68128</v>
      </c>
      <c r="S1856">
        <v>42177</v>
      </c>
      <c r="T1856">
        <v>42179</v>
      </c>
      <c r="U1856">
        <v>141.7824</v>
      </c>
      <c r="V1856">
        <v>12</v>
      </c>
      <c r="W1856">
        <v>633.85</v>
      </c>
      <c r="X1856">
        <v>89874</v>
      </c>
      <c r="Y1856" t="s">
        <v>3216</v>
      </c>
    </row>
    <row r="1857" spans="1:25" x14ac:dyDescent="0.2">
      <c r="A1857">
        <v>2963</v>
      </c>
      <c r="B1857" t="s">
        <v>2913</v>
      </c>
      <c r="C1857" t="s">
        <v>1</v>
      </c>
      <c r="D1857">
        <v>0.01</v>
      </c>
      <c r="E1857">
        <v>7.98</v>
      </c>
      <c r="F1857">
        <v>6.5</v>
      </c>
      <c r="G1857" t="s">
        <v>14</v>
      </c>
      <c r="H1857" t="s">
        <v>15</v>
      </c>
      <c r="I1857" t="s">
        <v>24</v>
      </c>
      <c r="J1857" t="s">
        <v>54</v>
      </c>
      <c r="K1857" t="s">
        <v>120</v>
      </c>
      <c r="L1857" t="s">
        <v>2914</v>
      </c>
      <c r="M1857">
        <v>0.59</v>
      </c>
      <c r="N1857" t="s">
        <v>8</v>
      </c>
      <c r="O1857" t="s">
        <v>87</v>
      </c>
      <c r="P1857" t="s">
        <v>394</v>
      </c>
      <c r="Q1857" t="s">
        <v>2915</v>
      </c>
      <c r="R1857">
        <v>21220</v>
      </c>
      <c r="S1857">
        <v>42177</v>
      </c>
      <c r="T1857">
        <v>42178</v>
      </c>
      <c r="U1857">
        <v>-34.591999999999999</v>
      </c>
      <c r="V1857">
        <v>4</v>
      </c>
      <c r="W1857">
        <v>34.909999999999997</v>
      </c>
      <c r="X1857">
        <v>88612</v>
      </c>
      <c r="Y1857" t="s">
        <v>3218</v>
      </c>
    </row>
    <row r="1858" spans="1:25" x14ac:dyDescent="0.2">
      <c r="A1858">
        <v>3132</v>
      </c>
      <c r="B1858" t="s">
        <v>2528</v>
      </c>
      <c r="C1858" t="s">
        <v>13</v>
      </c>
      <c r="D1858">
        <v>0.1</v>
      </c>
      <c r="E1858">
        <v>180.98</v>
      </c>
      <c r="F1858">
        <v>26.2</v>
      </c>
      <c r="G1858" t="s">
        <v>2</v>
      </c>
      <c r="H1858" t="s">
        <v>70</v>
      </c>
      <c r="I1858" t="s">
        <v>4</v>
      </c>
      <c r="J1858" t="s">
        <v>85</v>
      </c>
      <c r="K1858" t="s">
        <v>33</v>
      </c>
      <c r="L1858" t="s">
        <v>2250</v>
      </c>
      <c r="M1858">
        <v>0.59</v>
      </c>
      <c r="N1858" t="s">
        <v>8</v>
      </c>
      <c r="O1858" t="s">
        <v>28</v>
      </c>
      <c r="P1858" t="s">
        <v>79</v>
      </c>
      <c r="Q1858" t="s">
        <v>2530</v>
      </c>
      <c r="R1858">
        <v>60060</v>
      </c>
      <c r="S1858">
        <v>42177</v>
      </c>
      <c r="T1858">
        <v>42178</v>
      </c>
      <c r="U1858">
        <v>-64.664000000000001</v>
      </c>
      <c r="V1858">
        <v>3</v>
      </c>
      <c r="W1858">
        <v>519.41999999999996</v>
      </c>
      <c r="X1858">
        <v>86790</v>
      </c>
      <c r="Y1858" t="s">
        <v>3216</v>
      </c>
    </row>
    <row r="1859" spans="1:25" x14ac:dyDescent="0.2">
      <c r="A1859">
        <v>437</v>
      </c>
      <c r="B1859" t="s">
        <v>2916</v>
      </c>
      <c r="C1859" t="s">
        <v>23</v>
      </c>
      <c r="D1859">
        <v>0.05</v>
      </c>
      <c r="E1859">
        <v>125.99</v>
      </c>
      <c r="F1859">
        <v>8.08</v>
      </c>
      <c r="G1859" t="s">
        <v>14</v>
      </c>
      <c r="H1859" t="s">
        <v>3</v>
      </c>
      <c r="I1859" t="s">
        <v>16</v>
      </c>
      <c r="J1859" t="s">
        <v>111</v>
      </c>
      <c r="K1859" t="s">
        <v>49</v>
      </c>
      <c r="L1859" t="s">
        <v>2089</v>
      </c>
      <c r="M1859">
        <v>0.56999999999999995</v>
      </c>
      <c r="N1859" t="s">
        <v>8</v>
      </c>
      <c r="O1859" t="s">
        <v>87</v>
      </c>
      <c r="P1859" t="s">
        <v>379</v>
      </c>
      <c r="Q1859" t="s">
        <v>2917</v>
      </c>
      <c r="R1859">
        <v>1462</v>
      </c>
      <c r="S1859">
        <v>42177</v>
      </c>
      <c r="T1859">
        <v>42182</v>
      </c>
      <c r="U1859">
        <v>427.11840000000001</v>
      </c>
      <c r="V1859">
        <v>9</v>
      </c>
      <c r="W1859">
        <v>952.26</v>
      </c>
      <c r="X1859">
        <v>90695</v>
      </c>
      <c r="Y1859" t="s">
        <v>3218</v>
      </c>
    </row>
    <row r="1860" spans="1:25" x14ac:dyDescent="0.2">
      <c r="A1860">
        <v>1127</v>
      </c>
      <c r="B1860" t="s">
        <v>1321</v>
      </c>
      <c r="C1860" t="s">
        <v>23</v>
      </c>
      <c r="D1860">
        <v>0.04</v>
      </c>
      <c r="E1860">
        <v>4.71</v>
      </c>
      <c r="F1860">
        <v>0.7</v>
      </c>
      <c r="G1860" t="s">
        <v>14</v>
      </c>
      <c r="H1860" t="s">
        <v>15</v>
      </c>
      <c r="I1860" t="s">
        <v>24</v>
      </c>
      <c r="J1860" t="s">
        <v>152</v>
      </c>
      <c r="K1860" t="s">
        <v>26</v>
      </c>
      <c r="L1860" t="s">
        <v>2700</v>
      </c>
      <c r="M1860">
        <v>0.8</v>
      </c>
      <c r="N1860" t="s">
        <v>8</v>
      </c>
      <c r="O1860" t="s">
        <v>28</v>
      </c>
      <c r="P1860" t="s">
        <v>163</v>
      </c>
      <c r="Q1860" t="s">
        <v>1322</v>
      </c>
      <c r="R1860">
        <v>78852</v>
      </c>
      <c r="S1860">
        <v>42177</v>
      </c>
      <c r="T1860">
        <v>42181</v>
      </c>
      <c r="U1860">
        <v>4.53</v>
      </c>
      <c r="V1860">
        <v>19</v>
      </c>
      <c r="W1860">
        <v>90.52</v>
      </c>
      <c r="X1860">
        <v>87222</v>
      </c>
      <c r="Y1860" t="s">
        <v>3216</v>
      </c>
    </row>
    <row r="1861" spans="1:25" x14ac:dyDescent="0.2">
      <c r="A1861">
        <v>1128</v>
      </c>
      <c r="B1861" t="s">
        <v>2918</v>
      </c>
      <c r="C1861" t="s">
        <v>23</v>
      </c>
      <c r="D1861">
        <v>0.06</v>
      </c>
      <c r="E1861">
        <v>4.2</v>
      </c>
      <c r="F1861">
        <v>2.2599999999999998</v>
      </c>
      <c r="G1861" t="s">
        <v>14</v>
      </c>
      <c r="H1861" t="s">
        <v>15</v>
      </c>
      <c r="I1861" t="s">
        <v>24</v>
      </c>
      <c r="J1861" t="s">
        <v>64</v>
      </c>
      <c r="K1861" t="s">
        <v>26</v>
      </c>
      <c r="L1861" t="s">
        <v>572</v>
      </c>
      <c r="M1861">
        <v>0.36</v>
      </c>
      <c r="N1861" t="s">
        <v>8</v>
      </c>
      <c r="O1861" t="s">
        <v>28</v>
      </c>
      <c r="P1861" t="s">
        <v>163</v>
      </c>
      <c r="Q1861" t="s">
        <v>2919</v>
      </c>
      <c r="R1861">
        <v>78539</v>
      </c>
      <c r="S1861">
        <v>42177</v>
      </c>
      <c r="T1861">
        <v>42182</v>
      </c>
      <c r="U1861">
        <v>9.7799999999999994</v>
      </c>
      <c r="V1861">
        <v>13</v>
      </c>
      <c r="W1861">
        <v>55.97</v>
      </c>
      <c r="X1861">
        <v>87222</v>
      </c>
      <c r="Y1861" t="s">
        <v>3216</v>
      </c>
    </row>
    <row r="1862" spans="1:25" x14ac:dyDescent="0.2">
      <c r="A1862">
        <v>2279</v>
      </c>
      <c r="B1862" t="s">
        <v>2920</v>
      </c>
      <c r="C1862" t="s">
        <v>23</v>
      </c>
      <c r="D1862">
        <v>0.04</v>
      </c>
      <c r="E1862">
        <v>4.4800000000000004</v>
      </c>
      <c r="F1862">
        <v>2.5</v>
      </c>
      <c r="G1862" t="s">
        <v>63</v>
      </c>
      <c r="H1862" t="s">
        <v>47</v>
      </c>
      <c r="I1862" t="s">
        <v>24</v>
      </c>
      <c r="J1862" t="s">
        <v>321</v>
      </c>
      <c r="K1862" t="s">
        <v>49</v>
      </c>
      <c r="L1862" t="s">
        <v>997</v>
      </c>
      <c r="M1862">
        <v>0.37</v>
      </c>
      <c r="N1862" t="s">
        <v>8</v>
      </c>
      <c r="O1862" t="s">
        <v>87</v>
      </c>
      <c r="P1862" t="s">
        <v>296</v>
      </c>
      <c r="Q1862" t="s">
        <v>2921</v>
      </c>
      <c r="R1862">
        <v>15601</v>
      </c>
      <c r="S1862">
        <v>42177</v>
      </c>
      <c r="T1862">
        <v>42181</v>
      </c>
      <c r="U1862">
        <v>10.32</v>
      </c>
      <c r="V1862">
        <v>7</v>
      </c>
      <c r="W1862">
        <v>35.93</v>
      </c>
      <c r="X1862">
        <v>85949</v>
      </c>
      <c r="Y1862" t="s">
        <v>3218</v>
      </c>
    </row>
    <row r="1863" spans="1:25" x14ac:dyDescent="0.2">
      <c r="A1863">
        <v>101</v>
      </c>
      <c r="B1863" t="s">
        <v>2922</v>
      </c>
      <c r="C1863" t="s">
        <v>92</v>
      </c>
      <c r="D1863">
        <v>0.1</v>
      </c>
      <c r="E1863">
        <v>19.98</v>
      </c>
      <c r="F1863">
        <v>4</v>
      </c>
      <c r="G1863" t="s">
        <v>14</v>
      </c>
      <c r="H1863" t="s">
        <v>15</v>
      </c>
      <c r="I1863" t="s">
        <v>16</v>
      </c>
      <c r="J1863" t="s">
        <v>17</v>
      </c>
      <c r="K1863" t="s">
        <v>49</v>
      </c>
      <c r="L1863" t="s">
        <v>1737</v>
      </c>
      <c r="M1863">
        <v>0.68</v>
      </c>
      <c r="N1863" t="s">
        <v>8</v>
      </c>
      <c r="O1863" t="s">
        <v>87</v>
      </c>
      <c r="P1863" t="s">
        <v>307</v>
      </c>
      <c r="Q1863" t="s">
        <v>2923</v>
      </c>
      <c r="R1863">
        <v>4005</v>
      </c>
      <c r="S1863">
        <v>42177</v>
      </c>
      <c r="T1863">
        <v>42179</v>
      </c>
      <c r="U1863">
        <v>-16.2</v>
      </c>
      <c r="V1863">
        <v>16</v>
      </c>
      <c r="W1863">
        <v>303.58999999999997</v>
      </c>
      <c r="X1863">
        <v>88205</v>
      </c>
      <c r="Y1863" t="s">
        <v>3218</v>
      </c>
    </row>
    <row r="1864" spans="1:25" x14ac:dyDescent="0.2">
      <c r="A1864">
        <v>102</v>
      </c>
      <c r="B1864" t="s">
        <v>2018</v>
      </c>
      <c r="C1864" t="s">
        <v>92</v>
      </c>
      <c r="D1864">
        <v>0.1</v>
      </c>
      <c r="E1864">
        <v>19.98</v>
      </c>
      <c r="F1864">
        <v>4</v>
      </c>
      <c r="G1864" t="s">
        <v>14</v>
      </c>
      <c r="H1864" t="s">
        <v>15</v>
      </c>
      <c r="I1864" t="s">
        <v>16</v>
      </c>
      <c r="J1864" t="s">
        <v>17</v>
      </c>
      <c r="K1864" t="s">
        <v>49</v>
      </c>
      <c r="L1864" t="s">
        <v>1737</v>
      </c>
      <c r="M1864">
        <v>0.68</v>
      </c>
      <c r="N1864" t="s">
        <v>8</v>
      </c>
      <c r="O1864" t="s">
        <v>87</v>
      </c>
      <c r="P1864" t="s">
        <v>379</v>
      </c>
      <c r="Q1864" t="s">
        <v>764</v>
      </c>
      <c r="R1864">
        <v>2129</v>
      </c>
      <c r="S1864">
        <v>42177</v>
      </c>
      <c r="T1864">
        <v>42179</v>
      </c>
      <c r="U1864">
        <v>-20.25</v>
      </c>
      <c r="V1864">
        <v>65</v>
      </c>
      <c r="W1864">
        <v>1233.32</v>
      </c>
      <c r="X1864">
        <v>3397</v>
      </c>
      <c r="Y1864" t="s">
        <v>3218</v>
      </c>
    </row>
    <row r="1865" spans="1:25" x14ac:dyDescent="0.2">
      <c r="A1865">
        <v>102</v>
      </c>
      <c r="B1865" t="s">
        <v>2018</v>
      </c>
      <c r="C1865" t="s">
        <v>92</v>
      </c>
      <c r="D1865">
        <v>0.09</v>
      </c>
      <c r="E1865">
        <v>2.88</v>
      </c>
      <c r="F1865">
        <v>1.49</v>
      </c>
      <c r="G1865" t="s">
        <v>14</v>
      </c>
      <c r="H1865" t="s">
        <v>15</v>
      </c>
      <c r="I1865" t="s">
        <v>24</v>
      </c>
      <c r="J1865" t="s">
        <v>48</v>
      </c>
      <c r="K1865" t="s">
        <v>49</v>
      </c>
      <c r="L1865" t="s">
        <v>2924</v>
      </c>
      <c r="M1865">
        <v>0.36</v>
      </c>
      <c r="N1865" t="s">
        <v>8</v>
      </c>
      <c r="O1865" t="s">
        <v>87</v>
      </c>
      <c r="P1865" t="s">
        <v>379</v>
      </c>
      <c r="Q1865" t="s">
        <v>764</v>
      </c>
      <c r="R1865">
        <v>2129</v>
      </c>
      <c r="S1865">
        <v>42177</v>
      </c>
      <c r="T1865">
        <v>42178</v>
      </c>
      <c r="U1865">
        <v>-3.3809999999999998</v>
      </c>
      <c r="V1865">
        <v>17</v>
      </c>
      <c r="W1865">
        <v>47.31</v>
      </c>
      <c r="X1865">
        <v>3397</v>
      </c>
      <c r="Y1865" t="s">
        <v>3218</v>
      </c>
    </row>
    <row r="1866" spans="1:25" x14ac:dyDescent="0.2">
      <c r="A1866">
        <v>109</v>
      </c>
      <c r="B1866" t="s">
        <v>2925</v>
      </c>
      <c r="C1866" t="s">
        <v>92</v>
      </c>
      <c r="D1866">
        <v>0.09</v>
      </c>
      <c r="E1866">
        <v>2.88</v>
      </c>
      <c r="F1866">
        <v>1.49</v>
      </c>
      <c r="G1866" t="s">
        <v>14</v>
      </c>
      <c r="H1866" t="s">
        <v>15</v>
      </c>
      <c r="I1866" t="s">
        <v>24</v>
      </c>
      <c r="J1866" t="s">
        <v>48</v>
      </c>
      <c r="K1866" t="s">
        <v>49</v>
      </c>
      <c r="L1866" t="s">
        <v>2924</v>
      </c>
      <c r="M1866">
        <v>0.36</v>
      </c>
      <c r="N1866" t="s">
        <v>8</v>
      </c>
      <c r="O1866" t="s">
        <v>87</v>
      </c>
      <c r="P1866" t="s">
        <v>373</v>
      </c>
      <c r="Q1866" t="s">
        <v>2926</v>
      </c>
      <c r="R1866">
        <v>7644</v>
      </c>
      <c r="S1866">
        <v>42177</v>
      </c>
      <c r="T1866">
        <v>42178</v>
      </c>
      <c r="U1866">
        <v>-2.7048000000000001</v>
      </c>
      <c r="V1866">
        <v>4</v>
      </c>
      <c r="W1866">
        <v>11.13</v>
      </c>
      <c r="X1866">
        <v>88205</v>
      </c>
      <c r="Y1866" t="s">
        <v>3218</v>
      </c>
    </row>
    <row r="1867" spans="1:25" x14ac:dyDescent="0.2">
      <c r="A1867">
        <v>522</v>
      </c>
      <c r="B1867" t="s">
        <v>2927</v>
      </c>
      <c r="C1867" t="s">
        <v>92</v>
      </c>
      <c r="D1867">
        <v>0.02</v>
      </c>
      <c r="E1867">
        <v>150.97999999999999</v>
      </c>
      <c r="F1867">
        <v>13.99</v>
      </c>
      <c r="G1867" t="s">
        <v>63</v>
      </c>
      <c r="H1867" t="s">
        <v>3</v>
      </c>
      <c r="I1867" t="s">
        <v>16</v>
      </c>
      <c r="J1867" t="s">
        <v>32</v>
      </c>
      <c r="K1867" t="s">
        <v>120</v>
      </c>
      <c r="L1867" t="s">
        <v>758</v>
      </c>
      <c r="M1867">
        <v>0.38</v>
      </c>
      <c r="N1867" t="s">
        <v>8</v>
      </c>
      <c r="O1867" t="s">
        <v>35</v>
      </c>
      <c r="P1867" t="s">
        <v>115</v>
      </c>
      <c r="Q1867" t="s">
        <v>818</v>
      </c>
      <c r="R1867">
        <v>97756</v>
      </c>
      <c r="S1867">
        <v>42177</v>
      </c>
      <c r="T1867">
        <v>42179</v>
      </c>
      <c r="U1867">
        <v>26.1</v>
      </c>
      <c r="V1867">
        <v>3</v>
      </c>
      <c r="W1867">
        <v>480.37</v>
      </c>
      <c r="X1867">
        <v>89327</v>
      </c>
      <c r="Y1867" t="s">
        <v>3217</v>
      </c>
    </row>
    <row r="1868" spans="1:25" x14ac:dyDescent="0.2">
      <c r="A1868">
        <v>522</v>
      </c>
      <c r="B1868" t="s">
        <v>2927</v>
      </c>
      <c r="C1868" t="s">
        <v>92</v>
      </c>
      <c r="D1868">
        <v>0.1</v>
      </c>
      <c r="E1868">
        <v>5.43</v>
      </c>
      <c r="F1868">
        <v>0.95</v>
      </c>
      <c r="G1868" t="s">
        <v>14</v>
      </c>
      <c r="H1868" t="s">
        <v>3</v>
      </c>
      <c r="I1868" t="s">
        <v>24</v>
      </c>
      <c r="J1868" t="s">
        <v>64</v>
      </c>
      <c r="K1868" t="s">
        <v>26</v>
      </c>
      <c r="L1868" t="s">
        <v>2239</v>
      </c>
      <c r="M1868">
        <v>0.36</v>
      </c>
      <c r="N1868" t="s">
        <v>8</v>
      </c>
      <c r="O1868" t="s">
        <v>35</v>
      </c>
      <c r="P1868" t="s">
        <v>115</v>
      </c>
      <c r="Q1868" t="s">
        <v>818</v>
      </c>
      <c r="R1868">
        <v>97756</v>
      </c>
      <c r="S1868">
        <v>42177</v>
      </c>
      <c r="T1868">
        <v>42179</v>
      </c>
      <c r="U1868">
        <v>-2.58</v>
      </c>
      <c r="V1868">
        <v>1</v>
      </c>
      <c r="W1868">
        <v>5.76</v>
      </c>
      <c r="X1868">
        <v>89327</v>
      </c>
      <c r="Y1868" t="s">
        <v>3217</v>
      </c>
    </row>
    <row r="1869" spans="1:25" x14ac:dyDescent="0.2">
      <c r="A1869">
        <v>522</v>
      </c>
      <c r="B1869" t="s">
        <v>2927</v>
      </c>
      <c r="C1869" t="s">
        <v>92</v>
      </c>
      <c r="D1869">
        <v>0.01</v>
      </c>
      <c r="E1869">
        <v>179.29</v>
      </c>
      <c r="F1869">
        <v>29.21</v>
      </c>
      <c r="G1869" t="s">
        <v>2</v>
      </c>
      <c r="H1869" t="s">
        <v>3</v>
      </c>
      <c r="I1869" t="s">
        <v>4</v>
      </c>
      <c r="J1869" t="s">
        <v>5</v>
      </c>
      <c r="K1869" t="s">
        <v>6</v>
      </c>
      <c r="L1869" t="s">
        <v>519</v>
      </c>
      <c r="M1869">
        <v>0.74</v>
      </c>
      <c r="N1869" t="s">
        <v>8</v>
      </c>
      <c r="O1869" t="s">
        <v>35</v>
      </c>
      <c r="P1869" t="s">
        <v>115</v>
      </c>
      <c r="Q1869" t="s">
        <v>818</v>
      </c>
      <c r="R1869">
        <v>97756</v>
      </c>
      <c r="S1869">
        <v>42177</v>
      </c>
      <c r="T1869">
        <v>42178</v>
      </c>
      <c r="U1869">
        <v>2800.12</v>
      </c>
      <c r="V1869">
        <v>21</v>
      </c>
      <c r="W1869">
        <v>3112.13</v>
      </c>
      <c r="X1869">
        <v>89327</v>
      </c>
      <c r="Y1869" t="s">
        <v>3217</v>
      </c>
    </row>
    <row r="1870" spans="1:25" x14ac:dyDescent="0.2">
      <c r="A1870">
        <v>445</v>
      </c>
      <c r="B1870" t="s">
        <v>2118</v>
      </c>
      <c r="C1870" t="s">
        <v>13</v>
      </c>
      <c r="D1870">
        <v>0.09</v>
      </c>
      <c r="E1870">
        <v>200.98</v>
      </c>
      <c r="F1870">
        <v>55.96</v>
      </c>
      <c r="G1870" t="s">
        <v>2</v>
      </c>
      <c r="H1870" t="s">
        <v>3</v>
      </c>
      <c r="I1870" t="s">
        <v>4</v>
      </c>
      <c r="J1870" t="s">
        <v>93</v>
      </c>
      <c r="K1870" t="s">
        <v>6</v>
      </c>
      <c r="L1870" t="s">
        <v>1615</v>
      </c>
      <c r="M1870">
        <v>0.75</v>
      </c>
      <c r="N1870" t="s">
        <v>8</v>
      </c>
      <c r="O1870" t="s">
        <v>28</v>
      </c>
      <c r="P1870" t="s">
        <v>109</v>
      </c>
      <c r="Q1870" t="s">
        <v>1353</v>
      </c>
      <c r="R1870">
        <v>68701</v>
      </c>
      <c r="S1870">
        <v>42178</v>
      </c>
      <c r="T1870">
        <v>42179</v>
      </c>
      <c r="U1870">
        <v>-512.87199999999996</v>
      </c>
      <c r="V1870">
        <v>9</v>
      </c>
      <c r="W1870">
        <v>1766.68</v>
      </c>
      <c r="X1870">
        <v>88084</v>
      </c>
      <c r="Y1870" t="s">
        <v>3216</v>
      </c>
    </row>
    <row r="1871" spans="1:25" x14ac:dyDescent="0.2">
      <c r="A1871">
        <v>445</v>
      </c>
      <c r="B1871" t="s">
        <v>2118</v>
      </c>
      <c r="C1871" t="s">
        <v>13</v>
      </c>
      <c r="D1871">
        <v>0.09</v>
      </c>
      <c r="E1871">
        <v>2.78</v>
      </c>
      <c r="F1871">
        <v>0.97</v>
      </c>
      <c r="G1871" t="s">
        <v>14</v>
      </c>
      <c r="H1871" t="s">
        <v>3</v>
      </c>
      <c r="I1871" t="s">
        <v>24</v>
      </c>
      <c r="J1871" t="s">
        <v>25</v>
      </c>
      <c r="K1871" t="s">
        <v>26</v>
      </c>
      <c r="L1871" t="s">
        <v>2928</v>
      </c>
      <c r="M1871">
        <v>0.59</v>
      </c>
      <c r="N1871" t="s">
        <v>8</v>
      </c>
      <c r="O1871" t="s">
        <v>28</v>
      </c>
      <c r="P1871" t="s">
        <v>109</v>
      </c>
      <c r="Q1871" t="s">
        <v>1353</v>
      </c>
      <c r="R1871">
        <v>68701</v>
      </c>
      <c r="S1871">
        <v>42178</v>
      </c>
      <c r="T1871">
        <v>42179</v>
      </c>
      <c r="U1871">
        <v>-3.7839999999999998</v>
      </c>
      <c r="V1871">
        <v>11</v>
      </c>
      <c r="W1871">
        <v>29.02</v>
      </c>
      <c r="X1871">
        <v>88084</v>
      </c>
      <c r="Y1871" t="s">
        <v>3216</v>
      </c>
    </row>
    <row r="1872" spans="1:25" x14ac:dyDescent="0.2">
      <c r="A1872">
        <v>2333</v>
      </c>
      <c r="B1872" t="s">
        <v>2929</v>
      </c>
      <c r="C1872" t="s">
        <v>13</v>
      </c>
      <c r="D1872">
        <v>0.06</v>
      </c>
      <c r="E1872">
        <v>180.98</v>
      </c>
      <c r="F1872">
        <v>26.2</v>
      </c>
      <c r="G1872" t="s">
        <v>2</v>
      </c>
      <c r="H1872" t="s">
        <v>3</v>
      </c>
      <c r="I1872" t="s">
        <v>4</v>
      </c>
      <c r="J1872" t="s">
        <v>85</v>
      </c>
      <c r="K1872" t="s">
        <v>33</v>
      </c>
      <c r="L1872" t="s">
        <v>2250</v>
      </c>
      <c r="M1872">
        <v>0.59</v>
      </c>
      <c r="N1872" t="s">
        <v>8</v>
      </c>
      <c r="O1872" t="s">
        <v>28</v>
      </c>
      <c r="P1872" t="s">
        <v>333</v>
      </c>
      <c r="Q1872" t="s">
        <v>2930</v>
      </c>
      <c r="R1872">
        <v>54302</v>
      </c>
      <c r="S1872">
        <v>42178</v>
      </c>
      <c r="T1872">
        <v>42179</v>
      </c>
      <c r="U1872">
        <v>-122.235</v>
      </c>
      <c r="V1872">
        <v>1</v>
      </c>
      <c r="W1872">
        <v>191.73</v>
      </c>
      <c r="X1872">
        <v>89611</v>
      </c>
      <c r="Y1872" t="s">
        <v>3216</v>
      </c>
    </row>
    <row r="1873" spans="1:25" x14ac:dyDescent="0.2">
      <c r="A1873">
        <v>1548</v>
      </c>
      <c r="B1873" t="s">
        <v>2931</v>
      </c>
      <c r="C1873" t="s">
        <v>23</v>
      </c>
      <c r="D1873">
        <v>0</v>
      </c>
      <c r="E1873">
        <v>599.99</v>
      </c>
      <c r="F1873">
        <v>24.49</v>
      </c>
      <c r="G1873" t="s">
        <v>14</v>
      </c>
      <c r="H1873" t="s">
        <v>70</v>
      </c>
      <c r="I1873" t="s">
        <v>16</v>
      </c>
      <c r="J1873" t="s">
        <v>39</v>
      </c>
      <c r="K1873" t="s">
        <v>40</v>
      </c>
      <c r="L1873" t="s">
        <v>2932</v>
      </c>
      <c r="M1873">
        <v>0.44</v>
      </c>
      <c r="N1873" t="s">
        <v>8</v>
      </c>
      <c r="O1873" t="s">
        <v>28</v>
      </c>
      <c r="P1873" t="s">
        <v>29</v>
      </c>
      <c r="Q1873" t="s">
        <v>2408</v>
      </c>
      <c r="R1873">
        <v>47374</v>
      </c>
      <c r="S1873">
        <v>42178</v>
      </c>
      <c r="T1873">
        <v>42180</v>
      </c>
      <c r="U1873">
        <v>-367.16500000000002</v>
      </c>
      <c r="V1873">
        <v>18</v>
      </c>
      <c r="W1873">
        <v>11015.82</v>
      </c>
      <c r="X1873">
        <v>88487</v>
      </c>
      <c r="Y1873" t="s">
        <v>3216</v>
      </c>
    </row>
    <row r="1874" spans="1:25" x14ac:dyDescent="0.2">
      <c r="A1874">
        <v>2215</v>
      </c>
      <c r="B1874" t="s">
        <v>2933</v>
      </c>
      <c r="C1874" t="s">
        <v>23</v>
      </c>
      <c r="D1874">
        <v>7.0000000000000007E-2</v>
      </c>
      <c r="E1874">
        <v>3.28</v>
      </c>
      <c r="F1874">
        <v>3.97</v>
      </c>
      <c r="G1874" t="s">
        <v>14</v>
      </c>
      <c r="H1874" t="s">
        <v>70</v>
      </c>
      <c r="I1874" t="s">
        <v>24</v>
      </c>
      <c r="J1874" t="s">
        <v>25</v>
      </c>
      <c r="K1874" t="s">
        <v>26</v>
      </c>
      <c r="L1874" t="s">
        <v>343</v>
      </c>
      <c r="M1874">
        <v>0.56000000000000005</v>
      </c>
      <c r="N1874" t="s">
        <v>8</v>
      </c>
      <c r="O1874" t="s">
        <v>87</v>
      </c>
      <c r="P1874" t="s">
        <v>293</v>
      </c>
      <c r="Q1874" t="s">
        <v>2934</v>
      </c>
      <c r="R1874">
        <v>44646</v>
      </c>
      <c r="S1874">
        <v>42178</v>
      </c>
      <c r="T1874">
        <v>42178</v>
      </c>
      <c r="U1874">
        <v>-22.175999999999998</v>
      </c>
      <c r="V1874">
        <v>4</v>
      </c>
      <c r="W1874">
        <v>14.76</v>
      </c>
      <c r="X1874">
        <v>90314</v>
      </c>
      <c r="Y1874" t="s">
        <v>3218</v>
      </c>
    </row>
    <row r="1875" spans="1:25" x14ac:dyDescent="0.2">
      <c r="A1875">
        <v>2216</v>
      </c>
      <c r="B1875" t="s">
        <v>2935</v>
      </c>
      <c r="C1875" t="s">
        <v>23</v>
      </c>
      <c r="D1875">
        <v>0.02</v>
      </c>
      <c r="E1875">
        <v>256.99</v>
      </c>
      <c r="F1875">
        <v>11.25</v>
      </c>
      <c r="G1875" t="s">
        <v>14</v>
      </c>
      <c r="H1875" t="s">
        <v>70</v>
      </c>
      <c r="I1875" t="s">
        <v>16</v>
      </c>
      <c r="J1875" t="s">
        <v>17</v>
      </c>
      <c r="K1875" t="s">
        <v>49</v>
      </c>
      <c r="L1875" t="s">
        <v>2597</v>
      </c>
      <c r="M1875">
        <v>0.51</v>
      </c>
      <c r="N1875" t="s">
        <v>8</v>
      </c>
      <c r="O1875" t="s">
        <v>87</v>
      </c>
      <c r="P1875" t="s">
        <v>293</v>
      </c>
      <c r="Q1875" t="s">
        <v>2109</v>
      </c>
      <c r="R1875">
        <v>44256</v>
      </c>
      <c r="S1875">
        <v>42178</v>
      </c>
      <c r="T1875">
        <v>42185</v>
      </c>
      <c r="U1875">
        <v>-214.10400000000001</v>
      </c>
      <c r="V1875">
        <v>3</v>
      </c>
      <c r="W1875">
        <v>808.44</v>
      </c>
      <c r="X1875">
        <v>90314</v>
      </c>
      <c r="Y1875" t="s">
        <v>3218</v>
      </c>
    </row>
    <row r="1876" spans="1:25" x14ac:dyDescent="0.2">
      <c r="A1876">
        <v>2216</v>
      </c>
      <c r="B1876" t="s">
        <v>2935</v>
      </c>
      <c r="C1876" t="s">
        <v>23</v>
      </c>
      <c r="D1876">
        <v>0.01</v>
      </c>
      <c r="E1876">
        <v>6.48</v>
      </c>
      <c r="F1876">
        <v>5.14</v>
      </c>
      <c r="G1876" t="s">
        <v>14</v>
      </c>
      <c r="H1876" t="s">
        <v>70</v>
      </c>
      <c r="I1876" t="s">
        <v>24</v>
      </c>
      <c r="J1876" t="s">
        <v>64</v>
      </c>
      <c r="K1876" t="s">
        <v>49</v>
      </c>
      <c r="L1876" t="s">
        <v>1721</v>
      </c>
      <c r="M1876">
        <v>0.37</v>
      </c>
      <c r="N1876" t="s">
        <v>8</v>
      </c>
      <c r="O1876" t="s">
        <v>87</v>
      </c>
      <c r="P1876" t="s">
        <v>293</v>
      </c>
      <c r="Q1876" t="s">
        <v>2109</v>
      </c>
      <c r="R1876">
        <v>44256</v>
      </c>
      <c r="S1876">
        <v>42178</v>
      </c>
      <c r="T1876">
        <v>42180</v>
      </c>
      <c r="U1876">
        <v>-26.936</v>
      </c>
      <c r="V1876">
        <v>10</v>
      </c>
      <c r="W1876">
        <v>67.41</v>
      </c>
      <c r="X1876">
        <v>90314</v>
      </c>
      <c r="Y1876" t="s">
        <v>3218</v>
      </c>
    </row>
    <row r="1877" spans="1:25" x14ac:dyDescent="0.2">
      <c r="A1877">
        <v>2352</v>
      </c>
      <c r="B1877" t="s">
        <v>2894</v>
      </c>
      <c r="C1877" t="s">
        <v>46</v>
      </c>
      <c r="D1877">
        <v>0.09</v>
      </c>
      <c r="E1877">
        <v>71.37</v>
      </c>
      <c r="F1877">
        <v>69</v>
      </c>
      <c r="G1877" t="s">
        <v>14</v>
      </c>
      <c r="H1877" t="s">
        <v>47</v>
      </c>
      <c r="I1877" t="s">
        <v>4</v>
      </c>
      <c r="J1877" t="s">
        <v>5</v>
      </c>
      <c r="K1877" t="s">
        <v>40</v>
      </c>
      <c r="L1877" t="s">
        <v>1007</v>
      </c>
      <c r="M1877">
        <v>0.68</v>
      </c>
      <c r="N1877" t="s">
        <v>8</v>
      </c>
      <c r="O1877" t="s">
        <v>87</v>
      </c>
      <c r="P1877" t="s">
        <v>394</v>
      </c>
      <c r="Q1877" t="s">
        <v>2895</v>
      </c>
      <c r="R1877">
        <v>21501</v>
      </c>
      <c r="S1877">
        <v>42178</v>
      </c>
      <c r="T1877">
        <v>42179</v>
      </c>
      <c r="U1877">
        <v>-1537.1356000000001</v>
      </c>
      <c r="V1877">
        <v>19</v>
      </c>
      <c r="W1877">
        <v>1302.98</v>
      </c>
      <c r="X1877">
        <v>86166</v>
      </c>
      <c r="Y1877" t="s">
        <v>3218</v>
      </c>
    </row>
    <row r="1878" spans="1:25" x14ac:dyDescent="0.2">
      <c r="A1878">
        <v>2044</v>
      </c>
      <c r="B1878" t="s">
        <v>2936</v>
      </c>
      <c r="C1878" t="s">
        <v>23</v>
      </c>
      <c r="D1878">
        <v>0.09</v>
      </c>
      <c r="E1878">
        <v>20.99</v>
      </c>
      <c r="F1878">
        <v>2.5</v>
      </c>
      <c r="G1878" t="s">
        <v>14</v>
      </c>
      <c r="H1878" t="s">
        <v>70</v>
      </c>
      <c r="I1878" t="s">
        <v>16</v>
      </c>
      <c r="J1878" t="s">
        <v>111</v>
      </c>
      <c r="K1878" t="s">
        <v>26</v>
      </c>
      <c r="L1878" t="s">
        <v>1177</v>
      </c>
      <c r="M1878">
        <v>0.81</v>
      </c>
      <c r="N1878" t="s">
        <v>8</v>
      </c>
      <c r="O1878" t="s">
        <v>9</v>
      </c>
      <c r="P1878" t="s">
        <v>20</v>
      </c>
      <c r="Q1878" t="s">
        <v>2937</v>
      </c>
      <c r="R1878">
        <v>72756</v>
      </c>
      <c r="S1878">
        <v>42179</v>
      </c>
      <c r="T1878">
        <v>42186</v>
      </c>
      <c r="U1878">
        <v>-136.12200000000001</v>
      </c>
      <c r="V1878">
        <v>6</v>
      </c>
      <c r="W1878">
        <v>100.11</v>
      </c>
      <c r="X1878">
        <v>88692</v>
      </c>
      <c r="Y1878" t="s">
        <v>3215</v>
      </c>
    </row>
    <row r="1879" spans="1:25" x14ac:dyDescent="0.2">
      <c r="A1879">
        <v>3325</v>
      </c>
      <c r="B1879" t="s">
        <v>2259</v>
      </c>
      <c r="C1879" t="s">
        <v>23</v>
      </c>
      <c r="D1879">
        <v>0</v>
      </c>
      <c r="E1879">
        <v>8.74</v>
      </c>
      <c r="F1879">
        <v>8.2899999999999991</v>
      </c>
      <c r="G1879" t="s">
        <v>14</v>
      </c>
      <c r="H1879" t="s">
        <v>15</v>
      </c>
      <c r="I1879" t="s">
        <v>24</v>
      </c>
      <c r="J1879" t="s">
        <v>321</v>
      </c>
      <c r="K1879" t="s">
        <v>49</v>
      </c>
      <c r="L1879" t="s">
        <v>416</v>
      </c>
      <c r="M1879">
        <v>0.38</v>
      </c>
      <c r="N1879" t="s">
        <v>8</v>
      </c>
      <c r="O1879" t="s">
        <v>35</v>
      </c>
      <c r="P1879" t="s">
        <v>115</v>
      </c>
      <c r="Q1879" t="s">
        <v>2261</v>
      </c>
      <c r="R1879">
        <v>97420</v>
      </c>
      <c r="S1879">
        <v>42179</v>
      </c>
      <c r="T1879">
        <v>42181</v>
      </c>
      <c r="U1879">
        <v>-79.400000000000006</v>
      </c>
      <c r="V1879">
        <v>14</v>
      </c>
      <c r="W1879">
        <v>131.62</v>
      </c>
      <c r="X1879">
        <v>90986</v>
      </c>
      <c r="Y1879" t="s">
        <v>3217</v>
      </c>
    </row>
    <row r="1880" spans="1:25" x14ac:dyDescent="0.2">
      <c r="A1880">
        <v>721</v>
      </c>
      <c r="B1880" t="s">
        <v>2116</v>
      </c>
      <c r="C1880" t="s">
        <v>46</v>
      </c>
      <c r="D1880">
        <v>0.04</v>
      </c>
      <c r="E1880">
        <v>10.64</v>
      </c>
      <c r="F1880">
        <v>5.16</v>
      </c>
      <c r="G1880" t="s">
        <v>14</v>
      </c>
      <c r="H1880" t="s">
        <v>70</v>
      </c>
      <c r="I1880" t="s">
        <v>4</v>
      </c>
      <c r="J1880" t="s">
        <v>102</v>
      </c>
      <c r="K1880" t="s">
        <v>49</v>
      </c>
      <c r="L1880" t="s">
        <v>1820</v>
      </c>
      <c r="M1880">
        <v>0.56999999999999995</v>
      </c>
      <c r="N1880" t="s">
        <v>8</v>
      </c>
      <c r="O1880" t="s">
        <v>28</v>
      </c>
      <c r="P1880" t="s">
        <v>29</v>
      </c>
      <c r="Q1880" t="s">
        <v>2117</v>
      </c>
      <c r="R1880">
        <v>46041</v>
      </c>
      <c r="S1880">
        <v>42179</v>
      </c>
      <c r="T1880">
        <v>42180</v>
      </c>
      <c r="U1880">
        <v>24.096</v>
      </c>
      <c r="V1880">
        <v>6</v>
      </c>
      <c r="W1880">
        <v>66.900000000000006</v>
      </c>
      <c r="X1880">
        <v>91053</v>
      </c>
      <c r="Y1880" t="s">
        <v>3216</v>
      </c>
    </row>
    <row r="1881" spans="1:25" x14ac:dyDescent="0.2">
      <c r="A1881">
        <v>721</v>
      </c>
      <c r="B1881" t="s">
        <v>2116</v>
      </c>
      <c r="C1881" t="s">
        <v>46</v>
      </c>
      <c r="D1881">
        <v>0.03</v>
      </c>
      <c r="E1881">
        <v>2.78</v>
      </c>
      <c r="F1881">
        <v>1.34</v>
      </c>
      <c r="G1881" t="s">
        <v>63</v>
      </c>
      <c r="H1881" t="s">
        <v>70</v>
      </c>
      <c r="I1881" t="s">
        <v>24</v>
      </c>
      <c r="J1881" t="s">
        <v>25</v>
      </c>
      <c r="K1881" t="s">
        <v>26</v>
      </c>
      <c r="L1881" t="s">
        <v>2938</v>
      </c>
      <c r="M1881">
        <v>0.45</v>
      </c>
      <c r="N1881" t="s">
        <v>8</v>
      </c>
      <c r="O1881" t="s">
        <v>28</v>
      </c>
      <c r="P1881" t="s">
        <v>29</v>
      </c>
      <c r="Q1881" t="s">
        <v>2117</v>
      </c>
      <c r="R1881">
        <v>46041</v>
      </c>
      <c r="S1881">
        <v>42179</v>
      </c>
      <c r="T1881">
        <v>42181</v>
      </c>
      <c r="U1881">
        <v>6.9720000000000004</v>
      </c>
      <c r="V1881">
        <v>15</v>
      </c>
      <c r="W1881">
        <v>43.13</v>
      </c>
      <c r="X1881">
        <v>91053</v>
      </c>
      <c r="Y1881" t="s">
        <v>3216</v>
      </c>
    </row>
    <row r="1882" spans="1:25" x14ac:dyDescent="0.2">
      <c r="A1882">
        <v>3084</v>
      </c>
      <c r="B1882" t="s">
        <v>2210</v>
      </c>
      <c r="C1882" t="s">
        <v>46</v>
      </c>
      <c r="D1882">
        <v>0.01</v>
      </c>
      <c r="E1882">
        <v>7.1</v>
      </c>
      <c r="F1882">
        <v>6.05</v>
      </c>
      <c r="G1882" t="s">
        <v>14</v>
      </c>
      <c r="H1882" t="s">
        <v>3</v>
      </c>
      <c r="I1882" t="s">
        <v>24</v>
      </c>
      <c r="J1882" t="s">
        <v>48</v>
      </c>
      <c r="K1882" t="s">
        <v>49</v>
      </c>
      <c r="L1882" t="s">
        <v>227</v>
      </c>
      <c r="M1882">
        <v>0.39</v>
      </c>
      <c r="N1882" t="s">
        <v>8</v>
      </c>
      <c r="O1882" t="s">
        <v>35</v>
      </c>
      <c r="P1882" t="s">
        <v>42</v>
      </c>
      <c r="Q1882" t="s">
        <v>463</v>
      </c>
      <c r="R1882">
        <v>98503</v>
      </c>
      <c r="S1882">
        <v>42179</v>
      </c>
      <c r="T1882">
        <v>42180</v>
      </c>
      <c r="U1882">
        <v>-39.186250000000001</v>
      </c>
      <c r="V1882">
        <v>18</v>
      </c>
      <c r="W1882">
        <v>133.19</v>
      </c>
      <c r="X1882">
        <v>89880</v>
      </c>
      <c r="Y1882" t="s">
        <v>3217</v>
      </c>
    </row>
    <row r="1883" spans="1:25" x14ac:dyDescent="0.2">
      <c r="A1883">
        <v>3084</v>
      </c>
      <c r="B1883" t="s">
        <v>2210</v>
      </c>
      <c r="C1883" t="s">
        <v>46</v>
      </c>
      <c r="D1883">
        <v>0.05</v>
      </c>
      <c r="E1883">
        <v>18.97</v>
      </c>
      <c r="F1883">
        <v>9.0299999999999994</v>
      </c>
      <c r="G1883" t="s">
        <v>14</v>
      </c>
      <c r="H1883" t="s">
        <v>3</v>
      </c>
      <c r="I1883" t="s">
        <v>24</v>
      </c>
      <c r="J1883" t="s">
        <v>64</v>
      </c>
      <c r="K1883" t="s">
        <v>49</v>
      </c>
      <c r="L1883" t="s">
        <v>606</v>
      </c>
      <c r="M1883">
        <v>0.37</v>
      </c>
      <c r="N1883" t="s">
        <v>8</v>
      </c>
      <c r="O1883" t="s">
        <v>35</v>
      </c>
      <c r="P1883" t="s">
        <v>42</v>
      </c>
      <c r="Q1883" t="s">
        <v>463</v>
      </c>
      <c r="R1883">
        <v>98503</v>
      </c>
      <c r="S1883">
        <v>42179</v>
      </c>
      <c r="T1883">
        <v>42180</v>
      </c>
      <c r="U1883">
        <v>-1.89</v>
      </c>
      <c r="V1883">
        <v>5</v>
      </c>
      <c r="W1883">
        <v>97.33</v>
      </c>
      <c r="X1883">
        <v>89880</v>
      </c>
      <c r="Y1883" t="s">
        <v>3217</v>
      </c>
    </row>
    <row r="1884" spans="1:25" x14ac:dyDescent="0.2">
      <c r="A1884">
        <v>1416</v>
      </c>
      <c r="B1884" t="s">
        <v>2406</v>
      </c>
      <c r="C1884" t="s">
        <v>13</v>
      </c>
      <c r="D1884">
        <v>0.04</v>
      </c>
      <c r="E1884">
        <v>46.89</v>
      </c>
      <c r="F1884">
        <v>5.0999999999999996</v>
      </c>
      <c r="G1884" t="s">
        <v>14</v>
      </c>
      <c r="H1884" t="s">
        <v>3</v>
      </c>
      <c r="I1884" t="s">
        <v>24</v>
      </c>
      <c r="J1884" t="s">
        <v>71</v>
      </c>
      <c r="K1884" t="s">
        <v>120</v>
      </c>
      <c r="L1884" t="s">
        <v>1819</v>
      </c>
      <c r="M1884">
        <v>0.46</v>
      </c>
      <c r="N1884" t="s">
        <v>8</v>
      </c>
      <c r="O1884" t="s">
        <v>28</v>
      </c>
      <c r="P1884" t="s">
        <v>29</v>
      </c>
      <c r="Q1884" t="s">
        <v>1488</v>
      </c>
      <c r="R1884">
        <v>46203</v>
      </c>
      <c r="S1884">
        <v>42180</v>
      </c>
      <c r="T1884">
        <v>42182</v>
      </c>
      <c r="U1884">
        <v>87.12</v>
      </c>
      <c r="V1884">
        <v>4</v>
      </c>
      <c r="W1884">
        <v>182.61</v>
      </c>
      <c r="X1884">
        <v>90540</v>
      </c>
      <c r="Y1884" t="s">
        <v>3216</v>
      </c>
    </row>
    <row r="1885" spans="1:25" x14ac:dyDescent="0.2">
      <c r="A1885">
        <v>1551</v>
      </c>
      <c r="B1885" t="s">
        <v>2939</v>
      </c>
      <c r="C1885" t="s">
        <v>23</v>
      </c>
      <c r="D1885">
        <v>7.0000000000000007E-2</v>
      </c>
      <c r="E1885">
        <v>17.7</v>
      </c>
      <c r="F1885">
        <v>9.4700000000000006</v>
      </c>
      <c r="G1885" t="s">
        <v>14</v>
      </c>
      <c r="H1885" t="s">
        <v>15</v>
      </c>
      <c r="I1885" t="s">
        <v>24</v>
      </c>
      <c r="J1885" t="s">
        <v>54</v>
      </c>
      <c r="K1885" t="s">
        <v>49</v>
      </c>
      <c r="L1885" t="s">
        <v>1027</v>
      </c>
      <c r="M1885">
        <v>0.59</v>
      </c>
      <c r="N1885" t="s">
        <v>8</v>
      </c>
      <c r="O1885" t="s">
        <v>9</v>
      </c>
      <c r="P1885" t="s">
        <v>10</v>
      </c>
      <c r="Q1885" t="s">
        <v>2940</v>
      </c>
      <c r="R1885">
        <v>39530</v>
      </c>
      <c r="S1885">
        <v>42180</v>
      </c>
      <c r="T1885">
        <v>42186</v>
      </c>
      <c r="U1885">
        <v>-243.54400000000001</v>
      </c>
      <c r="V1885">
        <v>18</v>
      </c>
      <c r="W1885">
        <v>300.67</v>
      </c>
      <c r="X1885">
        <v>87488</v>
      </c>
      <c r="Y1885" t="s">
        <v>3215</v>
      </c>
    </row>
    <row r="1886" spans="1:25" x14ac:dyDescent="0.2">
      <c r="A1886">
        <v>3128</v>
      </c>
      <c r="B1886" t="s">
        <v>2941</v>
      </c>
      <c r="C1886" t="s">
        <v>23</v>
      </c>
      <c r="D1886">
        <v>0.08</v>
      </c>
      <c r="E1886">
        <v>3.69</v>
      </c>
      <c r="F1886">
        <v>2.5</v>
      </c>
      <c r="G1886" t="s">
        <v>14</v>
      </c>
      <c r="H1886" t="s">
        <v>3</v>
      </c>
      <c r="I1886" t="s">
        <v>24</v>
      </c>
      <c r="J1886" t="s">
        <v>321</v>
      </c>
      <c r="K1886" t="s">
        <v>49</v>
      </c>
      <c r="L1886" t="s">
        <v>2206</v>
      </c>
      <c r="M1886">
        <v>0.39</v>
      </c>
      <c r="N1886" t="s">
        <v>8</v>
      </c>
      <c r="O1886" t="s">
        <v>9</v>
      </c>
      <c r="P1886" t="s">
        <v>144</v>
      </c>
      <c r="Q1886" t="s">
        <v>2942</v>
      </c>
      <c r="R1886">
        <v>71109</v>
      </c>
      <c r="S1886">
        <v>42180</v>
      </c>
      <c r="T1886">
        <v>42185</v>
      </c>
      <c r="U1886">
        <v>-139.07599999999999</v>
      </c>
      <c r="V1886">
        <v>9</v>
      </c>
      <c r="W1886">
        <v>31.98</v>
      </c>
      <c r="X1886">
        <v>89810</v>
      </c>
      <c r="Y1886" t="s">
        <v>3215</v>
      </c>
    </row>
    <row r="1887" spans="1:25" x14ac:dyDescent="0.2">
      <c r="A1887">
        <v>3176</v>
      </c>
      <c r="B1887" t="s">
        <v>2385</v>
      </c>
      <c r="C1887" t="s">
        <v>23</v>
      </c>
      <c r="D1887">
        <v>0.02</v>
      </c>
      <c r="E1887">
        <v>58.14</v>
      </c>
      <c r="F1887">
        <v>36.61</v>
      </c>
      <c r="G1887" t="s">
        <v>2</v>
      </c>
      <c r="H1887" t="s">
        <v>15</v>
      </c>
      <c r="I1887" t="s">
        <v>4</v>
      </c>
      <c r="J1887" t="s">
        <v>93</v>
      </c>
      <c r="K1887" t="s">
        <v>6</v>
      </c>
      <c r="L1887" t="s">
        <v>2551</v>
      </c>
      <c r="M1887">
        <v>0.61</v>
      </c>
      <c r="N1887" t="s">
        <v>8</v>
      </c>
      <c r="O1887" t="s">
        <v>9</v>
      </c>
      <c r="P1887" t="s">
        <v>99</v>
      </c>
      <c r="Q1887" t="s">
        <v>2387</v>
      </c>
      <c r="R1887">
        <v>32216</v>
      </c>
      <c r="S1887">
        <v>42180</v>
      </c>
      <c r="T1887">
        <v>42186</v>
      </c>
      <c r="U1887">
        <v>0.25800000000000001</v>
      </c>
      <c r="V1887">
        <v>22</v>
      </c>
      <c r="W1887">
        <v>1358.02</v>
      </c>
      <c r="X1887">
        <v>90821</v>
      </c>
      <c r="Y1887" t="s">
        <v>3215</v>
      </c>
    </row>
    <row r="1888" spans="1:25" x14ac:dyDescent="0.2">
      <c r="A1888">
        <v>3176</v>
      </c>
      <c r="B1888" t="s">
        <v>2385</v>
      </c>
      <c r="C1888" t="s">
        <v>23</v>
      </c>
      <c r="D1888">
        <v>0.03</v>
      </c>
      <c r="E1888">
        <v>15.57</v>
      </c>
      <c r="F1888">
        <v>1.39</v>
      </c>
      <c r="G1888" t="s">
        <v>14</v>
      </c>
      <c r="H1888" t="s">
        <v>15</v>
      </c>
      <c r="I1888" t="s">
        <v>24</v>
      </c>
      <c r="J1888" t="s">
        <v>321</v>
      </c>
      <c r="K1888" t="s">
        <v>49</v>
      </c>
      <c r="L1888" t="s">
        <v>2316</v>
      </c>
      <c r="M1888">
        <v>0.38</v>
      </c>
      <c r="N1888" t="s">
        <v>8</v>
      </c>
      <c r="O1888" t="s">
        <v>9</v>
      </c>
      <c r="P1888" t="s">
        <v>99</v>
      </c>
      <c r="Q1888" t="s">
        <v>2387</v>
      </c>
      <c r="R1888">
        <v>32216</v>
      </c>
      <c r="S1888">
        <v>42180</v>
      </c>
      <c r="T1888">
        <v>42186</v>
      </c>
      <c r="U1888">
        <v>63.222000000000001</v>
      </c>
      <c r="V1888">
        <v>22</v>
      </c>
      <c r="W1888">
        <v>358.84</v>
      </c>
      <c r="X1888">
        <v>90821</v>
      </c>
      <c r="Y1888" t="s">
        <v>3215</v>
      </c>
    </row>
    <row r="1889" spans="1:25" x14ac:dyDescent="0.2">
      <c r="A1889">
        <v>447</v>
      </c>
      <c r="B1889" t="s">
        <v>2943</v>
      </c>
      <c r="C1889" t="s">
        <v>46</v>
      </c>
      <c r="D1889">
        <v>0.04</v>
      </c>
      <c r="E1889">
        <v>130.97999999999999</v>
      </c>
      <c r="F1889">
        <v>30</v>
      </c>
      <c r="G1889" t="s">
        <v>2</v>
      </c>
      <c r="H1889" t="s">
        <v>70</v>
      </c>
      <c r="I1889" t="s">
        <v>4</v>
      </c>
      <c r="J1889" t="s">
        <v>85</v>
      </c>
      <c r="K1889" t="s">
        <v>33</v>
      </c>
      <c r="L1889" t="s">
        <v>2175</v>
      </c>
      <c r="M1889">
        <v>0.78</v>
      </c>
      <c r="N1889" t="s">
        <v>8</v>
      </c>
      <c r="O1889" t="s">
        <v>28</v>
      </c>
      <c r="P1889" t="s">
        <v>60</v>
      </c>
      <c r="Q1889" t="s">
        <v>1625</v>
      </c>
      <c r="R1889">
        <v>55113</v>
      </c>
      <c r="S1889">
        <v>42180</v>
      </c>
      <c r="T1889">
        <v>42183</v>
      </c>
      <c r="U1889">
        <v>-82.903999999999996</v>
      </c>
      <c r="V1889">
        <v>1</v>
      </c>
      <c r="W1889">
        <v>159.51</v>
      </c>
      <c r="X1889">
        <v>90449</v>
      </c>
      <c r="Y1889" t="s">
        <v>3216</v>
      </c>
    </row>
    <row r="1890" spans="1:25" x14ac:dyDescent="0.2">
      <c r="A1890">
        <v>447</v>
      </c>
      <c r="B1890" t="s">
        <v>2943</v>
      </c>
      <c r="C1890" t="s">
        <v>46</v>
      </c>
      <c r="D1890">
        <v>0.05</v>
      </c>
      <c r="E1890">
        <v>200.99</v>
      </c>
      <c r="F1890">
        <v>4.2</v>
      </c>
      <c r="G1890" t="s">
        <v>14</v>
      </c>
      <c r="H1890" t="s">
        <v>70</v>
      </c>
      <c r="I1890" t="s">
        <v>16</v>
      </c>
      <c r="J1890" t="s">
        <v>111</v>
      </c>
      <c r="K1890" t="s">
        <v>49</v>
      </c>
      <c r="L1890" t="s">
        <v>770</v>
      </c>
      <c r="M1890">
        <v>0.59</v>
      </c>
      <c r="N1890" t="s">
        <v>8</v>
      </c>
      <c r="O1890" t="s">
        <v>28</v>
      </c>
      <c r="P1890" t="s">
        <v>60</v>
      </c>
      <c r="Q1890" t="s">
        <v>1625</v>
      </c>
      <c r="R1890">
        <v>55113</v>
      </c>
      <c r="S1890">
        <v>42180</v>
      </c>
      <c r="T1890">
        <v>42180</v>
      </c>
      <c r="U1890">
        <v>1268.8064999999999</v>
      </c>
      <c r="V1890">
        <v>11</v>
      </c>
      <c r="W1890">
        <v>1838.85</v>
      </c>
      <c r="X1890">
        <v>90449</v>
      </c>
      <c r="Y1890" t="s">
        <v>3216</v>
      </c>
    </row>
    <row r="1891" spans="1:25" x14ac:dyDescent="0.2">
      <c r="A1891">
        <v>1419</v>
      </c>
      <c r="B1891" t="s">
        <v>2944</v>
      </c>
      <c r="C1891" t="s">
        <v>46</v>
      </c>
      <c r="D1891">
        <v>0.01</v>
      </c>
      <c r="E1891">
        <v>124.49</v>
      </c>
      <c r="F1891">
        <v>51.94</v>
      </c>
      <c r="G1891" t="s">
        <v>2</v>
      </c>
      <c r="H1891" t="s">
        <v>3</v>
      </c>
      <c r="I1891" t="s">
        <v>4</v>
      </c>
      <c r="J1891" t="s">
        <v>5</v>
      </c>
      <c r="K1891" t="s">
        <v>6</v>
      </c>
      <c r="L1891" t="s">
        <v>1125</v>
      </c>
      <c r="M1891">
        <v>0.63</v>
      </c>
      <c r="N1891" t="s">
        <v>8</v>
      </c>
      <c r="O1891" t="s">
        <v>28</v>
      </c>
      <c r="P1891" t="s">
        <v>29</v>
      </c>
      <c r="Q1891" t="s">
        <v>2005</v>
      </c>
      <c r="R1891">
        <v>47905</v>
      </c>
      <c r="S1891">
        <v>42180</v>
      </c>
      <c r="T1891">
        <v>42181</v>
      </c>
      <c r="U1891">
        <v>-94.674644999999998</v>
      </c>
      <c r="V1891">
        <v>18</v>
      </c>
      <c r="W1891">
        <v>2376.12</v>
      </c>
      <c r="X1891">
        <v>90540</v>
      </c>
      <c r="Y1891" t="s">
        <v>3216</v>
      </c>
    </row>
    <row r="1892" spans="1:25" x14ac:dyDescent="0.2">
      <c r="A1892">
        <v>1442</v>
      </c>
      <c r="B1892" t="s">
        <v>853</v>
      </c>
      <c r="C1892" t="s">
        <v>46</v>
      </c>
      <c r="D1892">
        <v>0.04</v>
      </c>
      <c r="E1892">
        <v>177.98</v>
      </c>
      <c r="F1892">
        <v>0.99</v>
      </c>
      <c r="G1892" t="s">
        <v>14</v>
      </c>
      <c r="H1892" t="s">
        <v>70</v>
      </c>
      <c r="I1892" t="s">
        <v>24</v>
      </c>
      <c r="J1892" t="s">
        <v>71</v>
      </c>
      <c r="K1892" t="s">
        <v>49</v>
      </c>
      <c r="L1892" t="s">
        <v>2829</v>
      </c>
      <c r="M1892">
        <v>0.56000000000000005</v>
      </c>
      <c r="N1892" t="s">
        <v>8</v>
      </c>
      <c r="O1892" t="s">
        <v>28</v>
      </c>
      <c r="P1892" t="s">
        <v>56</v>
      </c>
      <c r="Q1892" t="s">
        <v>854</v>
      </c>
      <c r="R1892">
        <v>65807</v>
      </c>
      <c r="S1892">
        <v>42180</v>
      </c>
      <c r="T1892">
        <v>42182</v>
      </c>
      <c r="U1892">
        <v>1909.8855000000001</v>
      </c>
      <c r="V1892">
        <v>15</v>
      </c>
      <c r="W1892">
        <v>2767.95</v>
      </c>
      <c r="X1892">
        <v>89076</v>
      </c>
      <c r="Y1892" t="s">
        <v>3216</v>
      </c>
    </row>
    <row r="1893" spans="1:25" x14ac:dyDescent="0.2">
      <c r="A1893">
        <v>2903</v>
      </c>
      <c r="B1893" t="s">
        <v>2945</v>
      </c>
      <c r="C1893" t="s">
        <v>46</v>
      </c>
      <c r="D1893">
        <v>0.06</v>
      </c>
      <c r="E1893">
        <v>70.89</v>
      </c>
      <c r="F1893">
        <v>89.3</v>
      </c>
      <c r="G1893" t="s">
        <v>2</v>
      </c>
      <c r="H1893" t="s">
        <v>3</v>
      </c>
      <c r="I1893" t="s">
        <v>4</v>
      </c>
      <c r="J1893" t="s">
        <v>5</v>
      </c>
      <c r="K1893" t="s">
        <v>6</v>
      </c>
      <c r="L1893" t="s">
        <v>2946</v>
      </c>
      <c r="M1893">
        <v>0.72</v>
      </c>
      <c r="N1893" t="s">
        <v>8</v>
      </c>
      <c r="O1893" t="s">
        <v>87</v>
      </c>
      <c r="P1893" t="s">
        <v>293</v>
      </c>
      <c r="Q1893" t="s">
        <v>2947</v>
      </c>
      <c r="R1893">
        <v>43068</v>
      </c>
      <c r="S1893">
        <v>42180</v>
      </c>
      <c r="T1893">
        <v>42180</v>
      </c>
      <c r="U1893">
        <v>65.077020000000005</v>
      </c>
      <c r="V1893">
        <v>6</v>
      </c>
      <c r="W1893">
        <v>364.26</v>
      </c>
      <c r="X1893">
        <v>87374</v>
      </c>
      <c r="Y1893" t="s">
        <v>3218</v>
      </c>
    </row>
    <row r="1894" spans="1:25" x14ac:dyDescent="0.2">
      <c r="A1894">
        <v>3261</v>
      </c>
      <c r="B1894" t="s">
        <v>2948</v>
      </c>
      <c r="C1894" t="s">
        <v>46</v>
      </c>
      <c r="D1894">
        <v>7.0000000000000007E-2</v>
      </c>
      <c r="E1894">
        <v>105.34</v>
      </c>
      <c r="F1894">
        <v>24.49</v>
      </c>
      <c r="G1894" t="s">
        <v>63</v>
      </c>
      <c r="H1894" t="s">
        <v>15</v>
      </c>
      <c r="I1894" t="s">
        <v>4</v>
      </c>
      <c r="J1894" t="s">
        <v>102</v>
      </c>
      <c r="K1894" t="s">
        <v>40</v>
      </c>
      <c r="L1894" t="s">
        <v>657</v>
      </c>
      <c r="M1894">
        <v>0.61</v>
      </c>
      <c r="N1894" t="s">
        <v>8</v>
      </c>
      <c r="O1894" t="s">
        <v>28</v>
      </c>
      <c r="P1894" t="s">
        <v>265</v>
      </c>
      <c r="Q1894" t="s">
        <v>2949</v>
      </c>
      <c r="R1894">
        <v>49221</v>
      </c>
      <c r="S1894">
        <v>42180</v>
      </c>
      <c r="T1894">
        <v>42181</v>
      </c>
      <c r="U1894">
        <v>710.67240000000004</v>
      </c>
      <c r="V1894">
        <v>10</v>
      </c>
      <c r="W1894">
        <v>1029.96</v>
      </c>
      <c r="X1894">
        <v>90296</v>
      </c>
      <c r="Y1894" t="s">
        <v>3216</v>
      </c>
    </row>
    <row r="1895" spans="1:25" x14ac:dyDescent="0.2">
      <c r="A1895">
        <v>2197</v>
      </c>
      <c r="B1895" t="s">
        <v>2950</v>
      </c>
      <c r="C1895" t="s">
        <v>1</v>
      </c>
      <c r="D1895">
        <v>0.08</v>
      </c>
      <c r="E1895">
        <v>100.97</v>
      </c>
      <c r="F1895">
        <v>7.18</v>
      </c>
      <c r="G1895" t="s">
        <v>14</v>
      </c>
      <c r="H1895" t="s">
        <v>3</v>
      </c>
      <c r="I1895" t="s">
        <v>16</v>
      </c>
      <c r="J1895" t="s">
        <v>17</v>
      </c>
      <c r="K1895" t="s">
        <v>49</v>
      </c>
      <c r="L1895" t="s">
        <v>2777</v>
      </c>
      <c r="M1895">
        <v>0.46</v>
      </c>
      <c r="N1895" t="s">
        <v>8</v>
      </c>
      <c r="O1895" t="s">
        <v>87</v>
      </c>
      <c r="P1895" t="s">
        <v>88</v>
      </c>
      <c r="Q1895" t="s">
        <v>1832</v>
      </c>
      <c r="R1895">
        <v>11756</v>
      </c>
      <c r="S1895">
        <v>42181</v>
      </c>
      <c r="T1895">
        <v>42182</v>
      </c>
      <c r="U1895">
        <v>126.22499999999999</v>
      </c>
      <c r="V1895">
        <v>7</v>
      </c>
      <c r="W1895">
        <v>650.25</v>
      </c>
      <c r="X1895">
        <v>89176</v>
      </c>
      <c r="Y1895" t="s">
        <v>3218</v>
      </c>
    </row>
    <row r="1896" spans="1:25" x14ac:dyDescent="0.2">
      <c r="A1896">
        <v>2197</v>
      </c>
      <c r="B1896" t="s">
        <v>2950</v>
      </c>
      <c r="C1896" t="s">
        <v>1</v>
      </c>
      <c r="D1896">
        <v>0</v>
      </c>
      <c r="E1896">
        <v>13.4</v>
      </c>
      <c r="F1896">
        <v>4.95</v>
      </c>
      <c r="G1896" t="s">
        <v>14</v>
      </c>
      <c r="H1896" t="s">
        <v>3</v>
      </c>
      <c r="I1896" t="s">
        <v>4</v>
      </c>
      <c r="J1896" t="s">
        <v>102</v>
      </c>
      <c r="K1896" t="s">
        <v>18</v>
      </c>
      <c r="L1896" t="s">
        <v>1181</v>
      </c>
      <c r="M1896">
        <v>0.37</v>
      </c>
      <c r="N1896" t="s">
        <v>8</v>
      </c>
      <c r="O1896" t="s">
        <v>87</v>
      </c>
      <c r="P1896" t="s">
        <v>88</v>
      </c>
      <c r="Q1896" t="s">
        <v>1832</v>
      </c>
      <c r="R1896">
        <v>11756</v>
      </c>
      <c r="S1896">
        <v>42181</v>
      </c>
      <c r="T1896">
        <v>42182</v>
      </c>
      <c r="U1896">
        <v>187.7628</v>
      </c>
      <c r="V1896">
        <v>19</v>
      </c>
      <c r="W1896">
        <v>272.12</v>
      </c>
      <c r="X1896">
        <v>89176</v>
      </c>
      <c r="Y1896" t="s">
        <v>3218</v>
      </c>
    </row>
    <row r="1897" spans="1:25" x14ac:dyDescent="0.2">
      <c r="A1897">
        <v>2062</v>
      </c>
      <c r="B1897" t="s">
        <v>842</v>
      </c>
      <c r="C1897" t="s">
        <v>23</v>
      </c>
      <c r="D1897">
        <v>0.04</v>
      </c>
      <c r="E1897">
        <v>291.73</v>
      </c>
      <c r="F1897">
        <v>48.8</v>
      </c>
      <c r="G1897" t="s">
        <v>2</v>
      </c>
      <c r="H1897" t="s">
        <v>70</v>
      </c>
      <c r="I1897" t="s">
        <v>4</v>
      </c>
      <c r="J1897" t="s">
        <v>85</v>
      </c>
      <c r="K1897" t="s">
        <v>33</v>
      </c>
      <c r="L1897" t="s">
        <v>86</v>
      </c>
      <c r="M1897">
        <v>0.56000000000000005</v>
      </c>
      <c r="N1897" t="s">
        <v>8</v>
      </c>
      <c r="O1897" t="s">
        <v>9</v>
      </c>
      <c r="P1897" t="s">
        <v>218</v>
      </c>
      <c r="Q1897" t="s">
        <v>844</v>
      </c>
      <c r="R1897">
        <v>23111</v>
      </c>
      <c r="S1897">
        <v>42181</v>
      </c>
      <c r="T1897">
        <v>42185</v>
      </c>
      <c r="U1897">
        <v>-115.90389999999999</v>
      </c>
      <c r="V1897">
        <v>22</v>
      </c>
      <c r="W1897">
        <v>6676.61</v>
      </c>
      <c r="X1897">
        <v>87148</v>
      </c>
      <c r="Y1897" t="s">
        <v>3215</v>
      </c>
    </row>
    <row r="1898" spans="1:25" x14ac:dyDescent="0.2">
      <c r="A1898">
        <v>2587</v>
      </c>
      <c r="B1898" t="s">
        <v>1403</v>
      </c>
      <c r="C1898" t="s">
        <v>46</v>
      </c>
      <c r="D1898">
        <v>0.02</v>
      </c>
      <c r="E1898">
        <v>22.72</v>
      </c>
      <c r="F1898">
        <v>8.99</v>
      </c>
      <c r="G1898" t="s">
        <v>14</v>
      </c>
      <c r="H1898" t="s">
        <v>47</v>
      </c>
      <c r="I1898" t="s">
        <v>4</v>
      </c>
      <c r="J1898" t="s">
        <v>102</v>
      </c>
      <c r="K1898" t="s">
        <v>18</v>
      </c>
      <c r="L1898" t="s">
        <v>304</v>
      </c>
      <c r="M1898">
        <v>0.44</v>
      </c>
      <c r="N1898" t="s">
        <v>8</v>
      </c>
      <c r="O1898" t="s">
        <v>28</v>
      </c>
      <c r="P1898" t="s">
        <v>333</v>
      </c>
      <c r="Q1898" t="s">
        <v>1405</v>
      </c>
      <c r="R1898">
        <v>54220</v>
      </c>
      <c r="S1898">
        <v>42181</v>
      </c>
      <c r="T1898">
        <v>42181</v>
      </c>
      <c r="U1898">
        <v>200.0172</v>
      </c>
      <c r="V1898">
        <v>12</v>
      </c>
      <c r="W1898">
        <v>289.88</v>
      </c>
      <c r="X1898">
        <v>91167</v>
      </c>
      <c r="Y1898" t="s">
        <v>3216</v>
      </c>
    </row>
    <row r="1899" spans="1:25" x14ac:dyDescent="0.2">
      <c r="A1899">
        <v>1380</v>
      </c>
      <c r="B1899" t="s">
        <v>2951</v>
      </c>
      <c r="C1899" t="s">
        <v>23</v>
      </c>
      <c r="D1899">
        <v>0.05</v>
      </c>
      <c r="E1899">
        <v>2.89</v>
      </c>
      <c r="F1899">
        <v>0.5</v>
      </c>
      <c r="G1899" t="s">
        <v>14</v>
      </c>
      <c r="H1899" t="s">
        <v>47</v>
      </c>
      <c r="I1899" t="s">
        <v>24</v>
      </c>
      <c r="J1899" t="s">
        <v>128</v>
      </c>
      <c r="K1899" t="s">
        <v>49</v>
      </c>
      <c r="L1899" t="s">
        <v>705</v>
      </c>
      <c r="M1899">
        <v>0.38</v>
      </c>
      <c r="N1899" t="s">
        <v>8</v>
      </c>
      <c r="O1899" t="s">
        <v>87</v>
      </c>
      <c r="P1899" t="s">
        <v>1332</v>
      </c>
      <c r="Q1899" t="s">
        <v>1853</v>
      </c>
      <c r="R1899">
        <v>3801</v>
      </c>
      <c r="S1899">
        <v>42182</v>
      </c>
      <c r="T1899">
        <v>42188</v>
      </c>
      <c r="U1899">
        <v>18.0642</v>
      </c>
      <c r="V1899">
        <v>9</v>
      </c>
      <c r="W1899">
        <v>26.18</v>
      </c>
      <c r="X1899">
        <v>88213</v>
      </c>
      <c r="Y1899" t="s">
        <v>3218</v>
      </c>
    </row>
    <row r="1900" spans="1:25" x14ac:dyDescent="0.2">
      <c r="A1900">
        <v>936</v>
      </c>
      <c r="B1900" t="s">
        <v>1203</v>
      </c>
      <c r="C1900" t="s">
        <v>46</v>
      </c>
      <c r="D1900">
        <v>0.05</v>
      </c>
      <c r="E1900">
        <v>5.98</v>
      </c>
      <c r="F1900">
        <v>5.46</v>
      </c>
      <c r="G1900" t="s">
        <v>14</v>
      </c>
      <c r="H1900" t="s">
        <v>70</v>
      </c>
      <c r="I1900" t="s">
        <v>24</v>
      </c>
      <c r="J1900" t="s">
        <v>64</v>
      </c>
      <c r="K1900" t="s">
        <v>49</v>
      </c>
      <c r="L1900" t="s">
        <v>1132</v>
      </c>
      <c r="M1900">
        <v>0.36</v>
      </c>
      <c r="N1900" t="s">
        <v>8</v>
      </c>
      <c r="O1900" t="s">
        <v>35</v>
      </c>
      <c r="P1900" t="s">
        <v>66</v>
      </c>
      <c r="Q1900" t="s">
        <v>1205</v>
      </c>
      <c r="R1900">
        <v>92374</v>
      </c>
      <c r="S1900">
        <v>42182</v>
      </c>
      <c r="T1900">
        <v>42182</v>
      </c>
      <c r="U1900">
        <v>-31.885000000000002</v>
      </c>
      <c r="V1900">
        <v>17</v>
      </c>
      <c r="W1900">
        <v>104.95</v>
      </c>
      <c r="X1900">
        <v>90589</v>
      </c>
      <c r="Y1900" t="s">
        <v>3217</v>
      </c>
    </row>
    <row r="1901" spans="1:25" x14ac:dyDescent="0.2">
      <c r="A1901">
        <v>937</v>
      </c>
      <c r="B1901" t="s">
        <v>2952</v>
      </c>
      <c r="C1901" t="s">
        <v>46</v>
      </c>
      <c r="D1901">
        <v>0.01</v>
      </c>
      <c r="E1901">
        <v>65.989999999999995</v>
      </c>
      <c r="F1901">
        <v>3.99</v>
      </c>
      <c r="G1901" t="s">
        <v>14</v>
      </c>
      <c r="H1901" t="s">
        <v>70</v>
      </c>
      <c r="I1901" t="s">
        <v>16</v>
      </c>
      <c r="J1901" t="s">
        <v>111</v>
      </c>
      <c r="K1901" t="s">
        <v>49</v>
      </c>
      <c r="L1901" t="s">
        <v>1610</v>
      </c>
      <c r="M1901">
        <v>0.59</v>
      </c>
      <c r="N1901" t="s">
        <v>8</v>
      </c>
      <c r="O1901" t="s">
        <v>35</v>
      </c>
      <c r="P1901" t="s">
        <v>66</v>
      </c>
      <c r="Q1901" t="s">
        <v>935</v>
      </c>
      <c r="R1901">
        <v>90278</v>
      </c>
      <c r="S1901">
        <v>42182</v>
      </c>
      <c r="T1901">
        <v>42183</v>
      </c>
      <c r="U1901">
        <v>-95.210499999999996</v>
      </c>
      <c r="V1901">
        <v>3</v>
      </c>
      <c r="W1901">
        <v>166.59</v>
      </c>
      <c r="X1901">
        <v>90589</v>
      </c>
      <c r="Y1901" t="s">
        <v>3217</v>
      </c>
    </row>
    <row r="1902" spans="1:25" x14ac:dyDescent="0.2">
      <c r="A1902">
        <v>2617</v>
      </c>
      <c r="B1902" t="s">
        <v>2953</v>
      </c>
      <c r="C1902" t="s">
        <v>46</v>
      </c>
      <c r="D1902">
        <v>0.1</v>
      </c>
      <c r="E1902">
        <v>3.25</v>
      </c>
      <c r="F1902">
        <v>49</v>
      </c>
      <c r="G1902" t="s">
        <v>14</v>
      </c>
      <c r="H1902" t="s">
        <v>70</v>
      </c>
      <c r="I1902" t="s">
        <v>24</v>
      </c>
      <c r="J1902" t="s">
        <v>71</v>
      </c>
      <c r="K1902" t="s">
        <v>40</v>
      </c>
      <c r="L1902" t="s">
        <v>2695</v>
      </c>
      <c r="M1902">
        <v>0.56000000000000005</v>
      </c>
      <c r="N1902" t="s">
        <v>8</v>
      </c>
      <c r="O1902" t="s">
        <v>28</v>
      </c>
      <c r="P1902" t="s">
        <v>1047</v>
      </c>
      <c r="Q1902" t="s">
        <v>2954</v>
      </c>
      <c r="R1902">
        <v>57401</v>
      </c>
      <c r="S1902">
        <v>42182</v>
      </c>
      <c r="T1902">
        <v>42183</v>
      </c>
      <c r="U1902">
        <v>-286.245</v>
      </c>
      <c r="V1902">
        <v>6</v>
      </c>
      <c r="W1902">
        <v>40.69</v>
      </c>
      <c r="X1902">
        <v>91496</v>
      </c>
      <c r="Y1902" t="s">
        <v>3216</v>
      </c>
    </row>
    <row r="1903" spans="1:25" x14ac:dyDescent="0.2">
      <c r="A1903">
        <v>2987</v>
      </c>
      <c r="B1903" t="s">
        <v>2955</v>
      </c>
      <c r="C1903" t="s">
        <v>1</v>
      </c>
      <c r="D1903">
        <v>0.09</v>
      </c>
      <c r="E1903">
        <v>100.98</v>
      </c>
      <c r="F1903">
        <v>35.840000000000003</v>
      </c>
      <c r="G1903" t="s">
        <v>2</v>
      </c>
      <c r="H1903" t="s">
        <v>47</v>
      </c>
      <c r="I1903" t="s">
        <v>4</v>
      </c>
      <c r="J1903" t="s">
        <v>93</v>
      </c>
      <c r="K1903" t="s">
        <v>6</v>
      </c>
      <c r="L1903" t="s">
        <v>94</v>
      </c>
      <c r="M1903">
        <v>0.62</v>
      </c>
      <c r="N1903" t="s">
        <v>8</v>
      </c>
      <c r="O1903" t="s">
        <v>28</v>
      </c>
      <c r="P1903" t="s">
        <v>189</v>
      </c>
      <c r="Q1903" t="s">
        <v>2956</v>
      </c>
      <c r="R1903">
        <v>50265</v>
      </c>
      <c r="S1903">
        <v>42183</v>
      </c>
      <c r="T1903">
        <v>42183</v>
      </c>
      <c r="U1903">
        <v>-103.624</v>
      </c>
      <c r="V1903">
        <v>17</v>
      </c>
      <c r="W1903">
        <v>1700.38</v>
      </c>
      <c r="X1903">
        <v>91180</v>
      </c>
      <c r="Y1903" t="s">
        <v>3216</v>
      </c>
    </row>
    <row r="1904" spans="1:25" x14ac:dyDescent="0.2">
      <c r="A1904">
        <v>2987</v>
      </c>
      <c r="B1904" t="s">
        <v>2955</v>
      </c>
      <c r="C1904" t="s">
        <v>1</v>
      </c>
      <c r="D1904">
        <v>0.1</v>
      </c>
      <c r="E1904">
        <v>5.78</v>
      </c>
      <c r="F1904">
        <v>7.96</v>
      </c>
      <c r="G1904" t="s">
        <v>14</v>
      </c>
      <c r="H1904" t="s">
        <v>47</v>
      </c>
      <c r="I1904" t="s">
        <v>24</v>
      </c>
      <c r="J1904" t="s">
        <v>64</v>
      </c>
      <c r="K1904" t="s">
        <v>49</v>
      </c>
      <c r="L1904" t="s">
        <v>2957</v>
      </c>
      <c r="M1904">
        <v>0.36</v>
      </c>
      <c r="N1904" t="s">
        <v>8</v>
      </c>
      <c r="O1904" t="s">
        <v>28</v>
      </c>
      <c r="P1904" t="s">
        <v>189</v>
      </c>
      <c r="Q1904" t="s">
        <v>2956</v>
      </c>
      <c r="R1904">
        <v>50265</v>
      </c>
      <c r="S1904">
        <v>42183</v>
      </c>
      <c r="T1904">
        <v>42183</v>
      </c>
      <c r="U1904">
        <v>-57.823999999999998</v>
      </c>
      <c r="V1904">
        <v>6</v>
      </c>
      <c r="W1904">
        <v>35.96</v>
      </c>
      <c r="X1904">
        <v>91180</v>
      </c>
      <c r="Y1904" t="s">
        <v>3216</v>
      </c>
    </row>
    <row r="1905" spans="1:25" x14ac:dyDescent="0.2">
      <c r="A1905">
        <v>3209</v>
      </c>
      <c r="B1905" t="s">
        <v>2958</v>
      </c>
      <c r="C1905" t="s">
        <v>1</v>
      </c>
      <c r="D1905">
        <v>0.03</v>
      </c>
      <c r="E1905">
        <v>4.9800000000000004</v>
      </c>
      <c r="F1905">
        <v>4.62</v>
      </c>
      <c r="G1905" t="s">
        <v>63</v>
      </c>
      <c r="H1905" t="s">
        <v>70</v>
      </c>
      <c r="I1905" t="s">
        <v>16</v>
      </c>
      <c r="J1905" t="s">
        <v>17</v>
      </c>
      <c r="K1905" t="s">
        <v>18</v>
      </c>
      <c r="L1905" t="s">
        <v>1197</v>
      </c>
      <c r="M1905">
        <v>0.64</v>
      </c>
      <c r="N1905" t="s">
        <v>8</v>
      </c>
      <c r="O1905" t="s">
        <v>35</v>
      </c>
      <c r="P1905" t="s">
        <v>66</v>
      </c>
      <c r="Q1905" t="s">
        <v>2959</v>
      </c>
      <c r="R1905">
        <v>90210</v>
      </c>
      <c r="S1905">
        <v>42183</v>
      </c>
      <c r="T1905">
        <v>42184</v>
      </c>
      <c r="U1905">
        <v>-30.45</v>
      </c>
      <c r="V1905">
        <v>8</v>
      </c>
      <c r="W1905">
        <v>44.24</v>
      </c>
      <c r="X1905">
        <v>90739</v>
      </c>
      <c r="Y1905" t="s">
        <v>3217</v>
      </c>
    </row>
    <row r="1906" spans="1:25" x14ac:dyDescent="0.2">
      <c r="A1906">
        <v>1357</v>
      </c>
      <c r="B1906" t="s">
        <v>2726</v>
      </c>
      <c r="C1906" t="s">
        <v>13</v>
      </c>
      <c r="D1906">
        <v>7.0000000000000007E-2</v>
      </c>
      <c r="E1906">
        <v>119.99</v>
      </c>
      <c r="F1906">
        <v>16.8</v>
      </c>
      <c r="G1906" t="s">
        <v>2</v>
      </c>
      <c r="H1906" t="s">
        <v>47</v>
      </c>
      <c r="I1906" t="s">
        <v>16</v>
      </c>
      <c r="J1906" t="s">
        <v>32</v>
      </c>
      <c r="K1906" t="s">
        <v>6</v>
      </c>
      <c r="L1906" t="s">
        <v>2960</v>
      </c>
      <c r="M1906">
        <v>0.35</v>
      </c>
      <c r="N1906" t="s">
        <v>8</v>
      </c>
      <c r="O1906" t="s">
        <v>28</v>
      </c>
      <c r="P1906" t="s">
        <v>163</v>
      </c>
      <c r="Q1906" t="s">
        <v>2727</v>
      </c>
      <c r="R1906">
        <v>78596</v>
      </c>
      <c r="S1906">
        <v>42183</v>
      </c>
      <c r="T1906">
        <v>42185</v>
      </c>
      <c r="U1906">
        <v>1206.5961</v>
      </c>
      <c r="V1906">
        <v>15</v>
      </c>
      <c r="W1906">
        <v>1748.69</v>
      </c>
      <c r="X1906">
        <v>88185</v>
      </c>
      <c r="Y1906" t="s">
        <v>3216</v>
      </c>
    </row>
    <row r="1907" spans="1:25" x14ac:dyDescent="0.2">
      <c r="A1907">
        <v>1733</v>
      </c>
      <c r="B1907" t="s">
        <v>1977</v>
      </c>
      <c r="C1907" t="s">
        <v>13</v>
      </c>
      <c r="D1907">
        <v>0.02</v>
      </c>
      <c r="E1907">
        <v>30.98</v>
      </c>
      <c r="F1907">
        <v>17.079999999999998</v>
      </c>
      <c r="G1907" t="s">
        <v>14</v>
      </c>
      <c r="H1907" t="s">
        <v>3</v>
      </c>
      <c r="I1907" t="s">
        <v>24</v>
      </c>
      <c r="J1907" t="s">
        <v>64</v>
      </c>
      <c r="K1907" t="s">
        <v>49</v>
      </c>
      <c r="L1907" t="s">
        <v>2961</v>
      </c>
      <c r="M1907">
        <v>0.4</v>
      </c>
      <c r="N1907" t="s">
        <v>8</v>
      </c>
      <c r="O1907" t="s">
        <v>87</v>
      </c>
      <c r="P1907" t="s">
        <v>350</v>
      </c>
      <c r="Q1907" t="s">
        <v>42</v>
      </c>
      <c r="R1907">
        <v>20012</v>
      </c>
      <c r="S1907">
        <v>42183</v>
      </c>
      <c r="T1907">
        <v>42184</v>
      </c>
      <c r="U1907">
        <v>-32.28</v>
      </c>
      <c r="V1907">
        <v>13</v>
      </c>
      <c r="W1907">
        <v>438.25</v>
      </c>
      <c r="X1907">
        <v>59937</v>
      </c>
      <c r="Y1907" t="s">
        <v>3218</v>
      </c>
    </row>
    <row r="1908" spans="1:25" x14ac:dyDescent="0.2">
      <c r="A1908">
        <v>1735</v>
      </c>
      <c r="B1908" t="s">
        <v>2962</v>
      </c>
      <c r="C1908" t="s">
        <v>13</v>
      </c>
      <c r="D1908">
        <v>0.02</v>
      </c>
      <c r="E1908">
        <v>30.98</v>
      </c>
      <c r="F1908">
        <v>17.079999999999998</v>
      </c>
      <c r="G1908" t="s">
        <v>14</v>
      </c>
      <c r="H1908" t="s">
        <v>3</v>
      </c>
      <c r="I1908" t="s">
        <v>24</v>
      </c>
      <c r="J1908" t="s">
        <v>64</v>
      </c>
      <c r="K1908" t="s">
        <v>49</v>
      </c>
      <c r="L1908" t="s">
        <v>2961</v>
      </c>
      <c r="M1908">
        <v>0.4</v>
      </c>
      <c r="N1908" t="s">
        <v>8</v>
      </c>
      <c r="O1908" t="s">
        <v>87</v>
      </c>
      <c r="P1908" t="s">
        <v>88</v>
      </c>
      <c r="Q1908" t="s">
        <v>2963</v>
      </c>
      <c r="R1908">
        <v>11550</v>
      </c>
      <c r="S1908">
        <v>42183</v>
      </c>
      <c r="T1908">
        <v>42184</v>
      </c>
      <c r="U1908">
        <v>-16.14</v>
      </c>
      <c r="V1908">
        <v>3</v>
      </c>
      <c r="W1908">
        <v>101.13</v>
      </c>
      <c r="X1908">
        <v>88444</v>
      </c>
      <c r="Y1908" t="s">
        <v>3218</v>
      </c>
    </row>
    <row r="1909" spans="1:25" x14ac:dyDescent="0.2">
      <c r="A1909">
        <v>1191</v>
      </c>
      <c r="B1909" t="s">
        <v>2964</v>
      </c>
      <c r="C1909" t="s">
        <v>23</v>
      </c>
      <c r="D1909">
        <v>0.03</v>
      </c>
      <c r="E1909">
        <v>28.53</v>
      </c>
      <c r="F1909">
        <v>1.49</v>
      </c>
      <c r="G1909" t="s">
        <v>14</v>
      </c>
      <c r="H1909" t="s">
        <v>3</v>
      </c>
      <c r="I1909" t="s">
        <v>24</v>
      </c>
      <c r="J1909" t="s">
        <v>48</v>
      </c>
      <c r="K1909" t="s">
        <v>49</v>
      </c>
      <c r="L1909" t="s">
        <v>1808</v>
      </c>
      <c r="M1909">
        <v>0.38</v>
      </c>
      <c r="N1909" t="s">
        <v>8</v>
      </c>
      <c r="O1909" t="s">
        <v>87</v>
      </c>
      <c r="P1909" t="s">
        <v>224</v>
      </c>
      <c r="Q1909" t="s">
        <v>2965</v>
      </c>
      <c r="R1909">
        <v>6050</v>
      </c>
      <c r="S1909">
        <v>42183</v>
      </c>
      <c r="T1909">
        <v>42186</v>
      </c>
      <c r="U1909">
        <v>59.4405</v>
      </c>
      <c r="V1909">
        <v>3</v>
      </c>
      <c r="W1909">
        <v>88.84</v>
      </c>
      <c r="X1909">
        <v>87587</v>
      </c>
      <c r="Y1909" t="s">
        <v>3218</v>
      </c>
    </row>
    <row r="1910" spans="1:25" x14ac:dyDescent="0.2">
      <c r="A1910">
        <v>1193</v>
      </c>
      <c r="B1910" t="s">
        <v>1327</v>
      </c>
      <c r="C1910" t="s">
        <v>23</v>
      </c>
      <c r="D1910">
        <v>0.09</v>
      </c>
      <c r="E1910">
        <v>49.99</v>
      </c>
      <c r="F1910">
        <v>19.989999999999998</v>
      </c>
      <c r="G1910" t="s">
        <v>14</v>
      </c>
      <c r="H1910" t="s">
        <v>3</v>
      </c>
      <c r="I1910" t="s">
        <v>16</v>
      </c>
      <c r="J1910" t="s">
        <v>17</v>
      </c>
      <c r="K1910" t="s">
        <v>49</v>
      </c>
      <c r="L1910" t="s">
        <v>1264</v>
      </c>
      <c r="M1910">
        <v>0.41</v>
      </c>
      <c r="N1910" t="s">
        <v>8</v>
      </c>
      <c r="O1910" t="s">
        <v>87</v>
      </c>
      <c r="P1910" t="s">
        <v>350</v>
      </c>
      <c r="Q1910" t="s">
        <v>42</v>
      </c>
      <c r="R1910">
        <v>20016</v>
      </c>
      <c r="S1910">
        <v>42183</v>
      </c>
      <c r="T1910">
        <v>42185</v>
      </c>
      <c r="U1910">
        <v>-17.03</v>
      </c>
      <c r="V1910">
        <v>48</v>
      </c>
      <c r="W1910">
        <v>2373.3200000000002</v>
      </c>
      <c r="X1910">
        <v>11206</v>
      </c>
      <c r="Y1910" t="s">
        <v>3218</v>
      </c>
    </row>
    <row r="1911" spans="1:25" x14ac:dyDescent="0.2">
      <c r="A1911">
        <v>1193</v>
      </c>
      <c r="B1911" t="s">
        <v>1327</v>
      </c>
      <c r="C1911" t="s">
        <v>23</v>
      </c>
      <c r="D1911">
        <v>0.03</v>
      </c>
      <c r="E1911">
        <v>28.53</v>
      </c>
      <c r="F1911">
        <v>1.49</v>
      </c>
      <c r="G1911" t="s">
        <v>14</v>
      </c>
      <c r="H1911" t="s">
        <v>3</v>
      </c>
      <c r="I1911" t="s">
        <v>24</v>
      </c>
      <c r="J1911" t="s">
        <v>48</v>
      </c>
      <c r="K1911" t="s">
        <v>49</v>
      </c>
      <c r="L1911" t="s">
        <v>1808</v>
      </c>
      <c r="M1911">
        <v>0.38</v>
      </c>
      <c r="N1911" t="s">
        <v>8</v>
      </c>
      <c r="O1911" t="s">
        <v>87</v>
      </c>
      <c r="P1911" t="s">
        <v>350</v>
      </c>
      <c r="Q1911" t="s">
        <v>42</v>
      </c>
      <c r="R1911">
        <v>20016</v>
      </c>
      <c r="S1911">
        <v>42183</v>
      </c>
      <c r="T1911">
        <v>42186</v>
      </c>
      <c r="U1911">
        <v>39.627000000000002</v>
      </c>
      <c r="V1911">
        <v>11</v>
      </c>
      <c r="W1911">
        <v>325.73</v>
      </c>
      <c r="X1911">
        <v>11206</v>
      </c>
      <c r="Y1911" t="s">
        <v>3218</v>
      </c>
    </row>
    <row r="1912" spans="1:25" x14ac:dyDescent="0.2">
      <c r="A1912">
        <v>1203</v>
      </c>
      <c r="B1912" t="s">
        <v>2966</v>
      </c>
      <c r="C1912" t="s">
        <v>23</v>
      </c>
      <c r="D1912">
        <v>0.09</v>
      </c>
      <c r="E1912">
        <v>49.99</v>
      </c>
      <c r="F1912">
        <v>19.989999999999998</v>
      </c>
      <c r="G1912" t="s">
        <v>14</v>
      </c>
      <c r="H1912" t="s">
        <v>3</v>
      </c>
      <c r="I1912" t="s">
        <v>16</v>
      </c>
      <c r="J1912" t="s">
        <v>17</v>
      </c>
      <c r="K1912" t="s">
        <v>49</v>
      </c>
      <c r="L1912" t="s">
        <v>1264</v>
      </c>
      <c r="M1912">
        <v>0.41</v>
      </c>
      <c r="N1912" t="s">
        <v>8</v>
      </c>
      <c r="O1912" t="s">
        <v>87</v>
      </c>
      <c r="P1912" t="s">
        <v>560</v>
      </c>
      <c r="Q1912" t="s">
        <v>561</v>
      </c>
      <c r="R1912">
        <v>2920</v>
      </c>
      <c r="S1912">
        <v>42183</v>
      </c>
      <c r="T1912">
        <v>42185</v>
      </c>
      <c r="U1912">
        <v>-8.5150000000000006</v>
      </c>
      <c r="V1912">
        <v>12</v>
      </c>
      <c r="W1912">
        <v>593.33000000000004</v>
      </c>
      <c r="X1912">
        <v>87587</v>
      </c>
      <c r="Y1912" t="s">
        <v>3218</v>
      </c>
    </row>
    <row r="1913" spans="1:25" x14ac:dyDescent="0.2">
      <c r="A1913">
        <v>2801</v>
      </c>
      <c r="B1913" t="s">
        <v>2967</v>
      </c>
      <c r="C1913" t="s">
        <v>23</v>
      </c>
      <c r="D1913">
        <v>0</v>
      </c>
      <c r="E1913">
        <v>17.52</v>
      </c>
      <c r="F1913">
        <v>8.17</v>
      </c>
      <c r="G1913" t="s">
        <v>14</v>
      </c>
      <c r="H1913" t="s">
        <v>47</v>
      </c>
      <c r="I1913" t="s">
        <v>24</v>
      </c>
      <c r="J1913" t="s">
        <v>71</v>
      </c>
      <c r="K1913" t="s">
        <v>120</v>
      </c>
      <c r="L1913" t="s">
        <v>2968</v>
      </c>
      <c r="M1913">
        <v>0.5</v>
      </c>
      <c r="N1913" t="s">
        <v>8</v>
      </c>
      <c r="O1913" t="s">
        <v>35</v>
      </c>
      <c r="P1913" t="s">
        <v>564</v>
      </c>
      <c r="Q1913" t="s">
        <v>1694</v>
      </c>
      <c r="R1913">
        <v>85224</v>
      </c>
      <c r="S1913">
        <v>42183</v>
      </c>
      <c r="T1913">
        <v>42188</v>
      </c>
      <c r="U1913">
        <v>52.764000000000003</v>
      </c>
      <c r="V1913">
        <v>15</v>
      </c>
      <c r="W1913">
        <v>284.33999999999997</v>
      </c>
      <c r="X1913">
        <v>91049</v>
      </c>
      <c r="Y1913" t="s">
        <v>3217</v>
      </c>
    </row>
    <row r="1914" spans="1:25" x14ac:dyDescent="0.2">
      <c r="A1914">
        <v>3226</v>
      </c>
      <c r="B1914" t="s">
        <v>477</v>
      </c>
      <c r="C1914" t="s">
        <v>92</v>
      </c>
      <c r="D1914">
        <v>0.06</v>
      </c>
      <c r="E1914">
        <v>22.24</v>
      </c>
      <c r="F1914">
        <v>1.99</v>
      </c>
      <c r="G1914" t="s">
        <v>14</v>
      </c>
      <c r="H1914" t="s">
        <v>3</v>
      </c>
      <c r="I1914" t="s">
        <v>16</v>
      </c>
      <c r="J1914" t="s">
        <v>17</v>
      </c>
      <c r="K1914" t="s">
        <v>18</v>
      </c>
      <c r="L1914" t="s">
        <v>2969</v>
      </c>
      <c r="M1914">
        <v>0.43</v>
      </c>
      <c r="N1914" t="s">
        <v>8</v>
      </c>
      <c r="O1914" t="s">
        <v>9</v>
      </c>
      <c r="P1914" t="s">
        <v>376</v>
      </c>
      <c r="Q1914" t="s">
        <v>479</v>
      </c>
      <c r="R1914">
        <v>37075</v>
      </c>
      <c r="S1914">
        <v>42183</v>
      </c>
      <c r="T1914">
        <v>42185</v>
      </c>
      <c r="U1914">
        <v>95.388000000000005</v>
      </c>
      <c r="V1914">
        <v>12</v>
      </c>
      <c r="W1914">
        <v>255.88</v>
      </c>
      <c r="X1914">
        <v>86509</v>
      </c>
      <c r="Y1914" t="s">
        <v>3215</v>
      </c>
    </row>
    <row r="1915" spans="1:25" x14ac:dyDescent="0.2">
      <c r="A1915">
        <v>2448</v>
      </c>
      <c r="B1915" t="s">
        <v>2970</v>
      </c>
      <c r="C1915" t="s">
        <v>13</v>
      </c>
      <c r="D1915">
        <v>0.09</v>
      </c>
      <c r="E1915">
        <v>6.48</v>
      </c>
      <c r="F1915">
        <v>7.03</v>
      </c>
      <c r="G1915" t="s">
        <v>14</v>
      </c>
      <c r="H1915" t="s">
        <v>15</v>
      </c>
      <c r="I1915" t="s">
        <v>24</v>
      </c>
      <c r="J1915" t="s">
        <v>64</v>
      </c>
      <c r="K1915" t="s">
        <v>49</v>
      </c>
      <c r="L1915" t="s">
        <v>2499</v>
      </c>
      <c r="M1915">
        <v>0.37</v>
      </c>
      <c r="N1915" t="s">
        <v>8</v>
      </c>
      <c r="O1915" t="s">
        <v>28</v>
      </c>
      <c r="P1915" t="s">
        <v>60</v>
      </c>
      <c r="Q1915" t="s">
        <v>135</v>
      </c>
      <c r="R1915">
        <v>55410</v>
      </c>
      <c r="S1915">
        <v>42184</v>
      </c>
      <c r="T1915">
        <v>42186</v>
      </c>
      <c r="U1915">
        <v>-126.208</v>
      </c>
      <c r="V1915">
        <v>16</v>
      </c>
      <c r="W1915">
        <v>96.96</v>
      </c>
      <c r="X1915">
        <v>87790</v>
      </c>
      <c r="Y1915" t="s">
        <v>3216</v>
      </c>
    </row>
    <row r="1916" spans="1:25" x14ac:dyDescent="0.2">
      <c r="A1916">
        <v>3374</v>
      </c>
      <c r="B1916" t="s">
        <v>2718</v>
      </c>
      <c r="C1916" t="s">
        <v>13</v>
      </c>
      <c r="D1916">
        <v>0.05</v>
      </c>
      <c r="E1916">
        <v>73.98</v>
      </c>
      <c r="F1916">
        <v>12.14</v>
      </c>
      <c r="G1916" t="s">
        <v>14</v>
      </c>
      <c r="H1916" t="s">
        <v>47</v>
      </c>
      <c r="I1916" t="s">
        <v>16</v>
      </c>
      <c r="J1916" t="s">
        <v>17</v>
      </c>
      <c r="K1916" t="s">
        <v>49</v>
      </c>
      <c r="L1916" t="s">
        <v>709</v>
      </c>
      <c r="M1916">
        <v>0.67</v>
      </c>
      <c r="N1916" t="s">
        <v>8</v>
      </c>
      <c r="O1916" t="s">
        <v>87</v>
      </c>
      <c r="P1916" t="s">
        <v>394</v>
      </c>
      <c r="Q1916" t="s">
        <v>2719</v>
      </c>
      <c r="R1916">
        <v>21113</v>
      </c>
      <c r="S1916">
        <v>42184</v>
      </c>
      <c r="T1916">
        <v>42185</v>
      </c>
      <c r="U1916">
        <v>-1.9039999999999999</v>
      </c>
      <c r="V1916">
        <v>8</v>
      </c>
      <c r="W1916">
        <v>600.4</v>
      </c>
      <c r="X1916">
        <v>87474</v>
      </c>
      <c r="Y1916" t="s">
        <v>3218</v>
      </c>
    </row>
    <row r="1917" spans="1:25" x14ac:dyDescent="0.2">
      <c r="A1917">
        <v>3374</v>
      </c>
      <c r="B1917" t="s">
        <v>2718</v>
      </c>
      <c r="C1917" t="s">
        <v>13</v>
      </c>
      <c r="D1917">
        <v>0</v>
      </c>
      <c r="E1917">
        <v>5.98</v>
      </c>
      <c r="F1917">
        <v>7.15</v>
      </c>
      <c r="G1917" t="s">
        <v>14</v>
      </c>
      <c r="H1917" t="s">
        <v>47</v>
      </c>
      <c r="I1917" t="s">
        <v>24</v>
      </c>
      <c r="J1917" t="s">
        <v>64</v>
      </c>
      <c r="K1917" t="s">
        <v>49</v>
      </c>
      <c r="L1917" t="s">
        <v>2514</v>
      </c>
      <c r="M1917">
        <v>0.36</v>
      </c>
      <c r="N1917" t="s">
        <v>8</v>
      </c>
      <c r="O1917" t="s">
        <v>87</v>
      </c>
      <c r="P1917" t="s">
        <v>394</v>
      </c>
      <c r="Q1917" t="s">
        <v>2719</v>
      </c>
      <c r="R1917">
        <v>21113</v>
      </c>
      <c r="S1917">
        <v>42184</v>
      </c>
      <c r="T1917">
        <v>42186</v>
      </c>
      <c r="U1917">
        <v>-37.048000000000002</v>
      </c>
      <c r="V1917">
        <v>5</v>
      </c>
      <c r="W1917">
        <v>34.25</v>
      </c>
      <c r="X1917">
        <v>87474</v>
      </c>
      <c r="Y1917" t="s">
        <v>3218</v>
      </c>
    </row>
    <row r="1918" spans="1:25" x14ac:dyDescent="0.2">
      <c r="A1918">
        <v>3374</v>
      </c>
      <c r="B1918" t="s">
        <v>2718</v>
      </c>
      <c r="C1918" t="s">
        <v>13</v>
      </c>
      <c r="D1918">
        <v>0.09</v>
      </c>
      <c r="E1918">
        <v>3.57</v>
      </c>
      <c r="F1918">
        <v>4.17</v>
      </c>
      <c r="G1918" t="s">
        <v>14</v>
      </c>
      <c r="H1918" t="s">
        <v>47</v>
      </c>
      <c r="I1918" t="s">
        <v>24</v>
      </c>
      <c r="J1918" t="s">
        <v>25</v>
      </c>
      <c r="K1918" t="s">
        <v>18</v>
      </c>
      <c r="L1918" t="s">
        <v>768</v>
      </c>
      <c r="M1918">
        <v>0.59</v>
      </c>
      <c r="N1918" t="s">
        <v>8</v>
      </c>
      <c r="O1918" t="s">
        <v>87</v>
      </c>
      <c r="P1918" t="s">
        <v>394</v>
      </c>
      <c r="Q1918" t="s">
        <v>2719</v>
      </c>
      <c r="R1918">
        <v>21113</v>
      </c>
      <c r="S1918">
        <v>42184</v>
      </c>
      <c r="T1918">
        <v>42186</v>
      </c>
      <c r="U1918">
        <v>-56.887999999999998</v>
      </c>
      <c r="V1918">
        <v>9</v>
      </c>
      <c r="W1918">
        <v>31.45</v>
      </c>
      <c r="X1918">
        <v>87474</v>
      </c>
      <c r="Y1918" t="s">
        <v>3218</v>
      </c>
    </row>
    <row r="1919" spans="1:25" x14ac:dyDescent="0.2">
      <c r="A1919">
        <v>1502</v>
      </c>
      <c r="B1919" t="s">
        <v>2413</v>
      </c>
      <c r="C1919" t="s">
        <v>23</v>
      </c>
      <c r="D1919">
        <v>0.08</v>
      </c>
      <c r="E1919">
        <v>5.84</v>
      </c>
      <c r="F1919">
        <v>1</v>
      </c>
      <c r="G1919" t="s">
        <v>63</v>
      </c>
      <c r="H1919" t="s">
        <v>3</v>
      </c>
      <c r="I1919" t="s">
        <v>24</v>
      </c>
      <c r="J1919" t="s">
        <v>25</v>
      </c>
      <c r="K1919" t="s">
        <v>26</v>
      </c>
      <c r="L1919" t="s">
        <v>2971</v>
      </c>
      <c r="M1919">
        <v>0.38</v>
      </c>
      <c r="N1919" t="s">
        <v>8</v>
      </c>
      <c r="O1919" t="s">
        <v>9</v>
      </c>
      <c r="P1919" t="s">
        <v>99</v>
      </c>
      <c r="Q1919" t="s">
        <v>2414</v>
      </c>
      <c r="R1919">
        <v>33065</v>
      </c>
      <c r="S1919">
        <v>42184</v>
      </c>
      <c r="T1919">
        <v>42188</v>
      </c>
      <c r="U1919">
        <v>731.92200000000003</v>
      </c>
      <c r="V1919">
        <v>11</v>
      </c>
      <c r="W1919">
        <v>61.39</v>
      </c>
      <c r="X1919">
        <v>89194</v>
      </c>
      <c r="Y1919" t="s">
        <v>3215</v>
      </c>
    </row>
    <row r="1920" spans="1:25" x14ac:dyDescent="0.2">
      <c r="A1920">
        <v>1502</v>
      </c>
      <c r="B1920" t="s">
        <v>2413</v>
      </c>
      <c r="C1920" t="s">
        <v>23</v>
      </c>
      <c r="D1920">
        <v>0</v>
      </c>
      <c r="E1920">
        <v>205.99</v>
      </c>
      <c r="F1920">
        <v>8.99</v>
      </c>
      <c r="G1920" t="s">
        <v>14</v>
      </c>
      <c r="H1920" t="s">
        <v>3</v>
      </c>
      <c r="I1920" t="s">
        <v>16</v>
      </c>
      <c r="J1920" t="s">
        <v>111</v>
      </c>
      <c r="K1920" t="s">
        <v>49</v>
      </c>
      <c r="L1920" t="s">
        <v>1008</v>
      </c>
      <c r="M1920">
        <v>0.6</v>
      </c>
      <c r="N1920" t="s">
        <v>8</v>
      </c>
      <c r="O1920" t="s">
        <v>9</v>
      </c>
      <c r="P1920" t="s">
        <v>99</v>
      </c>
      <c r="Q1920" t="s">
        <v>2414</v>
      </c>
      <c r="R1920">
        <v>33065</v>
      </c>
      <c r="S1920">
        <v>42184</v>
      </c>
      <c r="T1920">
        <v>42187</v>
      </c>
      <c r="U1920">
        <v>186.55799999999999</v>
      </c>
      <c r="V1920">
        <v>13</v>
      </c>
      <c r="W1920">
        <v>2435.52</v>
      </c>
      <c r="X1920">
        <v>89194</v>
      </c>
      <c r="Y1920" t="s">
        <v>3215</v>
      </c>
    </row>
    <row r="1921" spans="1:25" x14ac:dyDescent="0.2">
      <c r="A1921">
        <v>1109</v>
      </c>
      <c r="B1921" t="s">
        <v>2972</v>
      </c>
      <c r="C1921" t="s">
        <v>92</v>
      </c>
      <c r="D1921">
        <v>0.08</v>
      </c>
      <c r="E1921">
        <v>8.3699999999999992</v>
      </c>
      <c r="F1921">
        <v>10.16</v>
      </c>
      <c r="G1921" t="s">
        <v>14</v>
      </c>
      <c r="H1921" t="s">
        <v>15</v>
      </c>
      <c r="I1921" t="s">
        <v>4</v>
      </c>
      <c r="J1921" t="s">
        <v>102</v>
      </c>
      <c r="K1921" t="s">
        <v>40</v>
      </c>
      <c r="L1921" t="s">
        <v>1548</v>
      </c>
      <c r="M1921">
        <v>0.59</v>
      </c>
      <c r="N1921" t="s">
        <v>8</v>
      </c>
      <c r="O1921" t="s">
        <v>28</v>
      </c>
      <c r="P1921" t="s">
        <v>163</v>
      </c>
      <c r="Q1921" t="s">
        <v>2973</v>
      </c>
      <c r="R1921">
        <v>78041</v>
      </c>
      <c r="S1921">
        <v>42184</v>
      </c>
      <c r="T1921">
        <v>42184</v>
      </c>
      <c r="U1921">
        <v>-169.232</v>
      </c>
      <c r="V1921">
        <v>13</v>
      </c>
      <c r="W1921">
        <v>108.99</v>
      </c>
      <c r="X1921">
        <v>86410</v>
      </c>
      <c r="Y1921" t="s">
        <v>3216</v>
      </c>
    </row>
    <row r="1922" spans="1:25" x14ac:dyDescent="0.2">
      <c r="A1922">
        <v>1183</v>
      </c>
      <c r="B1922" t="s">
        <v>2974</v>
      </c>
      <c r="C1922" t="s">
        <v>46</v>
      </c>
      <c r="D1922">
        <v>0.04</v>
      </c>
      <c r="E1922">
        <v>35.99</v>
      </c>
      <c r="F1922">
        <v>3.3</v>
      </c>
      <c r="G1922" t="s">
        <v>14</v>
      </c>
      <c r="H1922" t="s">
        <v>47</v>
      </c>
      <c r="I1922" t="s">
        <v>16</v>
      </c>
      <c r="J1922" t="s">
        <v>111</v>
      </c>
      <c r="K1922" t="s">
        <v>18</v>
      </c>
      <c r="L1922" t="s">
        <v>1886</v>
      </c>
      <c r="M1922">
        <v>0.39</v>
      </c>
      <c r="N1922" t="s">
        <v>8</v>
      </c>
      <c r="O1922" t="s">
        <v>35</v>
      </c>
      <c r="P1922" t="s">
        <v>122</v>
      </c>
      <c r="Q1922" t="s">
        <v>2975</v>
      </c>
      <c r="R1922">
        <v>84663</v>
      </c>
      <c r="S1922">
        <v>42184</v>
      </c>
      <c r="T1922">
        <v>42184</v>
      </c>
      <c r="U1922">
        <v>184.19550000000001</v>
      </c>
      <c r="V1922">
        <v>9</v>
      </c>
      <c r="W1922">
        <v>266.95</v>
      </c>
      <c r="X1922">
        <v>86914</v>
      </c>
      <c r="Y1922" t="s">
        <v>3217</v>
      </c>
    </row>
    <row r="1923" spans="1:25" x14ac:dyDescent="0.2">
      <c r="A1923">
        <v>699</v>
      </c>
      <c r="B1923" t="s">
        <v>837</v>
      </c>
      <c r="C1923" t="s">
        <v>13</v>
      </c>
      <c r="D1923">
        <v>0.01</v>
      </c>
      <c r="E1923">
        <v>7.89</v>
      </c>
      <c r="F1923">
        <v>2.82</v>
      </c>
      <c r="G1923" t="s">
        <v>14</v>
      </c>
      <c r="H1923" t="s">
        <v>15</v>
      </c>
      <c r="I1923" t="s">
        <v>24</v>
      </c>
      <c r="J1923" t="s">
        <v>152</v>
      </c>
      <c r="K1923" t="s">
        <v>26</v>
      </c>
      <c r="L1923" t="s">
        <v>2976</v>
      </c>
      <c r="M1923">
        <v>0.4</v>
      </c>
      <c r="N1923" t="s">
        <v>8</v>
      </c>
      <c r="O1923" t="s">
        <v>35</v>
      </c>
      <c r="P1923" t="s">
        <v>66</v>
      </c>
      <c r="Q1923" t="s">
        <v>76</v>
      </c>
      <c r="R1923">
        <v>90041</v>
      </c>
      <c r="S1923">
        <v>42185</v>
      </c>
      <c r="T1923">
        <v>42186</v>
      </c>
      <c r="U1923">
        <v>38.700000000000003</v>
      </c>
      <c r="V1923">
        <v>32</v>
      </c>
      <c r="W1923">
        <v>274.26</v>
      </c>
      <c r="X1923">
        <v>36647</v>
      </c>
      <c r="Y1923" t="s">
        <v>3217</v>
      </c>
    </row>
    <row r="1924" spans="1:25" x14ac:dyDescent="0.2">
      <c r="A1924">
        <v>699</v>
      </c>
      <c r="B1924" t="s">
        <v>837</v>
      </c>
      <c r="C1924" t="s">
        <v>13</v>
      </c>
      <c r="D1924">
        <v>0.09</v>
      </c>
      <c r="E1924">
        <v>3.68</v>
      </c>
      <c r="F1924">
        <v>1.32</v>
      </c>
      <c r="G1924" t="s">
        <v>14</v>
      </c>
      <c r="H1924" t="s">
        <v>15</v>
      </c>
      <c r="I1924" t="s">
        <v>24</v>
      </c>
      <c r="J1924" t="s">
        <v>544</v>
      </c>
      <c r="K1924" t="s">
        <v>26</v>
      </c>
      <c r="L1924" t="s">
        <v>2502</v>
      </c>
      <c r="M1924">
        <v>0.83</v>
      </c>
      <c r="N1924" t="s">
        <v>8</v>
      </c>
      <c r="O1924" t="s">
        <v>35</v>
      </c>
      <c r="P1924" t="s">
        <v>66</v>
      </c>
      <c r="Q1924" t="s">
        <v>76</v>
      </c>
      <c r="R1924">
        <v>90041</v>
      </c>
      <c r="S1924">
        <v>42185</v>
      </c>
      <c r="T1924">
        <v>42186</v>
      </c>
      <c r="U1924">
        <v>-21.91</v>
      </c>
      <c r="V1924">
        <v>24</v>
      </c>
      <c r="W1924">
        <v>83.16</v>
      </c>
      <c r="X1924">
        <v>36647</v>
      </c>
      <c r="Y1924" t="s">
        <v>3217</v>
      </c>
    </row>
    <row r="1925" spans="1:25" x14ac:dyDescent="0.2">
      <c r="A1925">
        <v>699</v>
      </c>
      <c r="B1925" t="s">
        <v>837</v>
      </c>
      <c r="C1925" t="s">
        <v>13</v>
      </c>
      <c r="D1925">
        <v>0.1</v>
      </c>
      <c r="E1925">
        <v>9.7100000000000009</v>
      </c>
      <c r="F1925">
        <v>9.4499999999999993</v>
      </c>
      <c r="G1925" t="s">
        <v>14</v>
      </c>
      <c r="H1925" t="s">
        <v>15</v>
      </c>
      <c r="I1925" t="s">
        <v>24</v>
      </c>
      <c r="J1925" t="s">
        <v>54</v>
      </c>
      <c r="K1925" t="s">
        <v>49</v>
      </c>
      <c r="L1925" t="s">
        <v>1179</v>
      </c>
      <c r="M1925">
        <v>0.6</v>
      </c>
      <c r="N1925" t="s">
        <v>8</v>
      </c>
      <c r="O1925" t="s">
        <v>35</v>
      </c>
      <c r="P1925" t="s">
        <v>66</v>
      </c>
      <c r="Q1925" t="s">
        <v>76</v>
      </c>
      <c r="R1925">
        <v>90041</v>
      </c>
      <c r="S1925">
        <v>42185</v>
      </c>
      <c r="T1925">
        <v>42188</v>
      </c>
      <c r="U1925">
        <v>-119.77</v>
      </c>
      <c r="V1925">
        <v>27</v>
      </c>
      <c r="W1925">
        <v>261.93</v>
      </c>
      <c r="X1925">
        <v>36647</v>
      </c>
      <c r="Y1925" t="s">
        <v>3217</v>
      </c>
    </row>
    <row r="1926" spans="1:25" x14ac:dyDescent="0.2">
      <c r="A1926">
        <v>702</v>
      </c>
      <c r="B1926" t="s">
        <v>2252</v>
      </c>
      <c r="C1926" t="s">
        <v>13</v>
      </c>
      <c r="D1926">
        <v>0.01</v>
      </c>
      <c r="E1926">
        <v>7.89</v>
      </c>
      <c r="F1926">
        <v>2.82</v>
      </c>
      <c r="G1926" t="s">
        <v>14</v>
      </c>
      <c r="H1926" t="s">
        <v>15</v>
      </c>
      <c r="I1926" t="s">
        <v>24</v>
      </c>
      <c r="J1926" t="s">
        <v>152</v>
      </c>
      <c r="K1926" t="s">
        <v>26</v>
      </c>
      <c r="L1926" t="s">
        <v>2976</v>
      </c>
      <c r="M1926">
        <v>0.4</v>
      </c>
      <c r="N1926" t="s">
        <v>8</v>
      </c>
      <c r="O1926" t="s">
        <v>35</v>
      </c>
      <c r="P1926" t="s">
        <v>66</v>
      </c>
      <c r="Q1926" t="s">
        <v>2253</v>
      </c>
      <c r="R1926">
        <v>95404</v>
      </c>
      <c r="S1926">
        <v>42185</v>
      </c>
      <c r="T1926">
        <v>42186</v>
      </c>
      <c r="U1926">
        <v>46.44</v>
      </c>
      <c r="V1926">
        <v>8</v>
      </c>
      <c r="W1926">
        <v>68.56</v>
      </c>
      <c r="X1926">
        <v>87979</v>
      </c>
      <c r="Y1926" t="s">
        <v>3217</v>
      </c>
    </row>
    <row r="1927" spans="1:25" x14ac:dyDescent="0.2">
      <c r="A1927">
        <v>702</v>
      </c>
      <c r="B1927" t="s">
        <v>2252</v>
      </c>
      <c r="C1927" t="s">
        <v>13</v>
      </c>
      <c r="D1927">
        <v>0.09</v>
      </c>
      <c r="E1927">
        <v>3.68</v>
      </c>
      <c r="F1927">
        <v>1.32</v>
      </c>
      <c r="G1927" t="s">
        <v>14</v>
      </c>
      <c r="H1927" t="s">
        <v>15</v>
      </c>
      <c r="I1927" t="s">
        <v>24</v>
      </c>
      <c r="J1927" t="s">
        <v>544</v>
      </c>
      <c r="K1927" t="s">
        <v>26</v>
      </c>
      <c r="L1927" t="s">
        <v>2502</v>
      </c>
      <c r="M1927">
        <v>0.83</v>
      </c>
      <c r="N1927" t="s">
        <v>8</v>
      </c>
      <c r="O1927" t="s">
        <v>35</v>
      </c>
      <c r="P1927" t="s">
        <v>66</v>
      </c>
      <c r="Q1927" t="s">
        <v>2253</v>
      </c>
      <c r="R1927">
        <v>95404</v>
      </c>
      <c r="S1927">
        <v>42185</v>
      </c>
      <c r="T1927">
        <v>42186</v>
      </c>
      <c r="U1927">
        <v>-17.527999999999999</v>
      </c>
      <c r="V1927">
        <v>6</v>
      </c>
      <c r="W1927">
        <v>20.79</v>
      </c>
      <c r="X1927">
        <v>87979</v>
      </c>
      <c r="Y1927" t="s">
        <v>3217</v>
      </c>
    </row>
    <row r="1928" spans="1:25" x14ac:dyDescent="0.2">
      <c r="A1928">
        <v>702</v>
      </c>
      <c r="B1928" t="s">
        <v>2252</v>
      </c>
      <c r="C1928" t="s">
        <v>13</v>
      </c>
      <c r="D1928">
        <v>0.1</v>
      </c>
      <c r="E1928">
        <v>9.7100000000000009</v>
      </c>
      <c r="F1928">
        <v>9.4499999999999993</v>
      </c>
      <c r="G1928" t="s">
        <v>14</v>
      </c>
      <c r="H1928" t="s">
        <v>15</v>
      </c>
      <c r="I1928" t="s">
        <v>24</v>
      </c>
      <c r="J1928" t="s">
        <v>54</v>
      </c>
      <c r="K1928" t="s">
        <v>49</v>
      </c>
      <c r="L1928" t="s">
        <v>1179</v>
      </c>
      <c r="M1928">
        <v>0.6</v>
      </c>
      <c r="N1928" t="s">
        <v>8</v>
      </c>
      <c r="O1928" t="s">
        <v>35</v>
      </c>
      <c r="P1928" t="s">
        <v>66</v>
      </c>
      <c r="Q1928" t="s">
        <v>2253</v>
      </c>
      <c r="R1928">
        <v>95404</v>
      </c>
      <c r="S1928">
        <v>42185</v>
      </c>
      <c r="T1928">
        <v>42188</v>
      </c>
      <c r="U1928">
        <v>-95.816000000000003</v>
      </c>
      <c r="V1928">
        <v>7</v>
      </c>
      <c r="W1928">
        <v>67.91</v>
      </c>
      <c r="X1928">
        <v>87979</v>
      </c>
      <c r="Y1928" t="s">
        <v>3217</v>
      </c>
    </row>
    <row r="1929" spans="1:25" x14ac:dyDescent="0.2">
      <c r="A1929">
        <v>1307</v>
      </c>
      <c r="B1929" t="s">
        <v>2977</v>
      </c>
      <c r="C1929" t="s">
        <v>23</v>
      </c>
      <c r="D1929">
        <v>0.04</v>
      </c>
      <c r="E1929">
        <v>8.33</v>
      </c>
      <c r="F1929">
        <v>1.99</v>
      </c>
      <c r="G1929" t="s">
        <v>14</v>
      </c>
      <c r="H1929" t="s">
        <v>3</v>
      </c>
      <c r="I1929" t="s">
        <v>16</v>
      </c>
      <c r="J1929" t="s">
        <v>17</v>
      </c>
      <c r="K1929" t="s">
        <v>18</v>
      </c>
      <c r="L1929" t="s">
        <v>1150</v>
      </c>
      <c r="M1929">
        <v>0.52</v>
      </c>
      <c r="N1929" t="s">
        <v>8</v>
      </c>
      <c r="O1929" t="s">
        <v>35</v>
      </c>
      <c r="P1929" t="s">
        <v>115</v>
      </c>
      <c r="Q1929" t="s">
        <v>2261</v>
      </c>
      <c r="R1929">
        <v>97420</v>
      </c>
      <c r="S1929">
        <v>42185</v>
      </c>
      <c r="T1929">
        <v>42192</v>
      </c>
      <c r="U1929">
        <v>44.892000000000003</v>
      </c>
      <c r="V1929">
        <v>16</v>
      </c>
      <c r="W1929">
        <v>131.26</v>
      </c>
      <c r="X1929">
        <v>91451</v>
      </c>
      <c r="Y1929" t="s">
        <v>3217</v>
      </c>
    </row>
    <row r="1930" spans="1:25" x14ac:dyDescent="0.2">
      <c r="A1930">
        <v>2089</v>
      </c>
      <c r="B1930" t="s">
        <v>2978</v>
      </c>
      <c r="C1930" t="s">
        <v>23</v>
      </c>
      <c r="D1930">
        <v>0.06</v>
      </c>
      <c r="E1930">
        <v>38.06</v>
      </c>
      <c r="F1930">
        <v>4.5</v>
      </c>
      <c r="G1930" t="s">
        <v>14</v>
      </c>
      <c r="H1930" t="s">
        <v>70</v>
      </c>
      <c r="I1930" t="s">
        <v>24</v>
      </c>
      <c r="J1930" t="s">
        <v>71</v>
      </c>
      <c r="K1930" t="s">
        <v>49</v>
      </c>
      <c r="L1930" t="s">
        <v>2979</v>
      </c>
      <c r="M1930">
        <v>0.56000000000000005</v>
      </c>
      <c r="N1930" t="s">
        <v>8</v>
      </c>
      <c r="O1930" t="s">
        <v>87</v>
      </c>
      <c r="P1930" t="s">
        <v>88</v>
      </c>
      <c r="Q1930" t="s">
        <v>2980</v>
      </c>
      <c r="R1930">
        <v>10956</v>
      </c>
      <c r="S1930">
        <v>42185</v>
      </c>
      <c r="T1930">
        <v>42191</v>
      </c>
      <c r="U1930">
        <v>450.45960000000002</v>
      </c>
      <c r="V1930">
        <v>17</v>
      </c>
      <c r="W1930">
        <v>652.84</v>
      </c>
      <c r="X1930">
        <v>88348</v>
      </c>
      <c r="Y1930" t="s">
        <v>3218</v>
      </c>
    </row>
    <row r="1931" spans="1:25" x14ac:dyDescent="0.2">
      <c r="A1931">
        <v>2089</v>
      </c>
      <c r="B1931" t="s">
        <v>2978</v>
      </c>
      <c r="C1931" t="s">
        <v>23</v>
      </c>
      <c r="D1931">
        <v>0.08</v>
      </c>
      <c r="E1931">
        <v>599.99</v>
      </c>
      <c r="F1931">
        <v>24.49</v>
      </c>
      <c r="G1931" t="s">
        <v>14</v>
      </c>
      <c r="H1931" t="s">
        <v>70</v>
      </c>
      <c r="I1931" t="s">
        <v>16</v>
      </c>
      <c r="J1931" t="s">
        <v>39</v>
      </c>
      <c r="K1931" t="s">
        <v>40</v>
      </c>
      <c r="L1931" t="s">
        <v>2981</v>
      </c>
      <c r="M1931">
        <v>0.37</v>
      </c>
      <c r="N1931" t="s">
        <v>8</v>
      </c>
      <c r="O1931" t="s">
        <v>87</v>
      </c>
      <c r="P1931" t="s">
        <v>88</v>
      </c>
      <c r="Q1931" t="s">
        <v>2980</v>
      </c>
      <c r="R1931">
        <v>10956</v>
      </c>
      <c r="S1931">
        <v>42185</v>
      </c>
      <c r="T1931">
        <v>42193</v>
      </c>
      <c r="U1931">
        <v>8798.1831000000002</v>
      </c>
      <c r="V1931">
        <v>22</v>
      </c>
      <c r="W1931">
        <v>12750.99</v>
      </c>
      <c r="X1931">
        <v>88348</v>
      </c>
      <c r="Y1931" t="s">
        <v>3218</v>
      </c>
    </row>
    <row r="1932" spans="1:25" x14ac:dyDescent="0.2">
      <c r="A1932">
        <v>2089</v>
      </c>
      <c r="B1932" t="s">
        <v>2978</v>
      </c>
      <c r="C1932" t="s">
        <v>23</v>
      </c>
      <c r="D1932">
        <v>0.1</v>
      </c>
      <c r="E1932">
        <v>3.98</v>
      </c>
      <c r="F1932">
        <v>2.97</v>
      </c>
      <c r="G1932" t="s">
        <v>63</v>
      </c>
      <c r="H1932" t="s">
        <v>70</v>
      </c>
      <c r="I1932" t="s">
        <v>24</v>
      </c>
      <c r="J1932" t="s">
        <v>64</v>
      </c>
      <c r="K1932" t="s">
        <v>26</v>
      </c>
      <c r="L1932" t="s">
        <v>2982</v>
      </c>
      <c r="M1932">
        <v>0.35</v>
      </c>
      <c r="N1932" t="s">
        <v>8</v>
      </c>
      <c r="O1932" t="s">
        <v>87</v>
      </c>
      <c r="P1932" t="s">
        <v>88</v>
      </c>
      <c r="Q1932" t="s">
        <v>2980</v>
      </c>
      <c r="R1932">
        <v>10956</v>
      </c>
      <c r="S1932">
        <v>42185</v>
      </c>
      <c r="T1932">
        <v>42189</v>
      </c>
      <c r="U1932">
        <v>-5.3849999999999998</v>
      </c>
      <c r="V1932">
        <v>5</v>
      </c>
      <c r="W1932">
        <v>20.54</v>
      </c>
      <c r="X1932">
        <v>88348</v>
      </c>
      <c r="Y1932" t="s">
        <v>3218</v>
      </c>
    </row>
    <row r="1933" spans="1:25" x14ac:dyDescent="0.2">
      <c r="A1933">
        <v>2882</v>
      </c>
      <c r="B1933" t="s">
        <v>647</v>
      </c>
      <c r="C1933" t="s">
        <v>23</v>
      </c>
      <c r="D1933">
        <v>0.05</v>
      </c>
      <c r="E1933">
        <v>63.94</v>
      </c>
      <c r="F1933">
        <v>14.48</v>
      </c>
      <c r="G1933" t="s">
        <v>63</v>
      </c>
      <c r="H1933" t="s">
        <v>15</v>
      </c>
      <c r="I1933" t="s">
        <v>4</v>
      </c>
      <c r="J1933" t="s">
        <v>102</v>
      </c>
      <c r="K1933" t="s">
        <v>49</v>
      </c>
      <c r="L1933" t="s">
        <v>1970</v>
      </c>
      <c r="M1933">
        <v>0.46</v>
      </c>
      <c r="N1933" t="s">
        <v>8</v>
      </c>
      <c r="O1933" t="s">
        <v>9</v>
      </c>
      <c r="P1933" t="s">
        <v>73</v>
      </c>
      <c r="Q1933" t="s">
        <v>649</v>
      </c>
      <c r="R1933">
        <v>28206</v>
      </c>
      <c r="S1933">
        <v>42185</v>
      </c>
      <c r="T1933">
        <v>42192</v>
      </c>
      <c r="U1933">
        <v>270.87430000000001</v>
      </c>
      <c r="V1933">
        <v>21</v>
      </c>
      <c r="W1933">
        <v>1336.35</v>
      </c>
      <c r="X1933">
        <v>40224</v>
      </c>
      <c r="Y1933" t="s">
        <v>3215</v>
      </c>
    </row>
    <row r="1934" spans="1:25" x14ac:dyDescent="0.2">
      <c r="A1934">
        <v>2885</v>
      </c>
      <c r="B1934" t="s">
        <v>2983</v>
      </c>
      <c r="C1934" t="s">
        <v>23</v>
      </c>
      <c r="D1934">
        <v>0.05</v>
      </c>
      <c r="E1934">
        <v>63.94</v>
      </c>
      <c r="F1934">
        <v>14.48</v>
      </c>
      <c r="G1934" t="s">
        <v>63</v>
      </c>
      <c r="H1934" t="s">
        <v>15</v>
      </c>
      <c r="I1934" t="s">
        <v>4</v>
      </c>
      <c r="J1934" t="s">
        <v>102</v>
      </c>
      <c r="K1934" t="s">
        <v>49</v>
      </c>
      <c r="L1934" t="s">
        <v>1970</v>
      </c>
      <c r="M1934">
        <v>0.46</v>
      </c>
      <c r="N1934" t="s">
        <v>8</v>
      </c>
      <c r="O1934" t="s">
        <v>87</v>
      </c>
      <c r="P1934" t="s">
        <v>293</v>
      </c>
      <c r="Q1934" t="s">
        <v>2984</v>
      </c>
      <c r="R1934">
        <v>44133</v>
      </c>
      <c r="S1934">
        <v>42185</v>
      </c>
      <c r="T1934">
        <v>42192</v>
      </c>
      <c r="U1934">
        <v>219.54419999999999</v>
      </c>
      <c r="V1934">
        <v>5</v>
      </c>
      <c r="W1934">
        <v>318.18</v>
      </c>
      <c r="X1934">
        <v>87634</v>
      </c>
      <c r="Y1934" t="s">
        <v>3218</v>
      </c>
    </row>
    <row r="1935" spans="1:25" x14ac:dyDescent="0.2">
      <c r="A1935">
        <v>1384</v>
      </c>
      <c r="B1935" t="s">
        <v>2767</v>
      </c>
      <c r="C1935" t="s">
        <v>46</v>
      </c>
      <c r="D1935">
        <v>7.0000000000000007E-2</v>
      </c>
      <c r="E1935">
        <v>11.29</v>
      </c>
      <c r="F1935">
        <v>5.03</v>
      </c>
      <c r="G1935" t="s">
        <v>14</v>
      </c>
      <c r="H1935" t="s">
        <v>15</v>
      </c>
      <c r="I1935" t="s">
        <v>24</v>
      </c>
      <c r="J1935" t="s">
        <v>54</v>
      </c>
      <c r="K1935" t="s">
        <v>49</v>
      </c>
      <c r="L1935" t="s">
        <v>1236</v>
      </c>
      <c r="M1935">
        <v>0.59</v>
      </c>
      <c r="N1935" t="s">
        <v>8</v>
      </c>
      <c r="O1935" t="s">
        <v>9</v>
      </c>
      <c r="P1935" t="s">
        <v>218</v>
      </c>
      <c r="Q1935" t="s">
        <v>2708</v>
      </c>
      <c r="R1935">
        <v>22304</v>
      </c>
      <c r="S1935">
        <v>42185</v>
      </c>
      <c r="T1935">
        <v>42187</v>
      </c>
      <c r="U1935">
        <v>-163.03</v>
      </c>
      <c r="V1935">
        <v>11</v>
      </c>
      <c r="W1935">
        <v>123.18</v>
      </c>
      <c r="X1935">
        <v>89407</v>
      </c>
      <c r="Y1935" t="s">
        <v>3215</v>
      </c>
    </row>
    <row r="1936" spans="1:25" x14ac:dyDescent="0.2">
      <c r="A1936">
        <v>1472</v>
      </c>
      <c r="B1936" t="s">
        <v>2645</v>
      </c>
      <c r="C1936" t="s">
        <v>46</v>
      </c>
      <c r="D1936">
        <v>0.02</v>
      </c>
      <c r="E1936">
        <v>30.98</v>
      </c>
      <c r="F1936">
        <v>6.5</v>
      </c>
      <c r="G1936" t="s">
        <v>63</v>
      </c>
      <c r="H1936" t="s">
        <v>47</v>
      </c>
      <c r="I1936" t="s">
        <v>16</v>
      </c>
      <c r="J1936" t="s">
        <v>17</v>
      </c>
      <c r="K1936" t="s">
        <v>49</v>
      </c>
      <c r="L1936" t="s">
        <v>2831</v>
      </c>
      <c r="M1936">
        <v>0.79</v>
      </c>
      <c r="N1936" t="s">
        <v>8</v>
      </c>
      <c r="O1936" t="s">
        <v>87</v>
      </c>
      <c r="P1936" t="s">
        <v>293</v>
      </c>
      <c r="Q1936" t="s">
        <v>2646</v>
      </c>
      <c r="R1936">
        <v>44145</v>
      </c>
      <c r="S1936">
        <v>42185</v>
      </c>
      <c r="T1936">
        <v>42186</v>
      </c>
      <c r="U1936">
        <v>-44.624000000000002</v>
      </c>
      <c r="V1936">
        <v>17</v>
      </c>
      <c r="W1936">
        <v>552.89</v>
      </c>
      <c r="X1936">
        <v>87078</v>
      </c>
      <c r="Y1936" t="s">
        <v>3218</v>
      </c>
    </row>
    <row r="1937" spans="1:25" x14ac:dyDescent="0.2">
      <c r="A1937">
        <v>2276</v>
      </c>
      <c r="B1937" t="s">
        <v>2985</v>
      </c>
      <c r="C1937" t="s">
        <v>46</v>
      </c>
      <c r="D1937">
        <v>0.01</v>
      </c>
      <c r="E1937">
        <v>195.99</v>
      </c>
      <c r="F1937">
        <v>8.99</v>
      </c>
      <c r="G1937" t="s">
        <v>14</v>
      </c>
      <c r="H1937" t="s">
        <v>15</v>
      </c>
      <c r="I1937" t="s">
        <v>16</v>
      </c>
      <c r="J1937" t="s">
        <v>111</v>
      </c>
      <c r="K1937" t="s">
        <v>49</v>
      </c>
      <c r="L1937" t="s">
        <v>1319</v>
      </c>
      <c r="M1937">
        <v>0.6</v>
      </c>
      <c r="N1937" t="s">
        <v>8</v>
      </c>
      <c r="O1937" t="s">
        <v>87</v>
      </c>
      <c r="P1937" t="s">
        <v>88</v>
      </c>
      <c r="Q1937" t="s">
        <v>2986</v>
      </c>
      <c r="R1937">
        <v>14304</v>
      </c>
      <c r="S1937">
        <v>42185</v>
      </c>
      <c r="T1937">
        <v>42185</v>
      </c>
      <c r="U1937">
        <v>2653.7813999999998</v>
      </c>
      <c r="V1937">
        <v>22</v>
      </c>
      <c r="W1937">
        <v>3846.06</v>
      </c>
      <c r="X1937">
        <v>91502</v>
      </c>
      <c r="Y1937" t="s">
        <v>3218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0DA30-4626-4377-8D54-9F3F1CFE0B7E}">
  <dimension ref="A1:S1939"/>
  <sheetViews>
    <sheetView zoomScale="90" zoomScaleNormal="90" workbookViewId="0">
      <selection activeCell="C6" sqref="C6"/>
    </sheetView>
  </sheetViews>
  <sheetFormatPr defaultRowHeight="14.25" x14ac:dyDescent="0.2"/>
  <cols>
    <col min="1" max="1" width="16.25" bestFit="1" customWidth="1"/>
    <col min="2" max="2" width="16.125" customWidth="1"/>
    <col min="3" max="3" width="20.875" bestFit="1" customWidth="1"/>
    <col min="4" max="4" width="12.5" bestFit="1" customWidth="1"/>
    <col min="5" max="5" width="12.125" bestFit="1" customWidth="1"/>
    <col min="6" max="6" width="15.625" bestFit="1" customWidth="1"/>
    <col min="7" max="7" width="22.625" bestFit="1" customWidth="1"/>
    <col min="8" max="8" width="12.5" bestFit="1" customWidth="1"/>
    <col min="9" max="9" width="14" bestFit="1" customWidth="1"/>
    <col min="10" max="10" width="11.25" bestFit="1" customWidth="1"/>
    <col min="11" max="11" width="10.625" bestFit="1" customWidth="1"/>
    <col min="12" max="12" width="14.625" bestFit="1" customWidth="1"/>
    <col min="13" max="13" width="9.75" bestFit="1" customWidth="1"/>
    <col min="14" max="14" width="9.625" bestFit="1" customWidth="1"/>
    <col min="15" max="15" width="8.75" bestFit="1" customWidth="1"/>
    <col min="16" max="16" width="10.125" bestFit="1" customWidth="1"/>
    <col min="17" max="17" width="9.375" bestFit="1" customWidth="1"/>
    <col min="18" max="18" width="8.875" customWidth="1"/>
    <col min="19" max="19" width="11.75" bestFit="1" customWidth="1"/>
  </cols>
  <sheetData>
    <row r="1" spans="1:19" x14ac:dyDescent="0.2">
      <c r="C1">
        <v>-244.21644614630134</v>
      </c>
      <c r="D1">
        <v>-660.83890771207575</v>
      </c>
      <c r="E1">
        <v>3.1331755989187564</v>
      </c>
      <c r="F1">
        <v>27.639345080515426</v>
      </c>
      <c r="G1">
        <v>831.18386418754744</v>
      </c>
      <c r="H1">
        <v>1.0240257223823639</v>
      </c>
      <c r="I1">
        <v>88.982010825293585</v>
      </c>
      <c r="J1">
        <v>-203.51767318893363</v>
      </c>
      <c r="K1">
        <v>-121.260887525134</v>
      </c>
      <c r="L1">
        <v>-188.26609336849683</v>
      </c>
      <c r="M1">
        <v>278.64827323511798</v>
      </c>
      <c r="N1">
        <v>82.215885796581347</v>
      </c>
      <c r="O1">
        <v>-9.0365961161081039</v>
      </c>
      <c r="P1">
        <v>-28.935740602663778</v>
      </c>
      <c r="Q1">
        <v>30.439117045369496</v>
      </c>
    </row>
    <row r="3" spans="1:19" ht="15" x14ac:dyDescent="0.25">
      <c r="A3" s="2" t="s">
        <v>2989</v>
      </c>
      <c r="B3" s="2" t="s">
        <v>2993</v>
      </c>
      <c r="C3" s="48" t="s">
        <v>2994</v>
      </c>
      <c r="D3" s="2" t="s">
        <v>2990</v>
      </c>
      <c r="E3" s="2" t="s">
        <v>2991</v>
      </c>
      <c r="F3" s="2" t="s">
        <v>2992</v>
      </c>
      <c r="G3" s="2" t="s">
        <v>2999</v>
      </c>
      <c r="H3" s="2" t="s">
        <v>3007</v>
      </c>
      <c r="I3" s="2" t="s">
        <v>3293</v>
      </c>
      <c r="J3" s="2" t="s">
        <v>3294</v>
      </c>
      <c r="K3" s="2" t="s">
        <v>3295</v>
      </c>
      <c r="L3" s="2" t="s">
        <v>3296</v>
      </c>
      <c r="M3" s="2" t="s">
        <v>3297</v>
      </c>
      <c r="N3" s="2" t="s">
        <v>3298</v>
      </c>
      <c r="O3" s="2" t="s">
        <v>3299</v>
      </c>
      <c r="P3" s="2" t="s">
        <v>3301</v>
      </c>
      <c r="Q3" s="2" t="s">
        <v>3300</v>
      </c>
      <c r="R3" s="2" t="s">
        <v>3008</v>
      </c>
      <c r="S3" s="2" t="s">
        <v>3327</v>
      </c>
    </row>
    <row r="4" spans="1:19" x14ac:dyDescent="0.2">
      <c r="A4" s="33" t="s">
        <v>1</v>
      </c>
      <c r="B4" s="33" t="s">
        <v>2</v>
      </c>
      <c r="C4" s="33" t="s">
        <v>3</v>
      </c>
      <c r="D4" s="37">
        <v>0.01</v>
      </c>
      <c r="E4" s="37">
        <v>348.21</v>
      </c>
      <c r="F4" s="37">
        <v>40.19</v>
      </c>
      <c r="G4" s="37">
        <v>0.62</v>
      </c>
      <c r="H4" s="37">
        <v>-337.09199999999998</v>
      </c>
      <c r="I4" s="41">
        <f>IF(Table2[[#This Row],[Order Priority]]=Introduction!$B$42,1,0)</f>
        <v>1</v>
      </c>
      <c r="J4" s="41">
        <f>IF(Table2[[#This Row],[Order Priority]]=Introduction!$B$43,1,0)</f>
        <v>0</v>
      </c>
      <c r="K4" s="41">
        <f>IF(Table2[[#This Row],[Order Priority]]=Introduction!$B$44,1,0)</f>
        <v>0</v>
      </c>
      <c r="L4" s="41">
        <f>IF(Table2[[#This Row],[Order Priority]]=Introduction!$B$45,1,0)</f>
        <v>0</v>
      </c>
      <c r="M4" s="41">
        <f>IF(Table2[[#This Row],[Ship Mode]]=Introduction!$C$42,1,0)</f>
        <v>1</v>
      </c>
      <c r="N4" s="41">
        <f>IF(Table2[[#This Row],[Ship Mode]]=Introduction!$C$44,1,0)</f>
        <v>0</v>
      </c>
      <c r="O4" s="41">
        <f>IF(Table2[[#This Row],[Customer Segment]]=Introduction!$D$45,1,0)</f>
        <v>1</v>
      </c>
      <c r="P4" s="41">
        <f>IF(Table2[[#This Row],[Customer Segment]]=Introduction!$D$42,1,0)</f>
        <v>0</v>
      </c>
      <c r="Q4" s="41">
        <f>IF(Table2[[#This Row],[Customer Segment]]=Introduction!$D$44,1,0)</f>
        <v>0</v>
      </c>
      <c r="R4" s="35">
        <v>723.54</v>
      </c>
      <c r="S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2479.740323793259</v>
      </c>
    </row>
    <row r="5" spans="1:19" x14ac:dyDescent="0.2">
      <c r="A5" s="1" t="s">
        <v>13</v>
      </c>
      <c r="B5" s="1" t="s">
        <v>14</v>
      </c>
      <c r="C5" s="1" t="s">
        <v>15</v>
      </c>
      <c r="D5" s="39">
        <v>0.04</v>
      </c>
      <c r="E5" s="39">
        <v>45.19</v>
      </c>
      <c r="F5" s="39">
        <v>1.99</v>
      </c>
      <c r="G5" s="39">
        <v>0.55000000000000004</v>
      </c>
      <c r="H5" s="39">
        <v>-61.194000000000003</v>
      </c>
      <c r="I5" s="42">
        <f>IF(Table2[[#This Row],[Order Priority]]=Introduction!$B$42,1,0)</f>
        <v>0</v>
      </c>
      <c r="J5" s="42">
        <f>IF(Table2[[#This Row],[Order Priority]]=Introduction!$B$43,1,0)</f>
        <v>1</v>
      </c>
      <c r="K5" s="42">
        <f>IF(Table2[[#This Row],[Order Priority]]=Introduction!$B$44,1,0)</f>
        <v>0</v>
      </c>
      <c r="L5" s="42">
        <f>IF(Table2[[#This Row],[Order Priority]]=Introduction!$B$45,1,0)</f>
        <v>0</v>
      </c>
      <c r="M5" s="42">
        <f>IF(Table2[[#This Row],[Ship Mode]]=Introduction!$C$42,1,0)</f>
        <v>0</v>
      </c>
      <c r="N5" s="41">
        <f>IF(Table2[[#This Row],[Ship Mode]]=Introduction!$C$44,1,0)</f>
        <v>1</v>
      </c>
      <c r="O5" s="41">
        <f>IF(Table2[[#This Row],[Customer Segment]]=Introduction!$D$45,1,0)</f>
        <v>0</v>
      </c>
      <c r="P5" s="41">
        <f>IF(Table2[[#This Row],[Customer Segment]]=Introduction!$D$42,1,0)</f>
        <v>1</v>
      </c>
      <c r="Q5" s="41">
        <f>IF(Table2[[#This Row],[Customer Segment]]=Introduction!$D$44,1,0)</f>
        <v>0</v>
      </c>
      <c r="R5" s="1">
        <v>609.09</v>
      </c>
      <c r="S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170.18986682324859</v>
      </c>
    </row>
    <row r="6" spans="1:19" x14ac:dyDescent="0.2">
      <c r="A6" s="1" t="s">
        <v>23</v>
      </c>
      <c r="B6" s="1" t="s">
        <v>14</v>
      </c>
      <c r="C6" s="1" t="s">
        <v>3</v>
      </c>
      <c r="D6" s="37">
        <v>7.0000000000000007E-2</v>
      </c>
      <c r="E6" s="37">
        <v>4.84</v>
      </c>
      <c r="F6" s="37">
        <v>0.71</v>
      </c>
      <c r="G6" s="37">
        <v>0.52</v>
      </c>
      <c r="H6" s="37">
        <v>25.240200000000002</v>
      </c>
      <c r="I6" s="42">
        <f>IF(Table2[[#This Row],[Order Priority]]=Introduction!$B$42,1,0)</f>
        <v>0</v>
      </c>
      <c r="J6" s="42">
        <f>IF(Table2[[#This Row],[Order Priority]]=Introduction!$B$43,1,0)</f>
        <v>0</v>
      </c>
      <c r="K6" s="42">
        <f>IF(Table2[[#This Row],[Order Priority]]=Introduction!$B$44,1,0)</f>
        <v>1</v>
      </c>
      <c r="L6" s="42">
        <f>IF(Table2[[#This Row],[Order Priority]]=Introduction!$B$45,1,0)</f>
        <v>0</v>
      </c>
      <c r="M6" s="42">
        <f>IF(Table2[[#This Row],[Ship Mode]]=Introduction!$C$42,1,0)</f>
        <v>0</v>
      </c>
      <c r="N6" s="41">
        <f>IF(Table2[[#This Row],[Ship Mode]]=Introduction!$C$44,1,0)</f>
        <v>1</v>
      </c>
      <c r="O6" s="41">
        <f>IF(Table2[[#This Row],[Customer Segment]]=Introduction!$D$45,1,0)</f>
        <v>1</v>
      </c>
      <c r="P6" s="41">
        <f>IF(Table2[[#This Row],[Customer Segment]]=Introduction!$D$42,1,0)</f>
        <v>0</v>
      </c>
      <c r="Q6" s="41">
        <f>IF(Table2[[#This Row],[Customer Segment]]=Introduction!$D$44,1,0)</f>
        <v>0</v>
      </c>
      <c r="R6" s="34">
        <v>36.58</v>
      </c>
      <c r="S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154.29396079072538</v>
      </c>
    </row>
    <row r="7" spans="1:19" x14ac:dyDescent="0.2">
      <c r="A7" s="1" t="s">
        <v>23</v>
      </c>
      <c r="B7" s="1" t="s">
        <v>2</v>
      </c>
      <c r="C7" s="1" t="s">
        <v>3</v>
      </c>
      <c r="D7" s="39">
        <v>0.04</v>
      </c>
      <c r="E7" s="39">
        <v>2036.48</v>
      </c>
      <c r="F7" s="39">
        <v>14.7</v>
      </c>
      <c r="G7" s="39">
        <v>0.55000000000000004</v>
      </c>
      <c r="H7" s="39">
        <v>-4793.0039999999999</v>
      </c>
      <c r="I7" s="42">
        <f>IF(Table2[[#This Row],[Order Priority]]=Introduction!$B$42,1,0)</f>
        <v>0</v>
      </c>
      <c r="J7" s="42">
        <f>IF(Table2[[#This Row],[Order Priority]]=Introduction!$B$43,1,0)</f>
        <v>0</v>
      </c>
      <c r="K7" s="42">
        <f>IF(Table2[[#This Row],[Order Priority]]=Introduction!$B$44,1,0)</f>
        <v>1</v>
      </c>
      <c r="L7" s="42">
        <f>IF(Table2[[#This Row],[Order Priority]]=Introduction!$B$45,1,0)</f>
        <v>0</v>
      </c>
      <c r="M7" s="42">
        <f>IF(Table2[[#This Row],[Ship Mode]]=Introduction!$C$42,1,0)</f>
        <v>1</v>
      </c>
      <c r="N7" s="41">
        <f>IF(Table2[[#This Row],[Ship Mode]]=Introduction!$C$44,1,0)</f>
        <v>0</v>
      </c>
      <c r="O7" s="41">
        <f>IF(Table2[[#This Row],[Customer Segment]]=Introduction!$D$45,1,0)</f>
        <v>1</v>
      </c>
      <c r="P7" s="41">
        <f>IF(Table2[[#This Row],[Customer Segment]]=Introduction!$D$42,1,0)</f>
        <v>0</v>
      </c>
      <c r="Q7" s="41">
        <f>IF(Table2[[#This Row],[Customer Segment]]=Introduction!$D$44,1,0)</f>
        <v>0</v>
      </c>
      <c r="R7" s="1">
        <v>2013.67</v>
      </c>
      <c r="S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2213.6403453303292</v>
      </c>
    </row>
    <row r="8" spans="1:19" x14ac:dyDescent="0.2">
      <c r="A8" s="1" t="s">
        <v>23</v>
      </c>
      <c r="B8" s="1" t="s">
        <v>14</v>
      </c>
      <c r="C8" s="1" t="s">
        <v>3</v>
      </c>
      <c r="D8" s="37">
        <v>0.04</v>
      </c>
      <c r="E8" s="37">
        <v>449.99</v>
      </c>
      <c r="F8" s="37">
        <v>24.49</v>
      </c>
      <c r="G8" s="37">
        <v>0.52</v>
      </c>
      <c r="H8" s="37">
        <v>3576.8841000000002</v>
      </c>
      <c r="I8" s="42">
        <f>IF(Table2[[#This Row],[Order Priority]]=Introduction!$B$42,1,0)</f>
        <v>0</v>
      </c>
      <c r="J8" s="42">
        <f>IF(Table2[[#This Row],[Order Priority]]=Introduction!$B$43,1,0)</f>
        <v>0</v>
      </c>
      <c r="K8" s="42">
        <f>IF(Table2[[#This Row],[Order Priority]]=Introduction!$B$44,1,0)</f>
        <v>1</v>
      </c>
      <c r="L8" s="42">
        <f>IF(Table2[[#This Row],[Order Priority]]=Introduction!$B$45,1,0)</f>
        <v>0</v>
      </c>
      <c r="M8" s="42">
        <f>IF(Table2[[#This Row],[Ship Mode]]=Introduction!$C$42,1,0)</f>
        <v>0</v>
      </c>
      <c r="N8" s="41">
        <f>IF(Table2[[#This Row],[Ship Mode]]=Introduction!$C$44,1,0)</f>
        <v>1</v>
      </c>
      <c r="O8" s="41">
        <f>IF(Table2[[#This Row],[Customer Segment]]=Introduction!$D$45,1,0)</f>
        <v>1</v>
      </c>
      <c r="P8" s="41">
        <f>IF(Table2[[#This Row],[Customer Segment]]=Introduction!$D$42,1,0)</f>
        <v>0</v>
      </c>
      <c r="Q8" s="41">
        <f>IF(Table2[[#This Row],[Customer Segment]]=Introduction!$D$44,1,0)</f>
        <v>0</v>
      </c>
      <c r="R8" s="34">
        <v>5183.8900000000003</v>
      </c>
      <c r="S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5863.0905822378454</v>
      </c>
    </row>
    <row r="9" spans="1:19" x14ac:dyDescent="0.2">
      <c r="A9" s="1" t="s">
        <v>23</v>
      </c>
      <c r="B9" s="1" t="s">
        <v>14</v>
      </c>
      <c r="C9" s="1" t="s">
        <v>3</v>
      </c>
      <c r="D9" s="39">
        <v>0.01</v>
      </c>
      <c r="E9" s="39">
        <v>5.84</v>
      </c>
      <c r="F9" s="39">
        <v>1.2</v>
      </c>
      <c r="G9" s="39">
        <v>0.55000000000000004</v>
      </c>
      <c r="H9" s="39">
        <v>20.38</v>
      </c>
      <c r="I9" s="42">
        <f>IF(Table2[[#This Row],[Order Priority]]=Introduction!$B$42,1,0)</f>
        <v>0</v>
      </c>
      <c r="J9" s="42">
        <f>IF(Table2[[#This Row],[Order Priority]]=Introduction!$B$43,1,0)</f>
        <v>0</v>
      </c>
      <c r="K9" s="42">
        <f>IF(Table2[[#This Row],[Order Priority]]=Introduction!$B$44,1,0)</f>
        <v>1</v>
      </c>
      <c r="L9" s="42">
        <f>IF(Table2[[#This Row],[Order Priority]]=Introduction!$B$45,1,0)</f>
        <v>0</v>
      </c>
      <c r="M9" s="42">
        <f>IF(Table2[[#This Row],[Ship Mode]]=Introduction!$C$42,1,0)</f>
        <v>0</v>
      </c>
      <c r="N9" s="41">
        <f>IF(Table2[[#This Row],[Ship Mode]]=Introduction!$C$44,1,0)</f>
        <v>1</v>
      </c>
      <c r="O9" s="41">
        <f>IF(Table2[[#This Row],[Customer Segment]]=Introduction!$D$45,1,0)</f>
        <v>1</v>
      </c>
      <c r="P9" s="41">
        <f>IF(Table2[[#This Row],[Customer Segment]]=Introduction!$D$42,1,0)</f>
        <v>0</v>
      </c>
      <c r="Q9" s="41">
        <f>IF(Table2[[#This Row],[Customer Segment]]=Introduction!$D$44,1,0)</f>
        <v>0</v>
      </c>
      <c r="R9" s="1">
        <v>36.090000000000003</v>
      </c>
      <c r="S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230.57929605152489</v>
      </c>
    </row>
    <row r="10" spans="1:19" x14ac:dyDescent="0.2">
      <c r="A10" s="1" t="s">
        <v>46</v>
      </c>
      <c r="B10" s="1" t="s">
        <v>14</v>
      </c>
      <c r="C10" s="1" t="s">
        <v>47</v>
      </c>
      <c r="D10" s="37">
        <v>0.02</v>
      </c>
      <c r="E10" s="37">
        <v>29.17</v>
      </c>
      <c r="F10" s="37">
        <v>6.27</v>
      </c>
      <c r="G10" s="37">
        <v>0.37</v>
      </c>
      <c r="H10" s="37">
        <v>36.905999999999999</v>
      </c>
      <c r="I10" s="42">
        <f>IF(Table2[[#This Row],[Order Priority]]=Introduction!$B$42,1,0)</f>
        <v>0</v>
      </c>
      <c r="J10" s="42">
        <f>IF(Table2[[#This Row],[Order Priority]]=Introduction!$B$43,1,0)</f>
        <v>0</v>
      </c>
      <c r="K10" s="42">
        <f>IF(Table2[[#This Row],[Order Priority]]=Introduction!$B$44,1,0)</f>
        <v>0</v>
      </c>
      <c r="L10" s="42">
        <f>IF(Table2[[#This Row],[Order Priority]]=Introduction!$B$45,1,0)</f>
        <v>0</v>
      </c>
      <c r="M10" s="42">
        <f>IF(Table2[[#This Row],[Ship Mode]]=Introduction!$C$42,1,0)</f>
        <v>0</v>
      </c>
      <c r="N10" s="41">
        <f>IF(Table2[[#This Row],[Ship Mode]]=Introduction!$C$44,1,0)</f>
        <v>1</v>
      </c>
      <c r="O10" s="41">
        <f>IF(Table2[[#This Row],[Customer Segment]]=Introduction!$D$45,1,0)</f>
        <v>0</v>
      </c>
      <c r="P10" s="41">
        <f>IF(Table2[[#This Row],[Customer Segment]]=Introduction!$D$42,1,0)</f>
        <v>0</v>
      </c>
      <c r="Q10" s="41">
        <f>IF(Table2[[#This Row],[Customer Segment]]=Introduction!$D$44,1,0)</f>
        <v>1</v>
      </c>
      <c r="R10" s="34">
        <v>63.32</v>
      </c>
      <c r="S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465.24592747633585</v>
      </c>
    </row>
    <row r="11" spans="1:19" x14ac:dyDescent="0.2">
      <c r="A11" s="1" t="s">
        <v>1</v>
      </c>
      <c r="B11" s="1" t="s">
        <v>14</v>
      </c>
      <c r="C11" s="1" t="s">
        <v>3</v>
      </c>
      <c r="D11" s="39">
        <v>0.06</v>
      </c>
      <c r="E11" s="39">
        <v>161.55000000000001</v>
      </c>
      <c r="F11" s="39">
        <v>19.989999999999998</v>
      </c>
      <c r="G11" s="39">
        <v>0.66</v>
      </c>
      <c r="H11" s="39">
        <v>-7.58</v>
      </c>
      <c r="I11" s="42">
        <f>IF(Table2[[#This Row],[Order Priority]]=Introduction!$B$42,1,0)</f>
        <v>1</v>
      </c>
      <c r="J11" s="42">
        <f>IF(Table2[[#This Row],[Order Priority]]=Introduction!$B$43,1,0)</f>
        <v>0</v>
      </c>
      <c r="K11" s="42">
        <f>IF(Table2[[#This Row],[Order Priority]]=Introduction!$B$44,1,0)</f>
        <v>0</v>
      </c>
      <c r="L11" s="42">
        <f>IF(Table2[[#This Row],[Order Priority]]=Introduction!$B$45,1,0)</f>
        <v>0</v>
      </c>
      <c r="M11" s="42">
        <f>IF(Table2[[#This Row],[Ship Mode]]=Introduction!$C$42,1,0)</f>
        <v>0</v>
      </c>
      <c r="N11" s="41">
        <f>IF(Table2[[#This Row],[Ship Mode]]=Introduction!$C$44,1,0)</f>
        <v>1</v>
      </c>
      <c r="O11" s="41">
        <f>IF(Table2[[#This Row],[Customer Segment]]=Introduction!$D$45,1,0)</f>
        <v>1</v>
      </c>
      <c r="P11" s="41">
        <f>IF(Table2[[#This Row],[Customer Segment]]=Introduction!$D$42,1,0)</f>
        <v>0</v>
      </c>
      <c r="Q11" s="41">
        <f>IF(Table2[[#This Row],[Customer Segment]]=Introduction!$D$44,1,0)</f>
        <v>0</v>
      </c>
      <c r="R11" s="1">
        <v>485.01</v>
      </c>
      <c r="S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1477.7887814496924</v>
      </c>
    </row>
    <row r="12" spans="1:19" x14ac:dyDescent="0.2">
      <c r="A12" s="1" t="s">
        <v>1</v>
      </c>
      <c r="B12" s="1" t="s">
        <v>14</v>
      </c>
      <c r="C12" s="1" t="s">
        <v>15</v>
      </c>
      <c r="D12" s="37">
        <v>0.06</v>
      </c>
      <c r="E12" s="37">
        <v>40.98</v>
      </c>
      <c r="F12" s="37">
        <v>2.99</v>
      </c>
      <c r="G12" s="37">
        <v>0.36</v>
      </c>
      <c r="H12" s="37">
        <v>-14.801880000000001</v>
      </c>
      <c r="I12" s="42">
        <f>IF(Table2[[#This Row],[Order Priority]]=Introduction!$B$42,1,0)</f>
        <v>1</v>
      </c>
      <c r="J12" s="42">
        <f>IF(Table2[[#This Row],[Order Priority]]=Introduction!$B$43,1,0)</f>
        <v>0</v>
      </c>
      <c r="K12" s="42">
        <f>IF(Table2[[#This Row],[Order Priority]]=Introduction!$B$44,1,0)</f>
        <v>0</v>
      </c>
      <c r="L12" s="42">
        <f>IF(Table2[[#This Row],[Order Priority]]=Introduction!$B$45,1,0)</f>
        <v>0</v>
      </c>
      <c r="M12" s="42">
        <f>IF(Table2[[#This Row],[Ship Mode]]=Introduction!$C$42,1,0)</f>
        <v>0</v>
      </c>
      <c r="N12" s="41">
        <f>IF(Table2[[#This Row],[Ship Mode]]=Introduction!$C$44,1,0)</f>
        <v>1</v>
      </c>
      <c r="O12" s="41">
        <f>IF(Table2[[#This Row],[Customer Segment]]=Introduction!$D$45,1,0)</f>
        <v>0</v>
      </c>
      <c r="P12" s="41">
        <f>IF(Table2[[#This Row],[Customer Segment]]=Introduction!$D$42,1,0)</f>
        <v>1</v>
      </c>
      <c r="Q12" s="41">
        <f>IF(Table2[[#This Row],[Customer Segment]]=Introduction!$D$44,1,0)</f>
        <v>0</v>
      </c>
      <c r="R12" s="34">
        <v>41.6</v>
      </c>
      <c r="S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353.50323849251703</v>
      </c>
    </row>
    <row r="13" spans="1:19" x14ac:dyDescent="0.2">
      <c r="A13" s="1" t="s">
        <v>1</v>
      </c>
      <c r="B13" s="1" t="s">
        <v>63</v>
      </c>
      <c r="C13" s="1" t="s">
        <v>15</v>
      </c>
      <c r="D13" s="39">
        <v>0.09</v>
      </c>
      <c r="E13" s="39">
        <v>9.11</v>
      </c>
      <c r="F13" s="39">
        <v>2.15</v>
      </c>
      <c r="G13" s="39">
        <v>0.4</v>
      </c>
      <c r="H13" s="39">
        <v>20.299600000000002</v>
      </c>
      <c r="I13" s="42">
        <f>IF(Table2[[#This Row],[Order Priority]]=Introduction!$B$42,1,0)</f>
        <v>1</v>
      </c>
      <c r="J13" s="42">
        <f>IF(Table2[[#This Row],[Order Priority]]=Introduction!$B$43,1,0)</f>
        <v>0</v>
      </c>
      <c r="K13" s="42">
        <f>IF(Table2[[#This Row],[Order Priority]]=Introduction!$B$44,1,0)</f>
        <v>0</v>
      </c>
      <c r="L13" s="42">
        <f>IF(Table2[[#This Row],[Order Priority]]=Introduction!$B$45,1,0)</f>
        <v>0</v>
      </c>
      <c r="M13" s="42">
        <f>IF(Table2[[#This Row],[Ship Mode]]=Introduction!$C$42,1,0)</f>
        <v>0</v>
      </c>
      <c r="N13" s="41">
        <f>IF(Table2[[#This Row],[Ship Mode]]=Introduction!$C$44,1,0)</f>
        <v>0</v>
      </c>
      <c r="O13" s="41">
        <f>IF(Table2[[#This Row],[Customer Segment]]=Introduction!$D$45,1,0)</f>
        <v>0</v>
      </c>
      <c r="P13" s="41">
        <f>IF(Table2[[#This Row],[Customer Segment]]=Introduction!$D$42,1,0)</f>
        <v>1</v>
      </c>
      <c r="Q13" s="41">
        <f>IF(Table2[[#This Row],[Customer Segment]]=Introduction!$D$44,1,0)</f>
        <v>0</v>
      </c>
      <c r="R13" s="1">
        <v>34.409999999999997</v>
      </c>
      <c r="S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197.58300224059172</v>
      </c>
    </row>
    <row r="14" spans="1:19" x14ac:dyDescent="0.2">
      <c r="A14" s="1" t="s">
        <v>1</v>
      </c>
      <c r="B14" s="1" t="s">
        <v>14</v>
      </c>
      <c r="C14" s="1" t="s">
        <v>15</v>
      </c>
      <c r="D14" s="37">
        <v>0.08</v>
      </c>
      <c r="E14" s="37">
        <v>15.04</v>
      </c>
      <c r="F14" s="37">
        <v>1.97</v>
      </c>
      <c r="G14" s="37">
        <v>0.39</v>
      </c>
      <c r="H14" s="37">
        <v>108.5163</v>
      </c>
      <c r="I14" s="42">
        <f>IF(Table2[[#This Row],[Order Priority]]=Introduction!$B$42,1,0)</f>
        <v>1</v>
      </c>
      <c r="J14" s="42">
        <f>IF(Table2[[#This Row],[Order Priority]]=Introduction!$B$43,1,0)</f>
        <v>0</v>
      </c>
      <c r="K14" s="42">
        <f>IF(Table2[[#This Row],[Order Priority]]=Introduction!$B$44,1,0)</f>
        <v>0</v>
      </c>
      <c r="L14" s="42">
        <f>IF(Table2[[#This Row],[Order Priority]]=Introduction!$B$45,1,0)</f>
        <v>0</v>
      </c>
      <c r="M14" s="42">
        <f>IF(Table2[[#This Row],[Ship Mode]]=Introduction!$C$42,1,0)</f>
        <v>0</v>
      </c>
      <c r="N14" s="41">
        <f>IF(Table2[[#This Row],[Ship Mode]]=Introduction!$C$44,1,0)</f>
        <v>1</v>
      </c>
      <c r="O14" s="41">
        <f>IF(Table2[[#This Row],[Customer Segment]]=Introduction!$D$45,1,0)</f>
        <v>0</v>
      </c>
      <c r="P14" s="41">
        <f>IF(Table2[[#This Row],[Customer Segment]]=Introduction!$D$42,1,0)</f>
        <v>1</v>
      </c>
      <c r="Q14" s="41">
        <f>IF(Table2[[#This Row],[Customer Segment]]=Introduction!$D$44,1,0)</f>
        <v>0</v>
      </c>
      <c r="R14" s="34">
        <v>157.27000000000001</v>
      </c>
      <c r="S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382.03625760320205</v>
      </c>
    </row>
    <row r="15" spans="1:19" x14ac:dyDescent="0.2">
      <c r="A15" s="1" t="s">
        <v>1</v>
      </c>
      <c r="B15" s="1" t="s">
        <v>63</v>
      </c>
      <c r="C15" s="1" t="s">
        <v>70</v>
      </c>
      <c r="D15" s="39">
        <v>7.0000000000000007E-2</v>
      </c>
      <c r="E15" s="39">
        <v>60.97</v>
      </c>
      <c r="F15" s="39">
        <v>4.5</v>
      </c>
      <c r="G15" s="39">
        <v>0.56000000000000005</v>
      </c>
      <c r="H15" s="39">
        <v>-42.588000000000001</v>
      </c>
      <c r="I15" s="42">
        <f>IF(Table2[[#This Row],[Order Priority]]=Introduction!$B$42,1,0)</f>
        <v>1</v>
      </c>
      <c r="J15" s="42">
        <f>IF(Table2[[#This Row],[Order Priority]]=Introduction!$B$43,1,0)</f>
        <v>0</v>
      </c>
      <c r="K15" s="42">
        <f>IF(Table2[[#This Row],[Order Priority]]=Introduction!$B$44,1,0)</f>
        <v>0</v>
      </c>
      <c r="L15" s="42">
        <f>IF(Table2[[#This Row],[Order Priority]]=Introduction!$B$45,1,0)</f>
        <v>0</v>
      </c>
      <c r="M15" s="42">
        <f>IF(Table2[[#This Row],[Ship Mode]]=Introduction!$C$42,1,0)</f>
        <v>0</v>
      </c>
      <c r="N15" s="41">
        <f>IF(Table2[[#This Row],[Ship Mode]]=Introduction!$C$44,1,0)</f>
        <v>0</v>
      </c>
      <c r="O15" s="41">
        <f>IF(Table2[[#This Row],[Customer Segment]]=Introduction!$D$45,1,0)</f>
        <v>0</v>
      </c>
      <c r="P15" s="41">
        <f>IF(Table2[[#This Row],[Customer Segment]]=Introduction!$D$42,1,0)</f>
        <v>0</v>
      </c>
      <c r="Q15" s="41">
        <f>IF(Table2[[#This Row],[Customer Segment]]=Introduction!$D$44,1,0)</f>
        <v>0</v>
      </c>
      <c r="R15" s="1">
        <v>361.72</v>
      </c>
      <c r="S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535.76536674774945</v>
      </c>
    </row>
    <row r="16" spans="1:19" x14ac:dyDescent="0.2">
      <c r="A16" s="1" t="s">
        <v>1</v>
      </c>
      <c r="B16" s="1" t="s">
        <v>14</v>
      </c>
      <c r="C16" s="1" t="s">
        <v>15</v>
      </c>
      <c r="D16" s="37">
        <v>0.06</v>
      </c>
      <c r="E16" s="37">
        <v>40.98</v>
      </c>
      <c r="F16" s="37">
        <v>2.99</v>
      </c>
      <c r="G16" s="37">
        <v>0.36</v>
      </c>
      <c r="H16" s="37">
        <v>-19.0992</v>
      </c>
      <c r="I16" s="42">
        <f>IF(Table2[[#This Row],[Order Priority]]=Introduction!$B$42,1,0)</f>
        <v>1</v>
      </c>
      <c r="J16" s="42">
        <f>IF(Table2[[#This Row],[Order Priority]]=Introduction!$B$43,1,0)</f>
        <v>0</v>
      </c>
      <c r="K16" s="42">
        <f>IF(Table2[[#This Row],[Order Priority]]=Introduction!$B$44,1,0)</f>
        <v>0</v>
      </c>
      <c r="L16" s="42">
        <f>IF(Table2[[#This Row],[Order Priority]]=Introduction!$B$45,1,0)</f>
        <v>0</v>
      </c>
      <c r="M16" s="42">
        <f>IF(Table2[[#This Row],[Ship Mode]]=Introduction!$C$42,1,0)</f>
        <v>0</v>
      </c>
      <c r="N16" s="41">
        <f>IF(Table2[[#This Row],[Ship Mode]]=Introduction!$C$44,1,0)</f>
        <v>1</v>
      </c>
      <c r="O16" s="41">
        <f>IF(Table2[[#This Row],[Customer Segment]]=Introduction!$D$45,1,0)</f>
        <v>0</v>
      </c>
      <c r="P16" s="41">
        <f>IF(Table2[[#This Row],[Customer Segment]]=Introduction!$D$42,1,0)</f>
        <v>1</v>
      </c>
      <c r="Q16" s="41">
        <f>IF(Table2[[#This Row],[Customer Segment]]=Introduction!$D$44,1,0)</f>
        <v>0</v>
      </c>
      <c r="R16" s="34">
        <v>124.81</v>
      </c>
      <c r="S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349.10267227520887</v>
      </c>
    </row>
    <row r="17" spans="1:19" x14ac:dyDescent="0.2">
      <c r="A17" s="1" t="s">
        <v>13</v>
      </c>
      <c r="B17" s="1" t="s">
        <v>2</v>
      </c>
      <c r="C17" s="1" t="s">
        <v>15</v>
      </c>
      <c r="D17" s="39">
        <v>0.09</v>
      </c>
      <c r="E17" s="39">
        <v>270.97000000000003</v>
      </c>
      <c r="F17" s="39">
        <v>28.06</v>
      </c>
      <c r="G17" s="39">
        <v>0.56000000000000005</v>
      </c>
      <c r="H17" s="39">
        <v>2660.1432</v>
      </c>
      <c r="I17" s="42">
        <f>IF(Table2[[#This Row],[Order Priority]]=Introduction!$B$42,1,0)</f>
        <v>0</v>
      </c>
      <c r="J17" s="42">
        <f>IF(Table2[[#This Row],[Order Priority]]=Introduction!$B$43,1,0)</f>
        <v>1</v>
      </c>
      <c r="K17" s="42">
        <f>IF(Table2[[#This Row],[Order Priority]]=Introduction!$B$44,1,0)</f>
        <v>0</v>
      </c>
      <c r="L17" s="42">
        <f>IF(Table2[[#This Row],[Order Priority]]=Introduction!$B$45,1,0)</f>
        <v>0</v>
      </c>
      <c r="M17" s="42">
        <f>IF(Table2[[#This Row],[Ship Mode]]=Introduction!$C$42,1,0)</f>
        <v>1</v>
      </c>
      <c r="N17" s="41">
        <f>IF(Table2[[#This Row],[Ship Mode]]=Introduction!$C$44,1,0)</f>
        <v>0</v>
      </c>
      <c r="O17" s="41">
        <f>IF(Table2[[#This Row],[Customer Segment]]=Introduction!$D$45,1,0)</f>
        <v>0</v>
      </c>
      <c r="P17" s="41">
        <f>IF(Table2[[#This Row],[Customer Segment]]=Introduction!$D$42,1,0)</f>
        <v>1</v>
      </c>
      <c r="Q17" s="41">
        <f>IF(Table2[[#This Row],[Customer Segment]]=Introduction!$D$44,1,0)</f>
        <v>0</v>
      </c>
      <c r="R17" s="1">
        <v>3855.28</v>
      </c>
      <c r="S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4556.5775525669706</v>
      </c>
    </row>
    <row r="18" spans="1:19" x14ac:dyDescent="0.2">
      <c r="A18" s="1" t="s">
        <v>23</v>
      </c>
      <c r="B18" s="1" t="s">
        <v>14</v>
      </c>
      <c r="C18" s="1" t="s">
        <v>70</v>
      </c>
      <c r="D18" s="37">
        <v>0.05</v>
      </c>
      <c r="E18" s="37">
        <v>155.06</v>
      </c>
      <c r="F18" s="37">
        <v>7.07</v>
      </c>
      <c r="G18" s="37">
        <v>0.59</v>
      </c>
      <c r="H18" s="37">
        <v>845.66399999999999</v>
      </c>
      <c r="I18" s="42">
        <f>IF(Table2[[#This Row],[Order Priority]]=Introduction!$B$42,1,0)</f>
        <v>0</v>
      </c>
      <c r="J18" s="42">
        <f>IF(Table2[[#This Row],[Order Priority]]=Introduction!$B$43,1,0)</f>
        <v>0</v>
      </c>
      <c r="K18" s="42">
        <f>IF(Table2[[#This Row],[Order Priority]]=Introduction!$B$44,1,0)</f>
        <v>1</v>
      </c>
      <c r="L18" s="42">
        <f>IF(Table2[[#This Row],[Order Priority]]=Introduction!$B$45,1,0)</f>
        <v>0</v>
      </c>
      <c r="M18" s="42">
        <f>IF(Table2[[#This Row],[Ship Mode]]=Introduction!$C$42,1,0)</f>
        <v>0</v>
      </c>
      <c r="N18" s="41">
        <f>IF(Table2[[#This Row],[Ship Mode]]=Introduction!$C$44,1,0)</f>
        <v>1</v>
      </c>
      <c r="O18" s="41">
        <f>IF(Table2[[#This Row],[Customer Segment]]=Introduction!$D$45,1,0)</f>
        <v>0</v>
      </c>
      <c r="P18" s="41">
        <f>IF(Table2[[#This Row],[Customer Segment]]=Introduction!$D$42,1,0)</f>
        <v>0</v>
      </c>
      <c r="Q18" s="41">
        <f>IF(Table2[[#This Row],[Customer Segment]]=Introduction!$D$44,1,0)</f>
        <v>0</v>
      </c>
      <c r="R18" s="34">
        <v>1225.5999999999999</v>
      </c>
      <c r="S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1721.3171531905409</v>
      </c>
    </row>
    <row r="19" spans="1:19" x14ac:dyDescent="0.2">
      <c r="A19" s="1" t="s">
        <v>23</v>
      </c>
      <c r="B19" s="1" t="s">
        <v>2</v>
      </c>
      <c r="C19" s="1" t="s">
        <v>70</v>
      </c>
      <c r="D19" s="39">
        <v>0</v>
      </c>
      <c r="E19" s="39">
        <v>291.73</v>
      </c>
      <c r="F19" s="39">
        <v>48.8</v>
      </c>
      <c r="G19" s="39">
        <v>0.56000000000000005</v>
      </c>
      <c r="H19" s="39">
        <v>-308.928</v>
      </c>
      <c r="I19" s="42">
        <f>IF(Table2[[#This Row],[Order Priority]]=Introduction!$B$42,1,0)</f>
        <v>0</v>
      </c>
      <c r="J19" s="42">
        <f>IF(Table2[[#This Row],[Order Priority]]=Introduction!$B$43,1,0)</f>
        <v>0</v>
      </c>
      <c r="K19" s="42">
        <f>IF(Table2[[#This Row],[Order Priority]]=Introduction!$B$44,1,0)</f>
        <v>1</v>
      </c>
      <c r="L19" s="42">
        <f>IF(Table2[[#This Row],[Order Priority]]=Introduction!$B$45,1,0)</f>
        <v>0</v>
      </c>
      <c r="M19" s="42">
        <f>IF(Table2[[#This Row],[Ship Mode]]=Introduction!$C$42,1,0)</f>
        <v>1</v>
      </c>
      <c r="N19" s="41">
        <f>IF(Table2[[#This Row],[Ship Mode]]=Introduction!$C$44,1,0)</f>
        <v>0</v>
      </c>
      <c r="O19" s="41">
        <f>IF(Table2[[#This Row],[Customer Segment]]=Introduction!$D$45,1,0)</f>
        <v>0</v>
      </c>
      <c r="P19" s="41">
        <f>IF(Table2[[#This Row],[Customer Segment]]=Introduction!$D$42,1,0)</f>
        <v>0</v>
      </c>
      <c r="Q19" s="41">
        <f>IF(Table2[[#This Row],[Customer Segment]]=Introduction!$D$44,1,0)</f>
        <v>0</v>
      </c>
      <c r="R19" s="1">
        <v>1239.06</v>
      </c>
      <c r="S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2325.1250425462918</v>
      </c>
    </row>
    <row r="20" spans="1:19" x14ac:dyDescent="0.2">
      <c r="A20" s="1" t="s">
        <v>23</v>
      </c>
      <c r="B20" s="1" t="s">
        <v>2</v>
      </c>
      <c r="C20" s="1" t="s">
        <v>70</v>
      </c>
      <c r="D20" s="37">
        <v>7.0000000000000007E-2</v>
      </c>
      <c r="E20" s="37">
        <v>100.98</v>
      </c>
      <c r="F20" s="37">
        <v>45</v>
      </c>
      <c r="G20" s="37">
        <v>0.69</v>
      </c>
      <c r="H20" s="37">
        <v>-1679.76</v>
      </c>
      <c r="I20" s="42">
        <f>IF(Table2[[#This Row],[Order Priority]]=Introduction!$B$42,1,0)</f>
        <v>0</v>
      </c>
      <c r="J20" s="42">
        <f>IF(Table2[[#This Row],[Order Priority]]=Introduction!$B$43,1,0)</f>
        <v>0</v>
      </c>
      <c r="K20" s="42">
        <f>IF(Table2[[#This Row],[Order Priority]]=Introduction!$B$44,1,0)</f>
        <v>1</v>
      </c>
      <c r="L20" s="42">
        <f>IF(Table2[[#This Row],[Order Priority]]=Introduction!$B$45,1,0)</f>
        <v>0</v>
      </c>
      <c r="M20" s="42">
        <f>IF(Table2[[#This Row],[Ship Mode]]=Introduction!$C$42,1,0)</f>
        <v>1</v>
      </c>
      <c r="N20" s="41">
        <f>IF(Table2[[#This Row],[Ship Mode]]=Introduction!$C$44,1,0)</f>
        <v>0</v>
      </c>
      <c r="O20" s="41">
        <f>IF(Table2[[#This Row],[Customer Segment]]=Introduction!$D$45,1,0)</f>
        <v>0</v>
      </c>
      <c r="P20" s="41">
        <f>IF(Table2[[#This Row],[Customer Segment]]=Introduction!$D$42,1,0)</f>
        <v>0</v>
      </c>
      <c r="Q20" s="41">
        <f>IF(Table2[[#This Row],[Customer Segment]]=Introduction!$D$44,1,0)</f>
        <v>0</v>
      </c>
      <c r="R20" s="34">
        <v>4083.19</v>
      </c>
      <c r="S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280.47023548625555</v>
      </c>
    </row>
    <row r="21" spans="1:19" x14ac:dyDescent="0.2">
      <c r="A21" s="1" t="s">
        <v>23</v>
      </c>
      <c r="B21" s="1" t="s">
        <v>14</v>
      </c>
      <c r="C21" s="1" t="s">
        <v>70</v>
      </c>
      <c r="D21" s="39">
        <v>0.05</v>
      </c>
      <c r="E21" s="39">
        <v>155.06</v>
      </c>
      <c r="F21" s="39">
        <v>7.07</v>
      </c>
      <c r="G21" s="39">
        <v>0.59</v>
      </c>
      <c r="H21" s="39">
        <v>575.39599999999996</v>
      </c>
      <c r="I21" s="42">
        <f>IF(Table2[[#This Row],[Order Priority]]=Introduction!$B$42,1,0)</f>
        <v>0</v>
      </c>
      <c r="J21" s="42">
        <f>IF(Table2[[#This Row],[Order Priority]]=Introduction!$B$43,1,0)</f>
        <v>0</v>
      </c>
      <c r="K21" s="42">
        <f>IF(Table2[[#This Row],[Order Priority]]=Introduction!$B$44,1,0)</f>
        <v>1</v>
      </c>
      <c r="L21" s="42">
        <f>IF(Table2[[#This Row],[Order Priority]]=Introduction!$B$45,1,0)</f>
        <v>0</v>
      </c>
      <c r="M21" s="42">
        <f>IF(Table2[[#This Row],[Ship Mode]]=Introduction!$C$42,1,0)</f>
        <v>0</v>
      </c>
      <c r="N21" s="41">
        <f>IF(Table2[[#This Row],[Ship Mode]]=Introduction!$C$44,1,0)</f>
        <v>1</v>
      </c>
      <c r="O21" s="41">
        <f>IF(Table2[[#This Row],[Customer Segment]]=Introduction!$D$45,1,0)</f>
        <v>0</v>
      </c>
      <c r="P21" s="41">
        <f>IF(Table2[[#This Row],[Customer Segment]]=Introduction!$D$42,1,0)</f>
        <v>0</v>
      </c>
      <c r="Q21" s="41">
        <f>IF(Table2[[#This Row],[Customer Segment]]=Introduction!$D$44,1,0)</f>
        <v>0</v>
      </c>
      <c r="R21" s="1">
        <v>4902.38</v>
      </c>
      <c r="S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1444.5557692537045</v>
      </c>
    </row>
    <row r="22" spans="1:19" x14ac:dyDescent="0.2">
      <c r="A22" s="1" t="s">
        <v>92</v>
      </c>
      <c r="B22" s="1" t="s">
        <v>2</v>
      </c>
      <c r="C22" s="1" t="s">
        <v>47</v>
      </c>
      <c r="D22" s="37">
        <v>0.05</v>
      </c>
      <c r="E22" s="37">
        <v>100.98</v>
      </c>
      <c r="F22" s="37">
        <v>35.840000000000003</v>
      </c>
      <c r="G22" s="37">
        <v>0.62</v>
      </c>
      <c r="H22" s="37">
        <v>-111.4</v>
      </c>
      <c r="I22" s="42">
        <f>IF(Table2[[#This Row],[Order Priority]]=Introduction!$B$42,1,0)</f>
        <v>0</v>
      </c>
      <c r="J22" s="42">
        <f>IF(Table2[[#This Row],[Order Priority]]=Introduction!$B$43,1,0)</f>
        <v>0</v>
      </c>
      <c r="K22" s="42">
        <f>IF(Table2[[#This Row],[Order Priority]]=Introduction!$B$44,1,0)</f>
        <v>0</v>
      </c>
      <c r="L22" s="42">
        <f>IF(Table2[[#This Row],[Order Priority]]=Introduction!$B$45,1,0)</f>
        <v>1</v>
      </c>
      <c r="M22" s="42">
        <f>IF(Table2[[#This Row],[Ship Mode]]=Introduction!$C$42,1,0)</f>
        <v>1</v>
      </c>
      <c r="N22" s="41">
        <f>IF(Table2[[#This Row],[Ship Mode]]=Introduction!$C$44,1,0)</f>
        <v>0</v>
      </c>
      <c r="O22" s="41">
        <f>IF(Table2[[#This Row],[Customer Segment]]=Introduction!$D$45,1,0)</f>
        <v>0</v>
      </c>
      <c r="P22" s="41">
        <f>IF(Table2[[#This Row],[Customer Segment]]=Introduction!$D$42,1,0)</f>
        <v>0</v>
      </c>
      <c r="Q22" s="41">
        <f>IF(Table2[[#This Row],[Customer Segment]]=Introduction!$D$44,1,0)</f>
        <v>1</v>
      </c>
      <c r="R22" s="34">
        <v>715.55</v>
      </c>
      <c r="S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1551.8026353674588</v>
      </c>
    </row>
    <row r="23" spans="1:19" x14ac:dyDescent="0.2">
      <c r="A23" s="1" t="s">
        <v>92</v>
      </c>
      <c r="B23" s="1" t="s">
        <v>14</v>
      </c>
      <c r="C23" s="1" t="s">
        <v>47</v>
      </c>
      <c r="D23" s="39">
        <v>0.02</v>
      </c>
      <c r="E23" s="39">
        <v>4.9800000000000004</v>
      </c>
      <c r="F23" s="39">
        <v>5.49</v>
      </c>
      <c r="G23" s="39">
        <v>0.38</v>
      </c>
      <c r="H23" s="39">
        <v>-77.03</v>
      </c>
      <c r="I23" s="42">
        <f>IF(Table2[[#This Row],[Order Priority]]=Introduction!$B$42,1,0)</f>
        <v>0</v>
      </c>
      <c r="J23" s="42">
        <f>IF(Table2[[#This Row],[Order Priority]]=Introduction!$B$43,1,0)</f>
        <v>0</v>
      </c>
      <c r="K23" s="42">
        <f>IF(Table2[[#This Row],[Order Priority]]=Introduction!$B$44,1,0)</f>
        <v>0</v>
      </c>
      <c r="L23" s="42">
        <f>IF(Table2[[#This Row],[Order Priority]]=Introduction!$B$45,1,0)</f>
        <v>1</v>
      </c>
      <c r="M23" s="42">
        <f>IF(Table2[[#This Row],[Ship Mode]]=Introduction!$C$42,1,0)</f>
        <v>0</v>
      </c>
      <c r="N23" s="41">
        <f>IF(Table2[[#This Row],[Ship Mode]]=Introduction!$C$44,1,0)</f>
        <v>1</v>
      </c>
      <c r="O23" s="41">
        <f>IF(Table2[[#This Row],[Customer Segment]]=Introduction!$D$45,1,0)</f>
        <v>0</v>
      </c>
      <c r="P23" s="41">
        <f>IF(Table2[[#This Row],[Customer Segment]]=Introduction!$D$42,1,0)</f>
        <v>0</v>
      </c>
      <c r="Q23" s="41">
        <f>IF(Table2[[#This Row],[Customer Segment]]=Introduction!$D$44,1,0)</f>
        <v>1</v>
      </c>
      <c r="R23" s="1">
        <v>45.63</v>
      </c>
      <c r="S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71.268071143710813</v>
      </c>
    </row>
    <row r="24" spans="1:19" x14ac:dyDescent="0.2">
      <c r="A24" s="1" t="s">
        <v>92</v>
      </c>
      <c r="B24" s="1" t="s">
        <v>14</v>
      </c>
      <c r="C24" s="1" t="s">
        <v>15</v>
      </c>
      <c r="D24" s="37">
        <v>0.05</v>
      </c>
      <c r="E24" s="37">
        <v>17.48</v>
      </c>
      <c r="F24" s="37">
        <v>1.99</v>
      </c>
      <c r="G24" s="37">
        <v>0.45</v>
      </c>
      <c r="H24" s="37">
        <v>-127.008</v>
      </c>
      <c r="I24" s="42">
        <f>IF(Table2[[#This Row],[Order Priority]]=Introduction!$B$42,1,0)</f>
        <v>0</v>
      </c>
      <c r="J24" s="42">
        <f>IF(Table2[[#This Row],[Order Priority]]=Introduction!$B$43,1,0)</f>
        <v>0</v>
      </c>
      <c r="K24" s="42">
        <f>IF(Table2[[#This Row],[Order Priority]]=Introduction!$B$44,1,0)</f>
        <v>0</v>
      </c>
      <c r="L24" s="42">
        <f>IF(Table2[[#This Row],[Order Priority]]=Introduction!$B$45,1,0)</f>
        <v>1</v>
      </c>
      <c r="M24" s="42">
        <f>IF(Table2[[#This Row],[Ship Mode]]=Introduction!$C$42,1,0)</f>
        <v>0</v>
      </c>
      <c r="N24" s="41">
        <f>IF(Table2[[#This Row],[Ship Mode]]=Introduction!$C$44,1,0)</f>
        <v>1</v>
      </c>
      <c r="O24" s="41">
        <f>IF(Table2[[#This Row],[Customer Segment]]=Introduction!$D$45,1,0)</f>
        <v>0</v>
      </c>
      <c r="P24" s="41">
        <f>IF(Table2[[#This Row],[Customer Segment]]=Introduction!$D$42,1,0)</f>
        <v>1</v>
      </c>
      <c r="Q24" s="41">
        <f>IF(Table2[[#This Row],[Customer Segment]]=Introduction!$D$44,1,0)</f>
        <v>0</v>
      </c>
      <c r="R24" s="34">
        <v>52.47</v>
      </c>
      <c r="S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-58.500853591101766</v>
      </c>
    </row>
    <row r="25" spans="1:19" x14ac:dyDescent="0.2">
      <c r="A25" s="1" t="s">
        <v>92</v>
      </c>
      <c r="B25" s="1" t="s">
        <v>14</v>
      </c>
      <c r="C25" s="1" t="s">
        <v>47</v>
      </c>
      <c r="D25" s="39">
        <v>0.04</v>
      </c>
      <c r="E25" s="39">
        <v>99.23</v>
      </c>
      <c r="F25" s="39">
        <v>8.99</v>
      </c>
      <c r="G25" s="39">
        <v>0.35</v>
      </c>
      <c r="H25" s="39">
        <v>1916.6757</v>
      </c>
      <c r="I25" s="42">
        <f>IF(Table2[[#This Row],[Order Priority]]=Introduction!$B$42,1,0)</f>
        <v>0</v>
      </c>
      <c r="J25" s="42">
        <f>IF(Table2[[#This Row],[Order Priority]]=Introduction!$B$43,1,0)</f>
        <v>0</v>
      </c>
      <c r="K25" s="42">
        <f>IF(Table2[[#This Row],[Order Priority]]=Introduction!$B$44,1,0)</f>
        <v>0</v>
      </c>
      <c r="L25" s="42">
        <f>IF(Table2[[#This Row],[Order Priority]]=Introduction!$B$45,1,0)</f>
        <v>1</v>
      </c>
      <c r="M25" s="42">
        <f>IF(Table2[[#This Row],[Ship Mode]]=Introduction!$C$42,1,0)</f>
        <v>0</v>
      </c>
      <c r="N25" s="41">
        <f>IF(Table2[[#This Row],[Ship Mode]]=Introduction!$C$44,1,0)</f>
        <v>1</v>
      </c>
      <c r="O25" s="41">
        <f>IF(Table2[[#This Row],[Customer Segment]]=Introduction!$D$45,1,0)</f>
        <v>0</v>
      </c>
      <c r="P25" s="41">
        <f>IF(Table2[[#This Row],[Customer Segment]]=Introduction!$D$42,1,0)</f>
        <v>0</v>
      </c>
      <c r="Q25" s="41">
        <f>IF(Table2[[#This Row],[Customer Segment]]=Introduction!$D$44,1,0)</f>
        <v>1</v>
      </c>
      <c r="R25" s="1">
        <v>5555.6</v>
      </c>
      <c r="S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2466.7612047040761</v>
      </c>
    </row>
    <row r="26" spans="1:19" x14ac:dyDescent="0.2">
      <c r="A26" s="1" t="s">
        <v>92</v>
      </c>
      <c r="B26" s="1" t="s">
        <v>14</v>
      </c>
      <c r="C26" s="1" t="s">
        <v>47</v>
      </c>
      <c r="D26" s="37">
        <v>0.04</v>
      </c>
      <c r="E26" s="37">
        <v>99.23</v>
      </c>
      <c r="F26" s="37">
        <v>8.99</v>
      </c>
      <c r="G26" s="37">
        <v>0.35</v>
      </c>
      <c r="H26" s="37">
        <v>993.83460000000002</v>
      </c>
      <c r="I26" s="42">
        <f>IF(Table2[[#This Row],[Order Priority]]=Introduction!$B$42,1,0)</f>
        <v>0</v>
      </c>
      <c r="J26" s="42">
        <f>IF(Table2[[#This Row],[Order Priority]]=Introduction!$B$43,1,0)</f>
        <v>0</v>
      </c>
      <c r="K26" s="42">
        <f>IF(Table2[[#This Row],[Order Priority]]=Introduction!$B$44,1,0)</f>
        <v>0</v>
      </c>
      <c r="L26" s="42">
        <f>IF(Table2[[#This Row],[Order Priority]]=Introduction!$B$45,1,0)</f>
        <v>1</v>
      </c>
      <c r="M26" s="42">
        <f>IF(Table2[[#This Row],[Ship Mode]]=Introduction!$C$42,1,0)</f>
        <v>0</v>
      </c>
      <c r="N26" s="41">
        <f>IF(Table2[[#This Row],[Ship Mode]]=Introduction!$C$44,1,0)</f>
        <v>1</v>
      </c>
      <c r="O26" s="41">
        <f>IF(Table2[[#This Row],[Customer Segment]]=Introduction!$D$45,1,0)</f>
        <v>0</v>
      </c>
      <c r="P26" s="41">
        <f>IF(Table2[[#This Row],[Customer Segment]]=Introduction!$D$42,1,0)</f>
        <v>0</v>
      </c>
      <c r="Q26" s="41">
        <f>IF(Table2[[#This Row],[Customer Segment]]=Introduction!$D$44,1,0)</f>
        <v>1</v>
      </c>
      <c r="R26" s="34">
        <v>1440.34</v>
      </c>
      <c r="S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1521.7481806324408</v>
      </c>
    </row>
    <row r="27" spans="1:19" x14ac:dyDescent="0.2">
      <c r="A27" s="1" t="s">
        <v>1</v>
      </c>
      <c r="B27" s="1" t="s">
        <v>14</v>
      </c>
      <c r="C27" s="1" t="s">
        <v>70</v>
      </c>
      <c r="D27" s="39">
        <v>0.03</v>
      </c>
      <c r="E27" s="39">
        <v>5.28</v>
      </c>
      <c r="F27" s="39">
        <v>5.66</v>
      </c>
      <c r="G27" s="39">
        <v>0.4</v>
      </c>
      <c r="H27" s="39">
        <v>-51.559199999999997</v>
      </c>
      <c r="I27" s="42">
        <f>IF(Table2[[#This Row],[Order Priority]]=Introduction!$B$42,1,0)</f>
        <v>1</v>
      </c>
      <c r="J27" s="42">
        <f>IF(Table2[[#This Row],[Order Priority]]=Introduction!$B$43,1,0)</f>
        <v>0</v>
      </c>
      <c r="K27" s="42">
        <f>IF(Table2[[#This Row],[Order Priority]]=Introduction!$B$44,1,0)</f>
        <v>0</v>
      </c>
      <c r="L27" s="42">
        <f>IF(Table2[[#This Row],[Order Priority]]=Introduction!$B$45,1,0)</f>
        <v>0</v>
      </c>
      <c r="M27" s="42">
        <f>IF(Table2[[#This Row],[Ship Mode]]=Introduction!$C$42,1,0)</f>
        <v>0</v>
      </c>
      <c r="N27" s="41">
        <f>IF(Table2[[#This Row],[Ship Mode]]=Introduction!$C$44,1,0)</f>
        <v>1</v>
      </c>
      <c r="O27" s="41">
        <f>IF(Table2[[#This Row],[Customer Segment]]=Introduction!$D$45,1,0)</f>
        <v>0</v>
      </c>
      <c r="P27" s="41">
        <f>IF(Table2[[#This Row],[Customer Segment]]=Introduction!$D$42,1,0)</f>
        <v>0</v>
      </c>
      <c r="Q27" s="41">
        <f>IF(Table2[[#This Row],[Customer Segment]]=Introduction!$D$44,1,0)</f>
        <v>0</v>
      </c>
      <c r="R27" s="1">
        <v>22.82</v>
      </c>
      <c r="S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359.81374221178191</v>
      </c>
    </row>
    <row r="28" spans="1:19" x14ac:dyDescent="0.2">
      <c r="A28" s="1" t="s">
        <v>1</v>
      </c>
      <c r="B28" s="1" t="s">
        <v>14</v>
      </c>
      <c r="C28" s="1" t="s">
        <v>70</v>
      </c>
      <c r="D28" s="37">
        <v>0.01</v>
      </c>
      <c r="E28" s="37">
        <v>110.99</v>
      </c>
      <c r="F28" s="37">
        <v>2.5</v>
      </c>
      <c r="G28" s="37">
        <v>0.56999999999999995</v>
      </c>
      <c r="H28" s="37">
        <v>-263.56572</v>
      </c>
      <c r="I28" s="42">
        <f>IF(Table2[[#This Row],[Order Priority]]=Introduction!$B$42,1,0)</f>
        <v>1</v>
      </c>
      <c r="J28" s="42">
        <f>IF(Table2[[#This Row],[Order Priority]]=Introduction!$B$43,1,0)</f>
        <v>0</v>
      </c>
      <c r="K28" s="42">
        <f>IF(Table2[[#This Row],[Order Priority]]=Introduction!$B$44,1,0)</f>
        <v>0</v>
      </c>
      <c r="L28" s="42">
        <f>IF(Table2[[#This Row],[Order Priority]]=Introduction!$B$45,1,0)</f>
        <v>0</v>
      </c>
      <c r="M28" s="42">
        <f>IF(Table2[[#This Row],[Ship Mode]]=Introduction!$C$42,1,0)</f>
        <v>0</v>
      </c>
      <c r="N28" s="41">
        <f>IF(Table2[[#This Row],[Ship Mode]]=Introduction!$C$44,1,0)</f>
        <v>1</v>
      </c>
      <c r="O28" s="41">
        <f>IF(Table2[[#This Row],[Customer Segment]]=Introduction!$D$45,1,0)</f>
        <v>0</v>
      </c>
      <c r="P28" s="41">
        <f>IF(Table2[[#This Row],[Customer Segment]]=Introduction!$D$42,1,0)</f>
        <v>0</v>
      </c>
      <c r="Q28" s="41">
        <f>IF(Table2[[#This Row],[Customer Segment]]=Introduction!$D$44,1,0)</f>
        <v>0</v>
      </c>
      <c r="R28" s="34">
        <v>188.66</v>
      </c>
      <c r="S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541.09930959240842</v>
      </c>
    </row>
    <row r="29" spans="1:19" x14ac:dyDescent="0.2">
      <c r="A29" s="1" t="s">
        <v>13</v>
      </c>
      <c r="B29" s="1" t="s">
        <v>14</v>
      </c>
      <c r="C29" s="1" t="s">
        <v>47</v>
      </c>
      <c r="D29" s="39">
        <v>0.03</v>
      </c>
      <c r="E29" s="39">
        <v>4.26</v>
      </c>
      <c r="F29" s="39">
        <v>1.2</v>
      </c>
      <c r="G29" s="39">
        <v>0.44</v>
      </c>
      <c r="H29" s="39">
        <v>18.658000000000001</v>
      </c>
      <c r="I29" s="42">
        <f>IF(Table2[[#This Row],[Order Priority]]=Introduction!$B$42,1,0)</f>
        <v>0</v>
      </c>
      <c r="J29" s="42">
        <f>IF(Table2[[#This Row],[Order Priority]]=Introduction!$B$43,1,0)</f>
        <v>1</v>
      </c>
      <c r="K29" s="42">
        <f>IF(Table2[[#This Row],[Order Priority]]=Introduction!$B$44,1,0)</f>
        <v>0</v>
      </c>
      <c r="L29" s="42">
        <f>IF(Table2[[#This Row],[Order Priority]]=Introduction!$B$45,1,0)</f>
        <v>0</v>
      </c>
      <c r="M29" s="42">
        <f>IF(Table2[[#This Row],[Ship Mode]]=Introduction!$C$42,1,0)</f>
        <v>0</v>
      </c>
      <c r="N29" s="41">
        <f>IF(Table2[[#This Row],[Ship Mode]]=Introduction!$C$44,1,0)</f>
        <v>1</v>
      </c>
      <c r="O29" s="41">
        <f>IF(Table2[[#This Row],[Customer Segment]]=Introduction!$D$45,1,0)</f>
        <v>0</v>
      </c>
      <c r="P29" s="41">
        <f>IF(Table2[[#This Row],[Customer Segment]]=Introduction!$D$42,1,0)</f>
        <v>0</v>
      </c>
      <c r="Q29" s="41">
        <f>IF(Table2[[#This Row],[Customer Segment]]=Introduction!$D$44,1,0)</f>
        <v>1</v>
      </c>
      <c r="R29" s="1">
        <v>29.5</v>
      </c>
      <c r="S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76.437430594097066</v>
      </c>
    </row>
    <row r="30" spans="1:19" x14ac:dyDescent="0.2">
      <c r="A30" s="1" t="s">
        <v>13</v>
      </c>
      <c r="B30" s="1" t="s">
        <v>14</v>
      </c>
      <c r="C30" s="1" t="s">
        <v>47</v>
      </c>
      <c r="D30" s="37">
        <v>0.03</v>
      </c>
      <c r="E30" s="37">
        <v>4.26</v>
      </c>
      <c r="F30" s="37">
        <v>1.2</v>
      </c>
      <c r="G30" s="37">
        <v>0.44</v>
      </c>
      <c r="H30" s="37">
        <v>9.82</v>
      </c>
      <c r="I30" s="42">
        <f>IF(Table2[[#This Row],[Order Priority]]=Introduction!$B$42,1,0)</f>
        <v>0</v>
      </c>
      <c r="J30" s="42">
        <f>IF(Table2[[#This Row],[Order Priority]]=Introduction!$B$43,1,0)</f>
        <v>1</v>
      </c>
      <c r="K30" s="42">
        <f>IF(Table2[[#This Row],[Order Priority]]=Introduction!$B$44,1,0)</f>
        <v>0</v>
      </c>
      <c r="L30" s="42">
        <f>IF(Table2[[#This Row],[Order Priority]]=Introduction!$B$45,1,0)</f>
        <v>0</v>
      </c>
      <c r="M30" s="42">
        <f>IF(Table2[[#This Row],[Ship Mode]]=Introduction!$C$42,1,0)</f>
        <v>0</v>
      </c>
      <c r="N30" s="41">
        <f>IF(Table2[[#This Row],[Ship Mode]]=Introduction!$C$44,1,0)</f>
        <v>1</v>
      </c>
      <c r="O30" s="41">
        <f>IF(Table2[[#This Row],[Customer Segment]]=Introduction!$D$45,1,0)</f>
        <v>0</v>
      </c>
      <c r="P30" s="41">
        <f>IF(Table2[[#This Row],[Customer Segment]]=Introduction!$D$42,1,0)</f>
        <v>0</v>
      </c>
      <c r="Q30" s="41">
        <f>IF(Table2[[#This Row],[Customer Segment]]=Introduction!$D$44,1,0)</f>
        <v>1</v>
      </c>
      <c r="R30" s="34">
        <v>122.23</v>
      </c>
      <c r="S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67.387091259681711</v>
      </c>
    </row>
    <row r="31" spans="1:19" x14ac:dyDescent="0.2">
      <c r="A31" s="1" t="s">
        <v>13</v>
      </c>
      <c r="B31" s="1" t="s">
        <v>14</v>
      </c>
      <c r="C31" s="1" t="s">
        <v>47</v>
      </c>
      <c r="D31" s="39">
        <v>0.05</v>
      </c>
      <c r="E31" s="39">
        <v>20.98</v>
      </c>
      <c r="F31" s="39">
        <v>21.2</v>
      </c>
      <c r="G31" s="39">
        <v>0.78</v>
      </c>
      <c r="H31" s="39">
        <v>-181.102</v>
      </c>
      <c r="I31" s="42">
        <f>IF(Table2[[#This Row],[Order Priority]]=Introduction!$B$42,1,0)</f>
        <v>0</v>
      </c>
      <c r="J31" s="42">
        <f>IF(Table2[[#This Row],[Order Priority]]=Introduction!$B$43,1,0)</f>
        <v>1</v>
      </c>
      <c r="K31" s="42">
        <f>IF(Table2[[#This Row],[Order Priority]]=Introduction!$B$44,1,0)</f>
        <v>0</v>
      </c>
      <c r="L31" s="42">
        <f>IF(Table2[[#This Row],[Order Priority]]=Introduction!$B$45,1,0)</f>
        <v>0</v>
      </c>
      <c r="M31" s="42">
        <f>IF(Table2[[#This Row],[Ship Mode]]=Introduction!$C$42,1,0)</f>
        <v>0</v>
      </c>
      <c r="N31" s="41">
        <f>IF(Table2[[#This Row],[Ship Mode]]=Introduction!$C$44,1,0)</f>
        <v>1</v>
      </c>
      <c r="O31" s="41">
        <f>IF(Table2[[#This Row],[Customer Segment]]=Introduction!$D$45,1,0)</f>
        <v>0</v>
      </c>
      <c r="P31" s="41">
        <f>IF(Table2[[#This Row],[Customer Segment]]=Introduction!$D$42,1,0)</f>
        <v>0</v>
      </c>
      <c r="Q31" s="41">
        <f>IF(Table2[[#This Row],[Customer Segment]]=Introduction!$D$44,1,0)</f>
        <v>1</v>
      </c>
      <c r="R31" s="1">
        <v>65.69</v>
      </c>
      <c r="S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746.43738558475081</v>
      </c>
    </row>
    <row r="32" spans="1:19" x14ac:dyDescent="0.2">
      <c r="A32" s="1" t="s">
        <v>13</v>
      </c>
      <c r="B32" s="1" t="s">
        <v>2</v>
      </c>
      <c r="C32" s="1" t="s">
        <v>47</v>
      </c>
      <c r="D32" s="37">
        <v>0.09</v>
      </c>
      <c r="E32" s="37">
        <v>150.97999999999999</v>
      </c>
      <c r="F32" s="37">
        <v>66.27</v>
      </c>
      <c r="G32" s="37">
        <v>0.65</v>
      </c>
      <c r="H32" s="37">
        <v>-407.85</v>
      </c>
      <c r="I32" s="42">
        <f>IF(Table2[[#This Row],[Order Priority]]=Introduction!$B$42,1,0)</f>
        <v>0</v>
      </c>
      <c r="J32" s="42">
        <f>IF(Table2[[#This Row],[Order Priority]]=Introduction!$B$43,1,0)</f>
        <v>1</v>
      </c>
      <c r="K32" s="42">
        <f>IF(Table2[[#This Row],[Order Priority]]=Introduction!$B$44,1,0)</f>
        <v>0</v>
      </c>
      <c r="L32" s="42">
        <f>IF(Table2[[#This Row],[Order Priority]]=Introduction!$B$45,1,0)</f>
        <v>0</v>
      </c>
      <c r="M32" s="42">
        <f>IF(Table2[[#This Row],[Ship Mode]]=Introduction!$C$42,1,0)</f>
        <v>1</v>
      </c>
      <c r="N32" s="41">
        <f>IF(Table2[[#This Row],[Ship Mode]]=Introduction!$C$44,1,0)</f>
        <v>0</v>
      </c>
      <c r="O32" s="41">
        <f>IF(Table2[[#This Row],[Customer Segment]]=Introduction!$D$45,1,0)</f>
        <v>0</v>
      </c>
      <c r="P32" s="41">
        <f>IF(Table2[[#This Row],[Customer Segment]]=Introduction!$D$42,1,0)</f>
        <v>0</v>
      </c>
      <c r="Q32" s="41">
        <f>IF(Table2[[#This Row],[Customer Segment]]=Introduction!$D$44,1,0)</f>
        <v>1</v>
      </c>
      <c r="R32" s="34">
        <v>302.33999999999997</v>
      </c>
      <c r="S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2229.2046405099354</v>
      </c>
    </row>
    <row r="33" spans="1:19" x14ac:dyDescent="0.2">
      <c r="A33" s="1" t="s">
        <v>13</v>
      </c>
      <c r="B33" s="1" t="s">
        <v>14</v>
      </c>
      <c r="C33" s="1" t="s">
        <v>70</v>
      </c>
      <c r="D33" s="39">
        <v>0.1</v>
      </c>
      <c r="E33" s="39">
        <v>12.53</v>
      </c>
      <c r="F33" s="39">
        <v>0.49</v>
      </c>
      <c r="G33" s="39">
        <v>0.38</v>
      </c>
      <c r="H33" s="39">
        <v>244.464</v>
      </c>
      <c r="I33" s="42">
        <f>IF(Table2[[#This Row],[Order Priority]]=Introduction!$B$42,1,0)</f>
        <v>0</v>
      </c>
      <c r="J33" s="42">
        <f>IF(Table2[[#This Row],[Order Priority]]=Introduction!$B$43,1,0)</f>
        <v>1</v>
      </c>
      <c r="K33" s="42">
        <f>IF(Table2[[#This Row],[Order Priority]]=Introduction!$B$44,1,0)</f>
        <v>0</v>
      </c>
      <c r="L33" s="42">
        <f>IF(Table2[[#This Row],[Order Priority]]=Introduction!$B$45,1,0)</f>
        <v>0</v>
      </c>
      <c r="M33" s="42">
        <f>IF(Table2[[#This Row],[Ship Mode]]=Introduction!$C$42,1,0)</f>
        <v>0</v>
      </c>
      <c r="N33" s="41">
        <f>IF(Table2[[#This Row],[Ship Mode]]=Introduction!$C$44,1,0)</f>
        <v>1</v>
      </c>
      <c r="O33" s="41">
        <f>IF(Table2[[#This Row],[Customer Segment]]=Introduction!$D$45,1,0)</f>
        <v>0</v>
      </c>
      <c r="P33" s="41">
        <f>IF(Table2[[#This Row],[Customer Segment]]=Introduction!$D$42,1,0)</f>
        <v>0</v>
      </c>
      <c r="Q33" s="41">
        <f>IF(Table2[[#This Row],[Customer Segment]]=Introduction!$D$44,1,0)</f>
        <v>0</v>
      </c>
      <c r="R33" s="1">
        <v>92.02</v>
      </c>
      <c r="S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187.38713762179358</v>
      </c>
    </row>
    <row r="34" spans="1:19" x14ac:dyDescent="0.2">
      <c r="A34" s="1" t="s">
        <v>13</v>
      </c>
      <c r="B34" s="1" t="s">
        <v>2</v>
      </c>
      <c r="C34" s="1" t="s">
        <v>70</v>
      </c>
      <c r="D34" s="37">
        <v>0.1</v>
      </c>
      <c r="E34" s="37">
        <v>146.34</v>
      </c>
      <c r="F34" s="37">
        <v>43.75</v>
      </c>
      <c r="G34" s="37">
        <v>0.64</v>
      </c>
      <c r="H34" s="37">
        <v>-473.57799999999997</v>
      </c>
      <c r="I34" s="42">
        <f>IF(Table2[[#This Row],[Order Priority]]=Introduction!$B$42,1,0)</f>
        <v>0</v>
      </c>
      <c r="J34" s="42">
        <f>IF(Table2[[#This Row],[Order Priority]]=Introduction!$B$43,1,0)</f>
        <v>1</v>
      </c>
      <c r="K34" s="42">
        <f>IF(Table2[[#This Row],[Order Priority]]=Introduction!$B$44,1,0)</f>
        <v>0</v>
      </c>
      <c r="L34" s="42">
        <f>IF(Table2[[#This Row],[Order Priority]]=Introduction!$B$45,1,0)</f>
        <v>0</v>
      </c>
      <c r="M34" s="42">
        <f>IF(Table2[[#This Row],[Ship Mode]]=Introduction!$C$42,1,0)</f>
        <v>1</v>
      </c>
      <c r="N34" s="41">
        <f>IF(Table2[[#This Row],[Ship Mode]]=Introduction!$C$44,1,0)</f>
        <v>0</v>
      </c>
      <c r="O34" s="41">
        <f>IF(Table2[[#This Row],[Customer Segment]]=Introduction!$D$45,1,0)</f>
        <v>0</v>
      </c>
      <c r="P34" s="41">
        <f>IF(Table2[[#This Row],[Customer Segment]]=Introduction!$D$42,1,0)</f>
        <v>0</v>
      </c>
      <c r="Q34" s="41">
        <f>IF(Table2[[#This Row],[Customer Segment]]=Introduction!$D$44,1,0)</f>
        <v>0</v>
      </c>
      <c r="R34" s="34">
        <v>283.55</v>
      </c>
      <c r="S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1479.5621470726314</v>
      </c>
    </row>
    <row r="35" spans="1:19" x14ac:dyDescent="0.2">
      <c r="A35" s="1" t="s">
        <v>13</v>
      </c>
      <c r="B35" s="1" t="s">
        <v>2</v>
      </c>
      <c r="C35" s="1" t="s">
        <v>70</v>
      </c>
      <c r="D35" s="39">
        <v>0.1</v>
      </c>
      <c r="E35" s="39">
        <v>146.34</v>
      </c>
      <c r="F35" s="39">
        <v>43.75</v>
      </c>
      <c r="G35" s="39">
        <v>0.64</v>
      </c>
      <c r="H35" s="39">
        <v>-270.85000000000002</v>
      </c>
      <c r="I35" s="42">
        <f>IF(Table2[[#This Row],[Order Priority]]=Introduction!$B$42,1,0)</f>
        <v>0</v>
      </c>
      <c r="J35" s="42">
        <f>IF(Table2[[#This Row],[Order Priority]]=Introduction!$B$43,1,0)</f>
        <v>1</v>
      </c>
      <c r="K35" s="42">
        <f>IF(Table2[[#This Row],[Order Priority]]=Introduction!$B$44,1,0)</f>
        <v>0</v>
      </c>
      <c r="L35" s="42">
        <f>IF(Table2[[#This Row],[Order Priority]]=Introduction!$B$45,1,0)</f>
        <v>0</v>
      </c>
      <c r="M35" s="42">
        <f>IF(Table2[[#This Row],[Ship Mode]]=Introduction!$C$42,1,0)</f>
        <v>1</v>
      </c>
      <c r="N35" s="41">
        <f>IF(Table2[[#This Row],[Ship Mode]]=Introduction!$C$44,1,0)</f>
        <v>0</v>
      </c>
      <c r="O35" s="41">
        <f>IF(Table2[[#This Row],[Customer Segment]]=Introduction!$D$45,1,0)</f>
        <v>0</v>
      </c>
      <c r="P35" s="41">
        <f>IF(Table2[[#This Row],[Customer Segment]]=Introduction!$D$42,1,0)</f>
        <v>0</v>
      </c>
      <c r="Q35" s="41">
        <f>IF(Table2[[#This Row],[Customer Segment]]=Introduction!$D$44,1,0)</f>
        <v>0</v>
      </c>
      <c r="R35" s="1">
        <v>850.64</v>
      </c>
      <c r="S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1687.1608337197633</v>
      </c>
    </row>
    <row r="36" spans="1:19" x14ac:dyDescent="0.2">
      <c r="A36" s="1" t="s">
        <v>13</v>
      </c>
      <c r="B36" s="1" t="s">
        <v>14</v>
      </c>
      <c r="C36" s="1" t="s">
        <v>47</v>
      </c>
      <c r="D36" s="37">
        <v>0.03</v>
      </c>
      <c r="E36" s="37">
        <v>6.48</v>
      </c>
      <c r="F36" s="37">
        <v>8.73</v>
      </c>
      <c r="G36" s="37">
        <v>0.37</v>
      </c>
      <c r="H36" s="37">
        <v>-35.04</v>
      </c>
      <c r="I36" s="42">
        <f>IF(Table2[[#This Row],[Order Priority]]=Introduction!$B$42,1,0)</f>
        <v>0</v>
      </c>
      <c r="J36" s="42">
        <f>IF(Table2[[#This Row],[Order Priority]]=Introduction!$B$43,1,0)</f>
        <v>1</v>
      </c>
      <c r="K36" s="42">
        <f>IF(Table2[[#This Row],[Order Priority]]=Introduction!$B$44,1,0)</f>
        <v>0</v>
      </c>
      <c r="L36" s="42">
        <f>IF(Table2[[#This Row],[Order Priority]]=Introduction!$B$45,1,0)</f>
        <v>0</v>
      </c>
      <c r="M36" s="42">
        <f>IF(Table2[[#This Row],[Ship Mode]]=Introduction!$C$42,1,0)</f>
        <v>0</v>
      </c>
      <c r="N36" s="41">
        <f>IF(Table2[[#This Row],[Ship Mode]]=Introduction!$C$44,1,0)</f>
        <v>1</v>
      </c>
      <c r="O36" s="41">
        <f>IF(Table2[[#This Row],[Customer Segment]]=Introduction!$D$45,1,0)</f>
        <v>0</v>
      </c>
      <c r="P36" s="41">
        <f>IF(Table2[[#This Row],[Customer Segment]]=Introduction!$D$42,1,0)</f>
        <v>0</v>
      </c>
      <c r="Q36" s="41">
        <f>IF(Table2[[#This Row],[Customer Segment]]=Introduction!$D$44,1,0)</f>
        <v>1</v>
      </c>
      <c r="R36" s="34">
        <v>15.95</v>
      </c>
      <c r="S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178.34634514636133</v>
      </c>
    </row>
    <row r="37" spans="1:19" x14ac:dyDescent="0.2">
      <c r="A37" s="1" t="s">
        <v>13</v>
      </c>
      <c r="B37" s="1" t="s">
        <v>14</v>
      </c>
      <c r="C37" s="1" t="s">
        <v>47</v>
      </c>
      <c r="D37" s="39">
        <v>0.03</v>
      </c>
      <c r="E37" s="39">
        <v>6.48</v>
      </c>
      <c r="F37" s="39">
        <v>8.73</v>
      </c>
      <c r="G37" s="39">
        <v>0.37</v>
      </c>
      <c r="H37" s="39">
        <v>-35.04</v>
      </c>
      <c r="I37" s="42">
        <f>IF(Table2[[#This Row],[Order Priority]]=Introduction!$B$42,1,0)</f>
        <v>0</v>
      </c>
      <c r="J37" s="42">
        <f>IF(Table2[[#This Row],[Order Priority]]=Introduction!$B$43,1,0)</f>
        <v>1</v>
      </c>
      <c r="K37" s="42">
        <f>IF(Table2[[#This Row],[Order Priority]]=Introduction!$B$44,1,0)</f>
        <v>0</v>
      </c>
      <c r="L37" s="42">
        <f>IF(Table2[[#This Row],[Order Priority]]=Introduction!$B$45,1,0)</f>
        <v>0</v>
      </c>
      <c r="M37" s="42">
        <f>IF(Table2[[#This Row],[Ship Mode]]=Introduction!$C$42,1,0)</f>
        <v>0</v>
      </c>
      <c r="N37" s="41">
        <f>IF(Table2[[#This Row],[Ship Mode]]=Introduction!$C$44,1,0)</f>
        <v>1</v>
      </c>
      <c r="O37" s="41">
        <f>IF(Table2[[#This Row],[Customer Segment]]=Introduction!$D$45,1,0)</f>
        <v>0</v>
      </c>
      <c r="P37" s="41">
        <f>IF(Table2[[#This Row],[Customer Segment]]=Introduction!$D$42,1,0)</f>
        <v>0</v>
      </c>
      <c r="Q37" s="41">
        <f>IF(Table2[[#This Row],[Customer Segment]]=Introduction!$D$44,1,0)</f>
        <v>1</v>
      </c>
      <c r="R37" s="1">
        <v>63.78</v>
      </c>
      <c r="S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178.34634514636133</v>
      </c>
    </row>
    <row r="38" spans="1:19" x14ac:dyDescent="0.2">
      <c r="A38" s="1" t="s">
        <v>13</v>
      </c>
      <c r="B38" s="1" t="s">
        <v>14</v>
      </c>
      <c r="C38" s="1" t="s">
        <v>47</v>
      </c>
      <c r="D38" s="37">
        <v>7.0000000000000007E-2</v>
      </c>
      <c r="E38" s="37">
        <v>9.93</v>
      </c>
      <c r="F38" s="37">
        <v>1.0900000000000001</v>
      </c>
      <c r="G38" s="37">
        <v>0.43</v>
      </c>
      <c r="H38" s="37">
        <v>149.53</v>
      </c>
      <c r="I38" s="42">
        <f>IF(Table2[[#This Row],[Order Priority]]=Introduction!$B$42,1,0)</f>
        <v>0</v>
      </c>
      <c r="J38" s="42">
        <f>IF(Table2[[#This Row],[Order Priority]]=Introduction!$B$43,1,0)</f>
        <v>1</v>
      </c>
      <c r="K38" s="42">
        <f>IF(Table2[[#This Row],[Order Priority]]=Introduction!$B$44,1,0)</f>
        <v>0</v>
      </c>
      <c r="L38" s="42">
        <f>IF(Table2[[#This Row],[Order Priority]]=Introduction!$B$45,1,0)</f>
        <v>0</v>
      </c>
      <c r="M38" s="42">
        <f>IF(Table2[[#This Row],[Ship Mode]]=Introduction!$C$42,1,0)</f>
        <v>0</v>
      </c>
      <c r="N38" s="41">
        <f>IF(Table2[[#This Row],[Ship Mode]]=Introduction!$C$44,1,0)</f>
        <v>1</v>
      </c>
      <c r="O38" s="41">
        <f>IF(Table2[[#This Row],[Customer Segment]]=Introduction!$D$45,1,0)</f>
        <v>0</v>
      </c>
      <c r="P38" s="41">
        <f>IF(Table2[[#This Row],[Customer Segment]]=Introduction!$D$42,1,0)</f>
        <v>0</v>
      </c>
      <c r="Q38" s="41">
        <f>IF(Table2[[#This Row],[Customer Segment]]=Introduction!$D$44,1,0)</f>
        <v>1</v>
      </c>
      <c r="R38" s="34">
        <v>451.61</v>
      </c>
      <c r="S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190.43310767037593</v>
      </c>
    </row>
    <row r="39" spans="1:19" x14ac:dyDescent="0.2">
      <c r="A39" s="1" t="s">
        <v>13</v>
      </c>
      <c r="B39" s="1" t="s">
        <v>2</v>
      </c>
      <c r="C39" s="1" t="s">
        <v>47</v>
      </c>
      <c r="D39" s="39">
        <v>0.09</v>
      </c>
      <c r="E39" s="39">
        <v>212.6</v>
      </c>
      <c r="F39" s="39">
        <v>52.2</v>
      </c>
      <c r="G39" s="39">
        <v>0.64</v>
      </c>
      <c r="H39" s="39">
        <v>-274.49799999999999</v>
      </c>
      <c r="I39" s="42">
        <f>IF(Table2[[#This Row],[Order Priority]]=Introduction!$B$42,1,0)</f>
        <v>0</v>
      </c>
      <c r="J39" s="42">
        <f>IF(Table2[[#This Row],[Order Priority]]=Introduction!$B$43,1,0)</f>
        <v>1</v>
      </c>
      <c r="K39" s="42">
        <f>IF(Table2[[#This Row],[Order Priority]]=Introduction!$B$44,1,0)</f>
        <v>0</v>
      </c>
      <c r="L39" s="42">
        <f>IF(Table2[[#This Row],[Order Priority]]=Introduction!$B$45,1,0)</f>
        <v>0</v>
      </c>
      <c r="M39" s="42">
        <f>IF(Table2[[#This Row],[Ship Mode]]=Introduction!$C$42,1,0)</f>
        <v>1</v>
      </c>
      <c r="N39" s="41">
        <f>IF(Table2[[#This Row],[Ship Mode]]=Introduction!$C$44,1,0)</f>
        <v>0</v>
      </c>
      <c r="O39" s="41">
        <f>IF(Table2[[#This Row],[Customer Segment]]=Introduction!$D$45,1,0)</f>
        <v>0</v>
      </c>
      <c r="P39" s="41">
        <f>IF(Table2[[#This Row],[Customer Segment]]=Introduction!$D$42,1,0)</f>
        <v>0</v>
      </c>
      <c r="Q39" s="41">
        <f>IF(Table2[[#This Row],[Customer Segment]]=Introduction!$D$44,1,0)</f>
        <v>1</v>
      </c>
      <c r="R39" s="1">
        <v>174.5</v>
      </c>
      <c r="S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2161.6293751217149</v>
      </c>
    </row>
    <row r="40" spans="1:19" x14ac:dyDescent="0.2">
      <c r="A40" s="1" t="s">
        <v>23</v>
      </c>
      <c r="B40" s="1" t="s">
        <v>14</v>
      </c>
      <c r="C40" s="1" t="s">
        <v>70</v>
      </c>
      <c r="D40" s="37">
        <v>0.08</v>
      </c>
      <c r="E40" s="37">
        <v>43.22</v>
      </c>
      <c r="F40" s="37">
        <v>16.71</v>
      </c>
      <c r="G40" s="37">
        <v>0.66</v>
      </c>
      <c r="H40" s="37">
        <v>280.27458000000001</v>
      </c>
      <c r="I40" s="42">
        <f>IF(Table2[[#This Row],[Order Priority]]=Introduction!$B$42,1,0)</f>
        <v>0</v>
      </c>
      <c r="J40" s="42">
        <f>IF(Table2[[#This Row],[Order Priority]]=Introduction!$B$43,1,0)</f>
        <v>0</v>
      </c>
      <c r="K40" s="42">
        <f>IF(Table2[[#This Row],[Order Priority]]=Introduction!$B$44,1,0)</f>
        <v>1</v>
      </c>
      <c r="L40" s="42">
        <f>IF(Table2[[#This Row],[Order Priority]]=Introduction!$B$45,1,0)</f>
        <v>0</v>
      </c>
      <c r="M40" s="42">
        <f>IF(Table2[[#This Row],[Ship Mode]]=Introduction!$C$42,1,0)</f>
        <v>0</v>
      </c>
      <c r="N40" s="41">
        <f>IF(Table2[[#This Row],[Ship Mode]]=Introduction!$C$44,1,0)</f>
        <v>1</v>
      </c>
      <c r="O40" s="41">
        <f>IF(Table2[[#This Row],[Customer Segment]]=Introduction!$D$45,1,0)</f>
        <v>0</v>
      </c>
      <c r="P40" s="41">
        <f>IF(Table2[[#This Row],[Customer Segment]]=Introduction!$D$42,1,0)</f>
        <v>0</v>
      </c>
      <c r="Q40" s="41">
        <f>IF(Table2[[#This Row],[Customer Segment]]=Introduction!$D$44,1,0)</f>
        <v>0</v>
      </c>
      <c r="R40" s="34">
        <v>130.62</v>
      </c>
      <c r="S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1096.7304748025567</v>
      </c>
    </row>
    <row r="41" spans="1:19" x14ac:dyDescent="0.2">
      <c r="A41" s="1" t="s">
        <v>23</v>
      </c>
      <c r="B41" s="1" t="s">
        <v>14</v>
      </c>
      <c r="C41" s="1" t="s">
        <v>70</v>
      </c>
      <c r="D41" s="39">
        <v>0.05</v>
      </c>
      <c r="E41" s="39">
        <v>574.74</v>
      </c>
      <c r="F41" s="39">
        <v>24.49</v>
      </c>
      <c r="G41" s="39">
        <v>0.37</v>
      </c>
      <c r="H41" s="39">
        <v>-112.4263</v>
      </c>
      <c r="I41" s="42">
        <f>IF(Table2[[#This Row],[Order Priority]]=Introduction!$B$42,1,0)</f>
        <v>0</v>
      </c>
      <c r="J41" s="42">
        <f>IF(Table2[[#This Row],[Order Priority]]=Introduction!$B$43,1,0)</f>
        <v>0</v>
      </c>
      <c r="K41" s="42">
        <f>IF(Table2[[#This Row],[Order Priority]]=Introduction!$B$44,1,0)</f>
        <v>1</v>
      </c>
      <c r="L41" s="42">
        <f>IF(Table2[[#This Row],[Order Priority]]=Introduction!$B$45,1,0)</f>
        <v>0</v>
      </c>
      <c r="M41" s="42">
        <f>IF(Table2[[#This Row],[Ship Mode]]=Introduction!$C$42,1,0)</f>
        <v>0</v>
      </c>
      <c r="N41" s="41">
        <f>IF(Table2[[#This Row],[Ship Mode]]=Introduction!$C$44,1,0)</f>
        <v>1</v>
      </c>
      <c r="O41" s="41">
        <f>IF(Table2[[#This Row],[Customer Segment]]=Introduction!$D$45,1,0)</f>
        <v>0</v>
      </c>
      <c r="P41" s="41">
        <f>IF(Table2[[#This Row],[Customer Segment]]=Introduction!$D$42,1,0)</f>
        <v>0</v>
      </c>
      <c r="Q41" s="41">
        <f>IF(Table2[[#This Row],[Customer Segment]]=Introduction!$D$44,1,0)</f>
        <v>0</v>
      </c>
      <c r="R41" s="1">
        <v>6945.16</v>
      </c>
      <c r="S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2353.7561181610472</v>
      </c>
    </row>
    <row r="42" spans="1:19" x14ac:dyDescent="0.2">
      <c r="A42" s="1" t="s">
        <v>23</v>
      </c>
      <c r="B42" s="1" t="s">
        <v>14</v>
      </c>
      <c r="C42" s="1" t="s">
        <v>70</v>
      </c>
      <c r="D42" s="37">
        <v>0.04</v>
      </c>
      <c r="E42" s="37">
        <v>10.14</v>
      </c>
      <c r="F42" s="37">
        <v>2.27</v>
      </c>
      <c r="G42" s="37">
        <v>0.36</v>
      </c>
      <c r="H42" s="37">
        <v>24.923999999999999</v>
      </c>
      <c r="I42" s="42">
        <f>IF(Table2[[#This Row],[Order Priority]]=Introduction!$B$42,1,0)</f>
        <v>0</v>
      </c>
      <c r="J42" s="42">
        <f>IF(Table2[[#This Row],[Order Priority]]=Introduction!$B$43,1,0)</f>
        <v>0</v>
      </c>
      <c r="K42" s="42">
        <f>IF(Table2[[#This Row],[Order Priority]]=Introduction!$B$44,1,0)</f>
        <v>1</v>
      </c>
      <c r="L42" s="42">
        <f>IF(Table2[[#This Row],[Order Priority]]=Introduction!$B$45,1,0)</f>
        <v>0</v>
      </c>
      <c r="M42" s="42">
        <f>IF(Table2[[#This Row],[Ship Mode]]=Introduction!$C$42,1,0)</f>
        <v>0</v>
      </c>
      <c r="N42" s="41">
        <f>IF(Table2[[#This Row],[Ship Mode]]=Introduction!$C$44,1,0)</f>
        <v>1</v>
      </c>
      <c r="O42" s="41">
        <f>IF(Table2[[#This Row],[Customer Segment]]=Introduction!$D$45,1,0)</f>
        <v>0</v>
      </c>
      <c r="P42" s="41">
        <f>IF(Table2[[#This Row],[Customer Segment]]=Introduction!$D$42,1,0)</f>
        <v>0</v>
      </c>
      <c r="Q42" s="41">
        <f>IF(Table2[[#This Row],[Customer Segment]]=Introduction!$D$44,1,0)</f>
        <v>0</v>
      </c>
      <c r="R42" s="34">
        <v>30.94</v>
      </c>
      <c r="S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109.56571793464431</v>
      </c>
    </row>
    <row r="43" spans="1:19" x14ac:dyDescent="0.2">
      <c r="A43" s="1" t="s">
        <v>23</v>
      </c>
      <c r="B43" s="1" t="s">
        <v>14</v>
      </c>
      <c r="C43" s="1" t="s">
        <v>15</v>
      </c>
      <c r="D43" s="39">
        <v>0.02</v>
      </c>
      <c r="E43" s="39">
        <v>10.06</v>
      </c>
      <c r="F43" s="39">
        <v>2.06</v>
      </c>
      <c r="G43" s="39">
        <v>0.39</v>
      </c>
      <c r="H43" s="39">
        <v>90.624600000000001</v>
      </c>
      <c r="I43" s="42">
        <f>IF(Table2[[#This Row],[Order Priority]]=Introduction!$B$42,1,0)</f>
        <v>0</v>
      </c>
      <c r="J43" s="42">
        <f>IF(Table2[[#This Row],[Order Priority]]=Introduction!$B$43,1,0)</f>
        <v>0</v>
      </c>
      <c r="K43" s="42">
        <f>IF(Table2[[#This Row],[Order Priority]]=Introduction!$B$44,1,0)</f>
        <v>1</v>
      </c>
      <c r="L43" s="42">
        <f>IF(Table2[[#This Row],[Order Priority]]=Introduction!$B$45,1,0)</f>
        <v>0</v>
      </c>
      <c r="M43" s="42">
        <f>IF(Table2[[#This Row],[Ship Mode]]=Introduction!$C$42,1,0)</f>
        <v>0</v>
      </c>
      <c r="N43" s="41">
        <f>IF(Table2[[#This Row],[Ship Mode]]=Introduction!$C$44,1,0)</f>
        <v>1</v>
      </c>
      <c r="O43" s="41">
        <f>IF(Table2[[#This Row],[Customer Segment]]=Introduction!$D$45,1,0)</f>
        <v>0</v>
      </c>
      <c r="P43" s="41">
        <f>IF(Table2[[#This Row],[Customer Segment]]=Introduction!$D$42,1,0)</f>
        <v>1</v>
      </c>
      <c r="Q43" s="41">
        <f>IF(Table2[[#This Row],[Customer Segment]]=Introduction!$D$44,1,0)</f>
        <v>0</v>
      </c>
      <c r="R43" s="1">
        <v>131.34</v>
      </c>
      <c r="S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180.00645927298146</v>
      </c>
    </row>
    <row r="44" spans="1:19" x14ac:dyDescent="0.2">
      <c r="A44" s="1" t="s">
        <v>23</v>
      </c>
      <c r="B44" s="1" t="s">
        <v>14</v>
      </c>
      <c r="C44" s="1" t="s">
        <v>70</v>
      </c>
      <c r="D44" s="37">
        <v>0.09</v>
      </c>
      <c r="E44" s="37">
        <v>1.48</v>
      </c>
      <c r="F44" s="37">
        <v>0.7</v>
      </c>
      <c r="G44" s="37">
        <v>0.37</v>
      </c>
      <c r="H44" s="37">
        <v>1.68</v>
      </c>
      <c r="I44" s="42">
        <f>IF(Table2[[#This Row],[Order Priority]]=Introduction!$B$42,1,0)</f>
        <v>0</v>
      </c>
      <c r="J44" s="42">
        <f>IF(Table2[[#This Row],[Order Priority]]=Introduction!$B$43,1,0)</f>
        <v>0</v>
      </c>
      <c r="K44" s="42">
        <f>IF(Table2[[#This Row],[Order Priority]]=Introduction!$B$44,1,0)</f>
        <v>1</v>
      </c>
      <c r="L44" s="42">
        <f>IF(Table2[[#This Row],[Order Priority]]=Introduction!$B$45,1,0)</f>
        <v>0</v>
      </c>
      <c r="M44" s="42">
        <f>IF(Table2[[#This Row],[Ship Mode]]=Introduction!$C$42,1,0)</f>
        <v>0</v>
      </c>
      <c r="N44" s="41">
        <f>IF(Table2[[#This Row],[Ship Mode]]=Introduction!$C$44,1,0)</f>
        <v>1</v>
      </c>
      <c r="O44" s="41">
        <f>IF(Table2[[#This Row],[Customer Segment]]=Introduction!$D$45,1,0)</f>
        <v>0</v>
      </c>
      <c r="P44" s="41">
        <f>IF(Table2[[#This Row],[Customer Segment]]=Introduction!$D$42,1,0)</f>
        <v>0</v>
      </c>
      <c r="Q44" s="41">
        <f>IF(Table2[[#This Row],[Customer Segment]]=Introduction!$D$44,1,0)</f>
        <v>0</v>
      </c>
      <c r="R44" s="34">
        <v>8.9499999999999993</v>
      </c>
      <c r="S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-9.4939151631853207</v>
      </c>
    </row>
    <row r="45" spans="1:19" x14ac:dyDescent="0.2">
      <c r="A45" s="1" t="s">
        <v>46</v>
      </c>
      <c r="B45" s="1" t="s">
        <v>2</v>
      </c>
      <c r="C45" s="1" t="s">
        <v>70</v>
      </c>
      <c r="D45" s="39">
        <v>0</v>
      </c>
      <c r="E45" s="39">
        <v>213.45</v>
      </c>
      <c r="F45" s="39">
        <v>14.7</v>
      </c>
      <c r="G45" s="39">
        <v>0.59</v>
      </c>
      <c r="H45" s="39">
        <v>-560.81417999999996</v>
      </c>
      <c r="I45" s="42">
        <f>IF(Table2[[#This Row],[Order Priority]]=Introduction!$B$42,1,0)</f>
        <v>0</v>
      </c>
      <c r="J45" s="42">
        <f>IF(Table2[[#This Row],[Order Priority]]=Introduction!$B$43,1,0)</f>
        <v>0</v>
      </c>
      <c r="K45" s="42">
        <f>IF(Table2[[#This Row],[Order Priority]]=Introduction!$B$44,1,0)</f>
        <v>0</v>
      </c>
      <c r="L45" s="42">
        <f>IF(Table2[[#This Row],[Order Priority]]=Introduction!$B$45,1,0)</f>
        <v>0</v>
      </c>
      <c r="M45" s="42">
        <f>IF(Table2[[#This Row],[Ship Mode]]=Introduction!$C$42,1,0)</f>
        <v>1</v>
      </c>
      <c r="N45" s="41">
        <f>IF(Table2[[#This Row],[Ship Mode]]=Introduction!$C$44,1,0)</f>
        <v>0</v>
      </c>
      <c r="O45" s="41">
        <f>IF(Table2[[#This Row],[Customer Segment]]=Introduction!$D$45,1,0)</f>
        <v>0</v>
      </c>
      <c r="P45" s="41">
        <f>IF(Table2[[#This Row],[Customer Segment]]=Introduction!$D$42,1,0)</f>
        <v>0</v>
      </c>
      <c r="Q45" s="41">
        <f>IF(Table2[[#This Row],[Customer Segment]]=Introduction!$D$44,1,0)</f>
        <v>0</v>
      </c>
      <c r="R45" s="1">
        <v>224.12</v>
      </c>
      <c r="S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1025.6168654354819</v>
      </c>
    </row>
    <row r="46" spans="1:19" x14ac:dyDescent="0.2">
      <c r="A46" s="1" t="s">
        <v>1</v>
      </c>
      <c r="B46" s="1" t="s">
        <v>2</v>
      </c>
      <c r="C46" s="1" t="s">
        <v>47</v>
      </c>
      <c r="D46" s="37">
        <v>0.03</v>
      </c>
      <c r="E46" s="37">
        <v>399.98</v>
      </c>
      <c r="F46" s="37">
        <v>12.06</v>
      </c>
      <c r="G46" s="37">
        <v>0.56000000000000005</v>
      </c>
      <c r="H46" s="37">
        <v>-663.51419999999996</v>
      </c>
      <c r="I46" s="42">
        <f>IF(Table2[[#This Row],[Order Priority]]=Introduction!$B$42,1,0)</f>
        <v>1</v>
      </c>
      <c r="J46" s="42">
        <f>IF(Table2[[#This Row],[Order Priority]]=Introduction!$B$43,1,0)</f>
        <v>0</v>
      </c>
      <c r="K46" s="42">
        <f>IF(Table2[[#This Row],[Order Priority]]=Introduction!$B$44,1,0)</f>
        <v>0</v>
      </c>
      <c r="L46" s="42">
        <f>IF(Table2[[#This Row],[Order Priority]]=Introduction!$B$45,1,0)</f>
        <v>0</v>
      </c>
      <c r="M46" s="42">
        <f>IF(Table2[[#This Row],[Ship Mode]]=Introduction!$C$42,1,0)</f>
        <v>1</v>
      </c>
      <c r="N46" s="41">
        <f>IF(Table2[[#This Row],[Ship Mode]]=Introduction!$C$44,1,0)</f>
        <v>0</v>
      </c>
      <c r="O46" s="41">
        <f>IF(Table2[[#This Row],[Customer Segment]]=Introduction!$D$45,1,0)</f>
        <v>0</v>
      </c>
      <c r="P46" s="41">
        <f>IF(Table2[[#This Row],[Customer Segment]]=Introduction!$D$42,1,0)</f>
        <v>0</v>
      </c>
      <c r="Q46" s="41">
        <f>IF(Table2[[#This Row],[Customer Segment]]=Introduction!$D$44,1,0)</f>
        <v>1</v>
      </c>
      <c r="R46" s="34">
        <v>807</v>
      </c>
      <c r="S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1506.5732214337281</v>
      </c>
    </row>
    <row r="47" spans="1:19" x14ac:dyDescent="0.2">
      <c r="A47" s="1" t="s">
        <v>1</v>
      </c>
      <c r="B47" s="1" t="s">
        <v>14</v>
      </c>
      <c r="C47" s="1" t="s">
        <v>70</v>
      </c>
      <c r="D47" s="39">
        <v>0.03</v>
      </c>
      <c r="E47" s="39">
        <v>3.36</v>
      </c>
      <c r="F47" s="39">
        <v>6.27</v>
      </c>
      <c r="G47" s="39">
        <v>0.4</v>
      </c>
      <c r="H47" s="39">
        <v>-94.258600000000001</v>
      </c>
      <c r="I47" s="42">
        <f>IF(Table2[[#This Row],[Order Priority]]=Introduction!$B$42,1,0)</f>
        <v>1</v>
      </c>
      <c r="J47" s="42">
        <f>IF(Table2[[#This Row],[Order Priority]]=Introduction!$B$43,1,0)</f>
        <v>0</v>
      </c>
      <c r="K47" s="42">
        <f>IF(Table2[[#This Row],[Order Priority]]=Introduction!$B$44,1,0)</f>
        <v>0</v>
      </c>
      <c r="L47" s="42">
        <f>IF(Table2[[#This Row],[Order Priority]]=Introduction!$B$45,1,0)</f>
        <v>0</v>
      </c>
      <c r="M47" s="42">
        <f>IF(Table2[[#This Row],[Ship Mode]]=Introduction!$C$42,1,0)</f>
        <v>0</v>
      </c>
      <c r="N47" s="41">
        <f>IF(Table2[[#This Row],[Ship Mode]]=Introduction!$C$44,1,0)</f>
        <v>1</v>
      </c>
      <c r="O47" s="41">
        <f>IF(Table2[[#This Row],[Customer Segment]]=Introduction!$D$45,1,0)</f>
        <v>0</v>
      </c>
      <c r="P47" s="41">
        <f>IF(Table2[[#This Row],[Customer Segment]]=Introduction!$D$42,1,0)</f>
        <v>0</v>
      </c>
      <c r="Q47" s="41">
        <f>IF(Table2[[#This Row],[Customer Segment]]=Introduction!$D$44,1,0)</f>
        <v>0</v>
      </c>
      <c r="R47" s="1">
        <v>14.9</v>
      </c>
      <c r="S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326.93276163067873</v>
      </c>
    </row>
    <row r="48" spans="1:19" x14ac:dyDescent="0.2">
      <c r="A48" s="1" t="s">
        <v>1</v>
      </c>
      <c r="B48" s="1" t="s">
        <v>63</v>
      </c>
      <c r="C48" s="1" t="s">
        <v>70</v>
      </c>
      <c r="D48" s="37">
        <v>7.0000000000000007E-2</v>
      </c>
      <c r="E48" s="37">
        <v>3.71</v>
      </c>
      <c r="F48" s="37">
        <v>1.93</v>
      </c>
      <c r="G48" s="37">
        <v>0.35</v>
      </c>
      <c r="H48" s="37">
        <v>6.3308</v>
      </c>
      <c r="I48" s="42">
        <f>IF(Table2[[#This Row],[Order Priority]]=Introduction!$B$42,1,0)</f>
        <v>1</v>
      </c>
      <c r="J48" s="42">
        <f>IF(Table2[[#This Row],[Order Priority]]=Introduction!$B$43,1,0)</f>
        <v>0</v>
      </c>
      <c r="K48" s="42">
        <f>IF(Table2[[#This Row],[Order Priority]]=Introduction!$B$44,1,0)</f>
        <v>0</v>
      </c>
      <c r="L48" s="42">
        <f>IF(Table2[[#This Row],[Order Priority]]=Introduction!$B$45,1,0)</f>
        <v>0</v>
      </c>
      <c r="M48" s="42">
        <f>IF(Table2[[#This Row],[Ship Mode]]=Introduction!$C$42,1,0)</f>
        <v>0</v>
      </c>
      <c r="N48" s="41">
        <f>IF(Table2[[#This Row],[Ship Mode]]=Introduction!$C$44,1,0)</f>
        <v>0</v>
      </c>
      <c r="O48" s="41">
        <f>IF(Table2[[#This Row],[Customer Segment]]=Introduction!$D$45,1,0)</f>
        <v>0</v>
      </c>
      <c r="P48" s="41">
        <f>IF(Table2[[#This Row],[Customer Segment]]=Introduction!$D$42,1,0)</f>
        <v>0</v>
      </c>
      <c r="Q48" s="41">
        <f>IF(Table2[[#This Row],[Customer Segment]]=Introduction!$D$44,1,0)</f>
        <v>0</v>
      </c>
      <c r="R48" s="34">
        <v>39.64</v>
      </c>
      <c r="S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160.87211312543013</v>
      </c>
    </row>
    <row r="49" spans="1:19" x14ac:dyDescent="0.2">
      <c r="A49" s="1" t="s">
        <v>13</v>
      </c>
      <c r="B49" s="1" t="s">
        <v>2</v>
      </c>
      <c r="C49" s="1" t="s">
        <v>47</v>
      </c>
      <c r="D49" s="39">
        <v>0.06</v>
      </c>
      <c r="E49" s="39">
        <v>350.98</v>
      </c>
      <c r="F49" s="39">
        <v>30</v>
      </c>
      <c r="G49" s="39">
        <v>0.61</v>
      </c>
      <c r="H49" s="39">
        <v>-489.41559999999998</v>
      </c>
      <c r="I49" s="42">
        <f>IF(Table2[[#This Row],[Order Priority]]=Introduction!$B$42,1,0)</f>
        <v>0</v>
      </c>
      <c r="J49" s="42">
        <f>IF(Table2[[#This Row],[Order Priority]]=Introduction!$B$43,1,0)</f>
        <v>1</v>
      </c>
      <c r="K49" s="42">
        <f>IF(Table2[[#This Row],[Order Priority]]=Introduction!$B$44,1,0)</f>
        <v>0</v>
      </c>
      <c r="L49" s="42">
        <f>IF(Table2[[#This Row],[Order Priority]]=Introduction!$B$45,1,0)</f>
        <v>0</v>
      </c>
      <c r="M49" s="42">
        <f>IF(Table2[[#This Row],[Ship Mode]]=Introduction!$C$42,1,0)</f>
        <v>1</v>
      </c>
      <c r="N49" s="41">
        <f>IF(Table2[[#This Row],[Ship Mode]]=Introduction!$C$44,1,0)</f>
        <v>0</v>
      </c>
      <c r="O49" s="41">
        <f>IF(Table2[[#This Row],[Customer Segment]]=Introduction!$D$45,1,0)</f>
        <v>0</v>
      </c>
      <c r="P49" s="41">
        <f>IF(Table2[[#This Row],[Customer Segment]]=Introduction!$D$42,1,0)</f>
        <v>0</v>
      </c>
      <c r="Q49" s="41">
        <f>IF(Table2[[#This Row],[Customer Segment]]=Introduction!$D$44,1,0)</f>
        <v>1</v>
      </c>
      <c r="R49" s="1">
        <v>346.52</v>
      </c>
      <c r="S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1756.413254425702</v>
      </c>
    </row>
    <row r="50" spans="1:19" x14ac:dyDescent="0.2">
      <c r="A50" s="1" t="s">
        <v>13</v>
      </c>
      <c r="B50" s="1" t="s">
        <v>14</v>
      </c>
      <c r="C50" s="1" t="s">
        <v>70</v>
      </c>
      <c r="D50" s="37">
        <v>0.06</v>
      </c>
      <c r="E50" s="37">
        <v>105.29</v>
      </c>
      <c r="F50" s="37">
        <v>10.119999999999999</v>
      </c>
      <c r="G50" s="37">
        <v>0.79</v>
      </c>
      <c r="H50" s="37">
        <v>-45.01</v>
      </c>
      <c r="I50" s="42">
        <f>IF(Table2[[#This Row],[Order Priority]]=Introduction!$B$42,1,0)</f>
        <v>0</v>
      </c>
      <c r="J50" s="42">
        <f>IF(Table2[[#This Row],[Order Priority]]=Introduction!$B$43,1,0)</f>
        <v>1</v>
      </c>
      <c r="K50" s="42">
        <f>IF(Table2[[#This Row],[Order Priority]]=Introduction!$B$44,1,0)</f>
        <v>0</v>
      </c>
      <c r="L50" s="42">
        <f>IF(Table2[[#This Row],[Order Priority]]=Introduction!$B$45,1,0)</f>
        <v>0</v>
      </c>
      <c r="M50" s="42">
        <f>IF(Table2[[#This Row],[Ship Mode]]=Introduction!$C$42,1,0)</f>
        <v>0</v>
      </c>
      <c r="N50" s="41">
        <f>IF(Table2[[#This Row],[Ship Mode]]=Introduction!$C$44,1,0)</f>
        <v>1</v>
      </c>
      <c r="O50" s="41">
        <f>IF(Table2[[#This Row],[Customer Segment]]=Introduction!$D$45,1,0)</f>
        <v>0</v>
      </c>
      <c r="P50" s="41">
        <f>IF(Table2[[#This Row],[Customer Segment]]=Introduction!$D$42,1,0)</f>
        <v>0</v>
      </c>
      <c r="Q50" s="41">
        <f>IF(Table2[[#This Row],[Customer Segment]]=Introduction!$D$44,1,0)</f>
        <v>0</v>
      </c>
      <c r="R50" s="34">
        <v>1202.6600000000001</v>
      </c>
      <c r="S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814.97751796732609</v>
      </c>
    </row>
    <row r="51" spans="1:19" x14ac:dyDescent="0.2">
      <c r="A51" s="1" t="s">
        <v>23</v>
      </c>
      <c r="B51" s="1" t="s">
        <v>14</v>
      </c>
      <c r="C51" s="1" t="s">
        <v>70</v>
      </c>
      <c r="D51" s="39">
        <v>0.05</v>
      </c>
      <c r="E51" s="39">
        <v>161.55000000000001</v>
      </c>
      <c r="F51" s="39">
        <v>19.989999999999998</v>
      </c>
      <c r="G51" s="39">
        <v>0.66</v>
      </c>
      <c r="H51" s="39">
        <v>35.31</v>
      </c>
      <c r="I51" s="42">
        <f>IF(Table2[[#This Row],[Order Priority]]=Introduction!$B$42,1,0)</f>
        <v>0</v>
      </c>
      <c r="J51" s="42">
        <f>IF(Table2[[#This Row],[Order Priority]]=Introduction!$B$43,1,0)</f>
        <v>0</v>
      </c>
      <c r="K51" s="42">
        <f>IF(Table2[[#This Row],[Order Priority]]=Introduction!$B$44,1,0)</f>
        <v>1</v>
      </c>
      <c r="L51" s="42">
        <f>IF(Table2[[#This Row],[Order Priority]]=Introduction!$B$45,1,0)</f>
        <v>0</v>
      </c>
      <c r="M51" s="42">
        <f>IF(Table2[[#This Row],[Ship Mode]]=Introduction!$C$42,1,0)</f>
        <v>0</v>
      </c>
      <c r="N51" s="41">
        <f>IF(Table2[[#This Row],[Ship Mode]]=Introduction!$C$44,1,0)</f>
        <v>1</v>
      </c>
      <c r="O51" s="41">
        <f>IF(Table2[[#This Row],[Customer Segment]]=Introduction!$D$45,1,0)</f>
        <v>0</v>
      </c>
      <c r="P51" s="41">
        <f>IF(Table2[[#This Row],[Customer Segment]]=Introduction!$D$42,1,0)</f>
        <v>0</v>
      </c>
      <c r="Q51" s="41">
        <f>IF(Table2[[#This Row],[Customer Segment]]=Introduction!$D$44,1,0)</f>
        <v>0</v>
      </c>
      <c r="R51" s="1">
        <v>499.31</v>
      </c>
      <c r="S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1327.1113315254729</v>
      </c>
    </row>
    <row r="52" spans="1:19" x14ac:dyDescent="0.2">
      <c r="A52" s="1" t="s">
        <v>92</v>
      </c>
      <c r="B52" s="1" t="s">
        <v>14</v>
      </c>
      <c r="C52" s="1" t="s">
        <v>47</v>
      </c>
      <c r="D52" s="37">
        <v>0.05</v>
      </c>
      <c r="E52" s="37">
        <v>363.25</v>
      </c>
      <c r="F52" s="37">
        <v>19.989999999999998</v>
      </c>
      <c r="G52" s="37">
        <v>0.56999999999999995</v>
      </c>
      <c r="H52" s="37">
        <v>1766.7795000000001</v>
      </c>
      <c r="I52" s="42">
        <f>IF(Table2[[#This Row],[Order Priority]]=Introduction!$B$42,1,0)</f>
        <v>0</v>
      </c>
      <c r="J52" s="42">
        <f>IF(Table2[[#This Row],[Order Priority]]=Introduction!$B$43,1,0)</f>
        <v>0</v>
      </c>
      <c r="K52" s="42">
        <f>IF(Table2[[#This Row],[Order Priority]]=Introduction!$B$44,1,0)</f>
        <v>0</v>
      </c>
      <c r="L52" s="42">
        <f>IF(Table2[[#This Row],[Order Priority]]=Introduction!$B$45,1,0)</f>
        <v>1</v>
      </c>
      <c r="M52" s="42">
        <f>IF(Table2[[#This Row],[Ship Mode]]=Introduction!$C$42,1,0)</f>
        <v>0</v>
      </c>
      <c r="N52" s="41">
        <f>IF(Table2[[#This Row],[Ship Mode]]=Introduction!$C$44,1,0)</f>
        <v>1</v>
      </c>
      <c r="O52" s="41">
        <f>IF(Table2[[#This Row],[Customer Segment]]=Introduction!$D$45,1,0)</f>
        <v>0</v>
      </c>
      <c r="P52" s="41">
        <f>IF(Table2[[#This Row],[Customer Segment]]=Introduction!$D$42,1,0)</f>
        <v>0</v>
      </c>
      <c r="Q52" s="41">
        <f>IF(Table2[[#This Row],[Customer Segment]]=Introduction!$D$44,1,0)</f>
        <v>1</v>
      </c>
      <c r="R52" s="34">
        <v>2560.5500000000002</v>
      </c>
      <c r="S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3620.7695187730446</v>
      </c>
    </row>
    <row r="53" spans="1:19" x14ac:dyDescent="0.2">
      <c r="A53" s="1" t="s">
        <v>1</v>
      </c>
      <c r="B53" s="1" t="s">
        <v>14</v>
      </c>
      <c r="C53" s="1" t="s">
        <v>15</v>
      </c>
      <c r="D53" s="39">
        <v>0.08</v>
      </c>
      <c r="E53" s="39">
        <v>1.81</v>
      </c>
      <c r="F53" s="39">
        <v>0.75</v>
      </c>
      <c r="G53" s="39">
        <v>0.57999999999999996</v>
      </c>
      <c r="H53" s="39">
        <v>1.3224</v>
      </c>
      <c r="I53" s="42">
        <f>IF(Table2[[#This Row],[Order Priority]]=Introduction!$B$42,1,0)</f>
        <v>1</v>
      </c>
      <c r="J53" s="42">
        <f>IF(Table2[[#This Row],[Order Priority]]=Introduction!$B$43,1,0)</f>
        <v>0</v>
      </c>
      <c r="K53" s="42">
        <f>IF(Table2[[#This Row],[Order Priority]]=Introduction!$B$44,1,0)</f>
        <v>0</v>
      </c>
      <c r="L53" s="42">
        <f>IF(Table2[[#This Row],[Order Priority]]=Introduction!$B$45,1,0)</f>
        <v>0</v>
      </c>
      <c r="M53" s="42">
        <f>IF(Table2[[#This Row],[Ship Mode]]=Introduction!$C$42,1,0)</f>
        <v>0</v>
      </c>
      <c r="N53" s="41">
        <f>IF(Table2[[#This Row],[Ship Mode]]=Introduction!$C$44,1,0)</f>
        <v>1</v>
      </c>
      <c r="O53" s="41">
        <f>IF(Table2[[#This Row],[Customer Segment]]=Introduction!$D$45,1,0)</f>
        <v>0</v>
      </c>
      <c r="P53" s="41">
        <f>IF(Table2[[#This Row],[Customer Segment]]=Introduction!$D$42,1,0)</f>
        <v>1</v>
      </c>
      <c r="Q53" s="41">
        <f>IF(Table2[[#This Row],[Customer Segment]]=Introduction!$D$44,1,0)</f>
        <v>0</v>
      </c>
      <c r="R53" s="1">
        <v>19.97</v>
      </c>
      <c r="S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355.01996674442921</v>
      </c>
    </row>
    <row r="54" spans="1:19" x14ac:dyDescent="0.2">
      <c r="A54" s="1" t="s">
        <v>1</v>
      </c>
      <c r="B54" s="1" t="s">
        <v>14</v>
      </c>
      <c r="C54" s="1" t="s">
        <v>15</v>
      </c>
      <c r="D54" s="37">
        <v>0.04</v>
      </c>
      <c r="E54" s="37">
        <v>125.99</v>
      </c>
      <c r="F54" s="37">
        <v>5.26</v>
      </c>
      <c r="G54" s="37">
        <v>0.55000000000000004</v>
      </c>
      <c r="H54" s="37">
        <v>455.42070000000001</v>
      </c>
      <c r="I54" s="42">
        <f>IF(Table2[[#This Row],[Order Priority]]=Introduction!$B$42,1,0)</f>
        <v>1</v>
      </c>
      <c r="J54" s="42">
        <f>IF(Table2[[#This Row],[Order Priority]]=Introduction!$B$43,1,0)</f>
        <v>0</v>
      </c>
      <c r="K54" s="42">
        <f>IF(Table2[[#This Row],[Order Priority]]=Introduction!$B$44,1,0)</f>
        <v>0</v>
      </c>
      <c r="L54" s="42">
        <f>IF(Table2[[#This Row],[Order Priority]]=Introduction!$B$45,1,0)</f>
        <v>0</v>
      </c>
      <c r="M54" s="42">
        <f>IF(Table2[[#This Row],[Ship Mode]]=Introduction!$C$42,1,0)</f>
        <v>0</v>
      </c>
      <c r="N54" s="41">
        <f>IF(Table2[[#This Row],[Ship Mode]]=Introduction!$C$44,1,0)</f>
        <v>1</v>
      </c>
      <c r="O54" s="41">
        <f>IF(Table2[[#This Row],[Customer Segment]]=Introduction!$D$45,1,0)</f>
        <v>0</v>
      </c>
      <c r="P54" s="41">
        <f>IF(Table2[[#This Row],[Customer Segment]]=Introduction!$D$42,1,0)</f>
        <v>1</v>
      </c>
      <c r="Q54" s="41">
        <f>IF(Table2[[#This Row],[Customer Segment]]=Introduction!$D$44,1,0)</f>
        <v>0</v>
      </c>
      <c r="R54" s="34">
        <v>660.03</v>
      </c>
      <c r="S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1335.2575390042448</v>
      </c>
    </row>
    <row r="55" spans="1:19" x14ac:dyDescent="0.2">
      <c r="A55" s="1" t="s">
        <v>1</v>
      </c>
      <c r="B55" s="1" t="s">
        <v>14</v>
      </c>
      <c r="C55" s="1" t="s">
        <v>3</v>
      </c>
      <c r="D55" s="39">
        <v>0.01</v>
      </c>
      <c r="E55" s="39">
        <v>194.3</v>
      </c>
      <c r="F55" s="39">
        <v>11.54</v>
      </c>
      <c r="G55" s="39">
        <v>0.59</v>
      </c>
      <c r="H55" s="39">
        <v>690.17939999999999</v>
      </c>
      <c r="I55" s="42">
        <f>IF(Table2[[#This Row],[Order Priority]]=Introduction!$B$42,1,0)</f>
        <v>1</v>
      </c>
      <c r="J55" s="42">
        <f>IF(Table2[[#This Row],[Order Priority]]=Introduction!$B$43,1,0)</f>
        <v>0</v>
      </c>
      <c r="K55" s="42">
        <f>IF(Table2[[#This Row],[Order Priority]]=Introduction!$B$44,1,0)</f>
        <v>0</v>
      </c>
      <c r="L55" s="42">
        <f>IF(Table2[[#This Row],[Order Priority]]=Introduction!$B$45,1,0)</f>
        <v>0</v>
      </c>
      <c r="M55" s="42">
        <f>IF(Table2[[#This Row],[Ship Mode]]=Introduction!$C$42,1,0)</f>
        <v>0</v>
      </c>
      <c r="N55" s="41">
        <f>IF(Table2[[#This Row],[Ship Mode]]=Introduction!$C$44,1,0)</f>
        <v>1</v>
      </c>
      <c r="O55" s="41">
        <f>IF(Table2[[#This Row],[Customer Segment]]=Introduction!$D$45,1,0)</f>
        <v>1</v>
      </c>
      <c r="P55" s="41">
        <f>IF(Table2[[#This Row],[Customer Segment]]=Introduction!$D$42,1,0)</f>
        <v>0</v>
      </c>
      <c r="Q55" s="41">
        <f>IF(Table2[[#This Row],[Customer Segment]]=Introduction!$D$44,1,0)</f>
        <v>0</v>
      </c>
      <c r="R55" s="1">
        <v>1000.26</v>
      </c>
      <c r="S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2036.2304649104865</v>
      </c>
    </row>
    <row r="56" spans="1:19" x14ac:dyDescent="0.2">
      <c r="A56" s="1" t="s">
        <v>1</v>
      </c>
      <c r="B56" s="1" t="s">
        <v>14</v>
      </c>
      <c r="C56" s="1" t="s">
        <v>3</v>
      </c>
      <c r="D56" s="37">
        <v>0.02</v>
      </c>
      <c r="E56" s="37">
        <v>209.84</v>
      </c>
      <c r="F56" s="37">
        <v>21.21</v>
      </c>
      <c r="G56" s="37">
        <v>0.59</v>
      </c>
      <c r="H56" s="37">
        <v>1507.6431</v>
      </c>
      <c r="I56" s="42">
        <f>IF(Table2[[#This Row],[Order Priority]]=Introduction!$B$42,1,0)</f>
        <v>1</v>
      </c>
      <c r="J56" s="42">
        <f>IF(Table2[[#This Row],[Order Priority]]=Introduction!$B$43,1,0)</f>
        <v>0</v>
      </c>
      <c r="K56" s="42">
        <f>IF(Table2[[#This Row],[Order Priority]]=Introduction!$B$44,1,0)</f>
        <v>0</v>
      </c>
      <c r="L56" s="42">
        <f>IF(Table2[[#This Row],[Order Priority]]=Introduction!$B$45,1,0)</f>
        <v>0</v>
      </c>
      <c r="M56" s="42">
        <f>IF(Table2[[#This Row],[Ship Mode]]=Introduction!$C$42,1,0)</f>
        <v>0</v>
      </c>
      <c r="N56" s="41">
        <f>IF(Table2[[#This Row],[Ship Mode]]=Introduction!$C$44,1,0)</f>
        <v>1</v>
      </c>
      <c r="O56" s="41">
        <f>IF(Table2[[#This Row],[Customer Segment]]=Introduction!$D$45,1,0)</f>
        <v>1</v>
      </c>
      <c r="P56" s="41">
        <f>IF(Table2[[#This Row],[Customer Segment]]=Introduction!$D$42,1,0)</f>
        <v>0</v>
      </c>
      <c r="Q56" s="41">
        <f>IF(Table2[[#This Row],[Customer Segment]]=Introduction!$D$44,1,0)</f>
        <v>0</v>
      </c>
      <c r="R56" s="34">
        <v>2184.9899999999998</v>
      </c>
      <c r="S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3182.6879474830071</v>
      </c>
    </row>
    <row r="57" spans="1:19" x14ac:dyDescent="0.2">
      <c r="A57" s="1" t="s">
        <v>1</v>
      </c>
      <c r="B57" s="1" t="s">
        <v>2</v>
      </c>
      <c r="C57" s="1" t="s">
        <v>3</v>
      </c>
      <c r="D57" s="39">
        <v>0</v>
      </c>
      <c r="E57" s="39">
        <v>145.44999999999999</v>
      </c>
      <c r="F57" s="39">
        <v>17.850000000000001</v>
      </c>
      <c r="G57" s="39">
        <v>0.56000000000000005</v>
      </c>
      <c r="H57" s="39">
        <v>801.74680000000001</v>
      </c>
      <c r="I57" s="42">
        <f>IF(Table2[[#This Row],[Order Priority]]=Introduction!$B$42,1,0)</f>
        <v>1</v>
      </c>
      <c r="J57" s="42">
        <f>IF(Table2[[#This Row],[Order Priority]]=Introduction!$B$43,1,0)</f>
        <v>0</v>
      </c>
      <c r="K57" s="42">
        <f>IF(Table2[[#This Row],[Order Priority]]=Introduction!$B$44,1,0)</f>
        <v>0</v>
      </c>
      <c r="L57" s="42">
        <f>IF(Table2[[#This Row],[Order Priority]]=Introduction!$B$45,1,0)</f>
        <v>0</v>
      </c>
      <c r="M57" s="42">
        <f>IF(Table2[[#This Row],[Ship Mode]]=Introduction!$C$42,1,0)</f>
        <v>1</v>
      </c>
      <c r="N57" s="41">
        <f>IF(Table2[[#This Row],[Ship Mode]]=Introduction!$C$44,1,0)</f>
        <v>0</v>
      </c>
      <c r="O57" s="41">
        <f>IF(Table2[[#This Row],[Customer Segment]]=Introduction!$D$45,1,0)</f>
        <v>1</v>
      </c>
      <c r="P57" s="41">
        <f>IF(Table2[[#This Row],[Customer Segment]]=Introduction!$D$42,1,0)</f>
        <v>0</v>
      </c>
      <c r="Q57" s="41">
        <f>IF(Table2[[#This Row],[Customer Segment]]=Introduction!$D$44,1,0)</f>
        <v>0</v>
      </c>
      <c r="R57" s="1">
        <v>1191.2</v>
      </c>
      <c r="S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2349.9322523307105</v>
      </c>
    </row>
    <row r="58" spans="1:19" x14ac:dyDescent="0.2">
      <c r="A58" s="1" t="s">
        <v>13</v>
      </c>
      <c r="B58" s="1" t="s">
        <v>14</v>
      </c>
      <c r="C58" s="1" t="s">
        <v>15</v>
      </c>
      <c r="D58" s="37">
        <v>0.03</v>
      </c>
      <c r="E58" s="37">
        <v>28.48</v>
      </c>
      <c r="F58" s="37">
        <v>1.99</v>
      </c>
      <c r="G58" s="37">
        <v>0.4</v>
      </c>
      <c r="H58" s="37">
        <v>-35.290399999999998</v>
      </c>
      <c r="I58" s="42">
        <f>IF(Table2[[#This Row],[Order Priority]]=Introduction!$B$42,1,0)</f>
        <v>0</v>
      </c>
      <c r="J58" s="42">
        <f>IF(Table2[[#This Row],[Order Priority]]=Introduction!$B$43,1,0)</f>
        <v>1</v>
      </c>
      <c r="K58" s="42">
        <f>IF(Table2[[#This Row],[Order Priority]]=Introduction!$B$44,1,0)</f>
        <v>0</v>
      </c>
      <c r="L58" s="42">
        <f>IF(Table2[[#This Row],[Order Priority]]=Introduction!$B$45,1,0)</f>
        <v>0</v>
      </c>
      <c r="M58" s="42">
        <f>IF(Table2[[#This Row],[Ship Mode]]=Introduction!$C$42,1,0)</f>
        <v>0</v>
      </c>
      <c r="N58" s="41">
        <f>IF(Table2[[#This Row],[Ship Mode]]=Introduction!$C$44,1,0)</f>
        <v>1</v>
      </c>
      <c r="O58" s="41">
        <f>IF(Table2[[#This Row],[Customer Segment]]=Introduction!$D$45,1,0)</f>
        <v>0</v>
      </c>
      <c r="P58" s="41">
        <f>IF(Table2[[#This Row],[Customer Segment]]=Introduction!$D$42,1,0)</f>
        <v>1</v>
      </c>
      <c r="Q58" s="41">
        <f>IF(Table2[[#This Row],[Customer Segment]]=Introduction!$D$44,1,0)</f>
        <v>0</v>
      </c>
      <c r="R58" s="34">
        <v>55.25</v>
      </c>
      <c r="S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26.291264716608644</v>
      </c>
    </row>
    <row r="59" spans="1:19" x14ac:dyDescent="0.2">
      <c r="A59" s="1" t="s">
        <v>13</v>
      </c>
      <c r="B59" s="1" t="s">
        <v>14</v>
      </c>
      <c r="C59" s="1" t="s">
        <v>15</v>
      </c>
      <c r="D59" s="39">
        <v>0.01</v>
      </c>
      <c r="E59" s="39">
        <v>205.99</v>
      </c>
      <c r="F59" s="39">
        <v>5.99</v>
      </c>
      <c r="G59" s="39">
        <v>0.59</v>
      </c>
      <c r="H59" s="39">
        <v>-74.883600000000001</v>
      </c>
      <c r="I59" s="42">
        <f>IF(Table2[[#This Row],[Order Priority]]=Introduction!$B$42,1,0)</f>
        <v>0</v>
      </c>
      <c r="J59" s="42">
        <f>IF(Table2[[#This Row],[Order Priority]]=Introduction!$B$43,1,0)</f>
        <v>1</v>
      </c>
      <c r="K59" s="42">
        <f>IF(Table2[[#This Row],[Order Priority]]=Introduction!$B$44,1,0)</f>
        <v>0</v>
      </c>
      <c r="L59" s="42">
        <f>IF(Table2[[#This Row],[Order Priority]]=Introduction!$B$45,1,0)</f>
        <v>0</v>
      </c>
      <c r="M59" s="42">
        <f>IF(Table2[[#This Row],[Ship Mode]]=Introduction!$C$42,1,0)</f>
        <v>0</v>
      </c>
      <c r="N59" s="41">
        <f>IF(Table2[[#This Row],[Ship Mode]]=Introduction!$C$44,1,0)</f>
        <v>1</v>
      </c>
      <c r="O59" s="41">
        <f>IF(Table2[[#This Row],[Customer Segment]]=Introduction!$D$45,1,0)</f>
        <v>0</v>
      </c>
      <c r="P59" s="41">
        <f>IF(Table2[[#This Row],[Customer Segment]]=Introduction!$D$42,1,0)</f>
        <v>1</v>
      </c>
      <c r="Q59" s="41">
        <f>IF(Table2[[#This Row],[Customer Segment]]=Introduction!$D$44,1,0)</f>
        <v>0</v>
      </c>
      <c r="R59" s="1">
        <v>551.22</v>
      </c>
      <c r="S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823.61590272118474</v>
      </c>
    </row>
    <row r="60" spans="1:19" x14ac:dyDescent="0.2">
      <c r="A60" s="1" t="s">
        <v>13</v>
      </c>
      <c r="B60" s="1" t="s">
        <v>2</v>
      </c>
      <c r="C60" s="1" t="s">
        <v>47</v>
      </c>
      <c r="D60" s="37">
        <v>0.08</v>
      </c>
      <c r="E60" s="37">
        <v>120.97</v>
      </c>
      <c r="F60" s="37">
        <v>26.3</v>
      </c>
      <c r="G60" s="37">
        <v>0.38</v>
      </c>
      <c r="H60" s="37">
        <v>-233.840688</v>
      </c>
      <c r="I60" s="42">
        <f>IF(Table2[[#This Row],[Order Priority]]=Introduction!$B$42,1,0)</f>
        <v>0</v>
      </c>
      <c r="J60" s="42">
        <f>IF(Table2[[#This Row],[Order Priority]]=Introduction!$B$43,1,0)</f>
        <v>1</v>
      </c>
      <c r="K60" s="42">
        <f>IF(Table2[[#This Row],[Order Priority]]=Introduction!$B$44,1,0)</f>
        <v>0</v>
      </c>
      <c r="L60" s="42">
        <f>IF(Table2[[#This Row],[Order Priority]]=Introduction!$B$45,1,0)</f>
        <v>0</v>
      </c>
      <c r="M60" s="42">
        <f>IF(Table2[[#This Row],[Ship Mode]]=Introduction!$C$42,1,0)</f>
        <v>1</v>
      </c>
      <c r="N60" s="41">
        <f>IF(Table2[[#This Row],[Ship Mode]]=Introduction!$C$44,1,0)</f>
        <v>0</v>
      </c>
      <c r="O60" s="41">
        <f>IF(Table2[[#This Row],[Customer Segment]]=Introduction!$D$45,1,0)</f>
        <v>0</v>
      </c>
      <c r="P60" s="41">
        <f>IF(Table2[[#This Row],[Customer Segment]]=Introduction!$D$42,1,0)</f>
        <v>0</v>
      </c>
      <c r="Q60" s="41">
        <f>IF(Table2[[#This Row],[Customer Segment]]=Introduction!$D$44,1,0)</f>
        <v>1</v>
      </c>
      <c r="R60" s="34">
        <v>233.58</v>
      </c>
      <c r="S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990.81217508672319</v>
      </c>
    </row>
    <row r="61" spans="1:19" x14ac:dyDescent="0.2">
      <c r="A61" s="1" t="s">
        <v>23</v>
      </c>
      <c r="B61" s="1" t="s">
        <v>14</v>
      </c>
      <c r="C61" s="1" t="s">
        <v>47</v>
      </c>
      <c r="D61" s="39">
        <v>0.01</v>
      </c>
      <c r="E61" s="39">
        <v>8.8800000000000008</v>
      </c>
      <c r="F61" s="39">
        <v>6.28</v>
      </c>
      <c r="G61" s="39">
        <v>0.35</v>
      </c>
      <c r="H61" s="39">
        <v>-15.456</v>
      </c>
      <c r="I61" s="42">
        <f>IF(Table2[[#This Row],[Order Priority]]=Introduction!$B$42,1,0)</f>
        <v>0</v>
      </c>
      <c r="J61" s="42">
        <f>IF(Table2[[#This Row],[Order Priority]]=Introduction!$B$43,1,0)</f>
        <v>0</v>
      </c>
      <c r="K61" s="42">
        <f>IF(Table2[[#This Row],[Order Priority]]=Introduction!$B$44,1,0)</f>
        <v>1</v>
      </c>
      <c r="L61" s="42">
        <f>IF(Table2[[#This Row],[Order Priority]]=Introduction!$B$45,1,0)</f>
        <v>0</v>
      </c>
      <c r="M61" s="42">
        <f>IF(Table2[[#This Row],[Ship Mode]]=Introduction!$C$42,1,0)</f>
        <v>0</v>
      </c>
      <c r="N61" s="41">
        <f>IF(Table2[[#This Row],[Ship Mode]]=Introduction!$C$44,1,0)</f>
        <v>1</v>
      </c>
      <c r="O61" s="41">
        <f>IF(Table2[[#This Row],[Customer Segment]]=Introduction!$D$45,1,0)</f>
        <v>0</v>
      </c>
      <c r="P61" s="41">
        <f>IF(Table2[[#This Row],[Customer Segment]]=Introduction!$D$42,1,0)</f>
        <v>0</v>
      </c>
      <c r="Q61" s="41">
        <f>IF(Table2[[#This Row],[Customer Segment]]=Introduction!$D$44,1,0)</f>
        <v>1</v>
      </c>
      <c r="R61" s="1">
        <v>19.86</v>
      </c>
      <c r="S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217.05397741792993</v>
      </c>
    </row>
    <row r="62" spans="1:19" x14ac:dyDescent="0.2">
      <c r="A62" s="1" t="s">
        <v>23</v>
      </c>
      <c r="B62" s="1" t="s">
        <v>14</v>
      </c>
      <c r="C62" s="1" t="s">
        <v>47</v>
      </c>
      <c r="D62" s="37">
        <v>0.06</v>
      </c>
      <c r="E62" s="37">
        <v>2.88</v>
      </c>
      <c r="F62" s="37">
        <v>0.99</v>
      </c>
      <c r="G62" s="37">
        <v>0.36</v>
      </c>
      <c r="H62" s="37">
        <v>16.049399999999999</v>
      </c>
      <c r="I62" s="42">
        <f>IF(Table2[[#This Row],[Order Priority]]=Introduction!$B$42,1,0)</f>
        <v>0</v>
      </c>
      <c r="J62" s="42">
        <f>IF(Table2[[#This Row],[Order Priority]]=Introduction!$B$43,1,0)</f>
        <v>0</v>
      </c>
      <c r="K62" s="42">
        <f>IF(Table2[[#This Row],[Order Priority]]=Introduction!$B$44,1,0)</f>
        <v>1</v>
      </c>
      <c r="L62" s="42">
        <f>IF(Table2[[#This Row],[Order Priority]]=Introduction!$B$45,1,0)</f>
        <v>0</v>
      </c>
      <c r="M62" s="42">
        <f>IF(Table2[[#This Row],[Ship Mode]]=Introduction!$C$42,1,0)</f>
        <v>0</v>
      </c>
      <c r="N62" s="41">
        <f>IF(Table2[[#This Row],[Ship Mode]]=Introduction!$C$44,1,0)</f>
        <v>1</v>
      </c>
      <c r="O62" s="41">
        <f>IF(Table2[[#This Row],[Customer Segment]]=Introduction!$D$45,1,0)</f>
        <v>0</v>
      </c>
      <c r="P62" s="41">
        <f>IF(Table2[[#This Row],[Customer Segment]]=Introduction!$D$42,1,0)</f>
        <v>0</v>
      </c>
      <c r="Q62" s="41">
        <f>IF(Table2[[#This Row],[Customer Segment]]=Introduction!$D$44,1,0)</f>
        <v>1</v>
      </c>
      <c r="R62" s="34">
        <v>23.26</v>
      </c>
      <c r="S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59.575021598707792</v>
      </c>
    </row>
    <row r="63" spans="1:19" x14ac:dyDescent="0.2">
      <c r="A63" s="1" t="s">
        <v>23</v>
      </c>
      <c r="B63" s="1" t="s">
        <v>14</v>
      </c>
      <c r="C63" s="1" t="s">
        <v>47</v>
      </c>
      <c r="D63" s="39">
        <v>0.05</v>
      </c>
      <c r="E63" s="39">
        <v>80.98</v>
      </c>
      <c r="F63" s="39">
        <v>35</v>
      </c>
      <c r="G63" s="39">
        <v>0.81</v>
      </c>
      <c r="H63" s="39">
        <v>-746.44</v>
      </c>
      <c r="I63" s="42">
        <f>IF(Table2[[#This Row],[Order Priority]]=Introduction!$B$42,1,0)</f>
        <v>0</v>
      </c>
      <c r="J63" s="42">
        <f>IF(Table2[[#This Row],[Order Priority]]=Introduction!$B$43,1,0)</f>
        <v>0</v>
      </c>
      <c r="K63" s="42">
        <f>IF(Table2[[#This Row],[Order Priority]]=Introduction!$B$44,1,0)</f>
        <v>1</v>
      </c>
      <c r="L63" s="42">
        <f>IF(Table2[[#This Row],[Order Priority]]=Introduction!$B$45,1,0)</f>
        <v>0</v>
      </c>
      <c r="M63" s="42">
        <f>IF(Table2[[#This Row],[Ship Mode]]=Introduction!$C$42,1,0)</f>
        <v>0</v>
      </c>
      <c r="N63" s="41">
        <f>IF(Table2[[#This Row],[Ship Mode]]=Introduction!$C$44,1,0)</f>
        <v>1</v>
      </c>
      <c r="O63" s="41">
        <f>IF(Table2[[#This Row],[Customer Segment]]=Introduction!$D$45,1,0)</f>
        <v>0</v>
      </c>
      <c r="P63" s="41">
        <f>IF(Table2[[#This Row],[Customer Segment]]=Introduction!$D$42,1,0)</f>
        <v>0</v>
      </c>
      <c r="Q63" s="41">
        <f>IF(Table2[[#This Row],[Customer Segment]]=Introduction!$D$44,1,0)</f>
        <v>1</v>
      </c>
      <c r="R63" s="1">
        <v>2710.47</v>
      </c>
      <c r="S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844.12253138021401</v>
      </c>
    </row>
    <row r="64" spans="1:19" x14ac:dyDescent="0.2">
      <c r="A64" s="1" t="s">
        <v>23</v>
      </c>
      <c r="B64" s="1" t="s">
        <v>14</v>
      </c>
      <c r="C64" s="1" t="s">
        <v>47</v>
      </c>
      <c r="D64" s="37">
        <v>0.05</v>
      </c>
      <c r="E64" s="37">
        <v>279.48</v>
      </c>
      <c r="F64" s="37">
        <v>35</v>
      </c>
      <c r="G64" s="37">
        <v>0.8</v>
      </c>
      <c r="H64" s="37">
        <v>-274.95</v>
      </c>
      <c r="I64" s="42">
        <f>IF(Table2[[#This Row],[Order Priority]]=Introduction!$B$42,1,0)</f>
        <v>0</v>
      </c>
      <c r="J64" s="42">
        <f>IF(Table2[[#This Row],[Order Priority]]=Introduction!$B$43,1,0)</f>
        <v>0</v>
      </c>
      <c r="K64" s="42">
        <f>IF(Table2[[#This Row],[Order Priority]]=Introduction!$B$44,1,0)</f>
        <v>1</v>
      </c>
      <c r="L64" s="42">
        <f>IF(Table2[[#This Row],[Order Priority]]=Introduction!$B$45,1,0)</f>
        <v>0</v>
      </c>
      <c r="M64" s="42">
        <f>IF(Table2[[#This Row],[Ship Mode]]=Introduction!$C$42,1,0)</f>
        <v>0</v>
      </c>
      <c r="N64" s="41">
        <f>IF(Table2[[#This Row],[Ship Mode]]=Introduction!$C$44,1,0)</f>
        <v>1</v>
      </c>
      <c r="O64" s="41">
        <f>IF(Table2[[#This Row],[Customer Segment]]=Introduction!$D$45,1,0)</f>
        <v>0</v>
      </c>
      <c r="P64" s="41">
        <f>IF(Table2[[#This Row],[Customer Segment]]=Introduction!$D$42,1,0)</f>
        <v>0</v>
      </c>
      <c r="Q64" s="41">
        <f>IF(Table2[[#This Row],[Customer Segment]]=Introduction!$D$44,1,0)</f>
        <v>1</v>
      </c>
      <c r="R64" s="34">
        <v>8354.73</v>
      </c>
      <c r="S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1940.5639369697728</v>
      </c>
    </row>
    <row r="65" spans="1:19" x14ac:dyDescent="0.2">
      <c r="A65" s="1" t="s">
        <v>23</v>
      </c>
      <c r="B65" s="1" t="s">
        <v>14</v>
      </c>
      <c r="C65" s="1" t="s">
        <v>47</v>
      </c>
      <c r="D65" s="39">
        <v>0.05</v>
      </c>
      <c r="E65" s="39">
        <v>80.98</v>
      </c>
      <c r="F65" s="39">
        <v>35</v>
      </c>
      <c r="G65" s="39">
        <v>0.81</v>
      </c>
      <c r="H65" s="39">
        <v>-746.44</v>
      </c>
      <c r="I65" s="42">
        <f>IF(Table2[[#This Row],[Order Priority]]=Introduction!$B$42,1,0)</f>
        <v>0</v>
      </c>
      <c r="J65" s="42">
        <f>IF(Table2[[#This Row],[Order Priority]]=Introduction!$B$43,1,0)</f>
        <v>0</v>
      </c>
      <c r="K65" s="42">
        <f>IF(Table2[[#This Row],[Order Priority]]=Introduction!$B$44,1,0)</f>
        <v>1</v>
      </c>
      <c r="L65" s="42">
        <f>IF(Table2[[#This Row],[Order Priority]]=Introduction!$B$45,1,0)</f>
        <v>0</v>
      </c>
      <c r="M65" s="42">
        <f>IF(Table2[[#This Row],[Ship Mode]]=Introduction!$C$42,1,0)</f>
        <v>0</v>
      </c>
      <c r="N65" s="41">
        <f>IF(Table2[[#This Row],[Ship Mode]]=Introduction!$C$44,1,0)</f>
        <v>1</v>
      </c>
      <c r="O65" s="41">
        <f>IF(Table2[[#This Row],[Customer Segment]]=Introduction!$D$45,1,0)</f>
        <v>0</v>
      </c>
      <c r="P65" s="41">
        <f>IF(Table2[[#This Row],[Customer Segment]]=Introduction!$D$42,1,0)</f>
        <v>0</v>
      </c>
      <c r="Q65" s="41">
        <f>IF(Table2[[#This Row],[Customer Segment]]=Introduction!$D$44,1,0)</f>
        <v>1</v>
      </c>
      <c r="R65" s="1">
        <v>637.76</v>
      </c>
      <c r="S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844.12253138021401</v>
      </c>
    </row>
    <row r="66" spans="1:19" x14ac:dyDescent="0.2">
      <c r="A66" s="1" t="s">
        <v>23</v>
      </c>
      <c r="B66" s="1" t="s">
        <v>14</v>
      </c>
      <c r="C66" s="1" t="s">
        <v>47</v>
      </c>
      <c r="D66" s="37">
        <v>0.05</v>
      </c>
      <c r="E66" s="37">
        <v>279.48</v>
      </c>
      <c r="F66" s="37">
        <v>35</v>
      </c>
      <c r="G66" s="37">
        <v>0.8</v>
      </c>
      <c r="H66" s="37">
        <v>-274.95</v>
      </c>
      <c r="I66" s="42">
        <f>IF(Table2[[#This Row],[Order Priority]]=Introduction!$B$42,1,0)</f>
        <v>0</v>
      </c>
      <c r="J66" s="42">
        <f>IF(Table2[[#This Row],[Order Priority]]=Introduction!$B$43,1,0)</f>
        <v>0</v>
      </c>
      <c r="K66" s="42">
        <f>IF(Table2[[#This Row],[Order Priority]]=Introduction!$B$44,1,0)</f>
        <v>1</v>
      </c>
      <c r="L66" s="42">
        <f>IF(Table2[[#This Row],[Order Priority]]=Introduction!$B$45,1,0)</f>
        <v>0</v>
      </c>
      <c r="M66" s="42">
        <f>IF(Table2[[#This Row],[Ship Mode]]=Introduction!$C$42,1,0)</f>
        <v>0</v>
      </c>
      <c r="N66" s="41">
        <f>IF(Table2[[#This Row],[Ship Mode]]=Introduction!$C$44,1,0)</f>
        <v>1</v>
      </c>
      <c r="O66" s="41">
        <f>IF(Table2[[#This Row],[Customer Segment]]=Introduction!$D$45,1,0)</f>
        <v>0</v>
      </c>
      <c r="P66" s="41">
        <f>IF(Table2[[#This Row],[Customer Segment]]=Introduction!$D$42,1,0)</f>
        <v>0</v>
      </c>
      <c r="Q66" s="41">
        <f>IF(Table2[[#This Row],[Customer Segment]]=Introduction!$D$44,1,0)</f>
        <v>1</v>
      </c>
      <c r="R66" s="34">
        <v>2156.06</v>
      </c>
      <c r="S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1940.5639369697728</v>
      </c>
    </row>
    <row r="67" spans="1:19" x14ac:dyDescent="0.2">
      <c r="A67" s="1" t="s">
        <v>92</v>
      </c>
      <c r="B67" s="1" t="s">
        <v>14</v>
      </c>
      <c r="C67" s="1" t="s">
        <v>70</v>
      </c>
      <c r="D67" s="39">
        <v>0.09</v>
      </c>
      <c r="E67" s="39">
        <v>5.98</v>
      </c>
      <c r="F67" s="39">
        <v>4.6900000000000004</v>
      </c>
      <c r="G67" s="39">
        <v>0.68</v>
      </c>
      <c r="H67" s="39">
        <v>-781.13419999999996</v>
      </c>
      <c r="I67" s="42">
        <f>IF(Table2[[#This Row],[Order Priority]]=Introduction!$B$42,1,0)</f>
        <v>0</v>
      </c>
      <c r="J67" s="42">
        <f>IF(Table2[[#This Row],[Order Priority]]=Introduction!$B$43,1,0)</f>
        <v>0</v>
      </c>
      <c r="K67" s="42">
        <f>IF(Table2[[#This Row],[Order Priority]]=Introduction!$B$44,1,0)</f>
        <v>0</v>
      </c>
      <c r="L67" s="42">
        <f>IF(Table2[[#This Row],[Order Priority]]=Introduction!$B$45,1,0)</f>
        <v>1</v>
      </c>
      <c r="M67" s="42">
        <f>IF(Table2[[#This Row],[Ship Mode]]=Introduction!$C$42,1,0)</f>
        <v>0</v>
      </c>
      <c r="N67" s="41">
        <f>IF(Table2[[#This Row],[Ship Mode]]=Introduction!$C$44,1,0)</f>
        <v>1</v>
      </c>
      <c r="O67" s="41">
        <f>IF(Table2[[#This Row],[Customer Segment]]=Introduction!$D$45,1,0)</f>
        <v>0</v>
      </c>
      <c r="P67" s="41">
        <f>IF(Table2[[#This Row],[Customer Segment]]=Introduction!$D$42,1,0)</f>
        <v>0</v>
      </c>
      <c r="Q67" s="41">
        <f>IF(Table2[[#This Row],[Customer Segment]]=Introduction!$D$44,1,0)</f>
        <v>0</v>
      </c>
      <c r="R67" s="1">
        <v>65.849999999999994</v>
      </c>
      <c r="S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-496.0737226881896</v>
      </c>
    </row>
    <row r="68" spans="1:19" x14ac:dyDescent="0.2">
      <c r="A68" s="1" t="s">
        <v>46</v>
      </c>
      <c r="B68" s="1" t="s">
        <v>14</v>
      </c>
      <c r="C68" s="1" t="s">
        <v>47</v>
      </c>
      <c r="D68" s="37">
        <v>0.05</v>
      </c>
      <c r="E68" s="37">
        <v>7.64</v>
      </c>
      <c r="F68" s="37">
        <v>5.83</v>
      </c>
      <c r="G68" s="37">
        <v>0.36</v>
      </c>
      <c r="H68" s="37">
        <v>-40.275199999999998</v>
      </c>
      <c r="I68" s="42">
        <f>IF(Table2[[#This Row],[Order Priority]]=Introduction!$B$42,1,0)</f>
        <v>0</v>
      </c>
      <c r="J68" s="42">
        <f>IF(Table2[[#This Row],[Order Priority]]=Introduction!$B$43,1,0)</f>
        <v>0</v>
      </c>
      <c r="K68" s="42">
        <f>IF(Table2[[#This Row],[Order Priority]]=Introduction!$B$44,1,0)</f>
        <v>0</v>
      </c>
      <c r="L68" s="42">
        <f>IF(Table2[[#This Row],[Order Priority]]=Introduction!$B$45,1,0)</f>
        <v>0</v>
      </c>
      <c r="M68" s="42">
        <f>IF(Table2[[#This Row],[Ship Mode]]=Introduction!$C$42,1,0)</f>
        <v>0</v>
      </c>
      <c r="N68" s="41">
        <f>IF(Table2[[#This Row],[Ship Mode]]=Introduction!$C$44,1,0)</f>
        <v>1</v>
      </c>
      <c r="O68" s="41">
        <f>IF(Table2[[#This Row],[Customer Segment]]=Introduction!$D$45,1,0)</f>
        <v>0</v>
      </c>
      <c r="P68" s="41">
        <f>IF(Table2[[#This Row],[Customer Segment]]=Introduction!$D$42,1,0)</f>
        <v>0</v>
      </c>
      <c r="Q68" s="41">
        <f>IF(Table2[[#This Row],[Customer Segment]]=Introduction!$D$44,1,0)</f>
        <v>1</v>
      </c>
      <c r="R68" s="34">
        <v>47.18</v>
      </c>
      <c r="S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278.45480503861279</v>
      </c>
    </row>
    <row r="69" spans="1:19" x14ac:dyDescent="0.2">
      <c r="A69" s="1" t="s">
        <v>46</v>
      </c>
      <c r="B69" s="1" t="s">
        <v>2</v>
      </c>
      <c r="C69" s="1" t="s">
        <v>70</v>
      </c>
      <c r="D69" s="39">
        <v>0.08</v>
      </c>
      <c r="E69" s="39">
        <v>243.98</v>
      </c>
      <c r="F69" s="39">
        <v>43.32</v>
      </c>
      <c r="G69" s="39">
        <v>0.55000000000000004</v>
      </c>
      <c r="H69" s="39">
        <v>-162.8244</v>
      </c>
      <c r="I69" s="42">
        <f>IF(Table2[[#This Row],[Order Priority]]=Introduction!$B$42,1,0)</f>
        <v>0</v>
      </c>
      <c r="J69" s="42">
        <f>IF(Table2[[#This Row],[Order Priority]]=Introduction!$B$43,1,0)</f>
        <v>0</v>
      </c>
      <c r="K69" s="42">
        <f>IF(Table2[[#This Row],[Order Priority]]=Introduction!$B$44,1,0)</f>
        <v>0</v>
      </c>
      <c r="L69" s="42">
        <f>IF(Table2[[#This Row],[Order Priority]]=Introduction!$B$45,1,0)</f>
        <v>0</v>
      </c>
      <c r="M69" s="42">
        <f>IF(Table2[[#This Row],[Ship Mode]]=Introduction!$C$42,1,0)</f>
        <v>1</v>
      </c>
      <c r="N69" s="41">
        <f>IF(Table2[[#This Row],[Ship Mode]]=Introduction!$C$44,1,0)</f>
        <v>0</v>
      </c>
      <c r="O69" s="41">
        <f>IF(Table2[[#This Row],[Customer Segment]]=Introduction!$D$45,1,0)</f>
        <v>0</v>
      </c>
      <c r="P69" s="41">
        <f>IF(Table2[[#This Row],[Customer Segment]]=Introduction!$D$42,1,0)</f>
        <v>0</v>
      </c>
      <c r="Q69" s="41">
        <f>IF(Table2[[#This Row],[Customer Segment]]=Introduction!$D$44,1,0)</f>
        <v>0</v>
      </c>
      <c r="R69" s="1">
        <v>248.84</v>
      </c>
      <c r="S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2233.7480774556529</v>
      </c>
    </row>
    <row r="70" spans="1:19" x14ac:dyDescent="0.2">
      <c r="A70" s="1" t="s">
        <v>1</v>
      </c>
      <c r="B70" s="1" t="s">
        <v>2</v>
      </c>
      <c r="C70" s="1" t="s">
        <v>47</v>
      </c>
      <c r="D70" s="37">
        <v>0.04</v>
      </c>
      <c r="E70" s="37">
        <v>880.98</v>
      </c>
      <c r="F70" s="37">
        <v>44.55</v>
      </c>
      <c r="G70" s="37">
        <v>0.62</v>
      </c>
      <c r="H70" s="37">
        <v>-13706.464</v>
      </c>
      <c r="I70" s="42">
        <f>IF(Table2[[#This Row],[Order Priority]]=Introduction!$B$42,1,0)</f>
        <v>1</v>
      </c>
      <c r="J70" s="42">
        <f>IF(Table2[[#This Row],[Order Priority]]=Introduction!$B$43,1,0)</f>
        <v>0</v>
      </c>
      <c r="K70" s="42">
        <f>IF(Table2[[#This Row],[Order Priority]]=Introduction!$B$44,1,0)</f>
        <v>0</v>
      </c>
      <c r="L70" s="42">
        <f>IF(Table2[[#This Row],[Order Priority]]=Introduction!$B$45,1,0)</f>
        <v>0</v>
      </c>
      <c r="M70" s="42">
        <f>IF(Table2[[#This Row],[Ship Mode]]=Introduction!$C$42,1,0)</f>
        <v>1</v>
      </c>
      <c r="N70" s="41">
        <f>IF(Table2[[#This Row],[Ship Mode]]=Introduction!$C$44,1,0)</f>
        <v>0</v>
      </c>
      <c r="O70" s="41">
        <f>IF(Table2[[#This Row],[Customer Segment]]=Introduction!$D$45,1,0)</f>
        <v>0</v>
      </c>
      <c r="P70" s="41">
        <f>IF(Table2[[#This Row],[Customer Segment]]=Introduction!$D$42,1,0)</f>
        <v>0</v>
      </c>
      <c r="Q70" s="41">
        <f>IF(Table2[[#This Row],[Customer Segment]]=Introduction!$D$44,1,0)</f>
        <v>1</v>
      </c>
      <c r="R70" s="34">
        <v>6968.9</v>
      </c>
      <c r="S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-9401.4204419881826</v>
      </c>
    </row>
    <row r="71" spans="1:19" x14ac:dyDescent="0.2">
      <c r="A71" s="1" t="s">
        <v>1</v>
      </c>
      <c r="B71" s="1" t="s">
        <v>14</v>
      </c>
      <c r="C71" s="1" t="s">
        <v>15</v>
      </c>
      <c r="D71" s="39">
        <v>0.03</v>
      </c>
      <c r="E71" s="39">
        <v>2.1</v>
      </c>
      <c r="F71" s="39">
        <v>0.7</v>
      </c>
      <c r="G71" s="39">
        <v>0.56999999999999995</v>
      </c>
      <c r="H71" s="39">
        <v>-1473.9059999999999</v>
      </c>
      <c r="I71" s="42">
        <f>IF(Table2[[#This Row],[Order Priority]]=Introduction!$B$42,1,0)</f>
        <v>1</v>
      </c>
      <c r="J71" s="42">
        <f>IF(Table2[[#This Row],[Order Priority]]=Introduction!$B$43,1,0)</f>
        <v>0</v>
      </c>
      <c r="K71" s="42">
        <f>IF(Table2[[#This Row],[Order Priority]]=Introduction!$B$44,1,0)</f>
        <v>0</v>
      </c>
      <c r="L71" s="42">
        <f>IF(Table2[[#This Row],[Order Priority]]=Introduction!$B$45,1,0)</f>
        <v>0</v>
      </c>
      <c r="M71" s="42">
        <f>IF(Table2[[#This Row],[Ship Mode]]=Introduction!$C$42,1,0)</f>
        <v>0</v>
      </c>
      <c r="N71" s="41">
        <f>IF(Table2[[#This Row],[Ship Mode]]=Introduction!$C$44,1,0)</f>
        <v>1</v>
      </c>
      <c r="O71" s="41">
        <f>IF(Table2[[#This Row],[Customer Segment]]=Introduction!$D$45,1,0)</f>
        <v>0</v>
      </c>
      <c r="P71" s="41">
        <f>IF(Table2[[#This Row],[Customer Segment]]=Introduction!$D$42,1,0)</f>
        <v>1</v>
      </c>
      <c r="Q71" s="41">
        <f>IF(Table2[[#This Row],[Customer Segment]]=Introduction!$D$44,1,0)</f>
        <v>0</v>
      </c>
      <c r="R71" s="1">
        <v>8.7200000000000006</v>
      </c>
      <c r="S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-1131.3951008311606</v>
      </c>
    </row>
    <row r="72" spans="1:19" x14ac:dyDescent="0.2">
      <c r="A72" s="1" t="s">
        <v>13</v>
      </c>
      <c r="B72" s="1" t="s">
        <v>14</v>
      </c>
      <c r="C72" s="1" t="s">
        <v>47</v>
      </c>
      <c r="D72" s="37">
        <v>0.03</v>
      </c>
      <c r="E72" s="37">
        <v>3.28</v>
      </c>
      <c r="F72" s="37">
        <v>3.97</v>
      </c>
      <c r="G72" s="37">
        <v>0.56000000000000005</v>
      </c>
      <c r="H72" s="37">
        <v>-90.755600000000001</v>
      </c>
      <c r="I72" s="42">
        <f>IF(Table2[[#This Row],[Order Priority]]=Introduction!$B$42,1,0)</f>
        <v>0</v>
      </c>
      <c r="J72" s="42">
        <f>IF(Table2[[#This Row],[Order Priority]]=Introduction!$B$43,1,0)</f>
        <v>1</v>
      </c>
      <c r="K72" s="42">
        <f>IF(Table2[[#This Row],[Order Priority]]=Introduction!$B$44,1,0)</f>
        <v>0</v>
      </c>
      <c r="L72" s="42">
        <f>IF(Table2[[#This Row],[Order Priority]]=Introduction!$B$45,1,0)</f>
        <v>0</v>
      </c>
      <c r="M72" s="42">
        <f>IF(Table2[[#This Row],[Ship Mode]]=Introduction!$C$42,1,0)</f>
        <v>0</v>
      </c>
      <c r="N72" s="41">
        <f>IF(Table2[[#This Row],[Ship Mode]]=Introduction!$C$44,1,0)</f>
        <v>1</v>
      </c>
      <c r="O72" s="41">
        <f>IF(Table2[[#This Row],[Customer Segment]]=Introduction!$D$45,1,0)</f>
        <v>0</v>
      </c>
      <c r="P72" s="41">
        <f>IF(Table2[[#This Row],[Customer Segment]]=Introduction!$D$42,1,0)</f>
        <v>0</v>
      </c>
      <c r="Q72" s="41">
        <f>IF(Table2[[#This Row],[Customer Segment]]=Introduction!$D$44,1,0)</f>
        <v>1</v>
      </c>
      <c r="R72" s="34">
        <v>24.57</v>
      </c>
      <c r="S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137.62762730423515</v>
      </c>
    </row>
    <row r="73" spans="1:19" x14ac:dyDescent="0.2">
      <c r="A73" s="1" t="s">
        <v>23</v>
      </c>
      <c r="B73" s="1" t="s">
        <v>2</v>
      </c>
      <c r="C73" s="1" t="s">
        <v>3</v>
      </c>
      <c r="D73" s="39">
        <v>0.02</v>
      </c>
      <c r="E73" s="39">
        <v>100.98</v>
      </c>
      <c r="F73" s="39">
        <v>35.840000000000003</v>
      </c>
      <c r="G73" s="39">
        <v>0.62</v>
      </c>
      <c r="H73" s="39">
        <v>-134.91200000000001</v>
      </c>
      <c r="I73" s="42">
        <f>IF(Table2[[#This Row],[Order Priority]]=Introduction!$B$42,1,0)</f>
        <v>0</v>
      </c>
      <c r="J73" s="42">
        <f>IF(Table2[[#This Row],[Order Priority]]=Introduction!$B$43,1,0)</f>
        <v>0</v>
      </c>
      <c r="K73" s="42">
        <f>IF(Table2[[#This Row],[Order Priority]]=Introduction!$B$44,1,0)</f>
        <v>1</v>
      </c>
      <c r="L73" s="42">
        <f>IF(Table2[[#This Row],[Order Priority]]=Introduction!$B$45,1,0)</f>
        <v>0</v>
      </c>
      <c r="M73" s="42">
        <f>IF(Table2[[#This Row],[Ship Mode]]=Introduction!$C$42,1,0)</f>
        <v>1</v>
      </c>
      <c r="N73" s="41">
        <f>IF(Table2[[#This Row],[Ship Mode]]=Introduction!$C$44,1,0)</f>
        <v>0</v>
      </c>
      <c r="O73" s="41">
        <f>IF(Table2[[#This Row],[Customer Segment]]=Introduction!$D$45,1,0)</f>
        <v>1</v>
      </c>
      <c r="P73" s="41">
        <f>IF(Table2[[#This Row],[Customer Segment]]=Introduction!$D$42,1,0)</f>
        <v>0</v>
      </c>
      <c r="Q73" s="41">
        <f>IF(Table2[[#This Row],[Customer Segment]]=Introduction!$D$44,1,0)</f>
        <v>0</v>
      </c>
      <c r="R73" s="1">
        <v>614.99</v>
      </c>
      <c r="S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1575.0804024960521</v>
      </c>
    </row>
    <row r="74" spans="1:19" x14ac:dyDescent="0.2">
      <c r="A74" s="1" t="s">
        <v>23</v>
      </c>
      <c r="B74" s="1" t="s">
        <v>14</v>
      </c>
      <c r="C74" s="1" t="s">
        <v>70</v>
      </c>
      <c r="D74" s="37">
        <v>0.05</v>
      </c>
      <c r="E74" s="37">
        <v>7.1</v>
      </c>
      <c r="F74" s="37">
        <v>6.05</v>
      </c>
      <c r="G74" s="37">
        <v>0.39</v>
      </c>
      <c r="H74" s="37">
        <v>-101.246</v>
      </c>
      <c r="I74" s="42">
        <f>IF(Table2[[#This Row],[Order Priority]]=Introduction!$B$42,1,0)</f>
        <v>0</v>
      </c>
      <c r="J74" s="42">
        <f>IF(Table2[[#This Row],[Order Priority]]=Introduction!$B$43,1,0)</f>
        <v>0</v>
      </c>
      <c r="K74" s="42">
        <f>IF(Table2[[#This Row],[Order Priority]]=Introduction!$B$44,1,0)</f>
        <v>1</v>
      </c>
      <c r="L74" s="42">
        <f>IF(Table2[[#This Row],[Order Priority]]=Introduction!$B$45,1,0)</f>
        <v>0</v>
      </c>
      <c r="M74" s="42">
        <f>IF(Table2[[#This Row],[Ship Mode]]=Introduction!$C$42,1,0)</f>
        <v>0</v>
      </c>
      <c r="N74" s="41">
        <f>IF(Table2[[#This Row],[Ship Mode]]=Introduction!$C$44,1,0)</f>
        <v>1</v>
      </c>
      <c r="O74" s="41">
        <f>IF(Table2[[#This Row],[Customer Segment]]=Introduction!$D$45,1,0)</f>
        <v>0</v>
      </c>
      <c r="P74" s="41">
        <f>IF(Table2[[#This Row],[Customer Segment]]=Introduction!$D$42,1,0)</f>
        <v>0</v>
      </c>
      <c r="Q74" s="41">
        <f>IF(Table2[[#This Row],[Customer Segment]]=Introduction!$D$44,1,0)</f>
        <v>0</v>
      </c>
      <c r="R74" s="34">
        <v>100.99</v>
      </c>
      <c r="S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93.643389973802385</v>
      </c>
    </row>
    <row r="75" spans="1:19" x14ac:dyDescent="0.2">
      <c r="A75" s="1" t="s">
        <v>23</v>
      </c>
      <c r="B75" s="1" t="s">
        <v>14</v>
      </c>
      <c r="C75" s="1" t="s">
        <v>70</v>
      </c>
      <c r="D75" s="39">
        <v>0.04</v>
      </c>
      <c r="E75" s="39">
        <v>20.95</v>
      </c>
      <c r="F75" s="39">
        <v>4</v>
      </c>
      <c r="G75" s="39">
        <v>0.6</v>
      </c>
      <c r="H75" s="39">
        <v>-1.88</v>
      </c>
      <c r="I75" s="42">
        <f>IF(Table2[[#This Row],[Order Priority]]=Introduction!$B$42,1,0)</f>
        <v>0</v>
      </c>
      <c r="J75" s="42">
        <f>IF(Table2[[#This Row],[Order Priority]]=Introduction!$B$43,1,0)</f>
        <v>0</v>
      </c>
      <c r="K75" s="42">
        <f>IF(Table2[[#This Row],[Order Priority]]=Introduction!$B$44,1,0)</f>
        <v>1</v>
      </c>
      <c r="L75" s="42">
        <f>IF(Table2[[#This Row],[Order Priority]]=Introduction!$B$45,1,0)</f>
        <v>0</v>
      </c>
      <c r="M75" s="42">
        <f>IF(Table2[[#This Row],[Ship Mode]]=Introduction!$C$42,1,0)</f>
        <v>0</v>
      </c>
      <c r="N75" s="41">
        <f>IF(Table2[[#This Row],[Ship Mode]]=Introduction!$C$44,1,0)</f>
        <v>1</v>
      </c>
      <c r="O75" s="41">
        <f>IF(Table2[[#This Row],[Customer Segment]]=Introduction!$D$45,1,0)</f>
        <v>0</v>
      </c>
      <c r="P75" s="41">
        <f>IF(Table2[[#This Row],[Customer Segment]]=Introduction!$D$42,1,0)</f>
        <v>0</v>
      </c>
      <c r="Q75" s="41">
        <f>IF(Table2[[#This Row],[Customer Segment]]=Introduction!$D$44,1,0)</f>
        <v>0</v>
      </c>
      <c r="R75" s="1">
        <v>142.06</v>
      </c>
      <c r="S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363.28755509052223</v>
      </c>
    </row>
    <row r="76" spans="1:19" x14ac:dyDescent="0.2">
      <c r="A76" s="1" t="s">
        <v>23</v>
      </c>
      <c r="B76" s="1" t="s">
        <v>14</v>
      </c>
      <c r="C76" s="1" t="s">
        <v>70</v>
      </c>
      <c r="D76" s="37">
        <v>0.05</v>
      </c>
      <c r="E76" s="37">
        <v>39.06</v>
      </c>
      <c r="F76" s="37">
        <v>10.55</v>
      </c>
      <c r="G76" s="37">
        <v>0.37</v>
      </c>
      <c r="H76" s="37">
        <v>250.98060000000001</v>
      </c>
      <c r="I76" s="42">
        <f>IF(Table2[[#This Row],[Order Priority]]=Introduction!$B$42,1,0)</f>
        <v>0</v>
      </c>
      <c r="J76" s="42">
        <f>IF(Table2[[#This Row],[Order Priority]]=Introduction!$B$43,1,0)</f>
        <v>0</v>
      </c>
      <c r="K76" s="42">
        <f>IF(Table2[[#This Row],[Order Priority]]=Introduction!$B$44,1,0)</f>
        <v>1</v>
      </c>
      <c r="L76" s="42">
        <f>IF(Table2[[#This Row],[Order Priority]]=Introduction!$B$45,1,0)</f>
        <v>0</v>
      </c>
      <c r="M76" s="42">
        <f>IF(Table2[[#This Row],[Ship Mode]]=Introduction!$C$42,1,0)</f>
        <v>0</v>
      </c>
      <c r="N76" s="41">
        <f>IF(Table2[[#This Row],[Ship Mode]]=Introduction!$C$44,1,0)</f>
        <v>1</v>
      </c>
      <c r="O76" s="41">
        <f>IF(Table2[[#This Row],[Customer Segment]]=Introduction!$D$45,1,0)</f>
        <v>0</v>
      </c>
      <c r="P76" s="41">
        <f>IF(Table2[[#This Row],[Customer Segment]]=Introduction!$D$42,1,0)</f>
        <v>0</v>
      </c>
      <c r="Q76" s="41">
        <f>IF(Table2[[#This Row],[Customer Segment]]=Introduction!$D$44,1,0)</f>
        <v>0</v>
      </c>
      <c r="R76" s="34">
        <v>363.74</v>
      </c>
      <c r="S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662.2221562010983</v>
      </c>
    </row>
    <row r="77" spans="1:19" x14ac:dyDescent="0.2">
      <c r="A77" s="1" t="s">
        <v>23</v>
      </c>
      <c r="B77" s="1" t="s">
        <v>14</v>
      </c>
      <c r="C77" s="1" t="s">
        <v>70</v>
      </c>
      <c r="D77" s="39">
        <v>0.04</v>
      </c>
      <c r="E77" s="39">
        <v>3.52</v>
      </c>
      <c r="F77" s="39">
        <v>6.83</v>
      </c>
      <c r="G77" s="39">
        <v>0.38</v>
      </c>
      <c r="H77" s="39">
        <v>-57.753</v>
      </c>
      <c r="I77" s="42">
        <f>IF(Table2[[#This Row],[Order Priority]]=Introduction!$B$42,1,0)</f>
        <v>0</v>
      </c>
      <c r="J77" s="42">
        <f>IF(Table2[[#This Row],[Order Priority]]=Introduction!$B$43,1,0)</f>
        <v>0</v>
      </c>
      <c r="K77" s="42">
        <f>IF(Table2[[#This Row],[Order Priority]]=Introduction!$B$44,1,0)</f>
        <v>1</v>
      </c>
      <c r="L77" s="42">
        <f>IF(Table2[[#This Row],[Order Priority]]=Introduction!$B$45,1,0)</f>
        <v>0</v>
      </c>
      <c r="M77" s="42">
        <f>IF(Table2[[#This Row],[Ship Mode]]=Introduction!$C$42,1,0)</f>
        <v>0</v>
      </c>
      <c r="N77" s="41">
        <f>IF(Table2[[#This Row],[Ship Mode]]=Introduction!$C$44,1,0)</f>
        <v>1</v>
      </c>
      <c r="O77" s="41">
        <f>IF(Table2[[#This Row],[Customer Segment]]=Introduction!$D$45,1,0)</f>
        <v>0</v>
      </c>
      <c r="P77" s="41">
        <f>IF(Table2[[#This Row],[Customer Segment]]=Introduction!$D$42,1,0)</f>
        <v>0</v>
      </c>
      <c r="Q77" s="41">
        <f>IF(Table2[[#This Row],[Customer Segment]]=Introduction!$D$44,1,0)</f>
        <v>0</v>
      </c>
      <c r="R77" s="1">
        <v>15.93</v>
      </c>
      <c r="S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146.81981167129678</v>
      </c>
    </row>
    <row r="78" spans="1:19" x14ac:dyDescent="0.2">
      <c r="A78" s="1" t="s">
        <v>23</v>
      </c>
      <c r="B78" s="1" t="s">
        <v>14</v>
      </c>
      <c r="C78" s="1" t="s">
        <v>70</v>
      </c>
      <c r="D78" s="37">
        <v>0.02</v>
      </c>
      <c r="E78" s="37">
        <v>15.51</v>
      </c>
      <c r="F78" s="37">
        <v>17.78</v>
      </c>
      <c r="G78" s="37">
        <v>0.59</v>
      </c>
      <c r="H78" s="37">
        <v>-47.97</v>
      </c>
      <c r="I78" s="42">
        <f>IF(Table2[[#This Row],[Order Priority]]=Introduction!$B$42,1,0)</f>
        <v>0</v>
      </c>
      <c r="J78" s="42">
        <f>IF(Table2[[#This Row],[Order Priority]]=Introduction!$B$43,1,0)</f>
        <v>0</v>
      </c>
      <c r="K78" s="42">
        <f>IF(Table2[[#This Row],[Order Priority]]=Introduction!$B$44,1,0)</f>
        <v>1</v>
      </c>
      <c r="L78" s="42">
        <f>IF(Table2[[#This Row],[Order Priority]]=Introduction!$B$45,1,0)</f>
        <v>0</v>
      </c>
      <c r="M78" s="42">
        <f>IF(Table2[[#This Row],[Ship Mode]]=Introduction!$C$42,1,0)</f>
        <v>0</v>
      </c>
      <c r="N78" s="41">
        <f>IF(Table2[[#This Row],[Ship Mode]]=Introduction!$C$44,1,0)</f>
        <v>1</v>
      </c>
      <c r="O78" s="41">
        <f>IF(Table2[[#This Row],[Customer Segment]]=Introduction!$D$45,1,0)</f>
        <v>0</v>
      </c>
      <c r="P78" s="41">
        <f>IF(Table2[[#This Row],[Customer Segment]]=Introduction!$D$42,1,0)</f>
        <v>0</v>
      </c>
      <c r="Q78" s="41">
        <f>IF(Table2[[#This Row],[Customer Segment]]=Introduction!$D$44,1,0)</f>
        <v>0</v>
      </c>
      <c r="R78" s="34">
        <v>21.28</v>
      </c>
      <c r="S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684.8208490096697</v>
      </c>
    </row>
    <row r="79" spans="1:19" x14ac:dyDescent="0.2">
      <c r="A79" s="1" t="s">
        <v>23</v>
      </c>
      <c r="B79" s="1" t="s">
        <v>14</v>
      </c>
      <c r="C79" s="1" t="s">
        <v>70</v>
      </c>
      <c r="D79" s="39">
        <v>0.05</v>
      </c>
      <c r="E79" s="39">
        <v>20.34</v>
      </c>
      <c r="F79" s="39">
        <v>35</v>
      </c>
      <c r="G79" s="39">
        <v>0.84</v>
      </c>
      <c r="H79" s="39">
        <v>52.776000000000003</v>
      </c>
      <c r="I79" s="42">
        <f>IF(Table2[[#This Row],[Order Priority]]=Introduction!$B$42,1,0)</f>
        <v>0</v>
      </c>
      <c r="J79" s="42">
        <f>IF(Table2[[#This Row],[Order Priority]]=Introduction!$B$43,1,0)</f>
        <v>0</v>
      </c>
      <c r="K79" s="42">
        <f>IF(Table2[[#This Row],[Order Priority]]=Introduction!$B$44,1,0)</f>
        <v>1</v>
      </c>
      <c r="L79" s="42">
        <f>IF(Table2[[#This Row],[Order Priority]]=Introduction!$B$45,1,0)</f>
        <v>0</v>
      </c>
      <c r="M79" s="42">
        <f>IF(Table2[[#This Row],[Ship Mode]]=Introduction!$C$42,1,0)</f>
        <v>0</v>
      </c>
      <c r="N79" s="41">
        <f>IF(Table2[[#This Row],[Ship Mode]]=Introduction!$C$44,1,0)</f>
        <v>1</v>
      </c>
      <c r="O79" s="41">
        <f>IF(Table2[[#This Row],[Customer Segment]]=Introduction!$D$45,1,0)</f>
        <v>0</v>
      </c>
      <c r="P79" s="41">
        <f>IF(Table2[[#This Row],[Customer Segment]]=Introduction!$D$42,1,0)</f>
        <v>0</v>
      </c>
      <c r="Q79" s="41">
        <f>IF(Table2[[#This Row],[Customer Segment]]=Introduction!$D$44,1,0)</f>
        <v>0</v>
      </c>
      <c r="R79" s="1">
        <v>53.02</v>
      </c>
      <c r="S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1467.0409036815813</v>
      </c>
    </row>
    <row r="80" spans="1:19" x14ac:dyDescent="0.2">
      <c r="A80" s="1" t="s">
        <v>92</v>
      </c>
      <c r="B80" s="1" t="s">
        <v>14</v>
      </c>
      <c r="C80" s="1" t="s">
        <v>15</v>
      </c>
      <c r="D80" s="37">
        <v>0.01</v>
      </c>
      <c r="E80" s="37">
        <v>10.06</v>
      </c>
      <c r="F80" s="37">
        <v>2.06</v>
      </c>
      <c r="G80" s="37">
        <v>0.39</v>
      </c>
      <c r="H80" s="37">
        <v>7.59</v>
      </c>
      <c r="I80" s="42">
        <f>IF(Table2[[#This Row],[Order Priority]]=Introduction!$B$42,1,0)</f>
        <v>0</v>
      </c>
      <c r="J80" s="42">
        <f>IF(Table2[[#This Row],[Order Priority]]=Introduction!$B$43,1,0)</f>
        <v>0</v>
      </c>
      <c r="K80" s="42">
        <f>IF(Table2[[#This Row],[Order Priority]]=Introduction!$B$44,1,0)</f>
        <v>0</v>
      </c>
      <c r="L80" s="42">
        <f>IF(Table2[[#This Row],[Order Priority]]=Introduction!$B$45,1,0)</f>
        <v>1</v>
      </c>
      <c r="M80" s="42">
        <f>IF(Table2[[#This Row],[Ship Mode]]=Introduction!$C$42,1,0)</f>
        <v>0</v>
      </c>
      <c r="N80" s="41">
        <f>IF(Table2[[#This Row],[Ship Mode]]=Introduction!$C$44,1,0)</f>
        <v>1</v>
      </c>
      <c r="O80" s="41">
        <f>IF(Table2[[#This Row],[Customer Segment]]=Introduction!$D$45,1,0)</f>
        <v>0</v>
      </c>
      <c r="P80" s="41">
        <f>IF(Table2[[#This Row],[Customer Segment]]=Introduction!$D$42,1,0)</f>
        <v>1</v>
      </c>
      <c r="Q80" s="41">
        <f>IF(Table2[[#This Row],[Customer Segment]]=Introduction!$D$44,1,0)</f>
        <v>0</v>
      </c>
      <c r="R80" s="34">
        <v>21.2</v>
      </c>
      <c r="S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34.580076259008756</v>
      </c>
    </row>
    <row r="81" spans="1:19" x14ac:dyDescent="0.2">
      <c r="A81" s="1" t="s">
        <v>92</v>
      </c>
      <c r="B81" s="1" t="s">
        <v>14</v>
      </c>
      <c r="C81" s="1" t="s">
        <v>15</v>
      </c>
      <c r="D81" s="39">
        <v>0</v>
      </c>
      <c r="E81" s="39">
        <v>65.989999999999995</v>
      </c>
      <c r="F81" s="39">
        <v>5.92</v>
      </c>
      <c r="G81" s="39">
        <v>0.55000000000000004</v>
      </c>
      <c r="H81" s="39">
        <v>-107.98699999999999</v>
      </c>
      <c r="I81" s="42">
        <f>IF(Table2[[#This Row],[Order Priority]]=Introduction!$B$42,1,0)</f>
        <v>0</v>
      </c>
      <c r="J81" s="42">
        <f>IF(Table2[[#This Row],[Order Priority]]=Introduction!$B$43,1,0)</f>
        <v>0</v>
      </c>
      <c r="K81" s="42">
        <f>IF(Table2[[#This Row],[Order Priority]]=Introduction!$B$44,1,0)</f>
        <v>0</v>
      </c>
      <c r="L81" s="42">
        <f>IF(Table2[[#This Row],[Order Priority]]=Introduction!$B$45,1,0)</f>
        <v>1</v>
      </c>
      <c r="M81" s="42">
        <f>IF(Table2[[#This Row],[Ship Mode]]=Introduction!$C$42,1,0)</f>
        <v>0</v>
      </c>
      <c r="N81" s="41">
        <f>IF(Table2[[#This Row],[Ship Mode]]=Introduction!$C$44,1,0)</f>
        <v>1</v>
      </c>
      <c r="O81" s="41">
        <f>IF(Table2[[#This Row],[Customer Segment]]=Introduction!$D$45,1,0)</f>
        <v>0</v>
      </c>
      <c r="P81" s="41">
        <f>IF(Table2[[#This Row],[Customer Segment]]=Introduction!$D$42,1,0)</f>
        <v>1</v>
      </c>
      <c r="Q81" s="41">
        <f>IF(Table2[[#This Row],[Customer Segment]]=Introduction!$D$44,1,0)</f>
        <v>0</v>
      </c>
      <c r="R81" s="1">
        <v>173.32</v>
      </c>
      <c r="S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337.75044594866625</v>
      </c>
    </row>
    <row r="82" spans="1:19" x14ac:dyDescent="0.2">
      <c r="A82" s="1" t="s">
        <v>92</v>
      </c>
      <c r="B82" s="1" t="s">
        <v>63</v>
      </c>
      <c r="C82" s="1" t="s">
        <v>15</v>
      </c>
      <c r="D82" s="37">
        <v>7.0000000000000007E-2</v>
      </c>
      <c r="E82" s="37">
        <v>7.68</v>
      </c>
      <c r="F82" s="37">
        <v>6.16</v>
      </c>
      <c r="G82" s="37">
        <v>0.35</v>
      </c>
      <c r="H82" s="37">
        <v>125.9982</v>
      </c>
      <c r="I82" s="42">
        <f>IF(Table2[[#This Row],[Order Priority]]=Introduction!$B$42,1,0)</f>
        <v>0</v>
      </c>
      <c r="J82" s="42">
        <f>IF(Table2[[#This Row],[Order Priority]]=Introduction!$B$43,1,0)</f>
        <v>0</v>
      </c>
      <c r="K82" s="42">
        <f>IF(Table2[[#This Row],[Order Priority]]=Introduction!$B$44,1,0)</f>
        <v>0</v>
      </c>
      <c r="L82" s="42">
        <f>IF(Table2[[#This Row],[Order Priority]]=Introduction!$B$45,1,0)</f>
        <v>1</v>
      </c>
      <c r="M82" s="42">
        <f>IF(Table2[[#This Row],[Ship Mode]]=Introduction!$C$42,1,0)</f>
        <v>0</v>
      </c>
      <c r="N82" s="41">
        <f>IF(Table2[[#This Row],[Ship Mode]]=Introduction!$C$44,1,0)</f>
        <v>0</v>
      </c>
      <c r="O82" s="41">
        <f>IF(Table2[[#This Row],[Customer Segment]]=Introduction!$D$45,1,0)</f>
        <v>0</v>
      </c>
      <c r="P82" s="41">
        <f>IF(Table2[[#This Row],[Customer Segment]]=Introduction!$D$42,1,0)</f>
        <v>1</v>
      </c>
      <c r="Q82" s="41">
        <f>IF(Table2[[#This Row],[Customer Segment]]=Introduction!$D$44,1,0)</f>
        <v>0</v>
      </c>
      <c r="R82" s="34">
        <v>22.13</v>
      </c>
      <c r="S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106.583900877883</v>
      </c>
    </row>
    <row r="83" spans="1:19" x14ac:dyDescent="0.2">
      <c r="A83" s="1" t="s">
        <v>92</v>
      </c>
      <c r="B83" s="1" t="s">
        <v>63</v>
      </c>
      <c r="C83" s="1" t="s">
        <v>15</v>
      </c>
      <c r="D83" s="39">
        <v>0.05</v>
      </c>
      <c r="E83" s="39">
        <v>6.64</v>
      </c>
      <c r="F83" s="39">
        <v>4.95</v>
      </c>
      <c r="G83" s="39">
        <v>0.37</v>
      </c>
      <c r="H83" s="39">
        <v>-92.929199999999994</v>
      </c>
      <c r="I83" s="42">
        <f>IF(Table2[[#This Row],[Order Priority]]=Introduction!$B$42,1,0)</f>
        <v>0</v>
      </c>
      <c r="J83" s="42">
        <f>IF(Table2[[#This Row],[Order Priority]]=Introduction!$B$43,1,0)</f>
        <v>0</v>
      </c>
      <c r="K83" s="42">
        <f>IF(Table2[[#This Row],[Order Priority]]=Introduction!$B$44,1,0)</f>
        <v>0</v>
      </c>
      <c r="L83" s="42">
        <f>IF(Table2[[#This Row],[Order Priority]]=Introduction!$B$45,1,0)</f>
        <v>1</v>
      </c>
      <c r="M83" s="42">
        <f>IF(Table2[[#This Row],[Ship Mode]]=Introduction!$C$42,1,0)</f>
        <v>0</v>
      </c>
      <c r="N83" s="41">
        <f>IF(Table2[[#This Row],[Ship Mode]]=Introduction!$C$44,1,0)</f>
        <v>0</v>
      </c>
      <c r="O83" s="41">
        <f>IF(Table2[[#This Row],[Customer Segment]]=Introduction!$D$45,1,0)</f>
        <v>0</v>
      </c>
      <c r="P83" s="41">
        <f>IF(Table2[[#This Row],[Customer Segment]]=Introduction!$D$42,1,0)</f>
        <v>1</v>
      </c>
      <c r="Q83" s="41">
        <f>IF(Table2[[#This Row],[Customer Segment]]=Introduction!$D$44,1,0)</f>
        <v>0</v>
      </c>
      <c r="R83" s="1">
        <v>34.17</v>
      </c>
      <c r="S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-124.46504278871646</v>
      </c>
    </row>
    <row r="84" spans="1:19" x14ac:dyDescent="0.2">
      <c r="A84" s="1" t="s">
        <v>46</v>
      </c>
      <c r="B84" s="1" t="s">
        <v>2</v>
      </c>
      <c r="C84" s="1" t="s">
        <v>15</v>
      </c>
      <c r="D84" s="37">
        <v>0.01</v>
      </c>
      <c r="E84" s="37">
        <v>150.97999999999999</v>
      </c>
      <c r="F84" s="37">
        <v>30</v>
      </c>
      <c r="G84" s="37">
        <v>0.74</v>
      </c>
      <c r="H84" s="37">
        <v>131.38200000000001</v>
      </c>
      <c r="I84" s="42">
        <f>IF(Table2[[#This Row],[Order Priority]]=Introduction!$B$42,1,0)</f>
        <v>0</v>
      </c>
      <c r="J84" s="42">
        <f>IF(Table2[[#This Row],[Order Priority]]=Introduction!$B$43,1,0)</f>
        <v>0</v>
      </c>
      <c r="K84" s="42">
        <f>IF(Table2[[#This Row],[Order Priority]]=Introduction!$B$44,1,0)</f>
        <v>0</v>
      </c>
      <c r="L84" s="42">
        <f>IF(Table2[[#This Row],[Order Priority]]=Introduction!$B$45,1,0)</f>
        <v>0</v>
      </c>
      <c r="M84" s="42">
        <f>IF(Table2[[#This Row],[Ship Mode]]=Introduction!$C$42,1,0)</f>
        <v>1</v>
      </c>
      <c r="N84" s="41">
        <f>IF(Table2[[#This Row],[Ship Mode]]=Introduction!$C$44,1,0)</f>
        <v>0</v>
      </c>
      <c r="O84" s="41">
        <f>IF(Table2[[#This Row],[Customer Segment]]=Introduction!$D$45,1,0)</f>
        <v>0</v>
      </c>
      <c r="P84" s="41">
        <f>IF(Table2[[#This Row],[Customer Segment]]=Introduction!$D$42,1,0)</f>
        <v>1</v>
      </c>
      <c r="Q84" s="41">
        <f>IF(Table2[[#This Row],[Customer Segment]]=Introduction!$D$44,1,0)</f>
        <v>0</v>
      </c>
      <c r="R84" s="34">
        <v>958.46</v>
      </c>
      <c r="S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2050.7295087060734</v>
      </c>
    </row>
    <row r="85" spans="1:19" x14ac:dyDescent="0.2">
      <c r="A85" s="1" t="s">
        <v>46</v>
      </c>
      <c r="B85" s="1" t="s">
        <v>63</v>
      </c>
      <c r="C85" s="1" t="s">
        <v>15</v>
      </c>
      <c r="D85" s="39">
        <v>0.01</v>
      </c>
      <c r="E85" s="39">
        <v>28.28</v>
      </c>
      <c r="F85" s="39">
        <v>13.99</v>
      </c>
      <c r="G85" s="39">
        <v>0.57999999999999996</v>
      </c>
      <c r="H85" s="39">
        <v>-89.292000000000002</v>
      </c>
      <c r="I85" s="42">
        <f>IF(Table2[[#This Row],[Order Priority]]=Introduction!$B$42,1,0)</f>
        <v>0</v>
      </c>
      <c r="J85" s="42">
        <f>IF(Table2[[#This Row],[Order Priority]]=Introduction!$B$43,1,0)</f>
        <v>0</v>
      </c>
      <c r="K85" s="42">
        <f>IF(Table2[[#This Row],[Order Priority]]=Introduction!$B$44,1,0)</f>
        <v>0</v>
      </c>
      <c r="L85" s="42">
        <f>IF(Table2[[#This Row],[Order Priority]]=Introduction!$B$45,1,0)</f>
        <v>0</v>
      </c>
      <c r="M85" s="42">
        <f>IF(Table2[[#This Row],[Ship Mode]]=Introduction!$C$42,1,0)</f>
        <v>0</v>
      </c>
      <c r="N85" s="41">
        <f>IF(Table2[[#This Row],[Ship Mode]]=Introduction!$C$44,1,0)</f>
        <v>0</v>
      </c>
      <c r="O85" s="41">
        <f>IF(Table2[[#This Row],[Customer Segment]]=Introduction!$D$45,1,0)</f>
        <v>0</v>
      </c>
      <c r="P85" s="41">
        <f>IF(Table2[[#This Row],[Customer Segment]]=Introduction!$D$42,1,0)</f>
        <v>1</v>
      </c>
      <c r="Q85" s="41">
        <f>IF(Table2[[#This Row],[Customer Segment]]=Introduction!$D$44,1,0)</f>
        <v>0</v>
      </c>
      <c r="R85" s="1">
        <v>368.84</v>
      </c>
      <c r="S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586.16940421355866</v>
      </c>
    </row>
    <row r="86" spans="1:19" x14ac:dyDescent="0.2">
      <c r="A86" s="1" t="s">
        <v>46</v>
      </c>
      <c r="B86" s="1" t="s">
        <v>14</v>
      </c>
      <c r="C86" s="1" t="s">
        <v>15</v>
      </c>
      <c r="D86" s="37">
        <v>0.03</v>
      </c>
      <c r="E86" s="37">
        <v>35.99</v>
      </c>
      <c r="F86" s="37">
        <v>1.1000000000000001</v>
      </c>
      <c r="G86" s="37">
        <v>0.55000000000000004</v>
      </c>
      <c r="H86" s="37">
        <v>-211.036</v>
      </c>
      <c r="I86" s="42">
        <f>IF(Table2[[#This Row],[Order Priority]]=Introduction!$B$42,1,0)</f>
        <v>0</v>
      </c>
      <c r="J86" s="42">
        <f>IF(Table2[[#This Row],[Order Priority]]=Introduction!$B$43,1,0)</f>
        <v>0</v>
      </c>
      <c r="K86" s="42">
        <f>IF(Table2[[#This Row],[Order Priority]]=Introduction!$B$44,1,0)</f>
        <v>0</v>
      </c>
      <c r="L86" s="42">
        <f>IF(Table2[[#This Row],[Order Priority]]=Introduction!$B$45,1,0)</f>
        <v>0</v>
      </c>
      <c r="M86" s="42">
        <f>IF(Table2[[#This Row],[Ship Mode]]=Introduction!$C$42,1,0)</f>
        <v>0</v>
      </c>
      <c r="N86" s="41">
        <f>IF(Table2[[#This Row],[Ship Mode]]=Introduction!$C$44,1,0)</f>
        <v>1</v>
      </c>
      <c r="O86" s="41">
        <f>IF(Table2[[#This Row],[Customer Segment]]=Introduction!$D$45,1,0)</f>
        <v>0</v>
      </c>
      <c r="P86" s="41">
        <f>IF(Table2[[#This Row],[Customer Segment]]=Introduction!$D$42,1,0)</f>
        <v>1</v>
      </c>
      <c r="Q86" s="41">
        <f>IF(Table2[[#This Row],[Customer Segment]]=Introduction!$D$44,1,0)</f>
        <v>0</v>
      </c>
      <c r="R86" s="34">
        <v>30.86</v>
      </c>
      <c r="S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173.44963416437352</v>
      </c>
    </row>
    <row r="87" spans="1:19" x14ac:dyDescent="0.2">
      <c r="A87" s="1" t="s">
        <v>46</v>
      </c>
      <c r="B87" s="1" t="s">
        <v>14</v>
      </c>
      <c r="C87" s="1" t="s">
        <v>3</v>
      </c>
      <c r="D87" s="39">
        <v>0.01</v>
      </c>
      <c r="E87" s="39">
        <v>6.68</v>
      </c>
      <c r="F87" s="39">
        <v>4.91</v>
      </c>
      <c r="G87" s="39">
        <v>0.37</v>
      </c>
      <c r="H87" s="39">
        <v>-15.48</v>
      </c>
      <c r="I87" s="42">
        <f>IF(Table2[[#This Row],[Order Priority]]=Introduction!$B$42,1,0)</f>
        <v>0</v>
      </c>
      <c r="J87" s="42">
        <f>IF(Table2[[#This Row],[Order Priority]]=Introduction!$B$43,1,0)</f>
        <v>0</v>
      </c>
      <c r="K87" s="42">
        <f>IF(Table2[[#This Row],[Order Priority]]=Introduction!$B$44,1,0)</f>
        <v>0</v>
      </c>
      <c r="L87" s="42">
        <f>IF(Table2[[#This Row],[Order Priority]]=Introduction!$B$45,1,0)</f>
        <v>0</v>
      </c>
      <c r="M87" s="42">
        <f>IF(Table2[[#This Row],[Ship Mode]]=Introduction!$C$42,1,0)</f>
        <v>0</v>
      </c>
      <c r="N87" s="41">
        <f>IF(Table2[[#This Row],[Ship Mode]]=Introduction!$C$44,1,0)</f>
        <v>1</v>
      </c>
      <c r="O87" s="41">
        <f>IF(Table2[[#This Row],[Customer Segment]]=Introduction!$D$45,1,0)</f>
        <v>1</v>
      </c>
      <c r="P87" s="41">
        <f>IF(Table2[[#This Row],[Customer Segment]]=Introduction!$D$42,1,0)</f>
        <v>0</v>
      </c>
      <c r="Q87" s="41">
        <f>IF(Table2[[#This Row],[Customer Segment]]=Introduction!$D$44,1,0)</f>
        <v>0</v>
      </c>
      <c r="R87" s="1">
        <v>51.03</v>
      </c>
      <c r="S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270.67936337007274</v>
      </c>
    </row>
    <row r="88" spans="1:19" x14ac:dyDescent="0.2">
      <c r="A88" s="1" t="s">
        <v>46</v>
      </c>
      <c r="B88" s="1" t="s">
        <v>14</v>
      </c>
      <c r="C88" s="1" t="s">
        <v>47</v>
      </c>
      <c r="D88" s="37">
        <v>0</v>
      </c>
      <c r="E88" s="37">
        <v>42.98</v>
      </c>
      <c r="F88" s="37">
        <v>4.62</v>
      </c>
      <c r="G88" s="37">
        <v>0.56000000000000005</v>
      </c>
      <c r="H88" s="37">
        <v>385.30290000000002</v>
      </c>
      <c r="I88" s="42">
        <f>IF(Table2[[#This Row],[Order Priority]]=Introduction!$B$42,1,0)</f>
        <v>0</v>
      </c>
      <c r="J88" s="42">
        <f>IF(Table2[[#This Row],[Order Priority]]=Introduction!$B$43,1,0)</f>
        <v>0</v>
      </c>
      <c r="K88" s="42">
        <f>IF(Table2[[#This Row],[Order Priority]]=Introduction!$B$44,1,0)</f>
        <v>0</v>
      </c>
      <c r="L88" s="42">
        <f>IF(Table2[[#This Row],[Order Priority]]=Introduction!$B$45,1,0)</f>
        <v>0</v>
      </c>
      <c r="M88" s="42">
        <f>IF(Table2[[#This Row],[Ship Mode]]=Introduction!$C$42,1,0)</f>
        <v>0</v>
      </c>
      <c r="N88" s="41">
        <f>IF(Table2[[#This Row],[Ship Mode]]=Introduction!$C$44,1,0)</f>
        <v>1</v>
      </c>
      <c r="O88" s="41">
        <f>IF(Table2[[#This Row],[Customer Segment]]=Introduction!$D$45,1,0)</f>
        <v>0</v>
      </c>
      <c r="P88" s="41">
        <f>IF(Table2[[#This Row],[Customer Segment]]=Introduction!$D$42,1,0)</f>
        <v>0</v>
      </c>
      <c r="Q88" s="41">
        <f>IF(Table2[[#This Row],[Customer Segment]]=Introduction!$D$44,1,0)</f>
        <v>1</v>
      </c>
      <c r="R88" s="34">
        <v>558.41</v>
      </c>
      <c r="S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990.81926266270523</v>
      </c>
    </row>
    <row r="89" spans="1:19" x14ac:dyDescent="0.2">
      <c r="A89" s="1" t="s">
        <v>46</v>
      </c>
      <c r="B89" s="1" t="s">
        <v>14</v>
      </c>
      <c r="C89" s="1" t="s">
        <v>47</v>
      </c>
      <c r="D89" s="39">
        <v>0.03</v>
      </c>
      <c r="E89" s="39">
        <v>21.78</v>
      </c>
      <c r="F89" s="39">
        <v>5.94</v>
      </c>
      <c r="G89" s="39">
        <v>0.5</v>
      </c>
      <c r="H89" s="39">
        <v>187.2</v>
      </c>
      <c r="I89" s="42">
        <f>IF(Table2[[#This Row],[Order Priority]]=Introduction!$B$42,1,0)</f>
        <v>0</v>
      </c>
      <c r="J89" s="42">
        <f>IF(Table2[[#This Row],[Order Priority]]=Introduction!$B$43,1,0)</f>
        <v>0</v>
      </c>
      <c r="K89" s="42">
        <f>IF(Table2[[#This Row],[Order Priority]]=Introduction!$B$44,1,0)</f>
        <v>0</v>
      </c>
      <c r="L89" s="42">
        <f>IF(Table2[[#This Row],[Order Priority]]=Introduction!$B$45,1,0)</f>
        <v>0</v>
      </c>
      <c r="M89" s="42">
        <f>IF(Table2[[#This Row],[Ship Mode]]=Introduction!$C$42,1,0)</f>
        <v>0</v>
      </c>
      <c r="N89" s="41">
        <f>IF(Table2[[#This Row],[Ship Mode]]=Introduction!$C$44,1,0)</f>
        <v>1</v>
      </c>
      <c r="O89" s="41">
        <f>IF(Table2[[#This Row],[Customer Segment]]=Introduction!$D$45,1,0)</f>
        <v>0</v>
      </c>
      <c r="P89" s="41">
        <f>IF(Table2[[#This Row],[Customer Segment]]=Introduction!$D$42,1,0)</f>
        <v>0</v>
      </c>
      <c r="Q89" s="41">
        <f>IF(Table2[[#This Row],[Customer Segment]]=Introduction!$D$44,1,0)</f>
        <v>1</v>
      </c>
      <c r="R89" s="1">
        <v>290.22000000000003</v>
      </c>
      <c r="S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688.32121111075162</v>
      </c>
    </row>
    <row r="90" spans="1:19" x14ac:dyDescent="0.2">
      <c r="A90" s="1" t="s">
        <v>46</v>
      </c>
      <c r="B90" s="1" t="s">
        <v>14</v>
      </c>
      <c r="C90" s="1" t="s">
        <v>15</v>
      </c>
      <c r="D90" s="37">
        <v>0.06</v>
      </c>
      <c r="E90" s="37">
        <v>1.7</v>
      </c>
      <c r="F90" s="37">
        <v>1.99</v>
      </c>
      <c r="G90" s="37">
        <v>0.51</v>
      </c>
      <c r="H90" s="37">
        <v>80.071200000000005</v>
      </c>
      <c r="I90" s="42">
        <f>IF(Table2[[#This Row],[Order Priority]]=Introduction!$B$42,1,0)</f>
        <v>0</v>
      </c>
      <c r="J90" s="42">
        <f>IF(Table2[[#This Row],[Order Priority]]=Introduction!$B$43,1,0)</f>
        <v>0</v>
      </c>
      <c r="K90" s="42">
        <f>IF(Table2[[#This Row],[Order Priority]]=Introduction!$B$44,1,0)</f>
        <v>0</v>
      </c>
      <c r="L90" s="42">
        <f>IF(Table2[[#This Row],[Order Priority]]=Introduction!$B$45,1,0)</f>
        <v>0</v>
      </c>
      <c r="M90" s="42">
        <f>IF(Table2[[#This Row],[Ship Mode]]=Introduction!$C$42,1,0)</f>
        <v>0</v>
      </c>
      <c r="N90" s="41">
        <f>IF(Table2[[#This Row],[Ship Mode]]=Introduction!$C$44,1,0)</f>
        <v>1</v>
      </c>
      <c r="O90" s="41">
        <f>IF(Table2[[#This Row],[Customer Segment]]=Introduction!$D$45,1,0)</f>
        <v>0</v>
      </c>
      <c r="P90" s="41">
        <f>IF(Table2[[#This Row],[Customer Segment]]=Introduction!$D$42,1,0)</f>
        <v>1</v>
      </c>
      <c r="Q90" s="41">
        <f>IF(Table2[[#This Row],[Customer Segment]]=Introduction!$D$44,1,0)</f>
        <v>0</v>
      </c>
      <c r="R90" s="34">
        <v>12.15</v>
      </c>
      <c r="S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335.64079897095115</v>
      </c>
    </row>
    <row r="91" spans="1:19" x14ac:dyDescent="0.2">
      <c r="A91" s="1" t="s">
        <v>46</v>
      </c>
      <c r="B91" s="1" t="s">
        <v>14</v>
      </c>
      <c r="C91" s="1" t="s">
        <v>15</v>
      </c>
      <c r="D91" s="39">
        <v>0.01</v>
      </c>
      <c r="E91" s="39">
        <v>30.98</v>
      </c>
      <c r="F91" s="39">
        <v>5.09</v>
      </c>
      <c r="G91" s="39">
        <v>0.4</v>
      </c>
      <c r="H91" s="39">
        <v>896.40599999999995</v>
      </c>
      <c r="I91" s="42">
        <f>IF(Table2[[#This Row],[Order Priority]]=Introduction!$B$42,1,0)</f>
        <v>0</v>
      </c>
      <c r="J91" s="42">
        <f>IF(Table2[[#This Row],[Order Priority]]=Introduction!$B$43,1,0)</f>
        <v>0</v>
      </c>
      <c r="K91" s="42">
        <f>IF(Table2[[#This Row],[Order Priority]]=Introduction!$B$44,1,0)</f>
        <v>0</v>
      </c>
      <c r="L91" s="42">
        <f>IF(Table2[[#This Row],[Order Priority]]=Introduction!$B$45,1,0)</f>
        <v>0</v>
      </c>
      <c r="M91" s="42">
        <f>IF(Table2[[#This Row],[Ship Mode]]=Introduction!$C$42,1,0)</f>
        <v>0</v>
      </c>
      <c r="N91" s="41">
        <f>IF(Table2[[#This Row],[Ship Mode]]=Introduction!$C$44,1,0)</f>
        <v>1</v>
      </c>
      <c r="O91" s="41">
        <f>IF(Table2[[#This Row],[Customer Segment]]=Introduction!$D$45,1,0)</f>
        <v>0</v>
      </c>
      <c r="P91" s="41">
        <f>IF(Table2[[#This Row],[Customer Segment]]=Introduction!$D$42,1,0)</f>
        <v>1</v>
      </c>
      <c r="Q91" s="41">
        <f>IF(Table2[[#This Row],[Customer Segment]]=Introduction!$D$44,1,0)</f>
        <v>0</v>
      </c>
      <c r="R91" s="1">
        <v>288.42</v>
      </c>
      <c r="S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1290.6217038577261</v>
      </c>
    </row>
    <row r="92" spans="1:19" x14ac:dyDescent="0.2">
      <c r="A92" s="1" t="s">
        <v>1</v>
      </c>
      <c r="B92" s="1" t="s">
        <v>14</v>
      </c>
      <c r="C92" s="1" t="s">
        <v>15</v>
      </c>
      <c r="D92" s="37">
        <v>0.03</v>
      </c>
      <c r="E92" s="37">
        <v>14.2</v>
      </c>
      <c r="F92" s="37">
        <v>5.3</v>
      </c>
      <c r="G92" s="37">
        <v>0.46</v>
      </c>
      <c r="H92" s="37">
        <v>107.02</v>
      </c>
      <c r="I92" s="42">
        <f>IF(Table2[[#This Row],[Order Priority]]=Introduction!$B$42,1,0)</f>
        <v>1</v>
      </c>
      <c r="J92" s="42">
        <f>IF(Table2[[#This Row],[Order Priority]]=Introduction!$B$43,1,0)</f>
        <v>0</v>
      </c>
      <c r="K92" s="42">
        <f>IF(Table2[[#This Row],[Order Priority]]=Introduction!$B$44,1,0)</f>
        <v>0</v>
      </c>
      <c r="L92" s="42">
        <f>IF(Table2[[#This Row],[Order Priority]]=Introduction!$B$45,1,0)</f>
        <v>0</v>
      </c>
      <c r="M92" s="42">
        <f>IF(Table2[[#This Row],[Ship Mode]]=Introduction!$C$42,1,0)</f>
        <v>0</v>
      </c>
      <c r="N92" s="41">
        <f>IF(Table2[[#This Row],[Ship Mode]]=Introduction!$C$44,1,0)</f>
        <v>1</v>
      </c>
      <c r="O92" s="41">
        <f>IF(Table2[[#This Row],[Customer Segment]]=Introduction!$D$45,1,0)</f>
        <v>0</v>
      </c>
      <c r="P92" s="41">
        <f>IF(Table2[[#This Row],[Customer Segment]]=Introduction!$D$42,1,0)</f>
        <v>1</v>
      </c>
      <c r="Q92" s="41">
        <f>IF(Table2[[#This Row],[Customer Segment]]=Introduction!$D$44,1,0)</f>
        <v>0</v>
      </c>
      <c r="R92" s="34">
        <v>205.98</v>
      </c>
      <c r="S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561.1359754085579</v>
      </c>
    </row>
    <row r="93" spans="1:19" x14ac:dyDescent="0.2">
      <c r="A93" s="1" t="s">
        <v>13</v>
      </c>
      <c r="B93" s="1" t="s">
        <v>63</v>
      </c>
      <c r="C93" s="1" t="s">
        <v>70</v>
      </c>
      <c r="D93" s="39">
        <v>0.01</v>
      </c>
      <c r="E93" s="39">
        <v>2.84</v>
      </c>
      <c r="F93" s="39">
        <v>0.93</v>
      </c>
      <c r="G93" s="39">
        <v>0.54</v>
      </c>
      <c r="H93" s="39">
        <v>4.5599999999999996</v>
      </c>
      <c r="I93" s="42">
        <f>IF(Table2[[#This Row],[Order Priority]]=Introduction!$B$42,1,0)</f>
        <v>0</v>
      </c>
      <c r="J93" s="42">
        <f>IF(Table2[[#This Row],[Order Priority]]=Introduction!$B$43,1,0)</f>
        <v>1</v>
      </c>
      <c r="K93" s="42">
        <f>IF(Table2[[#This Row],[Order Priority]]=Introduction!$B$44,1,0)</f>
        <v>0</v>
      </c>
      <c r="L93" s="42">
        <f>IF(Table2[[#This Row],[Order Priority]]=Introduction!$B$45,1,0)</f>
        <v>0</v>
      </c>
      <c r="M93" s="42">
        <f>IF(Table2[[#This Row],[Ship Mode]]=Introduction!$C$42,1,0)</f>
        <v>0</v>
      </c>
      <c r="N93" s="41">
        <f>IF(Table2[[#This Row],[Ship Mode]]=Introduction!$C$44,1,0)</f>
        <v>0</v>
      </c>
      <c r="O93" s="41">
        <f>IF(Table2[[#This Row],[Customer Segment]]=Introduction!$D$45,1,0)</f>
        <v>0</v>
      </c>
      <c r="P93" s="41">
        <f>IF(Table2[[#This Row],[Customer Segment]]=Introduction!$D$42,1,0)</f>
        <v>0</v>
      </c>
      <c r="Q93" s="41">
        <f>IF(Table2[[#This Row],[Customer Segment]]=Introduction!$D$44,1,0)</f>
        <v>0</v>
      </c>
      <c r="R93" s="1">
        <v>13.01</v>
      </c>
      <c r="S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33.769145168792107</v>
      </c>
    </row>
    <row r="94" spans="1:19" x14ac:dyDescent="0.2">
      <c r="A94" s="1" t="s">
        <v>13</v>
      </c>
      <c r="B94" s="1" t="s">
        <v>14</v>
      </c>
      <c r="C94" s="1" t="s">
        <v>15</v>
      </c>
      <c r="D94" s="37">
        <v>0.08</v>
      </c>
      <c r="E94" s="37">
        <v>15.99</v>
      </c>
      <c r="F94" s="37">
        <v>13.18</v>
      </c>
      <c r="G94" s="37">
        <v>0.37</v>
      </c>
      <c r="H94" s="37">
        <v>-246.92616000000001</v>
      </c>
      <c r="I94" s="42">
        <f>IF(Table2[[#This Row],[Order Priority]]=Introduction!$B$42,1,0)</f>
        <v>0</v>
      </c>
      <c r="J94" s="42">
        <f>IF(Table2[[#This Row],[Order Priority]]=Introduction!$B$43,1,0)</f>
        <v>1</v>
      </c>
      <c r="K94" s="42">
        <f>IF(Table2[[#This Row],[Order Priority]]=Introduction!$B$44,1,0)</f>
        <v>0</v>
      </c>
      <c r="L94" s="42">
        <f>IF(Table2[[#This Row],[Order Priority]]=Introduction!$B$45,1,0)</f>
        <v>0</v>
      </c>
      <c r="M94" s="42">
        <f>IF(Table2[[#This Row],[Ship Mode]]=Introduction!$C$42,1,0)</f>
        <v>0</v>
      </c>
      <c r="N94" s="41">
        <f>IF(Table2[[#This Row],[Ship Mode]]=Introduction!$C$44,1,0)</f>
        <v>1</v>
      </c>
      <c r="O94" s="41">
        <f>IF(Table2[[#This Row],[Customer Segment]]=Introduction!$D$45,1,0)</f>
        <v>0</v>
      </c>
      <c r="P94" s="41">
        <f>IF(Table2[[#This Row],[Customer Segment]]=Introduction!$D$42,1,0)</f>
        <v>1</v>
      </c>
      <c r="Q94" s="41">
        <f>IF(Table2[[#This Row],[Customer Segment]]=Introduction!$D$44,1,0)</f>
        <v>0</v>
      </c>
      <c r="R94" s="34">
        <v>192.33</v>
      </c>
      <c r="S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21.744249609910121</v>
      </c>
    </row>
    <row r="95" spans="1:19" x14ac:dyDescent="0.2">
      <c r="A95" s="1" t="s">
        <v>13</v>
      </c>
      <c r="B95" s="1" t="s">
        <v>14</v>
      </c>
      <c r="C95" s="1" t="s">
        <v>3</v>
      </c>
      <c r="D95" s="39">
        <v>7.0000000000000007E-2</v>
      </c>
      <c r="E95" s="39">
        <v>65.989999999999995</v>
      </c>
      <c r="F95" s="39">
        <v>5.99</v>
      </c>
      <c r="G95" s="39">
        <v>0.57999999999999996</v>
      </c>
      <c r="H95" s="39">
        <v>-139.18256</v>
      </c>
      <c r="I95" s="42">
        <f>IF(Table2[[#This Row],[Order Priority]]=Introduction!$B$42,1,0)</f>
        <v>0</v>
      </c>
      <c r="J95" s="42">
        <f>IF(Table2[[#This Row],[Order Priority]]=Introduction!$B$43,1,0)</f>
        <v>1</v>
      </c>
      <c r="K95" s="42">
        <f>IF(Table2[[#This Row],[Order Priority]]=Introduction!$B$44,1,0)</f>
        <v>0</v>
      </c>
      <c r="L95" s="42">
        <f>IF(Table2[[#This Row],[Order Priority]]=Introduction!$B$45,1,0)</f>
        <v>0</v>
      </c>
      <c r="M95" s="42">
        <f>IF(Table2[[#This Row],[Ship Mode]]=Introduction!$C$42,1,0)</f>
        <v>0</v>
      </c>
      <c r="N95" s="41">
        <f>IF(Table2[[#This Row],[Ship Mode]]=Introduction!$C$44,1,0)</f>
        <v>1</v>
      </c>
      <c r="O95" s="41">
        <f>IF(Table2[[#This Row],[Customer Segment]]=Introduction!$D$45,1,0)</f>
        <v>1</v>
      </c>
      <c r="P95" s="41">
        <f>IF(Table2[[#This Row],[Customer Segment]]=Introduction!$D$42,1,0)</f>
        <v>0</v>
      </c>
      <c r="Q95" s="41">
        <f>IF(Table2[[#This Row],[Customer Segment]]=Introduction!$D$44,1,0)</f>
        <v>0</v>
      </c>
      <c r="R95" s="1">
        <v>165.71</v>
      </c>
      <c r="S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291.06450129207991</v>
      </c>
    </row>
    <row r="96" spans="1:19" x14ac:dyDescent="0.2">
      <c r="A96" s="1" t="s">
        <v>23</v>
      </c>
      <c r="B96" s="1" t="s">
        <v>14</v>
      </c>
      <c r="C96" s="1" t="s">
        <v>47</v>
      </c>
      <c r="D96" s="37">
        <v>0.03</v>
      </c>
      <c r="E96" s="37">
        <v>5.08</v>
      </c>
      <c r="F96" s="37">
        <v>2.0299999999999998</v>
      </c>
      <c r="G96" s="37">
        <v>0.51</v>
      </c>
      <c r="H96" s="37">
        <v>15.1524</v>
      </c>
      <c r="I96" s="42">
        <f>IF(Table2[[#This Row],[Order Priority]]=Introduction!$B$42,1,0)</f>
        <v>0</v>
      </c>
      <c r="J96" s="42">
        <f>IF(Table2[[#This Row],[Order Priority]]=Introduction!$B$43,1,0)</f>
        <v>0</v>
      </c>
      <c r="K96" s="42">
        <f>IF(Table2[[#This Row],[Order Priority]]=Introduction!$B$44,1,0)</f>
        <v>1</v>
      </c>
      <c r="L96" s="42">
        <f>IF(Table2[[#This Row],[Order Priority]]=Introduction!$B$45,1,0)</f>
        <v>0</v>
      </c>
      <c r="M96" s="42">
        <f>IF(Table2[[#This Row],[Ship Mode]]=Introduction!$C$42,1,0)</f>
        <v>0</v>
      </c>
      <c r="N96" s="41">
        <f>IF(Table2[[#This Row],[Ship Mode]]=Introduction!$C$44,1,0)</f>
        <v>1</v>
      </c>
      <c r="O96" s="41">
        <f>IF(Table2[[#This Row],[Customer Segment]]=Introduction!$D$45,1,0)</f>
        <v>0</v>
      </c>
      <c r="P96" s="41">
        <f>IF(Table2[[#This Row],[Customer Segment]]=Introduction!$D$42,1,0)</f>
        <v>0</v>
      </c>
      <c r="Q96" s="41">
        <f>IF(Table2[[#This Row],[Customer Segment]]=Introduction!$D$44,1,0)</f>
        <v>1</v>
      </c>
      <c r="R96" s="34">
        <v>21.96</v>
      </c>
      <c r="S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238.7971225865825</v>
      </c>
    </row>
    <row r="97" spans="1:19" x14ac:dyDescent="0.2">
      <c r="A97" s="1" t="s">
        <v>23</v>
      </c>
      <c r="B97" s="1" t="s">
        <v>14</v>
      </c>
      <c r="C97" s="1" t="s">
        <v>47</v>
      </c>
      <c r="D97" s="39">
        <v>0.02</v>
      </c>
      <c r="E97" s="39">
        <v>7.1</v>
      </c>
      <c r="F97" s="39">
        <v>6.05</v>
      </c>
      <c r="G97" s="39">
        <v>0.39</v>
      </c>
      <c r="H97" s="39">
        <v>-48.875</v>
      </c>
      <c r="I97" s="42">
        <f>IF(Table2[[#This Row],[Order Priority]]=Introduction!$B$42,1,0)</f>
        <v>0</v>
      </c>
      <c r="J97" s="42">
        <f>IF(Table2[[#This Row],[Order Priority]]=Introduction!$B$43,1,0)</f>
        <v>0</v>
      </c>
      <c r="K97" s="42">
        <f>IF(Table2[[#This Row],[Order Priority]]=Introduction!$B$44,1,0)</f>
        <v>1</v>
      </c>
      <c r="L97" s="42">
        <f>IF(Table2[[#This Row],[Order Priority]]=Introduction!$B$45,1,0)</f>
        <v>0</v>
      </c>
      <c r="M97" s="42">
        <f>IF(Table2[[#This Row],[Ship Mode]]=Introduction!$C$42,1,0)</f>
        <v>0</v>
      </c>
      <c r="N97" s="41">
        <f>IF(Table2[[#This Row],[Ship Mode]]=Introduction!$C$44,1,0)</f>
        <v>1</v>
      </c>
      <c r="O97" s="41">
        <f>IF(Table2[[#This Row],[Customer Segment]]=Introduction!$D$45,1,0)</f>
        <v>0</v>
      </c>
      <c r="P97" s="41">
        <f>IF(Table2[[#This Row],[Customer Segment]]=Introduction!$D$42,1,0)</f>
        <v>0</v>
      </c>
      <c r="Q97" s="41">
        <f>IF(Table2[[#This Row],[Customer Segment]]=Introduction!$D$44,1,0)</f>
        <v>1</v>
      </c>
      <c r="R97" s="1">
        <v>61.5</v>
      </c>
      <c r="S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197.53692535742098</v>
      </c>
    </row>
    <row r="98" spans="1:19" x14ac:dyDescent="0.2">
      <c r="A98" s="1" t="s">
        <v>23</v>
      </c>
      <c r="B98" s="1" t="s">
        <v>14</v>
      </c>
      <c r="C98" s="1" t="s">
        <v>47</v>
      </c>
      <c r="D98" s="37">
        <v>0.04</v>
      </c>
      <c r="E98" s="37">
        <v>33.89</v>
      </c>
      <c r="F98" s="37">
        <v>5.0999999999999996</v>
      </c>
      <c r="G98" s="37">
        <v>0.6</v>
      </c>
      <c r="H98" s="37">
        <v>68.676000000000002</v>
      </c>
      <c r="I98" s="42">
        <f>IF(Table2[[#This Row],[Order Priority]]=Introduction!$B$42,1,0)</f>
        <v>0</v>
      </c>
      <c r="J98" s="42">
        <f>IF(Table2[[#This Row],[Order Priority]]=Introduction!$B$43,1,0)</f>
        <v>0</v>
      </c>
      <c r="K98" s="42">
        <f>IF(Table2[[#This Row],[Order Priority]]=Introduction!$B$44,1,0)</f>
        <v>1</v>
      </c>
      <c r="L98" s="42">
        <f>IF(Table2[[#This Row],[Order Priority]]=Introduction!$B$45,1,0)</f>
        <v>0</v>
      </c>
      <c r="M98" s="42">
        <f>IF(Table2[[#This Row],[Ship Mode]]=Introduction!$C$42,1,0)</f>
        <v>0</v>
      </c>
      <c r="N98" s="41">
        <f>IF(Table2[[#This Row],[Ship Mode]]=Introduction!$C$44,1,0)</f>
        <v>1</v>
      </c>
      <c r="O98" s="41">
        <f>IF(Table2[[#This Row],[Customer Segment]]=Introduction!$D$45,1,0)</f>
        <v>0</v>
      </c>
      <c r="P98" s="41">
        <f>IF(Table2[[#This Row],[Customer Segment]]=Introduction!$D$42,1,0)</f>
        <v>0</v>
      </c>
      <c r="Q98" s="41">
        <f>IF(Table2[[#This Row],[Customer Segment]]=Introduction!$D$44,1,0)</f>
        <v>1</v>
      </c>
      <c r="R98" s="34">
        <v>200.64</v>
      </c>
      <c r="S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536.9244028428775</v>
      </c>
    </row>
    <row r="99" spans="1:19" x14ac:dyDescent="0.2">
      <c r="A99" s="1" t="s">
        <v>92</v>
      </c>
      <c r="B99" s="1" t="s">
        <v>14</v>
      </c>
      <c r="C99" s="1" t="s">
        <v>15</v>
      </c>
      <c r="D99" s="39">
        <v>0.03</v>
      </c>
      <c r="E99" s="39">
        <v>73.98</v>
      </c>
      <c r="F99" s="39">
        <v>14.52</v>
      </c>
      <c r="G99" s="39">
        <v>0.65</v>
      </c>
      <c r="H99" s="39">
        <v>-326.23160000000001</v>
      </c>
      <c r="I99" s="42">
        <f>IF(Table2[[#This Row],[Order Priority]]=Introduction!$B$42,1,0)</f>
        <v>0</v>
      </c>
      <c r="J99" s="42">
        <f>IF(Table2[[#This Row],[Order Priority]]=Introduction!$B$43,1,0)</f>
        <v>0</v>
      </c>
      <c r="K99" s="42">
        <f>IF(Table2[[#This Row],[Order Priority]]=Introduction!$B$44,1,0)</f>
        <v>0</v>
      </c>
      <c r="L99" s="42">
        <f>IF(Table2[[#This Row],[Order Priority]]=Introduction!$B$45,1,0)</f>
        <v>1</v>
      </c>
      <c r="M99" s="42">
        <f>IF(Table2[[#This Row],[Ship Mode]]=Introduction!$C$42,1,0)</f>
        <v>0</v>
      </c>
      <c r="N99" s="41">
        <f>IF(Table2[[#This Row],[Ship Mode]]=Introduction!$C$44,1,0)</f>
        <v>1</v>
      </c>
      <c r="O99" s="41">
        <f>IF(Table2[[#This Row],[Customer Segment]]=Introduction!$D$45,1,0)</f>
        <v>0</v>
      </c>
      <c r="P99" s="41">
        <f>IF(Table2[[#This Row],[Customer Segment]]=Introduction!$D$42,1,0)</f>
        <v>1</v>
      </c>
      <c r="Q99" s="41">
        <f>IF(Table2[[#This Row],[Customer Segment]]=Introduction!$D$44,1,0)</f>
        <v>0</v>
      </c>
      <c r="R99" s="1">
        <v>79.02</v>
      </c>
      <c r="S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440.28802169280203</v>
      </c>
    </row>
    <row r="100" spans="1:19" x14ac:dyDescent="0.2">
      <c r="A100" s="1" t="s">
        <v>92</v>
      </c>
      <c r="B100" s="1" t="s">
        <v>14</v>
      </c>
      <c r="C100" s="1" t="s">
        <v>47</v>
      </c>
      <c r="D100" s="37">
        <v>0.05</v>
      </c>
      <c r="E100" s="37">
        <v>1.98</v>
      </c>
      <c r="F100" s="37">
        <v>4.7699999999999996</v>
      </c>
      <c r="G100" s="37">
        <v>0.4</v>
      </c>
      <c r="H100" s="37">
        <v>-14.359819999999999</v>
      </c>
      <c r="I100" s="42">
        <f>IF(Table2[[#This Row],[Order Priority]]=Introduction!$B$42,1,0)</f>
        <v>0</v>
      </c>
      <c r="J100" s="42">
        <f>IF(Table2[[#This Row],[Order Priority]]=Introduction!$B$43,1,0)</f>
        <v>0</v>
      </c>
      <c r="K100" s="42">
        <f>IF(Table2[[#This Row],[Order Priority]]=Introduction!$B$44,1,0)</f>
        <v>0</v>
      </c>
      <c r="L100" s="42">
        <f>IF(Table2[[#This Row],[Order Priority]]=Introduction!$B$45,1,0)</f>
        <v>1</v>
      </c>
      <c r="M100" s="42">
        <f>IF(Table2[[#This Row],[Ship Mode]]=Introduction!$C$42,1,0)</f>
        <v>0</v>
      </c>
      <c r="N100" s="41">
        <f>IF(Table2[[#This Row],[Ship Mode]]=Introduction!$C$44,1,0)</f>
        <v>1</v>
      </c>
      <c r="O100" s="41">
        <f>IF(Table2[[#This Row],[Customer Segment]]=Introduction!$D$45,1,0)</f>
        <v>0</v>
      </c>
      <c r="P100" s="41">
        <f>IF(Table2[[#This Row],[Customer Segment]]=Introduction!$D$42,1,0)</f>
        <v>0</v>
      </c>
      <c r="Q100" s="41">
        <f>IF(Table2[[#This Row],[Customer Segment]]=Introduction!$D$44,1,0)</f>
        <v>1</v>
      </c>
      <c r="R100" s="34">
        <v>3.53</v>
      </c>
      <c r="S1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102.94260228770489</v>
      </c>
    </row>
    <row r="101" spans="1:19" x14ac:dyDescent="0.2">
      <c r="A101" s="1" t="s">
        <v>92</v>
      </c>
      <c r="B101" s="1" t="s">
        <v>63</v>
      </c>
      <c r="C101" s="1" t="s">
        <v>47</v>
      </c>
      <c r="D101" s="39">
        <v>7.0000000000000007E-2</v>
      </c>
      <c r="E101" s="39">
        <v>699.99</v>
      </c>
      <c r="F101" s="39">
        <v>24.49</v>
      </c>
      <c r="G101" s="39">
        <v>0.41</v>
      </c>
      <c r="H101" s="39">
        <v>-2870.2775999999999</v>
      </c>
      <c r="I101" s="42">
        <f>IF(Table2[[#This Row],[Order Priority]]=Introduction!$B$42,1,0)</f>
        <v>0</v>
      </c>
      <c r="J101" s="42">
        <f>IF(Table2[[#This Row],[Order Priority]]=Introduction!$B$43,1,0)</f>
        <v>0</v>
      </c>
      <c r="K101" s="42">
        <f>IF(Table2[[#This Row],[Order Priority]]=Introduction!$B$44,1,0)</f>
        <v>0</v>
      </c>
      <c r="L101" s="42">
        <f>IF(Table2[[#This Row],[Order Priority]]=Introduction!$B$45,1,0)</f>
        <v>1</v>
      </c>
      <c r="M101" s="42">
        <f>IF(Table2[[#This Row],[Ship Mode]]=Introduction!$C$42,1,0)</f>
        <v>0</v>
      </c>
      <c r="N101" s="41">
        <f>IF(Table2[[#This Row],[Ship Mode]]=Introduction!$C$44,1,0)</f>
        <v>0</v>
      </c>
      <c r="O101" s="41">
        <f>IF(Table2[[#This Row],[Customer Segment]]=Introduction!$D$45,1,0)</f>
        <v>0</v>
      </c>
      <c r="P101" s="41">
        <f>IF(Table2[[#This Row],[Customer Segment]]=Introduction!$D$42,1,0)</f>
        <v>0</v>
      </c>
      <c r="Q101" s="41">
        <f>IF(Table2[[#This Row],[Customer Segment]]=Introduction!$D$44,1,0)</f>
        <v>1</v>
      </c>
      <c r="R101" s="1">
        <v>706.56</v>
      </c>
      <c r="S1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-176.67570596133413</v>
      </c>
    </row>
    <row r="102" spans="1:19" x14ac:dyDescent="0.2">
      <c r="A102" s="1" t="s">
        <v>92</v>
      </c>
      <c r="B102" s="1" t="s">
        <v>14</v>
      </c>
      <c r="C102" s="1" t="s">
        <v>47</v>
      </c>
      <c r="D102" s="37">
        <v>7.0000000000000007E-2</v>
      </c>
      <c r="E102" s="37">
        <v>6783.02</v>
      </c>
      <c r="F102" s="37">
        <v>24.49</v>
      </c>
      <c r="G102" s="37">
        <v>0.39</v>
      </c>
      <c r="H102" s="37">
        <v>77.983599999999996</v>
      </c>
      <c r="I102" s="42">
        <f>IF(Table2[[#This Row],[Order Priority]]=Introduction!$B$42,1,0)</f>
        <v>0</v>
      </c>
      <c r="J102" s="42">
        <f>IF(Table2[[#This Row],[Order Priority]]=Introduction!$B$43,1,0)</f>
        <v>0</v>
      </c>
      <c r="K102" s="42">
        <f>IF(Table2[[#This Row],[Order Priority]]=Introduction!$B$44,1,0)</f>
        <v>0</v>
      </c>
      <c r="L102" s="42">
        <f>IF(Table2[[#This Row],[Order Priority]]=Introduction!$B$45,1,0)</f>
        <v>1</v>
      </c>
      <c r="M102" s="42">
        <f>IF(Table2[[#This Row],[Ship Mode]]=Introduction!$C$42,1,0)</f>
        <v>0</v>
      </c>
      <c r="N102" s="41">
        <f>IF(Table2[[#This Row],[Ship Mode]]=Introduction!$C$44,1,0)</f>
        <v>1</v>
      </c>
      <c r="O102" s="41">
        <f>IF(Table2[[#This Row],[Customer Segment]]=Introduction!$D$45,1,0)</f>
        <v>0</v>
      </c>
      <c r="P102" s="41">
        <f>IF(Table2[[#This Row],[Customer Segment]]=Introduction!$D$42,1,0)</f>
        <v>0</v>
      </c>
      <c r="Q102" s="41">
        <f>IF(Table2[[#This Row],[Customer Segment]]=Introduction!$D$44,1,0)</f>
        <v>1</v>
      </c>
      <c r="R102" s="34">
        <v>13121.07</v>
      </c>
      <c r="S1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21967.212971144159</v>
      </c>
    </row>
    <row r="103" spans="1:19" x14ac:dyDescent="0.2">
      <c r="A103" s="1" t="s">
        <v>92</v>
      </c>
      <c r="B103" s="1" t="s">
        <v>2</v>
      </c>
      <c r="C103" s="1" t="s">
        <v>3</v>
      </c>
      <c r="D103" s="39">
        <v>0</v>
      </c>
      <c r="E103" s="39">
        <v>137.47999999999999</v>
      </c>
      <c r="F103" s="39">
        <v>32.18</v>
      </c>
      <c r="G103" s="39">
        <v>0.78</v>
      </c>
      <c r="H103" s="39">
        <v>-203.27</v>
      </c>
      <c r="I103" s="42">
        <f>IF(Table2[[#This Row],[Order Priority]]=Introduction!$B$42,1,0)</f>
        <v>0</v>
      </c>
      <c r="J103" s="42">
        <f>IF(Table2[[#This Row],[Order Priority]]=Introduction!$B$43,1,0)</f>
        <v>0</v>
      </c>
      <c r="K103" s="42">
        <f>IF(Table2[[#This Row],[Order Priority]]=Introduction!$B$44,1,0)</f>
        <v>0</v>
      </c>
      <c r="L103" s="42">
        <f>IF(Table2[[#This Row],[Order Priority]]=Introduction!$B$45,1,0)</f>
        <v>1</v>
      </c>
      <c r="M103" s="42">
        <f>IF(Table2[[#This Row],[Ship Mode]]=Introduction!$C$42,1,0)</f>
        <v>1</v>
      </c>
      <c r="N103" s="41">
        <f>IF(Table2[[#This Row],[Ship Mode]]=Introduction!$C$44,1,0)</f>
        <v>0</v>
      </c>
      <c r="O103" s="41">
        <f>IF(Table2[[#This Row],[Customer Segment]]=Introduction!$D$45,1,0)</f>
        <v>1</v>
      </c>
      <c r="P103" s="41">
        <f>IF(Table2[[#This Row],[Customer Segment]]=Introduction!$D$42,1,0)</f>
        <v>0</v>
      </c>
      <c r="Q103" s="41">
        <f>IF(Table2[[#This Row],[Customer Segment]]=Introduction!$D$44,1,0)</f>
        <v>0</v>
      </c>
      <c r="R103" s="1">
        <v>296.75</v>
      </c>
      <c r="S1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1597.4819491121732</v>
      </c>
    </row>
    <row r="104" spans="1:19" x14ac:dyDescent="0.2">
      <c r="A104" s="1" t="s">
        <v>92</v>
      </c>
      <c r="B104" s="1" t="s">
        <v>2</v>
      </c>
      <c r="C104" s="1" t="s">
        <v>3</v>
      </c>
      <c r="D104" s="37">
        <v>0</v>
      </c>
      <c r="E104" s="37">
        <v>137.47999999999999</v>
      </c>
      <c r="F104" s="37">
        <v>32.18</v>
      </c>
      <c r="G104" s="37">
        <v>0.78</v>
      </c>
      <c r="H104" s="37">
        <v>-203.27</v>
      </c>
      <c r="I104" s="42">
        <f>IF(Table2[[#This Row],[Order Priority]]=Introduction!$B$42,1,0)</f>
        <v>0</v>
      </c>
      <c r="J104" s="42">
        <f>IF(Table2[[#This Row],[Order Priority]]=Introduction!$B$43,1,0)</f>
        <v>0</v>
      </c>
      <c r="K104" s="42">
        <f>IF(Table2[[#This Row],[Order Priority]]=Introduction!$B$44,1,0)</f>
        <v>0</v>
      </c>
      <c r="L104" s="42">
        <f>IF(Table2[[#This Row],[Order Priority]]=Introduction!$B$45,1,0)</f>
        <v>1</v>
      </c>
      <c r="M104" s="42">
        <f>IF(Table2[[#This Row],[Ship Mode]]=Introduction!$C$42,1,0)</f>
        <v>1</v>
      </c>
      <c r="N104" s="41">
        <f>IF(Table2[[#This Row],[Ship Mode]]=Introduction!$C$44,1,0)</f>
        <v>0</v>
      </c>
      <c r="O104" s="41">
        <f>IF(Table2[[#This Row],[Customer Segment]]=Introduction!$D$45,1,0)</f>
        <v>1</v>
      </c>
      <c r="P104" s="41">
        <f>IF(Table2[[#This Row],[Customer Segment]]=Introduction!$D$42,1,0)</f>
        <v>0</v>
      </c>
      <c r="Q104" s="41">
        <f>IF(Table2[[#This Row],[Customer Segment]]=Introduction!$D$44,1,0)</f>
        <v>0</v>
      </c>
      <c r="R104" s="34">
        <v>1483.76</v>
      </c>
      <c r="S1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1597.4819491121732</v>
      </c>
    </row>
    <row r="105" spans="1:19" x14ac:dyDescent="0.2">
      <c r="A105" s="1" t="s">
        <v>13</v>
      </c>
      <c r="B105" s="1" t="s">
        <v>14</v>
      </c>
      <c r="C105" s="1" t="s">
        <v>70</v>
      </c>
      <c r="D105" s="39">
        <v>0.03</v>
      </c>
      <c r="E105" s="39">
        <v>896.99</v>
      </c>
      <c r="F105" s="39">
        <v>19.989999999999998</v>
      </c>
      <c r="G105" s="39">
        <v>0.38</v>
      </c>
      <c r="H105" s="39">
        <v>3602.1311999999998</v>
      </c>
      <c r="I105" s="42">
        <f>IF(Table2[[#This Row],[Order Priority]]=Introduction!$B$42,1,0)</f>
        <v>0</v>
      </c>
      <c r="J105" s="42">
        <f>IF(Table2[[#This Row],[Order Priority]]=Introduction!$B$43,1,0)</f>
        <v>1</v>
      </c>
      <c r="K105" s="42">
        <f>IF(Table2[[#This Row],[Order Priority]]=Introduction!$B$44,1,0)</f>
        <v>0</v>
      </c>
      <c r="L105" s="42">
        <f>IF(Table2[[#This Row],[Order Priority]]=Introduction!$B$45,1,0)</f>
        <v>0</v>
      </c>
      <c r="M105" s="42">
        <f>IF(Table2[[#This Row],[Ship Mode]]=Introduction!$C$42,1,0)</f>
        <v>0</v>
      </c>
      <c r="N105" s="41">
        <f>IF(Table2[[#This Row],[Ship Mode]]=Introduction!$C$44,1,0)</f>
        <v>1</v>
      </c>
      <c r="O105" s="41">
        <f>IF(Table2[[#This Row],[Customer Segment]]=Introduction!$D$45,1,0)</f>
        <v>0</v>
      </c>
      <c r="P105" s="41">
        <f>IF(Table2[[#This Row],[Customer Segment]]=Introduction!$D$42,1,0)</f>
        <v>0</v>
      </c>
      <c r="Q105" s="41">
        <f>IF(Table2[[#This Row],[Customer Segment]]=Introduction!$D$44,1,0)</f>
        <v>0</v>
      </c>
      <c r="R105" s="1">
        <v>5220.4799999999996</v>
      </c>
      <c r="S1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6982.1191604509431</v>
      </c>
    </row>
    <row r="106" spans="1:19" x14ac:dyDescent="0.2">
      <c r="A106" s="1" t="s">
        <v>13</v>
      </c>
      <c r="B106" s="1" t="s">
        <v>14</v>
      </c>
      <c r="C106" s="1" t="s">
        <v>47</v>
      </c>
      <c r="D106" s="37">
        <v>7.0000000000000007E-2</v>
      </c>
      <c r="E106" s="37">
        <v>4.13</v>
      </c>
      <c r="F106" s="37">
        <v>0.99</v>
      </c>
      <c r="G106" s="37">
        <v>0.39</v>
      </c>
      <c r="H106" s="37">
        <v>10.959199999999999</v>
      </c>
      <c r="I106" s="42">
        <f>IF(Table2[[#This Row],[Order Priority]]=Introduction!$B$42,1,0)</f>
        <v>0</v>
      </c>
      <c r="J106" s="42">
        <f>IF(Table2[[#This Row],[Order Priority]]=Introduction!$B$43,1,0)</f>
        <v>1</v>
      </c>
      <c r="K106" s="42">
        <f>IF(Table2[[#This Row],[Order Priority]]=Introduction!$B$44,1,0)</f>
        <v>0</v>
      </c>
      <c r="L106" s="42">
        <f>IF(Table2[[#This Row],[Order Priority]]=Introduction!$B$45,1,0)</f>
        <v>0</v>
      </c>
      <c r="M106" s="42">
        <f>IF(Table2[[#This Row],[Ship Mode]]=Introduction!$C$42,1,0)</f>
        <v>0</v>
      </c>
      <c r="N106" s="41">
        <f>IF(Table2[[#This Row],[Ship Mode]]=Introduction!$C$44,1,0)</f>
        <v>1</v>
      </c>
      <c r="O106" s="41">
        <f>IF(Table2[[#This Row],[Customer Segment]]=Introduction!$D$45,1,0)</f>
        <v>0</v>
      </c>
      <c r="P106" s="41">
        <f>IF(Table2[[#This Row],[Customer Segment]]=Introduction!$D$42,1,0)</f>
        <v>0</v>
      </c>
      <c r="Q106" s="41">
        <f>IF(Table2[[#This Row],[Customer Segment]]=Introduction!$D$44,1,0)</f>
        <v>1</v>
      </c>
      <c r="R106" s="34">
        <v>16.07</v>
      </c>
      <c r="S1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-5.6506634500083415</v>
      </c>
    </row>
    <row r="107" spans="1:19" x14ac:dyDescent="0.2">
      <c r="A107" s="1" t="s">
        <v>13</v>
      </c>
      <c r="B107" s="1" t="s">
        <v>14</v>
      </c>
      <c r="C107" s="1" t="s">
        <v>47</v>
      </c>
      <c r="D107" s="39">
        <v>0.03</v>
      </c>
      <c r="E107" s="39">
        <v>22.72</v>
      </c>
      <c r="F107" s="39">
        <v>8.99</v>
      </c>
      <c r="G107" s="39">
        <v>0.44</v>
      </c>
      <c r="H107" s="39">
        <v>17.429400000000001</v>
      </c>
      <c r="I107" s="42">
        <f>IF(Table2[[#This Row],[Order Priority]]=Introduction!$B$42,1,0)</f>
        <v>0</v>
      </c>
      <c r="J107" s="42">
        <f>IF(Table2[[#This Row],[Order Priority]]=Introduction!$B$43,1,0)</f>
        <v>1</v>
      </c>
      <c r="K107" s="42">
        <f>IF(Table2[[#This Row],[Order Priority]]=Introduction!$B$44,1,0)</f>
        <v>0</v>
      </c>
      <c r="L107" s="42">
        <f>IF(Table2[[#This Row],[Order Priority]]=Introduction!$B$45,1,0)</f>
        <v>0</v>
      </c>
      <c r="M107" s="42">
        <f>IF(Table2[[#This Row],[Ship Mode]]=Introduction!$C$42,1,0)</f>
        <v>0</v>
      </c>
      <c r="N107" s="41">
        <f>IF(Table2[[#This Row],[Ship Mode]]=Introduction!$C$44,1,0)</f>
        <v>1</v>
      </c>
      <c r="O107" s="41">
        <f>IF(Table2[[#This Row],[Customer Segment]]=Introduction!$D$45,1,0)</f>
        <v>0</v>
      </c>
      <c r="P107" s="41">
        <f>IF(Table2[[#This Row],[Customer Segment]]=Introduction!$D$42,1,0)</f>
        <v>0</v>
      </c>
      <c r="Q107" s="41">
        <f>IF(Table2[[#This Row],[Customer Segment]]=Introduction!$D$44,1,0)</f>
        <v>1</v>
      </c>
      <c r="R107" s="1">
        <v>25.26</v>
      </c>
      <c r="S1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348.32823232483349</v>
      </c>
    </row>
    <row r="108" spans="1:19" x14ac:dyDescent="0.2">
      <c r="A108" s="1" t="s">
        <v>23</v>
      </c>
      <c r="B108" s="1" t="s">
        <v>14</v>
      </c>
      <c r="C108" s="1" t="s">
        <v>47</v>
      </c>
      <c r="D108" s="37">
        <v>0.02</v>
      </c>
      <c r="E108" s="37">
        <v>5.81</v>
      </c>
      <c r="F108" s="37">
        <v>8.49</v>
      </c>
      <c r="G108" s="37">
        <v>0.39</v>
      </c>
      <c r="H108" s="37">
        <v>-137.494</v>
      </c>
      <c r="I108" s="42">
        <f>IF(Table2[[#This Row],[Order Priority]]=Introduction!$B$42,1,0)</f>
        <v>0</v>
      </c>
      <c r="J108" s="42">
        <f>IF(Table2[[#This Row],[Order Priority]]=Introduction!$B$43,1,0)</f>
        <v>0</v>
      </c>
      <c r="K108" s="42">
        <f>IF(Table2[[#This Row],[Order Priority]]=Introduction!$B$44,1,0)</f>
        <v>1</v>
      </c>
      <c r="L108" s="42">
        <f>IF(Table2[[#This Row],[Order Priority]]=Introduction!$B$45,1,0)</f>
        <v>0</v>
      </c>
      <c r="M108" s="42">
        <f>IF(Table2[[#This Row],[Ship Mode]]=Introduction!$C$42,1,0)</f>
        <v>0</v>
      </c>
      <c r="N108" s="41">
        <f>IF(Table2[[#This Row],[Ship Mode]]=Introduction!$C$44,1,0)</f>
        <v>1</v>
      </c>
      <c r="O108" s="41">
        <f>IF(Table2[[#This Row],[Customer Segment]]=Introduction!$D$45,1,0)</f>
        <v>0</v>
      </c>
      <c r="P108" s="41">
        <f>IF(Table2[[#This Row],[Customer Segment]]=Introduction!$D$42,1,0)</f>
        <v>0</v>
      </c>
      <c r="Q108" s="41">
        <f>IF(Table2[[#This Row],[Customer Segment]]=Introduction!$D$44,1,0)</f>
        <v>1</v>
      </c>
      <c r="R108" s="34">
        <v>42.44</v>
      </c>
      <c r="S1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170.18699533947066</v>
      </c>
    </row>
    <row r="109" spans="1:19" x14ac:dyDescent="0.2">
      <c r="A109" s="1" t="s">
        <v>46</v>
      </c>
      <c r="B109" s="1" t="s">
        <v>14</v>
      </c>
      <c r="C109" s="1" t="s">
        <v>47</v>
      </c>
      <c r="D109" s="39">
        <v>7.0000000000000007E-2</v>
      </c>
      <c r="E109" s="39">
        <v>14.56</v>
      </c>
      <c r="F109" s="39">
        <v>3.5</v>
      </c>
      <c r="G109" s="39">
        <v>0.57999999999999996</v>
      </c>
      <c r="H109" s="39">
        <v>-45.527999999999999</v>
      </c>
      <c r="I109" s="42">
        <f>IF(Table2[[#This Row],[Order Priority]]=Introduction!$B$42,1,0)</f>
        <v>0</v>
      </c>
      <c r="J109" s="42">
        <f>IF(Table2[[#This Row],[Order Priority]]=Introduction!$B$43,1,0)</f>
        <v>0</v>
      </c>
      <c r="K109" s="42">
        <f>IF(Table2[[#This Row],[Order Priority]]=Introduction!$B$44,1,0)</f>
        <v>0</v>
      </c>
      <c r="L109" s="42">
        <f>IF(Table2[[#This Row],[Order Priority]]=Introduction!$B$45,1,0)</f>
        <v>0</v>
      </c>
      <c r="M109" s="42">
        <f>IF(Table2[[#This Row],[Ship Mode]]=Introduction!$C$42,1,0)</f>
        <v>0</v>
      </c>
      <c r="N109" s="41">
        <f>IF(Table2[[#This Row],[Ship Mode]]=Introduction!$C$44,1,0)</f>
        <v>1</v>
      </c>
      <c r="O109" s="41">
        <f>IF(Table2[[#This Row],[Customer Segment]]=Introduction!$D$45,1,0)</f>
        <v>0</v>
      </c>
      <c r="P109" s="41">
        <f>IF(Table2[[#This Row],[Customer Segment]]=Introduction!$D$42,1,0)</f>
        <v>0</v>
      </c>
      <c r="Q109" s="41">
        <f>IF(Table2[[#This Row],[Customer Segment]]=Introduction!$D$44,1,0)</f>
        <v>1</v>
      </c>
      <c r="R109" s="1">
        <v>84.59</v>
      </c>
      <c r="S1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400.0013757980185</v>
      </c>
    </row>
    <row r="110" spans="1:19" x14ac:dyDescent="0.2">
      <c r="A110" s="1" t="s">
        <v>1</v>
      </c>
      <c r="B110" s="1" t="s">
        <v>63</v>
      </c>
      <c r="C110" s="1" t="s">
        <v>3</v>
      </c>
      <c r="D110" s="37">
        <v>0.06</v>
      </c>
      <c r="E110" s="37">
        <v>179.99</v>
      </c>
      <c r="F110" s="37">
        <v>13.99</v>
      </c>
      <c r="G110" s="37">
        <v>0.56999999999999995</v>
      </c>
      <c r="H110" s="37">
        <v>1220.03784</v>
      </c>
      <c r="I110" s="42">
        <f>IF(Table2[[#This Row],[Order Priority]]=Introduction!$B$42,1,0)</f>
        <v>1</v>
      </c>
      <c r="J110" s="42">
        <f>IF(Table2[[#This Row],[Order Priority]]=Introduction!$B$43,1,0)</f>
        <v>0</v>
      </c>
      <c r="K110" s="42">
        <f>IF(Table2[[#This Row],[Order Priority]]=Introduction!$B$44,1,0)</f>
        <v>0</v>
      </c>
      <c r="L110" s="42">
        <f>IF(Table2[[#This Row],[Order Priority]]=Introduction!$B$45,1,0)</f>
        <v>0</v>
      </c>
      <c r="M110" s="42">
        <f>IF(Table2[[#This Row],[Ship Mode]]=Introduction!$C$42,1,0)</f>
        <v>0</v>
      </c>
      <c r="N110" s="41">
        <f>IF(Table2[[#This Row],[Ship Mode]]=Introduction!$C$44,1,0)</f>
        <v>0</v>
      </c>
      <c r="O110" s="41">
        <f>IF(Table2[[#This Row],[Customer Segment]]=Introduction!$D$45,1,0)</f>
        <v>1</v>
      </c>
      <c r="P110" s="41">
        <f>IF(Table2[[#This Row],[Customer Segment]]=Introduction!$D$42,1,0)</f>
        <v>0</v>
      </c>
      <c r="Q110" s="41">
        <f>IF(Table2[[#This Row],[Customer Segment]]=Introduction!$D$44,1,0)</f>
        <v>0</v>
      </c>
      <c r="R110" s="34">
        <v>8332.91</v>
      </c>
      <c r="S1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2469.8182808526781</v>
      </c>
    </row>
    <row r="111" spans="1:19" x14ac:dyDescent="0.2">
      <c r="A111" s="1" t="s">
        <v>1</v>
      </c>
      <c r="B111" s="1" t="s">
        <v>63</v>
      </c>
      <c r="C111" s="1" t="s">
        <v>3</v>
      </c>
      <c r="D111" s="39">
        <v>0.03</v>
      </c>
      <c r="E111" s="39">
        <v>30.98</v>
      </c>
      <c r="F111" s="39">
        <v>8.99</v>
      </c>
      <c r="G111" s="39">
        <v>0.57999999999999996</v>
      </c>
      <c r="H111" s="39">
        <v>0.51</v>
      </c>
      <c r="I111" s="42">
        <f>IF(Table2[[#This Row],[Order Priority]]=Introduction!$B$42,1,0)</f>
        <v>1</v>
      </c>
      <c r="J111" s="42">
        <f>IF(Table2[[#This Row],[Order Priority]]=Introduction!$B$43,1,0)</f>
        <v>0</v>
      </c>
      <c r="K111" s="42">
        <f>IF(Table2[[#This Row],[Order Priority]]=Introduction!$B$44,1,0)</f>
        <v>0</v>
      </c>
      <c r="L111" s="42">
        <f>IF(Table2[[#This Row],[Order Priority]]=Introduction!$B$45,1,0)</f>
        <v>0</v>
      </c>
      <c r="M111" s="42">
        <f>IF(Table2[[#This Row],[Ship Mode]]=Introduction!$C$42,1,0)</f>
        <v>0</v>
      </c>
      <c r="N111" s="41">
        <f>IF(Table2[[#This Row],[Ship Mode]]=Introduction!$C$44,1,0)</f>
        <v>0</v>
      </c>
      <c r="O111" s="41">
        <f>IF(Table2[[#This Row],[Customer Segment]]=Introduction!$D$45,1,0)</f>
        <v>1</v>
      </c>
      <c r="P111" s="41">
        <f>IF(Table2[[#This Row],[Customer Segment]]=Introduction!$D$42,1,0)</f>
        <v>0</v>
      </c>
      <c r="Q111" s="41">
        <f>IF(Table2[[#This Row],[Customer Segment]]=Introduction!$D$44,1,0)</f>
        <v>0</v>
      </c>
      <c r="R111" s="1">
        <v>162.38999999999999</v>
      </c>
      <c r="S1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644.05618800705122</v>
      </c>
    </row>
    <row r="112" spans="1:19" x14ac:dyDescent="0.2">
      <c r="A112" s="1" t="s">
        <v>1</v>
      </c>
      <c r="B112" s="1" t="s">
        <v>14</v>
      </c>
      <c r="C112" s="1" t="s">
        <v>3</v>
      </c>
      <c r="D112" s="37">
        <v>0.01</v>
      </c>
      <c r="E112" s="37">
        <v>525.98</v>
      </c>
      <c r="F112" s="37">
        <v>19.989999999999998</v>
      </c>
      <c r="G112" s="37">
        <v>0.37</v>
      </c>
      <c r="H112" s="37">
        <v>-161.92400000000001</v>
      </c>
      <c r="I112" s="42">
        <f>IF(Table2[[#This Row],[Order Priority]]=Introduction!$B$42,1,0)</f>
        <v>1</v>
      </c>
      <c r="J112" s="42">
        <f>IF(Table2[[#This Row],[Order Priority]]=Introduction!$B$43,1,0)</f>
        <v>0</v>
      </c>
      <c r="K112" s="42">
        <f>IF(Table2[[#This Row],[Order Priority]]=Introduction!$B$44,1,0)</f>
        <v>0</v>
      </c>
      <c r="L112" s="42">
        <f>IF(Table2[[#This Row],[Order Priority]]=Introduction!$B$45,1,0)</f>
        <v>0</v>
      </c>
      <c r="M112" s="42">
        <f>IF(Table2[[#This Row],[Ship Mode]]=Introduction!$C$42,1,0)</f>
        <v>0</v>
      </c>
      <c r="N112" s="41">
        <f>IF(Table2[[#This Row],[Ship Mode]]=Introduction!$C$44,1,0)</f>
        <v>1</v>
      </c>
      <c r="O112" s="41">
        <f>IF(Table2[[#This Row],[Customer Segment]]=Introduction!$D$45,1,0)</f>
        <v>1</v>
      </c>
      <c r="P112" s="41">
        <f>IF(Table2[[#This Row],[Customer Segment]]=Introduction!$D$42,1,0)</f>
        <v>0</v>
      </c>
      <c r="Q112" s="41">
        <f>IF(Table2[[#This Row],[Customer Segment]]=Introduction!$D$44,1,0)</f>
        <v>0</v>
      </c>
      <c r="R112" s="34">
        <v>4920.8100000000004</v>
      </c>
      <c r="S1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2253.5583636394863</v>
      </c>
    </row>
    <row r="113" spans="1:19" x14ac:dyDescent="0.2">
      <c r="A113" s="1" t="s">
        <v>1</v>
      </c>
      <c r="B113" s="1" t="s">
        <v>14</v>
      </c>
      <c r="C113" s="1" t="s">
        <v>70</v>
      </c>
      <c r="D113" s="39">
        <v>0.01</v>
      </c>
      <c r="E113" s="39">
        <v>5.58</v>
      </c>
      <c r="F113" s="39">
        <v>5.3</v>
      </c>
      <c r="G113" s="39">
        <v>0.35</v>
      </c>
      <c r="H113" s="39">
        <v>-7.25</v>
      </c>
      <c r="I113" s="42">
        <f>IF(Table2[[#This Row],[Order Priority]]=Introduction!$B$42,1,0)</f>
        <v>1</v>
      </c>
      <c r="J113" s="42">
        <f>IF(Table2[[#This Row],[Order Priority]]=Introduction!$B$43,1,0)</f>
        <v>0</v>
      </c>
      <c r="K113" s="42">
        <f>IF(Table2[[#This Row],[Order Priority]]=Introduction!$B$44,1,0)</f>
        <v>0</v>
      </c>
      <c r="L113" s="42">
        <f>IF(Table2[[#This Row],[Order Priority]]=Introduction!$B$45,1,0)</f>
        <v>0</v>
      </c>
      <c r="M113" s="42">
        <f>IF(Table2[[#This Row],[Ship Mode]]=Introduction!$C$42,1,0)</f>
        <v>0</v>
      </c>
      <c r="N113" s="41">
        <f>IF(Table2[[#This Row],[Ship Mode]]=Introduction!$C$44,1,0)</f>
        <v>1</v>
      </c>
      <c r="O113" s="41">
        <f>IF(Table2[[#This Row],[Customer Segment]]=Introduction!$D$45,1,0)</f>
        <v>0</v>
      </c>
      <c r="P113" s="41">
        <f>IF(Table2[[#This Row],[Customer Segment]]=Introduction!$D$42,1,0)</f>
        <v>0</v>
      </c>
      <c r="Q113" s="41">
        <f>IF(Table2[[#This Row],[Customer Segment]]=Introduction!$D$44,1,0)</f>
        <v>0</v>
      </c>
      <c r="R113" s="1">
        <v>11.16</v>
      </c>
      <c r="S1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367.8348761455207</v>
      </c>
    </row>
    <row r="114" spans="1:19" x14ac:dyDescent="0.2">
      <c r="A114" s="1" t="s">
        <v>1</v>
      </c>
      <c r="B114" s="1" t="s">
        <v>14</v>
      </c>
      <c r="C114" s="1" t="s">
        <v>70</v>
      </c>
      <c r="D114" s="37">
        <v>0.03</v>
      </c>
      <c r="E114" s="37">
        <v>3.98</v>
      </c>
      <c r="F114" s="37">
        <v>0.7</v>
      </c>
      <c r="G114" s="37">
        <v>0.52</v>
      </c>
      <c r="H114" s="37">
        <v>31.201799999999999</v>
      </c>
      <c r="I114" s="42">
        <f>IF(Table2[[#This Row],[Order Priority]]=Introduction!$B$42,1,0)</f>
        <v>1</v>
      </c>
      <c r="J114" s="42">
        <f>IF(Table2[[#This Row],[Order Priority]]=Introduction!$B$43,1,0)</f>
        <v>0</v>
      </c>
      <c r="K114" s="42">
        <f>IF(Table2[[#This Row],[Order Priority]]=Introduction!$B$44,1,0)</f>
        <v>0</v>
      </c>
      <c r="L114" s="42">
        <f>IF(Table2[[#This Row],[Order Priority]]=Introduction!$B$45,1,0)</f>
        <v>0</v>
      </c>
      <c r="M114" s="42">
        <f>IF(Table2[[#This Row],[Ship Mode]]=Introduction!$C$42,1,0)</f>
        <v>0</v>
      </c>
      <c r="N114" s="41">
        <f>IF(Table2[[#This Row],[Ship Mode]]=Introduction!$C$44,1,0)</f>
        <v>1</v>
      </c>
      <c r="O114" s="41">
        <f>IF(Table2[[#This Row],[Customer Segment]]=Introduction!$D$45,1,0)</f>
        <v>0</v>
      </c>
      <c r="P114" s="41">
        <f>IF(Table2[[#This Row],[Customer Segment]]=Introduction!$D$42,1,0)</f>
        <v>0</v>
      </c>
      <c r="Q114" s="41">
        <f>IF(Table2[[#This Row],[Customer Segment]]=Introduction!$D$44,1,0)</f>
        <v>0</v>
      </c>
      <c r="R114" s="34">
        <v>45.22</v>
      </c>
      <c r="S1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403.14091884642346</v>
      </c>
    </row>
    <row r="115" spans="1:19" x14ac:dyDescent="0.2">
      <c r="A115" s="1" t="s">
        <v>13</v>
      </c>
      <c r="B115" s="1" t="s">
        <v>63</v>
      </c>
      <c r="C115" s="1" t="s">
        <v>70</v>
      </c>
      <c r="D115" s="39">
        <v>0</v>
      </c>
      <c r="E115" s="39">
        <v>11.66</v>
      </c>
      <c r="F115" s="39">
        <v>8.99</v>
      </c>
      <c r="G115" s="39">
        <v>0.59</v>
      </c>
      <c r="H115" s="39">
        <v>-203.67</v>
      </c>
      <c r="I115" s="42">
        <f>IF(Table2[[#This Row],[Order Priority]]=Introduction!$B$42,1,0)</f>
        <v>0</v>
      </c>
      <c r="J115" s="42">
        <f>IF(Table2[[#This Row],[Order Priority]]=Introduction!$B$43,1,0)</f>
        <v>1</v>
      </c>
      <c r="K115" s="42">
        <f>IF(Table2[[#This Row],[Order Priority]]=Introduction!$B$44,1,0)</f>
        <v>0</v>
      </c>
      <c r="L115" s="42">
        <f>IF(Table2[[#This Row],[Order Priority]]=Introduction!$B$45,1,0)</f>
        <v>0</v>
      </c>
      <c r="M115" s="42">
        <f>IF(Table2[[#This Row],[Ship Mode]]=Introduction!$C$42,1,0)</f>
        <v>0</v>
      </c>
      <c r="N115" s="41">
        <f>IF(Table2[[#This Row],[Ship Mode]]=Introduction!$C$44,1,0)</f>
        <v>0</v>
      </c>
      <c r="O115" s="41">
        <f>IF(Table2[[#This Row],[Customer Segment]]=Introduction!$D$45,1,0)</f>
        <v>0</v>
      </c>
      <c r="P115" s="41">
        <f>IF(Table2[[#This Row],[Customer Segment]]=Introduction!$D$42,1,0)</f>
        <v>0</v>
      </c>
      <c r="Q115" s="41">
        <f>IF(Table2[[#This Row],[Customer Segment]]=Introduction!$D$44,1,0)</f>
        <v>0</v>
      </c>
      <c r="R115" s="1">
        <v>138.51</v>
      </c>
      <c r="S1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119.11158141502838</v>
      </c>
    </row>
    <row r="116" spans="1:19" x14ac:dyDescent="0.2">
      <c r="A116" s="1" t="s">
        <v>23</v>
      </c>
      <c r="B116" s="1" t="s">
        <v>14</v>
      </c>
      <c r="C116" s="1" t="s">
        <v>70</v>
      </c>
      <c r="D116" s="37">
        <v>0.04</v>
      </c>
      <c r="E116" s="37">
        <v>125.99</v>
      </c>
      <c r="F116" s="37">
        <v>8.99</v>
      </c>
      <c r="G116" s="37">
        <v>0.59</v>
      </c>
      <c r="H116" s="37">
        <v>-627.82191999999998</v>
      </c>
      <c r="I116" s="42">
        <f>IF(Table2[[#This Row],[Order Priority]]=Introduction!$B$42,1,0)</f>
        <v>0</v>
      </c>
      <c r="J116" s="42">
        <f>IF(Table2[[#This Row],[Order Priority]]=Introduction!$B$43,1,0)</f>
        <v>0</v>
      </c>
      <c r="K116" s="42">
        <f>IF(Table2[[#This Row],[Order Priority]]=Introduction!$B$44,1,0)</f>
        <v>1</v>
      </c>
      <c r="L116" s="42">
        <f>IF(Table2[[#This Row],[Order Priority]]=Introduction!$B$45,1,0)</f>
        <v>0</v>
      </c>
      <c r="M116" s="42">
        <f>IF(Table2[[#This Row],[Ship Mode]]=Introduction!$C$42,1,0)</f>
        <v>0</v>
      </c>
      <c r="N116" s="41">
        <f>IF(Table2[[#This Row],[Ship Mode]]=Introduction!$C$44,1,0)</f>
        <v>1</v>
      </c>
      <c r="O116" s="41">
        <f>IF(Table2[[#This Row],[Customer Segment]]=Introduction!$D$45,1,0)</f>
        <v>0</v>
      </c>
      <c r="P116" s="41">
        <f>IF(Table2[[#This Row],[Customer Segment]]=Introduction!$D$42,1,0)</f>
        <v>0</v>
      </c>
      <c r="Q116" s="41">
        <f>IF(Table2[[#This Row],[Customer Segment]]=Introduction!$D$44,1,0)</f>
        <v>0</v>
      </c>
      <c r="R116" s="34">
        <v>107.95</v>
      </c>
      <c r="S1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181.02418651344098</v>
      </c>
    </row>
    <row r="117" spans="1:19" x14ac:dyDescent="0.2">
      <c r="A117" s="1" t="s">
        <v>23</v>
      </c>
      <c r="B117" s="1" t="s">
        <v>14</v>
      </c>
      <c r="C117" s="1" t="s">
        <v>47</v>
      </c>
      <c r="D117" s="39">
        <v>0.1</v>
      </c>
      <c r="E117" s="39">
        <v>2.6</v>
      </c>
      <c r="F117" s="39">
        <v>2.4</v>
      </c>
      <c r="G117" s="39">
        <v>0.57999999999999996</v>
      </c>
      <c r="H117" s="39">
        <v>-88.04</v>
      </c>
      <c r="I117" s="42">
        <f>IF(Table2[[#This Row],[Order Priority]]=Introduction!$B$42,1,0)</f>
        <v>0</v>
      </c>
      <c r="J117" s="42">
        <f>IF(Table2[[#This Row],[Order Priority]]=Introduction!$B$43,1,0)</f>
        <v>0</v>
      </c>
      <c r="K117" s="42">
        <f>IF(Table2[[#This Row],[Order Priority]]=Introduction!$B$44,1,0)</f>
        <v>1</v>
      </c>
      <c r="L117" s="42">
        <f>IF(Table2[[#This Row],[Order Priority]]=Introduction!$B$45,1,0)</f>
        <v>0</v>
      </c>
      <c r="M117" s="42">
        <f>IF(Table2[[#This Row],[Ship Mode]]=Introduction!$C$42,1,0)</f>
        <v>0</v>
      </c>
      <c r="N117" s="41">
        <f>IF(Table2[[#This Row],[Ship Mode]]=Introduction!$C$44,1,0)</f>
        <v>1</v>
      </c>
      <c r="O117" s="41">
        <f>IF(Table2[[#This Row],[Customer Segment]]=Introduction!$D$45,1,0)</f>
        <v>0</v>
      </c>
      <c r="P117" s="41">
        <f>IF(Table2[[#This Row],[Customer Segment]]=Introduction!$D$42,1,0)</f>
        <v>0</v>
      </c>
      <c r="Q117" s="41">
        <f>IF(Table2[[#This Row],[Customer Segment]]=Introduction!$D$44,1,0)</f>
        <v>1</v>
      </c>
      <c r="R117" s="1">
        <v>30.1</v>
      </c>
      <c r="S1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147.5058797799679</v>
      </c>
    </row>
    <row r="118" spans="1:19" x14ac:dyDescent="0.2">
      <c r="A118" s="1" t="s">
        <v>46</v>
      </c>
      <c r="B118" s="1" t="s">
        <v>14</v>
      </c>
      <c r="C118" s="1" t="s">
        <v>47</v>
      </c>
      <c r="D118" s="37">
        <v>0.02</v>
      </c>
      <c r="E118" s="37">
        <v>4.13</v>
      </c>
      <c r="F118" s="37">
        <v>6.89</v>
      </c>
      <c r="G118" s="37">
        <v>0.39</v>
      </c>
      <c r="H118" s="37">
        <v>-51.737000000000002</v>
      </c>
      <c r="I118" s="42">
        <f>IF(Table2[[#This Row],[Order Priority]]=Introduction!$B$42,1,0)</f>
        <v>0</v>
      </c>
      <c r="J118" s="42">
        <f>IF(Table2[[#This Row],[Order Priority]]=Introduction!$B$43,1,0)</f>
        <v>0</v>
      </c>
      <c r="K118" s="42">
        <f>IF(Table2[[#This Row],[Order Priority]]=Introduction!$B$44,1,0)</f>
        <v>0</v>
      </c>
      <c r="L118" s="42">
        <f>IF(Table2[[#This Row],[Order Priority]]=Introduction!$B$45,1,0)</f>
        <v>0</v>
      </c>
      <c r="M118" s="42">
        <f>IF(Table2[[#This Row],[Ship Mode]]=Introduction!$C$42,1,0)</f>
        <v>0</v>
      </c>
      <c r="N118" s="41">
        <f>IF(Table2[[#This Row],[Ship Mode]]=Introduction!$C$44,1,0)</f>
        <v>1</v>
      </c>
      <c r="O118" s="41">
        <f>IF(Table2[[#This Row],[Customer Segment]]=Introduction!$D$45,1,0)</f>
        <v>0</v>
      </c>
      <c r="P118" s="41">
        <f>IF(Table2[[#This Row],[Customer Segment]]=Introduction!$D$42,1,0)</f>
        <v>0</v>
      </c>
      <c r="Q118" s="41">
        <f>IF(Table2[[#This Row],[Customer Segment]]=Introduction!$D$44,1,0)</f>
        <v>1</v>
      </c>
      <c r="R118" s="34">
        <v>45.87</v>
      </c>
      <c r="S1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329.77856960394081</v>
      </c>
    </row>
    <row r="119" spans="1:19" x14ac:dyDescent="0.2">
      <c r="A119" s="1" t="s">
        <v>46</v>
      </c>
      <c r="B119" s="1" t="s">
        <v>14</v>
      </c>
      <c r="C119" s="1" t="s">
        <v>47</v>
      </c>
      <c r="D119" s="39">
        <v>0.02</v>
      </c>
      <c r="E119" s="39">
        <v>4.13</v>
      </c>
      <c r="F119" s="39">
        <v>6.89</v>
      </c>
      <c r="G119" s="39">
        <v>0.39</v>
      </c>
      <c r="H119" s="39">
        <v>-48.235999999999997</v>
      </c>
      <c r="I119" s="42">
        <f>IF(Table2[[#This Row],[Order Priority]]=Introduction!$B$42,1,0)</f>
        <v>0</v>
      </c>
      <c r="J119" s="42">
        <f>IF(Table2[[#This Row],[Order Priority]]=Introduction!$B$43,1,0)</f>
        <v>0</v>
      </c>
      <c r="K119" s="42">
        <f>IF(Table2[[#This Row],[Order Priority]]=Introduction!$B$44,1,0)</f>
        <v>0</v>
      </c>
      <c r="L119" s="42">
        <f>IF(Table2[[#This Row],[Order Priority]]=Introduction!$B$45,1,0)</f>
        <v>0</v>
      </c>
      <c r="M119" s="42">
        <f>IF(Table2[[#This Row],[Ship Mode]]=Introduction!$C$42,1,0)</f>
        <v>0</v>
      </c>
      <c r="N119" s="41">
        <f>IF(Table2[[#This Row],[Ship Mode]]=Introduction!$C$44,1,0)</f>
        <v>1</v>
      </c>
      <c r="O119" s="41">
        <f>IF(Table2[[#This Row],[Customer Segment]]=Introduction!$D$45,1,0)</f>
        <v>0</v>
      </c>
      <c r="P119" s="41">
        <f>IF(Table2[[#This Row],[Customer Segment]]=Introduction!$D$42,1,0)</f>
        <v>0</v>
      </c>
      <c r="Q119" s="41">
        <f>IF(Table2[[#This Row],[Customer Segment]]=Introduction!$D$44,1,0)</f>
        <v>1</v>
      </c>
      <c r="R119" s="1">
        <v>10.19</v>
      </c>
      <c r="S1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333.36368365800149</v>
      </c>
    </row>
    <row r="120" spans="1:19" x14ac:dyDescent="0.2">
      <c r="A120" s="1" t="s">
        <v>46</v>
      </c>
      <c r="B120" s="1" t="s">
        <v>14</v>
      </c>
      <c r="C120" s="1" t="s">
        <v>3</v>
      </c>
      <c r="D120" s="37">
        <v>0.01</v>
      </c>
      <c r="E120" s="37">
        <v>5.38</v>
      </c>
      <c r="F120" s="37">
        <v>7.57</v>
      </c>
      <c r="G120" s="37">
        <v>0.36</v>
      </c>
      <c r="H120" s="37">
        <v>-66.779579999999996</v>
      </c>
      <c r="I120" s="42">
        <f>IF(Table2[[#This Row],[Order Priority]]=Introduction!$B$42,1,0)</f>
        <v>0</v>
      </c>
      <c r="J120" s="42">
        <f>IF(Table2[[#This Row],[Order Priority]]=Introduction!$B$43,1,0)</f>
        <v>0</v>
      </c>
      <c r="K120" s="42">
        <f>IF(Table2[[#This Row],[Order Priority]]=Introduction!$B$44,1,0)</f>
        <v>0</v>
      </c>
      <c r="L120" s="42">
        <f>IF(Table2[[#This Row],[Order Priority]]=Introduction!$B$45,1,0)</f>
        <v>0</v>
      </c>
      <c r="M120" s="42">
        <f>IF(Table2[[#This Row],[Ship Mode]]=Introduction!$C$42,1,0)</f>
        <v>0</v>
      </c>
      <c r="N120" s="41">
        <f>IF(Table2[[#This Row],[Ship Mode]]=Introduction!$C$44,1,0)</f>
        <v>1</v>
      </c>
      <c r="O120" s="41">
        <f>IF(Table2[[#This Row],[Customer Segment]]=Introduction!$D$45,1,0)</f>
        <v>1</v>
      </c>
      <c r="P120" s="41">
        <f>IF(Table2[[#This Row],[Customer Segment]]=Introduction!$D$42,1,0)</f>
        <v>0</v>
      </c>
      <c r="Q120" s="41">
        <f>IF(Table2[[#This Row],[Customer Segment]]=Introduction!$D$44,1,0)</f>
        <v>0</v>
      </c>
      <c r="R120" s="34">
        <v>18.68</v>
      </c>
      <c r="S1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279.28296489636205</v>
      </c>
    </row>
    <row r="121" spans="1:19" x14ac:dyDescent="0.2">
      <c r="A121" s="1" t="s">
        <v>46</v>
      </c>
      <c r="B121" s="1" t="s">
        <v>14</v>
      </c>
      <c r="C121" s="1" t="s">
        <v>3</v>
      </c>
      <c r="D121" s="39">
        <v>0.05</v>
      </c>
      <c r="E121" s="39">
        <v>3.28</v>
      </c>
      <c r="F121" s="39">
        <v>3.97</v>
      </c>
      <c r="G121" s="39">
        <v>0.56000000000000005</v>
      </c>
      <c r="H121" s="39">
        <v>-144.9188</v>
      </c>
      <c r="I121" s="42">
        <f>IF(Table2[[#This Row],[Order Priority]]=Introduction!$B$42,1,0)</f>
        <v>0</v>
      </c>
      <c r="J121" s="42">
        <f>IF(Table2[[#This Row],[Order Priority]]=Introduction!$B$43,1,0)</f>
        <v>0</v>
      </c>
      <c r="K121" s="42">
        <f>IF(Table2[[#This Row],[Order Priority]]=Introduction!$B$44,1,0)</f>
        <v>0</v>
      </c>
      <c r="L121" s="42">
        <f>IF(Table2[[#This Row],[Order Priority]]=Introduction!$B$45,1,0)</f>
        <v>0</v>
      </c>
      <c r="M121" s="42">
        <f>IF(Table2[[#This Row],[Ship Mode]]=Introduction!$C$42,1,0)</f>
        <v>0</v>
      </c>
      <c r="N121" s="41">
        <f>IF(Table2[[#This Row],[Ship Mode]]=Introduction!$C$44,1,0)</f>
        <v>1</v>
      </c>
      <c r="O121" s="41">
        <f>IF(Table2[[#This Row],[Customer Segment]]=Introduction!$D$45,1,0)</f>
        <v>1</v>
      </c>
      <c r="P121" s="41">
        <f>IF(Table2[[#This Row],[Customer Segment]]=Introduction!$D$42,1,0)</f>
        <v>0</v>
      </c>
      <c r="Q121" s="41">
        <f>IF(Table2[[#This Row],[Customer Segment]]=Introduction!$D$44,1,0)</f>
        <v>0</v>
      </c>
      <c r="R121" s="1">
        <v>36.299999999999997</v>
      </c>
      <c r="S1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232.98829917090916</v>
      </c>
    </row>
    <row r="122" spans="1:19" x14ac:dyDescent="0.2">
      <c r="A122" s="1" t="s">
        <v>46</v>
      </c>
      <c r="B122" s="1" t="s">
        <v>14</v>
      </c>
      <c r="C122" s="1" t="s">
        <v>3</v>
      </c>
      <c r="D122" s="37">
        <v>0.09</v>
      </c>
      <c r="E122" s="37">
        <v>2.78</v>
      </c>
      <c r="F122" s="37">
        <v>0.97</v>
      </c>
      <c r="G122" s="37">
        <v>0.59</v>
      </c>
      <c r="H122" s="37">
        <v>-5.0716000000000001</v>
      </c>
      <c r="I122" s="42">
        <f>IF(Table2[[#This Row],[Order Priority]]=Introduction!$B$42,1,0)</f>
        <v>0</v>
      </c>
      <c r="J122" s="42">
        <f>IF(Table2[[#This Row],[Order Priority]]=Introduction!$B$43,1,0)</f>
        <v>0</v>
      </c>
      <c r="K122" s="42">
        <f>IF(Table2[[#This Row],[Order Priority]]=Introduction!$B$44,1,0)</f>
        <v>0</v>
      </c>
      <c r="L122" s="42">
        <f>IF(Table2[[#This Row],[Order Priority]]=Introduction!$B$45,1,0)</f>
        <v>0</v>
      </c>
      <c r="M122" s="42">
        <f>IF(Table2[[#This Row],[Ship Mode]]=Introduction!$C$42,1,0)</f>
        <v>0</v>
      </c>
      <c r="N122" s="41">
        <f>IF(Table2[[#This Row],[Ship Mode]]=Introduction!$C$44,1,0)</f>
        <v>1</v>
      </c>
      <c r="O122" s="41">
        <f>IF(Table2[[#This Row],[Customer Segment]]=Introduction!$D$45,1,0)</f>
        <v>1</v>
      </c>
      <c r="P122" s="41">
        <f>IF(Table2[[#This Row],[Customer Segment]]=Introduction!$D$42,1,0)</f>
        <v>0</v>
      </c>
      <c r="Q122" s="41">
        <f>IF(Table2[[#This Row],[Customer Segment]]=Introduction!$D$44,1,0)</f>
        <v>0</v>
      </c>
      <c r="R122" s="34">
        <v>16.03</v>
      </c>
      <c r="S1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290.21276575019778</v>
      </c>
    </row>
    <row r="123" spans="1:19" x14ac:dyDescent="0.2">
      <c r="A123" s="1" t="s">
        <v>46</v>
      </c>
      <c r="B123" s="1" t="s">
        <v>14</v>
      </c>
      <c r="C123" s="1" t="s">
        <v>70</v>
      </c>
      <c r="D123" s="39">
        <v>0.02</v>
      </c>
      <c r="E123" s="39">
        <v>4</v>
      </c>
      <c r="F123" s="39">
        <v>1.3</v>
      </c>
      <c r="G123" s="39">
        <v>0.37</v>
      </c>
      <c r="H123" s="39">
        <v>-23.295999999999999</v>
      </c>
      <c r="I123" s="42">
        <f>IF(Table2[[#This Row],[Order Priority]]=Introduction!$B$42,1,0)</f>
        <v>0</v>
      </c>
      <c r="J123" s="42">
        <f>IF(Table2[[#This Row],[Order Priority]]=Introduction!$B$43,1,0)</f>
        <v>0</v>
      </c>
      <c r="K123" s="42">
        <f>IF(Table2[[#This Row],[Order Priority]]=Introduction!$B$44,1,0)</f>
        <v>0</v>
      </c>
      <c r="L123" s="42">
        <f>IF(Table2[[#This Row],[Order Priority]]=Introduction!$B$45,1,0)</f>
        <v>0</v>
      </c>
      <c r="M123" s="42">
        <f>IF(Table2[[#This Row],[Ship Mode]]=Introduction!$C$42,1,0)</f>
        <v>0</v>
      </c>
      <c r="N123" s="41">
        <f>IF(Table2[[#This Row],[Ship Mode]]=Introduction!$C$44,1,0)</f>
        <v>1</v>
      </c>
      <c r="O123" s="41">
        <f>IF(Table2[[#This Row],[Customer Segment]]=Introduction!$D$45,1,0)</f>
        <v>0</v>
      </c>
      <c r="P123" s="41">
        <f>IF(Table2[[#This Row],[Customer Segment]]=Introduction!$D$42,1,0)</f>
        <v>0</v>
      </c>
      <c r="Q123" s="41">
        <f>IF(Table2[[#This Row],[Customer Segment]]=Introduction!$D$44,1,0)</f>
        <v>0</v>
      </c>
      <c r="R123" s="1">
        <v>50.71</v>
      </c>
      <c r="S1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156.92883901715655</v>
      </c>
    </row>
    <row r="124" spans="1:19" x14ac:dyDescent="0.2">
      <c r="A124" s="1" t="s">
        <v>1</v>
      </c>
      <c r="B124" s="1" t="s">
        <v>14</v>
      </c>
      <c r="C124" s="1" t="s">
        <v>70</v>
      </c>
      <c r="D124" s="37">
        <v>0.01</v>
      </c>
      <c r="E124" s="37">
        <v>8.34</v>
      </c>
      <c r="F124" s="37">
        <v>0.96</v>
      </c>
      <c r="G124" s="37">
        <v>0.43</v>
      </c>
      <c r="H124" s="37">
        <v>29.332000000000001</v>
      </c>
      <c r="I124" s="42">
        <f>IF(Table2[[#This Row],[Order Priority]]=Introduction!$B$42,1,0)</f>
        <v>1</v>
      </c>
      <c r="J124" s="42">
        <f>IF(Table2[[#This Row],[Order Priority]]=Introduction!$B$43,1,0)</f>
        <v>0</v>
      </c>
      <c r="K124" s="42">
        <f>IF(Table2[[#This Row],[Order Priority]]=Introduction!$B$44,1,0)</f>
        <v>0</v>
      </c>
      <c r="L124" s="42">
        <f>IF(Table2[[#This Row],[Order Priority]]=Introduction!$B$45,1,0)</f>
        <v>0</v>
      </c>
      <c r="M124" s="42">
        <f>IF(Table2[[#This Row],[Ship Mode]]=Introduction!$C$42,1,0)</f>
        <v>0</v>
      </c>
      <c r="N124" s="41">
        <f>IF(Table2[[#This Row],[Ship Mode]]=Introduction!$C$44,1,0)</f>
        <v>1</v>
      </c>
      <c r="O124" s="41">
        <f>IF(Table2[[#This Row],[Customer Segment]]=Introduction!$D$45,1,0)</f>
        <v>0</v>
      </c>
      <c r="P124" s="41">
        <f>IF(Table2[[#This Row],[Customer Segment]]=Introduction!$D$42,1,0)</f>
        <v>0</v>
      </c>
      <c r="Q124" s="41">
        <f>IF(Table2[[#This Row],[Customer Segment]]=Introduction!$D$44,1,0)</f>
        <v>0</v>
      </c>
      <c r="R124" s="34">
        <v>199.12</v>
      </c>
      <c r="S1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360.48330126029498</v>
      </c>
    </row>
    <row r="125" spans="1:19" x14ac:dyDescent="0.2">
      <c r="A125" s="1" t="s">
        <v>1</v>
      </c>
      <c r="B125" s="1" t="s">
        <v>14</v>
      </c>
      <c r="C125" s="1" t="s">
        <v>70</v>
      </c>
      <c r="D125" s="39">
        <v>0.06</v>
      </c>
      <c r="E125" s="39">
        <v>3.28</v>
      </c>
      <c r="F125" s="39">
        <v>3.97</v>
      </c>
      <c r="G125" s="39">
        <v>0.56000000000000005</v>
      </c>
      <c r="H125" s="39">
        <v>-86</v>
      </c>
      <c r="I125" s="42">
        <f>IF(Table2[[#This Row],[Order Priority]]=Introduction!$B$42,1,0)</f>
        <v>1</v>
      </c>
      <c r="J125" s="42">
        <f>IF(Table2[[#This Row],[Order Priority]]=Introduction!$B$43,1,0)</f>
        <v>0</v>
      </c>
      <c r="K125" s="42">
        <f>IF(Table2[[#This Row],[Order Priority]]=Introduction!$B$44,1,0)</f>
        <v>0</v>
      </c>
      <c r="L125" s="42">
        <f>IF(Table2[[#This Row],[Order Priority]]=Introduction!$B$45,1,0)</f>
        <v>0</v>
      </c>
      <c r="M125" s="42">
        <f>IF(Table2[[#This Row],[Ship Mode]]=Introduction!$C$42,1,0)</f>
        <v>0</v>
      </c>
      <c r="N125" s="41">
        <f>IF(Table2[[#This Row],[Ship Mode]]=Introduction!$C$44,1,0)</f>
        <v>1</v>
      </c>
      <c r="O125" s="41">
        <f>IF(Table2[[#This Row],[Customer Segment]]=Introduction!$D$45,1,0)</f>
        <v>0</v>
      </c>
      <c r="P125" s="41">
        <f>IF(Table2[[#This Row],[Customer Segment]]=Introduction!$D$42,1,0)</f>
        <v>0</v>
      </c>
      <c r="Q125" s="41">
        <f>IF(Table2[[#This Row],[Customer Segment]]=Introduction!$D$44,1,0)</f>
        <v>0</v>
      </c>
      <c r="R125" s="1">
        <v>63.14</v>
      </c>
      <c r="S1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384.73288376709212</v>
      </c>
    </row>
    <row r="126" spans="1:19" x14ac:dyDescent="0.2">
      <c r="A126" s="1" t="s">
        <v>1</v>
      </c>
      <c r="B126" s="1" t="s">
        <v>14</v>
      </c>
      <c r="C126" s="1" t="s">
        <v>70</v>
      </c>
      <c r="D126" s="37">
        <v>0.01</v>
      </c>
      <c r="E126" s="37">
        <v>8.34</v>
      </c>
      <c r="F126" s="37">
        <v>0.96</v>
      </c>
      <c r="G126" s="37">
        <v>0.43</v>
      </c>
      <c r="H126" s="37">
        <v>34.348199999999999</v>
      </c>
      <c r="I126" s="42">
        <f>IF(Table2[[#This Row],[Order Priority]]=Introduction!$B$42,1,0)</f>
        <v>1</v>
      </c>
      <c r="J126" s="42">
        <f>IF(Table2[[#This Row],[Order Priority]]=Introduction!$B$43,1,0)</f>
        <v>0</v>
      </c>
      <c r="K126" s="42">
        <f>IF(Table2[[#This Row],[Order Priority]]=Introduction!$B$44,1,0)</f>
        <v>0</v>
      </c>
      <c r="L126" s="42">
        <f>IF(Table2[[#This Row],[Order Priority]]=Introduction!$B$45,1,0)</f>
        <v>0</v>
      </c>
      <c r="M126" s="42">
        <f>IF(Table2[[#This Row],[Ship Mode]]=Introduction!$C$42,1,0)</f>
        <v>0</v>
      </c>
      <c r="N126" s="41">
        <f>IF(Table2[[#This Row],[Ship Mode]]=Introduction!$C$44,1,0)</f>
        <v>1</v>
      </c>
      <c r="O126" s="41">
        <f>IF(Table2[[#This Row],[Customer Segment]]=Introduction!$D$45,1,0)</f>
        <v>0</v>
      </c>
      <c r="P126" s="41">
        <f>IF(Table2[[#This Row],[Customer Segment]]=Introduction!$D$42,1,0)</f>
        <v>0</v>
      </c>
      <c r="Q126" s="41">
        <f>IF(Table2[[#This Row],[Customer Segment]]=Introduction!$D$44,1,0)</f>
        <v>0</v>
      </c>
      <c r="R126" s="34">
        <v>49.78</v>
      </c>
      <c r="S1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365.62001908890937</v>
      </c>
    </row>
    <row r="127" spans="1:19" x14ac:dyDescent="0.2">
      <c r="A127" s="1" t="s">
        <v>1</v>
      </c>
      <c r="B127" s="1" t="s">
        <v>14</v>
      </c>
      <c r="C127" s="1" t="s">
        <v>70</v>
      </c>
      <c r="D127" s="39">
        <v>0.06</v>
      </c>
      <c r="E127" s="39">
        <v>3.28</v>
      </c>
      <c r="F127" s="39">
        <v>3.97</v>
      </c>
      <c r="G127" s="39">
        <v>0.56000000000000005</v>
      </c>
      <c r="H127" s="39">
        <v>-66.650000000000006</v>
      </c>
      <c r="I127" s="42">
        <f>IF(Table2[[#This Row],[Order Priority]]=Introduction!$B$42,1,0)</f>
        <v>1</v>
      </c>
      <c r="J127" s="42">
        <f>IF(Table2[[#This Row],[Order Priority]]=Introduction!$B$43,1,0)</f>
        <v>0</v>
      </c>
      <c r="K127" s="42">
        <f>IF(Table2[[#This Row],[Order Priority]]=Introduction!$B$44,1,0)</f>
        <v>0</v>
      </c>
      <c r="L127" s="42">
        <f>IF(Table2[[#This Row],[Order Priority]]=Introduction!$B$45,1,0)</f>
        <v>0</v>
      </c>
      <c r="M127" s="42">
        <f>IF(Table2[[#This Row],[Ship Mode]]=Introduction!$C$42,1,0)</f>
        <v>0</v>
      </c>
      <c r="N127" s="41">
        <f>IF(Table2[[#This Row],[Ship Mode]]=Introduction!$C$44,1,0)</f>
        <v>1</v>
      </c>
      <c r="O127" s="41">
        <f>IF(Table2[[#This Row],[Customer Segment]]=Introduction!$D$45,1,0)</f>
        <v>0</v>
      </c>
      <c r="P127" s="41">
        <f>IF(Table2[[#This Row],[Customer Segment]]=Introduction!$D$42,1,0)</f>
        <v>0</v>
      </c>
      <c r="Q127" s="41">
        <f>IF(Table2[[#This Row],[Customer Segment]]=Introduction!$D$44,1,0)</f>
        <v>0</v>
      </c>
      <c r="R127" s="1">
        <v>16.62</v>
      </c>
      <c r="S1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404.54778149519086</v>
      </c>
    </row>
    <row r="128" spans="1:19" x14ac:dyDescent="0.2">
      <c r="A128" s="1" t="s">
        <v>1</v>
      </c>
      <c r="B128" s="1" t="s">
        <v>2</v>
      </c>
      <c r="C128" s="1" t="s">
        <v>15</v>
      </c>
      <c r="D128" s="37">
        <v>0.05</v>
      </c>
      <c r="E128" s="37">
        <v>70.98</v>
      </c>
      <c r="F128" s="37">
        <v>46.74</v>
      </c>
      <c r="G128" s="37">
        <v>0.56000000000000005</v>
      </c>
      <c r="H128" s="37">
        <v>-850.65239999999994</v>
      </c>
      <c r="I128" s="42">
        <f>IF(Table2[[#This Row],[Order Priority]]=Introduction!$B$42,1,0)</f>
        <v>1</v>
      </c>
      <c r="J128" s="42">
        <f>IF(Table2[[#This Row],[Order Priority]]=Introduction!$B$43,1,0)</f>
        <v>0</v>
      </c>
      <c r="K128" s="42">
        <f>IF(Table2[[#This Row],[Order Priority]]=Introduction!$B$44,1,0)</f>
        <v>0</v>
      </c>
      <c r="L128" s="42">
        <f>IF(Table2[[#This Row],[Order Priority]]=Introduction!$B$45,1,0)</f>
        <v>0</v>
      </c>
      <c r="M128" s="42">
        <f>IF(Table2[[#This Row],[Ship Mode]]=Introduction!$C$42,1,0)</f>
        <v>1</v>
      </c>
      <c r="N128" s="41">
        <f>IF(Table2[[#This Row],[Ship Mode]]=Introduction!$C$44,1,0)</f>
        <v>0</v>
      </c>
      <c r="O128" s="41">
        <f>IF(Table2[[#This Row],[Customer Segment]]=Introduction!$D$45,1,0)</f>
        <v>0</v>
      </c>
      <c r="P128" s="41">
        <f>IF(Table2[[#This Row],[Customer Segment]]=Introduction!$D$42,1,0)</f>
        <v>1</v>
      </c>
      <c r="Q128" s="41">
        <f>IF(Table2[[#This Row],[Customer Segment]]=Introduction!$D$44,1,0)</f>
        <v>0</v>
      </c>
      <c r="R128" s="34">
        <v>551.51</v>
      </c>
      <c r="S1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1170.064970539122</v>
      </c>
    </row>
    <row r="129" spans="1:19" x14ac:dyDescent="0.2">
      <c r="A129" s="1" t="s">
        <v>1</v>
      </c>
      <c r="B129" s="1" t="s">
        <v>14</v>
      </c>
      <c r="C129" s="1" t="s">
        <v>15</v>
      </c>
      <c r="D129" s="39">
        <v>0.05</v>
      </c>
      <c r="E129" s="39">
        <v>11.55</v>
      </c>
      <c r="F129" s="39">
        <v>2.36</v>
      </c>
      <c r="G129" s="39">
        <v>0.55000000000000004</v>
      </c>
      <c r="H129" s="39">
        <v>98.525099999999995</v>
      </c>
      <c r="I129" s="42">
        <f>IF(Table2[[#This Row],[Order Priority]]=Introduction!$B$42,1,0)</f>
        <v>1</v>
      </c>
      <c r="J129" s="42">
        <f>IF(Table2[[#This Row],[Order Priority]]=Introduction!$B$43,1,0)</f>
        <v>0</v>
      </c>
      <c r="K129" s="42">
        <f>IF(Table2[[#This Row],[Order Priority]]=Introduction!$B$44,1,0)</f>
        <v>0</v>
      </c>
      <c r="L129" s="42">
        <f>IF(Table2[[#This Row],[Order Priority]]=Introduction!$B$45,1,0)</f>
        <v>0</v>
      </c>
      <c r="M129" s="42">
        <f>IF(Table2[[#This Row],[Ship Mode]]=Introduction!$C$42,1,0)</f>
        <v>0</v>
      </c>
      <c r="N129" s="41">
        <f>IF(Table2[[#This Row],[Ship Mode]]=Introduction!$C$44,1,0)</f>
        <v>1</v>
      </c>
      <c r="O129" s="41">
        <f>IF(Table2[[#This Row],[Customer Segment]]=Introduction!$D$45,1,0)</f>
        <v>0</v>
      </c>
      <c r="P129" s="41">
        <f>IF(Table2[[#This Row],[Customer Segment]]=Introduction!$D$42,1,0)</f>
        <v>1</v>
      </c>
      <c r="Q129" s="41">
        <f>IF(Table2[[#This Row],[Customer Segment]]=Introduction!$D$44,1,0)</f>
        <v>0</v>
      </c>
      <c r="R129" s="1">
        <v>142.79</v>
      </c>
      <c r="S1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524.46415904827973</v>
      </c>
    </row>
    <row r="130" spans="1:19" x14ac:dyDescent="0.2">
      <c r="A130" s="1" t="s">
        <v>13</v>
      </c>
      <c r="B130" s="1" t="s">
        <v>14</v>
      </c>
      <c r="C130" s="1" t="s">
        <v>15</v>
      </c>
      <c r="D130" s="37">
        <v>0.1</v>
      </c>
      <c r="E130" s="37">
        <v>599.99</v>
      </c>
      <c r="F130" s="37">
        <v>24.49</v>
      </c>
      <c r="G130" s="37">
        <v>0.5</v>
      </c>
      <c r="H130" s="37">
        <v>-343.12599999999998</v>
      </c>
      <c r="I130" s="42">
        <f>IF(Table2[[#This Row],[Order Priority]]=Introduction!$B$42,1,0)</f>
        <v>0</v>
      </c>
      <c r="J130" s="42">
        <f>IF(Table2[[#This Row],[Order Priority]]=Introduction!$B$43,1,0)</f>
        <v>1</v>
      </c>
      <c r="K130" s="42">
        <f>IF(Table2[[#This Row],[Order Priority]]=Introduction!$B$44,1,0)</f>
        <v>0</v>
      </c>
      <c r="L130" s="42">
        <f>IF(Table2[[#This Row],[Order Priority]]=Introduction!$B$45,1,0)</f>
        <v>0</v>
      </c>
      <c r="M130" s="42">
        <f>IF(Table2[[#This Row],[Ship Mode]]=Introduction!$C$42,1,0)</f>
        <v>0</v>
      </c>
      <c r="N130" s="41">
        <f>IF(Table2[[#This Row],[Ship Mode]]=Introduction!$C$44,1,0)</f>
        <v>1</v>
      </c>
      <c r="O130" s="41">
        <f>IF(Table2[[#This Row],[Customer Segment]]=Introduction!$D$45,1,0)</f>
        <v>0</v>
      </c>
      <c r="P130" s="41">
        <f>IF(Table2[[#This Row],[Customer Segment]]=Introduction!$D$42,1,0)</f>
        <v>1</v>
      </c>
      <c r="Q130" s="41">
        <f>IF(Table2[[#This Row],[Customer Segment]]=Introduction!$D$44,1,0)</f>
        <v>0</v>
      </c>
      <c r="R130" s="34">
        <v>6355.69</v>
      </c>
      <c r="S1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2160.4458057801653</v>
      </c>
    </row>
    <row r="131" spans="1:19" x14ac:dyDescent="0.2">
      <c r="A131" s="1" t="s">
        <v>13</v>
      </c>
      <c r="B131" s="1" t="s">
        <v>14</v>
      </c>
      <c r="C131" s="1" t="s">
        <v>15</v>
      </c>
      <c r="D131" s="39">
        <v>0.06</v>
      </c>
      <c r="E131" s="39">
        <v>2.78</v>
      </c>
      <c r="F131" s="39">
        <v>1.25</v>
      </c>
      <c r="G131" s="39">
        <v>0.59</v>
      </c>
      <c r="H131" s="39">
        <v>66.36</v>
      </c>
      <c r="I131" s="42">
        <f>IF(Table2[[#This Row],[Order Priority]]=Introduction!$B$42,1,0)</f>
        <v>0</v>
      </c>
      <c r="J131" s="42">
        <f>IF(Table2[[#This Row],[Order Priority]]=Introduction!$B$43,1,0)</f>
        <v>1</v>
      </c>
      <c r="K131" s="42">
        <f>IF(Table2[[#This Row],[Order Priority]]=Introduction!$B$44,1,0)</f>
        <v>0</v>
      </c>
      <c r="L131" s="42">
        <f>IF(Table2[[#This Row],[Order Priority]]=Introduction!$B$45,1,0)</f>
        <v>0</v>
      </c>
      <c r="M131" s="42">
        <f>IF(Table2[[#This Row],[Ship Mode]]=Introduction!$C$42,1,0)</f>
        <v>0</v>
      </c>
      <c r="N131" s="41">
        <f>IF(Table2[[#This Row],[Ship Mode]]=Introduction!$C$44,1,0)</f>
        <v>1</v>
      </c>
      <c r="O131" s="41">
        <f>IF(Table2[[#This Row],[Customer Segment]]=Introduction!$D$45,1,0)</f>
        <v>0</v>
      </c>
      <c r="P131" s="41">
        <f>IF(Table2[[#This Row],[Customer Segment]]=Introduction!$D$42,1,0)</f>
        <v>1</v>
      </c>
      <c r="Q131" s="41">
        <f>IF(Table2[[#This Row],[Customer Segment]]=Introduction!$D$44,1,0)</f>
        <v>0</v>
      </c>
      <c r="R131" s="1">
        <v>28.09</v>
      </c>
      <c r="S1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167.50792771954312</v>
      </c>
    </row>
    <row r="132" spans="1:19" x14ac:dyDescent="0.2">
      <c r="A132" s="1" t="s">
        <v>23</v>
      </c>
      <c r="B132" s="1" t="s">
        <v>63</v>
      </c>
      <c r="C132" s="1" t="s">
        <v>47</v>
      </c>
      <c r="D132" s="37">
        <v>0.05</v>
      </c>
      <c r="E132" s="37">
        <v>30.42</v>
      </c>
      <c r="F132" s="37">
        <v>8.65</v>
      </c>
      <c r="G132" s="37">
        <v>0.74</v>
      </c>
      <c r="H132" s="37">
        <v>-191.2576</v>
      </c>
      <c r="I132" s="42">
        <f>IF(Table2[[#This Row],[Order Priority]]=Introduction!$B$42,1,0)</f>
        <v>0</v>
      </c>
      <c r="J132" s="42">
        <f>IF(Table2[[#This Row],[Order Priority]]=Introduction!$B$43,1,0)</f>
        <v>0</v>
      </c>
      <c r="K132" s="42">
        <f>IF(Table2[[#This Row],[Order Priority]]=Introduction!$B$44,1,0)</f>
        <v>1</v>
      </c>
      <c r="L132" s="42">
        <f>IF(Table2[[#This Row],[Order Priority]]=Introduction!$B$45,1,0)</f>
        <v>0</v>
      </c>
      <c r="M132" s="42">
        <f>IF(Table2[[#This Row],[Ship Mode]]=Introduction!$C$42,1,0)</f>
        <v>0</v>
      </c>
      <c r="N132" s="41">
        <f>IF(Table2[[#This Row],[Ship Mode]]=Introduction!$C$44,1,0)</f>
        <v>0</v>
      </c>
      <c r="O132" s="41">
        <f>IF(Table2[[#This Row],[Customer Segment]]=Introduction!$D$45,1,0)</f>
        <v>0</v>
      </c>
      <c r="P132" s="41">
        <f>IF(Table2[[#This Row],[Customer Segment]]=Introduction!$D$42,1,0)</f>
        <v>0</v>
      </c>
      <c r="Q132" s="41">
        <f>IF(Table2[[#This Row],[Customer Segment]]=Introduction!$D$44,1,0)</f>
        <v>1</v>
      </c>
      <c r="R132" s="34">
        <v>334.44</v>
      </c>
      <c r="S1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385.53473215156521</v>
      </c>
    </row>
    <row r="133" spans="1:19" x14ac:dyDescent="0.2">
      <c r="A133" s="1" t="s">
        <v>23</v>
      </c>
      <c r="B133" s="1" t="s">
        <v>2</v>
      </c>
      <c r="C133" s="1" t="s">
        <v>70</v>
      </c>
      <c r="D133" s="39">
        <v>0.03</v>
      </c>
      <c r="E133" s="39">
        <v>297.64</v>
      </c>
      <c r="F133" s="39">
        <v>14.7</v>
      </c>
      <c r="G133" s="39">
        <v>0.56999999999999995</v>
      </c>
      <c r="H133" s="39">
        <v>-48.972000000000001</v>
      </c>
      <c r="I133" s="42">
        <f>IF(Table2[[#This Row],[Order Priority]]=Introduction!$B$42,1,0)</f>
        <v>0</v>
      </c>
      <c r="J133" s="42">
        <f>IF(Table2[[#This Row],[Order Priority]]=Introduction!$B$43,1,0)</f>
        <v>0</v>
      </c>
      <c r="K133" s="42">
        <f>IF(Table2[[#This Row],[Order Priority]]=Introduction!$B$44,1,0)</f>
        <v>1</v>
      </c>
      <c r="L133" s="42">
        <f>IF(Table2[[#This Row],[Order Priority]]=Introduction!$B$45,1,0)</f>
        <v>0</v>
      </c>
      <c r="M133" s="42">
        <f>IF(Table2[[#This Row],[Ship Mode]]=Introduction!$C$42,1,0)</f>
        <v>1</v>
      </c>
      <c r="N133" s="41">
        <f>IF(Table2[[#This Row],[Ship Mode]]=Introduction!$C$44,1,0)</f>
        <v>0</v>
      </c>
      <c r="O133" s="41">
        <f>IF(Table2[[#This Row],[Customer Segment]]=Introduction!$D$45,1,0)</f>
        <v>0</v>
      </c>
      <c r="P133" s="41">
        <f>IF(Table2[[#This Row],[Customer Segment]]=Introduction!$D$42,1,0)</f>
        <v>0</v>
      </c>
      <c r="Q133" s="41">
        <f>IF(Table2[[#This Row],[Customer Segment]]=Introduction!$D$44,1,0)</f>
        <v>0</v>
      </c>
      <c r="R133" s="1">
        <v>3707.05</v>
      </c>
      <c r="S1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1655.8287451884689</v>
      </c>
    </row>
    <row r="134" spans="1:19" x14ac:dyDescent="0.2">
      <c r="A134" s="1" t="s">
        <v>92</v>
      </c>
      <c r="B134" s="1" t="s">
        <v>14</v>
      </c>
      <c r="C134" s="1" t="s">
        <v>15</v>
      </c>
      <c r="D134" s="37">
        <v>0</v>
      </c>
      <c r="E134" s="37">
        <v>5.0199999999999996</v>
      </c>
      <c r="F134" s="37">
        <v>5.14</v>
      </c>
      <c r="G134" s="37">
        <v>0.79</v>
      </c>
      <c r="H134" s="37">
        <v>-159.30279999999999</v>
      </c>
      <c r="I134" s="42">
        <f>IF(Table2[[#This Row],[Order Priority]]=Introduction!$B$42,1,0)</f>
        <v>0</v>
      </c>
      <c r="J134" s="42">
        <f>IF(Table2[[#This Row],[Order Priority]]=Introduction!$B$43,1,0)</f>
        <v>0</v>
      </c>
      <c r="K134" s="42">
        <f>IF(Table2[[#This Row],[Order Priority]]=Introduction!$B$44,1,0)</f>
        <v>0</v>
      </c>
      <c r="L134" s="42">
        <f>IF(Table2[[#This Row],[Order Priority]]=Introduction!$B$45,1,0)</f>
        <v>1</v>
      </c>
      <c r="M134" s="42">
        <f>IF(Table2[[#This Row],[Ship Mode]]=Introduction!$C$42,1,0)</f>
        <v>0</v>
      </c>
      <c r="N134" s="41">
        <f>IF(Table2[[#This Row],[Ship Mode]]=Introduction!$C$44,1,0)</f>
        <v>1</v>
      </c>
      <c r="O134" s="41">
        <f>IF(Table2[[#This Row],[Customer Segment]]=Introduction!$D$45,1,0)</f>
        <v>0</v>
      </c>
      <c r="P134" s="41">
        <f>IF(Table2[[#This Row],[Customer Segment]]=Introduction!$D$42,1,0)</f>
        <v>1</v>
      </c>
      <c r="Q134" s="41">
        <f>IF(Table2[[#This Row],[Customer Segment]]=Introduction!$D$44,1,0)</f>
        <v>0</v>
      </c>
      <c r="R134" s="34">
        <v>43.94</v>
      </c>
      <c r="S1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272.0974687601701</v>
      </c>
    </row>
    <row r="135" spans="1:19" x14ac:dyDescent="0.2">
      <c r="A135" s="1" t="s">
        <v>46</v>
      </c>
      <c r="B135" s="1" t="s">
        <v>14</v>
      </c>
      <c r="C135" s="1" t="s">
        <v>70</v>
      </c>
      <c r="D135" s="39">
        <v>0.02</v>
      </c>
      <c r="E135" s="39">
        <v>6.48</v>
      </c>
      <c r="F135" s="39">
        <v>9.17</v>
      </c>
      <c r="G135" s="39">
        <v>0.37</v>
      </c>
      <c r="H135" s="39">
        <v>-105.68519999999999</v>
      </c>
      <c r="I135" s="42">
        <f>IF(Table2[[#This Row],[Order Priority]]=Introduction!$B$42,1,0)</f>
        <v>0</v>
      </c>
      <c r="J135" s="42">
        <f>IF(Table2[[#This Row],[Order Priority]]=Introduction!$B$43,1,0)</f>
        <v>0</v>
      </c>
      <c r="K135" s="42">
        <f>IF(Table2[[#This Row],[Order Priority]]=Introduction!$B$44,1,0)</f>
        <v>0</v>
      </c>
      <c r="L135" s="42">
        <f>IF(Table2[[#This Row],[Order Priority]]=Introduction!$B$45,1,0)</f>
        <v>0</v>
      </c>
      <c r="M135" s="42">
        <f>IF(Table2[[#This Row],[Ship Mode]]=Introduction!$C$42,1,0)</f>
        <v>0</v>
      </c>
      <c r="N135" s="41">
        <f>IF(Table2[[#This Row],[Ship Mode]]=Introduction!$C$44,1,0)</f>
        <v>1</v>
      </c>
      <c r="O135" s="41">
        <f>IF(Table2[[#This Row],[Customer Segment]]=Introduction!$D$45,1,0)</f>
        <v>0</v>
      </c>
      <c r="P135" s="41">
        <f>IF(Table2[[#This Row],[Customer Segment]]=Introduction!$D$42,1,0)</f>
        <v>0</v>
      </c>
      <c r="Q135" s="41">
        <f>IF(Table2[[#This Row],[Customer Segment]]=Introduction!$D$44,1,0)</f>
        <v>0</v>
      </c>
      <c r="R135" s="1">
        <v>28.2</v>
      </c>
      <c r="S1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297.85210023962645</v>
      </c>
    </row>
    <row r="136" spans="1:19" x14ac:dyDescent="0.2">
      <c r="A136" s="1" t="s">
        <v>1</v>
      </c>
      <c r="B136" s="1" t="s">
        <v>63</v>
      </c>
      <c r="C136" s="1" t="s">
        <v>47</v>
      </c>
      <c r="D136" s="37">
        <v>0.08</v>
      </c>
      <c r="E136" s="37">
        <v>14.2</v>
      </c>
      <c r="F136" s="37">
        <v>5.3</v>
      </c>
      <c r="G136" s="37">
        <v>0.46</v>
      </c>
      <c r="H136" s="37">
        <v>27.23</v>
      </c>
      <c r="I136" s="42">
        <f>IF(Table2[[#This Row],[Order Priority]]=Introduction!$B$42,1,0)</f>
        <v>1</v>
      </c>
      <c r="J136" s="42">
        <f>IF(Table2[[#This Row],[Order Priority]]=Introduction!$B$43,1,0)</f>
        <v>0</v>
      </c>
      <c r="K136" s="42">
        <f>IF(Table2[[#This Row],[Order Priority]]=Introduction!$B$44,1,0)</f>
        <v>0</v>
      </c>
      <c r="L136" s="42">
        <f>IF(Table2[[#This Row],[Order Priority]]=Introduction!$B$45,1,0)</f>
        <v>0</v>
      </c>
      <c r="M136" s="42">
        <f>IF(Table2[[#This Row],[Ship Mode]]=Introduction!$C$42,1,0)</f>
        <v>0</v>
      </c>
      <c r="N136" s="41">
        <f>IF(Table2[[#This Row],[Ship Mode]]=Introduction!$C$44,1,0)</f>
        <v>0</v>
      </c>
      <c r="O136" s="41">
        <f>IF(Table2[[#This Row],[Customer Segment]]=Introduction!$D$45,1,0)</f>
        <v>0</v>
      </c>
      <c r="P136" s="41">
        <f>IF(Table2[[#This Row],[Customer Segment]]=Introduction!$D$42,1,0)</f>
        <v>0</v>
      </c>
      <c r="Q136" s="41">
        <f>IF(Table2[[#This Row],[Customer Segment]]=Introduction!$D$44,1,0)</f>
        <v>1</v>
      </c>
      <c r="R136" s="34">
        <v>72.11</v>
      </c>
      <c r="S1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423.54598948551734</v>
      </c>
    </row>
    <row r="137" spans="1:19" x14ac:dyDescent="0.2">
      <c r="A137" s="1" t="s">
        <v>23</v>
      </c>
      <c r="B137" s="1" t="s">
        <v>2</v>
      </c>
      <c r="C137" s="1" t="s">
        <v>15</v>
      </c>
      <c r="D137" s="39">
        <v>0.08</v>
      </c>
      <c r="E137" s="39">
        <v>399.98</v>
      </c>
      <c r="F137" s="39">
        <v>12.06</v>
      </c>
      <c r="G137" s="39">
        <v>0.56000000000000005</v>
      </c>
      <c r="H137" s="39">
        <v>28.514099999999999</v>
      </c>
      <c r="I137" s="42">
        <f>IF(Table2[[#This Row],[Order Priority]]=Introduction!$B$42,1,0)</f>
        <v>0</v>
      </c>
      <c r="J137" s="42">
        <f>IF(Table2[[#This Row],[Order Priority]]=Introduction!$B$43,1,0)</f>
        <v>0</v>
      </c>
      <c r="K137" s="42">
        <f>IF(Table2[[#This Row],[Order Priority]]=Introduction!$B$44,1,0)</f>
        <v>1</v>
      </c>
      <c r="L137" s="42">
        <f>IF(Table2[[#This Row],[Order Priority]]=Introduction!$B$45,1,0)</f>
        <v>0</v>
      </c>
      <c r="M137" s="42">
        <f>IF(Table2[[#This Row],[Ship Mode]]=Introduction!$C$42,1,0)</f>
        <v>1</v>
      </c>
      <c r="N137" s="41">
        <f>IF(Table2[[#This Row],[Ship Mode]]=Introduction!$C$44,1,0)</f>
        <v>0</v>
      </c>
      <c r="O137" s="41">
        <f>IF(Table2[[#This Row],[Customer Segment]]=Introduction!$D$45,1,0)</f>
        <v>0</v>
      </c>
      <c r="P137" s="41">
        <f>IF(Table2[[#This Row],[Customer Segment]]=Introduction!$D$42,1,0)</f>
        <v>1</v>
      </c>
      <c r="Q137" s="41">
        <f>IF(Table2[[#This Row],[Customer Segment]]=Introduction!$D$44,1,0)</f>
        <v>0</v>
      </c>
      <c r="R137" s="1">
        <v>1839.91</v>
      </c>
      <c r="S1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1912.5682998662028</v>
      </c>
    </row>
    <row r="138" spans="1:19" x14ac:dyDescent="0.2">
      <c r="A138" s="1" t="s">
        <v>46</v>
      </c>
      <c r="B138" s="1" t="s">
        <v>2</v>
      </c>
      <c r="C138" s="1" t="s">
        <v>3</v>
      </c>
      <c r="D138" s="37">
        <v>0.08</v>
      </c>
      <c r="E138" s="37">
        <v>297.64</v>
      </c>
      <c r="F138" s="37">
        <v>14.7</v>
      </c>
      <c r="G138" s="37">
        <v>0.56999999999999995</v>
      </c>
      <c r="H138" s="37">
        <v>496.79680000000002</v>
      </c>
      <c r="I138" s="42">
        <f>IF(Table2[[#This Row],[Order Priority]]=Introduction!$B$42,1,0)</f>
        <v>0</v>
      </c>
      <c r="J138" s="42">
        <f>IF(Table2[[#This Row],[Order Priority]]=Introduction!$B$43,1,0)</f>
        <v>0</v>
      </c>
      <c r="K138" s="42">
        <f>IF(Table2[[#This Row],[Order Priority]]=Introduction!$B$44,1,0)</f>
        <v>0</v>
      </c>
      <c r="L138" s="42">
        <f>IF(Table2[[#This Row],[Order Priority]]=Introduction!$B$45,1,0)</f>
        <v>0</v>
      </c>
      <c r="M138" s="42">
        <f>IF(Table2[[#This Row],[Ship Mode]]=Introduction!$C$42,1,0)</f>
        <v>1</v>
      </c>
      <c r="N138" s="41">
        <f>IF(Table2[[#This Row],[Ship Mode]]=Introduction!$C$44,1,0)</f>
        <v>0</v>
      </c>
      <c r="O138" s="41">
        <f>IF(Table2[[#This Row],[Customer Segment]]=Introduction!$D$45,1,0)</f>
        <v>1</v>
      </c>
      <c r="P138" s="41">
        <f>IF(Table2[[#This Row],[Customer Segment]]=Introduction!$D$42,1,0)</f>
        <v>0</v>
      </c>
      <c r="Q138" s="41">
        <f>IF(Table2[[#This Row],[Customer Segment]]=Introduction!$D$44,1,0)</f>
        <v>0</v>
      </c>
      <c r="R138" s="34">
        <v>1132.8399999999999</v>
      </c>
      <c r="S1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2293.8923808856466</v>
      </c>
    </row>
    <row r="139" spans="1:19" x14ac:dyDescent="0.2">
      <c r="A139" s="1" t="s">
        <v>46</v>
      </c>
      <c r="B139" s="1" t="s">
        <v>14</v>
      </c>
      <c r="C139" s="1" t="s">
        <v>3</v>
      </c>
      <c r="D139" s="39">
        <v>0.02</v>
      </c>
      <c r="E139" s="39">
        <v>12.99</v>
      </c>
      <c r="F139" s="39">
        <v>14.37</v>
      </c>
      <c r="G139" s="39">
        <v>0.73</v>
      </c>
      <c r="H139" s="39">
        <v>-556.80960000000005</v>
      </c>
      <c r="I139" s="42">
        <f>IF(Table2[[#This Row],[Order Priority]]=Introduction!$B$42,1,0)</f>
        <v>0</v>
      </c>
      <c r="J139" s="42">
        <f>IF(Table2[[#This Row],[Order Priority]]=Introduction!$B$43,1,0)</f>
        <v>0</v>
      </c>
      <c r="K139" s="42">
        <f>IF(Table2[[#This Row],[Order Priority]]=Introduction!$B$44,1,0)</f>
        <v>0</v>
      </c>
      <c r="L139" s="42">
        <f>IF(Table2[[#This Row],[Order Priority]]=Introduction!$B$45,1,0)</f>
        <v>0</v>
      </c>
      <c r="M139" s="42">
        <f>IF(Table2[[#This Row],[Ship Mode]]=Introduction!$C$42,1,0)</f>
        <v>0</v>
      </c>
      <c r="N139" s="41">
        <f>IF(Table2[[#This Row],[Ship Mode]]=Introduction!$C$44,1,0)</f>
        <v>1</v>
      </c>
      <c r="O139" s="41">
        <f>IF(Table2[[#This Row],[Customer Segment]]=Introduction!$D$45,1,0)</f>
        <v>1</v>
      </c>
      <c r="P139" s="41">
        <f>IF(Table2[[#This Row],[Customer Segment]]=Introduction!$D$42,1,0)</f>
        <v>0</v>
      </c>
      <c r="Q139" s="41">
        <f>IF(Table2[[#This Row],[Customer Segment]]=Introduction!$D$44,1,0)</f>
        <v>0</v>
      </c>
      <c r="R139" s="1">
        <v>143.63</v>
      </c>
      <c r="S1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290.20027320436628</v>
      </c>
    </row>
    <row r="140" spans="1:19" x14ac:dyDescent="0.2">
      <c r="A140" s="1" t="s">
        <v>46</v>
      </c>
      <c r="B140" s="1" t="s">
        <v>14</v>
      </c>
      <c r="C140" s="1" t="s">
        <v>3</v>
      </c>
      <c r="D140" s="37">
        <v>0.06</v>
      </c>
      <c r="E140" s="37">
        <v>14.42</v>
      </c>
      <c r="F140" s="37">
        <v>6.75</v>
      </c>
      <c r="G140" s="37">
        <v>0.52</v>
      </c>
      <c r="H140" s="37">
        <v>-27.738800000000001</v>
      </c>
      <c r="I140" s="42">
        <f>IF(Table2[[#This Row],[Order Priority]]=Introduction!$B$42,1,0)</f>
        <v>0</v>
      </c>
      <c r="J140" s="42">
        <f>IF(Table2[[#This Row],[Order Priority]]=Introduction!$B$43,1,0)</f>
        <v>0</v>
      </c>
      <c r="K140" s="42">
        <f>IF(Table2[[#This Row],[Order Priority]]=Introduction!$B$44,1,0)</f>
        <v>0</v>
      </c>
      <c r="L140" s="42">
        <f>IF(Table2[[#This Row],[Order Priority]]=Introduction!$B$45,1,0)</f>
        <v>0</v>
      </c>
      <c r="M140" s="42">
        <f>IF(Table2[[#This Row],[Ship Mode]]=Introduction!$C$42,1,0)</f>
        <v>0</v>
      </c>
      <c r="N140" s="41">
        <f>IF(Table2[[#This Row],[Ship Mode]]=Introduction!$C$44,1,0)</f>
        <v>1</v>
      </c>
      <c r="O140" s="41">
        <f>IF(Table2[[#This Row],[Customer Segment]]=Introduction!$D$45,1,0)</f>
        <v>1</v>
      </c>
      <c r="P140" s="41">
        <f>IF(Table2[[#This Row],[Customer Segment]]=Introduction!$D$42,1,0)</f>
        <v>0</v>
      </c>
      <c r="Q140" s="41">
        <f>IF(Table2[[#This Row],[Customer Segment]]=Introduction!$D$44,1,0)</f>
        <v>0</v>
      </c>
      <c r="R140" s="34">
        <v>73.040000000000006</v>
      </c>
      <c r="S1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424.86884517083968</v>
      </c>
    </row>
    <row r="141" spans="1:19" x14ac:dyDescent="0.2">
      <c r="A141" s="1" t="s">
        <v>46</v>
      </c>
      <c r="B141" s="1" t="s">
        <v>63</v>
      </c>
      <c r="C141" s="1" t="s">
        <v>3</v>
      </c>
      <c r="D141" s="39">
        <v>0.05</v>
      </c>
      <c r="E141" s="39">
        <v>4.1399999999999997</v>
      </c>
      <c r="F141" s="39">
        <v>6.6</v>
      </c>
      <c r="G141" s="39">
        <v>0.49</v>
      </c>
      <c r="H141" s="39">
        <v>-128.68719999999999</v>
      </c>
      <c r="I141" s="42">
        <f>IF(Table2[[#This Row],[Order Priority]]=Introduction!$B$42,1,0)</f>
        <v>0</v>
      </c>
      <c r="J141" s="42">
        <f>IF(Table2[[#This Row],[Order Priority]]=Introduction!$B$43,1,0)</f>
        <v>0</v>
      </c>
      <c r="K141" s="42">
        <f>IF(Table2[[#This Row],[Order Priority]]=Introduction!$B$44,1,0)</f>
        <v>0</v>
      </c>
      <c r="L141" s="42">
        <f>IF(Table2[[#This Row],[Order Priority]]=Introduction!$B$45,1,0)</f>
        <v>0</v>
      </c>
      <c r="M141" s="42">
        <f>IF(Table2[[#This Row],[Ship Mode]]=Introduction!$C$42,1,0)</f>
        <v>0</v>
      </c>
      <c r="N141" s="41">
        <f>IF(Table2[[#This Row],[Ship Mode]]=Introduction!$C$44,1,0)</f>
        <v>0</v>
      </c>
      <c r="O141" s="41">
        <f>IF(Table2[[#This Row],[Customer Segment]]=Introduction!$D$45,1,0)</f>
        <v>1</v>
      </c>
      <c r="P141" s="41">
        <f>IF(Table2[[#This Row],[Customer Segment]]=Introduction!$D$42,1,0)</f>
        <v>0</v>
      </c>
      <c r="Q141" s="41">
        <f>IF(Table2[[#This Row],[Customer Segment]]=Introduction!$D$44,1,0)</f>
        <v>0</v>
      </c>
      <c r="R141" s="1">
        <v>33.35</v>
      </c>
      <c r="S1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184.59712737344677</v>
      </c>
    </row>
    <row r="142" spans="1:19" x14ac:dyDescent="0.2">
      <c r="A142" s="1" t="s">
        <v>46</v>
      </c>
      <c r="B142" s="1" t="s">
        <v>14</v>
      </c>
      <c r="C142" s="1" t="s">
        <v>3</v>
      </c>
      <c r="D142" s="37">
        <v>0.03</v>
      </c>
      <c r="E142" s="37">
        <v>11.34</v>
      </c>
      <c r="F142" s="37">
        <v>5.01</v>
      </c>
      <c r="G142" s="37">
        <v>0.36</v>
      </c>
      <c r="H142" s="37">
        <v>23.2028</v>
      </c>
      <c r="I142" s="42">
        <f>IF(Table2[[#This Row],[Order Priority]]=Introduction!$B$42,1,0)</f>
        <v>0</v>
      </c>
      <c r="J142" s="42">
        <f>IF(Table2[[#This Row],[Order Priority]]=Introduction!$B$43,1,0)</f>
        <v>0</v>
      </c>
      <c r="K142" s="42">
        <f>IF(Table2[[#This Row],[Order Priority]]=Introduction!$B$44,1,0)</f>
        <v>0</v>
      </c>
      <c r="L142" s="42">
        <f>IF(Table2[[#This Row],[Order Priority]]=Introduction!$B$45,1,0)</f>
        <v>0</v>
      </c>
      <c r="M142" s="42">
        <f>IF(Table2[[#This Row],[Ship Mode]]=Introduction!$C$42,1,0)</f>
        <v>0</v>
      </c>
      <c r="N142" s="41">
        <f>IF(Table2[[#This Row],[Ship Mode]]=Introduction!$C$44,1,0)</f>
        <v>1</v>
      </c>
      <c r="O142" s="41">
        <f>IF(Table2[[#This Row],[Customer Segment]]=Introduction!$D$45,1,0)</f>
        <v>1</v>
      </c>
      <c r="P142" s="41">
        <f>IF(Table2[[#This Row],[Customer Segment]]=Introduction!$D$42,1,0)</f>
        <v>0</v>
      </c>
      <c r="Q142" s="41">
        <f>IF(Table2[[#This Row],[Customer Segment]]=Introduction!$D$44,1,0)</f>
        <v>0</v>
      </c>
      <c r="R142" s="34">
        <v>60.24</v>
      </c>
      <c r="S1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306.12746158674116</v>
      </c>
    </row>
    <row r="143" spans="1:19" x14ac:dyDescent="0.2">
      <c r="A143" s="1" t="s">
        <v>1</v>
      </c>
      <c r="B143" s="1" t="s">
        <v>2</v>
      </c>
      <c r="C143" s="1" t="s">
        <v>15</v>
      </c>
      <c r="D143" s="39">
        <v>0.03</v>
      </c>
      <c r="E143" s="39">
        <v>350.98</v>
      </c>
      <c r="F143" s="39">
        <v>30</v>
      </c>
      <c r="G143" s="39">
        <v>0.61</v>
      </c>
      <c r="H143" s="39">
        <v>2692.4421000000002</v>
      </c>
      <c r="I143" s="42">
        <f>IF(Table2[[#This Row],[Order Priority]]=Introduction!$B$42,1,0)</f>
        <v>1</v>
      </c>
      <c r="J143" s="42">
        <f>IF(Table2[[#This Row],[Order Priority]]=Introduction!$B$43,1,0)</f>
        <v>0</v>
      </c>
      <c r="K143" s="42">
        <f>IF(Table2[[#This Row],[Order Priority]]=Introduction!$B$44,1,0)</f>
        <v>0</v>
      </c>
      <c r="L143" s="42">
        <f>IF(Table2[[#This Row],[Order Priority]]=Introduction!$B$45,1,0)</f>
        <v>0</v>
      </c>
      <c r="M143" s="42">
        <f>IF(Table2[[#This Row],[Ship Mode]]=Introduction!$C$42,1,0)</f>
        <v>1</v>
      </c>
      <c r="N143" s="41">
        <f>IF(Table2[[#This Row],[Ship Mode]]=Introduction!$C$44,1,0)</f>
        <v>0</v>
      </c>
      <c r="O143" s="41">
        <f>IF(Table2[[#This Row],[Customer Segment]]=Introduction!$D$45,1,0)</f>
        <v>0</v>
      </c>
      <c r="P143" s="41">
        <f>IF(Table2[[#This Row],[Customer Segment]]=Introduction!$D$42,1,0)</f>
        <v>1</v>
      </c>
      <c r="Q143" s="41">
        <f>IF(Table2[[#This Row],[Customer Segment]]=Introduction!$D$44,1,0)</f>
        <v>0</v>
      </c>
      <c r="R143" s="1">
        <v>3902.09</v>
      </c>
      <c r="S1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5267.667377783645</v>
      </c>
    </row>
    <row r="144" spans="1:19" x14ac:dyDescent="0.2">
      <c r="A144" s="1" t="s">
        <v>1</v>
      </c>
      <c r="B144" s="1" t="s">
        <v>14</v>
      </c>
      <c r="C144" s="1" t="s">
        <v>15</v>
      </c>
      <c r="D144" s="37">
        <v>0.04</v>
      </c>
      <c r="E144" s="37">
        <v>1.68</v>
      </c>
      <c r="F144" s="37">
        <v>1</v>
      </c>
      <c r="G144" s="37">
        <v>0.35</v>
      </c>
      <c r="H144" s="37">
        <v>2.0672000000000001</v>
      </c>
      <c r="I144" s="42">
        <f>IF(Table2[[#This Row],[Order Priority]]=Introduction!$B$42,1,0)</f>
        <v>1</v>
      </c>
      <c r="J144" s="42">
        <f>IF(Table2[[#This Row],[Order Priority]]=Introduction!$B$43,1,0)</f>
        <v>0</v>
      </c>
      <c r="K144" s="42">
        <f>IF(Table2[[#This Row],[Order Priority]]=Introduction!$B$44,1,0)</f>
        <v>0</v>
      </c>
      <c r="L144" s="42">
        <f>IF(Table2[[#This Row],[Order Priority]]=Introduction!$B$45,1,0)</f>
        <v>0</v>
      </c>
      <c r="M144" s="42">
        <f>IF(Table2[[#This Row],[Ship Mode]]=Introduction!$C$42,1,0)</f>
        <v>0</v>
      </c>
      <c r="N144" s="41">
        <f>IF(Table2[[#This Row],[Ship Mode]]=Introduction!$C$44,1,0)</f>
        <v>1</v>
      </c>
      <c r="O144" s="41">
        <f>IF(Table2[[#This Row],[Customer Segment]]=Introduction!$D$45,1,0)</f>
        <v>0</v>
      </c>
      <c r="P144" s="41">
        <f>IF(Table2[[#This Row],[Customer Segment]]=Introduction!$D$42,1,0)</f>
        <v>1</v>
      </c>
      <c r="Q144" s="41">
        <f>IF(Table2[[#This Row],[Customer Segment]]=Introduction!$D$44,1,0)</f>
        <v>0</v>
      </c>
      <c r="R144" s="34">
        <v>14.18</v>
      </c>
      <c r="S1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197.54645209007612</v>
      </c>
    </row>
    <row r="145" spans="1:19" x14ac:dyDescent="0.2">
      <c r="A145" s="1" t="s">
        <v>13</v>
      </c>
      <c r="B145" s="1" t="s">
        <v>14</v>
      </c>
      <c r="C145" s="1" t="s">
        <v>70</v>
      </c>
      <c r="D145" s="39">
        <v>0.05</v>
      </c>
      <c r="E145" s="39">
        <v>6.3</v>
      </c>
      <c r="F145" s="39">
        <v>0.5</v>
      </c>
      <c r="G145" s="39">
        <v>0.39</v>
      </c>
      <c r="H145" s="39">
        <v>41.296500000000002</v>
      </c>
      <c r="I145" s="42">
        <f>IF(Table2[[#This Row],[Order Priority]]=Introduction!$B$42,1,0)</f>
        <v>0</v>
      </c>
      <c r="J145" s="42">
        <f>IF(Table2[[#This Row],[Order Priority]]=Introduction!$B$43,1,0)</f>
        <v>1</v>
      </c>
      <c r="K145" s="42">
        <f>IF(Table2[[#This Row],[Order Priority]]=Introduction!$B$44,1,0)</f>
        <v>0</v>
      </c>
      <c r="L145" s="42">
        <f>IF(Table2[[#This Row],[Order Priority]]=Introduction!$B$45,1,0)</f>
        <v>0</v>
      </c>
      <c r="M145" s="42">
        <f>IF(Table2[[#This Row],[Ship Mode]]=Introduction!$C$42,1,0)</f>
        <v>0</v>
      </c>
      <c r="N145" s="41">
        <f>IF(Table2[[#This Row],[Ship Mode]]=Introduction!$C$44,1,0)</f>
        <v>1</v>
      </c>
      <c r="O145" s="41">
        <f>IF(Table2[[#This Row],[Customer Segment]]=Introduction!$D$45,1,0)</f>
        <v>0</v>
      </c>
      <c r="P145" s="41">
        <f>IF(Table2[[#This Row],[Customer Segment]]=Introduction!$D$42,1,0)</f>
        <v>0</v>
      </c>
      <c r="Q145" s="41">
        <f>IF(Table2[[#This Row],[Customer Segment]]=Introduction!$D$44,1,0)</f>
        <v>0</v>
      </c>
      <c r="R145" s="1">
        <v>59.85</v>
      </c>
      <c r="S1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1.4488851666952769</v>
      </c>
    </row>
    <row r="146" spans="1:19" x14ac:dyDescent="0.2">
      <c r="A146" s="1" t="s">
        <v>13</v>
      </c>
      <c r="B146" s="1" t="s">
        <v>63</v>
      </c>
      <c r="C146" s="1" t="s">
        <v>70</v>
      </c>
      <c r="D146" s="37">
        <v>0.09</v>
      </c>
      <c r="E146" s="37">
        <v>205.99</v>
      </c>
      <c r="F146" s="37">
        <v>3</v>
      </c>
      <c r="G146" s="37">
        <v>0.57999999999999996</v>
      </c>
      <c r="H146" s="37">
        <v>1179.0237</v>
      </c>
      <c r="I146" s="42">
        <f>IF(Table2[[#This Row],[Order Priority]]=Introduction!$B$42,1,0)</f>
        <v>0</v>
      </c>
      <c r="J146" s="42">
        <f>IF(Table2[[#This Row],[Order Priority]]=Introduction!$B$43,1,0)</f>
        <v>1</v>
      </c>
      <c r="K146" s="42">
        <f>IF(Table2[[#This Row],[Order Priority]]=Introduction!$B$44,1,0)</f>
        <v>0</v>
      </c>
      <c r="L146" s="42">
        <f>IF(Table2[[#This Row],[Order Priority]]=Introduction!$B$45,1,0)</f>
        <v>0</v>
      </c>
      <c r="M146" s="42">
        <f>IF(Table2[[#This Row],[Ship Mode]]=Introduction!$C$42,1,0)</f>
        <v>0</v>
      </c>
      <c r="N146" s="41">
        <f>IF(Table2[[#This Row],[Ship Mode]]=Introduction!$C$44,1,0)</f>
        <v>0</v>
      </c>
      <c r="O146" s="41">
        <f>IF(Table2[[#This Row],[Customer Segment]]=Introduction!$D$45,1,0)</f>
        <v>0</v>
      </c>
      <c r="P146" s="41">
        <f>IF(Table2[[#This Row],[Customer Segment]]=Introduction!$D$42,1,0)</f>
        <v>0</v>
      </c>
      <c r="Q146" s="41">
        <f>IF(Table2[[#This Row],[Customer Segment]]=Introduction!$D$44,1,0)</f>
        <v>0</v>
      </c>
      <c r="R146" s="34">
        <v>1708.73</v>
      </c>
      <c r="S1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1910.5484931607039</v>
      </c>
    </row>
    <row r="147" spans="1:19" x14ac:dyDescent="0.2">
      <c r="A147" s="1" t="s">
        <v>13</v>
      </c>
      <c r="B147" s="1" t="s">
        <v>2</v>
      </c>
      <c r="C147" s="1" t="s">
        <v>3</v>
      </c>
      <c r="D147" s="39">
        <v>0.04</v>
      </c>
      <c r="E147" s="39">
        <v>90.97</v>
      </c>
      <c r="F147" s="39">
        <v>28</v>
      </c>
      <c r="G147" s="39">
        <v>0.38</v>
      </c>
      <c r="H147" s="39">
        <v>-173.09520000000001</v>
      </c>
      <c r="I147" s="42">
        <f>IF(Table2[[#This Row],[Order Priority]]=Introduction!$B$42,1,0)</f>
        <v>0</v>
      </c>
      <c r="J147" s="42">
        <f>IF(Table2[[#This Row],[Order Priority]]=Introduction!$B$43,1,0)</f>
        <v>1</v>
      </c>
      <c r="K147" s="42">
        <f>IF(Table2[[#This Row],[Order Priority]]=Introduction!$B$44,1,0)</f>
        <v>0</v>
      </c>
      <c r="L147" s="42">
        <f>IF(Table2[[#This Row],[Order Priority]]=Introduction!$B$45,1,0)</f>
        <v>0</v>
      </c>
      <c r="M147" s="42">
        <f>IF(Table2[[#This Row],[Ship Mode]]=Introduction!$C$42,1,0)</f>
        <v>1</v>
      </c>
      <c r="N147" s="41">
        <f>IF(Table2[[#This Row],[Ship Mode]]=Introduction!$C$44,1,0)</f>
        <v>0</v>
      </c>
      <c r="O147" s="41">
        <f>IF(Table2[[#This Row],[Customer Segment]]=Introduction!$D$45,1,0)</f>
        <v>1</v>
      </c>
      <c r="P147" s="41">
        <f>IF(Table2[[#This Row],[Customer Segment]]=Introduction!$D$42,1,0)</f>
        <v>0</v>
      </c>
      <c r="Q147" s="41">
        <f>IF(Table2[[#This Row],[Customer Segment]]=Introduction!$D$44,1,0)</f>
        <v>0</v>
      </c>
      <c r="R147" s="1">
        <v>573.30999999999995</v>
      </c>
      <c r="S1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992.96657913371155</v>
      </c>
    </row>
    <row r="148" spans="1:19" x14ac:dyDescent="0.2">
      <c r="A148" s="1" t="s">
        <v>13</v>
      </c>
      <c r="B148" s="1" t="s">
        <v>14</v>
      </c>
      <c r="C148" s="1" t="s">
        <v>3</v>
      </c>
      <c r="D148" s="37">
        <v>7.0000000000000007E-2</v>
      </c>
      <c r="E148" s="37">
        <v>20.34</v>
      </c>
      <c r="F148" s="37">
        <v>35</v>
      </c>
      <c r="G148" s="37">
        <v>0.84</v>
      </c>
      <c r="H148" s="37">
        <v>-96.16</v>
      </c>
      <c r="I148" s="42">
        <f>IF(Table2[[#This Row],[Order Priority]]=Introduction!$B$42,1,0)</f>
        <v>0</v>
      </c>
      <c r="J148" s="42">
        <f>IF(Table2[[#This Row],[Order Priority]]=Introduction!$B$43,1,0)</f>
        <v>1</v>
      </c>
      <c r="K148" s="42">
        <f>IF(Table2[[#This Row],[Order Priority]]=Introduction!$B$44,1,0)</f>
        <v>0</v>
      </c>
      <c r="L148" s="42">
        <f>IF(Table2[[#This Row],[Order Priority]]=Introduction!$B$45,1,0)</f>
        <v>0</v>
      </c>
      <c r="M148" s="42">
        <f>IF(Table2[[#This Row],[Ship Mode]]=Introduction!$C$42,1,0)</f>
        <v>0</v>
      </c>
      <c r="N148" s="41">
        <f>IF(Table2[[#This Row],[Ship Mode]]=Introduction!$C$44,1,0)</f>
        <v>1</v>
      </c>
      <c r="O148" s="41">
        <f>IF(Table2[[#This Row],[Customer Segment]]=Introduction!$D$45,1,0)</f>
        <v>1</v>
      </c>
      <c r="P148" s="41">
        <f>IF(Table2[[#This Row],[Customer Segment]]=Introduction!$D$42,1,0)</f>
        <v>0</v>
      </c>
      <c r="Q148" s="41">
        <f>IF(Table2[[#This Row],[Customer Segment]]=Introduction!$D$44,1,0)</f>
        <v>0</v>
      </c>
      <c r="R148" s="34">
        <v>140.22999999999999</v>
      </c>
      <c r="S1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1210.0164487586919</v>
      </c>
    </row>
    <row r="149" spans="1:19" x14ac:dyDescent="0.2">
      <c r="A149" s="1" t="s">
        <v>13</v>
      </c>
      <c r="B149" s="1" t="s">
        <v>2</v>
      </c>
      <c r="C149" s="1" t="s">
        <v>3</v>
      </c>
      <c r="D149" s="39">
        <v>0.04</v>
      </c>
      <c r="E149" s="39">
        <v>90.97</v>
      </c>
      <c r="F149" s="39">
        <v>28</v>
      </c>
      <c r="G149" s="39">
        <v>0.38</v>
      </c>
      <c r="H149" s="39">
        <v>-173.09520000000001</v>
      </c>
      <c r="I149" s="42">
        <f>IF(Table2[[#This Row],[Order Priority]]=Introduction!$B$42,1,0)</f>
        <v>0</v>
      </c>
      <c r="J149" s="42">
        <f>IF(Table2[[#This Row],[Order Priority]]=Introduction!$B$43,1,0)</f>
        <v>1</v>
      </c>
      <c r="K149" s="42">
        <f>IF(Table2[[#This Row],[Order Priority]]=Introduction!$B$44,1,0)</f>
        <v>0</v>
      </c>
      <c r="L149" s="42">
        <f>IF(Table2[[#This Row],[Order Priority]]=Introduction!$B$45,1,0)</f>
        <v>0</v>
      </c>
      <c r="M149" s="42">
        <f>IF(Table2[[#This Row],[Ship Mode]]=Introduction!$C$42,1,0)</f>
        <v>1</v>
      </c>
      <c r="N149" s="41">
        <f>IF(Table2[[#This Row],[Ship Mode]]=Introduction!$C$44,1,0)</f>
        <v>0</v>
      </c>
      <c r="O149" s="41">
        <f>IF(Table2[[#This Row],[Customer Segment]]=Introduction!$D$45,1,0)</f>
        <v>1</v>
      </c>
      <c r="P149" s="41">
        <f>IF(Table2[[#This Row],[Customer Segment]]=Introduction!$D$42,1,0)</f>
        <v>0</v>
      </c>
      <c r="Q149" s="41">
        <f>IF(Table2[[#This Row],[Customer Segment]]=Introduction!$D$44,1,0)</f>
        <v>0</v>
      </c>
      <c r="R149" s="1">
        <v>191.1</v>
      </c>
      <c r="S1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992.96657913371155</v>
      </c>
    </row>
    <row r="150" spans="1:19" x14ac:dyDescent="0.2">
      <c r="A150" s="1" t="s">
        <v>13</v>
      </c>
      <c r="B150" s="1" t="s">
        <v>14</v>
      </c>
      <c r="C150" s="1" t="s">
        <v>3</v>
      </c>
      <c r="D150" s="37">
        <v>7.0000000000000007E-2</v>
      </c>
      <c r="E150" s="37">
        <v>20.34</v>
      </c>
      <c r="F150" s="37">
        <v>35</v>
      </c>
      <c r="G150" s="37">
        <v>0.84</v>
      </c>
      <c r="H150" s="37">
        <v>-96.16</v>
      </c>
      <c r="I150" s="42">
        <f>IF(Table2[[#This Row],[Order Priority]]=Introduction!$B$42,1,0)</f>
        <v>0</v>
      </c>
      <c r="J150" s="42">
        <f>IF(Table2[[#This Row],[Order Priority]]=Introduction!$B$43,1,0)</f>
        <v>1</v>
      </c>
      <c r="K150" s="42">
        <f>IF(Table2[[#This Row],[Order Priority]]=Introduction!$B$44,1,0)</f>
        <v>0</v>
      </c>
      <c r="L150" s="42">
        <f>IF(Table2[[#This Row],[Order Priority]]=Introduction!$B$45,1,0)</f>
        <v>0</v>
      </c>
      <c r="M150" s="42">
        <f>IF(Table2[[#This Row],[Ship Mode]]=Introduction!$C$42,1,0)</f>
        <v>0</v>
      </c>
      <c r="N150" s="41">
        <f>IF(Table2[[#This Row],[Ship Mode]]=Introduction!$C$44,1,0)</f>
        <v>1</v>
      </c>
      <c r="O150" s="41">
        <f>IF(Table2[[#This Row],[Customer Segment]]=Introduction!$D$45,1,0)</f>
        <v>1</v>
      </c>
      <c r="P150" s="41">
        <f>IF(Table2[[#This Row],[Customer Segment]]=Introduction!$D$42,1,0)</f>
        <v>0</v>
      </c>
      <c r="Q150" s="41">
        <f>IF(Table2[[#This Row],[Customer Segment]]=Introduction!$D$44,1,0)</f>
        <v>0</v>
      </c>
      <c r="R150" s="34">
        <v>28.05</v>
      </c>
      <c r="S1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1210.0164487586919</v>
      </c>
    </row>
    <row r="151" spans="1:19" x14ac:dyDescent="0.2">
      <c r="A151" s="1" t="s">
        <v>13</v>
      </c>
      <c r="B151" s="1" t="s">
        <v>63</v>
      </c>
      <c r="C151" s="1" t="s">
        <v>47</v>
      </c>
      <c r="D151" s="39">
        <v>0.04</v>
      </c>
      <c r="E151" s="39">
        <v>136.97999999999999</v>
      </c>
      <c r="F151" s="39">
        <v>24.49</v>
      </c>
      <c r="G151" s="39">
        <v>0.59</v>
      </c>
      <c r="H151" s="39">
        <v>1127.5497</v>
      </c>
      <c r="I151" s="42">
        <f>IF(Table2[[#This Row],[Order Priority]]=Introduction!$B$42,1,0)</f>
        <v>0</v>
      </c>
      <c r="J151" s="42">
        <f>IF(Table2[[#This Row],[Order Priority]]=Introduction!$B$43,1,0)</f>
        <v>1</v>
      </c>
      <c r="K151" s="42">
        <f>IF(Table2[[#This Row],[Order Priority]]=Introduction!$B$44,1,0)</f>
        <v>0</v>
      </c>
      <c r="L151" s="42">
        <f>IF(Table2[[#This Row],[Order Priority]]=Introduction!$B$45,1,0)</f>
        <v>0</v>
      </c>
      <c r="M151" s="42">
        <f>IF(Table2[[#This Row],[Ship Mode]]=Introduction!$C$42,1,0)</f>
        <v>0</v>
      </c>
      <c r="N151" s="41">
        <f>IF(Table2[[#This Row],[Ship Mode]]=Introduction!$C$44,1,0)</f>
        <v>0</v>
      </c>
      <c r="O151" s="41">
        <f>IF(Table2[[#This Row],[Customer Segment]]=Introduction!$D$45,1,0)</f>
        <v>0</v>
      </c>
      <c r="P151" s="41">
        <f>IF(Table2[[#This Row],[Customer Segment]]=Introduction!$D$42,1,0)</f>
        <v>0</v>
      </c>
      <c r="Q151" s="41">
        <f>IF(Table2[[#This Row],[Customer Segment]]=Introduction!$D$44,1,0)</f>
        <v>1</v>
      </c>
      <c r="R151" s="1">
        <v>1634.13</v>
      </c>
      <c r="S1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2307.3797718985361</v>
      </c>
    </row>
    <row r="152" spans="1:19" x14ac:dyDescent="0.2">
      <c r="A152" s="1" t="s">
        <v>23</v>
      </c>
      <c r="B152" s="1" t="s">
        <v>14</v>
      </c>
      <c r="C152" s="1" t="s">
        <v>3</v>
      </c>
      <c r="D152" s="37">
        <v>0.04</v>
      </c>
      <c r="E152" s="37">
        <v>6.24</v>
      </c>
      <c r="F152" s="37">
        <v>5.22</v>
      </c>
      <c r="G152" s="37">
        <v>0.6</v>
      </c>
      <c r="H152" s="37">
        <v>4.3808999999999996</v>
      </c>
      <c r="I152" s="42">
        <f>IF(Table2[[#This Row],[Order Priority]]=Introduction!$B$42,1,0)</f>
        <v>0</v>
      </c>
      <c r="J152" s="42">
        <f>IF(Table2[[#This Row],[Order Priority]]=Introduction!$B$43,1,0)</f>
        <v>0</v>
      </c>
      <c r="K152" s="42">
        <f>IF(Table2[[#This Row],[Order Priority]]=Introduction!$B$44,1,0)</f>
        <v>1</v>
      </c>
      <c r="L152" s="42">
        <f>IF(Table2[[#This Row],[Order Priority]]=Introduction!$B$45,1,0)</f>
        <v>0</v>
      </c>
      <c r="M152" s="42">
        <f>IF(Table2[[#This Row],[Ship Mode]]=Introduction!$C$42,1,0)</f>
        <v>0</v>
      </c>
      <c r="N152" s="41">
        <f>IF(Table2[[#This Row],[Ship Mode]]=Introduction!$C$44,1,0)</f>
        <v>1</v>
      </c>
      <c r="O152" s="41">
        <f>IF(Table2[[#This Row],[Customer Segment]]=Introduction!$D$45,1,0)</f>
        <v>1</v>
      </c>
      <c r="P152" s="41">
        <f>IF(Table2[[#This Row],[Customer Segment]]=Introduction!$D$42,1,0)</f>
        <v>0</v>
      </c>
      <c r="Q152" s="41">
        <f>IF(Table2[[#This Row],[Customer Segment]]=Introduction!$D$44,1,0)</f>
        <v>0</v>
      </c>
      <c r="R152" s="34">
        <v>80.23</v>
      </c>
      <c r="S1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348.2932695578117</v>
      </c>
    </row>
    <row r="153" spans="1:19" x14ac:dyDescent="0.2">
      <c r="A153" s="1" t="s">
        <v>23</v>
      </c>
      <c r="B153" s="1" t="s">
        <v>2</v>
      </c>
      <c r="C153" s="1" t="s">
        <v>3</v>
      </c>
      <c r="D153" s="39">
        <v>0.09</v>
      </c>
      <c r="E153" s="39">
        <v>260.98</v>
      </c>
      <c r="F153" s="39">
        <v>41.91</v>
      </c>
      <c r="G153" s="39">
        <v>0.59</v>
      </c>
      <c r="H153" s="39">
        <v>-100.744</v>
      </c>
      <c r="I153" s="42">
        <f>IF(Table2[[#This Row],[Order Priority]]=Introduction!$B$42,1,0)</f>
        <v>0</v>
      </c>
      <c r="J153" s="42">
        <f>IF(Table2[[#This Row],[Order Priority]]=Introduction!$B$43,1,0)</f>
        <v>0</v>
      </c>
      <c r="K153" s="42">
        <f>IF(Table2[[#This Row],[Order Priority]]=Introduction!$B$44,1,0)</f>
        <v>1</v>
      </c>
      <c r="L153" s="42">
        <f>IF(Table2[[#This Row],[Order Priority]]=Introduction!$B$45,1,0)</f>
        <v>0</v>
      </c>
      <c r="M153" s="42">
        <f>IF(Table2[[#This Row],[Ship Mode]]=Introduction!$C$42,1,0)</f>
        <v>1</v>
      </c>
      <c r="N153" s="41">
        <f>IF(Table2[[#This Row],[Ship Mode]]=Introduction!$C$44,1,0)</f>
        <v>0</v>
      </c>
      <c r="O153" s="41">
        <f>IF(Table2[[#This Row],[Customer Segment]]=Introduction!$D$45,1,0)</f>
        <v>1</v>
      </c>
      <c r="P153" s="41">
        <f>IF(Table2[[#This Row],[Customer Segment]]=Introduction!$D$42,1,0)</f>
        <v>0</v>
      </c>
      <c r="Q153" s="41">
        <f>IF(Table2[[#This Row],[Customer Segment]]=Introduction!$D$44,1,0)</f>
        <v>0</v>
      </c>
      <c r="R153" s="1">
        <v>2044.9</v>
      </c>
      <c r="S1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2207.9539943786704</v>
      </c>
    </row>
    <row r="154" spans="1:19" x14ac:dyDescent="0.2">
      <c r="A154" s="1" t="s">
        <v>23</v>
      </c>
      <c r="B154" s="1" t="s">
        <v>2</v>
      </c>
      <c r="C154" s="1" t="s">
        <v>47</v>
      </c>
      <c r="D154" s="37">
        <v>0.05</v>
      </c>
      <c r="E154" s="37">
        <v>350.99</v>
      </c>
      <c r="F154" s="37">
        <v>39</v>
      </c>
      <c r="G154" s="37">
        <v>0.55000000000000004</v>
      </c>
      <c r="H154" s="37">
        <v>451.28039999999999</v>
      </c>
      <c r="I154" s="42">
        <f>IF(Table2[[#This Row],[Order Priority]]=Introduction!$B$42,1,0)</f>
        <v>0</v>
      </c>
      <c r="J154" s="42">
        <f>IF(Table2[[#This Row],[Order Priority]]=Introduction!$B$43,1,0)</f>
        <v>0</v>
      </c>
      <c r="K154" s="42">
        <f>IF(Table2[[#This Row],[Order Priority]]=Introduction!$B$44,1,0)</f>
        <v>1</v>
      </c>
      <c r="L154" s="42">
        <f>IF(Table2[[#This Row],[Order Priority]]=Introduction!$B$45,1,0)</f>
        <v>0</v>
      </c>
      <c r="M154" s="42">
        <f>IF(Table2[[#This Row],[Ship Mode]]=Introduction!$C$42,1,0)</f>
        <v>1</v>
      </c>
      <c r="N154" s="41">
        <f>IF(Table2[[#This Row],[Ship Mode]]=Introduction!$C$44,1,0)</f>
        <v>0</v>
      </c>
      <c r="O154" s="41">
        <f>IF(Table2[[#This Row],[Customer Segment]]=Introduction!$D$45,1,0)</f>
        <v>0</v>
      </c>
      <c r="P154" s="41">
        <f>IF(Table2[[#This Row],[Customer Segment]]=Introduction!$D$42,1,0)</f>
        <v>0</v>
      </c>
      <c r="Q154" s="41">
        <f>IF(Table2[[#This Row],[Customer Segment]]=Introduction!$D$44,1,0)</f>
        <v>1</v>
      </c>
      <c r="R154" s="34">
        <v>1020.08</v>
      </c>
      <c r="S1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3007.4897357381979</v>
      </c>
    </row>
    <row r="155" spans="1:19" x14ac:dyDescent="0.2">
      <c r="A155" s="1" t="s">
        <v>23</v>
      </c>
      <c r="B155" s="1" t="s">
        <v>14</v>
      </c>
      <c r="C155" s="1" t="s">
        <v>47</v>
      </c>
      <c r="D155" s="39">
        <v>0</v>
      </c>
      <c r="E155" s="39">
        <v>8.74</v>
      </c>
      <c r="F155" s="39">
        <v>1.39</v>
      </c>
      <c r="G155" s="39">
        <v>0.38</v>
      </c>
      <c r="H155" s="39">
        <v>44.988</v>
      </c>
      <c r="I155" s="42">
        <f>IF(Table2[[#This Row],[Order Priority]]=Introduction!$B$42,1,0)</f>
        <v>0</v>
      </c>
      <c r="J155" s="42">
        <f>IF(Table2[[#This Row],[Order Priority]]=Introduction!$B$43,1,0)</f>
        <v>0</v>
      </c>
      <c r="K155" s="42">
        <f>IF(Table2[[#This Row],[Order Priority]]=Introduction!$B$44,1,0)</f>
        <v>1</v>
      </c>
      <c r="L155" s="42">
        <f>IF(Table2[[#This Row],[Order Priority]]=Introduction!$B$45,1,0)</f>
        <v>0</v>
      </c>
      <c r="M155" s="42">
        <f>IF(Table2[[#This Row],[Ship Mode]]=Introduction!$C$42,1,0)</f>
        <v>0</v>
      </c>
      <c r="N155" s="41">
        <f>IF(Table2[[#This Row],[Ship Mode]]=Introduction!$C$44,1,0)</f>
        <v>1</v>
      </c>
      <c r="O155" s="41">
        <f>IF(Table2[[#This Row],[Customer Segment]]=Introduction!$D$45,1,0)</f>
        <v>0</v>
      </c>
      <c r="P155" s="41">
        <f>IF(Table2[[#This Row],[Customer Segment]]=Introduction!$D$42,1,0)</f>
        <v>0</v>
      </c>
      <c r="Q155" s="41">
        <f>IF(Table2[[#This Row],[Customer Segment]]=Introduction!$D$44,1,0)</f>
        <v>1</v>
      </c>
      <c r="R155" s="1">
        <v>65.2</v>
      </c>
      <c r="S1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174.89905115678772</v>
      </c>
    </row>
    <row r="156" spans="1:19" x14ac:dyDescent="0.2">
      <c r="A156" s="1" t="s">
        <v>23</v>
      </c>
      <c r="B156" s="1" t="s">
        <v>14</v>
      </c>
      <c r="C156" s="1" t="s">
        <v>47</v>
      </c>
      <c r="D156" s="37">
        <v>0.02</v>
      </c>
      <c r="E156" s="37">
        <v>1.98</v>
      </c>
      <c r="F156" s="37">
        <v>0.7</v>
      </c>
      <c r="G156" s="37">
        <v>0.83</v>
      </c>
      <c r="H156" s="37">
        <v>-20.732800000000001</v>
      </c>
      <c r="I156" s="42">
        <f>IF(Table2[[#This Row],[Order Priority]]=Introduction!$B$42,1,0)</f>
        <v>0</v>
      </c>
      <c r="J156" s="42">
        <f>IF(Table2[[#This Row],[Order Priority]]=Introduction!$B$43,1,0)</f>
        <v>0</v>
      </c>
      <c r="K156" s="42">
        <f>IF(Table2[[#This Row],[Order Priority]]=Introduction!$B$44,1,0)</f>
        <v>1</v>
      </c>
      <c r="L156" s="42">
        <f>IF(Table2[[#This Row],[Order Priority]]=Introduction!$B$45,1,0)</f>
        <v>0</v>
      </c>
      <c r="M156" s="42">
        <f>IF(Table2[[#This Row],[Ship Mode]]=Introduction!$C$42,1,0)</f>
        <v>0</v>
      </c>
      <c r="N156" s="41">
        <f>IF(Table2[[#This Row],[Ship Mode]]=Introduction!$C$44,1,0)</f>
        <v>1</v>
      </c>
      <c r="O156" s="41">
        <f>IF(Table2[[#This Row],[Customer Segment]]=Introduction!$D$45,1,0)</f>
        <v>0</v>
      </c>
      <c r="P156" s="41">
        <f>IF(Table2[[#This Row],[Customer Segment]]=Introduction!$D$42,1,0)</f>
        <v>0</v>
      </c>
      <c r="Q156" s="41">
        <f>IF(Table2[[#This Row],[Customer Segment]]=Introduction!$D$44,1,0)</f>
        <v>1</v>
      </c>
      <c r="R156" s="34">
        <v>22.59</v>
      </c>
      <c r="S1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428.16380703714913</v>
      </c>
    </row>
    <row r="157" spans="1:19" x14ac:dyDescent="0.2">
      <c r="A157" s="1" t="s">
        <v>23</v>
      </c>
      <c r="B157" s="1" t="s">
        <v>14</v>
      </c>
      <c r="C157" s="1" t="s">
        <v>70</v>
      </c>
      <c r="D157" s="39">
        <v>0.01</v>
      </c>
      <c r="E157" s="39">
        <v>29.89</v>
      </c>
      <c r="F157" s="39">
        <v>1.99</v>
      </c>
      <c r="G157" s="39">
        <v>0.5</v>
      </c>
      <c r="H157" s="39">
        <v>-74.64</v>
      </c>
      <c r="I157" s="42">
        <f>IF(Table2[[#This Row],[Order Priority]]=Introduction!$B$42,1,0)</f>
        <v>0</v>
      </c>
      <c r="J157" s="42">
        <f>IF(Table2[[#This Row],[Order Priority]]=Introduction!$B$43,1,0)</f>
        <v>0</v>
      </c>
      <c r="K157" s="42">
        <f>IF(Table2[[#This Row],[Order Priority]]=Introduction!$B$44,1,0)</f>
        <v>1</v>
      </c>
      <c r="L157" s="42">
        <f>IF(Table2[[#This Row],[Order Priority]]=Introduction!$B$45,1,0)</f>
        <v>0</v>
      </c>
      <c r="M157" s="42">
        <f>IF(Table2[[#This Row],[Ship Mode]]=Introduction!$C$42,1,0)</f>
        <v>0</v>
      </c>
      <c r="N157" s="41">
        <f>IF(Table2[[#This Row],[Ship Mode]]=Introduction!$C$44,1,0)</f>
        <v>1</v>
      </c>
      <c r="O157" s="41">
        <f>IF(Table2[[#This Row],[Customer Segment]]=Introduction!$D$45,1,0)</f>
        <v>0</v>
      </c>
      <c r="P157" s="41">
        <f>IF(Table2[[#This Row],[Customer Segment]]=Introduction!$D$42,1,0)</f>
        <v>0</v>
      </c>
      <c r="Q157" s="41">
        <f>IF(Table2[[#This Row],[Customer Segment]]=Introduction!$D$44,1,0)</f>
        <v>0</v>
      </c>
      <c r="R157" s="1">
        <v>31.96</v>
      </c>
      <c r="S1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197.94173058508667</v>
      </c>
    </row>
    <row r="158" spans="1:19" x14ac:dyDescent="0.2">
      <c r="A158" s="1" t="s">
        <v>92</v>
      </c>
      <c r="B158" s="1" t="s">
        <v>14</v>
      </c>
      <c r="C158" s="1" t="s">
        <v>15</v>
      </c>
      <c r="D158" s="37">
        <v>0.1</v>
      </c>
      <c r="E158" s="37">
        <v>40.98</v>
      </c>
      <c r="F158" s="37">
        <v>6.5</v>
      </c>
      <c r="G158" s="37">
        <v>0.74</v>
      </c>
      <c r="H158" s="37">
        <v>66.852000000000004</v>
      </c>
      <c r="I158" s="42">
        <f>IF(Table2[[#This Row],[Order Priority]]=Introduction!$B$42,1,0)</f>
        <v>0</v>
      </c>
      <c r="J158" s="42">
        <f>IF(Table2[[#This Row],[Order Priority]]=Introduction!$B$43,1,0)</f>
        <v>0</v>
      </c>
      <c r="K158" s="42">
        <f>IF(Table2[[#This Row],[Order Priority]]=Introduction!$B$44,1,0)</f>
        <v>0</v>
      </c>
      <c r="L158" s="42">
        <f>IF(Table2[[#This Row],[Order Priority]]=Introduction!$B$45,1,0)</f>
        <v>1</v>
      </c>
      <c r="M158" s="42">
        <f>IF(Table2[[#This Row],[Ship Mode]]=Introduction!$C$42,1,0)</f>
        <v>0</v>
      </c>
      <c r="N158" s="41">
        <f>IF(Table2[[#This Row],[Ship Mode]]=Introduction!$C$44,1,0)</f>
        <v>1</v>
      </c>
      <c r="O158" s="41">
        <f>IF(Table2[[#This Row],[Customer Segment]]=Introduction!$D$45,1,0)</f>
        <v>0</v>
      </c>
      <c r="P158" s="41">
        <f>IF(Table2[[#This Row],[Customer Segment]]=Introduction!$D$42,1,0)</f>
        <v>1</v>
      </c>
      <c r="Q158" s="41">
        <f>IF(Table2[[#This Row],[Customer Segment]]=Introduction!$D$44,1,0)</f>
        <v>0</v>
      </c>
      <c r="R158" s="34">
        <v>120.34</v>
      </c>
      <c r="S1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546.30122106644353</v>
      </c>
    </row>
    <row r="159" spans="1:19" x14ac:dyDescent="0.2">
      <c r="A159" s="1" t="s">
        <v>46</v>
      </c>
      <c r="B159" s="1" t="s">
        <v>14</v>
      </c>
      <c r="C159" s="1" t="s">
        <v>70</v>
      </c>
      <c r="D159" s="39">
        <v>0.09</v>
      </c>
      <c r="E159" s="39">
        <v>27.75</v>
      </c>
      <c r="F159" s="39">
        <v>19.989999999999998</v>
      </c>
      <c r="G159" s="39">
        <v>0.67</v>
      </c>
      <c r="H159" s="39">
        <v>-224.64400000000001</v>
      </c>
      <c r="I159" s="42">
        <f>IF(Table2[[#This Row],[Order Priority]]=Introduction!$B$42,1,0)</f>
        <v>0</v>
      </c>
      <c r="J159" s="42">
        <f>IF(Table2[[#This Row],[Order Priority]]=Introduction!$B$43,1,0)</f>
        <v>0</v>
      </c>
      <c r="K159" s="42">
        <f>IF(Table2[[#This Row],[Order Priority]]=Introduction!$B$44,1,0)</f>
        <v>0</v>
      </c>
      <c r="L159" s="42">
        <f>IF(Table2[[#This Row],[Order Priority]]=Introduction!$B$45,1,0)</f>
        <v>0</v>
      </c>
      <c r="M159" s="42">
        <f>IF(Table2[[#This Row],[Ship Mode]]=Introduction!$C$42,1,0)</f>
        <v>0</v>
      </c>
      <c r="N159" s="41">
        <f>IF(Table2[[#This Row],[Ship Mode]]=Introduction!$C$44,1,0)</f>
        <v>1</v>
      </c>
      <c r="O159" s="41">
        <f>IF(Table2[[#This Row],[Customer Segment]]=Introduction!$D$45,1,0)</f>
        <v>0</v>
      </c>
      <c r="P159" s="41">
        <f>IF(Table2[[#This Row],[Customer Segment]]=Introduction!$D$42,1,0)</f>
        <v>0</v>
      </c>
      <c r="Q159" s="41">
        <f>IF(Table2[[#This Row],[Customer Segment]]=Introduction!$D$44,1,0)</f>
        <v>0</v>
      </c>
      <c r="R159" s="1">
        <v>257.52</v>
      </c>
      <c r="S1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744.83202361248516</v>
      </c>
    </row>
    <row r="160" spans="1:19" x14ac:dyDescent="0.2">
      <c r="A160" s="1" t="s">
        <v>46</v>
      </c>
      <c r="B160" s="1" t="s">
        <v>14</v>
      </c>
      <c r="C160" s="1" t="s">
        <v>47</v>
      </c>
      <c r="D160" s="37">
        <v>7.0000000000000007E-2</v>
      </c>
      <c r="E160" s="37">
        <v>65.989999999999995</v>
      </c>
      <c r="F160" s="37">
        <v>8.8000000000000007</v>
      </c>
      <c r="G160" s="37">
        <v>0.57999999999999996</v>
      </c>
      <c r="H160" s="37">
        <v>109.836</v>
      </c>
      <c r="I160" s="42">
        <f>IF(Table2[[#This Row],[Order Priority]]=Introduction!$B$42,1,0)</f>
        <v>0</v>
      </c>
      <c r="J160" s="42">
        <f>IF(Table2[[#This Row],[Order Priority]]=Introduction!$B$43,1,0)</f>
        <v>0</v>
      </c>
      <c r="K160" s="42">
        <f>IF(Table2[[#This Row],[Order Priority]]=Introduction!$B$44,1,0)</f>
        <v>0</v>
      </c>
      <c r="L160" s="42">
        <f>IF(Table2[[#This Row],[Order Priority]]=Introduction!$B$45,1,0)</f>
        <v>0</v>
      </c>
      <c r="M160" s="42">
        <f>IF(Table2[[#This Row],[Ship Mode]]=Introduction!$C$42,1,0)</f>
        <v>0</v>
      </c>
      <c r="N160" s="41">
        <f>IF(Table2[[#This Row],[Ship Mode]]=Introduction!$C$44,1,0)</f>
        <v>1</v>
      </c>
      <c r="O160" s="41">
        <f>IF(Table2[[#This Row],[Customer Segment]]=Introduction!$D$45,1,0)</f>
        <v>0</v>
      </c>
      <c r="P160" s="41">
        <f>IF(Table2[[#This Row],[Customer Segment]]=Introduction!$D$42,1,0)</f>
        <v>0</v>
      </c>
      <c r="Q160" s="41">
        <f>IF(Table2[[#This Row],[Customer Segment]]=Introduction!$D$44,1,0)</f>
        <v>1</v>
      </c>
      <c r="R160" s="34">
        <v>471.66</v>
      </c>
      <c r="S1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866.7258581093555</v>
      </c>
    </row>
    <row r="161" spans="1:19" x14ac:dyDescent="0.2">
      <c r="A161" s="1" t="s">
        <v>46</v>
      </c>
      <c r="B161" s="1" t="s">
        <v>63</v>
      </c>
      <c r="C161" s="1" t="s">
        <v>47</v>
      </c>
      <c r="D161" s="39">
        <v>0</v>
      </c>
      <c r="E161" s="39">
        <v>10.01</v>
      </c>
      <c r="F161" s="39">
        <v>1.99</v>
      </c>
      <c r="G161" s="39">
        <v>0.41</v>
      </c>
      <c r="H161" s="39">
        <v>82.703400000000002</v>
      </c>
      <c r="I161" s="42">
        <f>IF(Table2[[#This Row],[Order Priority]]=Introduction!$B$42,1,0)</f>
        <v>0</v>
      </c>
      <c r="J161" s="42">
        <f>IF(Table2[[#This Row],[Order Priority]]=Introduction!$B$43,1,0)</f>
        <v>0</v>
      </c>
      <c r="K161" s="42">
        <f>IF(Table2[[#This Row],[Order Priority]]=Introduction!$B$44,1,0)</f>
        <v>0</v>
      </c>
      <c r="L161" s="42">
        <f>IF(Table2[[#This Row],[Order Priority]]=Introduction!$B$45,1,0)</f>
        <v>0</v>
      </c>
      <c r="M161" s="42">
        <f>IF(Table2[[#This Row],[Ship Mode]]=Introduction!$C$42,1,0)</f>
        <v>0</v>
      </c>
      <c r="N161" s="41">
        <f>IF(Table2[[#This Row],[Ship Mode]]=Introduction!$C$44,1,0)</f>
        <v>0</v>
      </c>
      <c r="O161" s="41">
        <f>IF(Table2[[#This Row],[Customer Segment]]=Introduction!$D$45,1,0)</f>
        <v>0</v>
      </c>
      <c r="P161" s="41">
        <f>IF(Table2[[#This Row],[Customer Segment]]=Introduction!$D$42,1,0)</f>
        <v>0</v>
      </c>
      <c r="Q161" s="41">
        <f>IF(Table2[[#This Row],[Customer Segment]]=Introduction!$D$44,1,0)</f>
        <v>1</v>
      </c>
      <c r="R161" s="1">
        <v>119.86</v>
      </c>
      <c r="S1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298.06384859984257</v>
      </c>
    </row>
    <row r="162" spans="1:19" x14ac:dyDescent="0.2">
      <c r="A162" s="1" t="s">
        <v>46</v>
      </c>
      <c r="B162" s="1" t="s">
        <v>14</v>
      </c>
      <c r="C162" s="1" t="s">
        <v>47</v>
      </c>
      <c r="D162" s="37">
        <v>7.0000000000000007E-2</v>
      </c>
      <c r="E162" s="37">
        <v>65.989999999999995</v>
      </c>
      <c r="F162" s="37">
        <v>8.8000000000000007</v>
      </c>
      <c r="G162" s="37">
        <v>0.57999999999999996</v>
      </c>
      <c r="H162" s="37">
        <v>109.836</v>
      </c>
      <c r="I162" s="42">
        <f>IF(Table2[[#This Row],[Order Priority]]=Introduction!$B$42,1,0)</f>
        <v>0</v>
      </c>
      <c r="J162" s="42">
        <f>IF(Table2[[#This Row],[Order Priority]]=Introduction!$B$43,1,0)</f>
        <v>0</v>
      </c>
      <c r="K162" s="42">
        <f>IF(Table2[[#This Row],[Order Priority]]=Introduction!$B$44,1,0)</f>
        <v>0</v>
      </c>
      <c r="L162" s="42">
        <f>IF(Table2[[#This Row],[Order Priority]]=Introduction!$B$45,1,0)</f>
        <v>0</v>
      </c>
      <c r="M162" s="42">
        <f>IF(Table2[[#This Row],[Ship Mode]]=Introduction!$C$42,1,0)</f>
        <v>0</v>
      </c>
      <c r="N162" s="41">
        <f>IF(Table2[[#This Row],[Ship Mode]]=Introduction!$C$44,1,0)</f>
        <v>1</v>
      </c>
      <c r="O162" s="41">
        <f>IF(Table2[[#This Row],[Customer Segment]]=Introduction!$D$45,1,0)</f>
        <v>0</v>
      </c>
      <c r="P162" s="41">
        <f>IF(Table2[[#This Row],[Customer Segment]]=Introduction!$D$42,1,0)</f>
        <v>0</v>
      </c>
      <c r="Q162" s="41">
        <f>IF(Table2[[#This Row],[Customer Segment]]=Introduction!$D$44,1,0)</f>
        <v>1</v>
      </c>
      <c r="R162" s="34">
        <v>1939.03</v>
      </c>
      <c r="S1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866.7258581093555</v>
      </c>
    </row>
    <row r="163" spans="1:19" x14ac:dyDescent="0.2">
      <c r="A163" s="1" t="s">
        <v>46</v>
      </c>
      <c r="B163" s="1" t="s">
        <v>63</v>
      </c>
      <c r="C163" s="1" t="s">
        <v>47</v>
      </c>
      <c r="D163" s="39">
        <v>0</v>
      </c>
      <c r="E163" s="39">
        <v>10.01</v>
      </c>
      <c r="F163" s="39">
        <v>1.99</v>
      </c>
      <c r="G163" s="39">
        <v>0.41</v>
      </c>
      <c r="H163" s="39">
        <v>128.03</v>
      </c>
      <c r="I163" s="42">
        <f>IF(Table2[[#This Row],[Order Priority]]=Introduction!$B$42,1,0)</f>
        <v>0</v>
      </c>
      <c r="J163" s="42">
        <f>IF(Table2[[#This Row],[Order Priority]]=Introduction!$B$43,1,0)</f>
        <v>0</v>
      </c>
      <c r="K163" s="42">
        <f>IF(Table2[[#This Row],[Order Priority]]=Introduction!$B$44,1,0)</f>
        <v>0</v>
      </c>
      <c r="L163" s="42">
        <f>IF(Table2[[#This Row],[Order Priority]]=Introduction!$B$45,1,0)</f>
        <v>0</v>
      </c>
      <c r="M163" s="42">
        <f>IF(Table2[[#This Row],[Ship Mode]]=Introduction!$C$42,1,0)</f>
        <v>0</v>
      </c>
      <c r="N163" s="41">
        <f>IF(Table2[[#This Row],[Ship Mode]]=Introduction!$C$44,1,0)</f>
        <v>0</v>
      </c>
      <c r="O163" s="41">
        <f>IF(Table2[[#This Row],[Customer Segment]]=Introduction!$D$45,1,0)</f>
        <v>0</v>
      </c>
      <c r="P163" s="41">
        <f>IF(Table2[[#This Row],[Customer Segment]]=Introduction!$D$42,1,0)</f>
        <v>0</v>
      </c>
      <c r="Q163" s="41">
        <f>IF(Table2[[#This Row],[Customer Segment]]=Introduction!$D$44,1,0)</f>
        <v>1</v>
      </c>
      <c r="R163" s="1">
        <v>457.63</v>
      </c>
      <c r="S1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344.47945290797907</v>
      </c>
    </row>
    <row r="164" spans="1:19" x14ac:dyDescent="0.2">
      <c r="A164" s="1" t="s">
        <v>1</v>
      </c>
      <c r="B164" s="1" t="s">
        <v>14</v>
      </c>
      <c r="C164" s="1" t="s">
        <v>47</v>
      </c>
      <c r="D164" s="37">
        <v>0.06</v>
      </c>
      <c r="E164" s="37">
        <v>2.08</v>
      </c>
      <c r="F164" s="37">
        <v>5.33</v>
      </c>
      <c r="G164" s="37">
        <v>0.43</v>
      </c>
      <c r="H164" s="37">
        <v>-82.559200000000004</v>
      </c>
      <c r="I164" s="42">
        <f>IF(Table2[[#This Row],[Order Priority]]=Introduction!$B$42,1,0)</f>
        <v>1</v>
      </c>
      <c r="J164" s="42">
        <f>IF(Table2[[#This Row],[Order Priority]]=Introduction!$B$43,1,0)</f>
        <v>0</v>
      </c>
      <c r="K164" s="42">
        <f>IF(Table2[[#This Row],[Order Priority]]=Introduction!$B$44,1,0)</f>
        <v>0</v>
      </c>
      <c r="L164" s="42">
        <f>IF(Table2[[#This Row],[Order Priority]]=Introduction!$B$45,1,0)</f>
        <v>0</v>
      </c>
      <c r="M164" s="42">
        <f>IF(Table2[[#This Row],[Ship Mode]]=Introduction!$C$42,1,0)</f>
        <v>0</v>
      </c>
      <c r="N164" s="41">
        <f>IF(Table2[[#This Row],[Ship Mode]]=Introduction!$C$44,1,0)</f>
        <v>1</v>
      </c>
      <c r="O164" s="41">
        <f>IF(Table2[[#This Row],[Customer Segment]]=Introduction!$D$45,1,0)</f>
        <v>0</v>
      </c>
      <c r="P164" s="41">
        <f>IF(Table2[[#This Row],[Customer Segment]]=Introduction!$D$42,1,0)</f>
        <v>0</v>
      </c>
      <c r="Q164" s="41">
        <f>IF(Table2[[#This Row],[Customer Segment]]=Introduction!$D$44,1,0)</f>
        <v>1</v>
      </c>
      <c r="R164" s="34">
        <v>9.23</v>
      </c>
      <c r="S1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344.47126476445203</v>
      </c>
    </row>
    <row r="165" spans="1:19" x14ac:dyDescent="0.2">
      <c r="A165" s="1" t="s">
        <v>23</v>
      </c>
      <c r="B165" s="1" t="s">
        <v>14</v>
      </c>
      <c r="C165" s="1" t="s">
        <v>70</v>
      </c>
      <c r="D165" s="39">
        <v>0.02</v>
      </c>
      <c r="E165" s="39">
        <v>48.04</v>
      </c>
      <c r="F165" s="39">
        <v>5.09</v>
      </c>
      <c r="G165" s="39">
        <v>0.37</v>
      </c>
      <c r="H165" s="39">
        <v>105.2526</v>
      </c>
      <c r="I165" s="42">
        <f>IF(Table2[[#This Row],[Order Priority]]=Introduction!$B$42,1,0)</f>
        <v>0</v>
      </c>
      <c r="J165" s="42">
        <f>IF(Table2[[#This Row],[Order Priority]]=Introduction!$B$43,1,0)</f>
        <v>0</v>
      </c>
      <c r="K165" s="42">
        <f>IF(Table2[[#This Row],[Order Priority]]=Introduction!$B$44,1,0)</f>
        <v>1</v>
      </c>
      <c r="L165" s="42">
        <f>IF(Table2[[#This Row],[Order Priority]]=Introduction!$B$45,1,0)</f>
        <v>0</v>
      </c>
      <c r="M165" s="42">
        <f>IF(Table2[[#This Row],[Ship Mode]]=Introduction!$C$42,1,0)</f>
        <v>0</v>
      </c>
      <c r="N165" s="41">
        <f>IF(Table2[[#This Row],[Ship Mode]]=Introduction!$C$44,1,0)</f>
        <v>1</v>
      </c>
      <c r="O165" s="41">
        <f>IF(Table2[[#This Row],[Customer Segment]]=Introduction!$D$45,1,0)</f>
        <v>0</v>
      </c>
      <c r="P165" s="41">
        <f>IF(Table2[[#This Row],[Customer Segment]]=Introduction!$D$42,1,0)</f>
        <v>0</v>
      </c>
      <c r="Q165" s="41">
        <f>IF(Table2[[#This Row],[Customer Segment]]=Introduction!$D$44,1,0)</f>
        <v>0</v>
      </c>
      <c r="R165" s="1">
        <v>152.54</v>
      </c>
      <c r="S1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410.04319569979964</v>
      </c>
    </row>
    <row r="166" spans="1:19" x14ac:dyDescent="0.2">
      <c r="A166" s="1" t="s">
        <v>23</v>
      </c>
      <c r="B166" s="1" t="s">
        <v>14</v>
      </c>
      <c r="C166" s="1" t="s">
        <v>15</v>
      </c>
      <c r="D166" s="37">
        <v>0.06</v>
      </c>
      <c r="E166" s="37">
        <v>7.99</v>
      </c>
      <c r="F166" s="37">
        <v>5.03</v>
      </c>
      <c r="G166" s="37">
        <v>0.6</v>
      </c>
      <c r="H166" s="37">
        <v>-122.133</v>
      </c>
      <c r="I166" s="42">
        <f>IF(Table2[[#This Row],[Order Priority]]=Introduction!$B$42,1,0)</f>
        <v>0</v>
      </c>
      <c r="J166" s="42">
        <f>IF(Table2[[#This Row],[Order Priority]]=Introduction!$B$43,1,0)</f>
        <v>0</v>
      </c>
      <c r="K166" s="42">
        <f>IF(Table2[[#This Row],[Order Priority]]=Introduction!$B$44,1,0)</f>
        <v>1</v>
      </c>
      <c r="L166" s="42">
        <f>IF(Table2[[#This Row],[Order Priority]]=Introduction!$B$45,1,0)</f>
        <v>0</v>
      </c>
      <c r="M166" s="42">
        <f>IF(Table2[[#This Row],[Ship Mode]]=Introduction!$C$42,1,0)</f>
        <v>0</v>
      </c>
      <c r="N166" s="41">
        <f>IF(Table2[[#This Row],[Ship Mode]]=Introduction!$C$44,1,0)</f>
        <v>1</v>
      </c>
      <c r="O166" s="41">
        <f>IF(Table2[[#This Row],[Customer Segment]]=Introduction!$D$45,1,0)</f>
        <v>0</v>
      </c>
      <c r="P166" s="41">
        <f>IF(Table2[[#This Row],[Customer Segment]]=Introduction!$D$42,1,0)</f>
        <v>1</v>
      </c>
      <c r="Q166" s="41">
        <f>IF(Table2[[#This Row],[Customer Segment]]=Introduction!$D$44,1,0)</f>
        <v>0</v>
      </c>
      <c r="R166" s="34">
        <v>65.739999999999995</v>
      </c>
      <c r="S1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185.8554408109143</v>
      </c>
    </row>
    <row r="167" spans="1:19" x14ac:dyDescent="0.2">
      <c r="A167" s="1" t="s">
        <v>23</v>
      </c>
      <c r="B167" s="1" t="s">
        <v>14</v>
      </c>
      <c r="C167" s="1" t="s">
        <v>70</v>
      </c>
      <c r="D167" s="39">
        <v>0.06</v>
      </c>
      <c r="E167" s="39">
        <v>4.4800000000000004</v>
      </c>
      <c r="F167" s="39">
        <v>49</v>
      </c>
      <c r="G167" s="39">
        <v>0.6</v>
      </c>
      <c r="H167" s="39">
        <v>-566</v>
      </c>
      <c r="I167" s="42">
        <f>IF(Table2[[#This Row],[Order Priority]]=Introduction!$B$42,1,0)</f>
        <v>0</v>
      </c>
      <c r="J167" s="42">
        <f>IF(Table2[[#This Row],[Order Priority]]=Introduction!$B$43,1,0)</f>
        <v>0</v>
      </c>
      <c r="K167" s="42">
        <f>IF(Table2[[#This Row],[Order Priority]]=Introduction!$B$44,1,0)</f>
        <v>1</v>
      </c>
      <c r="L167" s="42">
        <f>IF(Table2[[#This Row],[Order Priority]]=Introduction!$B$45,1,0)</f>
        <v>0</v>
      </c>
      <c r="M167" s="42">
        <f>IF(Table2[[#This Row],[Ship Mode]]=Introduction!$C$42,1,0)</f>
        <v>0</v>
      </c>
      <c r="N167" s="41">
        <f>IF(Table2[[#This Row],[Ship Mode]]=Introduction!$C$44,1,0)</f>
        <v>1</v>
      </c>
      <c r="O167" s="41">
        <f>IF(Table2[[#This Row],[Customer Segment]]=Introduction!$D$45,1,0)</f>
        <v>0</v>
      </c>
      <c r="P167" s="41">
        <f>IF(Table2[[#This Row],[Customer Segment]]=Introduction!$D$42,1,0)</f>
        <v>0</v>
      </c>
      <c r="Q167" s="41">
        <f>IF(Table2[[#This Row],[Customer Segment]]=Introduction!$D$44,1,0)</f>
        <v>0</v>
      </c>
      <c r="R167" s="1">
        <v>32.6</v>
      </c>
      <c r="S1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964.56451293494376</v>
      </c>
    </row>
    <row r="168" spans="1:19" x14ac:dyDescent="0.2">
      <c r="A168" s="1" t="s">
        <v>23</v>
      </c>
      <c r="B168" s="1" t="s">
        <v>14</v>
      </c>
      <c r="C168" s="1" t="s">
        <v>15</v>
      </c>
      <c r="D168" s="37">
        <v>7.0000000000000007E-2</v>
      </c>
      <c r="E168" s="37">
        <v>5.98</v>
      </c>
      <c r="F168" s="37">
        <v>5.79</v>
      </c>
      <c r="G168" s="37">
        <v>0.36</v>
      </c>
      <c r="H168" s="37">
        <v>-41.972700000000003</v>
      </c>
      <c r="I168" s="42">
        <f>IF(Table2[[#This Row],[Order Priority]]=Introduction!$B$42,1,0)</f>
        <v>0</v>
      </c>
      <c r="J168" s="42">
        <f>IF(Table2[[#This Row],[Order Priority]]=Introduction!$B$43,1,0)</f>
        <v>0</v>
      </c>
      <c r="K168" s="42">
        <f>IF(Table2[[#This Row],[Order Priority]]=Introduction!$B$44,1,0)</f>
        <v>1</v>
      </c>
      <c r="L168" s="42">
        <f>IF(Table2[[#This Row],[Order Priority]]=Introduction!$B$45,1,0)</f>
        <v>0</v>
      </c>
      <c r="M168" s="42">
        <f>IF(Table2[[#This Row],[Ship Mode]]=Introduction!$C$42,1,0)</f>
        <v>0</v>
      </c>
      <c r="N168" s="41">
        <f>IF(Table2[[#This Row],[Ship Mode]]=Introduction!$C$44,1,0)</f>
        <v>1</v>
      </c>
      <c r="O168" s="41">
        <f>IF(Table2[[#This Row],[Customer Segment]]=Introduction!$D$45,1,0)</f>
        <v>0</v>
      </c>
      <c r="P168" s="41">
        <f>IF(Table2[[#This Row],[Customer Segment]]=Introduction!$D$42,1,0)</f>
        <v>1</v>
      </c>
      <c r="Q168" s="41">
        <f>IF(Table2[[#This Row],[Customer Segment]]=Introduction!$D$44,1,0)</f>
        <v>0</v>
      </c>
      <c r="R168" s="34">
        <v>77.42</v>
      </c>
      <c r="S1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76.557352750034312</v>
      </c>
    </row>
    <row r="169" spans="1:19" x14ac:dyDescent="0.2">
      <c r="A169" s="1" t="s">
        <v>92</v>
      </c>
      <c r="B169" s="1" t="s">
        <v>14</v>
      </c>
      <c r="C169" s="1" t="s">
        <v>15</v>
      </c>
      <c r="D169" s="39">
        <v>0.08</v>
      </c>
      <c r="E169" s="39">
        <v>125.99</v>
      </c>
      <c r="F169" s="39">
        <v>4.2</v>
      </c>
      <c r="G169" s="39">
        <v>0.56999999999999995</v>
      </c>
      <c r="H169" s="39">
        <v>989.81190000000004</v>
      </c>
      <c r="I169" s="42">
        <f>IF(Table2[[#This Row],[Order Priority]]=Introduction!$B$42,1,0)</f>
        <v>0</v>
      </c>
      <c r="J169" s="42">
        <f>IF(Table2[[#This Row],[Order Priority]]=Introduction!$B$43,1,0)</f>
        <v>0</v>
      </c>
      <c r="K169" s="42">
        <f>IF(Table2[[#This Row],[Order Priority]]=Introduction!$B$44,1,0)</f>
        <v>0</v>
      </c>
      <c r="L169" s="42">
        <f>IF(Table2[[#This Row],[Order Priority]]=Introduction!$B$45,1,0)</f>
        <v>1</v>
      </c>
      <c r="M169" s="42">
        <f>IF(Table2[[#This Row],[Ship Mode]]=Introduction!$C$42,1,0)</f>
        <v>0</v>
      </c>
      <c r="N169" s="41">
        <f>IF(Table2[[#This Row],[Ship Mode]]=Introduction!$C$44,1,0)</f>
        <v>1</v>
      </c>
      <c r="O169" s="41">
        <f>IF(Table2[[#This Row],[Customer Segment]]=Introduction!$D$45,1,0)</f>
        <v>0</v>
      </c>
      <c r="P169" s="41">
        <f>IF(Table2[[#This Row],[Customer Segment]]=Introduction!$D$42,1,0)</f>
        <v>1</v>
      </c>
      <c r="Q169" s="41">
        <f>IF(Table2[[#This Row],[Customer Segment]]=Introduction!$D$44,1,0)</f>
        <v>0</v>
      </c>
      <c r="R169" s="1">
        <v>1434.51</v>
      </c>
      <c r="S1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1566.1321846151545</v>
      </c>
    </row>
    <row r="170" spans="1:19" x14ac:dyDescent="0.2">
      <c r="A170" s="1" t="s">
        <v>1</v>
      </c>
      <c r="B170" s="1" t="s">
        <v>14</v>
      </c>
      <c r="C170" s="1" t="s">
        <v>3</v>
      </c>
      <c r="D170" s="37">
        <v>0.08</v>
      </c>
      <c r="E170" s="37">
        <v>7.77</v>
      </c>
      <c r="F170" s="37">
        <v>9.23</v>
      </c>
      <c r="G170" s="37">
        <v>0.57999999999999996</v>
      </c>
      <c r="H170" s="37">
        <v>-209.25</v>
      </c>
      <c r="I170" s="42">
        <f>IF(Table2[[#This Row],[Order Priority]]=Introduction!$B$42,1,0)</f>
        <v>1</v>
      </c>
      <c r="J170" s="42">
        <f>IF(Table2[[#This Row],[Order Priority]]=Introduction!$B$43,1,0)</f>
        <v>0</v>
      </c>
      <c r="K170" s="42">
        <f>IF(Table2[[#This Row],[Order Priority]]=Introduction!$B$44,1,0)</f>
        <v>0</v>
      </c>
      <c r="L170" s="42">
        <f>IF(Table2[[#This Row],[Order Priority]]=Introduction!$B$45,1,0)</f>
        <v>0</v>
      </c>
      <c r="M170" s="42">
        <f>IF(Table2[[#This Row],[Ship Mode]]=Introduction!$C$42,1,0)</f>
        <v>0</v>
      </c>
      <c r="N170" s="41">
        <f>IF(Table2[[#This Row],[Ship Mode]]=Introduction!$C$44,1,0)</f>
        <v>1</v>
      </c>
      <c r="O170" s="41">
        <f>IF(Table2[[#This Row],[Customer Segment]]=Introduction!$D$45,1,0)</f>
        <v>1</v>
      </c>
      <c r="P170" s="41">
        <f>IF(Table2[[#This Row],[Customer Segment]]=Introduction!$D$42,1,0)</f>
        <v>0</v>
      </c>
      <c r="Q170" s="41">
        <f>IF(Table2[[#This Row],[Customer Segment]]=Introduction!$D$44,1,0)</f>
        <v>0</v>
      </c>
      <c r="R170" s="34">
        <v>56.44</v>
      </c>
      <c r="S1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412.34293005952338</v>
      </c>
    </row>
    <row r="171" spans="1:19" x14ac:dyDescent="0.2">
      <c r="A171" s="1" t="s">
        <v>1</v>
      </c>
      <c r="B171" s="1" t="s">
        <v>63</v>
      </c>
      <c r="C171" s="1" t="s">
        <v>3</v>
      </c>
      <c r="D171" s="39">
        <v>0.1</v>
      </c>
      <c r="E171" s="39">
        <v>18.97</v>
      </c>
      <c r="F171" s="39">
        <v>9.5399999999999991</v>
      </c>
      <c r="G171" s="39">
        <v>0.37</v>
      </c>
      <c r="H171" s="39">
        <v>-9.1636000000000006</v>
      </c>
      <c r="I171" s="42">
        <f>IF(Table2[[#This Row],[Order Priority]]=Introduction!$B$42,1,0)</f>
        <v>1</v>
      </c>
      <c r="J171" s="42">
        <f>IF(Table2[[#This Row],[Order Priority]]=Introduction!$B$43,1,0)</f>
        <v>0</v>
      </c>
      <c r="K171" s="42">
        <f>IF(Table2[[#This Row],[Order Priority]]=Introduction!$B$44,1,0)</f>
        <v>0</v>
      </c>
      <c r="L171" s="42">
        <f>IF(Table2[[#This Row],[Order Priority]]=Introduction!$B$45,1,0)</f>
        <v>0</v>
      </c>
      <c r="M171" s="42">
        <f>IF(Table2[[#This Row],[Ship Mode]]=Introduction!$C$42,1,0)</f>
        <v>0</v>
      </c>
      <c r="N171" s="41">
        <f>IF(Table2[[#This Row],[Ship Mode]]=Introduction!$C$44,1,0)</f>
        <v>0</v>
      </c>
      <c r="O171" s="41">
        <f>IF(Table2[[#This Row],[Customer Segment]]=Introduction!$D$45,1,0)</f>
        <v>1</v>
      </c>
      <c r="P171" s="41">
        <f>IF(Table2[[#This Row],[Customer Segment]]=Introduction!$D$42,1,0)</f>
        <v>0</v>
      </c>
      <c r="Q171" s="41">
        <f>IF(Table2[[#This Row],[Customer Segment]]=Introduction!$D$44,1,0)</f>
        <v>0</v>
      </c>
      <c r="R171" s="1">
        <v>56.73</v>
      </c>
      <c r="S1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390.91503861105195</v>
      </c>
    </row>
    <row r="172" spans="1:19" x14ac:dyDescent="0.2">
      <c r="A172" s="1" t="s">
        <v>1</v>
      </c>
      <c r="B172" s="1" t="s">
        <v>2</v>
      </c>
      <c r="C172" s="1" t="s">
        <v>47</v>
      </c>
      <c r="D172" s="37">
        <v>0.08</v>
      </c>
      <c r="E172" s="37">
        <v>115.99</v>
      </c>
      <c r="F172" s="37">
        <v>56.14</v>
      </c>
      <c r="G172" s="37">
        <v>0.4</v>
      </c>
      <c r="H172" s="37">
        <v>-272.860884</v>
      </c>
      <c r="I172" s="42">
        <f>IF(Table2[[#This Row],[Order Priority]]=Introduction!$B$42,1,0)</f>
        <v>1</v>
      </c>
      <c r="J172" s="42">
        <f>IF(Table2[[#This Row],[Order Priority]]=Introduction!$B$43,1,0)</f>
        <v>0</v>
      </c>
      <c r="K172" s="42">
        <f>IF(Table2[[#This Row],[Order Priority]]=Introduction!$B$44,1,0)</f>
        <v>0</v>
      </c>
      <c r="L172" s="42">
        <f>IF(Table2[[#This Row],[Order Priority]]=Introduction!$B$45,1,0)</f>
        <v>0</v>
      </c>
      <c r="M172" s="42">
        <f>IF(Table2[[#This Row],[Ship Mode]]=Introduction!$C$42,1,0)</f>
        <v>1</v>
      </c>
      <c r="N172" s="41">
        <f>IF(Table2[[#This Row],[Ship Mode]]=Introduction!$C$44,1,0)</f>
        <v>0</v>
      </c>
      <c r="O172" s="41">
        <f>IF(Table2[[#This Row],[Customer Segment]]=Introduction!$D$45,1,0)</f>
        <v>0</v>
      </c>
      <c r="P172" s="41">
        <f>IF(Table2[[#This Row],[Customer Segment]]=Introduction!$D$42,1,0)</f>
        <v>0</v>
      </c>
      <c r="Q172" s="41">
        <f>IF(Table2[[#This Row],[Customer Segment]]=Introduction!$D$44,1,0)</f>
        <v>1</v>
      </c>
      <c r="R172" s="34">
        <v>562.92999999999995</v>
      </c>
      <c r="S1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2069.1326947082653</v>
      </c>
    </row>
    <row r="173" spans="1:19" x14ac:dyDescent="0.2">
      <c r="A173" s="1" t="s">
        <v>1</v>
      </c>
      <c r="B173" s="1" t="s">
        <v>14</v>
      </c>
      <c r="C173" s="1" t="s">
        <v>47</v>
      </c>
      <c r="D173" s="39">
        <v>0.08</v>
      </c>
      <c r="E173" s="39">
        <v>4.28</v>
      </c>
      <c r="F173" s="39">
        <v>0.94</v>
      </c>
      <c r="G173" s="39">
        <v>0.56000000000000005</v>
      </c>
      <c r="H173" s="39">
        <v>10.5792</v>
      </c>
      <c r="I173" s="42">
        <f>IF(Table2[[#This Row],[Order Priority]]=Introduction!$B$42,1,0)</f>
        <v>1</v>
      </c>
      <c r="J173" s="42">
        <f>IF(Table2[[#This Row],[Order Priority]]=Introduction!$B$43,1,0)</f>
        <v>0</v>
      </c>
      <c r="K173" s="42">
        <f>IF(Table2[[#This Row],[Order Priority]]=Introduction!$B$44,1,0)</f>
        <v>0</v>
      </c>
      <c r="L173" s="42">
        <f>IF(Table2[[#This Row],[Order Priority]]=Introduction!$B$45,1,0)</f>
        <v>0</v>
      </c>
      <c r="M173" s="42">
        <f>IF(Table2[[#This Row],[Ship Mode]]=Introduction!$C$42,1,0)</f>
        <v>0</v>
      </c>
      <c r="N173" s="41">
        <f>IF(Table2[[#This Row],[Ship Mode]]=Introduction!$C$44,1,0)</f>
        <v>1</v>
      </c>
      <c r="O173" s="41">
        <f>IF(Table2[[#This Row],[Customer Segment]]=Introduction!$D$45,1,0)</f>
        <v>0</v>
      </c>
      <c r="P173" s="41">
        <f>IF(Table2[[#This Row],[Customer Segment]]=Introduction!$D$42,1,0)</f>
        <v>0</v>
      </c>
      <c r="Q173" s="41">
        <f>IF(Table2[[#This Row],[Customer Segment]]=Introduction!$D$44,1,0)</f>
        <v>1</v>
      </c>
      <c r="R173" s="1">
        <v>29.18</v>
      </c>
      <c r="S1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420.24076771028791</v>
      </c>
    </row>
    <row r="174" spans="1:19" x14ac:dyDescent="0.2">
      <c r="A174" s="1" t="s">
        <v>23</v>
      </c>
      <c r="B174" s="1" t="s">
        <v>14</v>
      </c>
      <c r="C174" s="1" t="s">
        <v>3</v>
      </c>
      <c r="D174" s="37">
        <v>7.0000000000000007E-2</v>
      </c>
      <c r="E174" s="37">
        <v>165.2</v>
      </c>
      <c r="F174" s="37">
        <v>19.989999999999998</v>
      </c>
      <c r="G174" s="37">
        <v>0.59</v>
      </c>
      <c r="H174" s="37">
        <v>521.69000000000005</v>
      </c>
      <c r="I174" s="42">
        <f>IF(Table2[[#This Row],[Order Priority]]=Introduction!$B$42,1,0)</f>
        <v>0</v>
      </c>
      <c r="J174" s="42">
        <f>IF(Table2[[#This Row],[Order Priority]]=Introduction!$B$43,1,0)</f>
        <v>0</v>
      </c>
      <c r="K174" s="42">
        <f>IF(Table2[[#This Row],[Order Priority]]=Introduction!$B$44,1,0)</f>
        <v>1</v>
      </c>
      <c r="L174" s="42">
        <f>IF(Table2[[#This Row],[Order Priority]]=Introduction!$B$45,1,0)</f>
        <v>0</v>
      </c>
      <c r="M174" s="42">
        <f>IF(Table2[[#This Row],[Ship Mode]]=Introduction!$C$42,1,0)</f>
        <v>0</v>
      </c>
      <c r="N174" s="41">
        <f>IF(Table2[[#This Row],[Ship Mode]]=Introduction!$C$44,1,0)</f>
        <v>1</v>
      </c>
      <c r="O174" s="41">
        <f>IF(Table2[[#This Row],[Customer Segment]]=Introduction!$D$45,1,0)</f>
        <v>1</v>
      </c>
      <c r="P174" s="41">
        <f>IF(Table2[[#This Row],[Customer Segment]]=Introduction!$D$42,1,0)</f>
        <v>0</v>
      </c>
      <c r="Q174" s="41">
        <f>IF(Table2[[#This Row],[Customer Segment]]=Introduction!$D$44,1,0)</f>
        <v>0</v>
      </c>
      <c r="R174" s="34">
        <v>1081.54</v>
      </c>
      <c r="S1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1756.1768085503829</v>
      </c>
    </row>
    <row r="175" spans="1:19" x14ac:dyDescent="0.2">
      <c r="A175" s="1" t="s">
        <v>23</v>
      </c>
      <c r="B175" s="1" t="s">
        <v>14</v>
      </c>
      <c r="C175" s="1" t="s">
        <v>15</v>
      </c>
      <c r="D175" s="39">
        <v>0.03</v>
      </c>
      <c r="E175" s="39">
        <v>6.45</v>
      </c>
      <c r="F175" s="39">
        <v>1.34</v>
      </c>
      <c r="G175" s="39">
        <v>0.36</v>
      </c>
      <c r="H175" s="39">
        <v>39.129899999999999</v>
      </c>
      <c r="I175" s="42">
        <f>IF(Table2[[#This Row],[Order Priority]]=Introduction!$B$42,1,0)</f>
        <v>0</v>
      </c>
      <c r="J175" s="42">
        <f>IF(Table2[[#This Row],[Order Priority]]=Introduction!$B$43,1,0)</f>
        <v>0</v>
      </c>
      <c r="K175" s="42">
        <f>IF(Table2[[#This Row],[Order Priority]]=Introduction!$B$44,1,0)</f>
        <v>1</v>
      </c>
      <c r="L175" s="42">
        <f>IF(Table2[[#This Row],[Order Priority]]=Introduction!$B$45,1,0)</f>
        <v>0</v>
      </c>
      <c r="M175" s="42">
        <f>IF(Table2[[#This Row],[Ship Mode]]=Introduction!$C$42,1,0)</f>
        <v>0</v>
      </c>
      <c r="N175" s="41">
        <f>IF(Table2[[#This Row],[Ship Mode]]=Introduction!$C$44,1,0)</f>
        <v>1</v>
      </c>
      <c r="O175" s="41">
        <f>IF(Table2[[#This Row],[Customer Segment]]=Introduction!$D$45,1,0)</f>
        <v>0</v>
      </c>
      <c r="P175" s="41">
        <f>IF(Table2[[#This Row],[Customer Segment]]=Introduction!$D$42,1,0)</f>
        <v>1</v>
      </c>
      <c r="Q175" s="41">
        <f>IF(Table2[[#This Row],[Customer Segment]]=Introduction!$D$44,1,0)</f>
        <v>0</v>
      </c>
      <c r="R175" s="1">
        <v>56.71</v>
      </c>
      <c r="S1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64.519564533803333</v>
      </c>
    </row>
    <row r="176" spans="1:19" x14ac:dyDescent="0.2">
      <c r="A176" s="1" t="s">
        <v>92</v>
      </c>
      <c r="B176" s="1" t="s">
        <v>14</v>
      </c>
      <c r="C176" s="1" t="s">
        <v>70</v>
      </c>
      <c r="D176" s="37">
        <v>0.06</v>
      </c>
      <c r="E176" s="37">
        <v>19.989999999999998</v>
      </c>
      <c r="F176" s="37">
        <v>11.17</v>
      </c>
      <c r="G176" s="37">
        <v>0.6</v>
      </c>
      <c r="H176" s="37">
        <v>-66.823599999999999</v>
      </c>
      <c r="I176" s="42">
        <f>IF(Table2[[#This Row],[Order Priority]]=Introduction!$B$42,1,0)</f>
        <v>0</v>
      </c>
      <c r="J176" s="42">
        <f>IF(Table2[[#This Row],[Order Priority]]=Introduction!$B$43,1,0)</f>
        <v>0</v>
      </c>
      <c r="K176" s="42">
        <f>IF(Table2[[#This Row],[Order Priority]]=Introduction!$B$44,1,0)</f>
        <v>0</v>
      </c>
      <c r="L176" s="42">
        <f>IF(Table2[[#This Row],[Order Priority]]=Introduction!$B$45,1,0)</f>
        <v>1</v>
      </c>
      <c r="M176" s="42">
        <f>IF(Table2[[#This Row],[Ship Mode]]=Introduction!$C$42,1,0)</f>
        <v>0</v>
      </c>
      <c r="N176" s="41">
        <f>IF(Table2[[#This Row],[Ship Mode]]=Introduction!$C$44,1,0)</f>
        <v>1</v>
      </c>
      <c r="O176" s="41">
        <f>IF(Table2[[#This Row],[Customer Segment]]=Introduction!$D$45,1,0)</f>
        <v>0</v>
      </c>
      <c r="P176" s="41">
        <f>IF(Table2[[#This Row],[Customer Segment]]=Introduction!$D$42,1,0)</f>
        <v>0</v>
      </c>
      <c r="Q176" s="41">
        <f>IF(Table2[[#This Row],[Customer Segment]]=Introduction!$D$44,1,0)</f>
        <v>0</v>
      </c>
      <c r="R176" s="34">
        <v>139.49</v>
      </c>
      <c r="S1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411.7279098411401</v>
      </c>
    </row>
    <row r="177" spans="1:19" x14ac:dyDescent="0.2">
      <c r="A177" s="1" t="s">
        <v>92</v>
      </c>
      <c r="B177" s="1" t="s">
        <v>2</v>
      </c>
      <c r="C177" s="1" t="s">
        <v>70</v>
      </c>
      <c r="D177" s="39">
        <v>0.06</v>
      </c>
      <c r="E177" s="39">
        <v>320.98</v>
      </c>
      <c r="F177" s="39">
        <v>58.95</v>
      </c>
      <c r="G177" s="39">
        <v>0.56999999999999995</v>
      </c>
      <c r="H177" s="39">
        <v>971.62199999999996</v>
      </c>
      <c r="I177" s="42">
        <f>IF(Table2[[#This Row],[Order Priority]]=Introduction!$B$42,1,0)</f>
        <v>0</v>
      </c>
      <c r="J177" s="42">
        <f>IF(Table2[[#This Row],[Order Priority]]=Introduction!$B$43,1,0)</f>
        <v>0</v>
      </c>
      <c r="K177" s="42">
        <f>IF(Table2[[#This Row],[Order Priority]]=Introduction!$B$44,1,0)</f>
        <v>0</v>
      </c>
      <c r="L177" s="42">
        <f>IF(Table2[[#This Row],[Order Priority]]=Introduction!$B$45,1,0)</f>
        <v>1</v>
      </c>
      <c r="M177" s="42">
        <f>IF(Table2[[#This Row],[Ship Mode]]=Introduction!$C$42,1,0)</f>
        <v>1</v>
      </c>
      <c r="N177" s="41">
        <f>IF(Table2[[#This Row],[Ship Mode]]=Introduction!$C$44,1,0)</f>
        <v>0</v>
      </c>
      <c r="O177" s="41">
        <f>IF(Table2[[#This Row],[Customer Segment]]=Introduction!$D$45,1,0)</f>
        <v>0</v>
      </c>
      <c r="P177" s="41">
        <f>IF(Table2[[#This Row],[Customer Segment]]=Introduction!$D$42,1,0)</f>
        <v>0</v>
      </c>
      <c r="Q177" s="41">
        <f>IF(Table2[[#This Row],[Customer Segment]]=Introduction!$D$44,1,0)</f>
        <v>0</v>
      </c>
      <c r="R177" s="1">
        <v>1952.43</v>
      </c>
      <c r="S1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3910.2822185144205</v>
      </c>
    </row>
    <row r="178" spans="1:19" x14ac:dyDescent="0.2">
      <c r="A178" s="1" t="s">
        <v>46</v>
      </c>
      <c r="B178" s="1" t="s">
        <v>14</v>
      </c>
      <c r="C178" s="1" t="s">
        <v>47</v>
      </c>
      <c r="D178" s="37">
        <v>0.1</v>
      </c>
      <c r="E178" s="37">
        <v>22.01</v>
      </c>
      <c r="F178" s="37">
        <v>5.53</v>
      </c>
      <c r="G178" s="37">
        <v>0.59</v>
      </c>
      <c r="H178" s="37">
        <v>31.59</v>
      </c>
      <c r="I178" s="42">
        <f>IF(Table2[[#This Row],[Order Priority]]=Introduction!$B$42,1,0)</f>
        <v>0</v>
      </c>
      <c r="J178" s="42">
        <f>IF(Table2[[#This Row],[Order Priority]]=Introduction!$B$43,1,0)</f>
        <v>0</v>
      </c>
      <c r="K178" s="42">
        <f>IF(Table2[[#This Row],[Order Priority]]=Introduction!$B$44,1,0)</f>
        <v>0</v>
      </c>
      <c r="L178" s="42">
        <f>IF(Table2[[#This Row],[Order Priority]]=Introduction!$B$45,1,0)</f>
        <v>0</v>
      </c>
      <c r="M178" s="42">
        <f>IF(Table2[[#This Row],[Ship Mode]]=Introduction!$C$42,1,0)</f>
        <v>0</v>
      </c>
      <c r="N178" s="41">
        <f>IF(Table2[[#This Row],[Ship Mode]]=Introduction!$C$44,1,0)</f>
        <v>1</v>
      </c>
      <c r="O178" s="41">
        <f>IF(Table2[[#This Row],[Customer Segment]]=Introduction!$D$45,1,0)</f>
        <v>0</v>
      </c>
      <c r="P178" s="41">
        <f>IF(Table2[[#This Row],[Customer Segment]]=Introduction!$D$42,1,0)</f>
        <v>0</v>
      </c>
      <c r="Q178" s="41">
        <f>IF(Table2[[#This Row],[Customer Segment]]=Introduction!$D$44,1,0)</f>
        <v>1</v>
      </c>
      <c r="R178" s="34">
        <v>281.75</v>
      </c>
      <c r="S1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546.90889159260598</v>
      </c>
    </row>
    <row r="179" spans="1:19" x14ac:dyDescent="0.2">
      <c r="A179" s="1" t="s">
        <v>46</v>
      </c>
      <c r="B179" s="1" t="s">
        <v>2</v>
      </c>
      <c r="C179" s="1" t="s">
        <v>3</v>
      </c>
      <c r="D179" s="39">
        <v>0.1</v>
      </c>
      <c r="E179" s="39">
        <v>208.16</v>
      </c>
      <c r="F179" s="39">
        <v>68.02</v>
      </c>
      <c r="G179" s="39">
        <v>0.57999999999999996</v>
      </c>
      <c r="H179" s="39">
        <v>-137.52199999999999</v>
      </c>
      <c r="I179" s="42">
        <f>IF(Table2[[#This Row],[Order Priority]]=Introduction!$B$42,1,0)</f>
        <v>0</v>
      </c>
      <c r="J179" s="42">
        <f>IF(Table2[[#This Row],[Order Priority]]=Introduction!$B$43,1,0)</f>
        <v>0</v>
      </c>
      <c r="K179" s="42">
        <f>IF(Table2[[#This Row],[Order Priority]]=Introduction!$B$44,1,0)</f>
        <v>0</v>
      </c>
      <c r="L179" s="42">
        <f>IF(Table2[[#This Row],[Order Priority]]=Introduction!$B$45,1,0)</f>
        <v>0</v>
      </c>
      <c r="M179" s="42">
        <f>IF(Table2[[#This Row],[Ship Mode]]=Introduction!$C$42,1,0)</f>
        <v>1</v>
      </c>
      <c r="N179" s="41">
        <f>IF(Table2[[#This Row],[Ship Mode]]=Introduction!$C$44,1,0)</f>
        <v>0</v>
      </c>
      <c r="O179" s="41">
        <f>IF(Table2[[#This Row],[Customer Segment]]=Introduction!$D$45,1,0)</f>
        <v>1</v>
      </c>
      <c r="P179" s="41">
        <f>IF(Table2[[#This Row],[Customer Segment]]=Introduction!$D$42,1,0)</f>
        <v>0</v>
      </c>
      <c r="Q179" s="41">
        <f>IF(Table2[[#This Row],[Customer Segment]]=Introduction!$D$44,1,0)</f>
        <v>0</v>
      </c>
      <c r="R179" s="1">
        <v>768.81</v>
      </c>
      <c r="S1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2832.8020010843979</v>
      </c>
    </row>
    <row r="180" spans="1:19" x14ac:dyDescent="0.2">
      <c r="A180" s="1" t="s">
        <v>46</v>
      </c>
      <c r="B180" s="1" t="s">
        <v>14</v>
      </c>
      <c r="C180" s="1" t="s">
        <v>3</v>
      </c>
      <c r="D180" s="37">
        <v>7.0000000000000007E-2</v>
      </c>
      <c r="E180" s="37">
        <v>90.48</v>
      </c>
      <c r="F180" s="37">
        <v>19.989999999999998</v>
      </c>
      <c r="G180" s="37">
        <v>0.4</v>
      </c>
      <c r="H180" s="37">
        <v>-11.816000000000001</v>
      </c>
      <c r="I180" s="42">
        <f>IF(Table2[[#This Row],[Order Priority]]=Introduction!$B$42,1,0)</f>
        <v>0</v>
      </c>
      <c r="J180" s="42">
        <f>IF(Table2[[#This Row],[Order Priority]]=Introduction!$B$43,1,0)</f>
        <v>0</v>
      </c>
      <c r="K180" s="42">
        <f>IF(Table2[[#This Row],[Order Priority]]=Introduction!$B$44,1,0)</f>
        <v>0</v>
      </c>
      <c r="L180" s="42">
        <f>IF(Table2[[#This Row],[Order Priority]]=Introduction!$B$45,1,0)</f>
        <v>0</v>
      </c>
      <c r="M180" s="42">
        <f>IF(Table2[[#This Row],[Ship Mode]]=Introduction!$C$42,1,0)</f>
        <v>0</v>
      </c>
      <c r="N180" s="41">
        <f>IF(Table2[[#This Row],[Ship Mode]]=Introduction!$C$44,1,0)</f>
        <v>1</v>
      </c>
      <c r="O180" s="41">
        <f>IF(Table2[[#This Row],[Customer Segment]]=Introduction!$D$45,1,0)</f>
        <v>1</v>
      </c>
      <c r="P180" s="41">
        <f>IF(Table2[[#This Row],[Customer Segment]]=Introduction!$D$42,1,0)</f>
        <v>0</v>
      </c>
      <c r="Q180" s="41">
        <f>IF(Table2[[#This Row],[Customer Segment]]=Introduction!$D$44,1,0)</f>
        <v>0</v>
      </c>
      <c r="R180" s="34">
        <v>183.39</v>
      </c>
      <c r="S1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939.07801408334797</v>
      </c>
    </row>
    <row r="181" spans="1:19" x14ac:dyDescent="0.2">
      <c r="A181" s="1" t="s">
        <v>46</v>
      </c>
      <c r="B181" s="1" t="s">
        <v>63</v>
      </c>
      <c r="C181" s="1" t="s">
        <v>3</v>
      </c>
      <c r="D181" s="39">
        <v>0.01</v>
      </c>
      <c r="E181" s="39">
        <v>9.48</v>
      </c>
      <c r="F181" s="39">
        <v>7.29</v>
      </c>
      <c r="G181" s="39">
        <v>0.45</v>
      </c>
      <c r="H181" s="39">
        <v>238.93379999999999</v>
      </c>
      <c r="I181" s="42">
        <f>IF(Table2[[#This Row],[Order Priority]]=Introduction!$B$42,1,0)</f>
        <v>0</v>
      </c>
      <c r="J181" s="42">
        <f>IF(Table2[[#This Row],[Order Priority]]=Introduction!$B$43,1,0)</f>
        <v>0</v>
      </c>
      <c r="K181" s="42">
        <f>IF(Table2[[#This Row],[Order Priority]]=Introduction!$B$44,1,0)</f>
        <v>0</v>
      </c>
      <c r="L181" s="42">
        <f>IF(Table2[[#This Row],[Order Priority]]=Introduction!$B$45,1,0)</f>
        <v>0</v>
      </c>
      <c r="M181" s="42">
        <f>IF(Table2[[#This Row],[Ship Mode]]=Introduction!$C$42,1,0)</f>
        <v>0</v>
      </c>
      <c r="N181" s="41">
        <f>IF(Table2[[#This Row],[Ship Mode]]=Introduction!$C$44,1,0)</f>
        <v>0</v>
      </c>
      <c r="O181" s="41">
        <f>IF(Table2[[#This Row],[Customer Segment]]=Introduction!$D$45,1,0)</f>
        <v>1</v>
      </c>
      <c r="P181" s="41">
        <f>IF(Table2[[#This Row],[Customer Segment]]=Introduction!$D$42,1,0)</f>
        <v>0</v>
      </c>
      <c r="Q181" s="41">
        <f>IF(Table2[[#This Row],[Customer Segment]]=Introduction!$D$44,1,0)</f>
        <v>0</v>
      </c>
      <c r="R181" s="1">
        <v>12.9</v>
      </c>
      <c r="S1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590.0389950061367</v>
      </c>
    </row>
    <row r="182" spans="1:19" x14ac:dyDescent="0.2">
      <c r="A182" s="1" t="s">
        <v>46</v>
      </c>
      <c r="B182" s="1" t="s">
        <v>14</v>
      </c>
      <c r="C182" s="1" t="s">
        <v>3</v>
      </c>
      <c r="D182" s="37">
        <v>0.02</v>
      </c>
      <c r="E182" s="37">
        <v>4.28</v>
      </c>
      <c r="F182" s="37">
        <v>0.94</v>
      </c>
      <c r="G182" s="37">
        <v>0.56000000000000005</v>
      </c>
      <c r="H182" s="37">
        <v>-105.126</v>
      </c>
      <c r="I182" s="42">
        <f>IF(Table2[[#This Row],[Order Priority]]=Introduction!$B$42,1,0)</f>
        <v>0</v>
      </c>
      <c r="J182" s="42">
        <f>IF(Table2[[#This Row],[Order Priority]]=Introduction!$B$43,1,0)</f>
        <v>0</v>
      </c>
      <c r="K182" s="42">
        <f>IF(Table2[[#This Row],[Order Priority]]=Introduction!$B$44,1,0)</f>
        <v>0</v>
      </c>
      <c r="L182" s="42">
        <f>IF(Table2[[#This Row],[Order Priority]]=Introduction!$B$45,1,0)</f>
        <v>0</v>
      </c>
      <c r="M182" s="42">
        <f>IF(Table2[[#This Row],[Ship Mode]]=Introduction!$C$42,1,0)</f>
        <v>0</v>
      </c>
      <c r="N182" s="41">
        <f>IF(Table2[[#This Row],[Ship Mode]]=Introduction!$C$44,1,0)</f>
        <v>1</v>
      </c>
      <c r="O182" s="41">
        <f>IF(Table2[[#This Row],[Customer Segment]]=Introduction!$D$45,1,0)</f>
        <v>1</v>
      </c>
      <c r="P182" s="41">
        <f>IF(Table2[[#This Row],[Customer Segment]]=Introduction!$D$42,1,0)</f>
        <v>0</v>
      </c>
      <c r="Q182" s="41">
        <f>IF(Table2[[#This Row],[Customer Segment]]=Introduction!$D$44,1,0)</f>
        <v>0</v>
      </c>
      <c r="R182" s="34">
        <v>17.89</v>
      </c>
      <c r="S1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212.94827717284537</v>
      </c>
    </row>
    <row r="183" spans="1:19" x14ac:dyDescent="0.2">
      <c r="A183" s="1" t="s">
        <v>1</v>
      </c>
      <c r="B183" s="1" t="s">
        <v>14</v>
      </c>
      <c r="C183" s="1" t="s">
        <v>15</v>
      </c>
      <c r="D183" s="39">
        <v>0.09</v>
      </c>
      <c r="E183" s="39">
        <v>2.88</v>
      </c>
      <c r="F183" s="39">
        <v>0.7</v>
      </c>
      <c r="G183" s="39">
        <v>0.56000000000000005</v>
      </c>
      <c r="H183" s="39">
        <v>-172.71799999999999</v>
      </c>
      <c r="I183" s="42">
        <f>IF(Table2[[#This Row],[Order Priority]]=Introduction!$B$42,1,0)</f>
        <v>1</v>
      </c>
      <c r="J183" s="42">
        <f>IF(Table2[[#This Row],[Order Priority]]=Introduction!$B$43,1,0)</f>
        <v>0</v>
      </c>
      <c r="K183" s="42">
        <f>IF(Table2[[#This Row],[Order Priority]]=Introduction!$B$44,1,0)</f>
        <v>0</v>
      </c>
      <c r="L183" s="42">
        <f>IF(Table2[[#This Row],[Order Priority]]=Introduction!$B$45,1,0)</f>
        <v>0</v>
      </c>
      <c r="M183" s="42">
        <f>IF(Table2[[#This Row],[Ship Mode]]=Introduction!$C$42,1,0)</f>
        <v>0</v>
      </c>
      <c r="N183" s="41">
        <f>IF(Table2[[#This Row],[Ship Mode]]=Introduction!$C$44,1,0)</f>
        <v>1</v>
      </c>
      <c r="O183" s="41">
        <f>IF(Table2[[#This Row],[Customer Segment]]=Introduction!$D$45,1,0)</f>
        <v>0</v>
      </c>
      <c r="P183" s="41">
        <f>IF(Table2[[#This Row],[Customer Segment]]=Introduction!$D$42,1,0)</f>
        <v>1</v>
      </c>
      <c r="Q183" s="41">
        <f>IF(Table2[[#This Row],[Customer Segment]]=Introduction!$D$44,1,0)</f>
        <v>0</v>
      </c>
      <c r="R183" s="1">
        <v>5.5</v>
      </c>
      <c r="S1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155.5365846866593</v>
      </c>
    </row>
    <row r="184" spans="1:19" x14ac:dyDescent="0.2">
      <c r="A184" s="1" t="s">
        <v>1</v>
      </c>
      <c r="B184" s="1" t="s">
        <v>14</v>
      </c>
      <c r="C184" s="1" t="s">
        <v>70</v>
      </c>
      <c r="D184" s="37">
        <v>0.09</v>
      </c>
      <c r="E184" s="37">
        <v>2.88</v>
      </c>
      <c r="F184" s="37">
        <v>0.7</v>
      </c>
      <c r="G184" s="37">
        <v>0.56000000000000005</v>
      </c>
      <c r="H184" s="37">
        <v>4.8499999999999996</v>
      </c>
      <c r="I184" s="42">
        <f>IF(Table2[[#This Row],[Order Priority]]=Introduction!$B$42,1,0)</f>
        <v>1</v>
      </c>
      <c r="J184" s="42">
        <f>IF(Table2[[#This Row],[Order Priority]]=Introduction!$B$43,1,0)</f>
        <v>0</v>
      </c>
      <c r="K184" s="42">
        <f>IF(Table2[[#This Row],[Order Priority]]=Introduction!$B$44,1,0)</f>
        <v>0</v>
      </c>
      <c r="L184" s="42">
        <f>IF(Table2[[#This Row],[Order Priority]]=Introduction!$B$45,1,0)</f>
        <v>0</v>
      </c>
      <c r="M184" s="42">
        <f>IF(Table2[[#This Row],[Ship Mode]]=Introduction!$C$42,1,0)</f>
        <v>0</v>
      </c>
      <c r="N184" s="41">
        <f>IF(Table2[[#This Row],[Ship Mode]]=Introduction!$C$44,1,0)</f>
        <v>1</v>
      </c>
      <c r="O184" s="41">
        <f>IF(Table2[[#This Row],[Customer Segment]]=Introduction!$D$45,1,0)</f>
        <v>0</v>
      </c>
      <c r="P184" s="41">
        <f>IF(Table2[[#This Row],[Customer Segment]]=Introduction!$D$42,1,0)</f>
        <v>0</v>
      </c>
      <c r="Q184" s="41">
        <f>IF(Table2[[#This Row],[Customer Segment]]=Introduction!$D$44,1,0)</f>
        <v>0</v>
      </c>
      <c r="R184" s="34">
        <v>19.29</v>
      </c>
      <c r="S1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366.30652476131468</v>
      </c>
    </row>
    <row r="185" spans="1:19" x14ac:dyDescent="0.2">
      <c r="A185" s="1" t="s">
        <v>13</v>
      </c>
      <c r="B185" s="1" t="s">
        <v>14</v>
      </c>
      <c r="C185" s="1" t="s">
        <v>70</v>
      </c>
      <c r="D185" s="39">
        <v>0.02</v>
      </c>
      <c r="E185" s="39">
        <v>15.28</v>
      </c>
      <c r="F185" s="39">
        <v>1.99</v>
      </c>
      <c r="G185" s="39">
        <v>0.42</v>
      </c>
      <c r="H185" s="39">
        <v>163.1574</v>
      </c>
      <c r="I185" s="42">
        <f>IF(Table2[[#This Row],[Order Priority]]=Introduction!$B$42,1,0)</f>
        <v>0</v>
      </c>
      <c r="J185" s="42">
        <f>IF(Table2[[#This Row],[Order Priority]]=Introduction!$B$43,1,0)</f>
        <v>1</v>
      </c>
      <c r="K185" s="42">
        <f>IF(Table2[[#This Row],[Order Priority]]=Introduction!$B$44,1,0)</f>
        <v>0</v>
      </c>
      <c r="L185" s="42">
        <f>IF(Table2[[#This Row],[Order Priority]]=Introduction!$B$45,1,0)</f>
        <v>0</v>
      </c>
      <c r="M185" s="42">
        <f>IF(Table2[[#This Row],[Ship Mode]]=Introduction!$C$42,1,0)</f>
        <v>0</v>
      </c>
      <c r="N185" s="41">
        <f>IF(Table2[[#This Row],[Ship Mode]]=Introduction!$C$44,1,0)</f>
        <v>1</v>
      </c>
      <c r="O185" s="41">
        <f>IF(Table2[[#This Row],[Customer Segment]]=Introduction!$D$45,1,0)</f>
        <v>0</v>
      </c>
      <c r="P185" s="41">
        <f>IF(Table2[[#This Row],[Customer Segment]]=Introduction!$D$42,1,0)</f>
        <v>0</v>
      </c>
      <c r="Q185" s="41">
        <f>IF(Table2[[#This Row],[Customer Segment]]=Introduction!$D$44,1,0)</f>
        <v>0</v>
      </c>
      <c r="R185" s="1">
        <v>236.46</v>
      </c>
      <c r="S1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240.31680552460736</v>
      </c>
    </row>
    <row r="186" spans="1:19" x14ac:dyDescent="0.2">
      <c r="A186" s="1" t="s">
        <v>13</v>
      </c>
      <c r="B186" s="1" t="s">
        <v>14</v>
      </c>
      <c r="C186" s="1" t="s">
        <v>70</v>
      </c>
      <c r="D186" s="37">
        <v>0</v>
      </c>
      <c r="E186" s="37">
        <v>85.99</v>
      </c>
      <c r="F186" s="37">
        <v>3.3</v>
      </c>
      <c r="G186" s="37">
        <v>0.37</v>
      </c>
      <c r="H186" s="37">
        <v>-302.22500000000002</v>
      </c>
      <c r="I186" s="42">
        <f>IF(Table2[[#This Row],[Order Priority]]=Introduction!$B$42,1,0)</f>
        <v>0</v>
      </c>
      <c r="J186" s="42">
        <f>IF(Table2[[#This Row],[Order Priority]]=Introduction!$B$43,1,0)</f>
        <v>1</v>
      </c>
      <c r="K186" s="42">
        <f>IF(Table2[[#This Row],[Order Priority]]=Introduction!$B$44,1,0)</f>
        <v>0</v>
      </c>
      <c r="L186" s="42">
        <f>IF(Table2[[#This Row],[Order Priority]]=Introduction!$B$45,1,0)</f>
        <v>0</v>
      </c>
      <c r="M186" s="42">
        <f>IF(Table2[[#This Row],[Ship Mode]]=Introduction!$C$42,1,0)</f>
        <v>0</v>
      </c>
      <c r="N186" s="41">
        <f>IF(Table2[[#This Row],[Ship Mode]]=Introduction!$C$44,1,0)</f>
        <v>1</v>
      </c>
      <c r="O186" s="41">
        <f>IF(Table2[[#This Row],[Customer Segment]]=Introduction!$D$45,1,0)</f>
        <v>0</v>
      </c>
      <c r="P186" s="41">
        <f>IF(Table2[[#This Row],[Customer Segment]]=Introduction!$D$42,1,0)</f>
        <v>0</v>
      </c>
      <c r="Q186" s="41">
        <f>IF(Table2[[#This Row],[Customer Segment]]=Introduction!$D$44,1,0)</f>
        <v>0</v>
      </c>
      <c r="R186" s="34">
        <v>73.819999999999993</v>
      </c>
      <c r="S1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-6.8347692195462457</v>
      </c>
    </row>
    <row r="187" spans="1:19" x14ac:dyDescent="0.2">
      <c r="A187" s="1" t="s">
        <v>13</v>
      </c>
      <c r="B187" s="1" t="s">
        <v>14</v>
      </c>
      <c r="C187" s="1" t="s">
        <v>70</v>
      </c>
      <c r="D187" s="39">
        <v>0.08</v>
      </c>
      <c r="E187" s="39">
        <v>4.91</v>
      </c>
      <c r="F187" s="39">
        <v>4.97</v>
      </c>
      <c r="G187" s="39">
        <v>0.38</v>
      </c>
      <c r="H187" s="39">
        <v>-99.762500000000003</v>
      </c>
      <c r="I187" s="42">
        <f>IF(Table2[[#This Row],[Order Priority]]=Introduction!$B$42,1,0)</f>
        <v>0</v>
      </c>
      <c r="J187" s="42">
        <f>IF(Table2[[#This Row],[Order Priority]]=Introduction!$B$43,1,0)</f>
        <v>1</v>
      </c>
      <c r="K187" s="42">
        <f>IF(Table2[[#This Row],[Order Priority]]=Introduction!$B$44,1,0)</f>
        <v>0</v>
      </c>
      <c r="L187" s="42">
        <f>IF(Table2[[#This Row],[Order Priority]]=Introduction!$B$45,1,0)</f>
        <v>0</v>
      </c>
      <c r="M187" s="42">
        <f>IF(Table2[[#This Row],[Ship Mode]]=Introduction!$C$42,1,0)</f>
        <v>0</v>
      </c>
      <c r="N187" s="41">
        <f>IF(Table2[[#This Row],[Ship Mode]]=Introduction!$C$44,1,0)</f>
        <v>1</v>
      </c>
      <c r="O187" s="41">
        <f>IF(Table2[[#This Row],[Customer Segment]]=Introduction!$D$45,1,0)</f>
        <v>0</v>
      </c>
      <c r="P187" s="41">
        <f>IF(Table2[[#This Row],[Customer Segment]]=Introduction!$D$42,1,0)</f>
        <v>0</v>
      </c>
      <c r="Q187" s="41">
        <f>IF(Table2[[#This Row],[Customer Segment]]=Introduction!$D$44,1,0)</f>
        <v>0</v>
      </c>
      <c r="R187" s="1">
        <v>58.95</v>
      </c>
      <c r="S1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-51.943406652669466</v>
      </c>
    </row>
    <row r="188" spans="1:19" x14ac:dyDescent="0.2">
      <c r="A188" s="1" t="s">
        <v>13</v>
      </c>
      <c r="B188" s="1" t="s">
        <v>14</v>
      </c>
      <c r="C188" s="1" t="s">
        <v>70</v>
      </c>
      <c r="D188" s="37">
        <v>0.01</v>
      </c>
      <c r="E188" s="37">
        <v>3499.99</v>
      </c>
      <c r="F188" s="37">
        <v>24.49</v>
      </c>
      <c r="G188" s="37">
        <v>0.37</v>
      </c>
      <c r="H188" s="37">
        <v>-3061.82</v>
      </c>
      <c r="I188" s="42">
        <f>IF(Table2[[#This Row],[Order Priority]]=Introduction!$B$42,1,0)</f>
        <v>0</v>
      </c>
      <c r="J188" s="42">
        <f>IF(Table2[[#This Row],[Order Priority]]=Introduction!$B$43,1,0)</f>
        <v>1</v>
      </c>
      <c r="K188" s="42">
        <f>IF(Table2[[#This Row],[Order Priority]]=Introduction!$B$44,1,0)</f>
        <v>0</v>
      </c>
      <c r="L188" s="42">
        <f>IF(Table2[[#This Row],[Order Priority]]=Introduction!$B$45,1,0)</f>
        <v>0</v>
      </c>
      <c r="M188" s="42">
        <f>IF(Table2[[#This Row],[Ship Mode]]=Introduction!$C$42,1,0)</f>
        <v>0</v>
      </c>
      <c r="N188" s="41">
        <f>IF(Table2[[#This Row],[Ship Mode]]=Introduction!$C$44,1,0)</f>
        <v>1</v>
      </c>
      <c r="O188" s="41">
        <f>IF(Table2[[#This Row],[Customer Segment]]=Introduction!$D$45,1,0)</f>
        <v>0</v>
      </c>
      <c r="P188" s="41">
        <f>IF(Table2[[#This Row],[Customer Segment]]=Introduction!$D$42,1,0)</f>
        <v>0</v>
      </c>
      <c r="Q188" s="41">
        <f>IF(Table2[[#This Row],[Customer Segment]]=Introduction!$D$44,1,0)</f>
        <v>0</v>
      </c>
      <c r="R188" s="34">
        <v>3672.89</v>
      </c>
      <c r="S1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8442.9997953103266</v>
      </c>
    </row>
    <row r="189" spans="1:19" x14ac:dyDescent="0.2">
      <c r="A189" s="1" t="s">
        <v>13</v>
      </c>
      <c r="B189" s="1" t="s">
        <v>14</v>
      </c>
      <c r="C189" s="1" t="s">
        <v>70</v>
      </c>
      <c r="D189" s="39">
        <v>0.03</v>
      </c>
      <c r="E189" s="39">
        <v>5.84</v>
      </c>
      <c r="F189" s="39">
        <v>1.2</v>
      </c>
      <c r="G189" s="39">
        <v>0.55000000000000004</v>
      </c>
      <c r="H189" s="39">
        <v>-0.01</v>
      </c>
      <c r="I189" s="42">
        <f>IF(Table2[[#This Row],[Order Priority]]=Introduction!$B$42,1,0)</f>
        <v>0</v>
      </c>
      <c r="J189" s="42">
        <f>IF(Table2[[#This Row],[Order Priority]]=Introduction!$B$43,1,0)</f>
        <v>1</v>
      </c>
      <c r="K189" s="42">
        <f>IF(Table2[[#This Row],[Order Priority]]=Introduction!$B$44,1,0)</f>
        <v>0</v>
      </c>
      <c r="L189" s="42">
        <f>IF(Table2[[#This Row],[Order Priority]]=Introduction!$B$45,1,0)</f>
        <v>0</v>
      </c>
      <c r="M189" s="42">
        <f>IF(Table2[[#This Row],[Ship Mode]]=Introduction!$C$42,1,0)</f>
        <v>0</v>
      </c>
      <c r="N189" s="41">
        <f>IF(Table2[[#This Row],[Ship Mode]]=Introduction!$C$44,1,0)</f>
        <v>1</v>
      </c>
      <c r="O189" s="41">
        <f>IF(Table2[[#This Row],[Customer Segment]]=Introduction!$D$45,1,0)</f>
        <v>0</v>
      </c>
      <c r="P189" s="41">
        <f>IF(Table2[[#This Row],[Customer Segment]]=Introduction!$D$42,1,0)</f>
        <v>0</v>
      </c>
      <c r="Q189" s="41">
        <f>IF(Table2[[#This Row],[Customer Segment]]=Introduction!$D$44,1,0)</f>
        <v>0</v>
      </c>
      <c r="R189" s="1">
        <v>11.74</v>
      </c>
      <c r="S1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123.26244387021544</v>
      </c>
    </row>
    <row r="190" spans="1:19" x14ac:dyDescent="0.2">
      <c r="A190" s="1" t="s">
        <v>13</v>
      </c>
      <c r="B190" s="1" t="s">
        <v>63</v>
      </c>
      <c r="C190" s="1" t="s">
        <v>47</v>
      </c>
      <c r="D190" s="37">
        <v>0.08</v>
      </c>
      <c r="E190" s="37">
        <v>8.09</v>
      </c>
      <c r="F190" s="37">
        <v>7.96</v>
      </c>
      <c r="G190" s="37">
        <v>0.49</v>
      </c>
      <c r="H190" s="37">
        <v>15.984</v>
      </c>
      <c r="I190" s="42">
        <f>IF(Table2[[#This Row],[Order Priority]]=Introduction!$B$42,1,0)</f>
        <v>0</v>
      </c>
      <c r="J190" s="42">
        <f>IF(Table2[[#This Row],[Order Priority]]=Introduction!$B$43,1,0)</f>
        <v>1</v>
      </c>
      <c r="K190" s="42">
        <f>IF(Table2[[#This Row],[Order Priority]]=Introduction!$B$44,1,0)</f>
        <v>0</v>
      </c>
      <c r="L190" s="42">
        <f>IF(Table2[[#This Row],[Order Priority]]=Introduction!$B$45,1,0)</f>
        <v>0</v>
      </c>
      <c r="M190" s="42">
        <f>IF(Table2[[#This Row],[Ship Mode]]=Introduction!$C$42,1,0)</f>
        <v>0</v>
      </c>
      <c r="N190" s="41">
        <f>IF(Table2[[#This Row],[Ship Mode]]=Introduction!$C$44,1,0)</f>
        <v>0</v>
      </c>
      <c r="O190" s="41">
        <f>IF(Table2[[#This Row],[Customer Segment]]=Introduction!$D$45,1,0)</f>
        <v>0</v>
      </c>
      <c r="P190" s="41">
        <f>IF(Table2[[#This Row],[Customer Segment]]=Introduction!$D$42,1,0)</f>
        <v>0</v>
      </c>
      <c r="Q190" s="41">
        <f>IF(Table2[[#This Row],[Customer Segment]]=Introduction!$D$44,1,0)</f>
        <v>1</v>
      </c>
      <c r="R190" s="34">
        <v>48.25</v>
      </c>
      <c r="S1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198.84258312778206</v>
      </c>
    </row>
    <row r="191" spans="1:19" x14ac:dyDescent="0.2">
      <c r="A191" s="1" t="s">
        <v>23</v>
      </c>
      <c r="B191" s="1" t="s">
        <v>14</v>
      </c>
      <c r="C191" s="1" t="s">
        <v>47</v>
      </c>
      <c r="D191" s="39">
        <v>0.01</v>
      </c>
      <c r="E191" s="39">
        <v>4.9800000000000004</v>
      </c>
      <c r="F191" s="39">
        <v>4.75</v>
      </c>
      <c r="G191" s="39">
        <v>0.36</v>
      </c>
      <c r="H191" s="39">
        <v>-75.900400000000005</v>
      </c>
      <c r="I191" s="42">
        <f>IF(Table2[[#This Row],[Order Priority]]=Introduction!$B$42,1,0)</f>
        <v>0</v>
      </c>
      <c r="J191" s="42">
        <f>IF(Table2[[#This Row],[Order Priority]]=Introduction!$B$43,1,0)</f>
        <v>0</v>
      </c>
      <c r="K191" s="42">
        <f>IF(Table2[[#This Row],[Order Priority]]=Introduction!$B$44,1,0)</f>
        <v>1</v>
      </c>
      <c r="L191" s="42">
        <f>IF(Table2[[#This Row],[Order Priority]]=Introduction!$B$45,1,0)</f>
        <v>0</v>
      </c>
      <c r="M191" s="42">
        <f>IF(Table2[[#This Row],[Ship Mode]]=Introduction!$C$42,1,0)</f>
        <v>0</v>
      </c>
      <c r="N191" s="41">
        <f>IF(Table2[[#This Row],[Ship Mode]]=Introduction!$C$44,1,0)</f>
        <v>1</v>
      </c>
      <c r="O191" s="41">
        <f>IF(Table2[[#This Row],[Customer Segment]]=Introduction!$D$45,1,0)</f>
        <v>0</v>
      </c>
      <c r="P191" s="41">
        <f>IF(Table2[[#This Row],[Customer Segment]]=Introduction!$D$42,1,0)</f>
        <v>0</v>
      </c>
      <c r="Q191" s="41">
        <f>IF(Table2[[#This Row],[Customer Segment]]=Introduction!$D$44,1,0)</f>
        <v>1</v>
      </c>
      <c r="R191" s="1">
        <v>52.93</v>
      </c>
      <c r="S1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108.96161287686513</v>
      </c>
    </row>
    <row r="192" spans="1:19" x14ac:dyDescent="0.2">
      <c r="A192" s="1" t="s">
        <v>23</v>
      </c>
      <c r="B192" s="1" t="s">
        <v>14</v>
      </c>
      <c r="C192" s="1" t="s">
        <v>47</v>
      </c>
      <c r="D192" s="37">
        <v>0.04</v>
      </c>
      <c r="E192" s="37">
        <v>6.35</v>
      </c>
      <c r="F192" s="37">
        <v>1.02</v>
      </c>
      <c r="G192" s="37">
        <v>0.39</v>
      </c>
      <c r="H192" s="37">
        <v>52.170900000000003</v>
      </c>
      <c r="I192" s="42">
        <f>IF(Table2[[#This Row],[Order Priority]]=Introduction!$B$42,1,0)</f>
        <v>0</v>
      </c>
      <c r="J192" s="42">
        <f>IF(Table2[[#This Row],[Order Priority]]=Introduction!$B$43,1,0)</f>
        <v>0</v>
      </c>
      <c r="K192" s="42">
        <f>IF(Table2[[#This Row],[Order Priority]]=Introduction!$B$44,1,0)</f>
        <v>1</v>
      </c>
      <c r="L192" s="42">
        <f>IF(Table2[[#This Row],[Order Priority]]=Introduction!$B$45,1,0)</f>
        <v>0</v>
      </c>
      <c r="M192" s="42">
        <f>IF(Table2[[#This Row],[Ship Mode]]=Introduction!$C$42,1,0)</f>
        <v>0</v>
      </c>
      <c r="N192" s="41">
        <f>IF(Table2[[#This Row],[Ship Mode]]=Introduction!$C$44,1,0)</f>
        <v>1</v>
      </c>
      <c r="O192" s="41">
        <f>IF(Table2[[#This Row],[Customer Segment]]=Introduction!$D$45,1,0)</f>
        <v>0</v>
      </c>
      <c r="P192" s="41">
        <f>IF(Table2[[#This Row],[Customer Segment]]=Introduction!$D$42,1,0)</f>
        <v>0</v>
      </c>
      <c r="Q192" s="41">
        <f>IF(Table2[[#This Row],[Customer Segment]]=Introduction!$D$44,1,0)</f>
        <v>1</v>
      </c>
      <c r="R192" s="34">
        <v>75.61</v>
      </c>
      <c r="S1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146.41796049027388</v>
      </c>
    </row>
    <row r="193" spans="1:19" x14ac:dyDescent="0.2">
      <c r="A193" s="1" t="s">
        <v>92</v>
      </c>
      <c r="B193" s="1" t="s">
        <v>14</v>
      </c>
      <c r="C193" s="1" t="s">
        <v>3</v>
      </c>
      <c r="D193" s="39">
        <v>0.06</v>
      </c>
      <c r="E193" s="39">
        <v>7.04</v>
      </c>
      <c r="F193" s="39">
        <v>2.17</v>
      </c>
      <c r="G193" s="39">
        <v>0.38</v>
      </c>
      <c r="H193" s="39">
        <v>2.4851999999999999</v>
      </c>
      <c r="I193" s="42">
        <f>IF(Table2[[#This Row],[Order Priority]]=Introduction!$B$42,1,0)</f>
        <v>0</v>
      </c>
      <c r="J193" s="42">
        <f>IF(Table2[[#This Row],[Order Priority]]=Introduction!$B$43,1,0)</f>
        <v>0</v>
      </c>
      <c r="K193" s="42">
        <f>IF(Table2[[#This Row],[Order Priority]]=Introduction!$B$44,1,0)</f>
        <v>0</v>
      </c>
      <c r="L193" s="42">
        <f>IF(Table2[[#This Row],[Order Priority]]=Introduction!$B$45,1,0)</f>
        <v>1</v>
      </c>
      <c r="M193" s="42">
        <f>IF(Table2[[#This Row],[Ship Mode]]=Introduction!$C$42,1,0)</f>
        <v>0</v>
      </c>
      <c r="N193" s="41">
        <f>IF(Table2[[#This Row],[Ship Mode]]=Introduction!$C$44,1,0)</f>
        <v>1</v>
      </c>
      <c r="O193" s="41">
        <f>IF(Table2[[#This Row],[Customer Segment]]=Introduction!$D$45,1,0)</f>
        <v>1</v>
      </c>
      <c r="P193" s="41">
        <f>IF(Table2[[#This Row],[Customer Segment]]=Introduction!$D$42,1,0)</f>
        <v>0</v>
      </c>
      <c r="Q193" s="41">
        <f>IF(Table2[[#This Row],[Customer Segment]]=Introduction!$D$44,1,0)</f>
        <v>0</v>
      </c>
      <c r="R193" s="1">
        <v>14.65</v>
      </c>
      <c r="S1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1.4761278605897097</v>
      </c>
    </row>
    <row r="194" spans="1:19" x14ac:dyDescent="0.2">
      <c r="A194" s="1" t="s">
        <v>46</v>
      </c>
      <c r="B194" s="1" t="s">
        <v>14</v>
      </c>
      <c r="C194" s="1" t="s">
        <v>70</v>
      </c>
      <c r="D194" s="37">
        <v>0</v>
      </c>
      <c r="E194" s="37">
        <v>8.6</v>
      </c>
      <c r="F194" s="37">
        <v>6.19</v>
      </c>
      <c r="G194" s="37">
        <v>0.38</v>
      </c>
      <c r="H194" s="37">
        <v>-42.8536</v>
      </c>
      <c r="I194" s="42">
        <f>IF(Table2[[#This Row],[Order Priority]]=Introduction!$B$42,1,0)</f>
        <v>0</v>
      </c>
      <c r="J194" s="42">
        <f>IF(Table2[[#This Row],[Order Priority]]=Introduction!$B$43,1,0)</f>
        <v>0</v>
      </c>
      <c r="K194" s="42">
        <f>IF(Table2[[#This Row],[Order Priority]]=Introduction!$B$44,1,0)</f>
        <v>0</v>
      </c>
      <c r="L194" s="42">
        <f>IF(Table2[[#This Row],[Order Priority]]=Introduction!$B$45,1,0)</f>
        <v>0</v>
      </c>
      <c r="M194" s="42">
        <f>IF(Table2[[#This Row],[Ship Mode]]=Introduction!$C$42,1,0)</f>
        <v>0</v>
      </c>
      <c r="N194" s="41">
        <f>IF(Table2[[#This Row],[Ship Mode]]=Introduction!$C$44,1,0)</f>
        <v>1</v>
      </c>
      <c r="O194" s="41">
        <f>IF(Table2[[#This Row],[Customer Segment]]=Introduction!$D$45,1,0)</f>
        <v>0</v>
      </c>
      <c r="P194" s="41">
        <f>IF(Table2[[#This Row],[Customer Segment]]=Introduction!$D$42,1,0)</f>
        <v>0</v>
      </c>
      <c r="Q194" s="41">
        <f>IF(Table2[[#This Row],[Customer Segment]]=Introduction!$D$44,1,0)</f>
        <v>0</v>
      </c>
      <c r="R194" s="34">
        <v>447.89</v>
      </c>
      <c r="S1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307.998975543955</v>
      </c>
    </row>
    <row r="195" spans="1:19" x14ac:dyDescent="0.2">
      <c r="A195" s="1" t="s">
        <v>46</v>
      </c>
      <c r="B195" s="1" t="s">
        <v>14</v>
      </c>
      <c r="C195" s="1" t="s">
        <v>70</v>
      </c>
      <c r="D195" s="39">
        <v>0</v>
      </c>
      <c r="E195" s="39">
        <v>8.6</v>
      </c>
      <c r="F195" s="39">
        <v>6.19</v>
      </c>
      <c r="G195" s="39">
        <v>0.38</v>
      </c>
      <c r="H195" s="39">
        <v>-33.211539999999999</v>
      </c>
      <c r="I195" s="42">
        <f>IF(Table2[[#This Row],[Order Priority]]=Introduction!$B$42,1,0)</f>
        <v>0</v>
      </c>
      <c r="J195" s="42">
        <f>IF(Table2[[#This Row],[Order Priority]]=Introduction!$B$43,1,0)</f>
        <v>0</v>
      </c>
      <c r="K195" s="42">
        <f>IF(Table2[[#This Row],[Order Priority]]=Introduction!$B$44,1,0)</f>
        <v>0</v>
      </c>
      <c r="L195" s="42">
        <f>IF(Table2[[#This Row],[Order Priority]]=Introduction!$B$45,1,0)</f>
        <v>0</v>
      </c>
      <c r="M195" s="42">
        <f>IF(Table2[[#This Row],[Ship Mode]]=Introduction!$C$42,1,0)</f>
        <v>0</v>
      </c>
      <c r="N195" s="41">
        <f>IF(Table2[[#This Row],[Ship Mode]]=Introduction!$C$44,1,0)</f>
        <v>1</v>
      </c>
      <c r="O195" s="41">
        <f>IF(Table2[[#This Row],[Customer Segment]]=Introduction!$D$45,1,0)</f>
        <v>0</v>
      </c>
      <c r="P195" s="41">
        <f>IF(Table2[[#This Row],[Customer Segment]]=Introduction!$D$42,1,0)</f>
        <v>0</v>
      </c>
      <c r="Q195" s="41">
        <f>IF(Table2[[#This Row],[Customer Segment]]=Introduction!$D$44,1,0)</f>
        <v>0</v>
      </c>
      <c r="R195" s="1">
        <v>111.97</v>
      </c>
      <c r="S1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317.87269300070909</v>
      </c>
    </row>
    <row r="196" spans="1:19" x14ac:dyDescent="0.2">
      <c r="A196" s="1" t="s">
        <v>1</v>
      </c>
      <c r="B196" s="1" t="s">
        <v>14</v>
      </c>
      <c r="C196" s="1" t="s">
        <v>3</v>
      </c>
      <c r="D196" s="37">
        <v>0.09</v>
      </c>
      <c r="E196" s="37">
        <v>28.48</v>
      </c>
      <c r="F196" s="37">
        <v>1.99</v>
      </c>
      <c r="G196" s="37">
        <v>0.4</v>
      </c>
      <c r="H196" s="37">
        <v>132.68700000000001</v>
      </c>
      <c r="I196" s="42">
        <f>IF(Table2[[#This Row],[Order Priority]]=Introduction!$B$42,1,0)</f>
        <v>1</v>
      </c>
      <c r="J196" s="42">
        <f>IF(Table2[[#This Row],[Order Priority]]=Introduction!$B$43,1,0)</f>
        <v>0</v>
      </c>
      <c r="K196" s="42">
        <f>IF(Table2[[#This Row],[Order Priority]]=Introduction!$B$44,1,0)</f>
        <v>0</v>
      </c>
      <c r="L196" s="42">
        <f>IF(Table2[[#This Row],[Order Priority]]=Introduction!$B$45,1,0)</f>
        <v>0</v>
      </c>
      <c r="M196" s="42">
        <f>IF(Table2[[#This Row],[Ship Mode]]=Introduction!$C$42,1,0)</f>
        <v>0</v>
      </c>
      <c r="N196" s="41">
        <f>IF(Table2[[#This Row],[Ship Mode]]=Introduction!$C$44,1,0)</f>
        <v>1</v>
      </c>
      <c r="O196" s="41">
        <f>IF(Table2[[#This Row],[Customer Segment]]=Introduction!$D$45,1,0)</f>
        <v>1</v>
      </c>
      <c r="P196" s="41">
        <f>IF(Table2[[#This Row],[Customer Segment]]=Introduction!$D$42,1,0)</f>
        <v>0</v>
      </c>
      <c r="Q196" s="41">
        <f>IF(Table2[[#This Row],[Customer Segment]]=Introduction!$D$44,1,0)</f>
        <v>0</v>
      </c>
      <c r="R196" s="34">
        <v>192.3</v>
      </c>
      <c r="S1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471.05293713357833</v>
      </c>
    </row>
    <row r="197" spans="1:19" x14ac:dyDescent="0.2">
      <c r="A197" s="1" t="s">
        <v>1</v>
      </c>
      <c r="B197" s="1" t="s">
        <v>63</v>
      </c>
      <c r="C197" s="1" t="s">
        <v>3</v>
      </c>
      <c r="D197" s="39">
        <v>0.08</v>
      </c>
      <c r="E197" s="39">
        <v>65.989999999999995</v>
      </c>
      <c r="F197" s="39">
        <v>4.99</v>
      </c>
      <c r="G197" s="39">
        <v>0.57999999999999996</v>
      </c>
      <c r="H197" s="39">
        <v>496.89</v>
      </c>
      <c r="I197" s="42">
        <f>IF(Table2[[#This Row],[Order Priority]]=Introduction!$B$42,1,0)</f>
        <v>1</v>
      </c>
      <c r="J197" s="42">
        <f>IF(Table2[[#This Row],[Order Priority]]=Introduction!$B$43,1,0)</f>
        <v>0</v>
      </c>
      <c r="K197" s="42">
        <f>IF(Table2[[#This Row],[Order Priority]]=Introduction!$B$44,1,0)</f>
        <v>0</v>
      </c>
      <c r="L197" s="42">
        <f>IF(Table2[[#This Row],[Order Priority]]=Introduction!$B$45,1,0)</f>
        <v>0</v>
      </c>
      <c r="M197" s="42">
        <f>IF(Table2[[#This Row],[Ship Mode]]=Introduction!$C$42,1,0)</f>
        <v>0</v>
      </c>
      <c r="N197" s="41">
        <f>IF(Table2[[#This Row],[Ship Mode]]=Introduction!$C$44,1,0)</f>
        <v>0</v>
      </c>
      <c r="O197" s="41">
        <f>IF(Table2[[#This Row],[Customer Segment]]=Introduction!$D$45,1,0)</f>
        <v>1</v>
      </c>
      <c r="P197" s="41">
        <f>IF(Table2[[#This Row],[Customer Segment]]=Introduction!$D$42,1,0)</f>
        <v>0</v>
      </c>
      <c r="Q197" s="41">
        <f>IF(Table2[[#This Row],[Customer Segment]]=Introduction!$D$44,1,0)</f>
        <v>0</v>
      </c>
      <c r="R197" s="1">
        <v>748.1</v>
      </c>
      <c r="S1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1118.4552280936891</v>
      </c>
    </row>
    <row r="198" spans="1:19" x14ac:dyDescent="0.2">
      <c r="A198" s="1" t="s">
        <v>1</v>
      </c>
      <c r="B198" s="1" t="s">
        <v>14</v>
      </c>
      <c r="C198" s="1" t="s">
        <v>3</v>
      </c>
      <c r="D198" s="37">
        <v>0.09</v>
      </c>
      <c r="E198" s="37">
        <v>2.1800000000000002</v>
      </c>
      <c r="F198" s="37">
        <v>0.78</v>
      </c>
      <c r="G198" s="37">
        <v>0.52</v>
      </c>
      <c r="H198" s="37">
        <v>2.4548000000000001</v>
      </c>
      <c r="I198" s="42">
        <f>IF(Table2[[#This Row],[Order Priority]]=Introduction!$B$42,1,0)</f>
        <v>1</v>
      </c>
      <c r="J198" s="42">
        <f>IF(Table2[[#This Row],[Order Priority]]=Introduction!$B$43,1,0)</f>
        <v>0</v>
      </c>
      <c r="K198" s="42">
        <f>IF(Table2[[#This Row],[Order Priority]]=Introduction!$B$44,1,0)</f>
        <v>0</v>
      </c>
      <c r="L198" s="42">
        <f>IF(Table2[[#This Row],[Order Priority]]=Introduction!$B$45,1,0)</f>
        <v>0</v>
      </c>
      <c r="M198" s="42">
        <f>IF(Table2[[#This Row],[Ship Mode]]=Introduction!$C$42,1,0)</f>
        <v>0</v>
      </c>
      <c r="N198" s="41">
        <f>IF(Table2[[#This Row],[Ship Mode]]=Introduction!$C$44,1,0)</f>
        <v>1</v>
      </c>
      <c r="O198" s="41">
        <f>IF(Table2[[#This Row],[Customer Segment]]=Introduction!$D$45,1,0)</f>
        <v>1</v>
      </c>
      <c r="P198" s="41">
        <f>IF(Table2[[#This Row],[Customer Segment]]=Introduction!$D$42,1,0)</f>
        <v>0</v>
      </c>
      <c r="Q198" s="41">
        <f>IF(Table2[[#This Row],[Customer Segment]]=Introduction!$D$44,1,0)</f>
        <v>0</v>
      </c>
      <c r="R198" s="34">
        <v>19.12</v>
      </c>
      <c r="S1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321.58775235465248</v>
      </c>
    </row>
    <row r="199" spans="1:19" x14ac:dyDescent="0.2">
      <c r="A199" s="1" t="s">
        <v>1</v>
      </c>
      <c r="B199" s="1" t="s">
        <v>2</v>
      </c>
      <c r="C199" s="1" t="s">
        <v>3</v>
      </c>
      <c r="D199" s="39">
        <v>0.05</v>
      </c>
      <c r="E199" s="39">
        <v>179.29</v>
      </c>
      <c r="F199" s="39">
        <v>29.21</v>
      </c>
      <c r="G199" s="39">
        <v>0.76</v>
      </c>
      <c r="H199" s="39">
        <v>-537.27977731999999</v>
      </c>
      <c r="I199" s="42">
        <f>IF(Table2[[#This Row],[Order Priority]]=Introduction!$B$42,1,0)</f>
        <v>1</v>
      </c>
      <c r="J199" s="42">
        <f>IF(Table2[[#This Row],[Order Priority]]=Introduction!$B$43,1,0)</f>
        <v>0</v>
      </c>
      <c r="K199" s="42">
        <f>IF(Table2[[#This Row],[Order Priority]]=Introduction!$B$44,1,0)</f>
        <v>0</v>
      </c>
      <c r="L199" s="42">
        <f>IF(Table2[[#This Row],[Order Priority]]=Introduction!$B$45,1,0)</f>
        <v>0</v>
      </c>
      <c r="M199" s="42">
        <f>IF(Table2[[#This Row],[Ship Mode]]=Introduction!$C$42,1,0)</f>
        <v>1</v>
      </c>
      <c r="N199" s="41">
        <f>IF(Table2[[#This Row],[Ship Mode]]=Introduction!$C$44,1,0)</f>
        <v>0</v>
      </c>
      <c r="O199" s="41">
        <f>IF(Table2[[#This Row],[Customer Segment]]=Introduction!$D$45,1,0)</f>
        <v>1</v>
      </c>
      <c r="P199" s="41">
        <f>IF(Table2[[#This Row],[Customer Segment]]=Introduction!$D$42,1,0)</f>
        <v>0</v>
      </c>
      <c r="Q199" s="41">
        <f>IF(Table2[[#This Row],[Customer Segment]]=Introduction!$D$44,1,0)</f>
        <v>0</v>
      </c>
      <c r="R199" s="1">
        <v>186.64</v>
      </c>
      <c r="S1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1531.9390440353855</v>
      </c>
    </row>
    <row r="200" spans="1:19" x14ac:dyDescent="0.2">
      <c r="A200" s="1" t="s">
        <v>1</v>
      </c>
      <c r="B200" s="1" t="s">
        <v>14</v>
      </c>
      <c r="C200" s="1" t="s">
        <v>15</v>
      </c>
      <c r="D200" s="37">
        <v>0.02</v>
      </c>
      <c r="E200" s="37">
        <v>110.98</v>
      </c>
      <c r="F200" s="37">
        <v>13.99</v>
      </c>
      <c r="G200" s="37">
        <v>0.69</v>
      </c>
      <c r="H200" s="37">
        <v>-106.3424</v>
      </c>
      <c r="I200" s="42">
        <f>IF(Table2[[#This Row],[Order Priority]]=Introduction!$B$42,1,0)</f>
        <v>1</v>
      </c>
      <c r="J200" s="42">
        <f>IF(Table2[[#This Row],[Order Priority]]=Introduction!$B$43,1,0)</f>
        <v>0</v>
      </c>
      <c r="K200" s="42">
        <f>IF(Table2[[#This Row],[Order Priority]]=Introduction!$B$44,1,0)</f>
        <v>0</v>
      </c>
      <c r="L200" s="42">
        <f>IF(Table2[[#This Row],[Order Priority]]=Introduction!$B$45,1,0)</f>
        <v>0</v>
      </c>
      <c r="M200" s="42">
        <f>IF(Table2[[#This Row],[Ship Mode]]=Introduction!$C$42,1,0)</f>
        <v>0</v>
      </c>
      <c r="N200" s="41">
        <f>IF(Table2[[#This Row],[Ship Mode]]=Introduction!$C$44,1,0)</f>
        <v>1</v>
      </c>
      <c r="O200" s="41">
        <f>IF(Table2[[#This Row],[Customer Segment]]=Introduction!$D$45,1,0)</f>
        <v>0</v>
      </c>
      <c r="P200" s="41">
        <f>IF(Table2[[#This Row],[Customer Segment]]=Introduction!$D$42,1,0)</f>
        <v>1</v>
      </c>
      <c r="Q200" s="41">
        <f>IF(Table2[[#This Row],[Customer Segment]]=Introduction!$D$44,1,0)</f>
        <v>0</v>
      </c>
      <c r="R200" s="34">
        <v>226.53</v>
      </c>
      <c r="S2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1083.8427106726162</v>
      </c>
    </row>
    <row r="201" spans="1:19" x14ac:dyDescent="0.2">
      <c r="A201" s="1" t="s">
        <v>1</v>
      </c>
      <c r="B201" s="1" t="s">
        <v>14</v>
      </c>
      <c r="C201" s="1" t="s">
        <v>15</v>
      </c>
      <c r="D201" s="39">
        <v>0.01</v>
      </c>
      <c r="E201" s="39">
        <v>8.01</v>
      </c>
      <c r="F201" s="39">
        <v>2.87</v>
      </c>
      <c r="G201" s="39">
        <v>0.4</v>
      </c>
      <c r="H201" s="39">
        <v>44.976799999999997</v>
      </c>
      <c r="I201" s="42">
        <f>IF(Table2[[#This Row],[Order Priority]]=Introduction!$B$42,1,0)</f>
        <v>1</v>
      </c>
      <c r="J201" s="42">
        <f>IF(Table2[[#This Row],[Order Priority]]=Introduction!$B$43,1,0)</f>
        <v>0</v>
      </c>
      <c r="K201" s="42">
        <f>IF(Table2[[#This Row],[Order Priority]]=Introduction!$B$44,1,0)</f>
        <v>0</v>
      </c>
      <c r="L201" s="42">
        <f>IF(Table2[[#This Row],[Order Priority]]=Introduction!$B$45,1,0)</f>
        <v>0</v>
      </c>
      <c r="M201" s="42">
        <f>IF(Table2[[#This Row],[Ship Mode]]=Introduction!$C$42,1,0)</f>
        <v>0</v>
      </c>
      <c r="N201" s="41">
        <f>IF(Table2[[#This Row],[Ship Mode]]=Introduction!$C$44,1,0)</f>
        <v>1</v>
      </c>
      <c r="O201" s="41">
        <f>IF(Table2[[#This Row],[Customer Segment]]=Introduction!$D$45,1,0)</f>
        <v>0</v>
      </c>
      <c r="P201" s="41">
        <f>IF(Table2[[#This Row],[Customer Segment]]=Introduction!$D$42,1,0)</f>
        <v>1</v>
      </c>
      <c r="Q201" s="41">
        <f>IF(Table2[[#This Row],[Customer Segment]]=Introduction!$D$44,1,0)</f>
        <v>0</v>
      </c>
      <c r="R201" s="1">
        <v>68.650000000000006</v>
      </c>
      <c r="S2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374.38992350967374</v>
      </c>
    </row>
    <row r="202" spans="1:19" x14ac:dyDescent="0.2">
      <c r="A202" s="1" t="s">
        <v>13</v>
      </c>
      <c r="B202" s="1" t="s">
        <v>14</v>
      </c>
      <c r="C202" s="1" t="s">
        <v>70</v>
      </c>
      <c r="D202" s="37">
        <v>0.03</v>
      </c>
      <c r="E202" s="37">
        <v>7.37</v>
      </c>
      <c r="F202" s="37">
        <v>5.53</v>
      </c>
      <c r="G202" s="37">
        <v>0.69</v>
      </c>
      <c r="H202" s="37">
        <v>-133.69999999999999</v>
      </c>
      <c r="I202" s="42">
        <f>IF(Table2[[#This Row],[Order Priority]]=Introduction!$B$42,1,0)</f>
        <v>0</v>
      </c>
      <c r="J202" s="42">
        <f>IF(Table2[[#This Row],[Order Priority]]=Introduction!$B$43,1,0)</f>
        <v>1</v>
      </c>
      <c r="K202" s="42">
        <f>IF(Table2[[#This Row],[Order Priority]]=Introduction!$B$44,1,0)</f>
        <v>0</v>
      </c>
      <c r="L202" s="42">
        <f>IF(Table2[[#This Row],[Order Priority]]=Introduction!$B$45,1,0)</f>
        <v>0</v>
      </c>
      <c r="M202" s="42">
        <f>IF(Table2[[#This Row],[Ship Mode]]=Introduction!$C$42,1,0)</f>
        <v>0</v>
      </c>
      <c r="N202" s="41">
        <f>IF(Table2[[#This Row],[Ship Mode]]=Introduction!$C$44,1,0)</f>
        <v>1</v>
      </c>
      <c r="O202" s="41">
        <f>IF(Table2[[#This Row],[Customer Segment]]=Introduction!$D$45,1,0)</f>
        <v>0</v>
      </c>
      <c r="P202" s="41">
        <f>IF(Table2[[#This Row],[Customer Segment]]=Introduction!$D$42,1,0)</f>
        <v>0</v>
      </c>
      <c r="Q202" s="41">
        <f>IF(Table2[[#This Row],[Customer Segment]]=Introduction!$D$44,1,0)</f>
        <v>0</v>
      </c>
      <c r="R202" s="34">
        <v>85.79</v>
      </c>
      <c r="S2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227.1983088961513</v>
      </c>
    </row>
    <row r="203" spans="1:19" x14ac:dyDescent="0.2">
      <c r="A203" s="1" t="s">
        <v>23</v>
      </c>
      <c r="B203" s="1" t="s">
        <v>14</v>
      </c>
      <c r="C203" s="1" t="s">
        <v>70</v>
      </c>
      <c r="D203" s="39">
        <v>0.04</v>
      </c>
      <c r="E203" s="39">
        <v>22.72</v>
      </c>
      <c r="F203" s="39">
        <v>8.99</v>
      </c>
      <c r="G203" s="39">
        <v>0.44</v>
      </c>
      <c r="H203" s="39">
        <v>-678.49599999999998</v>
      </c>
      <c r="I203" s="42">
        <f>IF(Table2[[#This Row],[Order Priority]]=Introduction!$B$42,1,0)</f>
        <v>0</v>
      </c>
      <c r="J203" s="42">
        <f>IF(Table2[[#This Row],[Order Priority]]=Introduction!$B$43,1,0)</f>
        <v>0</v>
      </c>
      <c r="K203" s="42">
        <f>IF(Table2[[#This Row],[Order Priority]]=Introduction!$B$44,1,0)</f>
        <v>1</v>
      </c>
      <c r="L203" s="42">
        <f>IF(Table2[[#This Row],[Order Priority]]=Introduction!$B$45,1,0)</f>
        <v>0</v>
      </c>
      <c r="M203" s="42">
        <f>IF(Table2[[#This Row],[Ship Mode]]=Introduction!$C$42,1,0)</f>
        <v>0</v>
      </c>
      <c r="N203" s="41">
        <f>IF(Table2[[#This Row],[Ship Mode]]=Introduction!$C$44,1,0)</f>
        <v>1</v>
      </c>
      <c r="O203" s="41">
        <f>IF(Table2[[#This Row],[Customer Segment]]=Introduction!$D$45,1,0)</f>
        <v>0</v>
      </c>
      <c r="P203" s="41">
        <f>IF(Table2[[#This Row],[Customer Segment]]=Introduction!$D$42,1,0)</f>
        <v>0</v>
      </c>
      <c r="Q203" s="41">
        <f>IF(Table2[[#This Row],[Customer Segment]]=Introduction!$D$44,1,0)</f>
        <v>0</v>
      </c>
      <c r="R203" s="1">
        <v>202.41</v>
      </c>
      <c r="S2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-319.10799859309259</v>
      </c>
    </row>
    <row r="204" spans="1:19" x14ac:dyDescent="0.2">
      <c r="A204" s="1" t="s">
        <v>23</v>
      </c>
      <c r="B204" s="1" t="s">
        <v>14</v>
      </c>
      <c r="C204" s="1" t="s">
        <v>70</v>
      </c>
      <c r="D204" s="37">
        <v>0.04</v>
      </c>
      <c r="E204" s="37">
        <v>22.72</v>
      </c>
      <c r="F204" s="37">
        <v>8.99</v>
      </c>
      <c r="G204" s="37">
        <v>0.44</v>
      </c>
      <c r="H204" s="37">
        <v>70.028000000000006</v>
      </c>
      <c r="I204" s="42">
        <f>IF(Table2[[#This Row],[Order Priority]]=Introduction!$B$42,1,0)</f>
        <v>0</v>
      </c>
      <c r="J204" s="42">
        <f>IF(Table2[[#This Row],[Order Priority]]=Introduction!$B$43,1,0)</f>
        <v>0</v>
      </c>
      <c r="K204" s="42">
        <f>IF(Table2[[#This Row],[Order Priority]]=Introduction!$B$44,1,0)</f>
        <v>1</v>
      </c>
      <c r="L204" s="42">
        <f>IF(Table2[[#This Row],[Order Priority]]=Introduction!$B$45,1,0)</f>
        <v>0</v>
      </c>
      <c r="M204" s="42">
        <f>IF(Table2[[#This Row],[Ship Mode]]=Introduction!$C$42,1,0)</f>
        <v>0</v>
      </c>
      <c r="N204" s="41">
        <f>IF(Table2[[#This Row],[Ship Mode]]=Introduction!$C$44,1,0)</f>
        <v>1</v>
      </c>
      <c r="O204" s="41">
        <f>IF(Table2[[#This Row],[Customer Segment]]=Introduction!$D$45,1,0)</f>
        <v>0</v>
      </c>
      <c r="P204" s="41">
        <f>IF(Table2[[#This Row],[Customer Segment]]=Introduction!$D$42,1,0)</f>
        <v>0</v>
      </c>
      <c r="Q204" s="41">
        <f>IF(Table2[[#This Row],[Customer Segment]]=Introduction!$D$44,1,0)</f>
        <v>0</v>
      </c>
      <c r="R204" s="34">
        <v>832.14</v>
      </c>
      <c r="S2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447.39983122744388</v>
      </c>
    </row>
    <row r="205" spans="1:19" x14ac:dyDescent="0.2">
      <c r="A205" s="1" t="s">
        <v>23</v>
      </c>
      <c r="B205" s="1" t="s">
        <v>63</v>
      </c>
      <c r="C205" s="1" t="s">
        <v>70</v>
      </c>
      <c r="D205" s="39">
        <v>0.04</v>
      </c>
      <c r="E205" s="39">
        <v>2.98</v>
      </c>
      <c r="F205" s="39">
        <v>2.0299999999999998</v>
      </c>
      <c r="G205" s="39">
        <v>0.56999999999999995</v>
      </c>
      <c r="H205" s="39">
        <v>-22.01</v>
      </c>
      <c r="I205" s="42">
        <f>IF(Table2[[#This Row],[Order Priority]]=Introduction!$B$42,1,0)</f>
        <v>0</v>
      </c>
      <c r="J205" s="42">
        <f>IF(Table2[[#This Row],[Order Priority]]=Introduction!$B$43,1,0)</f>
        <v>0</v>
      </c>
      <c r="K205" s="42">
        <f>IF(Table2[[#This Row],[Order Priority]]=Introduction!$B$44,1,0)</f>
        <v>1</v>
      </c>
      <c r="L205" s="42">
        <f>IF(Table2[[#This Row],[Order Priority]]=Introduction!$B$45,1,0)</f>
        <v>0</v>
      </c>
      <c r="M205" s="42">
        <f>IF(Table2[[#This Row],[Ship Mode]]=Introduction!$C$42,1,0)</f>
        <v>0</v>
      </c>
      <c r="N205" s="41">
        <f>IF(Table2[[#This Row],[Ship Mode]]=Introduction!$C$44,1,0)</f>
        <v>0</v>
      </c>
      <c r="O205" s="41">
        <f>IF(Table2[[#This Row],[Customer Segment]]=Introduction!$D$45,1,0)</f>
        <v>0</v>
      </c>
      <c r="P205" s="41">
        <f>IF(Table2[[#This Row],[Customer Segment]]=Introduction!$D$42,1,0)</f>
        <v>0</v>
      </c>
      <c r="Q205" s="41">
        <f>IF(Table2[[#This Row],[Customer Segment]]=Introduction!$D$44,1,0)</f>
        <v>0</v>
      </c>
      <c r="R205" s="1">
        <v>15.7</v>
      </c>
      <c r="S2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124.76984025557201</v>
      </c>
    </row>
    <row r="206" spans="1:19" x14ac:dyDescent="0.2">
      <c r="A206" s="1" t="s">
        <v>23</v>
      </c>
      <c r="B206" s="1" t="s">
        <v>14</v>
      </c>
      <c r="C206" s="1" t="s">
        <v>70</v>
      </c>
      <c r="D206" s="37">
        <v>0.01</v>
      </c>
      <c r="E206" s="37">
        <v>125.99</v>
      </c>
      <c r="F206" s="37">
        <v>8.99</v>
      </c>
      <c r="G206" s="37">
        <v>0.59</v>
      </c>
      <c r="H206" s="37">
        <v>426.46032000000002</v>
      </c>
      <c r="I206" s="42">
        <f>IF(Table2[[#This Row],[Order Priority]]=Introduction!$B$42,1,0)</f>
        <v>0</v>
      </c>
      <c r="J206" s="42">
        <f>IF(Table2[[#This Row],[Order Priority]]=Introduction!$B$43,1,0)</f>
        <v>0</v>
      </c>
      <c r="K206" s="42">
        <f>IF(Table2[[#This Row],[Order Priority]]=Introduction!$B$44,1,0)</f>
        <v>1</v>
      </c>
      <c r="L206" s="42">
        <f>IF(Table2[[#This Row],[Order Priority]]=Introduction!$B$45,1,0)</f>
        <v>0</v>
      </c>
      <c r="M206" s="42">
        <f>IF(Table2[[#This Row],[Ship Mode]]=Introduction!$C$42,1,0)</f>
        <v>0</v>
      </c>
      <c r="N206" s="41">
        <f>IF(Table2[[#This Row],[Ship Mode]]=Introduction!$C$44,1,0)</f>
        <v>1</v>
      </c>
      <c r="O206" s="41">
        <f>IF(Table2[[#This Row],[Customer Segment]]=Introduction!$D$45,1,0)</f>
        <v>0</v>
      </c>
      <c r="P206" s="41">
        <f>IF(Table2[[#This Row],[Customer Segment]]=Introduction!$D$42,1,0)</f>
        <v>0</v>
      </c>
      <c r="Q206" s="41">
        <f>IF(Table2[[#This Row],[Customer Segment]]=Introduction!$D$44,1,0)</f>
        <v>0</v>
      </c>
      <c r="R206" s="34">
        <v>680.65</v>
      </c>
      <c r="S2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1280.4614861557002</v>
      </c>
    </row>
    <row r="207" spans="1:19" x14ac:dyDescent="0.2">
      <c r="A207" s="1" t="s">
        <v>92</v>
      </c>
      <c r="B207" s="1" t="s">
        <v>14</v>
      </c>
      <c r="C207" s="1" t="s">
        <v>47</v>
      </c>
      <c r="D207" s="39">
        <v>0</v>
      </c>
      <c r="E207" s="39">
        <v>13.43</v>
      </c>
      <c r="F207" s="39">
        <v>5.5</v>
      </c>
      <c r="G207" s="39">
        <v>0.56999999999999995</v>
      </c>
      <c r="H207" s="39">
        <v>-253.77799999999999</v>
      </c>
      <c r="I207" s="42">
        <f>IF(Table2[[#This Row],[Order Priority]]=Introduction!$B$42,1,0)</f>
        <v>0</v>
      </c>
      <c r="J207" s="42">
        <f>IF(Table2[[#This Row],[Order Priority]]=Introduction!$B$43,1,0)</f>
        <v>0</v>
      </c>
      <c r="K207" s="42">
        <f>IF(Table2[[#This Row],[Order Priority]]=Introduction!$B$44,1,0)</f>
        <v>0</v>
      </c>
      <c r="L207" s="42">
        <f>IF(Table2[[#This Row],[Order Priority]]=Introduction!$B$45,1,0)</f>
        <v>1</v>
      </c>
      <c r="M207" s="42">
        <f>IF(Table2[[#This Row],[Ship Mode]]=Introduction!$C$42,1,0)</f>
        <v>0</v>
      </c>
      <c r="N207" s="41">
        <f>IF(Table2[[#This Row],[Ship Mode]]=Introduction!$C$44,1,0)</f>
        <v>1</v>
      </c>
      <c r="O207" s="41">
        <f>IF(Table2[[#This Row],[Customer Segment]]=Introduction!$D$45,1,0)</f>
        <v>0</v>
      </c>
      <c r="P207" s="41">
        <f>IF(Table2[[#This Row],[Customer Segment]]=Introduction!$D$42,1,0)</f>
        <v>0</v>
      </c>
      <c r="Q207" s="41">
        <f>IF(Table2[[#This Row],[Customer Segment]]=Introduction!$D$44,1,0)</f>
        <v>1</v>
      </c>
      <c r="R207" s="1">
        <v>129.54</v>
      </c>
      <c r="S2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88.167012375616878</v>
      </c>
    </row>
    <row r="208" spans="1:19" x14ac:dyDescent="0.2">
      <c r="A208" s="1" t="s">
        <v>92</v>
      </c>
      <c r="B208" s="1" t="s">
        <v>14</v>
      </c>
      <c r="C208" s="1" t="s">
        <v>70</v>
      </c>
      <c r="D208" s="37">
        <v>0.1</v>
      </c>
      <c r="E208" s="37">
        <v>5.81</v>
      </c>
      <c r="F208" s="37">
        <v>8.49</v>
      </c>
      <c r="G208" s="37">
        <v>0.39</v>
      </c>
      <c r="H208" s="37">
        <v>-350.43950000000001</v>
      </c>
      <c r="I208" s="42">
        <f>IF(Table2[[#This Row],[Order Priority]]=Introduction!$B$42,1,0)</f>
        <v>0</v>
      </c>
      <c r="J208" s="42">
        <f>IF(Table2[[#This Row],[Order Priority]]=Introduction!$B$43,1,0)</f>
        <v>0</v>
      </c>
      <c r="K208" s="42">
        <f>IF(Table2[[#This Row],[Order Priority]]=Introduction!$B$44,1,0)</f>
        <v>0</v>
      </c>
      <c r="L208" s="42">
        <f>IF(Table2[[#This Row],[Order Priority]]=Introduction!$B$45,1,0)</f>
        <v>1</v>
      </c>
      <c r="M208" s="42">
        <f>IF(Table2[[#This Row],[Ship Mode]]=Introduction!$C$42,1,0)</f>
        <v>0</v>
      </c>
      <c r="N208" s="41">
        <f>IF(Table2[[#This Row],[Ship Mode]]=Introduction!$C$44,1,0)</f>
        <v>1</v>
      </c>
      <c r="O208" s="41">
        <f>IF(Table2[[#This Row],[Customer Segment]]=Introduction!$D$45,1,0)</f>
        <v>0</v>
      </c>
      <c r="P208" s="41">
        <f>IF(Table2[[#This Row],[Customer Segment]]=Introduction!$D$42,1,0)</f>
        <v>0</v>
      </c>
      <c r="Q208" s="41">
        <f>IF(Table2[[#This Row],[Customer Segment]]=Introduction!$D$44,1,0)</f>
        <v>0</v>
      </c>
      <c r="R208" s="34">
        <v>64.959999999999994</v>
      </c>
      <c r="S2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-198.18610963180129</v>
      </c>
    </row>
    <row r="209" spans="1:19" x14ac:dyDescent="0.2">
      <c r="A209" s="1" t="s">
        <v>92</v>
      </c>
      <c r="B209" s="1" t="s">
        <v>14</v>
      </c>
      <c r="C209" s="1" t="s">
        <v>70</v>
      </c>
      <c r="D209" s="39">
        <v>0.03</v>
      </c>
      <c r="E209" s="39">
        <v>1.81</v>
      </c>
      <c r="F209" s="39">
        <v>0.75</v>
      </c>
      <c r="G209" s="39">
        <v>0.52</v>
      </c>
      <c r="H209" s="39">
        <v>4.2027999999999999</v>
      </c>
      <c r="I209" s="42">
        <f>IF(Table2[[#This Row],[Order Priority]]=Introduction!$B$42,1,0)</f>
        <v>0</v>
      </c>
      <c r="J209" s="42">
        <f>IF(Table2[[#This Row],[Order Priority]]=Introduction!$B$43,1,0)</f>
        <v>0</v>
      </c>
      <c r="K209" s="42">
        <f>IF(Table2[[#This Row],[Order Priority]]=Introduction!$B$44,1,0)</f>
        <v>0</v>
      </c>
      <c r="L209" s="42">
        <f>IF(Table2[[#This Row],[Order Priority]]=Introduction!$B$45,1,0)</f>
        <v>1</v>
      </c>
      <c r="M209" s="42">
        <f>IF(Table2[[#This Row],[Ship Mode]]=Introduction!$C$42,1,0)</f>
        <v>0</v>
      </c>
      <c r="N209" s="41">
        <f>IF(Table2[[#This Row],[Ship Mode]]=Introduction!$C$44,1,0)</f>
        <v>1</v>
      </c>
      <c r="O209" s="41">
        <f>IF(Table2[[#This Row],[Customer Segment]]=Introduction!$D$45,1,0)</f>
        <v>0</v>
      </c>
      <c r="P209" s="41">
        <f>IF(Table2[[#This Row],[Customer Segment]]=Introduction!$D$42,1,0)</f>
        <v>0</v>
      </c>
      <c r="Q209" s="41">
        <f>IF(Table2[[#This Row],[Customer Segment]]=Introduction!$D$44,1,0)</f>
        <v>0</v>
      </c>
      <c r="R209" s="1">
        <v>19.14</v>
      </c>
      <c r="S2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92.828120378403696</v>
      </c>
    </row>
    <row r="210" spans="1:19" x14ac:dyDescent="0.2">
      <c r="A210" s="1" t="s">
        <v>46</v>
      </c>
      <c r="B210" s="1" t="s">
        <v>14</v>
      </c>
      <c r="C210" s="1" t="s">
        <v>47</v>
      </c>
      <c r="D210" s="37">
        <v>0.02</v>
      </c>
      <c r="E210" s="37">
        <v>12.99</v>
      </c>
      <c r="F210" s="37">
        <v>14.37</v>
      </c>
      <c r="G210" s="37">
        <v>0.73</v>
      </c>
      <c r="H210" s="37">
        <v>-159.86000000000001</v>
      </c>
      <c r="I210" s="42">
        <f>IF(Table2[[#This Row],[Order Priority]]=Introduction!$B$42,1,0)</f>
        <v>0</v>
      </c>
      <c r="J210" s="42">
        <f>IF(Table2[[#This Row],[Order Priority]]=Introduction!$B$43,1,0)</f>
        <v>0</v>
      </c>
      <c r="K210" s="42">
        <f>IF(Table2[[#This Row],[Order Priority]]=Introduction!$B$44,1,0)</f>
        <v>0</v>
      </c>
      <c r="L210" s="42">
        <f>IF(Table2[[#This Row],[Order Priority]]=Introduction!$B$45,1,0)</f>
        <v>0</v>
      </c>
      <c r="M210" s="42">
        <f>IF(Table2[[#This Row],[Ship Mode]]=Introduction!$C$42,1,0)</f>
        <v>0</v>
      </c>
      <c r="N210" s="41">
        <f>IF(Table2[[#This Row],[Ship Mode]]=Introduction!$C$44,1,0)</f>
        <v>1</v>
      </c>
      <c r="O210" s="41">
        <f>IF(Table2[[#This Row],[Customer Segment]]=Introduction!$D$45,1,0)</f>
        <v>0</v>
      </c>
      <c r="P210" s="41">
        <f>IF(Table2[[#This Row],[Customer Segment]]=Introduction!$D$42,1,0)</f>
        <v>0</v>
      </c>
      <c r="Q210" s="41">
        <f>IF(Table2[[#This Row],[Customer Segment]]=Introduction!$D$44,1,0)</f>
        <v>1</v>
      </c>
      <c r="R210" s="34">
        <v>67.64</v>
      </c>
      <c r="S2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736.16258725523426</v>
      </c>
    </row>
    <row r="211" spans="1:19" x14ac:dyDescent="0.2">
      <c r="A211" s="1" t="s">
        <v>46</v>
      </c>
      <c r="B211" s="1" t="s">
        <v>14</v>
      </c>
      <c r="C211" s="1" t="s">
        <v>47</v>
      </c>
      <c r="D211" s="39">
        <v>0.05</v>
      </c>
      <c r="E211" s="39">
        <v>35.44</v>
      </c>
      <c r="F211" s="39">
        <v>7.5</v>
      </c>
      <c r="G211" s="39">
        <v>0.38</v>
      </c>
      <c r="H211" s="39">
        <v>165.88980000000001</v>
      </c>
      <c r="I211" s="42">
        <f>IF(Table2[[#This Row],[Order Priority]]=Introduction!$B$42,1,0)</f>
        <v>0</v>
      </c>
      <c r="J211" s="42">
        <f>IF(Table2[[#This Row],[Order Priority]]=Introduction!$B$43,1,0)</f>
        <v>0</v>
      </c>
      <c r="K211" s="42">
        <f>IF(Table2[[#This Row],[Order Priority]]=Introduction!$B$44,1,0)</f>
        <v>0</v>
      </c>
      <c r="L211" s="42">
        <f>IF(Table2[[#This Row],[Order Priority]]=Introduction!$B$45,1,0)</f>
        <v>0</v>
      </c>
      <c r="M211" s="42">
        <f>IF(Table2[[#This Row],[Ship Mode]]=Introduction!$C$42,1,0)</f>
        <v>0</v>
      </c>
      <c r="N211" s="41">
        <f>IF(Table2[[#This Row],[Ship Mode]]=Introduction!$C$44,1,0)</f>
        <v>1</v>
      </c>
      <c r="O211" s="41">
        <f>IF(Table2[[#This Row],[Customer Segment]]=Introduction!$D$45,1,0)</f>
        <v>0</v>
      </c>
      <c r="P211" s="41">
        <f>IF(Table2[[#This Row],[Customer Segment]]=Introduction!$D$42,1,0)</f>
        <v>0</v>
      </c>
      <c r="Q211" s="41">
        <f>IF(Table2[[#This Row],[Customer Segment]]=Introduction!$D$44,1,0)</f>
        <v>1</v>
      </c>
      <c r="R211" s="1">
        <v>240.42</v>
      </c>
      <c r="S2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639.456733311726</v>
      </c>
    </row>
    <row r="212" spans="1:19" x14ac:dyDescent="0.2">
      <c r="A212" s="1" t="s">
        <v>46</v>
      </c>
      <c r="B212" s="1" t="s">
        <v>14</v>
      </c>
      <c r="C212" s="1" t="s">
        <v>47</v>
      </c>
      <c r="D212" s="37">
        <v>0.02</v>
      </c>
      <c r="E212" s="37">
        <v>12.98</v>
      </c>
      <c r="F212" s="37">
        <v>3.14</v>
      </c>
      <c r="G212" s="37">
        <v>0.6</v>
      </c>
      <c r="H212" s="37">
        <v>75.010000000000005</v>
      </c>
      <c r="I212" s="42">
        <f>IF(Table2[[#This Row],[Order Priority]]=Introduction!$B$42,1,0)</f>
        <v>0</v>
      </c>
      <c r="J212" s="42">
        <f>IF(Table2[[#This Row],[Order Priority]]=Introduction!$B$43,1,0)</f>
        <v>0</v>
      </c>
      <c r="K212" s="42">
        <f>IF(Table2[[#This Row],[Order Priority]]=Introduction!$B$44,1,0)</f>
        <v>0</v>
      </c>
      <c r="L212" s="42">
        <f>IF(Table2[[#This Row],[Order Priority]]=Introduction!$B$45,1,0)</f>
        <v>0</v>
      </c>
      <c r="M212" s="42">
        <f>IF(Table2[[#This Row],[Ship Mode]]=Introduction!$C$42,1,0)</f>
        <v>0</v>
      </c>
      <c r="N212" s="41">
        <f>IF(Table2[[#This Row],[Ship Mode]]=Introduction!$C$44,1,0)</f>
        <v>1</v>
      </c>
      <c r="O212" s="41">
        <f>IF(Table2[[#This Row],[Customer Segment]]=Introduction!$D$45,1,0)</f>
        <v>0</v>
      </c>
      <c r="P212" s="41">
        <f>IF(Table2[[#This Row],[Customer Segment]]=Introduction!$D$42,1,0)</f>
        <v>0</v>
      </c>
      <c r="Q212" s="41">
        <f>IF(Table2[[#This Row],[Customer Segment]]=Introduction!$D$44,1,0)</f>
        <v>1</v>
      </c>
      <c r="R212" s="34">
        <v>184.4</v>
      </c>
      <c r="S2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558.20042931662135</v>
      </c>
    </row>
    <row r="213" spans="1:19" x14ac:dyDescent="0.2">
      <c r="A213" s="1" t="s">
        <v>1</v>
      </c>
      <c r="B213" s="1" t="s">
        <v>14</v>
      </c>
      <c r="C213" s="1" t="s">
        <v>3</v>
      </c>
      <c r="D213" s="39">
        <v>0.08</v>
      </c>
      <c r="E213" s="39">
        <v>30.53</v>
      </c>
      <c r="F213" s="39">
        <v>19.989999999999998</v>
      </c>
      <c r="G213" s="39">
        <v>0.39</v>
      </c>
      <c r="H213" s="39">
        <v>-239.8656</v>
      </c>
      <c r="I213" s="42">
        <f>IF(Table2[[#This Row],[Order Priority]]=Introduction!$B$42,1,0)</f>
        <v>1</v>
      </c>
      <c r="J213" s="42">
        <f>IF(Table2[[#This Row],[Order Priority]]=Introduction!$B$43,1,0)</f>
        <v>0</v>
      </c>
      <c r="K213" s="42">
        <f>IF(Table2[[#This Row],[Order Priority]]=Introduction!$B$44,1,0)</f>
        <v>0</v>
      </c>
      <c r="L213" s="42">
        <f>IF(Table2[[#This Row],[Order Priority]]=Introduction!$B$45,1,0)</f>
        <v>0</v>
      </c>
      <c r="M213" s="42">
        <f>IF(Table2[[#This Row],[Ship Mode]]=Introduction!$C$42,1,0)</f>
        <v>0</v>
      </c>
      <c r="N213" s="41">
        <f>IF(Table2[[#This Row],[Ship Mode]]=Introduction!$C$44,1,0)</f>
        <v>1</v>
      </c>
      <c r="O213" s="41">
        <f>IF(Table2[[#This Row],[Customer Segment]]=Introduction!$D$45,1,0)</f>
        <v>1</v>
      </c>
      <c r="P213" s="41">
        <f>IF(Table2[[#This Row],[Customer Segment]]=Introduction!$D$42,1,0)</f>
        <v>0</v>
      </c>
      <c r="Q213" s="41">
        <f>IF(Table2[[#This Row],[Customer Segment]]=Introduction!$D$44,1,0)</f>
        <v>0</v>
      </c>
      <c r="R213" s="1">
        <v>285.87</v>
      </c>
      <c r="S2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591.77726365545675</v>
      </c>
    </row>
    <row r="214" spans="1:19" x14ac:dyDescent="0.2">
      <c r="A214" s="1" t="s">
        <v>1</v>
      </c>
      <c r="B214" s="1" t="s">
        <v>14</v>
      </c>
      <c r="C214" s="1" t="s">
        <v>3</v>
      </c>
      <c r="D214" s="37">
        <v>0.01</v>
      </c>
      <c r="E214" s="37">
        <v>1.68</v>
      </c>
      <c r="F214" s="37">
        <v>1.57</v>
      </c>
      <c r="G214" s="37">
        <v>0.59</v>
      </c>
      <c r="H214" s="37">
        <v>-53.444000000000003</v>
      </c>
      <c r="I214" s="42">
        <f>IF(Table2[[#This Row],[Order Priority]]=Introduction!$B$42,1,0)</f>
        <v>1</v>
      </c>
      <c r="J214" s="42">
        <f>IF(Table2[[#This Row],[Order Priority]]=Introduction!$B$43,1,0)</f>
        <v>0</v>
      </c>
      <c r="K214" s="42">
        <f>IF(Table2[[#This Row],[Order Priority]]=Introduction!$B$44,1,0)</f>
        <v>0</v>
      </c>
      <c r="L214" s="42">
        <f>IF(Table2[[#This Row],[Order Priority]]=Introduction!$B$45,1,0)</f>
        <v>0</v>
      </c>
      <c r="M214" s="42">
        <f>IF(Table2[[#This Row],[Ship Mode]]=Introduction!$C$42,1,0)</f>
        <v>0</v>
      </c>
      <c r="N214" s="41">
        <f>IF(Table2[[#This Row],[Ship Mode]]=Introduction!$C$44,1,0)</f>
        <v>1</v>
      </c>
      <c r="O214" s="41">
        <f>IF(Table2[[#This Row],[Customer Segment]]=Introduction!$D$45,1,0)</f>
        <v>1</v>
      </c>
      <c r="P214" s="41">
        <f>IF(Table2[[#This Row],[Customer Segment]]=Introduction!$D$42,1,0)</f>
        <v>0</v>
      </c>
      <c r="Q214" s="41">
        <f>IF(Table2[[#This Row],[Customer Segment]]=Introduction!$D$44,1,0)</f>
        <v>0</v>
      </c>
      <c r="R214" s="34">
        <v>20.37</v>
      </c>
      <c r="S2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395.6644212285874</v>
      </c>
    </row>
    <row r="215" spans="1:19" x14ac:dyDescent="0.2">
      <c r="A215" s="1" t="s">
        <v>1</v>
      </c>
      <c r="B215" s="1" t="s">
        <v>14</v>
      </c>
      <c r="C215" s="1" t="s">
        <v>15</v>
      </c>
      <c r="D215" s="39">
        <v>7.0000000000000007E-2</v>
      </c>
      <c r="E215" s="39">
        <v>4.91</v>
      </c>
      <c r="F215" s="39">
        <v>0.5</v>
      </c>
      <c r="G215" s="39">
        <v>0.36</v>
      </c>
      <c r="H215" s="39">
        <v>-157.696</v>
      </c>
      <c r="I215" s="42">
        <f>IF(Table2[[#This Row],[Order Priority]]=Introduction!$B$42,1,0)</f>
        <v>1</v>
      </c>
      <c r="J215" s="42">
        <f>IF(Table2[[#This Row],[Order Priority]]=Introduction!$B$43,1,0)</f>
        <v>0</v>
      </c>
      <c r="K215" s="42">
        <f>IF(Table2[[#This Row],[Order Priority]]=Introduction!$B$44,1,0)</f>
        <v>0</v>
      </c>
      <c r="L215" s="42">
        <f>IF(Table2[[#This Row],[Order Priority]]=Introduction!$B$45,1,0)</f>
        <v>0</v>
      </c>
      <c r="M215" s="42">
        <f>IF(Table2[[#This Row],[Ship Mode]]=Introduction!$C$42,1,0)</f>
        <v>0</v>
      </c>
      <c r="N215" s="41">
        <f>IF(Table2[[#This Row],[Ship Mode]]=Introduction!$C$44,1,0)</f>
        <v>1</v>
      </c>
      <c r="O215" s="41">
        <f>IF(Table2[[#This Row],[Customer Segment]]=Introduction!$D$45,1,0)</f>
        <v>0</v>
      </c>
      <c r="P215" s="41">
        <f>IF(Table2[[#This Row],[Customer Segment]]=Introduction!$D$42,1,0)</f>
        <v>1</v>
      </c>
      <c r="Q215" s="41">
        <f>IF(Table2[[#This Row],[Customer Segment]]=Introduction!$D$44,1,0)</f>
        <v>0</v>
      </c>
      <c r="R215" s="1">
        <v>28.22</v>
      </c>
      <c r="S2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18.731981854721177</v>
      </c>
    </row>
    <row r="216" spans="1:19" x14ac:dyDescent="0.2">
      <c r="A216" s="1" t="s">
        <v>23</v>
      </c>
      <c r="B216" s="1" t="s">
        <v>14</v>
      </c>
      <c r="C216" s="1" t="s">
        <v>47</v>
      </c>
      <c r="D216" s="37">
        <v>0.05</v>
      </c>
      <c r="E216" s="37">
        <v>1.86</v>
      </c>
      <c r="F216" s="37">
        <v>2.58</v>
      </c>
      <c r="G216" s="37">
        <v>0.82</v>
      </c>
      <c r="H216" s="37">
        <v>-66.62</v>
      </c>
      <c r="I216" s="42">
        <f>IF(Table2[[#This Row],[Order Priority]]=Introduction!$B$42,1,0)</f>
        <v>0</v>
      </c>
      <c r="J216" s="42">
        <f>IF(Table2[[#This Row],[Order Priority]]=Introduction!$B$43,1,0)</f>
        <v>0</v>
      </c>
      <c r="K216" s="42">
        <f>IF(Table2[[#This Row],[Order Priority]]=Introduction!$B$44,1,0)</f>
        <v>1</v>
      </c>
      <c r="L216" s="42">
        <f>IF(Table2[[#This Row],[Order Priority]]=Introduction!$B$45,1,0)</f>
        <v>0</v>
      </c>
      <c r="M216" s="42">
        <f>IF(Table2[[#This Row],[Ship Mode]]=Introduction!$C$42,1,0)</f>
        <v>0</v>
      </c>
      <c r="N216" s="41">
        <f>IF(Table2[[#This Row],[Ship Mode]]=Introduction!$C$44,1,0)</f>
        <v>1</v>
      </c>
      <c r="O216" s="41">
        <f>IF(Table2[[#This Row],[Customer Segment]]=Introduction!$D$45,1,0)</f>
        <v>0</v>
      </c>
      <c r="P216" s="41">
        <f>IF(Table2[[#This Row],[Customer Segment]]=Introduction!$D$42,1,0)</f>
        <v>0</v>
      </c>
      <c r="Q216" s="41">
        <f>IF(Table2[[#This Row],[Customer Segment]]=Introduction!$D$44,1,0)</f>
        <v>1</v>
      </c>
      <c r="R216" s="34">
        <v>17.61</v>
      </c>
      <c r="S2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404.62311571530608</v>
      </c>
    </row>
    <row r="217" spans="1:19" x14ac:dyDescent="0.2">
      <c r="A217" s="1" t="s">
        <v>92</v>
      </c>
      <c r="B217" s="1" t="s">
        <v>2</v>
      </c>
      <c r="C217" s="1" t="s">
        <v>3</v>
      </c>
      <c r="D217" s="39">
        <v>0.05</v>
      </c>
      <c r="E217" s="39">
        <v>328.14</v>
      </c>
      <c r="F217" s="39">
        <v>91.05</v>
      </c>
      <c r="G217" s="39">
        <v>0.56999999999999995</v>
      </c>
      <c r="H217" s="39">
        <v>411.5172</v>
      </c>
      <c r="I217" s="42">
        <f>IF(Table2[[#This Row],[Order Priority]]=Introduction!$B$42,1,0)</f>
        <v>0</v>
      </c>
      <c r="J217" s="42">
        <f>IF(Table2[[#This Row],[Order Priority]]=Introduction!$B$43,1,0)</f>
        <v>0</v>
      </c>
      <c r="K217" s="42">
        <f>IF(Table2[[#This Row],[Order Priority]]=Introduction!$B$44,1,0)</f>
        <v>0</v>
      </c>
      <c r="L217" s="42">
        <f>IF(Table2[[#This Row],[Order Priority]]=Introduction!$B$45,1,0)</f>
        <v>1</v>
      </c>
      <c r="M217" s="42">
        <f>IF(Table2[[#This Row],[Ship Mode]]=Introduction!$C$42,1,0)</f>
        <v>1</v>
      </c>
      <c r="N217" s="41">
        <f>IF(Table2[[#This Row],[Ship Mode]]=Introduction!$C$44,1,0)</f>
        <v>0</v>
      </c>
      <c r="O217" s="41">
        <f>IF(Table2[[#This Row],[Customer Segment]]=Introduction!$D$45,1,0)</f>
        <v>1</v>
      </c>
      <c r="P217" s="41">
        <f>IF(Table2[[#This Row],[Customer Segment]]=Introduction!$D$42,1,0)</f>
        <v>0</v>
      </c>
      <c r="Q217" s="41">
        <f>IF(Table2[[#This Row],[Customer Segment]]=Introduction!$D$44,1,0)</f>
        <v>0</v>
      </c>
      <c r="R217" s="1">
        <v>1967.98</v>
      </c>
      <c r="S2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4243.9488034184078</v>
      </c>
    </row>
    <row r="218" spans="1:19" x14ac:dyDescent="0.2">
      <c r="A218" s="1" t="s">
        <v>92</v>
      </c>
      <c r="B218" s="1" t="s">
        <v>2</v>
      </c>
      <c r="C218" s="1" t="s">
        <v>15</v>
      </c>
      <c r="D218" s="37">
        <v>0.03</v>
      </c>
      <c r="E218" s="37">
        <v>119.99</v>
      </c>
      <c r="F218" s="37">
        <v>56.14</v>
      </c>
      <c r="G218" s="37">
        <v>0.39</v>
      </c>
      <c r="H218" s="37">
        <v>1400.1</v>
      </c>
      <c r="I218" s="42">
        <f>IF(Table2[[#This Row],[Order Priority]]=Introduction!$B$42,1,0)</f>
        <v>0</v>
      </c>
      <c r="J218" s="42">
        <f>IF(Table2[[#This Row],[Order Priority]]=Introduction!$B$43,1,0)</f>
        <v>0</v>
      </c>
      <c r="K218" s="42">
        <f>IF(Table2[[#This Row],[Order Priority]]=Introduction!$B$44,1,0)</f>
        <v>0</v>
      </c>
      <c r="L218" s="42">
        <f>IF(Table2[[#This Row],[Order Priority]]=Introduction!$B$45,1,0)</f>
        <v>1</v>
      </c>
      <c r="M218" s="42">
        <f>IF(Table2[[#This Row],[Ship Mode]]=Introduction!$C$42,1,0)</f>
        <v>1</v>
      </c>
      <c r="N218" s="41">
        <f>IF(Table2[[#This Row],[Ship Mode]]=Introduction!$C$44,1,0)</f>
        <v>0</v>
      </c>
      <c r="O218" s="41">
        <f>IF(Table2[[#This Row],[Customer Segment]]=Introduction!$D$45,1,0)</f>
        <v>0</v>
      </c>
      <c r="P218" s="41">
        <f>IF(Table2[[#This Row],[Customer Segment]]=Introduction!$D$42,1,0)</f>
        <v>1</v>
      </c>
      <c r="Q218" s="41">
        <f>IF(Table2[[#This Row],[Customer Segment]]=Introduction!$D$44,1,0)</f>
        <v>0</v>
      </c>
      <c r="R218" s="34">
        <v>1545.58</v>
      </c>
      <c r="S2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3482.927519761382</v>
      </c>
    </row>
    <row r="219" spans="1:19" x14ac:dyDescent="0.2">
      <c r="A219" s="1" t="s">
        <v>92</v>
      </c>
      <c r="B219" s="1" t="s">
        <v>14</v>
      </c>
      <c r="C219" s="1" t="s">
        <v>15</v>
      </c>
      <c r="D219" s="39">
        <v>0.05</v>
      </c>
      <c r="E219" s="39">
        <v>115.79</v>
      </c>
      <c r="F219" s="39">
        <v>1.99</v>
      </c>
      <c r="G219" s="39">
        <v>0.49</v>
      </c>
      <c r="H219" s="39">
        <v>67.599999999999994</v>
      </c>
      <c r="I219" s="42">
        <f>IF(Table2[[#This Row],[Order Priority]]=Introduction!$B$42,1,0)</f>
        <v>0</v>
      </c>
      <c r="J219" s="42">
        <f>IF(Table2[[#This Row],[Order Priority]]=Introduction!$B$43,1,0)</f>
        <v>0</v>
      </c>
      <c r="K219" s="42">
        <f>IF(Table2[[#This Row],[Order Priority]]=Introduction!$B$44,1,0)</f>
        <v>0</v>
      </c>
      <c r="L219" s="42">
        <f>IF(Table2[[#This Row],[Order Priority]]=Introduction!$B$45,1,0)</f>
        <v>1</v>
      </c>
      <c r="M219" s="42">
        <f>IF(Table2[[#This Row],[Ship Mode]]=Introduction!$C$42,1,0)</f>
        <v>0</v>
      </c>
      <c r="N219" s="41">
        <f>IF(Table2[[#This Row],[Ship Mode]]=Introduction!$C$44,1,0)</f>
        <v>1</v>
      </c>
      <c r="O219" s="41">
        <f>IF(Table2[[#This Row],[Customer Segment]]=Introduction!$D$45,1,0)</f>
        <v>0</v>
      </c>
      <c r="P219" s="41">
        <f>IF(Table2[[#This Row],[Customer Segment]]=Introduction!$D$42,1,0)</f>
        <v>1</v>
      </c>
      <c r="Q219" s="41">
        <f>IF(Table2[[#This Row],[Customer Segment]]=Introduction!$D$44,1,0)</f>
        <v>0</v>
      </c>
      <c r="R219" s="1">
        <v>353.1</v>
      </c>
      <c r="S2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482.05259188749011</v>
      </c>
    </row>
    <row r="220" spans="1:19" x14ac:dyDescent="0.2">
      <c r="A220" s="1" t="s">
        <v>92</v>
      </c>
      <c r="B220" s="1" t="s">
        <v>14</v>
      </c>
      <c r="C220" s="1" t="s">
        <v>47</v>
      </c>
      <c r="D220" s="37">
        <v>0.05</v>
      </c>
      <c r="E220" s="37">
        <v>14.81</v>
      </c>
      <c r="F220" s="37">
        <v>13.32</v>
      </c>
      <c r="G220" s="37">
        <v>0.43</v>
      </c>
      <c r="H220" s="37">
        <v>-220.05199999999999</v>
      </c>
      <c r="I220" s="42">
        <f>IF(Table2[[#This Row],[Order Priority]]=Introduction!$B$42,1,0)</f>
        <v>0</v>
      </c>
      <c r="J220" s="42">
        <f>IF(Table2[[#This Row],[Order Priority]]=Introduction!$B$43,1,0)</f>
        <v>0</v>
      </c>
      <c r="K220" s="42">
        <f>IF(Table2[[#This Row],[Order Priority]]=Introduction!$B$44,1,0)</f>
        <v>0</v>
      </c>
      <c r="L220" s="42">
        <f>IF(Table2[[#This Row],[Order Priority]]=Introduction!$B$45,1,0)</f>
        <v>1</v>
      </c>
      <c r="M220" s="42">
        <f>IF(Table2[[#This Row],[Ship Mode]]=Introduction!$C$42,1,0)</f>
        <v>0</v>
      </c>
      <c r="N220" s="41">
        <f>IF(Table2[[#This Row],[Ship Mode]]=Introduction!$C$44,1,0)</f>
        <v>1</v>
      </c>
      <c r="O220" s="41">
        <f>IF(Table2[[#This Row],[Customer Segment]]=Introduction!$D$45,1,0)</f>
        <v>0</v>
      </c>
      <c r="P220" s="41">
        <f>IF(Table2[[#This Row],[Customer Segment]]=Introduction!$D$42,1,0)</f>
        <v>0</v>
      </c>
      <c r="Q220" s="41">
        <f>IF(Table2[[#This Row],[Customer Segment]]=Introduction!$D$44,1,0)</f>
        <v>1</v>
      </c>
      <c r="R220" s="34">
        <v>45.28</v>
      </c>
      <c r="S2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193.75907837296262</v>
      </c>
    </row>
    <row r="221" spans="1:19" x14ac:dyDescent="0.2">
      <c r="A221" s="1" t="s">
        <v>92</v>
      </c>
      <c r="B221" s="1" t="s">
        <v>63</v>
      </c>
      <c r="C221" s="1" t="s">
        <v>47</v>
      </c>
      <c r="D221" s="39">
        <v>0.05</v>
      </c>
      <c r="E221" s="39">
        <v>4.2</v>
      </c>
      <c r="F221" s="39">
        <v>2.2599999999999998</v>
      </c>
      <c r="G221" s="39">
        <v>0.36</v>
      </c>
      <c r="H221" s="39">
        <v>20.393370000000001</v>
      </c>
      <c r="I221" s="42">
        <f>IF(Table2[[#This Row],[Order Priority]]=Introduction!$B$42,1,0)</f>
        <v>0</v>
      </c>
      <c r="J221" s="42">
        <f>IF(Table2[[#This Row],[Order Priority]]=Introduction!$B$43,1,0)</f>
        <v>0</v>
      </c>
      <c r="K221" s="42">
        <f>IF(Table2[[#This Row],[Order Priority]]=Introduction!$B$44,1,0)</f>
        <v>0</v>
      </c>
      <c r="L221" s="42">
        <f>IF(Table2[[#This Row],[Order Priority]]=Introduction!$B$45,1,0)</f>
        <v>1</v>
      </c>
      <c r="M221" s="42">
        <f>IF(Table2[[#This Row],[Ship Mode]]=Introduction!$C$42,1,0)</f>
        <v>0</v>
      </c>
      <c r="N221" s="41">
        <f>IF(Table2[[#This Row],[Ship Mode]]=Introduction!$C$44,1,0)</f>
        <v>0</v>
      </c>
      <c r="O221" s="41">
        <f>IF(Table2[[#This Row],[Customer Segment]]=Introduction!$D$45,1,0)</f>
        <v>0</v>
      </c>
      <c r="P221" s="41">
        <f>IF(Table2[[#This Row],[Customer Segment]]=Introduction!$D$42,1,0)</f>
        <v>0</v>
      </c>
      <c r="Q221" s="41">
        <f>IF(Table2[[#This Row],[Customer Segment]]=Introduction!$D$44,1,0)</f>
        <v>1</v>
      </c>
      <c r="R221" s="1">
        <v>13.57</v>
      </c>
      <c r="S2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-39.351583904030932</v>
      </c>
    </row>
    <row r="222" spans="1:19" x14ac:dyDescent="0.2">
      <c r="A222" s="1" t="s">
        <v>92</v>
      </c>
      <c r="B222" s="1" t="s">
        <v>14</v>
      </c>
      <c r="C222" s="1" t="s">
        <v>3</v>
      </c>
      <c r="D222" s="37">
        <v>0.05</v>
      </c>
      <c r="E222" s="37">
        <v>5.68</v>
      </c>
      <c r="F222" s="37">
        <v>1.39</v>
      </c>
      <c r="G222" s="37">
        <v>0.38</v>
      </c>
      <c r="H222" s="37">
        <v>38.281199999999998</v>
      </c>
      <c r="I222" s="42">
        <f>IF(Table2[[#This Row],[Order Priority]]=Introduction!$B$42,1,0)</f>
        <v>0</v>
      </c>
      <c r="J222" s="42">
        <f>IF(Table2[[#This Row],[Order Priority]]=Introduction!$B$43,1,0)</f>
        <v>0</v>
      </c>
      <c r="K222" s="42">
        <f>IF(Table2[[#This Row],[Order Priority]]=Introduction!$B$44,1,0)</f>
        <v>0</v>
      </c>
      <c r="L222" s="42">
        <f>IF(Table2[[#This Row],[Order Priority]]=Introduction!$B$45,1,0)</f>
        <v>1</v>
      </c>
      <c r="M222" s="42">
        <f>IF(Table2[[#This Row],[Ship Mode]]=Introduction!$C$42,1,0)</f>
        <v>0</v>
      </c>
      <c r="N222" s="41">
        <f>IF(Table2[[#This Row],[Ship Mode]]=Introduction!$C$44,1,0)</f>
        <v>1</v>
      </c>
      <c r="O222" s="41">
        <f>IF(Table2[[#This Row],[Customer Segment]]=Introduction!$D$45,1,0)</f>
        <v>1</v>
      </c>
      <c r="P222" s="41">
        <f>IF(Table2[[#This Row],[Customer Segment]]=Introduction!$D$42,1,0)</f>
        <v>0</v>
      </c>
      <c r="Q222" s="41">
        <f>IF(Table2[[#This Row],[Customer Segment]]=Introduction!$D$44,1,0)</f>
        <v>0</v>
      </c>
      <c r="R222" s="34">
        <v>55.48</v>
      </c>
      <c r="S2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18.920733718778063</v>
      </c>
    </row>
    <row r="223" spans="1:19" x14ac:dyDescent="0.2">
      <c r="A223" s="1" t="s">
        <v>92</v>
      </c>
      <c r="B223" s="1" t="s">
        <v>14</v>
      </c>
      <c r="C223" s="1" t="s">
        <v>70</v>
      </c>
      <c r="D223" s="39">
        <v>0.06</v>
      </c>
      <c r="E223" s="39">
        <v>16.48</v>
      </c>
      <c r="F223" s="39">
        <v>1.99</v>
      </c>
      <c r="G223" s="39">
        <v>0.42</v>
      </c>
      <c r="H223" s="39">
        <v>-144.59200000000001</v>
      </c>
      <c r="I223" s="42">
        <f>IF(Table2[[#This Row],[Order Priority]]=Introduction!$B$42,1,0)</f>
        <v>0</v>
      </c>
      <c r="J223" s="42">
        <f>IF(Table2[[#This Row],[Order Priority]]=Introduction!$B$43,1,0)</f>
        <v>0</v>
      </c>
      <c r="K223" s="42">
        <f>IF(Table2[[#This Row],[Order Priority]]=Introduction!$B$44,1,0)</f>
        <v>0</v>
      </c>
      <c r="L223" s="42">
        <f>IF(Table2[[#This Row],[Order Priority]]=Introduction!$B$45,1,0)</f>
        <v>1</v>
      </c>
      <c r="M223" s="42">
        <f>IF(Table2[[#This Row],[Ship Mode]]=Introduction!$C$42,1,0)</f>
        <v>0</v>
      </c>
      <c r="N223" s="41">
        <f>IF(Table2[[#This Row],[Ship Mode]]=Introduction!$C$44,1,0)</f>
        <v>1</v>
      </c>
      <c r="O223" s="41">
        <f>IF(Table2[[#This Row],[Customer Segment]]=Introduction!$D$45,1,0)</f>
        <v>0</v>
      </c>
      <c r="P223" s="41">
        <f>IF(Table2[[#This Row],[Customer Segment]]=Introduction!$D$42,1,0)</f>
        <v>0</v>
      </c>
      <c r="Q223" s="41">
        <f>IF(Table2[[#This Row],[Customer Segment]]=Introduction!$D$44,1,0)</f>
        <v>0</v>
      </c>
      <c r="R223" s="1">
        <v>128.13</v>
      </c>
      <c r="S2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-82.248661892475468</v>
      </c>
    </row>
    <row r="224" spans="1:19" x14ac:dyDescent="0.2">
      <c r="A224" s="1" t="s">
        <v>92</v>
      </c>
      <c r="B224" s="1" t="s">
        <v>14</v>
      </c>
      <c r="C224" s="1" t="s">
        <v>70</v>
      </c>
      <c r="D224" s="37">
        <v>0.03</v>
      </c>
      <c r="E224" s="37">
        <v>90.48</v>
      </c>
      <c r="F224" s="37">
        <v>19.989999999999998</v>
      </c>
      <c r="G224" s="37">
        <v>0.4</v>
      </c>
      <c r="H224" s="37">
        <v>15.353999999999999</v>
      </c>
      <c r="I224" s="42">
        <f>IF(Table2[[#This Row],[Order Priority]]=Introduction!$B$42,1,0)</f>
        <v>0</v>
      </c>
      <c r="J224" s="42">
        <f>IF(Table2[[#This Row],[Order Priority]]=Introduction!$B$43,1,0)</f>
        <v>0</v>
      </c>
      <c r="K224" s="42">
        <f>IF(Table2[[#This Row],[Order Priority]]=Introduction!$B$44,1,0)</f>
        <v>0</v>
      </c>
      <c r="L224" s="42">
        <f>IF(Table2[[#This Row],[Order Priority]]=Introduction!$B$45,1,0)</f>
        <v>1</v>
      </c>
      <c r="M224" s="42">
        <f>IF(Table2[[#This Row],[Ship Mode]]=Introduction!$C$42,1,0)</f>
        <v>0</v>
      </c>
      <c r="N224" s="41">
        <f>IF(Table2[[#This Row],[Ship Mode]]=Introduction!$C$44,1,0)</f>
        <v>1</v>
      </c>
      <c r="O224" s="41">
        <f>IF(Table2[[#This Row],[Customer Segment]]=Introduction!$D$45,1,0)</f>
        <v>0</v>
      </c>
      <c r="P224" s="41">
        <f>IF(Table2[[#This Row],[Customer Segment]]=Introduction!$D$42,1,0)</f>
        <v>0</v>
      </c>
      <c r="Q224" s="41">
        <f>IF(Table2[[#This Row],[Customer Segment]]=Introduction!$D$44,1,0)</f>
        <v>0</v>
      </c>
      <c r="R224" s="34">
        <v>99.69</v>
      </c>
      <c r="S2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814.10485201657104</v>
      </c>
    </row>
    <row r="225" spans="1:19" x14ac:dyDescent="0.2">
      <c r="A225" s="1" t="s">
        <v>92</v>
      </c>
      <c r="B225" s="1" t="s">
        <v>14</v>
      </c>
      <c r="C225" s="1" t="s">
        <v>70</v>
      </c>
      <c r="D225" s="39">
        <v>0.06</v>
      </c>
      <c r="E225" s="39">
        <v>22.84</v>
      </c>
      <c r="F225" s="39">
        <v>8.18</v>
      </c>
      <c r="G225" s="39">
        <v>0.39</v>
      </c>
      <c r="H225" s="39">
        <v>-357.92399999999998</v>
      </c>
      <c r="I225" s="42">
        <f>IF(Table2[[#This Row],[Order Priority]]=Introduction!$B$42,1,0)</f>
        <v>0</v>
      </c>
      <c r="J225" s="42">
        <f>IF(Table2[[#This Row],[Order Priority]]=Introduction!$B$43,1,0)</f>
        <v>0</v>
      </c>
      <c r="K225" s="42">
        <f>IF(Table2[[#This Row],[Order Priority]]=Introduction!$B$44,1,0)</f>
        <v>0</v>
      </c>
      <c r="L225" s="42">
        <f>IF(Table2[[#This Row],[Order Priority]]=Introduction!$B$45,1,0)</f>
        <v>1</v>
      </c>
      <c r="M225" s="42">
        <f>IF(Table2[[#This Row],[Ship Mode]]=Introduction!$C$42,1,0)</f>
        <v>0</v>
      </c>
      <c r="N225" s="41">
        <f>IF(Table2[[#This Row],[Ship Mode]]=Introduction!$C$44,1,0)</f>
        <v>1</v>
      </c>
      <c r="O225" s="41">
        <f>IF(Table2[[#This Row],[Customer Segment]]=Introduction!$D$45,1,0)</f>
        <v>0</v>
      </c>
      <c r="P225" s="41">
        <f>IF(Table2[[#This Row],[Customer Segment]]=Introduction!$D$42,1,0)</f>
        <v>0</v>
      </c>
      <c r="Q225" s="41">
        <f>IF(Table2[[#This Row],[Customer Segment]]=Introduction!$D$44,1,0)</f>
        <v>0</v>
      </c>
      <c r="R225" s="1">
        <v>152.49</v>
      </c>
      <c r="S2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-134.62709036786245</v>
      </c>
    </row>
    <row r="226" spans="1:19" x14ac:dyDescent="0.2">
      <c r="A226" s="1" t="s">
        <v>92</v>
      </c>
      <c r="B226" s="1" t="s">
        <v>14</v>
      </c>
      <c r="C226" s="1" t="s">
        <v>47</v>
      </c>
      <c r="D226" s="37">
        <v>7.0000000000000007E-2</v>
      </c>
      <c r="E226" s="37">
        <v>1.76</v>
      </c>
      <c r="F226" s="37">
        <v>4.8600000000000003</v>
      </c>
      <c r="G226" s="37">
        <v>0.41</v>
      </c>
      <c r="H226" s="37">
        <v>0.58799999999999997</v>
      </c>
      <c r="I226" s="42">
        <f>IF(Table2[[#This Row],[Order Priority]]=Introduction!$B$42,1,0)</f>
        <v>0</v>
      </c>
      <c r="J226" s="42">
        <f>IF(Table2[[#This Row],[Order Priority]]=Introduction!$B$43,1,0)</f>
        <v>0</v>
      </c>
      <c r="K226" s="42">
        <f>IF(Table2[[#This Row],[Order Priority]]=Introduction!$B$44,1,0)</f>
        <v>0</v>
      </c>
      <c r="L226" s="42">
        <f>IF(Table2[[#This Row],[Order Priority]]=Introduction!$B$45,1,0)</f>
        <v>1</v>
      </c>
      <c r="M226" s="42">
        <f>IF(Table2[[#This Row],[Ship Mode]]=Introduction!$C$42,1,0)</f>
        <v>0</v>
      </c>
      <c r="N226" s="41">
        <f>IF(Table2[[#This Row],[Ship Mode]]=Introduction!$C$44,1,0)</f>
        <v>1</v>
      </c>
      <c r="O226" s="41">
        <f>IF(Table2[[#This Row],[Customer Segment]]=Introduction!$D$45,1,0)</f>
        <v>0</v>
      </c>
      <c r="P226" s="41">
        <f>IF(Table2[[#This Row],[Customer Segment]]=Introduction!$D$42,1,0)</f>
        <v>0</v>
      </c>
      <c r="Q226" s="41">
        <f>IF(Table2[[#This Row],[Customer Segment]]=Introduction!$D$44,1,0)</f>
        <v>1</v>
      </c>
      <c r="R226" s="34">
        <v>26.01</v>
      </c>
      <c r="S2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115.14285737436467</v>
      </c>
    </row>
    <row r="227" spans="1:19" x14ac:dyDescent="0.2">
      <c r="A227" s="1" t="s">
        <v>92</v>
      </c>
      <c r="B227" s="1" t="s">
        <v>14</v>
      </c>
      <c r="C227" s="1" t="s">
        <v>70</v>
      </c>
      <c r="D227" s="39">
        <v>0.1</v>
      </c>
      <c r="E227" s="39">
        <v>7.64</v>
      </c>
      <c r="F227" s="39">
        <v>1.39</v>
      </c>
      <c r="G227" s="39">
        <v>0.36</v>
      </c>
      <c r="H227" s="39">
        <v>16.12</v>
      </c>
      <c r="I227" s="42">
        <f>IF(Table2[[#This Row],[Order Priority]]=Introduction!$B$42,1,0)</f>
        <v>0</v>
      </c>
      <c r="J227" s="42">
        <f>IF(Table2[[#This Row],[Order Priority]]=Introduction!$B$43,1,0)</f>
        <v>0</v>
      </c>
      <c r="K227" s="42">
        <f>IF(Table2[[#This Row],[Order Priority]]=Introduction!$B$44,1,0)</f>
        <v>0</v>
      </c>
      <c r="L227" s="42">
        <f>IF(Table2[[#This Row],[Order Priority]]=Introduction!$B$45,1,0)</f>
        <v>1</v>
      </c>
      <c r="M227" s="42">
        <f>IF(Table2[[#This Row],[Ship Mode]]=Introduction!$C$42,1,0)</f>
        <v>0</v>
      </c>
      <c r="N227" s="41">
        <f>IF(Table2[[#This Row],[Ship Mode]]=Introduction!$C$44,1,0)</f>
        <v>1</v>
      </c>
      <c r="O227" s="41">
        <f>IF(Table2[[#This Row],[Customer Segment]]=Introduction!$D$45,1,0)</f>
        <v>0</v>
      </c>
      <c r="P227" s="41">
        <f>IF(Table2[[#This Row],[Customer Segment]]=Introduction!$D$42,1,0)</f>
        <v>0</v>
      </c>
      <c r="Q227" s="41">
        <f>IF(Table2[[#This Row],[Customer Segment]]=Introduction!$D$44,1,0)</f>
        <v>0</v>
      </c>
      <c r="R227" s="1">
        <v>130.11000000000001</v>
      </c>
      <c r="S2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-38.260907499447868</v>
      </c>
    </row>
    <row r="228" spans="1:19" x14ac:dyDescent="0.2">
      <c r="A228" s="1" t="s">
        <v>92</v>
      </c>
      <c r="B228" s="1" t="s">
        <v>14</v>
      </c>
      <c r="C228" s="1" t="s">
        <v>70</v>
      </c>
      <c r="D228" s="37">
        <v>0</v>
      </c>
      <c r="E228" s="37">
        <v>125.99</v>
      </c>
      <c r="F228" s="37">
        <v>2.5</v>
      </c>
      <c r="G228" s="37">
        <v>0.59</v>
      </c>
      <c r="H228" s="37">
        <v>-815.9008</v>
      </c>
      <c r="I228" s="42">
        <f>IF(Table2[[#This Row],[Order Priority]]=Introduction!$B$42,1,0)</f>
        <v>0</v>
      </c>
      <c r="J228" s="42">
        <f>IF(Table2[[#This Row],[Order Priority]]=Introduction!$B$43,1,0)</f>
        <v>0</v>
      </c>
      <c r="K228" s="42">
        <f>IF(Table2[[#This Row],[Order Priority]]=Introduction!$B$44,1,0)</f>
        <v>0</v>
      </c>
      <c r="L228" s="42">
        <f>IF(Table2[[#This Row],[Order Priority]]=Introduction!$B$45,1,0)</f>
        <v>1</v>
      </c>
      <c r="M228" s="42">
        <f>IF(Table2[[#This Row],[Ship Mode]]=Introduction!$C$42,1,0)</f>
        <v>0</v>
      </c>
      <c r="N228" s="41">
        <f>IF(Table2[[#This Row],[Ship Mode]]=Introduction!$C$44,1,0)</f>
        <v>1</v>
      </c>
      <c r="O228" s="41">
        <f>IF(Table2[[#This Row],[Customer Segment]]=Introduction!$D$45,1,0)</f>
        <v>0</v>
      </c>
      <c r="P228" s="41">
        <f>IF(Table2[[#This Row],[Customer Segment]]=Introduction!$D$42,1,0)</f>
        <v>0</v>
      </c>
      <c r="Q228" s="41">
        <f>IF(Table2[[#This Row],[Customer Segment]]=Introduction!$D$44,1,0)</f>
        <v>0</v>
      </c>
      <c r="R228" s="34">
        <v>337.34</v>
      </c>
      <c r="S2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-231.52442355084975</v>
      </c>
    </row>
    <row r="229" spans="1:19" x14ac:dyDescent="0.2">
      <c r="A229" s="1" t="s">
        <v>92</v>
      </c>
      <c r="B229" s="1" t="s">
        <v>14</v>
      </c>
      <c r="C229" s="1" t="s">
        <v>70</v>
      </c>
      <c r="D229" s="39">
        <v>0.1</v>
      </c>
      <c r="E229" s="39">
        <v>11.55</v>
      </c>
      <c r="F229" s="39">
        <v>2.36</v>
      </c>
      <c r="G229" s="39">
        <v>0.55000000000000004</v>
      </c>
      <c r="H229" s="39">
        <v>15.808</v>
      </c>
      <c r="I229" s="42">
        <f>IF(Table2[[#This Row],[Order Priority]]=Introduction!$B$42,1,0)</f>
        <v>0</v>
      </c>
      <c r="J229" s="42">
        <f>IF(Table2[[#This Row],[Order Priority]]=Introduction!$B$43,1,0)</f>
        <v>0</v>
      </c>
      <c r="K229" s="42">
        <f>IF(Table2[[#This Row],[Order Priority]]=Introduction!$B$44,1,0)</f>
        <v>0</v>
      </c>
      <c r="L229" s="42">
        <f>IF(Table2[[#This Row],[Order Priority]]=Introduction!$B$45,1,0)</f>
        <v>1</v>
      </c>
      <c r="M229" s="42">
        <f>IF(Table2[[#This Row],[Ship Mode]]=Introduction!$C$42,1,0)</f>
        <v>0</v>
      </c>
      <c r="N229" s="41">
        <f>IF(Table2[[#This Row],[Ship Mode]]=Introduction!$C$44,1,0)</f>
        <v>1</v>
      </c>
      <c r="O229" s="41">
        <f>IF(Table2[[#This Row],[Customer Segment]]=Introduction!$D$45,1,0)</f>
        <v>0</v>
      </c>
      <c r="P229" s="41">
        <f>IF(Table2[[#This Row],[Customer Segment]]=Introduction!$D$42,1,0)</f>
        <v>0</v>
      </c>
      <c r="Q229" s="41">
        <f>IF(Table2[[#This Row],[Customer Segment]]=Introduction!$D$44,1,0)</f>
        <v>0</v>
      </c>
      <c r="R229" s="1">
        <v>280.43</v>
      </c>
      <c r="S2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158.40541199067516</v>
      </c>
    </row>
    <row r="230" spans="1:19" x14ac:dyDescent="0.2">
      <c r="A230" s="1" t="s">
        <v>92</v>
      </c>
      <c r="B230" s="1" t="s">
        <v>63</v>
      </c>
      <c r="C230" s="1" t="s">
        <v>70</v>
      </c>
      <c r="D230" s="37">
        <v>0.02</v>
      </c>
      <c r="E230" s="37">
        <v>30.53</v>
      </c>
      <c r="F230" s="37">
        <v>19.989999999999998</v>
      </c>
      <c r="G230" s="37">
        <v>0.39</v>
      </c>
      <c r="H230" s="37">
        <v>-54.63</v>
      </c>
      <c r="I230" s="42">
        <f>IF(Table2[[#This Row],[Order Priority]]=Introduction!$B$42,1,0)</f>
        <v>0</v>
      </c>
      <c r="J230" s="42">
        <f>IF(Table2[[#This Row],[Order Priority]]=Introduction!$B$43,1,0)</f>
        <v>0</v>
      </c>
      <c r="K230" s="42">
        <f>IF(Table2[[#This Row],[Order Priority]]=Introduction!$B$44,1,0)</f>
        <v>0</v>
      </c>
      <c r="L230" s="42">
        <f>IF(Table2[[#This Row],[Order Priority]]=Introduction!$B$45,1,0)</f>
        <v>1</v>
      </c>
      <c r="M230" s="42">
        <f>IF(Table2[[#This Row],[Ship Mode]]=Introduction!$C$42,1,0)</f>
        <v>0</v>
      </c>
      <c r="N230" s="41">
        <f>IF(Table2[[#This Row],[Ship Mode]]=Introduction!$C$44,1,0)</f>
        <v>0</v>
      </c>
      <c r="O230" s="41">
        <f>IF(Table2[[#This Row],[Customer Segment]]=Introduction!$D$45,1,0)</f>
        <v>0</v>
      </c>
      <c r="P230" s="41">
        <f>IF(Table2[[#This Row],[Customer Segment]]=Introduction!$D$42,1,0)</f>
        <v>0</v>
      </c>
      <c r="Q230" s="41">
        <f>IF(Table2[[#This Row],[Customer Segment]]=Introduction!$D$44,1,0)</f>
        <v>0</v>
      </c>
      <c r="R230" s="34">
        <v>448.47</v>
      </c>
      <c r="S2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470.68622334484803</v>
      </c>
    </row>
    <row r="231" spans="1:19" x14ac:dyDescent="0.2">
      <c r="A231" s="1" t="s">
        <v>46</v>
      </c>
      <c r="B231" s="1" t="s">
        <v>14</v>
      </c>
      <c r="C231" s="1" t="s">
        <v>47</v>
      </c>
      <c r="D231" s="39">
        <v>0</v>
      </c>
      <c r="E231" s="39">
        <v>1.88</v>
      </c>
      <c r="F231" s="39">
        <v>1.49</v>
      </c>
      <c r="G231" s="39">
        <v>0.37</v>
      </c>
      <c r="H231" s="39">
        <v>-15.5595</v>
      </c>
      <c r="I231" s="42">
        <f>IF(Table2[[#This Row],[Order Priority]]=Introduction!$B$42,1,0)</f>
        <v>0</v>
      </c>
      <c r="J231" s="42">
        <f>IF(Table2[[#This Row],[Order Priority]]=Introduction!$B$43,1,0)</f>
        <v>0</v>
      </c>
      <c r="K231" s="42">
        <f>IF(Table2[[#This Row],[Order Priority]]=Introduction!$B$44,1,0)</f>
        <v>0</v>
      </c>
      <c r="L231" s="42">
        <f>IF(Table2[[#This Row],[Order Priority]]=Introduction!$B$45,1,0)</f>
        <v>0</v>
      </c>
      <c r="M231" s="42">
        <f>IF(Table2[[#This Row],[Ship Mode]]=Introduction!$C$42,1,0)</f>
        <v>0</v>
      </c>
      <c r="N231" s="41">
        <f>IF(Table2[[#This Row],[Ship Mode]]=Introduction!$C$44,1,0)</f>
        <v>1</v>
      </c>
      <c r="O231" s="41">
        <f>IF(Table2[[#This Row],[Customer Segment]]=Introduction!$D$45,1,0)</f>
        <v>0</v>
      </c>
      <c r="P231" s="41">
        <f>IF(Table2[[#This Row],[Customer Segment]]=Introduction!$D$42,1,0)</f>
        <v>0</v>
      </c>
      <c r="Q231" s="41">
        <f>IF(Table2[[#This Row],[Customer Segment]]=Introduction!$D$44,1,0)</f>
        <v>1</v>
      </c>
      <c r="R231" s="1">
        <v>25.39</v>
      </c>
      <c r="S2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207.1162525135689</v>
      </c>
    </row>
    <row r="232" spans="1:19" x14ac:dyDescent="0.2">
      <c r="A232" s="1" t="s">
        <v>46</v>
      </c>
      <c r="B232" s="1" t="s">
        <v>14</v>
      </c>
      <c r="C232" s="1" t="s">
        <v>47</v>
      </c>
      <c r="D232" s="37">
        <v>0.06</v>
      </c>
      <c r="E232" s="37">
        <v>5.78</v>
      </c>
      <c r="F232" s="37">
        <v>5.67</v>
      </c>
      <c r="G232" s="37">
        <v>0.36</v>
      </c>
      <c r="H232" s="37">
        <v>-108.19</v>
      </c>
      <c r="I232" s="42">
        <f>IF(Table2[[#This Row],[Order Priority]]=Introduction!$B$42,1,0)</f>
        <v>0</v>
      </c>
      <c r="J232" s="42">
        <f>IF(Table2[[#This Row],[Order Priority]]=Introduction!$B$43,1,0)</f>
        <v>0</v>
      </c>
      <c r="K232" s="42">
        <f>IF(Table2[[#This Row],[Order Priority]]=Introduction!$B$44,1,0)</f>
        <v>0</v>
      </c>
      <c r="L232" s="42">
        <f>IF(Table2[[#This Row],[Order Priority]]=Introduction!$B$45,1,0)</f>
        <v>0</v>
      </c>
      <c r="M232" s="42">
        <f>IF(Table2[[#This Row],[Ship Mode]]=Introduction!$C$42,1,0)</f>
        <v>0</v>
      </c>
      <c r="N232" s="41">
        <f>IF(Table2[[#This Row],[Ship Mode]]=Introduction!$C$44,1,0)</f>
        <v>1</v>
      </c>
      <c r="O232" s="41">
        <f>IF(Table2[[#This Row],[Customer Segment]]=Introduction!$D$45,1,0)</f>
        <v>0</v>
      </c>
      <c r="P232" s="41">
        <f>IF(Table2[[#This Row],[Customer Segment]]=Introduction!$D$42,1,0)</f>
        <v>0</v>
      </c>
      <c r="Q232" s="41">
        <f>IF(Table2[[#This Row],[Customer Segment]]=Introduction!$D$44,1,0)</f>
        <v>1</v>
      </c>
      <c r="R232" s="34">
        <v>87.27</v>
      </c>
      <c r="S2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192.04991200416694</v>
      </c>
    </row>
    <row r="233" spans="1:19" x14ac:dyDescent="0.2">
      <c r="A233" s="1" t="s">
        <v>46</v>
      </c>
      <c r="B233" s="1" t="s">
        <v>14</v>
      </c>
      <c r="C233" s="1" t="s">
        <v>70</v>
      </c>
      <c r="D233" s="39">
        <v>0.09</v>
      </c>
      <c r="E233" s="39">
        <v>28.48</v>
      </c>
      <c r="F233" s="39">
        <v>1.99</v>
      </c>
      <c r="G233" s="39">
        <v>0.4</v>
      </c>
      <c r="H233" s="39">
        <v>-1250.7460000000001</v>
      </c>
      <c r="I233" s="42">
        <f>IF(Table2[[#This Row],[Order Priority]]=Introduction!$B$42,1,0)</f>
        <v>0</v>
      </c>
      <c r="J233" s="42">
        <f>IF(Table2[[#This Row],[Order Priority]]=Introduction!$B$43,1,0)</f>
        <v>0</v>
      </c>
      <c r="K233" s="42">
        <f>IF(Table2[[#This Row],[Order Priority]]=Introduction!$B$44,1,0)</f>
        <v>0</v>
      </c>
      <c r="L233" s="42">
        <f>IF(Table2[[#This Row],[Order Priority]]=Introduction!$B$45,1,0)</f>
        <v>0</v>
      </c>
      <c r="M233" s="42">
        <f>IF(Table2[[#This Row],[Ship Mode]]=Introduction!$C$42,1,0)</f>
        <v>0</v>
      </c>
      <c r="N233" s="41">
        <f>IF(Table2[[#This Row],[Ship Mode]]=Introduction!$C$44,1,0)</f>
        <v>1</v>
      </c>
      <c r="O233" s="41">
        <f>IF(Table2[[#This Row],[Customer Segment]]=Introduction!$D$45,1,0)</f>
        <v>0</v>
      </c>
      <c r="P233" s="41">
        <f>IF(Table2[[#This Row],[Customer Segment]]=Introduction!$D$42,1,0)</f>
        <v>0</v>
      </c>
      <c r="Q233" s="41">
        <f>IF(Table2[[#This Row],[Customer Segment]]=Introduction!$D$44,1,0)</f>
        <v>0</v>
      </c>
      <c r="R233" s="1">
        <v>336.92</v>
      </c>
      <c r="S2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-1025.563454768208</v>
      </c>
    </row>
    <row r="234" spans="1:19" x14ac:dyDescent="0.2">
      <c r="A234" s="1" t="s">
        <v>46</v>
      </c>
      <c r="B234" s="1" t="s">
        <v>14</v>
      </c>
      <c r="C234" s="1" t="s">
        <v>47</v>
      </c>
      <c r="D234" s="37">
        <v>0.05</v>
      </c>
      <c r="E234" s="37">
        <v>28.15</v>
      </c>
      <c r="F234" s="37">
        <v>6.17</v>
      </c>
      <c r="G234" s="37">
        <v>0.55000000000000004</v>
      </c>
      <c r="H234" s="37">
        <v>-66.248000000000005</v>
      </c>
      <c r="I234" s="42">
        <f>IF(Table2[[#This Row],[Order Priority]]=Introduction!$B$42,1,0)</f>
        <v>0</v>
      </c>
      <c r="J234" s="42">
        <f>IF(Table2[[#This Row],[Order Priority]]=Introduction!$B$43,1,0)</f>
        <v>0</v>
      </c>
      <c r="K234" s="42">
        <f>IF(Table2[[#This Row],[Order Priority]]=Introduction!$B$44,1,0)</f>
        <v>0</v>
      </c>
      <c r="L234" s="42">
        <f>IF(Table2[[#This Row],[Order Priority]]=Introduction!$B$45,1,0)</f>
        <v>0</v>
      </c>
      <c r="M234" s="42">
        <f>IF(Table2[[#This Row],[Ship Mode]]=Introduction!$C$42,1,0)</f>
        <v>0</v>
      </c>
      <c r="N234" s="41">
        <f>IF(Table2[[#This Row],[Ship Mode]]=Introduction!$C$44,1,0)</f>
        <v>1</v>
      </c>
      <c r="O234" s="41">
        <f>IF(Table2[[#This Row],[Customer Segment]]=Introduction!$D$45,1,0)</f>
        <v>0</v>
      </c>
      <c r="P234" s="41">
        <f>IF(Table2[[#This Row],[Customer Segment]]=Introduction!$D$42,1,0)</f>
        <v>0</v>
      </c>
      <c r="Q234" s="41">
        <f>IF(Table2[[#This Row],[Customer Segment]]=Introduction!$D$44,1,0)</f>
        <v>1</v>
      </c>
      <c r="R234" s="34">
        <v>282.38</v>
      </c>
      <c r="S2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483.44173281315307</v>
      </c>
    </row>
    <row r="235" spans="1:19" x14ac:dyDescent="0.2">
      <c r="A235" s="1" t="s">
        <v>13</v>
      </c>
      <c r="B235" s="1" t="s">
        <v>14</v>
      </c>
      <c r="C235" s="1" t="s">
        <v>70</v>
      </c>
      <c r="D235" s="39">
        <v>0.05</v>
      </c>
      <c r="E235" s="39">
        <v>58.1</v>
      </c>
      <c r="F235" s="39">
        <v>1.49</v>
      </c>
      <c r="G235" s="39">
        <v>0.38</v>
      </c>
      <c r="H235" s="39">
        <v>1633.9860000000001</v>
      </c>
      <c r="I235" s="42">
        <f>IF(Table2[[#This Row],[Order Priority]]=Introduction!$B$42,1,0)</f>
        <v>0</v>
      </c>
      <c r="J235" s="42">
        <f>IF(Table2[[#This Row],[Order Priority]]=Introduction!$B$43,1,0)</f>
        <v>1</v>
      </c>
      <c r="K235" s="42">
        <f>IF(Table2[[#This Row],[Order Priority]]=Introduction!$B$44,1,0)</f>
        <v>0</v>
      </c>
      <c r="L235" s="42">
        <f>IF(Table2[[#This Row],[Order Priority]]=Introduction!$B$45,1,0)</f>
        <v>0</v>
      </c>
      <c r="M235" s="42">
        <f>IF(Table2[[#This Row],[Ship Mode]]=Introduction!$C$42,1,0)</f>
        <v>0</v>
      </c>
      <c r="N235" s="41">
        <f>IF(Table2[[#This Row],[Ship Mode]]=Introduction!$C$44,1,0)</f>
        <v>1</v>
      </c>
      <c r="O235" s="41">
        <f>IF(Table2[[#This Row],[Customer Segment]]=Introduction!$D$45,1,0)</f>
        <v>0</v>
      </c>
      <c r="P235" s="41">
        <f>IF(Table2[[#This Row],[Customer Segment]]=Introduction!$D$42,1,0)</f>
        <v>0</v>
      </c>
      <c r="Q235" s="41">
        <f>IF(Table2[[#This Row],[Customer Segment]]=Introduction!$D$44,1,0)</f>
        <v>0</v>
      </c>
      <c r="R235" s="1">
        <v>739.06</v>
      </c>
      <c r="S2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1813.7535099468278</v>
      </c>
    </row>
    <row r="236" spans="1:19" x14ac:dyDescent="0.2">
      <c r="A236" s="1" t="s">
        <v>92</v>
      </c>
      <c r="B236" s="1" t="s">
        <v>14</v>
      </c>
      <c r="C236" s="1" t="s">
        <v>70</v>
      </c>
      <c r="D236" s="37">
        <v>0.02</v>
      </c>
      <c r="E236" s="37">
        <v>11.58</v>
      </c>
      <c r="F236" s="37">
        <v>5.72</v>
      </c>
      <c r="G236" s="37">
        <v>0.35</v>
      </c>
      <c r="H236" s="37">
        <v>-259.75599999999997</v>
      </c>
      <c r="I236" s="42">
        <f>IF(Table2[[#This Row],[Order Priority]]=Introduction!$B$42,1,0)</f>
        <v>0</v>
      </c>
      <c r="J236" s="42">
        <f>IF(Table2[[#This Row],[Order Priority]]=Introduction!$B$43,1,0)</f>
        <v>0</v>
      </c>
      <c r="K236" s="42">
        <f>IF(Table2[[#This Row],[Order Priority]]=Introduction!$B$44,1,0)</f>
        <v>0</v>
      </c>
      <c r="L236" s="42">
        <f>IF(Table2[[#This Row],[Order Priority]]=Introduction!$B$45,1,0)</f>
        <v>1</v>
      </c>
      <c r="M236" s="42">
        <f>IF(Table2[[#This Row],[Ship Mode]]=Introduction!$C$42,1,0)</f>
        <v>0</v>
      </c>
      <c r="N236" s="41">
        <f>IF(Table2[[#This Row],[Ship Mode]]=Introduction!$C$44,1,0)</f>
        <v>1</v>
      </c>
      <c r="O236" s="41">
        <f>IF(Table2[[#This Row],[Customer Segment]]=Introduction!$D$45,1,0)</f>
        <v>0</v>
      </c>
      <c r="P236" s="41">
        <f>IF(Table2[[#This Row],[Customer Segment]]=Introduction!$D$42,1,0)</f>
        <v>0</v>
      </c>
      <c r="Q236" s="41">
        <f>IF(Table2[[#This Row],[Customer Segment]]=Introduction!$D$44,1,0)</f>
        <v>0</v>
      </c>
      <c r="R236" s="34">
        <v>35.479999999999997</v>
      </c>
      <c r="S2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-144.18667765394264</v>
      </c>
    </row>
    <row r="237" spans="1:19" x14ac:dyDescent="0.2">
      <c r="A237" s="1" t="s">
        <v>92</v>
      </c>
      <c r="B237" s="1" t="s">
        <v>2</v>
      </c>
      <c r="C237" s="1" t="s">
        <v>70</v>
      </c>
      <c r="D237" s="39">
        <v>0.05</v>
      </c>
      <c r="E237" s="39">
        <v>350.99</v>
      </c>
      <c r="F237" s="39">
        <v>39</v>
      </c>
      <c r="G237" s="39">
        <v>0.55000000000000004</v>
      </c>
      <c r="H237" s="39">
        <v>1469.7275999999999</v>
      </c>
      <c r="I237" s="42">
        <f>IF(Table2[[#This Row],[Order Priority]]=Introduction!$B$42,1,0)</f>
        <v>0</v>
      </c>
      <c r="J237" s="42">
        <f>IF(Table2[[#This Row],[Order Priority]]=Introduction!$B$43,1,0)</f>
        <v>0</v>
      </c>
      <c r="K237" s="42">
        <f>IF(Table2[[#This Row],[Order Priority]]=Introduction!$B$44,1,0)</f>
        <v>0</v>
      </c>
      <c r="L237" s="42">
        <f>IF(Table2[[#This Row],[Order Priority]]=Introduction!$B$45,1,0)</f>
        <v>1</v>
      </c>
      <c r="M237" s="42">
        <f>IF(Table2[[#This Row],[Ship Mode]]=Introduction!$C$42,1,0)</f>
        <v>1</v>
      </c>
      <c r="N237" s="41">
        <f>IF(Table2[[#This Row],[Ship Mode]]=Introduction!$C$44,1,0)</f>
        <v>0</v>
      </c>
      <c r="O237" s="41">
        <f>IF(Table2[[#This Row],[Customer Segment]]=Introduction!$D$45,1,0)</f>
        <v>0</v>
      </c>
      <c r="P237" s="41">
        <f>IF(Table2[[#This Row],[Customer Segment]]=Introduction!$D$42,1,0)</f>
        <v>0</v>
      </c>
      <c r="Q237" s="41">
        <f>IF(Table2[[#This Row],[Customer Segment]]=Introduction!$D$44,1,0)</f>
        <v>0</v>
      </c>
      <c r="R237" s="1">
        <v>2130.04</v>
      </c>
      <c r="S2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3952.961542537761</v>
      </c>
    </row>
    <row r="238" spans="1:19" x14ac:dyDescent="0.2">
      <c r="A238" s="1" t="s">
        <v>92</v>
      </c>
      <c r="B238" s="1" t="s">
        <v>63</v>
      </c>
      <c r="C238" s="1" t="s">
        <v>70</v>
      </c>
      <c r="D238" s="37">
        <v>0.04</v>
      </c>
      <c r="E238" s="37">
        <v>15.99</v>
      </c>
      <c r="F238" s="37">
        <v>9.4</v>
      </c>
      <c r="G238" s="37">
        <v>0.49</v>
      </c>
      <c r="H238" s="37">
        <v>-83.553060000000002</v>
      </c>
      <c r="I238" s="42">
        <f>IF(Table2[[#This Row],[Order Priority]]=Introduction!$B$42,1,0)</f>
        <v>0</v>
      </c>
      <c r="J238" s="42">
        <f>IF(Table2[[#This Row],[Order Priority]]=Introduction!$B$43,1,0)</f>
        <v>0</v>
      </c>
      <c r="K238" s="42">
        <f>IF(Table2[[#This Row],[Order Priority]]=Introduction!$B$44,1,0)</f>
        <v>0</v>
      </c>
      <c r="L238" s="42">
        <f>IF(Table2[[#This Row],[Order Priority]]=Introduction!$B$45,1,0)</f>
        <v>1</v>
      </c>
      <c r="M238" s="42">
        <f>IF(Table2[[#This Row],[Ship Mode]]=Introduction!$C$42,1,0)</f>
        <v>0</v>
      </c>
      <c r="N238" s="41">
        <f>IF(Table2[[#This Row],[Ship Mode]]=Introduction!$C$44,1,0)</f>
        <v>0</v>
      </c>
      <c r="O238" s="41">
        <f>IF(Table2[[#This Row],[Customer Segment]]=Introduction!$D$45,1,0)</f>
        <v>0</v>
      </c>
      <c r="P238" s="41">
        <f>IF(Table2[[#This Row],[Customer Segment]]=Introduction!$D$42,1,0)</f>
        <v>0</v>
      </c>
      <c r="Q238" s="41">
        <f>IF(Table2[[#This Row],[Customer Segment]]=Introduction!$D$44,1,0)</f>
        <v>0</v>
      </c>
      <c r="R238" s="34">
        <v>82.8</v>
      </c>
      <c r="S2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172.71283658841597</v>
      </c>
    </row>
    <row r="239" spans="1:19" x14ac:dyDescent="0.2">
      <c r="A239" s="1" t="s">
        <v>1</v>
      </c>
      <c r="B239" s="1" t="s">
        <v>14</v>
      </c>
      <c r="C239" s="1" t="s">
        <v>15</v>
      </c>
      <c r="D239" s="39">
        <v>0.1</v>
      </c>
      <c r="E239" s="39">
        <v>18.97</v>
      </c>
      <c r="F239" s="39">
        <v>9.0299999999999994</v>
      </c>
      <c r="G239" s="39">
        <v>0.37</v>
      </c>
      <c r="H239" s="39">
        <v>-24.204799999999999</v>
      </c>
      <c r="I239" s="42">
        <f>IF(Table2[[#This Row],[Order Priority]]=Introduction!$B$42,1,0)</f>
        <v>1</v>
      </c>
      <c r="J239" s="42">
        <f>IF(Table2[[#This Row],[Order Priority]]=Introduction!$B$43,1,0)</f>
        <v>0</v>
      </c>
      <c r="K239" s="42">
        <f>IF(Table2[[#This Row],[Order Priority]]=Introduction!$B$44,1,0)</f>
        <v>0</v>
      </c>
      <c r="L239" s="42">
        <f>IF(Table2[[#This Row],[Order Priority]]=Introduction!$B$45,1,0)</f>
        <v>0</v>
      </c>
      <c r="M239" s="42">
        <f>IF(Table2[[#This Row],[Ship Mode]]=Introduction!$C$42,1,0)</f>
        <v>0</v>
      </c>
      <c r="N239" s="41">
        <f>IF(Table2[[#This Row],[Ship Mode]]=Introduction!$C$44,1,0)</f>
        <v>1</v>
      </c>
      <c r="O239" s="41">
        <f>IF(Table2[[#This Row],[Customer Segment]]=Introduction!$D$45,1,0)</f>
        <v>0</v>
      </c>
      <c r="P239" s="41">
        <f>IF(Table2[[#This Row],[Customer Segment]]=Introduction!$D$42,1,0)</f>
        <v>1</v>
      </c>
      <c r="Q239" s="41">
        <f>IF(Table2[[#This Row],[Customer Segment]]=Introduction!$D$44,1,0)</f>
        <v>0</v>
      </c>
      <c r="R239" s="1">
        <v>19.73</v>
      </c>
      <c r="S2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423.73313823451724</v>
      </c>
    </row>
    <row r="240" spans="1:19" x14ac:dyDescent="0.2">
      <c r="A240" s="1" t="s">
        <v>1</v>
      </c>
      <c r="B240" s="1" t="s">
        <v>2</v>
      </c>
      <c r="C240" s="1" t="s">
        <v>15</v>
      </c>
      <c r="D240" s="37">
        <v>0</v>
      </c>
      <c r="E240" s="37">
        <v>119.99</v>
      </c>
      <c r="F240" s="37">
        <v>56.14</v>
      </c>
      <c r="G240" s="37">
        <v>0.39</v>
      </c>
      <c r="H240" s="37">
        <v>-126.05777999999999</v>
      </c>
      <c r="I240" s="42">
        <f>IF(Table2[[#This Row],[Order Priority]]=Introduction!$B$42,1,0)</f>
        <v>1</v>
      </c>
      <c r="J240" s="42">
        <f>IF(Table2[[#This Row],[Order Priority]]=Introduction!$B$43,1,0)</f>
        <v>0</v>
      </c>
      <c r="K240" s="42">
        <f>IF(Table2[[#This Row],[Order Priority]]=Introduction!$B$44,1,0)</f>
        <v>0</v>
      </c>
      <c r="L240" s="42">
        <f>IF(Table2[[#This Row],[Order Priority]]=Introduction!$B$45,1,0)</f>
        <v>0</v>
      </c>
      <c r="M240" s="42">
        <f>IF(Table2[[#This Row],[Ship Mode]]=Introduction!$C$42,1,0)</f>
        <v>1</v>
      </c>
      <c r="N240" s="41">
        <f>IF(Table2[[#This Row],[Ship Mode]]=Introduction!$C$44,1,0)</f>
        <v>0</v>
      </c>
      <c r="O240" s="41">
        <f>IF(Table2[[#This Row],[Customer Segment]]=Introduction!$D$45,1,0)</f>
        <v>0</v>
      </c>
      <c r="P240" s="41">
        <f>IF(Table2[[#This Row],[Customer Segment]]=Introduction!$D$42,1,0)</f>
        <v>1</v>
      </c>
      <c r="Q240" s="41">
        <f>IF(Table2[[#This Row],[Customer Segment]]=Introduction!$D$44,1,0)</f>
        <v>0</v>
      </c>
      <c r="R240" s="34">
        <v>615.54</v>
      </c>
      <c r="S2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2217.1759680525706</v>
      </c>
    </row>
    <row r="241" spans="1:19" x14ac:dyDescent="0.2">
      <c r="A241" s="1" t="s">
        <v>1</v>
      </c>
      <c r="B241" s="1" t="s">
        <v>14</v>
      </c>
      <c r="C241" s="1" t="s">
        <v>15</v>
      </c>
      <c r="D241" s="39">
        <v>0.09</v>
      </c>
      <c r="E241" s="39">
        <v>207.48</v>
      </c>
      <c r="F241" s="39">
        <v>0.99</v>
      </c>
      <c r="G241" s="39">
        <v>0.55000000000000004</v>
      </c>
      <c r="H241" s="39">
        <v>683.9556</v>
      </c>
      <c r="I241" s="42">
        <f>IF(Table2[[#This Row],[Order Priority]]=Introduction!$B$42,1,0)</f>
        <v>1</v>
      </c>
      <c r="J241" s="42">
        <f>IF(Table2[[#This Row],[Order Priority]]=Introduction!$B$43,1,0)</f>
        <v>0</v>
      </c>
      <c r="K241" s="42">
        <f>IF(Table2[[#This Row],[Order Priority]]=Introduction!$B$44,1,0)</f>
        <v>0</v>
      </c>
      <c r="L241" s="42">
        <f>IF(Table2[[#This Row],[Order Priority]]=Introduction!$B$45,1,0)</f>
        <v>0</v>
      </c>
      <c r="M241" s="42">
        <f>IF(Table2[[#This Row],[Ship Mode]]=Introduction!$C$42,1,0)</f>
        <v>0</v>
      </c>
      <c r="N241" s="41">
        <f>IF(Table2[[#This Row],[Ship Mode]]=Introduction!$C$44,1,0)</f>
        <v>1</v>
      </c>
      <c r="O241" s="41">
        <f>IF(Table2[[#This Row],[Customer Segment]]=Introduction!$D$45,1,0)</f>
        <v>0</v>
      </c>
      <c r="P241" s="41">
        <f>IF(Table2[[#This Row],[Customer Segment]]=Introduction!$D$42,1,0)</f>
        <v>1</v>
      </c>
      <c r="Q241" s="41">
        <f>IF(Table2[[#This Row],[Customer Segment]]=Introduction!$D$44,1,0)</f>
        <v>0</v>
      </c>
      <c r="R241" s="1">
        <v>991.24</v>
      </c>
      <c r="S2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1673.5436857428108</v>
      </c>
    </row>
    <row r="242" spans="1:19" x14ac:dyDescent="0.2">
      <c r="A242" s="1" t="s">
        <v>23</v>
      </c>
      <c r="B242" s="1" t="s">
        <v>14</v>
      </c>
      <c r="C242" s="1" t="s">
        <v>15</v>
      </c>
      <c r="D242" s="37">
        <v>0.09</v>
      </c>
      <c r="E242" s="37">
        <v>2.88</v>
      </c>
      <c r="F242" s="37">
        <v>0.7</v>
      </c>
      <c r="G242" s="37">
        <v>0.56000000000000005</v>
      </c>
      <c r="H242" s="37">
        <v>5.7531999999999996</v>
      </c>
      <c r="I242" s="42">
        <f>IF(Table2[[#This Row],[Order Priority]]=Introduction!$B$42,1,0)</f>
        <v>0</v>
      </c>
      <c r="J242" s="42">
        <f>IF(Table2[[#This Row],[Order Priority]]=Introduction!$B$43,1,0)</f>
        <v>0</v>
      </c>
      <c r="K242" s="42">
        <f>IF(Table2[[#This Row],[Order Priority]]=Introduction!$B$44,1,0)</f>
        <v>1</v>
      </c>
      <c r="L242" s="42">
        <f>IF(Table2[[#This Row],[Order Priority]]=Introduction!$B$45,1,0)</f>
        <v>0</v>
      </c>
      <c r="M242" s="42">
        <f>IF(Table2[[#This Row],[Ship Mode]]=Introduction!$C$42,1,0)</f>
        <v>0</v>
      </c>
      <c r="N242" s="41">
        <f>IF(Table2[[#This Row],[Ship Mode]]=Introduction!$C$44,1,0)</f>
        <v>1</v>
      </c>
      <c r="O242" s="41">
        <f>IF(Table2[[#This Row],[Customer Segment]]=Introduction!$D$45,1,0)</f>
        <v>0</v>
      </c>
      <c r="P242" s="41">
        <f>IF(Table2[[#This Row],[Customer Segment]]=Introduction!$D$42,1,0)</f>
        <v>1</v>
      </c>
      <c r="Q242" s="41">
        <f>IF(Table2[[#This Row],[Customer Segment]]=Introduction!$D$44,1,0)</f>
        <v>0</v>
      </c>
      <c r="R242" s="34">
        <v>26.38</v>
      </c>
      <c r="S2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128.05278584067906</v>
      </c>
    </row>
    <row r="243" spans="1:19" x14ac:dyDescent="0.2">
      <c r="A243" s="1" t="s">
        <v>1</v>
      </c>
      <c r="B243" s="1" t="s">
        <v>14</v>
      </c>
      <c r="C243" s="1" t="s">
        <v>70</v>
      </c>
      <c r="D243" s="39">
        <v>0.02</v>
      </c>
      <c r="E243" s="39">
        <v>60.22</v>
      </c>
      <c r="F243" s="39">
        <v>3.5</v>
      </c>
      <c r="G243" s="39">
        <v>0.56999999999999995</v>
      </c>
      <c r="H243" s="39">
        <v>-193.91399999999999</v>
      </c>
      <c r="I243" s="42">
        <f>IF(Table2[[#This Row],[Order Priority]]=Introduction!$B$42,1,0)</f>
        <v>1</v>
      </c>
      <c r="J243" s="42">
        <f>IF(Table2[[#This Row],[Order Priority]]=Introduction!$B$43,1,0)</f>
        <v>0</v>
      </c>
      <c r="K243" s="42">
        <f>IF(Table2[[#This Row],[Order Priority]]=Introduction!$B$44,1,0)</f>
        <v>0</v>
      </c>
      <c r="L243" s="42">
        <f>IF(Table2[[#This Row],[Order Priority]]=Introduction!$B$45,1,0)</f>
        <v>0</v>
      </c>
      <c r="M243" s="42">
        <f>IF(Table2[[#This Row],[Ship Mode]]=Introduction!$C$42,1,0)</f>
        <v>0</v>
      </c>
      <c r="N243" s="41">
        <f>IF(Table2[[#This Row],[Ship Mode]]=Introduction!$C$44,1,0)</f>
        <v>1</v>
      </c>
      <c r="O243" s="41">
        <f>IF(Table2[[#This Row],[Customer Segment]]=Introduction!$D$45,1,0)</f>
        <v>0</v>
      </c>
      <c r="P243" s="41">
        <f>IF(Table2[[#This Row],[Customer Segment]]=Introduction!$D$42,1,0)</f>
        <v>0</v>
      </c>
      <c r="Q243" s="41">
        <f>IF(Table2[[#This Row],[Customer Segment]]=Introduction!$D$44,1,0)</f>
        <v>0</v>
      </c>
      <c r="R243" s="1">
        <v>541.76</v>
      </c>
      <c r="S2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474.38409332687189</v>
      </c>
    </row>
    <row r="244" spans="1:19" x14ac:dyDescent="0.2">
      <c r="A244" s="1" t="s">
        <v>92</v>
      </c>
      <c r="B244" s="1" t="s">
        <v>63</v>
      </c>
      <c r="C244" s="1" t="s">
        <v>70</v>
      </c>
      <c r="D244" s="37">
        <v>0.09</v>
      </c>
      <c r="E244" s="37">
        <v>125.99</v>
      </c>
      <c r="F244" s="37">
        <v>7.69</v>
      </c>
      <c r="G244" s="37">
        <v>0.59</v>
      </c>
      <c r="H244" s="37">
        <v>209.99700000000001</v>
      </c>
      <c r="I244" s="42">
        <f>IF(Table2[[#This Row],[Order Priority]]=Introduction!$B$42,1,0)</f>
        <v>0</v>
      </c>
      <c r="J244" s="42">
        <f>IF(Table2[[#This Row],[Order Priority]]=Introduction!$B$43,1,0)</f>
        <v>0</v>
      </c>
      <c r="K244" s="42">
        <f>IF(Table2[[#This Row],[Order Priority]]=Introduction!$B$44,1,0)</f>
        <v>0</v>
      </c>
      <c r="L244" s="42">
        <f>IF(Table2[[#This Row],[Order Priority]]=Introduction!$B$45,1,0)</f>
        <v>1</v>
      </c>
      <c r="M244" s="42">
        <f>IF(Table2[[#This Row],[Ship Mode]]=Introduction!$C$42,1,0)</f>
        <v>0</v>
      </c>
      <c r="N244" s="41">
        <f>IF(Table2[[#This Row],[Ship Mode]]=Introduction!$C$44,1,0)</f>
        <v>0</v>
      </c>
      <c r="O244" s="41">
        <f>IF(Table2[[#This Row],[Customer Segment]]=Introduction!$D$45,1,0)</f>
        <v>0</v>
      </c>
      <c r="P244" s="41">
        <f>IF(Table2[[#This Row],[Customer Segment]]=Introduction!$D$42,1,0)</f>
        <v>0</v>
      </c>
      <c r="Q244" s="41">
        <f>IF(Table2[[#This Row],[Customer Segment]]=Introduction!$D$44,1,0)</f>
        <v>0</v>
      </c>
      <c r="R244" s="34">
        <v>783.55</v>
      </c>
      <c r="S2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820.77812566183502</v>
      </c>
    </row>
    <row r="245" spans="1:19" x14ac:dyDescent="0.2">
      <c r="A245" s="1" t="s">
        <v>46</v>
      </c>
      <c r="B245" s="1" t="s">
        <v>14</v>
      </c>
      <c r="C245" s="1" t="s">
        <v>15</v>
      </c>
      <c r="D245" s="39">
        <v>0.02</v>
      </c>
      <c r="E245" s="39">
        <v>6.48</v>
      </c>
      <c r="F245" s="39">
        <v>6.6</v>
      </c>
      <c r="G245" s="39">
        <v>0.37</v>
      </c>
      <c r="H245" s="39">
        <v>-92.05</v>
      </c>
      <c r="I245" s="42">
        <f>IF(Table2[[#This Row],[Order Priority]]=Introduction!$B$42,1,0)</f>
        <v>0</v>
      </c>
      <c r="J245" s="42">
        <f>IF(Table2[[#This Row],[Order Priority]]=Introduction!$B$43,1,0)</f>
        <v>0</v>
      </c>
      <c r="K245" s="42">
        <f>IF(Table2[[#This Row],[Order Priority]]=Introduction!$B$44,1,0)</f>
        <v>0</v>
      </c>
      <c r="L245" s="42">
        <f>IF(Table2[[#This Row],[Order Priority]]=Introduction!$B$45,1,0)</f>
        <v>0</v>
      </c>
      <c r="M245" s="42">
        <f>IF(Table2[[#This Row],[Ship Mode]]=Introduction!$C$42,1,0)</f>
        <v>0</v>
      </c>
      <c r="N245" s="41">
        <f>IF(Table2[[#This Row],[Ship Mode]]=Introduction!$C$44,1,0)</f>
        <v>1</v>
      </c>
      <c r="O245" s="41">
        <f>IF(Table2[[#This Row],[Customer Segment]]=Introduction!$D$45,1,0)</f>
        <v>0</v>
      </c>
      <c r="P245" s="41">
        <f>IF(Table2[[#This Row],[Customer Segment]]=Introduction!$D$42,1,0)</f>
        <v>1</v>
      </c>
      <c r="Q245" s="41">
        <f>IF(Table2[[#This Row],[Customer Segment]]=Introduction!$D$44,1,0)</f>
        <v>0</v>
      </c>
      <c r="R245" s="1">
        <v>66.709999999999994</v>
      </c>
      <c r="S2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211.846038309866</v>
      </c>
    </row>
    <row r="246" spans="1:19" x14ac:dyDescent="0.2">
      <c r="A246" s="1" t="s">
        <v>46</v>
      </c>
      <c r="B246" s="1" t="s">
        <v>14</v>
      </c>
      <c r="C246" s="1" t="s">
        <v>15</v>
      </c>
      <c r="D246" s="37">
        <v>0.04</v>
      </c>
      <c r="E246" s="37">
        <v>17.149999999999999</v>
      </c>
      <c r="F246" s="37">
        <v>4.96</v>
      </c>
      <c r="G246" s="37">
        <v>0.57999999999999996</v>
      </c>
      <c r="H246" s="37">
        <v>6.11</v>
      </c>
      <c r="I246" s="42">
        <f>IF(Table2[[#This Row],[Order Priority]]=Introduction!$B$42,1,0)</f>
        <v>0</v>
      </c>
      <c r="J246" s="42">
        <f>IF(Table2[[#This Row],[Order Priority]]=Introduction!$B$43,1,0)</f>
        <v>0</v>
      </c>
      <c r="K246" s="42">
        <f>IF(Table2[[#This Row],[Order Priority]]=Introduction!$B$44,1,0)</f>
        <v>0</v>
      </c>
      <c r="L246" s="42">
        <f>IF(Table2[[#This Row],[Order Priority]]=Introduction!$B$45,1,0)</f>
        <v>0</v>
      </c>
      <c r="M246" s="42">
        <f>IF(Table2[[#This Row],[Ship Mode]]=Introduction!$C$42,1,0)</f>
        <v>0</v>
      </c>
      <c r="N246" s="41">
        <f>IF(Table2[[#This Row],[Ship Mode]]=Introduction!$C$44,1,0)</f>
        <v>1</v>
      </c>
      <c r="O246" s="41">
        <f>IF(Table2[[#This Row],[Customer Segment]]=Introduction!$D$45,1,0)</f>
        <v>0</v>
      </c>
      <c r="P246" s="41">
        <f>IF(Table2[[#This Row],[Customer Segment]]=Introduction!$D$42,1,0)</f>
        <v>1</v>
      </c>
      <c r="Q246" s="41">
        <f>IF(Table2[[#This Row],[Customer Segment]]=Introduction!$D$44,1,0)</f>
        <v>0</v>
      </c>
      <c r="R246" s="34">
        <v>87.16</v>
      </c>
      <c r="S2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461.79869425248006</v>
      </c>
    </row>
    <row r="247" spans="1:19" x14ac:dyDescent="0.2">
      <c r="A247" s="1" t="s">
        <v>46</v>
      </c>
      <c r="B247" s="1" t="s">
        <v>14</v>
      </c>
      <c r="C247" s="1" t="s">
        <v>15</v>
      </c>
      <c r="D247" s="39">
        <v>0.03</v>
      </c>
      <c r="E247" s="39">
        <v>1270.99</v>
      </c>
      <c r="F247" s="39">
        <v>19.989999999999998</v>
      </c>
      <c r="G247" s="39">
        <v>0.35</v>
      </c>
      <c r="H247" s="39">
        <v>363.55200000000002</v>
      </c>
      <c r="I247" s="42">
        <f>IF(Table2[[#This Row],[Order Priority]]=Introduction!$B$42,1,0)</f>
        <v>0</v>
      </c>
      <c r="J247" s="42">
        <f>IF(Table2[[#This Row],[Order Priority]]=Introduction!$B$43,1,0)</f>
        <v>0</v>
      </c>
      <c r="K247" s="42">
        <f>IF(Table2[[#This Row],[Order Priority]]=Introduction!$B$44,1,0)</f>
        <v>0</v>
      </c>
      <c r="L247" s="42">
        <f>IF(Table2[[#This Row],[Order Priority]]=Introduction!$B$45,1,0)</f>
        <v>0</v>
      </c>
      <c r="M247" s="42">
        <f>IF(Table2[[#This Row],[Ship Mode]]=Introduction!$C$42,1,0)</f>
        <v>0</v>
      </c>
      <c r="N247" s="41">
        <f>IF(Table2[[#This Row],[Ship Mode]]=Introduction!$C$44,1,0)</f>
        <v>1</v>
      </c>
      <c r="O247" s="41">
        <f>IF(Table2[[#This Row],[Customer Segment]]=Introduction!$D$45,1,0)</f>
        <v>0</v>
      </c>
      <c r="P247" s="41">
        <f>IF(Table2[[#This Row],[Customer Segment]]=Introduction!$D$42,1,0)</f>
        <v>1</v>
      </c>
      <c r="Q247" s="41">
        <f>IF(Table2[[#This Row],[Customer Segment]]=Introduction!$D$44,1,0)</f>
        <v>0</v>
      </c>
      <c r="R247" s="1">
        <v>2589.0100000000002</v>
      </c>
      <c r="S2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4987.1848463347033</v>
      </c>
    </row>
    <row r="248" spans="1:19" x14ac:dyDescent="0.2">
      <c r="A248" s="1" t="s">
        <v>46</v>
      </c>
      <c r="B248" s="1" t="s">
        <v>2</v>
      </c>
      <c r="C248" s="1" t="s">
        <v>15</v>
      </c>
      <c r="D248" s="37">
        <v>7.0000000000000007E-2</v>
      </c>
      <c r="E248" s="37">
        <v>2036.48</v>
      </c>
      <c r="F248" s="37">
        <v>14.7</v>
      </c>
      <c r="G248" s="37">
        <v>0.55000000000000004</v>
      </c>
      <c r="H248" s="37">
        <v>-11.536</v>
      </c>
      <c r="I248" s="42">
        <f>IF(Table2[[#This Row],[Order Priority]]=Introduction!$B$42,1,0)</f>
        <v>0</v>
      </c>
      <c r="J248" s="42">
        <f>IF(Table2[[#This Row],[Order Priority]]=Introduction!$B$43,1,0)</f>
        <v>0</v>
      </c>
      <c r="K248" s="42">
        <f>IF(Table2[[#This Row],[Order Priority]]=Introduction!$B$44,1,0)</f>
        <v>0</v>
      </c>
      <c r="L248" s="42">
        <f>IF(Table2[[#This Row],[Order Priority]]=Introduction!$B$45,1,0)</f>
        <v>0</v>
      </c>
      <c r="M248" s="42">
        <f>IF(Table2[[#This Row],[Ship Mode]]=Introduction!$C$42,1,0)</f>
        <v>1</v>
      </c>
      <c r="N248" s="41">
        <f>IF(Table2[[#This Row],[Ship Mode]]=Introduction!$C$44,1,0)</f>
        <v>0</v>
      </c>
      <c r="O248" s="41">
        <f>IF(Table2[[#This Row],[Customer Segment]]=Introduction!$D$45,1,0)</f>
        <v>0</v>
      </c>
      <c r="P248" s="41">
        <f>IF(Table2[[#This Row],[Customer Segment]]=Introduction!$D$42,1,0)</f>
        <v>1</v>
      </c>
      <c r="Q248" s="41">
        <f>IF(Table2[[#This Row],[Customer Segment]]=Introduction!$D$44,1,0)</f>
        <v>0</v>
      </c>
      <c r="R248" s="34">
        <v>1893.93</v>
      </c>
      <c r="S2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7191.5231438857018</v>
      </c>
    </row>
    <row r="249" spans="1:19" x14ac:dyDescent="0.2">
      <c r="A249" s="1" t="s">
        <v>46</v>
      </c>
      <c r="B249" s="1" t="s">
        <v>14</v>
      </c>
      <c r="C249" s="1" t="s">
        <v>70</v>
      </c>
      <c r="D249" s="39">
        <v>0.02</v>
      </c>
      <c r="E249" s="39">
        <v>7.1</v>
      </c>
      <c r="F249" s="39">
        <v>6.05</v>
      </c>
      <c r="G249" s="39">
        <v>0.39</v>
      </c>
      <c r="H249" s="39">
        <v>-66.378</v>
      </c>
      <c r="I249" s="42">
        <f>IF(Table2[[#This Row],[Order Priority]]=Introduction!$B$42,1,0)</f>
        <v>0</v>
      </c>
      <c r="J249" s="42">
        <f>IF(Table2[[#This Row],[Order Priority]]=Introduction!$B$43,1,0)</f>
        <v>0</v>
      </c>
      <c r="K249" s="42">
        <f>IF(Table2[[#This Row],[Order Priority]]=Introduction!$B$44,1,0)</f>
        <v>0</v>
      </c>
      <c r="L249" s="42">
        <f>IF(Table2[[#This Row],[Order Priority]]=Introduction!$B$45,1,0)</f>
        <v>0</v>
      </c>
      <c r="M249" s="42">
        <f>IF(Table2[[#This Row],[Ship Mode]]=Introduction!$C$42,1,0)</f>
        <v>0</v>
      </c>
      <c r="N249" s="41">
        <f>IF(Table2[[#This Row],[Ship Mode]]=Introduction!$C$44,1,0)</f>
        <v>1</v>
      </c>
      <c r="O249" s="41">
        <f>IF(Table2[[#This Row],[Customer Segment]]=Introduction!$D$45,1,0)</f>
        <v>0</v>
      </c>
      <c r="P249" s="41">
        <f>IF(Table2[[#This Row],[Customer Segment]]=Introduction!$D$42,1,0)</f>
        <v>0</v>
      </c>
      <c r="Q249" s="41">
        <f>IF(Table2[[#This Row],[Customer Segment]]=Introduction!$D$44,1,0)</f>
        <v>0</v>
      </c>
      <c r="R249" s="1">
        <v>66.319999999999993</v>
      </c>
      <c r="S2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270.43517361832698</v>
      </c>
    </row>
    <row r="250" spans="1:19" x14ac:dyDescent="0.2">
      <c r="A250" s="1" t="s">
        <v>46</v>
      </c>
      <c r="B250" s="1" t="s">
        <v>14</v>
      </c>
      <c r="C250" s="1" t="s">
        <v>15</v>
      </c>
      <c r="D250" s="37">
        <v>0.05</v>
      </c>
      <c r="E250" s="37">
        <v>6.28</v>
      </c>
      <c r="F250" s="37">
        <v>5.36</v>
      </c>
      <c r="G250" s="37">
        <v>0.4</v>
      </c>
      <c r="H250" s="37">
        <v>1.278</v>
      </c>
      <c r="I250" s="42">
        <f>IF(Table2[[#This Row],[Order Priority]]=Introduction!$B$42,1,0)</f>
        <v>0</v>
      </c>
      <c r="J250" s="42">
        <f>IF(Table2[[#This Row],[Order Priority]]=Introduction!$B$43,1,0)</f>
        <v>0</v>
      </c>
      <c r="K250" s="42">
        <f>IF(Table2[[#This Row],[Order Priority]]=Introduction!$B$44,1,0)</f>
        <v>0</v>
      </c>
      <c r="L250" s="42">
        <f>IF(Table2[[#This Row],[Order Priority]]=Introduction!$B$45,1,0)</f>
        <v>0</v>
      </c>
      <c r="M250" s="42">
        <f>IF(Table2[[#This Row],[Ship Mode]]=Introduction!$C$42,1,0)</f>
        <v>0</v>
      </c>
      <c r="N250" s="41">
        <f>IF(Table2[[#This Row],[Ship Mode]]=Introduction!$C$44,1,0)</f>
        <v>1</v>
      </c>
      <c r="O250" s="41">
        <f>IF(Table2[[#This Row],[Customer Segment]]=Introduction!$D$45,1,0)</f>
        <v>0</v>
      </c>
      <c r="P250" s="41">
        <f>IF(Table2[[#This Row],[Customer Segment]]=Introduction!$D$42,1,0)</f>
        <v>1</v>
      </c>
      <c r="Q250" s="41">
        <f>IF(Table2[[#This Row],[Customer Segment]]=Introduction!$D$44,1,0)</f>
        <v>0</v>
      </c>
      <c r="R250" s="34">
        <v>38.04</v>
      </c>
      <c r="S2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277.62723660300861</v>
      </c>
    </row>
    <row r="251" spans="1:19" x14ac:dyDescent="0.2">
      <c r="A251" s="1" t="s">
        <v>46</v>
      </c>
      <c r="B251" s="1" t="s">
        <v>14</v>
      </c>
      <c r="C251" s="1" t="s">
        <v>15</v>
      </c>
      <c r="D251" s="39">
        <v>0.04</v>
      </c>
      <c r="E251" s="39">
        <v>3.08</v>
      </c>
      <c r="F251" s="39">
        <v>0.99</v>
      </c>
      <c r="G251" s="39">
        <v>0.37</v>
      </c>
      <c r="H251" s="39">
        <v>424.29</v>
      </c>
      <c r="I251" s="42">
        <f>IF(Table2[[#This Row],[Order Priority]]=Introduction!$B$42,1,0)</f>
        <v>0</v>
      </c>
      <c r="J251" s="42">
        <f>IF(Table2[[#This Row],[Order Priority]]=Introduction!$B$43,1,0)</f>
        <v>0</v>
      </c>
      <c r="K251" s="42">
        <f>IF(Table2[[#This Row],[Order Priority]]=Introduction!$B$44,1,0)</f>
        <v>0</v>
      </c>
      <c r="L251" s="42">
        <f>IF(Table2[[#This Row],[Order Priority]]=Introduction!$B$45,1,0)</f>
        <v>0</v>
      </c>
      <c r="M251" s="42">
        <f>IF(Table2[[#This Row],[Ship Mode]]=Introduction!$C$42,1,0)</f>
        <v>0</v>
      </c>
      <c r="N251" s="41">
        <f>IF(Table2[[#This Row],[Ship Mode]]=Introduction!$C$44,1,0)</f>
        <v>1</v>
      </c>
      <c r="O251" s="41">
        <f>IF(Table2[[#This Row],[Customer Segment]]=Introduction!$D$45,1,0)</f>
        <v>0</v>
      </c>
      <c r="P251" s="41">
        <f>IF(Table2[[#This Row],[Customer Segment]]=Introduction!$D$42,1,0)</f>
        <v>1</v>
      </c>
      <c r="Q251" s="41">
        <f>IF(Table2[[#This Row],[Customer Segment]]=Introduction!$D$44,1,0)</f>
        <v>0</v>
      </c>
      <c r="R251" s="1">
        <v>42.53</v>
      </c>
      <c r="S2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561.66517871251892</v>
      </c>
    </row>
    <row r="252" spans="1:19" x14ac:dyDescent="0.2">
      <c r="A252" s="1" t="s">
        <v>1</v>
      </c>
      <c r="B252" s="1" t="s">
        <v>63</v>
      </c>
      <c r="C252" s="1" t="s">
        <v>47</v>
      </c>
      <c r="D252" s="37">
        <v>0.04</v>
      </c>
      <c r="E252" s="37">
        <v>9.7799999999999994</v>
      </c>
      <c r="F252" s="37">
        <v>1.99</v>
      </c>
      <c r="G252" s="37">
        <v>0.43</v>
      </c>
      <c r="H252" s="37">
        <v>61.292700000000004</v>
      </c>
      <c r="I252" s="42">
        <f>IF(Table2[[#This Row],[Order Priority]]=Introduction!$B$42,1,0)</f>
        <v>1</v>
      </c>
      <c r="J252" s="42">
        <f>IF(Table2[[#This Row],[Order Priority]]=Introduction!$B$43,1,0)</f>
        <v>0</v>
      </c>
      <c r="K252" s="42">
        <f>IF(Table2[[#This Row],[Order Priority]]=Introduction!$B$44,1,0)</f>
        <v>0</v>
      </c>
      <c r="L252" s="42">
        <f>IF(Table2[[#This Row],[Order Priority]]=Introduction!$B$45,1,0)</f>
        <v>0</v>
      </c>
      <c r="M252" s="42">
        <f>IF(Table2[[#This Row],[Ship Mode]]=Introduction!$C$42,1,0)</f>
        <v>0</v>
      </c>
      <c r="N252" s="41">
        <f>IF(Table2[[#This Row],[Ship Mode]]=Introduction!$C$44,1,0)</f>
        <v>0</v>
      </c>
      <c r="O252" s="41">
        <f>IF(Table2[[#This Row],[Customer Segment]]=Introduction!$D$45,1,0)</f>
        <v>0</v>
      </c>
      <c r="P252" s="41">
        <f>IF(Table2[[#This Row],[Customer Segment]]=Introduction!$D$42,1,0)</f>
        <v>0</v>
      </c>
      <c r="Q252" s="41">
        <f>IF(Table2[[#This Row],[Customer Segment]]=Introduction!$D$44,1,0)</f>
        <v>1</v>
      </c>
      <c r="R252" s="34">
        <v>88.83</v>
      </c>
      <c r="S2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354.5902424784407</v>
      </c>
    </row>
    <row r="253" spans="1:19" x14ac:dyDescent="0.2">
      <c r="A253" s="1" t="s">
        <v>1</v>
      </c>
      <c r="B253" s="1" t="s">
        <v>14</v>
      </c>
      <c r="C253" s="1" t="s">
        <v>15</v>
      </c>
      <c r="D253" s="39">
        <v>0.04</v>
      </c>
      <c r="E253" s="39">
        <v>205.99</v>
      </c>
      <c r="F253" s="39">
        <v>8.99</v>
      </c>
      <c r="G253" s="39">
        <v>0.56000000000000005</v>
      </c>
      <c r="H253" s="39">
        <v>960.98400000000004</v>
      </c>
      <c r="I253" s="42">
        <f>IF(Table2[[#This Row],[Order Priority]]=Introduction!$B$42,1,0)</f>
        <v>1</v>
      </c>
      <c r="J253" s="42">
        <f>IF(Table2[[#This Row],[Order Priority]]=Introduction!$B$43,1,0)</f>
        <v>0</v>
      </c>
      <c r="K253" s="42">
        <f>IF(Table2[[#This Row],[Order Priority]]=Introduction!$B$44,1,0)</f>
        <v>0</v>
      </c>
      <c r="L253" s="42">
        <f>IF(Table2[[#This Row],[Order Priority]]=Introduction!$B$45,1,0)</f>
        <v>0</v>
      </c>
      <c r="M253" s="42">
        <f>IF(Table2[[#This Row],[Ship Mode]]=Introduction!$C$42,1,0)</f>
        <v>0</v>
      </c>
      <c r="N253" s="41">
        <f>IF(Table2[[#This Row],[Ship Mode]]=Introduction!$C$44,1,0)</f>
        <v>1</v>
      </c>
      <c r="O253" s="41">
        <f>IF(Table2[[#This Row],[Customer Segment]]=Introduction!$D$45,1,0)</f>
        <v>0</v>
      </c>
      <c r="P253" s="41">
        <f>IF(Table2[[#This Row],[Customer Segment]]=Introduction!$D$42,1,0)</f>
        <v>1</v>
      </c>
      <c r="Q253" s="41">
        <f>IF(Table2[[#This Row],[Customer Segment]]=Introduction!$D$44,1,0)</f>
        <v>0</v>
      </c>
      <c r="R253" s="1">
        <v>1008.53</v>
      </c>
      <c r="S2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2215.0280062024553</v>
      </c>
    </row>
    <row r="254" spans="1:19" x14ac:dyDescent="0.2">
      <c r="A254" s="1" t="s">
        <v>13</v>
      </c>
      <c r="B254" s="1" t="s">
        <v>2</v>
      </c>
      <c r="C254" s="1" t="s">
        <v>3</v>
      </c>
      <c r="D254" s="37">
        <v>0.05</v>
      </c>
      <c r="E254" s="37">
        <v>31.76</v>
      </c>
      <c r="F254" s="37">
        <v>45.51</v>
      </c>
      <c r="G254" s="37">
        <v>0.65</v>
      </c>
      <c r="H254" s="37">
        <v>-2177.9860960000001</v>
      </c>
      <c r="I254" s="42">
        <f>IF(Table2[[#This Row],[Order Priority]]=Introduction!$B$42,1,0)</f>
        <v>0</v>
      </c>
      <c r="J254" s="42">
        <f>IF(Table2[[#This Row],[Order Priority]]=Introduction!$B$43,1,0)</f>
        <v>1</v>
      </c>
      <c r="K254" s="42">
        <f>IF(Table2[[#This Row],[Order Priority]]=Introduction!$B$44,1,0)</f>
        <v>0</v>
      </c>
      <c r="L254" s="42">
        <f>IF(Table2[[#This Row],[Order Priority]]=Introduction!$B$45,1,0)</f>
        <v>0</v>
      </c>
      <c r="M254" s="42">
        <f>IF(Table2[[#This Row],[Ship Mode]]=Introduction!$C$42,1,0)</f>
        <v>1</v>
      </c>
      <c r="N254" s="41">
        <f>IF(Table2[[#This Row],[Ship Mode]]=Introduction!$C$44,1,0)</f>
        <v>0</v>
      </c>
      <c r="O254" s="41">
        <f>IF(Table2[[#This Row],[Customer Segment]]=Introduction!$D$45,1,0)</f>
        <v>1</v>
      </c>
      <c r="P254" s="41">
        <f>IF(Table2[[#This Row],[Customer Segment]]=Introduction!$D$42,1,0)</f>
        <v>0</v>
      </c>
      <c r="Q254" s="41">
        <f>IF(Table2[[#This Row],[Customer Segment]]=Introduction!$D$44,1,0)</f>
        <v>0</v>
      </c>
      <c r="R254" s="34">
        <v>304.33999999999997</v>
      </c>
      <c r="S2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-543.83240953915083</v>
      </c>
    </row>
    <row r="255" spans="1:19" x14ac:dyDescent="0.2">
      <c r="A255" s="1" t="s">
        <v>23</v>
      </c>
      <c r="B255" s="1" t="s">
        <v>14</v>
      </c>
      <c r="C255" s="1" t="s">
        <v>47</v>
      </c>
      <c r="D255" s="39">
        <v>0.04</v>
      </c>
      <c r="E255" s="39">
        <v>100.98</v>
      </c>
      <c r="F255" s="39">
        <v>7.18</v>
      </c>
      <c r="G255" s="39">
        <v>0.4</v>
      </c>
      <c r="H255" s="39">
        <v>269.94</v>
      </c>
      <c r="I255" s="42">
        <f>IF(Table2[[#This Row],[Order Priority]]=Introduction!$B$42,1,0)</f>
        <v>0</v>
      </c>
      <c r="J255" s="42">
        <f>IF(Table2[[#This Row],[Order Priority]]=Introduction!$B$43,1,0)</f>
        <v>0</v>
      </c>
      <c r="K255" s="42">
        <f>IF(Table2[[#This Row],[Order Priority]]=Introduction!$B$44,1,0)</f>
        <v>1</v>
      </c>
      <c r="L255" s="42">
        <f>IF(Table2[[#This Row],[Order Priority]]=Introduction!$B$45,1,0)</f>
        <v>0</v>
      </c>
      <c r="M255" s="42">
        <f>IF(Table2[[#This Row],[Ship Mode]]=Introduction!$C$42,1,0)</f>
        <v>0</v>
      </c>
      <c r="N255" s="41">
        <f>IF(Table2[[#This Row],[Ship Mode]]=Introduction!$C$44,1,0)</f>
        <v>1</v>
      </c>
      <c r="O255" s="41">
        <f>IF(Table2[[#This Row],[Customer Segment]]=Introduction!$D$45,1,0)</f>
        <v>0</v>
      </c>
      <c r="P255" s="41">
        <f>IF(Table2[[#This Row],[Customer Segment]]=Introduction!$D$42,1,0)</f>
        <v>0</v>
      </c>
      <c r="Q255" s="41">
        <f>IF(Table2[[#This Row],[Customer Segment]]=Introduction!$D$44,1,0)</f>
        <v>1</v>
      </c>
      <c r="R255" s="1">
        <v>414.91</v>
      </c>
      <c r="S2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844.48173169386359</v>
      </c>
    </row>
    <row r="256" spans="1:19" x14ac:dyDescent="0.2">
      <c r="A256" s="1" t="s">
        <v>23</v>
      </c>
      <c r="B256" s="1" t="s">
        <v>14</v>
      </c>
      <c r="C256" s="1" t="s">
        <v>15</v>
      </c>
      <c r="D256" s="37">
        <v>0.02</v>
      </c>
      <c r="E256" s="37">
        <v>43.98</v>
      </c>
      <c r="F256" s="37">
        <v>1.99</v>
      </c>
      <c r="G256" s="37">
        <v>0.44</v>
      </c>
      <c r="H256" s="37">
        <v>333.76049999999998</v>
      </c>
      <c r="I256" s="42">
        <f>IF(Table2[[#This Row],[Order Priority]]=Introduction!$B$42,1,0)</f>
        <v>0</v>
      </c>
      <c r="J256" s="42">
        <f>IF(Table2[[#This Row],[Order Priority]]=Introduction!$B$43,1,0)</f>
        <v>0</v>
      </c>
      <c r="K256" s="42">
        <f>IF(Table2[[#This Row],[Order Priority]]=Introduction!$B$44,1,0)</f>
        <v>1</v>
      </c>
      <c r="L256" s="42">
        <f>IF(Table2[[#This Row],[Order Priority]]=Introduction!$B$45,1,0)</f>
        <v>0</v>
      </c>
      <c r="M256" s="42">
        <f>IF(Table2[[#This Row],[Ship Mode]]=Introduction!$C$42,1,0)</f>
        <v>0</v>
      </c>
      <c r="N256" s="41">
        <f>IF(Table2[[#This Row],[Ship Mode]]=Introduction!$C$44,1,0)</f>
        <v>1</v>
      </c>
      <c r="O256" s="41">
        <f>IF(Table2[[#This Row],[Customer Segment]]=Introduction!$D$45,1,0)</f>
        <v>0</v>
      </c>
      <c r="P256" s="41">
        <f>IF(Table2[[#This Row],[Customer Segment]]=Introduction!$D$42,1,0)</f>
        <v>1</v>
      </c>
      <c r="Q256" s="41">
        <f>IF(Table2[[#This Row],[Customer Segment]]=Introduction!$D$44,1,0)</f>
        <v>0</v>
      </c>
      <c r="R256" s="34">
        <v>1724.01</v>
      </c>
      <c r="S2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574.88563027663315</v>
      </c>
    </row>
    <row r="257" spans="1:19" x14ac:dyDescent="0.2">
      <c r="A257" s="1" t="s">
        <v>92</v>
      </c>
      <c r="B257" s="1" t="s">
        <v>14</v>
      </c>
      <c r="C257" s="1" t="s">
        <v>47</v>
      </c>
      <c r="D257" s="39">
        <v>0.04</v>
      </c>
      <c r="E257" s="39">
        <v>30.73</v>
      </c>
      <c r="F257" s="39">
        <v>4</v>
      </c>
      <c r="G257" s="39">
        <v>0.75</v>
      </c>
      <c r="H257" s="39">
        <v>-20.79</v>
      </c>
      <c r="I257" s="42">
        <f>IF(Table2[[#This Row],[Order Priority]]=Introduction!$B$42,1,0)</f>
        <v>0</v>
      </c>
      <c r="J257" s="42">
        <f>IF(Table2[[#This Row],[Order Priority]]=Introduction!$B$43,1,0)</f>
        <v>0</v>
      </c>
      <c r="K257" s="42">
        <f>IF(Table2[[#This Row],[Order Priority]]=Introduction!$B$44,1,0)</f>
        <v>0</v>
      </c>
      <c r="L257" s="42">
        <f>IF(Table2[[#This Row],[Order Priority]]=Introduction!$B$45,1,0)</f>
        <v>1</v>
      </c>
      <c r="M257" s="42">
        <f>IF(Table2[[#This Row],[Ship Mode]]=Introduction!$C$42,1,0)</f>
        <v>0</v>
      </c>
      <c r="N257" s="41">
        <f>IF(Table2[[#This Row],[Ship Mode]]=Introduction!$C$44,1,0)</f>
        <v>1</v>
      </c>
      <c r="O257" s="41">
        <f>IF(Table2[[#This Row],[Customer Segment]]=Introduction!$D$45,1,0)</f>
        <v>0</v>
      </c>
      <c r="P257" s="41">
        <f>IF(Table2[[#This Row],[Customer Segment]]=Introduction!$D$42,1,0)</f>
        <v>0</v>
      </c>
      <c r="Q257" s="41">
        <f>IF(Table2[[#This Row],[Customer Segment]]=Introduction!$D$44,1,0)</f>
        <v>1</v>
      </c>
      <c r="R257" s="1">
        <v>1420.84</v>
      </c>
      <c r="S2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462.6771768678359</v>
      </c>
    </row>
    <row r="258" spans="1:19" x14ac:dyDescent="0.2">
      <c r="A258" s="1" t="s">
        <v>92</v>
      </c>
      <c r="B258" s="1" t="s">
        <v>14</v>
      </c>
      <c r="C258" s="1" t="s">
        <v>47</v>
      </c>
      <c r="D258" s="37">
        <v>0.04</v>
      </c>
      <c r="E258" s="37">
        <v>30.73</v>
      </c>
      <c r="F258" s="37">
        <v>4</v>
      </c>
      <c r="G258" s="37">
        <v>0.75</v>
      </c>
      <c r="H258" s="37">
        <v>-20.79</v>
      </c>
      <c r="I258" s="42">
        <f>IF(Table2[[#This Row],[Order Priority]]=Introduction!$B$42,1,0)</f>
        <v>0</v>
      </c>
      <c r="J258" s="42">
        <f>IF(Table2[[#This Row],[Order Priority]]=Introduction!$B$43,1,0)</f>
        <v>0</v>
      </c>
      <c r="K258" s="42">
        <f>IF(Table2[[#This Row],[Order Priority]]=Introduction!$B$44,1,0)</f>
        <v>0</v>
      </c>
      <c r="L258" s="42">
        <f>IF(Table2[[#This Row],[Order Priority]]=Introduction!$B$45,1,0)</f>
        <v>1</v>
      </c>
      <c r="M258" s="42">
        <f>IF(Table2[[#This Row],[Ship Mode]]=Introduction!$C$42,1,0)</f>
        <v>0</v>
      </c>
      <c r="N258" s="41">
        <f>IF(Table2[[#This Row],[Ship Mode]]=Introduction!$C$44,1,0)</f>
        <v>1</v>
      </c>
      <c r="O258" s="41">
        <f>IF(Table2[[#This Row],[Customer Segment]]=Introduction!$D$45,1,0)</f>
        <v>0</v>
      </c>
      <c r="P258" s="41">
        <f>IF(Table2[[#This Row],[Customer Segment]]=Introduction!$D$42,1,0)</f>
        <v>0</v>
      </c>
      <c r="Q258" s="41">
        <f>IF(Table2[[#This Row],[Customer Segment]]=Introduction!$D$44,1,0)</f>
        <v>1</v>
      </c>
      <c r="R258" s="34">
        <v>355.21</v>
      </c>
      <c r="S2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462.6771768678359</v>
      </c>
    </row>
    <row r="259" spans="1:19" x14ac:dyDescent="0.2">
      <c r="A259" s="1" t="s">
        <v>92</v>
      </c>
      <c r="B259" s="1" t="s">
        <v>14</v>
      </c>
      <c r="C259" s="1" t="s">
        <v>70</v>
      </c>
      <c r="D259" s="39">
        <v>0.02</v>
      </c>
      <c r="E259" s="39">
        <v>30.44</v>
      </c>
      <c r="F259" s="39">
        <v>1.49</v>
      </c>
      <c r="G259" s="39">
        <v>0.37</v>
      </c>
      <c r="H259" s="39">
        <v>266.76089999999999</v>
      </c>
      <c r="I259" s="42">
        <f>IF(Table2[[#This Row],[Order Priority]]=Introduction!$B$42,1,0)</f>
        <v>0</v>
      </c>
      <c r="J259" s="42">
        <f>IF(Table2[[#This Row],[Order Priority]]=Introduction!$B$43,1,0)</f>
        <v>0</v>
      </c>
      <c r="K259" s="42">
        <f>IF(Table2[[#This Row],[Order Priority]]=Introduction!$B$44,1,0)</f>
        <v>0</v>
      </c>
      <c r="L259" s="42">
        <f>IF(Table2[[#This Row],[Order Priority]]=Introduction!$B$45,1,0)</f>
        <v>1</v>
      </c>
      <c r="M259" s="42">
        <f>IF(Table2[[#This Row],[Ship Mode]]=Introduction!$C$42,1,0)</f>
        <v>0</v>
      </c>
      <c r="N259" s="41">
        <f>IF(Table2[[#This Row],[Ship Mode]]=Introduction!$C$44,1,0)</f>
        <v>1</v>
      </c>
      <c r="O259" s="41">
        <f>IF(Table2[[#This Row],[Customer Segment]]=Introduction!$D$45,1,0)</f>
        <v>0</v>
      </c>
      <c r="P259" s="41">
        <f>IF(Table2[[#This Row],[Customer Segment]]=Introduction!$D$42,1,0)</f>
        <v>0</v>
      </c>
      <c r="Q259" s="41">
        <f>IF(Table2[[#This Row],[Customer Segment]]=Introduction!$D$44,1,0)</f>
        <v>0</v>
      </c>
      <c r="R259" s="1">
        <v>386.61</v>
      </c>
      <c r="S2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353.78111060385868</v>
      </c>
    </row>
    <row r="260" spans="1:19" x14ac:dyDescent="0.2">
      <c r="A260" s="1" t="s">
        <v>92</v>
      </c>
      <c r="B260" s="1" t="s">
        <v>14</v>
      </c>
      <c r="C260" s="1" t="s">
        <v>70</v>
      </c>
      <c r="D260" s="37">
        <v>0.02</v>
      </c>
      <c r="E260" s="37">
        <v>4.91</v>
      </c>
      <c r="F260" s="37">
        <v>0.5</v>
      </c>
      <c r="G260" s="37">
        <v>0.36</v>
      </c>
      <c r="H260" s="37">
        <v>29.883900000000001</v>
      </c>
      <c r="I260" s="42">
        <f>IF(Table2[[#This Row],[Order Priority]]=Introduction!$B$42,1,0)</f>
        <v>0</v>
      </c>
      <c r="J260" s="42">
        <f>IF(Table2[[#This Row],[Order Priority]]=Introduction!$B$43,1,0)</f>
        <v>0</v>
      </c>
      <c r="K260" s="42">
        <f>IF(Table2[[#This Row],[Order Priority]]=Introduction!$B$44,1,0)</f>
        <v>0</v>
      </c>
      <c r="L260" s="42">
        <f>IF(Table2[[#This Row],[Order Priority]]=Introduction!$B$45,1,0)</f>
        <v>1</v>
      </c>
      <c r="M260" s="42">
        <f>IF(Table2[[#This Row],[Ship Mode]]=Introduction!$C$42,1,0)</f>
        <v>0</v>
      </c>
      <c r="N260" s="41">
        <f>IF(Table2[[#This Row],[Ship Mode]]=Introduction!$C$44,1,0)</f>
        <v>1</v>
      </c>
      <c r="O260" s="41">
        <f>IF(Table2[[#This Row],[Customer Segment]]=Introduction!$D$45,1,0)</f>
        <v>0</v>
      </c>
      <c r="P260" s="41">
        <f>IF(Table2[[#This Row],[Customer Segment]]=Introduction!$D$42,1,0)</f>
        <v>0</v>
      </c>
      <c r="Q260" s="41">
        <f>IF(Table2[[#This Row],[Customer Segment]]=Introduction!$D$44,1,0)</f>
        <v>0</v>
      </c>
      <c r="R260" s="34">
        <v>43.31</v>
      </c>
      <c r="S2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-4.4517937488901254</v>
      </c>
    </row>
    <row r="261" spans="1:19" x14ac:dyDescent="0.2">
      <c r="A261" s="1" t="s">
        <v>92</v>
      </c>
      <c r="B261" s="1" t="s">
        <v>14</v>
      </c>
      <c r="C261" s="1" t="s">
        <v>70</v>
      </c>
      <c r="D261" s="39">
        <v>0.08</v>
      </c>
      <c r="E261" s="39">
        <v>7.84</v>
      </c>
      <c r="F261" s="39">
        <v>4.71</v>
      </c>
      <c r="G261" s="39">
        <v>0.35</v>
      </c>
      <c r="H261" s="39">
        <v>-12.87678</v>
      </c>
      <c r="I261" s="42">
        <f>IF(Table2[[#This Row],[Order Priority]]=Introduction!$B$42,1,0)</f>
        <v>0</v>
      </c>
      <c r="J261" s="42">
        <f>IF(Table2[[#This Row],[Order Priority]]=Introduction!$B$43,1,0)</f>
        <v>0</v>
      </c>
      <c r="K261" s="42">
        <f>IF(Table2[[#This Row],[Order Priority]]=Introduction!$B$44,1,0)</f>
        <v>0</v>
      </c>
      <c r="L261" s="42">
        <f>IF(Table2[[#This Row],[Order Priority]]=Introduction!$B$45,1,0)</f>
        <v>1</v>
      </c>
      <c r="M261" s="42">
        <f>IF(Table2[[#This Row],[Ship Mode]]=Introduction!$C$42,1,0)</f>
        <v>0</v>
      </c>
      <c r="N261" s="41">
        <f>IF(Table2[[#This Row],[Ship Mode]]=Introduction!$C$44,1,0)</f>
        <v>1</v>
      </c>
      <c r="O261" s="41">
        <f>IF(Table2[[#This Row],[Customer Segment]]=Introduction!$D$45,1,0)</f>
        <v>0</v>
      </c>
      <c r="P261" s="41">
        <f>IF(Table2[[#This Row],[Customer Segment]]=Introduction!$D$42,1,0)</f>
        <v>0</v>
      </c>
      <c r="Q261" s="41">
        <f>IF(Table2[[#This Row],[Customer Segment]]=Introduction!$D$44,1,0)</f>
        <v>0</v>
      </c>
      <c r="R261" s="1">
        <v>76.16</v>
      </c>
      <c r="S2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29.339844213750666</v>
      </c>
    </row>
    <row r="262" spans="1:19" x14ac:dyDescent="0.2">
      <c r="A262" s="1" t="s">
        <v>92</v>
      </c>
      <c r="B262" s="1" t="s">
        <v>14</v>
      </c>
      <c r="C262" s="1" t="s">
        <v>70</v>
      </c>
      <c r="D262" s="37">
        <v>0.03</v>
      </c>
      <c r="E262" s="37">
        <v>105.34</v>
      </c>
      <c r="F262" s="37">
        <v>24.49</v>
      </c>
      <c r="G262" s="37">
        <v>0.61</v>
      </c>
      <c r="H262" s="37">
        <v>618.13080000000002</v>
      </c>
      <c r="I262" s="42">
        <f>IF(Table2[[#This Row],[Order Priority]]=Introduction!$B$42,1,0)</f>
        <v>0</v>
      </c>
      <c r="J262" s="42">
        <f>IF(Table2[[#This Row],[Order Priority]]=Introduction!$B$43,1,0)</f>
        <v>0</v>
      </c>
      <c r="K262" s="42">
        <f>IF(Table2[[#This Row],[Order Priority]]=Introduction!$B$44,1,0)</f>
        <v>0</v>
      </c>
      <c r="L262" s="42">
        <f>IF(Table2[[#This Row],[Order Priority]]=Introduction!$B$45,1,0)</f>
        <v>1</v>
      </c>
      <c r="M262" s="42">
        <f>IF(Table2[[#This Row],[Ship Mode]]=Introduction!$C$42,1,0)</f>
        <v>0</v>
      </c>
      <c r="N262" s="41">
        <f>IF(Table2[[#This Row],[Ship Mode]]=Introduction!$C$44,1,0)</f>
        <v>1</v>
      </c>
      <c r="O262" s="41">
        <f>IF(Table2[[#This Row],[Customer Segment]]=Introduction!$D$45,1,0)</f>
        <v>0</v>
      </c>
      <c r="P262" s="41">
        <f>IF(Table2[[#This Row],[Customer Segment]]=Introduction!$D$42,1,0)</f>
        <v>0</v>
      </c>
      <c r="Q262" s="41">
        <f>IF(Table2[[#This Row],[Customer Segment]]=Introduction!$D$44,1,0)</f>
        <v>0</v>
      </c>
      <c r="R262" s="34">
        <v>1038.1400000000001</v>
      </c>
      <c r="S2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1776.8484538135381</v>
      </c>
    </row>
    <row r="263" spans="1:19" x14ac:dyDescent="0.2">
      <c r="A263" s="1" t="s">
        <v>46</v>
      </c>
      <c r="B263" s="1" t="s">
        <v>14</v>
      </c>
      <c r="C263" s="1" t="s">
        <v>70</v>
      </c>
      <c r="D263" s="39">
        <v>0.04</v>
      </c>
      <c r="E263" s="39">
        <v>15.51</v>
      </c>
      <c r="F263" s="39">
        <v>17.78</v>
      </c>
      <c r="G263" s="39">
        <v>0.59</v>
      </c>
      <c r="H263" s="39">
        <v>-266.22000000000003</v>
      </c>
      <c r="I263" s="42">
        <f>IF(Table2[[#This Row],[Order Priority]]=Introduction!$B$42,1,0)</f>
        <v>0</v>
      </c>
      <c r="J263" s="42">
        <f>IF(Table2[[#This Row],[Order Priority]]=Introduction!$B$43,1,0)</f>
        <v>0</v>
      </c>
      <c r="K263" s="42">
        <f>IF(Table2[[#This Row],[Order Priority]]=Introduction!$B$44,1,0)</f>
        <v>0</v>
      </c>
      <c r="L263" s="42">
        <f>IF(Table2[[#This Row],[Order Priority]]=Introduction!$B$45,1,0)</f>
        <v>0</v>
      </c>
      <c r="M263" s="42">
        <f>IF(Table2[[#This Row],[Ship Mode]]=Introduction!$C$42,1,0)</f>
        <v>0</v>
      </c>
      <c r="N263" s="41">
        <f>IF(Table2[[#This Row],[Ship Mode]]=Introduction!$C$44,1,0)</f>
        <v>1</v>
      </c>
      <c r="O263" s="41">
        <f>IF(Table2[[#This Row],[Customer Segment]]=Introduction!$D$45,1,0)</f>
        <v>0</v>
      </c>
      <c r="P263" s="41">
        <f>IF(Table2[[#This Row],[Customer Segment]]=Introduction!$D$42,1,0)</f>
        <v>0</v>
      </c>
      <c r="Q263" s="41">
        <f>IF(Table2[[#This Row],[Customer Segment]]=Introduction!$D$44,1,0)</f>
        <v>0</v>
      </c>
      <c r="R263" s="1">
        <v>116.93</v>
      </c>
      <c r="S2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569.37134447061112</v>
      </c>
    </row>
    <row r="264" spans="1:19" x14ac:dyDescent="0.2">
      <c r="A264" s="1" t="s">
        <v>46</v>
      </c>
      <c r="B264" s="1" t="s">
        <v>14</v>
      </c>
      <c r="C264" s="1" t="s">
        <v>15</v>
      </c>
      <c r="D264" s="37">
        <v>0.01</v>
      </c>
      <c r="E264" s="37">
        <v>14.28</v>
      </c>
      <c r="F264" s="37">
        <v>2.99</v>
      </c>
      <c r="G264" s="37">
        <v>0.39</v>
      </c>
      <c r="H264" s="37">
        <v>21.003499999999999</v>
      </c>
      <c r="I264" s="42">
        <f>IF(Table2[[#This Row],[Order Priority]]=Introduction!$B$42,1,0)</f>
        <v>0</v>
      </c>
      <c r="J264" s="42">
        <f>IF(Table2[[#This Row],[Order Priority]]=Introduction!$B$43,1,0)</f>
        <v>0</v>
      </c>
      <c r="K264" s="42">
        <f>IF(Table2[[#This Row],[Order Priority]]=Introduction!$B$44,1,0)</f>
        <v>0</v>
      </c>
      <c r="L264" s="42">
        <f>IF(Table2[[#This Row],[Order Priority]]=Introduction!$B$45,1,0)</f>
        <v>0</v>
      </c>
      <c r="M264" s="42">
        <f>IF(Table2[[#This Row],[Ship Mode]]=Introduction!$C$42,1,0)</f>
        <v>0</v>
      </c>
      <c r="N264" s="41">
        <f>IF(Table2[[#This Row],[Ship Mode]]=Introduction!$C$44,1,0)</f>
        <v>1</v>
      </c>
      <c r="O264" s="41">
        <f>IF(Table2[[#This Row],[Customer Segment]]=Introduction!$D$45,1,0)</f>
        <v>0</v>
      </c>
      <c r="P264" s="41">
        <f>IF(Table2[[#This Row],[Customer Segment]]=Introduction!$D$42,1,0)</f>
        <v>1</v>
      </c>
      <c r="Q264" s="41">
        <f>IF(Table2[[#This Row],[Customer Segment]]=Introduction!$D$44,1,0)</f>
        <v>0</v>
      </c>
      <c r="R264" s="34">
        <v>30.44</v>
      </c>
      <c r="S2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275.50853060699791</v>
      </c>
    </row>
    <row r="265" spans="1:19" x14ac:dyDescent="0.2">
      <c r="A265" s="1" t="s">
        <v>46</v>
      </c>
      <c r="B265" s="1" t="s">
        <v>63</v>
      </c>
      <c r="C265" s="1" t="s">
        <v>3</v>
      </c>
      <c r="D265" s="39">
        <v>0.1</v>
      </c>
      <c r="E265" s="39">
        <v>14.98</v>
      </c>
      <c r="F265" s="39">
        <v>7.69</v>
      </c>
      <c r="G265" s="39">
        <v>0.56999999999999995</v>
      </c>
      <c r="H265" s="39">
        <v>-76.900000000000006</v>
      </c>
      <c r="I265" s="42">
        <f>IF(Table2[[#This Row],[Order Priority]]=Introduction!$B$42,1,0)</f>
        <v>0</v>
      </c>
      <c r="J265" s="42">
        <f>IF(Table2[[#This Row],[Order Priority]]=Introduction!$B$43,1,0)</f>
        <v>0</v>
      </c>
      <c r="K265" s="42">
        <f>IF(Table2[[#This Row],[Order Priority]]=Introduction!$B$44,1,0)</f>
        <v>0</v>
      </c>
      <c r="L265" s="42">
        <f>IF(Table2[[#This Row],[Order Priority]]=Introduction!$B$45,1,0)</f>
        <v>0</v>
      </c>
      <c r="M265" s="42">
        <f>IF(Table2[[#This Row],[Ship Mode]]=Introduction!$C$42,1,0)</f>
        <v>0</v>
      </c>
      <c r="N265" s="41">
        <f>IF(Table2[[#This Row],[Ship Mode]]=Introduction!$C$44,1,0)</f>
        <v>0</v>
      </c>
      <c r="O265" s="41">
        <f>IF(Table2[[#This Row],[Customer Segment]]=Introduction!$D$45,1,0)</f>
        <v>1</v>
      </c>
      <c r="P265" s="41">
        <f>IF(Table2[[#This Row],[Customer Segment]]=Introduction!$D$42,1,0)</f>
        <v>0</v>
      </c>
      <c r="Q265" s="41">
        <f>IF(Table2[[#This Row],[Customer Segment]]=Introduction!$D$44,1,0)</f>
        <v>0</v>
      </c>
      <c r="R265" s="1">
        <v>114.81</v>
      </c>
      <c r="S2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335.17182564304778</v>
      </c>
    </row>
    <row r="266" spans="1:19" x14ac:dyDescent="0.2">
      <c r="A266" s="1" t="s">
        <v>46</v>
      </c>
      <c r="B266" s="1" t="s">
        <v>14</v>
      </c>
      <c r="C266" s="1" t="s">
        <v>47</v>
      </c>
      <c r="D266" s="37">
        <v>0.1</v>
      </c>
      <c r="E266" s="37">
        <v>1889.99</v>
      </c>
      <c r="F266" s="37">
        <v>19.989999999999998</v>
      </c>
      <c r="G266" s="37">
        <v>0.36</v>
      </c>
      <c r="H266" s="37">
        <v>-42.545999999999999</v>
      </c>
      <c r="I266" s="42">
        <f>IF(Table2[[#This Row],[Order Priority]]=Introduction!$B$42,1,0)</f>
        <v>0</v>
      </c>
      <c r="J266" s="42">
        <f>IF(Table2[[#This Row],[Order Priority]]=Introduction!$B$43,1,0)</f>
        <v>0</v>
      </c>
      <c r="K266" s="42">
        <f>IF(Table2[[#This Row],[Order Priority]]=Introduction!$B$44,1,0)</f>
        <v>0</v>
      </c>
      <c r="L266" s="42">
        <f>IF(Table2[[#This Row],[Order Priority]]=Introduction!$B$45,1,0)</f>
        <v>0</v>
      </c>
      <c r="M266" s="42">
        <f>IF(Table2[[#This Row],[Ship Mode]]=Introduction!$C$42,1,0)</f>
        <v>0</v>
      </c>
      <c r="N266" s="41">
        <f>IF(Table2[[#This Row],[Ship Mode]]=Introduction!$C$44,1,0)</f>
        <v>1</v>
      </c>
      <c r="O266" s="41">
        <f>IF(Table2[[#This Row],[Customer Segment]]=Introduction!$D$45,1,0)</f>
        <v>0</v>
      </c>
      <c r="P266" s="41">
        <f>IF(Table2[[#This Row],[Customer Segment]]=Introduction!$D$42,1,0)</f>
        <v>0</v>
      </c>
      <c r="Q266" s="41">
        <f>IF(Table2[[#This Row],[Customer Segment]]=Introduction!$D$44,1,0)</f>
        <v>1</v>
      </c>
      <c r="R266" s="34">
        <v>1786.04</v>
      </c>
      <c r="S2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6532.1937170074434</v>
      </c>
    </row>
    <row r="267" spans="1:19" x14ac:dyDescent="0.2">
      <c r="A267" s="1" t="s">
        <v>46</v>
      </c>
      <c r="B267" s="1" t="s">
        <v>2</v>
      </c>
      <c r="C267" s="1" t="s">
        <v>47</v>
      </c>
      <c r="D267" s="39">
        <v>0.04</v>
      </c>
      <c r="E267" s="39">
        <v>355.98</v>
      </c>
      <c r="F267" s="39">
        <v>58.92</v>
      </c>
      <c r="G267" s="39">
        <v>0.64</v>
      </c>
      <c r="H267" s="39">
        <v>882.93</v>
      </c>
      <c r="I267" s="42">
        <f>IF(Table2[[#This Row],[Order Priority]]=Introduction!$B$42,1,0)</f>
        <v>0</v>
      </c>
      <c r="J267" s="42">
        <f>IF(Table2[[#This Row],[Order Priority]]=Introduction!$B$43,1,0)</f>
        <v>0</v>
      </c>
      <c r="K267" s="42">
        <f>IF(Table2[[#This Row],[Order Priority]]=Introduction!$B$44,1,0)</f>
        <v>0</v>
      </c>
      <c r="L267" s="42">
        <f>IF(Table2[[#This Row],[Order Priority]]=Introduction!$B$45,1,0)</f>
        <v>0</v>
      </c>
      <c r="M267" s="42">
        <f>IF(Table2[[#This Row],[Ship Mode]]=Introduction!$C$42,1,0)</f>
        <v>1</v>
      </c>
      <c r="N267" s="41">
        <f>IF(Table2[[#This Row],[Ship Mode]]=Introduction!$C$44,1,0)</f>
        <v>0</v>
      </c>
      <c r="O267" s="41">
        <f>IF(Table2[[#This Row],[Customer Segment]]=Introduction!$D$45,1,0)</f>
        <v>0</v>
      </c>
      <c r="P267" s="41">
        <f>IF(Table2[[#This Row],[Customer Segment]]=Introduction!$D$42,1,0)</f>
        <v>0</v>
      </c>
      <c r="Q267" s="41">
        <f>IF(Table2[[#This Row],[Customer Segment]]=Introduction!$D$44,1,0)</f>
        <v>1</v>
      </c>
      <c r="R267" s="1">
        <v>2748.21</v>
      </c>
      <c r="S2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4218.3961538158619</v>
      </c>
    </row>
    <row r="268" spans="1:19" x14ac:dyDescent="0.2">
      <c r="A268" s="1" t="s">
        <v>46</v>
      </c>
      <c r="B268" s="1" t="s">
        <v>14</v>
      </c>
      <c r="C268" s="1" t="s">
        <v>47</v>
      </c>
      <c r="D268" s="37">
        <v>0.09</v>
      </c>
      <c r="E268" s="37">
        <v>19.98</v>
      </c>
      <c r="F268" s="37">
        <v>8.68</v>
      </c>
      <c r="G268" s="37">
        <v>0.37</v>
      </c>
      <c r="H268" s="37">
        <v>6.6803999999999997</v>
      </c>
      <c r="I268" s="42">
        <f>IF(Table2[[#This Row],[Order Priority]]=Introduction!$B$42,1,0)</f>
        <v>0</v>
      </c>
      <c r="J268" s="42">
        <f>IF(Table2[[#This Row],[Order Priority]]=Introduction!$B$43,1,0)</f>
        <v>0</v>
      </c>
      <c r="K268" s="42">
        <f>IF(Table2[[#This Row],[Order Priority]]=Introduction!$B$44,1,0)</f>
        <v>0</v>
      </c>
      <c r="L268" s="42">
        <f>IF(Table2[[#This Row],[Order Priority]]=Introduction!$B$45,1,0)</f>
        <v>0</v>
      </c>
      <c r="M268" s="42">
        <f>IF(Table2[[#This Row],[Ship Mode]]=Introduction!$C$42,1,0)</f>
        <v>0</v>
      </c>
      <c r="N268" s="41">
        <f>IF(Table2[[#This Row],[Ship Mode]]=Introduction!$C$44,1,0)</f>
        <v>1</v>
      </c>
      <c r="O268" s="41">
        <f>IF(Table2[[#This Row],[Customer Segment]]=Introduction!$D$45,1,0)</f>
        <v>0</v>
      </c>
      <c r="P268" s="41">
        <f>IF(Table2[[#This Row],[Customer Segment]]=Introduction!$D$42,1,0)</f>
        <v>0</v>
      </c>
      <c r="Q268" s="41">
        <f>IF(Table2[[#This Row],[Customer Segment]]=Introduction!$D$44,1,0)</f>
        <v>1</v>
      </c>
      <c r="R268" s="34">
        <v>93.19</v>
      </c>
      <c r="S2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425.85234995202899</v>
      </c>
    </row>
    <row r="269" spans="1:19" x14ac:dyDescent="0.2">
      <c r="A269" s="1" t="s">
        <v>46</v>
      </c>
      <c r="B269" s="1" t="s">
        <v>14</v>
      </c>
      <c r="C269" s="1" t="s">
        <v>3</v>
      </c>
      <c r="D269" s="39">
        <v>0.01</v>
      </c>
      <c r="E269" s="39">
        <v>24.95</v>
      </c>
      <c r="F269" s="39">
        <v>2.99</v>
      </c>
      <c r="G269" s="39">
        <v>0.39</v>
      </c>
      <c r="H269" s="39">
        <v>261.38580000000002</v>
      </c>
      <c r="I269" s="42">
        <f>IF(Table2[[#This Row],[Order Priority]]=Introduction!$B$42,1,0)</f>
        <v>0</v>
      </c>
      <c r="J269" s="42">
        <f>IF(Table2[[#This Row],[Order Priority]]=Introduction!$B$43,1,0)</f>
        <v>0</v>
      </c>
      <c r="K269" s="42">
        <f>IF(Table2[[#This Row],[Order Priority]]=Introduction!$B$44,1,0)</f>
        <v>0</v>
      </c>
      <c r="L269" s="42">
        <f>IF(Table2[[#This Row],[Order Priority]]=Introduction!$B$45,1,0)</f>
        <v>0</v>
      </c>
      <c r="M269" s="42">
        <f>IF(Table2[[#This Row],[Ship Mode]]=Introduction!$C$42,1,0)</f>
        <v>0</v>
      </c>
      <c r="N269" s="41">
        <f>IF(Table2[[#This Row],[Ship Mode]]=Introduction!$C$44,1,0)</f>
        <v>1</v>
      </c>
      <c r="O269" s="41">
        <f>IF(Table2[[#This Row],[Customer Segment]]=Introduction!$D$45,1,0)</f>
        <v>1</v>
      </c>
      <c r="P269" s="41">
        <f>IF(Table2[[#This Row],[Customer Segment]]=Introduction!$D$42,1,0)</f>
        <v>0</v>
      </c>
      <c r="Q269" s="41">
        <f>IF(Table2[[#This Row],[Customer Segment]]=Introduction!$D$44,1,0)</f>
        <v>0</v>
      </c>
      <c r="R269" s="1">
        <v>378.82</v>
      </c>
      <c r="S2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574.99631713945087</v>
      </c>
    </row>
    <row r="270" spans="1:19" x14ac:dyDescent="0.2">
      <c r="A270" s="1" t="s">
        <v>46</v>
      </c>
      <c r="B270" s="1" t="s">
        <v>14</v>
      </c>
      <c r="C270" s="1" t="s">
        <v>3</v>
      </c>
      <c r="D270" s="37">
        <v>0</v>
      </c>
      <c r="E270" s="37">
        <v>15.98</v>
      </c>
      <c r="F270" s="37">
        <v>8.99</v>
      </c>
      <c r="G270" s="37">
        <v>0.64</v>
      </c>
      <c r="H270" s="37">
        <v>-135.46</v>
      </c>
      <c r="I270" s="42">
        <f>IF(Table2[[#This Row],[Order Priority]]=Introduction!$B$42,1,0)</f>
        <v>0</v>
      </c>
      <c r="J270" s="42">
        <f>IF(Table2[[#This Row],[Order Priority]]=Introduction!$B$43,1,0)</f>
        <v>0</v>
      </c>
      <c r="K270" s="42">
        <f>IF(Table2[[#This Row],[Order Priority]]=Introduction!$B$44,1,0)</f>
        <v>0</v>
      </c>
      <c r="L270" s="42">
        <f>IF(Table2[[#This Row],[Order Priority]]=Introduction!$B$45,1,0)</f>
        <v>0</v>
      </c>
      <c r="M270" s="42">
        <f>IF(Table2[[#This Row],[Ship Mode]]=Introduction!$C$42,1,0)</f>
        <v>0</v>
      </c>
      <c r="N270" s="41">
        <f>IF(Table2[[#This Row],[Ship Mode]]=Introduction!$C$44,1,0)</f>
        <v>1</v>
      </c>
      <c r="O270" s="41">
        <f>IF(Table2[[#This Row],[Customer Segment]]=Introduction!$D$45,1,0)</f>
        <v>1</v>
      </c>
      <c r="P270" s="41">
        <f>IF(Table2[[#This Row],[Customer Segment]]=Introduction!$D$42,1,0)</f>
        <v>0</v>
      </c>
      <c r="Q270" s="41">
        <f>IF(Table2[[#This Row],[Customer Segment]]=Introduction!$D$44,1,0)</f>
        <v>0</v>
      </c>
      <c r="R270" s="34">
        <v>152.18</v>
      </c>
      <c r="S2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520.75185060484273</v>
      </c>
    </row>
    <row r="271" spans="1:19" x14ac:dyDescent="0.2">
      <c r="A271" s="1" t="s">
        <v>1</v>
      </c>
      <c r="B271" s="1" t="s">
        <v>14</v>
      </c>
      <c r="C271" s="1" t="s">
        <v>47</v>
      </c>
      <c r="D271" s="39">
        <v>0.09</v>
      </c>
      <c r="E271" s="39">
        <v>32.979999999999997</v>
      </c>
      <c r="F271" s="39">
        <v>5.5</v>
      </c>
      <c r="G271" s="39">
        <v>0.75</v>
      </c>
      <c r="H271" s="39">
        <v>-20.257999999999999</v>
      </c>
      <c r="I271" s="42">
        <f>IF(Table2[[#This Row],[Order Priority]]=Introduction!$B$42,1,0)</f>
        <v>1</v>
      </c>
      <c r="J271" s="42">
        <f>IF(Table2[[#This Row],[Order Priority]]=Introduction!$B$43,1,0)</f>
        <v>0</v>
      </c>
      <c r="K271" s="42">
        <f>IF(Table2[[#This Row],[Order Priority]]=Introduction!$B$44,1,0)</f>
        <v>0</v>
      </c>
      <c r="L271" s="42">
        <f>IF(Table2[[#This Row],[Order Priority]]=Introduction!$B$45,1,0)</f>
        <v>0</v>
      </c>
      <c r="M271" s="42">
        <f>IF(Table2[[#This Row],[Ship Mode]]=Introduction!$C$42,1,0)</f>
        <v>0</v>
      </c>
      <c r="N271" s="41">
        <f>IF(Table2[[#This Row],[Ship Mode]]=Introduction!$C$44,1,0)</f>
        <v>1</v>
      </c>
      <c r="O271" s="41">
        <f>IF(Table2[[#This Row],[Customer Segment]]=Introduction!$D$45,1,0)</f>
        <v>0</v>
      </c>
      <c r="P271" s="41">
        <f>IF(Table2[[#This Row],[Customer Segment]]=Introduction!$D$42,1,0)</f>
        <v>0</v>
      </c>
      <c r="Q271" s="41">
        <f>IF(Table2[[#This Row],[Customer Segment]]=Introduction!$D$44,1,0)</f>
        <v>1</v>
      </c>
      <c r="R271" s="1">
        <v>62.46</v>
      </c>
      <c r="S2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755.93678007867038</v>
      </c>
    </row>
    <row r="272" spans="1:19" x14ac:dyDescent="0.2">
      <c r="A272" s="1" t="s">
        <v>1</v>
      </c>
      <c r="B272" s="1" t="s">
        <v>14</v>
      </c>
      <c r="C272" s="1" t="s">
        <v>70</v>
      </c>
      <c r="D272" s="37">
        <v>0.01</v>
      </c>
      <c r="E272" s="37">
        <v>80.98</v>
      </c>
      <c r="F272" s="37">
        <v>35</v>
      </c>
      <c r="G272" s="37">
        <v>0.83</v>
      </c>
      <c r="H272" s="37">
        <v>-409.37360000000001</v>
      </c>
      <c r="I272" s="42">
        <f>IF(Table2[[#This Row],[Order Priority]]=Introduction!$B$42,1,0)</f>
        <v>1</v>
      </c>
      <c r="J272" s="42">
        <f>IF(Table2[[#This Row],[Order Priority]]=Introduction!$B$43,1,0)</f>
        <v>0</v>
      </c>
      <c r="K272" s="42">
        <f>IF(Table2[[#This Row],[Order Priority]]=Introduction!$B$44,1,0)</f>
        <v>0</v>
      </c>
      <c r="L272" s="42">
        <f>IF(Table2[[#This Row],[Order Priority]]=Introduction!$B$45,1,0)</f>
        <v>0</v>
      </c>
      <c r="M272" s="42">
        <f>IF(Table2[[#This Row],[Ship Mode]]=Introduction!$C$42,1,0)</f>
        <v>0</v>
      </c>
      <c r="N272" s="41">
        <f>IF(Table2[[#This Row],[Ship Mode]]=Introduction!$C$44,1,0)</f>
        <v>1</v>
      </c>
      <c r="O272" s="41">
        <f>IF(Table2[[#This Row],[Customer Segment]]=Introduction!$D$45,1,0)</f>
        <v>0</v>
      </c>
      <c r="P272" s="41">
        <f>IF(Table2[[#This Row],[Customer Segment]]=Introduction!$D$42,1,0)</f>
        <v>0</v>
      </c>
      <c r="Q272" s="41">
        <f>IF(Table2[[#This Row],[Customer Segment]]=Introduction!$D$44,1,0)</f>
        <v>0</v>
      </c>
      <c r="R272" s="34">
        <v>267.83</v>
      </c>
      <c r="S2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1412.1482100283292</v>
      </c>
    </row>
    <row r="273" spans="1:19" x14ac:dyDescent="0.2">
      <c r="A273" s="1" t="s">
        <v>1</v>
      </c>
      <c r="B273" s="1" t="s">
        <v>14</v>
      </c>
      <c r="C273" s="1" t="s">
        <v>70</v>
      </c>
      <c r="D273" s="39">
        <v>0</v>
      </c>
      <c r="E273" s="39">
        <v>20.28</v>
      </c>
      <c r="F273" s="39">
        <v>14.39</v>
      </c>
      <c r="G273" s="39">
        <v>0.47</v>
      </c>
      <c r="H273" s="39">
        <v>-66.247299999999996</v>
      </c>
      <c r="I273" s="42">
        <f>IF(Table2[[#This Row],[Order Priority]]=Introduction!$B$42,1,0)</f>
        <v>1</v>
      </c>
      <c r="J273" s="42">
        <f>IF(Table2[[#This Row],[Order Priority]]=Introduction!$B$43,1,0)</f>
        <v>0</v>
      </c>
      <c r="K273" s="42">
        <f>IF(Table2[[#This Row],[Order Priority]]=Introduction!$B$44,1,0)</f>
        <v>0</v>
      </c>
      <c r="L273" s="42">
        <f>IF(Table2[[#This Row],[Order Priority]]=Introduction!$B$45,1,0)</f>
        <v>0</v>
      </c>
      <c r="M273" s="42">
        <f>IF(Table2[[#This Row],[Ship Mode]]=Introduction!$C$42,1,0)</f>
        <v>0</v>
      </c>
      <c r="N273" s="41">
        <f>IF(Table2[[#This Row],[Ship Mode]]=Introduction!$C$44,1,0)</f>
        <v>1</v>
      </c>
      <c r="O273" s="41">
        <f>IF(Table2[[#This Row],[Customer Segment]]=Introduction!$D$45,1,0)</f>
        <v>0</v>
      </c>
      <c r="P273" s="41">
        <f>IF(Table2[[#This Row],[Customer Segment]]=Introduction!$D$42,1,0)</f>
        <v>0</v>
      </c>
      <c r="Q273" s="41">
        <f>IF(Table2[[#This Row],[Customer Segment]]=Introduction!$D$44,1,0)</f>
        <v>0</v>
      </c>
      <c r="R273" s="1">
        <v>206.04</v>
      </c>
      <c r="S2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711.06990426002915</v>
      </c>
    </row>
    <row r="274" spans="1:19" x14ac:dyDescent="0.2">
      <c r="A274" s="1" t="s">
        <v>13</v>
      </c>
      <c r="B274" s="1" t="s">
        <v>14</v>
      </c>
      <c r="C274" s="1" t="s">
        <v>15</v>
      </c>
      <c r="D274" s="37">
        <v>0</v>
      </c>
      <c r="E274" s="37">
        <v>115.99</v>
      </c>
      <c r="F274" s="37">
        <v>5.92</v>
      </c>
      <c r="G274" s="37">
        <v>0.57999999999999996</v>
      </c>
      <c r="H274" s="37">
        <v>-16.771999999999998</v>
      </c>
      <c r="I274" s="42">
        <f>IF(Table2[[#This Row],[Order Priority]]=Introduction!$B$42,1,0)</f>
        <v>0</v>
      </c>
      <c r="J274" s="42">
        <f>IF(Table2[[#This Row],[Order Priority]]=Introduction!$B$43,1,0)</f>
        <v>1</v>
      </c>
      <c r="K274" s="42">
        <f>IF(Table2[[#This Row],[Order Priority]]=Introduction!$B$44,1,0)</f>
        <v>0</v>
      </c>
      <c r="L274" s="42">
        <f>IF(Table2[[#This Row],[Order Priority]]=Introduction!$B$45,1,0)</f>
        <v>0</v>
      </c>
      <c r="M274" s="42">
        <f>IF(Table2[[#This Row],[Ship Mode]]=Introduction!$C$42,1,0)</f>
        <v>0</v>
      </c>
      <c r="N274" s="41">
        <f>IF(Table2[[#This Row],[Ship Mode]]=Introduction!$C$44,1,0)</f>
        <v>1</v>
      </c>
      <c r="O274" s="41">
        <f>IF(Table2[[#This Row],[Customer Segment]]=Introduction!$D$45,1,0)</f>
        <v>0</v>
      </c>
      <c r="P274" s="41">
        <f>IF(Table2[[#This Row],[Customer Segment]]=Introduction!$D$42,1,0)</f>
        <v>1</v>
      </c>
      <c r="Q274" s="41">
        <f>IF(Table2[[#This Row],[Customer Segment]]=Introduction!$D$44,1,0)</f>
        <v>0</v>
      </c>
      <c r="R274" s="34">
        <v>1160.42</v>
      </c>
      <c r="S2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597.49966826690081</v>
      </c>
    </row>
    <row r="275" spans="1:19" x14ac:dyDescent="0.2">
      <c r="A275" s="1" t="s">
        <v>13</v>
      </c>
      <c r="B275" s="1" t="s">
        <v>14</v>
      </c>
      <c r="C275" s="1" t="s">
        <v>47</v>
      </c>
      <c r="D275" s="39">
        <v>7.0000000000000007E-2</v>
      </c>
      <c r="E275" s="39">
        <v>179.99</v>
      </c>
      <c r="F275" s="39">
        <v>19.989999999999998</v>
      </c>
      <c r="G275" s="39">
        <v>0.48</v>
      </c>
      <c r="H275" s="39">
        <v>733.28219999999999</v>
      </c>
      <c r="I275" s="42">
        <f>IF(Table2[[#This Row],[Order Priority]]=Introduction!$B$42,1,0)</f>
        <v>0</v>
      </c>
      <c r="J275" s="42">
        <f>IF(Table2[[#This Row],[Order Priority]]=Introduction!$B$43,1,0)</f>
        <v>1</v>
      </c>
      <c r="K275" s="42">
        <f>IF(Table2[[#This Row],[Order Priority]]=Introduction!$B$44,1,0)</f>
        <v>0</v>
      </c>
      <c r="L275" s="42">
        <f>IF(Table2[[#This Row],[Order Priority]]=Introduction!$B$45,1,0)</f>
        <v>0</v>
      </c>
      <c r="M275" s="42">
        <f>IF(Table2[[#This Row],[Ship Mode]]=Introduction!$C$42,1,0)</f>
        <v>0</v>
      </c>
      <c r="N275" s="41">
        <f>IF(Table2[[#This Row],[Ship Mode]]=Introduction!$C$44,1,0)</f>
        <v>1</v>
      </c>
      <c r="O275" s="41">
        <f>IF(Table2[[#This Row],[Customer Segment]]=Introduction!$D$45,1,0)</f>
        <v>0</v>
      </c>
      <c r="P275" s="41">
        <f>IF(Table2[[#This Row],[Customer Segment]]=Introduction!$D$42,1,0)</f>
        <v>0</v>
      </c>
      <c r="Q275" s="41">
        <f>IF(Table2[[#This Row],[Customer Segment]]=Introduction!$D$44,1,0)</f>
        <v>1</v>
      </c>
      <c r="R275" s="1">
        <v>1188.6300000000001</v>
      </c>
      <c r="S2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1884.9810335509128</v>
      </c>
    </row>
    <row r="276" spans="1:19" x14ac:dyDescent="0.2">
      <c r="A276" s="1" t="s">
        <v>13</v>
      </c>
      <c r="B276" s="1" t="s">
        <v>63</v>
      </c>
      <c r="C276" s="1" t="s">
        <v>47</v>
      </c>
      <c r="D276" s="37">
        <v>0.02</v>
      </c>
      <c r="E276" s="37">
        <v>92.23</v>
      </c>
      <c r="F276" s="37">
        <v>39.61</v>
      </c>
      <c r="G276" s="37">
        <v>0.67</v>
      </c>
      <c r="H276" s="37">
        <v>-905.99040000000002</v>
      </c>
      <c r="I276" s="42">
        <f>IF(Table2[[#This Row],[Order Priority]]=Introduction!$B$42,1,0)</f>
        <v>0</v>
      </c>
      <c r="J276" s="42">
        <f>IF(Table2[[#This Row],[Order Priority]]=Introduction!$B$43,1,0)</f>
        <v>1</v>
      </c>
      <c r="K276" s="42">
        <f>IF(Table2[[#This Row],[Order Priority]]=Introduction!$B$44,1,0)</f>
        <v>0</v>
      </c>
      <c r="L276" s="42">
        <f>IF(Table2[[#This Row],[Order Priority]]=Introduction!$B$45,1,0)</f>
        <v>0</v>
      </c>
      <c r="M276" s="42">
        <f>IF(Table2[[#This Row],[Ship Mode]]=Introduction!$C$42,1,0)</f>
        <v>0</v>
      </c>
      <c r="N276" s="41">
        <f>IF(Table2[[#This Row],[Ship Mode]]=Introduction!$C$44,1,0)</f>
        <v>0</v>
      </c>
      <c r="O276" s="41">
        <f>IF(Table2[[#This Row],[Customer Segment]]=Introduction!$D$45,1,0)</f>
        <v>0</v>
      </c>
      <c r="P276" s="41">
        <f>IF(Table2[[#This Row],[Customer Segment]]=Introduction!$D$42,1,0)</f>
        <v>0</v>
      </c>
      <c r="Q276" s="41">
        <f>IF(Table2[[#This Row],[Customer Segment]]=Introduction!$D$44,1,0)</f>
        <v>1</v>
      </c>
      <c r="R276" s="34">
        <v>1009.93</v>
      </c>
      <c r="S2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582.3911788575557</v>
      </c>
    </row>
    <row r="277" spans="1:19" x14ac:dyDescent="0.2">
      <c r="A277" s="1" t="s">
        <v>13</v>
      </c>
      <c r="B277" s="1" t="s">
        <v>14</v>
      </c>
      <c r="C277" s="1" t="s">
        <v>47</v>
      </c>
      <c r="D277" s="39">
        <v>0.02</v>
      </c>
      <c r="E277" s="39">
        <v>15.22</v>
      </c>
      <c r="F277" s="39">
        <v>9.73</v>
      </c>
      <c r="G277" s="39">
        <v>0.36</v>
      </c>
      <c r="H277" s="39">
        <v>-21.63242</v>
      </c>
      <c r="I277" s="42">
        <f>IF(Table2[[#This Row],[Order Priority]]=Introduction!$B$42,1,0)</f>
        <v>0</v>
      </c>
      <c r="J277" s="42">
        <f>IF(Table2[[#This Row],[Order Priority]]=Introduction!$B$43,1,0)</f>
        <v>1</v>
      </c>
      <c r="K277" s="42">
        <f>IF(Table2[[#This Row],[Order Priority]]=Introduction!$B$44,1,0)</f>
        <v>0</v>
      </c>
      <c r="L277" s="42">
        <f>IF(Table2[[#This Row],[Order Priority]]=Introduction!$B$45,1,0)</f>
        <v>0</v>
      </c>
      <c r="M277" s="42">
        <f>IF(Table2[[#This Row],[Ship Mode]]=Introduction!$C$42,1,0)</f>
        <v>0</v>
      </c>
      <c r="N277" s="41">
        <f>IF(Table2[[#This Row],[Ship Mode]]=Introduction!$C$44,1,0)</f>
        <v>1</v>
      </c>
      <c r="O277" s="41">
        <f>IF(Table2[[#This Row],[Customer Segment]]=Introduction!$D$45,1,0)</f>
        <v>0</v>
      </c>
      <c r="P277" s="41">
        <f>IF(Table2[[#This Row],[Customer Segment]]=Introduction!$D$42,1,0)</f>
        <v>0</v>
      </c>
      <c r="Q277" s="41">
        <f>IF(Table2[[#This Row],[Customer Segment]]=Introduction!$D$44,1,0)</f>
        <v>1</v>
      </c>
      <c r="R277" s="1">
        <v>140.69999999999999</v>
      </c>
      <c r="S2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245.39590219157134</v>
      </c>
    </row>
    <row r="278" spans="1:19" x14ac:dyDescent="0.2">
      <c r="A278" s="1" t="s">
        <v>23</v>
      </c>
      <c r="B278" s="1" t="s">
        <v>14</v>
      </c>
      <c r="C278" s="1" t="s">
        <v>47</v>
      </c>
      <c r="D278" s="37">
        <v>0.06</v>
      </c>
      <c r="E278" s="37">
        <v>6.98</v>
      </c>
      <c r="F278" s="37">
        <v>1.6</v>
      </c>
      <c r="G278" s="37">
        <v>0.38</v>
      </c>
      <c r="H278" s="37">
        <v>-98.055999999999997</v>
      </c>
      <c r="I278" s="42">
        <f>IF(Table2[[#This Row],[Order Priority]]=Introduction!$B$42,1,0)</f>
        <v>0</v>
      </c>
      <c r="J278" s="42">
        <f>IF(Table2[[#This Row],[Order Priority]]=Introduction!$B$43,1,0)</f>
        <v>0</v>
      </c>
      <c r="K278" s="42">
        <f>IF(Table2[[#This Row],[Order Priority]]=Introduction!$B$44,1,0)</f>
        <v>1</v>
      </c>
      <c r="L278" s="42">
        <f>IF(Table2[[#This Row],[Order Priority]]=Introduction!$B$45,1,0)</f>
        <v>0</v>
      </c>
      <c r="M278" s="42">
        <f>IF(Table2[[#This Row],[Ship Mode]]=Introduction!$C$42,1,0)</f>
        <v>0</v>
      </c>
      <c r="N278" s="41">
        <f>IF(Table2[[#This Row],[Ship Mode]]=Introduction!$C$44,1,0)</f>
        <v>1</v>
      </c>
      <c r="O278" s="41">
        <f>IF(Table2[[#This Row],[Customer Segment]]=Introduction!$D$45,1,0)</f>
        <v>0</v>
      </c>
      <c r="P278" s="41">
        <f>IF(Table2[[#This Row],[Customer Segment]]=Introduction!$D$42,1,0)</f>
        <v>0</v>
      </c>
      <c r="Q278" s="41">
        <f>IF(Table2[[#This Row],[Customer Segment]]=Introduction!$D$44,1,0)</f>
        <v>1</v>
      </c>
      <c r="R278" s="34">
        <v>83.93</v>
      </c>
      <c r="S2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-10.942145325588474</v>
      </c>
    </row>
    <row r="279" spans="1:19" x14ac:dyDescent="0.2">
      <c r="A279" s="1" t="s">
        <v>23</v>
      </c>
      <c r="B279" s="1" t="s">
        <v>2</v>
      </c>
      <c r="C279" s="1" t="s">
        <v>47</v>
      </c>
      <c r="D279" s="39">
        <v>0.02</v>
      </c>
      <c r="E279" s="39">
        <v>880.98</v>
      </c>
      <c r="F279" s="39">
        <v>44.55</v>
      </c>
      <c r="G279" s="39">
        <v>0.62</v>
      </c>
      <c r="H279" s="39">
        <v>4861.0637999999999</v>
      </c>
      <c r="I279" s="42">
        <f>IF(Table2[[#This Row],[Order Priority]]=Introduction!$B$42,1,0)</f>
        <v>0</v>
      </c>
      <c r="J279" s="42">
        <f>IF(Table2[[#This Row],[Order Priority]]=Introduction!$B$43,1,0)</f>
        <v>0</v>
      </c>
      <c r="K279" s="42">
        <f>IF(Table2[[#This Row],[Order Priority]]=Introduction!$B$44,1,0)</f>
        <v>1</v>
      </c>
      <c r="L279" s="42">
        <f>IF(Table2[[#This Row],[Order Priority]]=Introduction!$B$45,1,0)</f>
        <v>0</v>
      </c>
      <c r="M279" s="42">
        <f>IF(Table2[[#This Row],[Ship Mode]]=Introduction!$C$42,1,0)</f>
        <v>1</v>
      </c>
      <c r="N279" s="41">
        <f>IF(Table2[[#This Row],[Ship Mode]]=Introduction!$C$44,1,0)</f>
        <v>0</v>
      </c>
      <c r="O279" s="41">
        <f>IF(Table2[[#This Row],[Customer Segment]]=Introduction!$D$45,1,0)</f>
        <v>0</v>
      </c>
      <c r="P279" s="41">
        <f>IF(Table2[[#This Row],[Customer Segment]]=Introduction!$D$42,1,0)</f>
        <v>0</v>
      </c>
      <c r="Q279" s="41">
        <f>IF(Table2[[#This Row],[Customer Segment]]=Introduction!$D$44,1,0)</f>
        <v>1</v>
      </c>
      <c r="R279" s="1">
        <v>7045.02</v>
      </c>
      <c r="S2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9415.1795060652566</v>
      </c>
    </row>
    <row r="280" spans="1:19" x14ac:dyDescent="0.2">
      <c r="A280" s="1" t="s">
        <v>92</v>
      </c>
      <c r="B280" s="1" t="s">
        <v>63</v>
      </c>
      <c r="C280" s="1" t="s">
        <v>47</v>
      </c>
      <c r="D280" s="37">
        <v>0.09</v>
      </c>
      <c r="E280" s="37">
        <v>3.89</v>
      </c>
      <c r="F280" s="37">
        <v>7.01</v>
      </c>
      <c r="G280" s="37">
        <v>0.37</v>
      </c>
      <c r="H280" s="37">
        <v>-154.30699999999999</v>
      </c>
      <c r="I280" s="42">
        <f>IF(Table2[[#This Row],[Order Priority]]=Introduction!$B$42,1,0)</f>
        <v>0</v>
      </c>
      <c r="J280" s="42">
        <f>IF(Table2[[#This Row],[Order Priority]]=Introduction!$B$43,1,0)</f>
        <v>0</v>
      </c>
      <c r="K280" s="42">
        <f>IF(Table2[[#This Row],[Order Priority]]=Introduction!$B$44,1,0)</f>
        <v>0</v>
      </c>
      <c r="L280" s="42">
        <f>IF(Table2[[#This Row],[Order Priority]]=Introduction!$B$45,1,0)</f>
        <v>1</v>
      </c>
      <c r="M280" s="42">
        <f>IF(Table2[[#This Row],[Ship Mode]]=Introduction!$C$42,1,0)</f>
        <v>0</v>
      </c>
      <c r="N280" s="41">
        <f>IF(Table2[[#This Row],[Ship Mode]]=Introduction!$C$44,1,0)</f>
        <v>0</v>
      </c>
      <c r="O280" s="41">
        <f>IF(Table2[[#This Row],[Customer Segment]]=Introduction!$D$45,1,0)</f>
        <v>0</v>
      </c>
      <c r="P280" s="41">
        <f>IF(Table2[[#This Row],[Customer Segment]]=Introduction!$D$42,1,0)</f>
        <v>0</v>
      </c>
      <c r="Q280" s="41">
        <f>IF(Table2[[#This Row],[Customer Segment]]=Introduction!$D$44,1,0)</f>
        <v>1</v>
      </c>
      <c r="R280" s="34">
        <v>42.56</v>
      </c>
      <c r="S2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-106.05536946357122</v>
      </c>
    </row>
    <row r="281" spans="1:19" x14ac:dyDescent="0.2">
      <c r="A281" s="1" t="s">
        <v>92</v>
      </c>
      <c r="B281" s="1" t="s">
        <v>14</v>
      </c>
      <c r="C281" s="1" t="s">
        <v>3</v>
      </c>
      <c r="D281" s="39">
        <v>7.0000000000000007E-2</v>
      </c>
      <c r="E281" s="39">
        <v>2.89</v>
      </c>
      <c r="F281" s="39">
        <v>0.5</v>
      </c>
      <c r="G281" s="39">
        <v>0.38</v>
      </c>
      <c r="H281" s="39">
        <v>441.59399999999999</v>
      </c>
      <c r="I281" s="42">
        <f>IF(Table2[[#This Row],[Order Priority]]=Introduction!$B$42,1,0)</f>
        <v>0</v>
      </c>
      <c r="J281" s="42">
        <f>IF(Table2[[#This Row],[Order Priority]]=Introduction!$B$43,1,0)</f>
        <v>0</v>
      </c>
      <c r="K281" s="42">
        <f>IF(Table2[[#This Row],[Order Priority]]=Introduction!$B$44,1,0)</f>
        <v>0</v>
      </c>
      <c r="L281" s="42">
        <f>IF(Table2[[#This Row],[Order Priority]]=Introduction!$B$45,1,0)</f>
        <v>1</v>
      </c>
      <c r="M281" s="42">
        <f>IF(Table2[[#This Row],[Ship Mode]]=Introduction!$C$42,1,0)</f>
        <v>0</v>
      </c>
      <c r="N281" s="41">
        <f>IF(Table2[[#This Row],[Ship Mode]]=Introduction!$C$44,1,0)</f>
        <v>1</v>
      </c>
      <c r="O281" s="41">
        <f>IF(Table2[[#This Row],[Customer Segment]]=Introduction!$D$45,1,0)</f>
        <v>1</v>
      </c>
      <c r="P281" s="41">
        <f>IF(Table2[[#This Row],[Customer Segment]]=Introduction!$D$42,1,0)</f>
        <v>0</v>
      </c>
      <c r="Q281" s="41">
        <f>IF(Table2[[#This Row],[Customer Segment]]=Introduction!$D$44,1,0)</f>
        <v>0</v>
      </c>
      <c r="R281" s="1">
        <v>33.020000000000003</v>
      </c>
      <c r="S2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385.36605988794844</v>
      </c>
    </row>
    <row r="282" spans="1:19" x14ac:dyDescent="0.2">
      <c r="A282" s="1" t="s">
        <v>92</v>
      </c>
      <c r="B282" s="1" t="s">
        <v>2</v>
      </c>
      <c r="C282" s="1" t="s">
        <v>3</v>
      </c>
      <c r="D282" s="37">
        <v>0</v>
      </c>
      <c r="E282" s="37">
        <v>217.85</v>
      </c>
      <c r="F282" s="37">
        <v>29.1</v>
      </c>
      <c r="G282" s="37">
        <v>0.68</v>
      </c>
      <c r="H282" s="37">
        <v>394.17</v>
      </c>
      <c r="I282" s="42">
        <f>IF(Table2[[#This Row],[Order Priority]]=Introduction!$B$42,1,0)</f>
        <v>0</v>
      </c>
      <c r="J282" s="42">
        <f>IF(Table2[[#This Row],[Order Priority]]=Introduction!$B$43,1,0)</f>
        <v>0</v>
      </c>
      <c r="K282" s="42">
        <f>IF(Table2[[#This Row],[Order Priority]]=Introduction!$B$44,1,0)</f>
        <v>0</v>
      </c>
      <c r="L282" s="42">
        <f>IF(Table2[[#This Row],[Order Priority]]=Introduction!$B$45,1,0)</f>
        <v>1</v>
      </c>
      <c r="M282" s="42">
        <f>IF(Table2[[#This Row],[Ship Mode]]=Introduction!$C$42,1,0)</f>
        <v>1</v>
      </c>
      <c r="N282" s="41">
        <f>IF(Table2[[#This Row],[Ship Mode]]=Introduction!$C$44,1,0)</f>
        <v>0</v>
      </c>
      <c r="O282" s="41">
        <f>IF(Table2[[#This Row],[Customer Segment]]=Introduction!$D$45,1,0)</f>
        <v>1</v>
      </c>
      <c r="P282" s="41">
        <f>IF(Table2[[#This Row],[Customer Segment]]=Introduction!$D$42,1,0)</f>
        <v>0</v>
      </c>
      <c r="Q282" s="41">
        <f>IF(Table2[[#This Row],[Customer Segment]]=Introduction!$D$44,1,0)</f>
        <v>0</v>
      </c>
      <c r="R282" s="34">
        <v>2273.1</v>
      </c>
      <c r="S2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2292.8416303106505</v>
      </c>
    </row>
    <row r="283" spans="1:19" x14ac:dyDescent="0.2">
      <c r="A283" s="1" t="s">
        <v>92</v>
      </c>
      <c r="B283" s="1" t="s">
        <v>14</v>
      </c>
      <c r="C283" s="1" t="s">
        <v>3</v>
      </c>
      <c r="D283" s="39">
        <v>0.01</v>
      </c>
      <c r="E283" s="39">
        <v>73.98</v>
      </c>
      <c r="F283" s="39">
        <v>12.14</v>
      </c>
      <c r="G283" s="39">
        <v>0.67</v>
      </c>
      <c r="H283" s="39">
        <v>-29.0656</v>
      </c>
      <c r="I283" s="42">
        <f>IF(Table2[[#This Row],[Order Priority]]=Introduction!$B$42,1,0)</f>
        <v>0</v>
      </c>
      <c r="J283" s="42">
        <f>IF(Table2[[#This Row],[Order Priority]]=Introduction!$B$43,1,0)</f>
        <v>0</v>
      </c>
      <c r="K283" s="42">
        <f>IF(Table2[[#This Row],[Order Priority]]=Introduction!$B$44,1,0)</f>
        <v>0</v>
      </c>
      <c r="L283" s="42">
        <f>IF(Table2[[#This Row],[Order Priority]]=Introduction!$B$45,1,0)</f>
        <v>1</v>
      </c>
      <c r="M283" s="42">
        <f>IF(Table2[[#This Row],[Ship Mode]]=Introduction!$C$42,1,0)</f>
        <v>0</v>
      </c>
      <c r="N283" s="41">
        <f>IF(Table2[[#This Row],[Ship Mode]]=Introduction!$C$44,1,0)</f>
        <v>1</v>
      </c>
      <c r="O283" s="41">
        <f>IF(Table2[[#This Row],[Customer Segment]]=Introduction!$D$45,1,0)</f>
        <v>1</v>
      </c>
      <c r="P283" s="41">
        <f>IF(Table2[[#This Row],[Customer Segment]]=Introduction!$D$42,1,0)</f>
        <v>0</v>
      </c>
      <c r="Q283" s="41">
        <f>IF(Table2[[#This Row],[Customer Segment]]=Introduction!$D$44,1,0)</f>
        <v>0</v>
      </c>
      <c r="R283" s="1">
        <v>384.22</v>
      </c>
      <c r="S2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728.55160814320118</v>
      </c>
    </row>
    <row r="284" spans="1:19" x14ac:dyDescent="0.2">
      <c r="A284" s="1" t="s">
        <v>46</v>
      </c>
      <c r="B284" s="1" t="s">
        <v>14</v>
      </c>
      <c r="C284" s="1" t="s">
        <v>15</v>
      </c>
      <c r="D284" s="37">
        <v>0</v>
      </c>
      <c r="E284" s="37">
        <v>6.84</v>
      </c>
      <c r="F284" s="37">
        <v>8.3699999999999992</v>
      </c>
      <c r="G284" s="37">
        <v>0.57999999999999996</v>
      </c>
      <c r="H284" s="37">
        <v>-123.1816</v>
      </c>
      <c r="I284" s="42">
        <f>IF(Table2[[#This Row],[Order Priority]]=Introduction!$B$42,1,0)</f>
        <v>0</v>
      </c>
      <c r="J284" s="42">
        <f>IF(Table2[[#This Row],[Order Priority]]=Introduction!$B$43,1,0)</f>
        <v>0</v>
      </c>
      <c r="K284" s="42">
        <f>IF(Table2[[#This Row],[Order Priority]]=Introduction!$B$44,1,0)</f>
        <v>0</v>
      </c>
      <c r="L284" s="42">
        <f>IF(Table2[[#This Row],[Order Priority]]=Introduction!$B$45,1,0)</f>
        <v>0</v>
      </c>
      <c r="M284" s="42">
        <f>IF(Table2[[#This Row],[Ship Mode]]=Introduction!$C$42,1,0)</f>
        <v>0</v>
      </c>
      <c r="N284" s="41">
        <f>IF(Table2[[#This Row],[Ship Mode]]=Introduction!$C$44,1,0)</f>
        <v>1</v>
      </c>
      <c r="O284" s="41">
        <f>IF(Table2[[#This Row],[Customer Segment]]=Introduction!$D$45,1,0)</f>
        <v>0</v>
      </c>
      <c r="P284" s="41">
        <f>IF(Table2[[#This Row],[Customer Segment]]=Introduction!$D$42,1,0)</f>
        <v>1</v>
      </c>
      <c r="Q284" s="41">
        <f>IF(Table2[[#This Row],[Customer Segment]]=Introduction!$D$44,1,0)</f>
        <v>0</v>
      </c>
      <c r="R284" s="34">
        <v>37.89</v>
      </c>
      <c r="S2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417.7814527726967</v>
      </c>
    </row>
    <row r="285" spans="1:19" x14ac:dyDescent="0.2">
      <c r="A285" s="1" t="s">
        <v>46</v>
      </c>
      <c r="B285" s="1" t="s">
        <v>14</v>
      </c>
      <c r="C285" s="1" t="s">
        <v>15</v>
      </c>
      <c r="D285" s="39">
        <v>7.0000000000000007E-2</v>
      </c>
      <c r="E285" s="39">
        <v>30.98</v>
      </c>
      <c r="F285" s="39">
        <v>5.76</v>
      </c>
      <c r="G285" s="39">
        <v>0.4</v>
      </c>
      <c r="H285" s="39">
        <v>-28.797999999999998</v>
      </c>
      <c r="I285" s="42">
        <f>IF(Table2[[#This Row],[Order Priority]]=Introduction!$B$42,1,0)</f>
        <v>0</v>
      </c>
      <c r="J285" s="42">
        <f>IF(Table2[[#This Row],[Order Priority]]=Introduction!$B$43,1,0)</f>
        <v>0</v>
      </c>
      <c r="K285" s="42">
        <f>IF(Table2[[#This Row],[Order Priority]]=Introduction!$B$44,1,0)</f>
        <v>0</v>
      </c>
      <c r="L285" s="42">
        <f>IF(Table2[[#This Row],[Order Priority]]=Introduction!$B$45,1,0)</f>
        <v>0</v>
      </c>
      <c r="M285" s="42">
        <f>IF(Table2[[#This Row],[Ship Mode]]=Introduction!$C$42,1,0)</f>
        <v>0</v>
      </c>
      <c r="N285" s="41">
        <f>IF(Table2[[#This Row],[Ship Mode]]=Introduction!$C$44,1,0)</f>
        <v>1</v>
      </c>
      <c r="O285" s="41">
        <f>IF(Table2[[#This Row],[Customer Segment]]=Introduction!$D$45,1,0)</f>
        <v>0</v>
      </c>
      <c r="P285" s="41">
        <f>IF(Table2[[#This Row],[Customer Segment]]=Introduction!$D$42,1,0)</f>
        <v>1</v>
      </c>
      <c r="Q285" s="41">
        <f>IF(Table2[[#This Row],[Customer Segment]]=Introduction!$D$44,1,0)</f>
        <v>0</v>
      </c>
      <c r="R285" s="1">
        <v>343.79</v>
      </c>
      <c r="S2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322.05703614789456</v>
      </c>
    </row>
    <row r="286" spans="1:19" x14ac:dyDescent="0.2">
      <c r="A286" s="1" t="s">
        <v>1</v>
      </c>
      <c r="B286" s="1" t="s">
        <v>14</v>
      </c>
      <c r="C286" s="1" t="s">
        <v>47</v>
      </c>
      <c r="D286" s="37">
        <v>0.03</v>
      </c>
      <c r="E286" s="37">
        <v>1.88</v>
      </c>
      <c r="F286" s="37">
        <v>1.49</v>
      </c>
      <c r="G286" s="37">
        <v>0.37</v>
      </c>
      <c r="H286" s="37">
        <v>-15.099500000000001</v>
      </c>
      <c r="I286" s="42">
        <f>IF(Table2[[#This Row],[Order Priority]]=Introduction!$B$42,1,0)</f>
        <v>1</v>
      </c>
      <c r="J286" s="42">
        <f>IF(Table2[[#This Row],[Order Priority]]=Introduction!$B$43,1,0)</f>
        <v>0</v>
      </c>
      <c r="K286" s="42">
        <f>IF(Table2[[#This Row],[Order Priority]]=Introduction!$B$44,1,0)</f>
        <v>0</v>
      </c>
      <c r="L286" s="42">
        <f>IF(Table2[[#This Row],[Order Priority]]=Introduction!$B$45,1,0)</f>
        <v>0</v>
      </c>
      <c r="M286" s="42">
        <f>IF(Table2[[#This Row],[Ship Mode]]=Introduction!$C$42,1,0)</f>
        <v>0</v>
      </c>
      <c r="N286" s="41">
        <f>IF(Table2[[#This Row],[Ship Mode]]=Introduction!$C$44,1,0)</f>
        <v>1</v>
      </c>
      <c r="O286" s="41">
        <f>IF(Table2[[#This Row],[Customer Segment]]=Introduction!$D$45,1,0)</f>
        <v>0</v>
      </c>
      <c r="P286" s="41">
        <f>IF(Table2[[#This Row],[Customer Segment]]=Introduction!$D$42,1,0)</f>
        <v>0</v>
      </c>
      <c r="Q286" s="41">
        <f>IF(Table2[[#This Row],[Customer Segment]]=Introduction!$D$44,1,0)</f>
        <v>1</v>
      </c>
      <c r="R286" s="34">
        <v>102.32</v>
      </c>
      <c r="S2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276.74414793979605</v>
      </c>
    </row>
    <row r="287" spans="1:19" x14ac:dyDescent="0.2">
      <c r="A287" s="1" t="s">
        <v>13</v>
      </c>
      <c r="B287" s="1" t="s">
        <v>14</v>
      </c>
      <c r="C287" s="1" t="s">
        <v>70</v>
      </c>
      <c r="D287" s="39">
        <v>0.01</v>
      </c>
      <c r="E287" s="39">
        <v>14.42</v>
      </c>
      <c r="F287" s="39">
        <v>6.75</v>
      </c>
      <c r="G287" s="39">
        <v>0.52</v>
      </c>
      <c r="H287" s="39">
        <v>-13.826000000000001</v>
      </c>
      <c r="I287" s="42">
        <f>IF(Table2[[#This Row],[Order Priority]]=Introduction!$B$42,1,0)</f>
        <v>0</v>
      </c>
      <c r="J287" s="42">
        <f>IF(Table2[[#This Row],[Order Priority]]=Introduction!$B$43,1,0)</f>
        <v>1</v>
      </c>
      <c r="K287" s="42">
        <f>IF(Table2[[#This Row],[Order Priority]]=Introduction!$B$44,1,0)</f>
        <v>0</v>
      </c>
      <c r="L287" s="42">
        <f>IF(Table2[[#This Row],[Order Priority]]=Introduction!$B$45,1,0)</f>
        <v>0</v>
      </c>
      <c r="M287" s="42">
        <f>IF(Table2[[#This Row],[Ship Mode]]=Introduction!$C$42,1,0)</f>
        <v>0</v>
      </c>
      <c r="N287" s="41">
        <f>IF(Table2[[#This Row],[Ship Mode]]=Introduction!$C$44,1,0)</f>
        <v>1</v>
      </c>
      <c r="O287" s="41">
        <f>IF(Table2[[#This Row],[Customer Segment]]=Introduction!$D$45,1,0)</f>
        <v>0</v>
      </c>
      <c r="P287" s="41">
        <f>IF(Table2[[#This Row],[Customer Segment]]=Introduction!$D$42,1,0)</f>
        <v>0</v>
      </c>
      <c r="Q287" s="41">
        <f>IF(Table2[[#This Row],[Customer Segment]]=Introduction!$D$44,1,0)</f>
        <v>0</v>
      </c>
      <c r="R287" s="1">
        <v>89.91</v>
      </c>
      <c r="S2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277.67677855397937</v>
      </c>
    </row>
    <row r="288" spans="1:19" x14ac:dyDescent="0.2">
      <c r="A288" s="1" t="s">
        <v>23</v>
      </c>
      <c r="B288" s="1" t="s">
        <v>14</v>
      </c>
      <c r="C288" s="1" t="s">
        <v>3</v>
      </c>
      <c r="D288" s="37">
        <v>0.08</v>
      </c>
      <c r="E288" s="37">
        <v>67.84</v>
      </c>
      <c r="F288" s="37">
        <v>0.99</v>
      </c>
      <c r="G288" s="37">
        <v>0.57999999999999996</v>
      </c>
      <c r="H288" s="37">
        <v>-23.634399999999999</v>
      </c>
      <c r="I288" s="42">
        <f>IF(Table2[[#This Row],[Order Priority]]=Introduction!$B$42,1,0)</f>
        <v>0</v>
      </c>
      <c r="J288" s="42">
        <f>IF(Table2[[#This Row],[Order Priority]]=Introduction!$B$43,1,0)</f>
        <v>0</v>
      </c>
      <c r="K288" s="42">
        <f>IF(Table2[[#This Row],[Order Priority]]=Introduction!$B$44,1,0)</f>
        <v>1</v>
      </c>
      <c r="L288" s="42">
        <f>IF(Table2[[#This Row],[Order Priority]]=Introduction!$B$45,1,0)</f>
        <v>0</v>
      </c>
      <c r="M288" s="42">
        <f>IF(Table2[[#This Row],[Ship Mode]]=Introduction!$C$42,1,0)</f>
        <v>0</v>
      </c>
      <c r="N288" s="41">
        <f>IF(Table2[[#This Row],[Ship Mode]]=Introduction!$C$44,1,0)</f>
        <v>1</v>
      </c>
      <c r="O288" s="41">
        <f>IF(Table2[[#This Row],[Customer Segment]]=Introduction!$D$45,1,0)</f>
        <v>1</v>
      </c>
      <c r="P288" s="41">
        <f>IF(Table2[[#This Row],[Customer Segment]]=Introduction!$D$42,1,0)</f>
        <v>0</v>
      </c>
      <c r="Q288" s="41">
        <f>IF(Table2[[#This Row],[Customer Segment]]=Introduction!$D$44,1,0)</f>
        <v>0</v>
      </c>
      <c r="R288" s="34">
        <v>63.66</v>
      </c>
      <c r="S2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352.6368353481343</v>
      </c>
    </row>
    <row r="289" spans="1:19" x14ac:dyDescent="0.2">
      <c r="A289" s="1" t="s">
        <v>23</v>
      </c>
      <c r="B289" s="1" t="s">
        <v>63</v>
      </c>
      <c r="C289" s="1" t="s">
        <v>3</v>
      </c>
      <c r="D289" s="39">
        <v>0.03</v>
      </c>
      <c r="E289" s="39">
        <v>199.99</v>
      </c>
      <c r="F289" s="39">
        <v>24.49</v>
      </c>
      <c r="G289" s="39">
        <v>0.46</v>
      </c>
      <c r="H289" s="39">
        <v>727.73609999999996</v>
      </c>
      <c r="I289" s="42">
        <f>IF(Table2[[#This Row],[Order Priority]]=Introduction!$B$42,1,0)</f>
        <v>0</v>
      </c>
      <c r="J289" s="42">
        <f>IF(Table2[[#This Row],[Order Priority]]=Introduction!$B$43,1,0)</f>
        <v>0</v>
      </c>
      <c r="K289" s="42">
        <f>IF(Table2[[#This Row],[Order Priority]]=Introduction!$B$44,1,0)</f>
        <v>1</v>
      </c>
      <c r="L289" s="42">
        <f>IF(Table2[[#This Row],[Order Priority]]=Introduction!$B$45,1,0)</f>
        <v>0</v>
      </c>
      <c r="M289" s="42">
        <f>IF(Table2[[#This Row],[Ship Mode]]=Introduction!$C$42,1,0)</f>
        <v>0</v>
      </c>
      <c r="N289" s="41">
        <f>IF(Table2[[#This Row],[Ship Mode]]=Introduction!$C$44,1,0)</f>
        <v>0</v>
      </c>
      <c r="O289" s="41">
        <f>IF(Table2[[#This Row],[Customer Segment]]=Introduction!$D$45,1,0)</f>
        <v>1</v>
      </c>
      <c r="P289" s="41">
        <f>IF(Table2[[#This Row],[Customer Segment]]=Introduction!$D$42,1,0)</f>
        <v>0</v>
      </c>
      <c r="Q289" s="41">
        <f>IF(Table2[[#This Row],[Customer Segment]]=Introduction!$D$44,1,0)</f>
        <v>0</v>
      </c>
      <c r="R289" s="1">
        <v>1054.69</v>
      </c>
      <c r="S2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2036.7173150631754</v>
      </c>
    </row>
    <row r="290" spans="1:19" x14ac:dyDescent="0.2">
      <c r="A290" s="1" t="s">
        <v>23</v>
      </c>
      <c r="B290" s="1" t="s">
        <v>63</v>
      </c>
      <c r="C290" s="1" t="s">
        <v>3</v>
      </c>
      <c r="D290" s="37">
        <v>0.03</v>
      </c>
      <c r="E290" s="37">
        <v>199.99</v>
      </c>
      <c r="F290" s="37">
        <v>24.49</v>
      </c>
      <c r="G290" s="37">
        <v>0.46</v>
      </c>
      <c r="H290" s="37">
        <v>393.42</v>
      </c>
      <c r="I290" s="42">
        <f>IF(Table2[[#This Row],[Order Priority]]=Introduction!$B$42,1,0)</f>
        <v>0</v>
      </c>
      <c r="J290" s="42">
        <f>IF(Table2[[#This Row],[Order Priority]]=Introduction!$B$43,1,0)</f>
        <v>0</v>
      </c>
      <c r="K290" s="42">
        <f>IF(Table2[[#This Row],[Order Priority]]=Introduction!$B$44,1,0)</f>
        <v>1</v>
      </c>
      <c r="L290" s="42">
        <f>IF(Table2[[#This Row],[Order Priority]]=Introduction!$B$45,1,0)</f>
        <v>0</v>
      </c>
      <c r="M290" s="42">
        <f>IF(Table2[[#This Row],[Ship Mode]]=Introduction!$C$42,1,0)</f>
        <v>0</v>
      </c>
      <c r="N290" s="41">
        <f>IF(Table2[[#This Row],[Ship Mode]]=Introduction!$C$44,1,0)</f>
        <v>0</v>
      </c>
      <c r="O290" s="41">
        <f>IF(Table2[[#This Row],[Customer Segment]]=Introduction!$D$45,1,0)</f>
        <v>1</v>
      </c>
      <c r="P290" s="41">
        <f>IF(Table2[[#This Row],[Customer Segment]]=Introduction!$D$42,1,0)</f>
        <v>0</v>
      </c>
      <c r="Q290" s="41">
        <f>IF(Table2[[#This Row],[Customer Segment]]=Introduction!$D$44,1,0)</f>
        <v>0</v>
      </c>
      <c r="R290" s="34">
        <v>4429.6899999999996</v>
      </c>
      <c r="S2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1694.3690292566207</v>
      </c>
    </row>
    <row r="291" spans="1:19" x14ac:dyDescent="0.2">
      <c r="A291" s="1" t="s">
        <v>23</v>
      </c>
      <c r="B291" s="1" t="s">
        <v>14</v>
      </c>
      <c r="C291" s="1" t="s">
        <v>70</v>
      </c>
      <c r="D291" s="39">
        <v>0.05</v>
      </c>
      <c r="E291" s="39">
        <v>115.99</v>
      </c>
      <c r="F291" s="39">
        <v>5.26</v>
      </c>
      <c r="G291" s="39">
        <v>0.56999999999999995</v>
      </c>
      <c r="H291" s="39">
        <v>616.53570000000002</v>
      </c>
      <c r="I291" s="42">
        <f>IF(Table2[[#This Row],[Order Priority]]=Introduction!$B$42,1,0)</f>
        <v>0</v>
      </c>
      <c r="J291" s="42">
        <f>IF(Table2[[#This Row],[Order Priority]]=Introduction!$B$43,1,0)</f>
        <v>0</v>
      </c>
      <c r="K291" s="42">
        <f>IF(Table2[[#This Row],[Order Priority]]=Introduction!$B$44,1,0)</f>
        <v>1</v>
      </c>
      <c r="L291" s="42">
        <f>IF(Table2[[#This Row],[Order Priority]]=Introduction!$B$45,1,0)</f>
        <v>0</v>
      </c>
      <c r="M291" s="42">
        <f>IF(Table2[[#This Row],[Ship Mode]]=Introduction!$C$42,1,0)</f>
        <v>0</v>
      </c>
      <c r="N291" s="41">
        <f>IF(Table2[[#This Row],[Ship Mode]]=Introduction!$C$44,1,0)</f>
        <v>1</v>
      </c>
      <c r="O291" s="41">
        <f>IF(Table2[[#This Row],[Customer Segment]]=Introduction!$D$45,1,0)</f>
        <v>0</v>
      </c>
      <c r="P291" s="41">
        <f>IF(Table2[[#This Row],[Customer Segment]]=Introduction!$D$42,1,0)</f>
        <v>0</v>
      </c>
      <c r="Q291" s="41">
        <f>IF(Table2[[#This Row],[Customer Segment]]=Introduction!$D$44,1,0)</f>
        <v>0</v>
      </c>
      <c r="R291" s="1">
        <v>893.53</v>
      </c>
      <c r="S2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1297.6198177355582</v>
      </c>
    </row>
    <row r="292" spans="1:19" x14ac:dyDescent="0.2">
      <c r="A292" s="1" t="s">
        <v>23</v>
      </c>
      <c r="B292" s="1" t="s">
        <v>63</v>
      </c>
      <c r="C292" s="1" t="s">
        <v>70</v>
      </c>
      <c r="D292" s="37">
        <v>0.02</v>
      </c>
      <c r="E292" s="37">
        <v>50.98</v>
      </c>
      <c r="F292" s="37">
        <v>13.66</v>
      </c>
      <c r="G292" s="37">
        <v>0.57999999999999996</v>
      </c>
      <c r="H292" s="37">
        <v>-25.76</v>
      </c>
      <c r="I292" s="42">
        <f>IF(Table2[[#This Row],[Order Priority]]=Introduction!$B$42,1,0)</f>
        <v>0</v>
      </c>
      <c r="J292" s="42">
        <f>IF(Table2[[#This Row],[Order Priority]]=Introduction!$B$43,1,0)</f>
        <v>0</v>
      </c>
      <c r="K292" s="42">
        <f>IF(Table2[[#This Row],[Order Priority]]=Introduction!$B$44,1,0)</f>
        <v>1</v>
      </c>
      <c r="L292" s="42">
        <f>IF(Table2[[#This Row],[Order Priority]]=Introduction!$B$45,1,0)</f>
        <v>0</v>
      </c>
      <c r="M292" s="42">
        <f>IF(Table2[[#This Row],[Ship Mode]]=Introduction!$C$42,1,0)</f>
        <v>0</v>
      </c>
      <c r="N292" s="41">
        <f>IF(Table2[[#This Row],[Ship Mode]]=Introduction!$C$44,1,0)</f>
        <v>0</v>
      </c>
      <c r="O292" s="41">
        <f>IF(Table2[[#This Row],[Customer Segment]]=Introduction!$D$45,1,0)</f>
        <v>0</v>
      </c>
      <c r="P292" s="41">
        <f>IF(Table2[[#This Row],[Customer Segment]]=Introduction!$D$42,1,0)</f>
        <v>0</v>
      </c>
      <c r="Q292" s="41">
        <f>IF(Table2[[#This Row],[Customer Segment]]=Introduction!$D$44,1,0)</f>
        <v>0</v>
      </c>
      <c r="R292" s="34">
        <v>68.45</v>
      </c>
      <c r="S2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614.29637262724987</v>
      </c>
    </row>
    <row r="293" spans="1:19" x14ac:dyDescent="0.2">
      <c r="A293" s="1" t="s">
        <v>23</v>
      </c>
      <c r="B293" s="1" t="s">
        <v>14</v>
      </c>
      <c r="C293" s="1" t="s">
        <v>70</v>
      </c>
      <c r="D293" s="39">
        <v>7.0000000000000007E-2</v>
      </c>
      <c r="E293" s="39">
        <v>49.43</v>
      </c>
      <c r="F293" s="39">
        <v>19.989999999999998</v>
      </c>
      <c r="G293" s="39">
        <v>0.56999999999999995</v>
      </c>
      <c r="H293" s="39">
        <v>-122.77</v>
      </c>
      <c r="I293" s="42">
        <f>IF(Table2[[#This Row],[Order Priority]]=Introduction!$B$42,1,0)</f>
        <v>0</v>
      </c>
      <c r="J293" s="42">
        <f>IF(Table2[[#This Row],[Order Priority]]=Introduction!$B$43,1,0)</f>
        <v>0</v>
      </c>
      <c r="K293" s="42">
        <f>IF(Table2[[#This Row],[Order Priority]]=Introduction!$B$44,1,0)</f>
        <v>1</v>
      </c>
      <c r="L293" s="42">
        <f>IF(Table2[[#This Row],[Order Priority]]=Introduction!$B$45,1,0)</f>
        <v>0</v>
      </c>
      <c r="M293" s="42">
        <f>IF(Table2[[#This Row],[Ship Mode]]=Introduction!$C$42,1,0)</f>
        <v>0</v>
      </c>
      <c r="N293" s="41">
        <f>IF(Table2[[#This Row],[Ship Mode]]=Introduction!$C$44,1,0)</f>
        <v>1</v>
      </c>
      <c r="O293" s="41">
        <f>IF(Table2[[#This Row],[Customer Segment]]=Introduction!$D$45,1,0)</f>
        <v>0</v>
      </c>
      <c r="P293" s="41">
        <f>IF(Table2[[#This Row],[Customer Segment]]=Introduction!$D$42,1,0)</f>
        <v>0</v>
      </c>
      <c r="Q293" s="41">
        <f>IF(Table2[[#This Row],[Customer Segment]]=Introduction!$D$44,1,0)</f>
        <v>0</v>
      </c>
      <c r="R293" s="1">
        <v>281.82</v>
      </c>
      <c r="S2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725.91837124937729</v>
      </c>
    </row>
    <row r="294" spans="1:19" x14ac:dyDescent="0.2">
      <c r="A294" s="1" t="s">
        <v>92</v>
      </c>
      <c r="B294" s="1" t="s">
        <v>14</v>
      </c>
      <c r="C294" s="1" t="s">
        <v>47</v>
      </c>
      <c r="D294" s="37">
        <v>0.01</v>
      </c>
      <c r="E294" s="37">
        <v>11.7</v>
      </c>
      <c r="F294" s="37">
        <v>6.96</v>
      </c>
      <c r="G294" s="37">
        <v>0.5</v>
      </c>
      <c r="H294" s="37">
        <v>-28.954000000000001</v>
      </c>
      <c r="I294" s="42">
        <f>IF(Table2[[#This Row],[Order Priority]]=Introduction!$B$42,1,0)</f>
        <v>0</v>
      </c>
      <c r="J294" s="42">
        <f>IF(Table2[[#This Row],[Order Priority]]=Introduction!$B$43,1,0)</f>
        <v>0</v>
      </c>
      <c r="K294" s="42">
        <f>IF(Table2[[#This Row],[Order Priority]]=Introduction!$B$44,1,0)</f>
        <v>0</v>
      </c>
      <c r="L294" s="42">
        <f>IF(Table2[[#This Row],[Order Priority]]=Introduction!$B$45,1,0)</f>
        <v>1</v>
      </c>
      <c r="M294" s="42">
        <f>IF(Table2[[#This Row],[Ship Mode]]=Introduction!$C$42,1,0)</f>
        <v>0</v>
      </c>
      <c r="N294" s="41">
        <f>IF(Table2[[#This Row],[Ship Mode]]=Introduction!$C$44,1,0)</f>
        <v>1</v>
      </c>
      <c r="O294" s="41">
        <f>IF(Table2[[#This Row],[Customer Segment]]=Introduction!$D$45,1,0)</f>
        <v>0</v>
      </c>
      <c r="P294" s="41">
        <f>IF(Table2[[#This Row],[Customer Segment]]=Introduction!$D$42,1,0)</f>
        <v>0</v>
      </c>
      <c r="Q294" s="41">
        <f>IF(Table2[[#This Row],[Customer Segment]]=Introduction!$D$44,1,0)</f>
        <v>1</v>
      </c>
      <c r="R294" s="34">
        <v>76.87</v>
      </c>
      <c r="S2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288.53436184568341</v>
      </c>
    </row>
    <row r="295" spans="1:19" x14ac:dyDescent="0.2">
      <c r="A295" s="1" t="s">
        <v>46</v>
      </c>
      <c r="B295" s="1" t="s">
        <v>14</v>
      </c>
      <c r="C295" s="1" t="s">
        <v>70</v>
      </c>
      <c r="D295" s="39">
        <v>0.09</v>
      </c>
      <c r="E295" s="39">
        <v>15.28</v>
      </c>
      <c r="F295" s="39">
        <v>10.91</v>
      </c>
      <c r="G295" s="39">
        <v>0.36</v>
      </c>
      <c r="H295" s="39">
        <v>-51.75</v>
      </c>
      <c r="I295" s="42">
        <f>IF(Table2[[#This Row],[Order Priority]]=Introduction!$B$42,1,0)</f>
        <v>0</v>
      </c>
      <c r="J295" s="42">
        <f>IF(Table2[[#This Row],[Order Priority]]=Introduction!$B$43,1,0)</f>
        <v>0</v>
      </c>
      <c r="K295" s="42">
        <f>IF(Table2[[#This Row],[Order Priority]]=Introduction!$B$44,1,0)</f>
        <v>0</v>
      </c>
      <c r="L295" s="42">
        <f>IF(Table2[[#This Row],[Order Priority]]=Introduction!$B$45,1,0)</f>
        <v>0</v>
      </c>
      <c r="M295" s="42">
        <f>IF(Table2[[#This Row],[Ship Mode]]=Introduction!$C$42,1,0)</f>
        <v>0</v>
      </c>
      <c r="N295" s="41">
        <f>IF(Table2[[#This Row],[Ship Mode]]=Introduction!$C$44,1,0)</f>
        <v>1</v>
      </c>
      <c r="O295" s="41">
        <f>IF(Table2[[#This Row],[Customer Segment]]=Introduction!$D$45,1,0)</f>
        <v>0</v>
      </c>
      <c r="P295" s="41">
        <f>IF(Table2[[#This Row],[Customer Segment]]=Introduction!$D$42,1,0)</f>
        <v>0</v>
      </c>
      <c r="Q295" s="41">
        <f>IF(Table2[[#This Row],[Customer Segment]]=Introduction!$D$44,1,0)</f>
        <v>0</v>
      </c>
      <c r="R295" s="1">
        <v>61.52</v>
      </c>
      <c r="S2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374.17697591032487</v>
      </c>
    </row>
    <row r="296" spans="1:19" x14ac:dyDescent="0.2">
      <c r="A296" s="1" t="s">
        <v>46</v>
      </c>
      <c r="B296" s="1" t="s">
        <v>63</v>
      </c>
      <c r="C296" s="1" t="s">
        <v>70</v>
      </c>
      <c r="D296" s="37">
        <v>0</v>
      </c>
      <c r="E296" s="37">
        <v>101.41</v>
      </c>
      <c r="F296" s="37">
        <v>35</v>
      </c>
      <c r="G296" s="37">
        <v>0.82</v>
      </c>
      <c r="H296" s="37">
        <v>-457.73</v>
      </c>
      <c r="I296" s="42">
        <f>IF(Table2[[#This Row],[Order Priority]]=Introduction!$B$42,1,0)</f>
        <v>0</v>
      </c>
      <c r="J296" s="42">
        <f>IF(Table2[[#This Row],[Order Priority]]=Introduction!$B$43,1,0)</f>
        <v>0</v>
      </c>
      <c r="K296" s="42">
        <f>IF(Table2[[#This Row],[Order Priority]]=Introduction!$B$44,1,0)</f>
        <v>0</v>
      </c>
      <c r="L296" s="42">
        <f>IF(Table2[[#This Row],[Order Priority]]=Introduction!$B$45,1,0)</f>
        <v>0</v>
      </c>
      <c r="M296" s="42">
        <f>IF(Table2[[#This Row],[Ship Mode]]=Introduction!$C$42,1,0)</f>
        <v>0</v>
      </c>
      <c r="N296" s="41">
        <f>IF(Table2[[#This Row],[Ship Mode]]=Introduction!$C$44,1,0)</f>
        <v>0</v>
      </c>
      <c r="O296" s="41">
        <f>IF(Table2[[#This Row],[Customer Segment]]=Introduction!$D$45,1,0)</f>
        <v>0</v>
      </c>
      <c r="P296" s="41">
        <f>IF(Table2[[#This Row],[Customer Segment]]=Introduction!$D$42,1,0)</f>
        <v>0</v>
      </c>
      <c r="Q296" s="41">
        <f>IF(Table2[[#This Row],[Customer Segment]]=Introduction!$D$44,1,0)</f>
        <v>0</v>
      </c>
      <c r="R296" s="34">
        <v>1104.32</v>
      </c>
      <c r="S2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1253.7394438857991</v>
      </c>
    </row>
    <row r="297" spans="1:19" x14ac:dyDescent="0.2">
      <c r="A297" s="1" t="s">
        <v>46</v>
      </c>
      <c r="B297" s="1" t="s">
        <v>14</v>
      </c>
      <c r="C297" s="1" t="s">
        <v>70</v>
      </c>
      <c r="D297" s="39">
        <v>0.1</v>
      </c>
      <c r="E297" s="39">
        <v>95.99</v>
      </c>
      <c r="F297" s="39">
        <v>4.9000000000000004</v>
      </c>
      <c r="G297" s="39">
        <v>0.56000000000000005</v>
      </c>
      <c r="H297" s="39">
        <v>-268.66399999999999</v>
      </c>
      <c r="I297" s="42">
        <f>IF(Table2[[#This Row],[Order Priority]]=Introduction!$B$42,1,0)</f>
        <v>0</v>
      </c>
      <c r="J297" s="42">
        <f>IF(Table2[[#This Row],[Order Priority]]=Introduction!$B$43,1,0)</f>
        <v>0</v>
      </c>
      <c r="K297" s="42">
        <f>IF(Table2[[#This Row],[Order Priority]]=Introduction!$B$44,1,0)</f>
        <v>0</v>
      </c>
      <c r="L297" s="42">
        <f>IF(Table2[[#This Row],[Order Priority]]=Introduction!$B$45,1,0)</f>
        <v>0</v>
      </c>
      <c r="M297" s="42">
        <f>IF(Table2[[#This Row],[Ship Mode]]=Introduction!$C$42,1,0)</f>
        <v>0</v>
      </c>
      <c r="N297" s="41">
        <f>IF(Table2[[#This Row],[Ship Mode]]=Introduction!$C$44,1,0)</f>
        <v>1</v>
      </c>
      <c r="O297" s="41">
        <f>IF(Table2[[#This Row],[Customer Segment]]=Introduction!$D$45,1,0)</f>
        <v>0</v>
      </c>
      <c r="P297" s="41">
        <f>IF(Table2[[#This Row],[Customer Segment]]=Introduction!$D$42,1,0)</f>
        <v>0</v>
      </c>
      <c r="Q297" s="41">
        <f>IF(Table2[[#This Row],[Customer Segment]]=Introduction!$D$44,1,0)</f>
        <v>0</v>
      </c>
      <c r="R297" s="1">
        <v>149.80000000000001</v>
      </c>
      <c r="S2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398.4459827807006</v>
      </c>
    </row>
    <row r="298" spans="1:19" x14ac:dyDescent="0.2">
      <c r="A298" s="1" t="s">
        <v>1</v>
      </c>
      <c r="B298" s="1" t="s">
        <v>14</v>
      </c>
      <c r="C298" s="1" t="s">
        <v>70</v>
      </c>
      <c r="D298" s="37">
        <v>0.06</v>
      </c>
      <c r="E298" s="37">
        <v>1.74</v>
      </c>
      <c r="F298" s="37">
        <v>4.08</v>
      </c>
      <c r="G298" s="37">
        <v>0.53</v>
      </c>
      <c r="H298" s="37">
        <v>-11.0732</v>
      </c>
      <c r="I298" s="42">
        <f>IF(Table2[[#This Row],[Order Priority]]=Introduction!$B$42,1,0)</f>
        <v>1</v>
      </c>
      <c r="J298" s="42">
        <f>IF(Table2[[#This Row],[Order Priority]]=Introduction!$B$43,1,0)</f>
        <v>0</v>
      </c>
      <c r="K298" s="42">
        <f>IF(Table2[[#This Row],[Order Priority]]=Introduction!$B$44,1,0)</f>
        <v>0</v>
      </c>
      <c r="L298" s="42">
        <f>IF(Table2[[#This Row],[Order Priority]]=Introduction!$B$45,1,0)</f>
        <v>0</v>
      </c>
      <c r="M298" s="42">
        <f>IF(Table2[[#This Row],[Ship Mode]]=Introduction!$C$42,1,0)</f>
        <v>0</v>
      </c>
      <c r="N298" s="41">
        <f>IF(Table2[[#This Row],[Ship Mode]]=Introduction!$C$44,1,0)</f>
        <v>1</v>
      </c>
      <c r="O298" s="41">
        <f>IF(Table2[[#This Row],[Customer Segment]]=Introduction!$D$45,1,0)</f>
        <v>0</v>
      </c>
      <c r="P298" s="41">
        <f>IF(Table2[[#This Row],[Customer Segment]]=Introduction!$D$42,1,0)</f>
        <v>0</v>
      </c>
      <c r="Q298" s="41">
        <f>IF(Table2[[#This Row],[Customer Segment]]=Introduction!$D$44,1,0)</f>
        <v>0</v>
      </c>
      <c r="R298" s="34">
        <v>2.77</v>
      </c>
      <c r="S2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434.73957587378635</v>
      </c>
    </row>
    <row r="299" spans="1:19" x14ac:dyDescent="0.2">
      <c r="A299" s="1" t="s">
        <v>13</v>
      </c>
      <c r="B299" s="1" t="s">
        <v>14</v>
      </c>
      <c r="C299" s="1" t="s">
        <v>70</v>
      </c>
      <c r="D299" s="39">
        <v>0.03</v>
      </c>
      <c r="E299" s="39">
        <v>10.89</v>
      </c>
      <c r="F299" s="39">
        <v>4.5</v>
      </c>
      <c r="G299" s="39">
        <v>0.59</v>
      </c>
      <c r="H299" s="39">
        <v>-18.64</v>
      </c>
      <c r="I299" s="42">
        <f>IF(Table2[[#This Row],[Order Priority]]=Introduction!$B$42,1,0)</f>
        <v>0</v>
      </c>
      <c r="J299" s="42">
        <f>IF(Table2[[#This Row],[Order Priority]]=Introduction!$B$43,1,0)</f>
        <v>1</v>
      </c>
      <c r="K299" s="42">
        <f>IF(Table2[[#This Row],[Order Priority]]=Introduction!$B$44,1,0)</f>
        <v>0</v>
      </c>
      <c r="L299" s="42">
        <f>IF(Table2[[#This Row],[Order Priority]]=Introduction!$B$45,1,0)</f>
        <v>0</v>
      </c>
      <c r="M299" s="42">
        <f>IF(Table2[[#This Row],[Ship Mode]]=Introduction!$C$42,1,0)</f>
        <v>0</v>
      </c>
      <c r="N299" s="41">
        <f>IF(Table2[[#This Row],[Ship Mode]]=Introduction!$C$44,1,0)</f>
        <v>1</v>
      </c>
      <c r="O299" s="41">
        <f>IF(Table2[[#This Row],[Customer Segment]]=Introduction!$D$45,1,0)</f>
        <v>0</v>
      </c>
      <c r="P299" s="41">
        <f>IF(Table2[[#This Row],[Customer Segment]]=Introduction!$D$42,1,0)</f>
        <v>0</v>
      </c>
      <c r="Q299" s="41">
        <f>IF(Table2[[#This Row],[Customer Segment]]=Introduction!$D$44,1,0)</f>
        <v>0</v>
      </c>
      <c r="R299" s="1">
        <v>33.82</v>
      </c>
      <c r="S2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244.46457476997452</v>
      </c>
    </row>
    <row r="300" spans="1:19" x14ac:dyDescent="0.2">
      <c r="A300" s="1" t="s">
        <v>46</v>
      </c>
      <c r="B300" s="1" t="s">
        <v>14</v>
      </c>
      <c r="C300" s="1" t="s">
        <v>15</v>
      </c>
      <c r="D300" s="37">
        <v>0.1</v>
      </c>
      <c r="E300" s="37">
        <v>125.99</v>
      </c>
      <c r="F300" s="37">
        <v>8.99</v>
      </c>
      <c r="G300" s="37">
        <v>0.56999999999999995</v>
      </c>
      <c r="H300" s="37">
        <v>17.652000000000001</v>
      </c>
      <c r="I300" s="42">
        <f>IF(Table2[[#This Row],[Order Priority]]=Introduction!$B$42,1,0)</f>
        <v>0</v>
      </c>
      <c r="J300" s="42">
        <f>IF(Table2[[#This Row],[Order Priority]]=Introduction!$B$43,1,0)</f>
        <v>0</v>
      </c>
      <c r="K300" s="42">
        <f>IF(Table2[[#This Row],[Order Priority]]=Introduction!$B$44,1,0)</f>
        <v>0</v>
      </c>
      <c r="L300" s="42">
        <f>IF(Table2[[#This Row],[Order Priority]]=Introduction!$B$45,1,0)</f>
        <v>0</v>
      </c>
      <c r="M300" s="42">
        <f>IF(Table2[[#This Row],[Ship Mode]]=Introduction!$C$42,1,0)</f>
        <v>0</v>
      </c>
      <c r="N300" s="41">
        <f>IF(Table2[[#This Row],[Ship Mode]]=Introduction!$C$44,1,0)</f>
        <v>1</v>
      </c>
      <c r="O300" s="41">
        <f>IF(Table2[[#This Row],[Customer Segment]]=Introduction!$D$45,1,0)</f>
        <v>0</v>
      </c>
      <c r="P300" s="41">
        <f>IF(Table2[[#This Row],[Customer Segment]]=Introduction!$D$42,1,0)</f>
        <v>1</v>
      </c>
      <c r="Q300" s="41">
        <f>IF(Table2[[#This Row],[Customer Segment]]=Introduction!$D$44,1,0)</f>
        <v>0</v>
      </c>
      <c r="R300" s="34">
        <v>408.66</v>
      </c>
      <c r="S3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878.05721889641188</v>
      </c>
    </row>
    <row r="301" spans="1:19" x14ac:dyDescent="0.2">
      <c r="A301" s="1" t="s">
        <v>13</v>
      </c>
      <c r="B301" s="1" t="s">
        <v>14</v>
      </c>
      <c r="C301" s="1" t="s">
        <v>15</v>
      </c>
      <c r="D301" s="39">
        <v>0.03</v>
      </c>
      <c r="E301" s="39">
        <v>14.34</v>
      </c>
      <c r="F301" s="39">
        <v>5</v>
      </c>
      <c r="G301" s="39">
        <v>0.49</v>
      </c>
      <c r="H301" s="39">
        <v>82.310100000000006</v>
      </c>
      <c r="I301" s="42">
        <f>IF(Table2[[#This Row],[Order Priority]]=Introduction!$B$42,1,0)</f>
        <v>0</v>
      </c>
      <c r="J301" s="42">
        <f>IF(Table2[[#This Row],[Order Priority]]=Introduction!$B$43,1,0)</f>
        <v>1</v>
      </c>
      <c r="K301" s="42">
        <f>IF(Table2[[#This Row],[Order Priority]]=Introduction!$B$44,1,0)</f>
        <v>0</v>
      </c>
      <c r="L301" s="42">
        <f>IF(Table2[[#This Row],[Order Priority]]=Introduction!$B$45,1,0)</f>
        <v>0</v>
      </c>
      <c r="M301" s="42">
        <f>IF(Table2[[#This Row],[Ship Mode]]=Introduction!$C$42,1,0)</f>
        <v>0</v>
      </c>
      <c r="N301" s="41">
        <f>IF(Table2[[#This Row],[Ship Mode]]=Introduction!$C$44,1,0)</f>
        <v>1</v>
      </c>
      <c r="O301" s="41">
        <f>IF(Table2[[#This Row],[Customer Segment]]=Introduction!$D$45,1,0)</f>
        <v>0</v>
      </c>
      <c r="P301" s="41">
        <f>IF(Table2[[#This Row],[Customer Segment]]=Introduction!$D$42,1,0)</f>
        <v>1</v>
      </c>
      <c r="Q301" s="41">
        <f>IF(Table2[[#This Row],[Customer Segment]]=Introduction!$D$44,1,0)</f>
        <v>0</v>
      </c>
      <c r="R301" s="1">
        <v>119.29</v>
      </c>
      <c r="S3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260.41507518215525</v>
      </c>
    </row>
    <row r="302" spans="1:19" x14ac:dyDescent="0.2">
      <c r="A302" s="1" t="s">
        <v>13</v>
      </c>
      <c r="B302" s="1" t="s">
        <v>14</v>
      </c>
      <c r="C302" s="1" t="s">
        <v>15</v>
      </c>
      <c r="D302" s="37">
        <v>0.01</v>
      </c>
      <c r="E302" s="37">
        <v>2.89</v>
      </c>
      <c r="F302" s="37">
        <v>0.5</v>
      </c>
      <c r="G302" s="37">
        <v>0.38</v>
      </c>
      <c r="H302" s="37">
        <v>1.2236</v>
      </c>
      <c r="I302" s="42">
        <f>IF(Table2[[#This Row],[Order Priority]]=Introduction!$B$42,1,0)</f>
        <v>0</v>
      </c>
      <c r="J302" s="42">
        <f>IF(Table2[[#This Row],[Order Priority]]=Introduction!$B$43,1,0)</f>
        <v>1</v>
      </c>
      <c r="K302" s="42">
        <f>IF(Table2[[#This Row],[Order Priority]]=Introduction!$B$44,1,0)</f>
        <v>0</v>
      </c>
      <c r="L302" s="42">
        <f>IF(Table2[[#This Row],[Order Priority]]=Introduction!$B$45,1,0)</f>
        <v>0</v>
      </c>
      <c r="M302" s="42">
        <f>IF(Table2[[#This Row],[Ship Mode]]=Introduction!$C$42,1,0)</f>
        <v>0</v>
      </c>
      <c r="N302" s="41">
        <f>IF(Table2[[#This Row],[Ship Mode]]=Introduction!$C$44,1,0)</f>
        <v>1</v>
      </c>
      <c r="O302" s="41">
        <f>IF(Table2[[#This Row],[Customer Segment]]=Introduction!$D$45,1,0)</f>
        <v>0</v>
      </c>
      <c r="P302" s="41">
        <f>IF(Table2[[#This Row],[Customer Segment]]=Introduction!$D$42,1,0)</f>
        <v>1</v>
      </c>
      <c r="Q302" s="41">
        <f>IF(Table2[[#This Row],[Customer Segment]]=Introduction!$D$44,1,0)</f>
        <v>0</v>
      </c>
      <c r="R302" s="34">
        <v>3.08</v>
      </c>
      <c r="S3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-61.084946932130144</v>
      </c>
    </row>
    <row r="303" spans="1:19" x14ac:dyDescent="0.2">
      <c r="A303" s="1" t="s">
        <v>13</v>
      </c>
      <c r="B303" s="1" t="s">
        <v>63</v>
      </c>
      <c r="C303" s="1" t="s">
        <v>70</v>
      </c>
      <c r="D303" s="39">
        <v>0.08</v>
      </c>
      <c r="E303" s="39">
        <v>150.97999999999999</v>
      </c>
      <c r="F303" s="39">
        <v>13.99</v>
      </c>
      <c r="G303" s="39">
        <v>0.38</v>
      </c>
      <c r="H303" s="39">
        <v>-3.948</v>
      </c>
      <c r="I303" s="42">
        <f>IF(Table2[[#This Row],[Order Priority]]=Introduction!$B$42,1,0)</f>
        <v>0</v>
      </c>
      <c r="J303" s="42">
        <f>IF(Table2[[#This Row],[Order Priority]]=Introduction!$B$43,1,0)</f>
        <v>1</v>
      </c>
      <c r="K303" s="42">
        <f>IF(Table2[[#This Row],[Order Priority]]=Introduction!$B$44,1,0)</f>
        <v>0</v>
      </c>
      <c r="L303" s="42">
        <f>IF(Table2[[#This Row],[Order Priority]]=Introduction!$B$45,1,0)</f>
        <v>0</v>
      </c>
      <c r="M303" s="42">
        <f>IF(Table2[[#This Row],[Ship Mode]]=Introduction!$C$42,1,0)</f>
        <v>0</v>
      </c>
      <c r="N303" s="41">
        <f>IF(Table2[[#This Row],[Ship Mode]]=Introduction!$C$44,1,0)</f>
        <v>0</v>
      </c>
      <c r="O303" s="41">
        <f>IF(Table2[[#This Row],[Customer Segment]]=Introduction!$D$45,1,0)</f>
        <v>0</v>
      </c>
      <c r="P303" s="41">
        <f>IF(Table2[[#This Row],[Customer Segment]]=Introduction!$D$42,1,0)</f>
        <v>0</v>
      </c>
      <c r="Q303" s="41">
        <f>IF(Table2[[#This Row],[Customer Segment]]=Introduction!$D$44,1,0)</f>
        <v>0</v>
      </c>
      <c r="R303" s="1">
        <v>1183.82</v>
      </c>
      <c r="S3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670.92707248826616</v>
      </c>
    </row>
    <row r="304" spans="1:19" x14ac:dyDescent="0.2">
      <c r="A304" s="1" t="s">
        <v>13</v>
      </c>
      <c r="B304" s="1" t="s">
        <v>2</v>
      </c>
      <c r="C304" s="1" t="s">
        <v>70</v>
      </c>
      <c r="D304" s="37">
        <v>0.03</v>
      </c>
      <c r="E304" s="37">
        <v>25.98</v>
      </c>
      <c r="F304" s="37">
        <v>14.36</v>
      </c>
      <c r="G304" s="37">
        <v>0.6</v>
      </c>
      <c r="H304" s="37">
        <v>57.545999999999999</v>
      </c>
      <c r="I304" s="42">
        <f>IF(Table2[[#This Row],[Order Priority]]=Introduction!$B$42,1,0)</f>
        <v>0</v>
      </c>
      <c r="J304" s="42">
        <f>IF(Table2[[#This Row],[Order Priority]]=Introduction!$B$43,1,0)</f>
        <v>1</v>
      </c>
      <c r="K304" s="42">
        <f>IF(Table2[[#This Row],[Order Priority]]=Introduction!$B$44,1,0)</f>
        <v>0</v>
      </c>
      <c r="L304" s="42">
        <f>IF(Table2[[#This Row],[Order Priority]]=Introduction!$B$45,1,0)</f>
        <v>0</v>
      </c>
      <c r="M304" s="42">
        <f>IF(Table2[[#This Row],[Ship Mode]]=Introduction!$C$42,1,0)</f>
        <v>1</v>
      </c>
      <c r="N304" s="41">
        <f>IF(Table2[[#This Row],[Ship Mode]]=Introduction!$C$44,1,0)</f>
        <v>0</v>
      </c>
      <c r="O304" s="41">
        <f>IF(Table2[[#This Row],[Customer Segment]]=Introduction!$D$45,1,0)</f>
        <v>0</v>
      </c>
      <c r="P304" s="41">
        <f>IF(Table2[[#This Row],[Customer Segment]]=Introduction!$D$42,1,0)</f>
        <v>0</v>
      </c>
      <c r="Q304" s="41">
        <f>IF(Table2[[#This Row],[Customer Segment]]=Introduction!$D$44,1,0)</f>
        <v>0</v>
      </c>
      <c r="R304" s="34">
        <v>107.66</v>
      </c>
      <c r="S3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847.02878681737548</v>
      </c>
    </row>
    <row r="305" spans="1:19" x14ac:dyDescent="0.2">
      <c r="A305" s="1" t="s">
        <v>13</v>
      </c>
      <c r="B305" s="1" t="s">
        <v>14</v>
      </c>
      <c r="C305" s="1" t="s">
        <v>70</v>
      </c>
      <c r="D305" s="39">
        <v>0.1</v>
      </c>
      <c r="E305" s="39">
        <v>32.479999999999997</v>
      </c>
      <c r="F305" s="39">
        <v>35</v>
      </c>
      <c r="G305" s="39">
        <v>0.81</v>
      </c>
      <c r="H305" s="39">
        <v>-333.42540000000002</v>
      </c>
      <c r="I305" s="42">
        <f>IF(Table2[[#This Row],[Order Priority]]=Introduction!$B$42,1,0)</f>
        <v>0</v>
      </c>
      <c r="J305" s="42">
        <f>IF(Table2[[#This Row],[Order Priority]]=Introduction!$B$43,1,0)</f>
        <v>1</v>
      </c>
      <c r="K305" s="42">
        <f>IF(Table2[[#This Row],[Order Priority]]=Introduction!$B$44,1,0)</f>
        <v>0</v>
      </c>
      <c r="L305" s="42">
        <f>IF(Table2[[#This Row],[Order Priority]]=Introduction!$B$45,1,0)</f>
        <v>0</v>
      </c>
      <c r="M305" s="42">
        <f>IF(Table2[[#This Row],[Ship Mode]]=Introduction!$C$42,1,0)</f>
        <v>0</v>
      </c>
      <c r="N305" s="41">
        <f>IF(Table2[[#This Row],[Ship Mode]]=Introduction!$C$44,1,0)</f>
        <v>1</v>
      </c>
      <c r="O305" s="41">
        <f>IF(Table2[[#This Row],[Customer Segment]]=Introduction!$D$45,1,0)</f>
        <v>0</v>
      </c>
      <c r="P305" s="41">
        <f>IF(Table2[[#This Row],[Customer Segment]]=Introduction!$D$42,1,0)</f>
        <v>0</v>
      </c>
      <c r="Q305" s="41">
        <f>IF(Table2[[#This Row],[Customer Segment]]=Introduction!$D$44,1,0)</f>
        <v>0</v>
      </c>
      <c r="R305" s="1">
        <v>318.83</v>
      </c>
      <c r="S3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969.36324085734464</v>
      </c>
    </row>
    <row r="306" spans="1:19" x14ac:dyDescent="0.2">
      <c r="A306" s="1" t="s">
        <v>23</v>
      </c>
      <c r="B306" s="1" t="s">
        <v>14</v>
      </c>
      <c r="C306" s="1" t="s">
        <v>47</v>
      </c>
      <c r="D306" s="37">
        <v>0.02</v>
      </c>
      <c r="E306" s="37">
        <v>4.9800000000000004</v>
      </c>
      <c r="F306" s="37">
        <v>6.07</v>
      </c>
      <c r="G306" s="37">
        <v>0.36</v>
      </c>
      <c r="H306" s="37">
        <v>-46.92</v>
      </c>
      <c r="I306" s="42">
        <f>IF(Table2[[#This Row],[Order Priority]]=Introduction!$B$42,1,0)</f>
        <v>0</v>
      </c>
      <c r="J306" s="42">
        <f>IF(Table2[[#This Row],[Order Priority]]=Introduction!$B$43,1,0)</f>
        <v>0</v>
      </c>
      <c r="K306" s="42">
        <f>IF(Table2[[#This Row],[Order Priority]]=Introduction!$B$44,1,0)</f>
        <v>1</v>
      </c>
      <c r="L306" s="42">
        <f>IF(Table2[[#This Row],[Order Priority]]=Introduction!$B$45,1,0)</f>
        <v>0</v>
      </c>
      <c r="M306" s="42">
        <f>IF(Table2[[#This Row],[Ship Mode]]=Introduction!$C$42,1,0)</f>
        <v>0</v>
      </c>
      <c r="N306" s="41">
        <f>IF(Table2[[#This Row],[Ship Mode]]=Introduction!$C$44,1,0)</f>
        <v>1</v>
      </c>
      <c r="O306" s="41">
        <f>IF(Table2[[#This Row],[Customer Segment]]=Introduction!$D$45,1,0)</f>
        <v>0</v>
      </c>
      <c r="P306" s="41">
        <f>IF(Table2[[#This Row],[Customer Segment]]=Introduction!$D$42,1,0)</f>
        <v>0</v>
      </c>
      <c r="Q306" s="41">
        <f>IF(Table2[[#This Row],[Customer Segment]]=Introduction!$D$44,1,0)</f>
        <v>1</v>
      </c>
      <c r="R306" s="34">
        <v>105.5</v>
      </c>
      <c r="S3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168.5138343509546</v>
      </c>
    </row>
    <row r="307" spans="1:19" x14ac:dyDescent="0.2">
      <c r="A307" s="1" t="s">
        <v>23</v>
      </c>
      <c r="B307" s="1" t="s">
        <v>14</v>
      </c>
      <c r="C307" s="1" t="s">
        <v>47</v>
      </c>
      <c r="D307" s="39">
        <v>0.02</v>
      </c>
      <c r="E307" s="39">
        <v>4.9800000000000004</v>
      </c>
      <c r="F307" s="39">
        <v>6.07</v>
      </c>
      <c r="G307" s="39">
        <v>0.36</v>
      </c>
      <c r="H307" s="39">
        <v>-46.92</v>
      </c>
      <c r="I307" s="42">
        <f>IF(Table2[[#This Row],[Order Priority]]=Introduction!$B$42,1,0)</f>
        <v>0</v>
      </c>
      <c r="J307" s="42">
        <f>IF(Table2[[#This Row],[Order Priority]]=Introduction!$B$43,1,0)</f>
        <v>0</v>
      </c>
      <c r="K307" s="42">
        <f>IF(Table2[[#This Row],[Order Priority]]=Introduction!$B$44,1,0)</f>
        <v>1</v>
      </c>
      <c r="L307" s="42">
        <f>IF(Table2[[#This Row],[Order Priority]]=Introduction!$B$45,1,0)</f>
        <v>0</v>
      </c>
      <c r="M307" s="42">
        <f>IF(Table2[[#This Row],[Ship Mode]]=Introduction!$C$42,1,0)</f>
        <v>0</v>
      </c>
      <c r="N307" s="41">
        <f>IF(Table2[[#This Row],[Ship Mode]]=Introduction!$C$44,1,0)</f>
        <v>1</v>
      </c>
      <c r="O307" s="41">
        <f>IF(Table2[[#This Row],[Customer Segment]]=Introduction!$D$45,1,0)</f>
        <v>0</v>
      </c>
      <c r="P307" s="41">
        <f>IF(Table2[[#This Row],[Customer Segment]]=Introduction!$D$42,1,0)</f>
        <v>0</v>
      </c>
      <c r="Q307" s="41">
        <f>IF(Table2[[#This Row],[Customer Segment]]=Introduction!$D$44,1,0)</f>
        <v>1</v>
      </c>
      <c r="R307" s="1">
        <v>27.76</v>
      </c>
      <c r="S3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168.5138343509546</v>
      </c>
    </row>
    <row r="308" spans="1:19" x14ac:dyDescent="0.2">
      <c r="A308" s="1" t="s">
        <v>23</v>
      </c>
      <c r="B308" s="1" t="s">
        <v>14</v>
      </c>
      <c r="C308" s="1" t="s">
        <v>70</v>
      </c>
      <c r="D308" s="37">
        <v>0.04</v>
      </c>
      <c r="E308" s="37">
        <v>3.57</v>
      </c>
      <c r="F308" s="37">
        <v>4.17</v>
      </c>
      <c r="G308" s="37">
        <v>0.59</v>
      </c>
      <c r="H308" s="37">
        <v>-69.91</v>
      </c>
      <c r="I308" s="42">
        <f>IF(Table2[[#This Row],[Order Priority]]=Introduction!$B$42,1,0)</f>
        <v>0</v>
      </c>
      <c r="J308" s="42">
        <f>IF(Table2[[#This Row],[Order Priority]]=Introduction!$B$43,1,0)</f>
        <v>0</v>
      </c>
      <c r="K308" s="42">
        <f>IF(Table2[[#This Row],[Order Priority]]=Introduction!$B$44,1,0)</f>
        <v>1</v>
      </c>
      <c r="L308" s="42">
        <f>IF(Table2[[#This Row],[Order Priority]]=Introduction!$B$45,1,0)</f>
        <v>0</v>
      </c>
      <c r="M308" s="42">
        <f>IF(Table2[[#This Row],[Ship Mode]]=Introduction!$C$42,1,0)</f>
        <v>0</v>
      </c>
      <c r="N308" s="41">
        <f>IF(Table2[[#This Row],[Ship Mode]]=Introduction!$C$44,1,0)</f>
        <v>1</v>
      </c>
      <c r="O308" s="41">
        <f>IF(Table2[[#This Row],[Customer Segment]]=Introduction!$D$45,1,0)</f>
        <v>0</v>
      </c>
      <c r="P308" s="41">
        <f>IF(Table2[[#This Row],[Customer Segment]]=Introduction!$D$42,1,0)</f>
        <v>0</v>
      </c>
      <c r="Q308" s="41">
        <f>IF(Table2[[#This Row],[Customer Segment]]=Introduction!$D$44,1,0)</f>
        <v>0</v>
      </c>
      <c r="R308" s="34">
        <v>30.9</v>
      </c>
      <c r="S3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235.55534330945417</v>
      </c>
    </row>
    <row r="309" spans="1:19" x14ac:dyDescent="0.2">
      <c r="A309" s="1" t="s">
        <v>23</v>
      </c>
      <c r="B309" s="1" t="s">
        <v>14</v>
      </c>
      <c r="C309" s="1" t="s">
        <v>70</v>
      </c>
      <c r="D309" s="39">
        <v>0.05</v>
      </c>
      <c r="E309" s="39">
        <v>200.99</v>
      </c>
      <c r="F309" s="39">
        <v>4.2</v>
      </c>
      <c r="G309" s="39">
        <v>0.59</v>
      </c>
      <c r="H309" s="39">
        <v>1630.5252</v>
      </c>
      <c r="I309" s="42">
        <f>IF(Table2[[#This Row],[Order Priority]]=Introduction!$B$42,1,0)</f>
        <v>0</v>
      </c>
      <c r="J309" s="42">
        <f>IF(Table2[[#This Row],[Order Priority]]=Introduction!$B$43,1,0)</f>
        <v>0</v>
      </c>
      <c r="K309" s="42">
        <f>IF(Table2[[#This Row],[Order Priority]]=Introduction!$B$44,1,0)</f>
        <v>1</v>
      </c>
      <c r="L309" s="42">
        <f>IF(Table2[[#This Row],[Order Priority]]=Introduction!$B$45,1,0)</f>
        <v>0</v>
      </c>
      <c r="M309" s="42">
        <f>IF(Table2[[#This Row],[Ship Mode]]=Introduction!$C$42,1,0)</f>
        <v>0</v>
      </c>
      <c r="N309" s="41">
        <f>IF(Table2[[#This Row],[Ship Mode]]=Introduction!$C$44,1,0)</f>
        <v>1</v>
      </c>
      <c r="O309" s="41">
        <f>IF(Table2[[#This Row],[Customer Segment]]=Introduction!$D$45,1,0)</f>
        <v>0</v>
      </c>
      <c r="P309" s="41">
        <f>IF(Table2[[#This Row],[Customer Segment]]=Introduction!$D$42,1,0)</f>
        <v>0</v>
      </c>
      <c r="Q309" s="41">
        <f>IF(Table2[[#This Row],[Customer Segment]]=Introduction!$D$44,1,0)</f>
        <v>0</v>
      </c>
      <c r="R309" s="1">
        <v>2363.08</v>
      </c>
      <c r="S3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2589.6170453676896</v>
      </c>
    </row>
    <row r="310" spans="1:19" x14ac:dyDescent="0.2">
      <c r="A310" s="1" t="s">
        <v>23</v>
      </c>
      <c r="B310" s="1" t="s">
        <v>14</v>
      </c>
      <c r="C310" s="1" t="s">
        <v>70</v>
      </c>
      <c r="D310" s="37">
        <v>7.0000000000000007E-2</v>
      </c>
      <c r="E310" s="37">
        <v>195.99</v>
      </c>
      <c r="F310" s="37">
        <v>8.99</v>
      </c>
      <c r="G310" s="37">
        <v>0.57999999999999996</v>
      </c>
      <c r="H310" s="37">
        <v>-457.16</v>
      </c>
      <c r="I310" s="42">
        <f>IF(Table2[[#This Row],[Order Priority]]=Introduction!$B$42,1,0)</f>
        <v>0</v>
      </c>
      <c r="J310" s="42">
        <f>IF(Table2[[#This Row],[Order Priority]]=Introduction!$B$43,1,0)</f>
        <v>0</v>
      </c>
      <c r="K310" s="42">
        <f>IF(Table2[[#This Row],[Order Priority]]=Introduction!$B$44,1,0)</f>
        <v>1</v>
      </c>
      <c r="L310" s="42">
        <f>IF(Table2[[#This Row],[Order Priority]]=Introduction!$B$45,1,0)</f>
        <v>0</v>
      </c>
      <c r="M310" s="42">
        <f>IF(Table2[[#This Row],[Ship Mode]]=Introduction!$C$42,1,0)</f>
        <v>0</v>
      </c>
      <c r="N310" s="41">
        <f>IF(Table2[[#This Row],[Ship Mode]]=Introduction!$C$44,1,0)</f>
        <v>1</v>
      </c>
      <c r="O310" s="41">
        <f>IF(Table2[[#This Row],[Customer Segment]]=Introduction!$D$45,1,0)</f>
        <v>0</v>
      </c>
      <c r="P310" s="41">
        <f>IF(Table2[[#This Row],[Customer Segment]]=Introduction!$D$42,1,0)</f>
        <v>0</v>
      </c>
      <c r="Q310" s="41">
        <f>IF(Table2[[#This Row],[Customer Segment]]=Introduction!$D$44,1,0)</f>
        <v>0</v>
      </c>
      <c r="R310" s="34">
        <v>328.45</v>
      </c>
      <c r="S3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546.9716684756778</v>
      </c>
    </row>
    <row r="311" spans="1:19" x14ac:dyDescent="0.2">
      <c r="A311" s="1" t="s">
        <v>23</v>
      </c>
      <c r="B311" s="1" t="s">
        <v>14</v>
      </c>
      <c r="C311" s="1" t="s">
        <v>15</v>
      </c>
      <c r="D311" s="39">
        <v>0.01</v>
      </c>
      <c r="E311" s="39">
        <v>10.14</v>
      </c>
      <c r="F311" s="39">
        <v>2.27</v>
      </c>
      <c r="G311" s="39">
        <v>0.36</v>
      </c>
      <c r="H311" s="39">
        <v>28.152000000000001</v>
      </c>
      <c r="I311" s="42">
        <f>IF(Table2[[#This Row],[Order Priority]]=Introduction!$B$42,1,0)</f>
        <v>0</v>
      </c>
      <c r="J311" s="42">
        <f>IF(Table2[[#This Row],[Order Priority]]=Introduction!$B$43,1,0)</f>
        <v>0</v>
      </c>
      <c r="K311" s="42">
        <f>IF(Table2[[#This Row],[Order Priority]]=Introduction!$B$44,1,0)</f>
        <v>1</v>
      </c>
      <c r="L311" s="42">
        <f>IF(Table2[[#This Row],[Order Priority]]=Introduction!$B$45,1,0)</f>
        <v>0</v>
      </c>
      <c r="M311" s="42">
        <f>IF(Table2[[#This Row],[Ship Mode]]=Introduction!$C$42,1,0)</f>
        <v>0</v>
      </c>
      <c r="N311" s="41">
        <f>IF(Table2[[#This Row],[Ship Mode]]=Introduction!$C$44,1,0)</f>
        <v>1</v>
      </c>
      <c r="O311" s="41">
        <f>IF(Table2[[#This Row],[Customer Segment]]=Introduction!$D$45,1,0)</f>
        <v>0</v>
      </c>
      <c r="P311" s="41">
        <f>IF(Table2[[#This Row],[Customer Segment]]=Introduction!$D$42,1,0)</f>
        <v>1</v>
      </c>
      <c r="Q311" s="41">
        <f>IF(Table2[[#This Row],[Customer Segment]]=Introduction!$D$44,1,0)</f>
        <v>0</v>
      </c>
      <c r="R311" s="1">
        <v>40.799999999999997</v>
      </c>
      <c r="S3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103.7606995951931</v>
      </c>
    </row>
    <row r="312" spans="1:19" x14ac:dyDescent="0.2">
      <c r="A312" s="1" t="s">
        <v>23</v>
      </c>
      <c r="B312" s="1" t="s">
        <v>14</v>
      </c>
      <c r="C312" s="1" t="s">
        <v>3</v>
      </c>
      <c r="D312" s="37">
        <v>7.0000000000000007E-2</v>
      </c>
      <c r="E312" s="37">
        <v>16.739999999999998</v>
      </c>
      <c r="F312" s="37">
        <v>7.04</v>
      </c>
      <c r="G312" s="37">
        <v>0.81</v>
      </c>
      <c r="H312" s="37">
        <v>-114.2</v>
      </c>
      <c r="I312" s="42">
        <f>IF(Table2[[#This Row],[Order Priority]]=Introduction!$B$42,1,0)</f>
        <v>0</v>
      </c>
      <c r="J312" s="42">
        <f>IF(Table2[[#This Row],[Order Priority]]=Introduction!$B$43,1,0)</f>
        <v>0</v>
      </c>
      <c r="K312" s="42">
        <f>IF(Table2[[#This Row],[Order Priority]]=Introduction!$B$44,1,0)</f>
        <v>1</v>
      </c>
      <c r="L312" s="42">
        <f>IF(Table2[[#This Row],[Order Priority]]=Introduction!$B$45,1,0)</f>
        <v>0</v>
      </c>
      <c r="M312" s="42">
        <f>IF(Table2[[#This Row],[Ship Mode]]=Introduction!$C$42,1,0)</f>
        <v>0</v>
      </c>
      <c r="N312" s="41">
        <f>IF(Table2[[#This Row],[Ship Mode]]=Introduction!$C$44,1,0)</f>
        <v>1</v>
      </c>
      <c r="O312" s="41">
        <f>IF(Table2[[#This Row],[Customer Segment]]=Introduction!$D$45,1,0)</f>
        <v>1</v>
      </c>
      <c r="P312" s="41">
        <f>IF(Table2[[#This Row],[Customer Segment]]=Introduction!$D$42,1,0)</f>
        <v>0</v>
      </c>
      <c r="Q312" s="41">
        <f>IF(Table2[[#This Row],[Customer Segment]]=Introduction!$D$44,1,0)</f>
        <v>0</v>
      </c>
      <c r="R312" s="34">
        <v>80.58</v>
      </c>
      <c r="S3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464.7887738577686</v>
      </c>
    </row>
    <row r="313" spans="1:19" x14ac:dyDescent="0.2">
      <c r="A313" s="1" t="s">
        <v>23</v>
      </c>
      <c r="B313" s="1" t="s">
        <v>14</v>
      </c>
      <c r="C313" s="1" t="s">
        <v>3</v>
      </c>
      <c r="D313" s="39">
        <v>0.06</v>
      </c>
      <c r="E313" s="39">
        <v>6.45</v>
      </c>
      <c r="F313" s="39">
        <v>1.34</v>
      </c>
      <c r="G313" s="39">
        <v>0.36</v>
      </c>
      <c r="H313" s="39">
        <v>39.426600000000001</v>
      </c>
      <c r="I313" s="42">
        <f>IF(Table2[[#This Row],[Order Priority]]=Introduction!$B$42,1,0)</f>
        <v>0</v>
      </c>
      <c r="J313" s="42">
        <f>IF(Table2[[#This Row],[Order Priority]]=Introduction!$B$43,1,0)</f>
        <v>0</v>
      </c>
      <c r="K313" s="42">
        <f>IF(Table2[[#This Row],[Order Priority]]=Introduction!$B$44,1,0)</f>
        <v>1</v>
      </c>
      <c r="L313" s="42">
        <f>IF(Table2[[#This Row],[Order Priority]]=Introduction!$B$45,1,0)</f>
        <v>0</v>
      </c>
      <c r="M313" s="42">
        <f>IF(Table2[[#This Row],[Ship Mode]]=Introduction!$C$42,1,0)</f>
        <v>0</v>
      </c>
      <c r="N313" s="41">
        <f>IF(Table2[[#This Row],[Ship Mode]]=Introduction!$C$44,1,0)</f>
        <v>1</v>
      </c>
      <c r="O313" s="41">
        <f>IF(Table2[[#This Row],[Customer Segment]]=Introduction!$D$45,1,0)</f>
        <v>1</v>
      </c>
      <c r="P313" s="41">
        <f>IF(Table2[[#This Row],[Customer Segment]]=Introduction!$D$42,1,0)</f>
        <v>0</v>
      </c>
      <c r="Q313" s="41">
        <f>IF(Table2[[#This Row],[Customer Segment]]=Introduction!$D$44,1,0)</f>
        <v>0</v>
      </c>
      <c r="R313" s="1">
        <v>57.14</v>
      </c>
      <c r="S3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64.897370220827568</v>
      </c>
    </row>
    <row r="314" spans="1:19" x14ac:dyDescent="0.2">
      <c r="A314" s="1" t="s">
        <v>23</v>
      </c>
      <c r="B314" s="1" t="s">
        <v>2</v>
      </c>
      <c r="C314" s="1" t="s">
        <v>3</v>
      </c>
      <c r="D314" s="37">
        <v>0.05</v>
      </c>
      <c r="E314" s="37">
        <v>122.99</v>
      </c>
      <c r="F314" s="37">
        <v>70.2</v>
      </c>
      <c r="G314" s="37">
        <v>0.74</v>
      </c>
      <c r="H314" s="37">
        <v>-722.23</v>
      </c>
      <c r="I314" s="42">
        <f>IF(Table2[[#This Row],[Order Priority]]=Introduction!$B$42,1,0)</f>
        <v>0</v>
      </c>
      <c r="J314" s="42">
        <f>IF(Table2[[#This Row],[Order Priority]]=Introduction!$B$43,1,0)</f>
        <v>0</v>
      </c>
      <c r="K314" s="42">
        <f>IF(Table2[[#This Row],[Order Priority]]=Introduction!$B$44,1,0)</f>
        <v>1</v>
      </c>
      <c r="L314" s="42">
        <f>IF(Table2[[#This Row],[Order Priority]]=Introduction!$B$45,1,0)</f>
        <v>0</v>
      </c>
      <c r="M314" s="42">
        <f>IF(Table2[[#This Row],[Ship Mode]]=Introduction!$C$42,1,0)</f>
        <v>1</v>
      </c>
      <c r="N314" s="41">
        <f>IF(Table2[[#This Row],[Ship Mode]]=Introduction!$C$44,1,0)</f>
        <v>0</v>
      </c>
      <c r="O314" s="41">
        <f>IF(Table2[[#This Row],[Customer Segment]]=Introduction!$D$45,1,0)</f>
        <v>1</v>
      </c>
      <c r="P314" s="41">
        <f>IF(Table2[[#This Row],[Customer Segment]]=Introduction!$D$42,1,0)</f>
        <v>0</v>
      </c>
      <c r="Q314" s="41">
        <f>IF(Table2[[#This Row],[Customer Segment]]=Introduction!$D$44,1,0)</f>
        <v>0</v>
      </c>
      <c r="R314" s="34">
        <v>498.31</v>
      </c>
      <c r="S3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2072.2176516477416</v>
      </c>
    </row>
    <row r="315" spans="1:19" x14ac:dyDescent="0.2">
      <c r="A315" s="1" t="s">
        <v>92</v>
      </c>
      <c r="B315" s="1" t="s">
        <v>14</v>
      </c>
      <c r="C315" s="1" t="s">
        <v>15</v>
      </c>
      <c r="D315" s="39">
        <v>0.08</v>
      </c>
      <c r="E315" s="39">
        <v>90.98</v>
      </c>
      <c r="F315" s="39">
        <v>56.2</v>
      </c>
      <c r="G315" s="39">
        <v>0.74</v>
      </c>
      <c r="H315" s="39">
        <v>-1920.9336000000001</v>
      </c>
      <c r="I315" s="42">
        <f>IF(Table2[[#This Row],[Order Priority]]=Introduction!$B$42,1,0)</f>
        <v>0</v>
      </c>
      <c r="J315" s="42">
        <f>IF(Table2[[#This Row],[Order Priority]]=Introduction!$B$43,1,0)</f>
        <v>0</v>
      </c>
      <c r="K315" s="42">
        <f>IF(Table2[[#This Row],[Order Priority]]=Introduction!$B$44,1,0)</f>
        <v>0</v>
      </c>
      <c r="L315" s="42">
        <f>IF(Table2[[#This Row],[Order Priority]]=Introduction!$B$45,1,0)</f>
        <v>1</v>
      </c>
      <c r="M315" s="42">
        <f>IF(Table2[[#This Row],[Ship Mode]]=Introduction!$C$42,1,0)</f>
        <v>0</v>
      </c>
      <c r="N315" s="41">
        <f>IF(Table2[[#This Row],[Ship Mode]]=Introduction!$C$44,1,0)</f>
        <v>1</v>
      </c>
      <c r="O315" s="41">
        <f>IF(Table2[[#This Row],[Customer Segment]]=Introduction!$D$45,1,0)</f>
        <v>0</v>
      </c>
      <c r="P315" s="41">
        <f>IF(Table2[[#This Row],[Customer Segment]]=Introduction!$D$42,1,0)</f>
        <v>1</v>
      </c>
      <c r="Q315" s="41">
        <f>IF(Table2[[#This Row],[Customer Segment]]=Introduction!$D$44,1,0)</f>
        <v>0</v>
      </c>
      <c r="R315" s="1">
        <v>1058.3599999999999</v>
      </c>
      <c r="S3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54.308644686978901</v>
      </c>
    </row>
    <row r="316" spans="1:19" x14ac:dyDescent="0.2">
      <c r="A316" s="1" t="s">
        <v>92</v>
      </c>
      <c r="B316" s="1" t="s">
        <v>14</v>
      </c>
      <c r="C316" s="1" t="s">
        <v>15</v>
      </c>
      <c r="D316" s="37">
        <v>7.0000000000000007E-2</v>
      </c>
      <c r="E316" s="37">
        <v>5.98</v>
      </c>
      <c r="F316" s="37">
        <v>5.35</v>
      </c>
      <c r="G316" s="37">
        <v>0.4</v>
      </c>
      <c r="H316" s="37">
        <v>-37.175199999999997</v>
      </c>
      <c r="I316" s="42">
        <f>IF(Table2[[#This Row],[Order Priority]]=Introduction!$B$42,1,0)</f>
        <v>0</v>
      </c>
      <c r="J316" s="42">
        <f>IF(Table2[[#This Row],[Order Priority]]=Introduction!$B$43,1,0)</f>
        <v>0</v>
      </c>
      <c r="K316" s="42">
        <f>IF(Table2[[#This Row],[Order Priority]]=Introduction!$B$44,1,0)</f>
        <v>0</v>
      </c>
      <c r="L316" s="42">
        <f>IF(Table2[[#This Row],[Order Priority]]=Introduction!$B$45,1,0)</f>
        <v>1</v>
      </c>
      <c r="M316" s="42">
        <f>IF(Table2[[#This Row],[Ship Mode]]=Introduction!$C$42,1,0)</f>
        <v>0</v>
      </c>
      <c r="N316" s="41">
        <f>IF(Table2[[#This Row],[Ship Mode]]=Introduction!$C$44,1,0)</f>
        <v>1</v>
      </c>
      <c r="O316" s="41">
        <f>IF(Table2[[#This Row],[Customer Segment]]=Introduction!$D$45,1,0)</f>
        <v>0</v>
      </c>
      <c r="P316" s="41">
        <f>IF(Table2[[#This Row],[Customer Segment]]=Introduction!$D$42,1,0)</f>
        <v>1</v>
      </c>
      <c r="Q316" s="41">
        <f>IF(Table2[[#This Row],[Customer Segment]]=Introduction!$D$44,1,0)</f>
        <v>0</v>
      </c>
      <c r="R316" s="34">
        <v>18.309999999999999</v>
      </c>
      <c r="S3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35.550953041875992</v>
      </c>
    </row>
    <row r="317" spans="1:19" x14ac:dyDescent="0.2">
      <c r="A317" s="1" t="s">
        <v>92</v>
      </c>
      <c r="B317" s="1" t="s">
        <v>14</v>
      </c>
      <c r="C317" s="1" t="s">
        <v>47</v>
      </c>
      <c r="D317" s="39">
        <v>0.04</v>
      </c>
      <c r="E317" s="39">
        <v>7.96</v>
      </c>
      <c r="F317" s="39">
        <v>4.95</v>
      </c>
      <c r="G317" s="39">
        <v>0.41</v>
      </c>
      <c r="H317" s="39">
        <v>-7.73</v>
      </c>
      <c r="I317" s="42">
        <f>IF(Table2[[#This Row],[Order Priority]]=Introduction!$B$42,1,0)</f>
        <v>0</v>
      </c>
      <c r="J317" s="42">
        <f>IF(Table2[[#This Row],[Order Priority]]=Introduction!$B$43,1,0)</f>
        <v>0</v>
      </c>
      <c r="K317" s="42">
        <f>IF(Table2[[#This Row],[Order Priority]]=Introduction!$B$44,1,0)</f>
        <v>0</v>
      </c>
      <c r="L317" s="42">
        <f>IF(Table2[[#This Row],[Order Priority]]=Introduction!$B$45,1,0)</f>
        <v>1</v>
      </c>
      <c r="M317" s="42">
        <f>IF(Table2[[#This Row],[Ship Mode]]=Introduction!$C$42,1,0)</f>
        <v>0</v>
      </c>
      <c r="N317" s="41">
        <f>IF(Table2[[#This Row],[Ship Mode]]=Introduction!$C$44,1,0)</f>
        <v>1</v>
      </c>
      <c r="O317" s="41">
        <f>IF(Table2[[#This Row],[Customer Segment]]=Introduction!$D$45,1,0)</f>
        <v>0</v>
      </c>
      <c r="P317" s="41">
        <f>IF(Table2[[#This Row],[Customer Segment]]=Introduction!$D$42,1,0)</f>
        <v>0</v>
      </c>
      <c r="Q317" s="41">
        <f>IF(Table2[[#This Row],[Customer Segment]]=Introduction!$D$44,1,0)</f>
        <v>1</v>
      </c>
      <c r="R317" s="1">
        <v>116.11</v>
      </c>
      <c r="S3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148.36340841749302</v>
      </c>
    </row>
    <row r="318" spans="1:19" x14ac:dyDescent="0.2">
      <c r="A318" s="1" t="s">
        <v>46</v>
      </c>
      <c r="B318" s="1" t="s">
        <v>14</v>
      </c>
      <c r="C318" s="1" t="s">
        <v>70</v>
      </c>
      <c r="D318" s="37">
        <v>0.09</v>
      </c>
      <c r="E318" s="37">
        <v>207.48</v>
      </c>
      <c r="F318" s="37">
        <v>0.99</v>
      </c>
      <c r="G318" s="37">
        <v>0.55000000000000004</v>
      </c>
      <c r="H318" s="37">
        <v>359.83</v>
      </c>
      <c r="I318" s="42">
        <f>IF(Table2[[#This Row],[Order Priority]]=Introduction!$B$42,1,0)</f>
        <v>0</v>
      </c>
      <c r="J318" s="42">
        <f>IF(Table2[[#This Row],[Order Priority]]=Introduction!$B$43,1,0)</f>
        <v>0</v>
      </c>
      <c r="K318" s="42">
        <f>IF(Table2[[#This Row],[Order Priority]]=Introduction!$B$44,1,0)</f>
        <v>0</v>
      </c>
      <c r="L318" s="42">
        <f>IF(Table2[[#This Row],[Order Priority]]=Introduction!$B$45,1,0)</f>
        <v>0</v>
      </c>
      <c r="M318" s="42">
        <f>IF(Table2[[#This Row],[Ship Mode]]=Introduction!$C$42,1,0)</f>
        <v>0</v>
      </c>
      <c r="N318" s="41">
        <f>IF(Table2[[#This Row],[Ship Mode]]=Introduction!$C$44,1,0)</f>
        <v>1</v>
      </c>
      <c r="O318" s="41">
        <f>IF(Table2[[#This Row],[Customer Segment]]=Introduction!$D$45,1,0)</f>
        <v>0</v>
      </c>
      <c r="P318" s="41">
        <f>IF(Table2[[#This Row],[Customer Segment]]=Introduction!$D$42,1,0)</f>
        <v>0</v>
      </c>
      <c r="Q318" s="41">
        <f>IF(Table2[[#This Row],[Customer Segment]]=Introduction!$D$44,1,0)</f>
        <v>0</v>
      </c>
      <c r="R318" s="34">
        <v>577.75</v>
      </c>
      <c r="S3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1281.5844638375643</v>
      </c>
    </row>
    <row r="319" spans="1:19" x14ac:dyDescent="0.2">
      <c r="A319" s="1" t="s">
        <v>1</v>
      </c>
      <c r="B319" s="1" t="s">
        <v>14</v>
      </c>
      <c r="C319" s="1" t="s">
        <v>70</v>
      </c>
      <c r="D319" s="39">
        <v>0.03</v>
      </c>
      <c r="E319" s="39">
        <v>11.97</v>
      </c>
      <c r="F319" s="39">
        <v>4.9800000000000004</v>
      </c>
      <c r="G319" s="39">
        <v>0.57999999999999996</v>
      </c>
      <c r="H319" s="39">
        <v>-18.190000000000001</v>
      </c>
      <c r="I319" s="42">
        <f>IF(Table2[[#This Row],[Order Priority]]=Introduction!$B$42,1,0)</f>
        <v>1</v>
      </c>
      <c r="J319" s="42">
        <f>IF(Table2[[#This Row],[Order Priority]]=Introduction!$B$43,1,0)</f>
        <v>0</v>
      </c>
      <c r="K319" s="42">
        <f>IF(Table2[[#This Row],[Order Priority]]=Introduction!$B$44,1,0)</f>
        <v>0</v>
      </c>
      <c r="L319" s="42">
        <f>IF(Table2[[#This Row],[Order Priority]]=Introduction!$B$45,1,0)</f>
        <v>0</v>
      </c>
      <c r="M319" s="42">
        <f>IF(Table2[[#This Row],[Ship Mode]]=Introduction!$C$42,1,0)</f>
        <v>0</v>
      </c>
      <c r="N319" s="41">
        <f>IF(Table2[[#This Row],[Ship Mode]]=Introduction!$C$44,1,0)</f>
        <v>1</v>
      </c>
      <c r="O319" s="41">
        <f>IF(Table2[[#This Row],[Customer Segment]]=Introduction!$D$45,1,0)</f>
        <v>0</v>
      </c>
      <c r="P319" s="41">
        <f>IF(Table2[[#This Row],[Customer Segment]]=Introduction!$D$42,1,0)</f>
        <v>0</v>
      </c>
      <c r="Q319" s="41">
        <f>IF(Table2[[#This Row],[Customer Segment]]=Introduction!$D$44,1,0)</f>
        <v>0</v>
      </c>
      <c r="R319" s="1">
        <v>73.180000000000007</v>
      </c>
      <c r="S3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545.76394700287801</v>
      </c>
    </row>
    <row r="320" spans="1:19" x14ac:dyDescent="0.2">
      <c r="A320" s="1" t="s">
        <v>1</v>
      </c>
      <c r="B320" s="1" t="s">
        <v>14</v>
      </c>
      <c r="C320" s="1" t="s">
        <v>70</v>
      </c>
      <c r="D320" s="37">
        <v>0.09</v>
      </c>
      <c r="E320" s="37">
        <v>2.94</v>
      </c>
      <c r="F320" s="37">
        <v>0.7</v>
      </c>
      <c r="G320" s="37">
        <v>0.57999999999999996</v>
      </c>
      <c r="H320" s="37">
        <v>6.3840000000000003</v>
      </c>
      <c r="I320" s="42">
        <f>IF(Table2[[#This Row],[Order Priority]]=Introduction!$B$42,1,0)</f>
        <v>1</v>
      </c>
      <c r="J320" s="42">
        <f>IF(Table2[[#This Row],[Order Priority]]=Introduction!$B$43,1,0)</f>
        <v>0</v>
      </c>
      <c r="K320" s="42">
        <f>IF(Table2[[#This Row],[Order Priority]]=Introduction!$B$44,1,0)</f>
        <v>0</v>
      </c>
      <c r="L320" s="42">
        <f>IF(Table2[[#This Row],[Order Priority]]=Introduction!$B$45,1,0)</f>
        <v>0</v>
      </c>
      <c r="M320" s="42">
        <f>IF(Table2[[#This Row],[Ship Mode]]=Introduction!$C$42,1,0)</f>
        <v>0</v>
      </c>
      <c r="N320" s="41">
        <f>IF(Table2[[#This Row],[Ship Mode]]=Introduction!$C$44,1,0)</f>
        <v>1</v>
      </c>
      <c r="O320" s="41">
        <f>IF(Table2[[#This Row],[Customer Segment]]=Introduction!$D$45,1,0)</f>
        <v>0</v>
      </c>
      <c r="P320" s="41">
        <f>IF(Table2[[#This Row],[Customer Segment]]=Introduction!$D$42,1,0)</f>
        <v>0</v>
      </c>
      <c r="Q320" s="41">
        <f>IF(Table2[[#This Row],[Customer Segment]]=Introduction!$D$44,1,0)</f>
        <v>0</v>
      </c>
      <c r="R320" s="34">
        <v>25.22</v>
      </c>
      <c r="S3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384.68904803913523</v>
      </c>
    </row>
    <row r="321" spans="1:19" x14ac:dyDescent="0.2">
      <c r="A321" s="1" t="s">
        <v>1</v>
      </c>
      <c r="B321" s="1" t="s">
        <v>14</v>
      </c>
      <c r="C321" s="1" t="s">
        <v>70</v>
      </c>
      <c r="D321" s="39">
        <v>0.03</v>
      </c>
      <c r="E321" s="39">
        <v>43.98</v>
      </c>
      <c r="F321" s="39">
        <v>8.99</v>
      </c>
      <c r="G321" s="39">
        <v>0.57999999999999996</v>
      </c>
      <c r="H321" s="39">
        <v>274.0788</v>
      </c>
      <c r="I321" s="42">
        <f>IF(Table2[[#This Row],[Order Priority]]=Introduction!$B$42,1,0)</f>
        <v>1</v>
      </c>
      <c r="J321" s="42">
        <f>IF(Table2[[#This Row],[Order Priority]]=Introduction!$B$43,1,0)</f>
        <v>0</v>
      </c>
      <c r="K321" s="42">
        <f>IF(Table2[[#This Row],[Order Priority]]=Introduction!$B$44,1,0)</f>
        <v>0</v>
      </c>
      <c r="L321" s="42">
        <f>IF(Table2[[#This Row],[Order Priority]]=Introduction!$B$45,1,0)</f>
        <v>0</v>
      </c>
      <c r="M321" s="42">
        <f>IF(Table2[[#This Row],[Ship Mode]]=Introduction!$C$42,1,0)</f>
        <v>0</v>
      </c>
      <c r="N321" s="41">
        <f>IF(Table2[[#This Row],[Ship Mode]]=Introduction!$C$44,1,0)</f>
        <v>1</v>
      </c>
      <c r="O321" s="41">
        <f>IF(Table2[[#This Row],[Customer Segment]]=Introduction!$D$45,1,0)</f>
        <v>0</v>
      </c>
      <c r="P321" s="41">
        <f>IF(Table2[[#This Row],[Customer Segment]]=Introduction!$D$42,1,0)</f>
        <v>0</v>
      </c>
      <c r="Q321" s="41">
        <f>IF(Table2[[#This Row],[Customer Segment]]=Introduction!$D$44,1,0)</f>
        <v>0</v>
      </c>
      <c r="R321" s="1">
        <v>454.4</v>
      </c>
      <c r="S3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1056.1814407469608</v>
      </c>
    </row>
    <row r="322" spans="1:19" x14ac:dyDescent="0.2">
      <c r="A322" s="1" t="s">
        <v>1</v>
      </c>
      <c r="B322" s="1" t="s">
        <v>14</v>
      </c>
      <c r="C322" s="1" t="s">
        <v>70</v>
      </c>
      <c r="D322" s="37">
        <v>0.06</v>
      </c>
      <c r="E322" s="37">
        <v>1.1399999999999999</v>
      </c>
      <c r="F322" s="37">
        <v>0.7</v>
      </c>
      <c r="G322" s="37">
        <v>0.38</v>
      </c>
      <c r="H322" s="37">
        <v>-3.782</v>
      </c>
      <c r="I322" s="42">
        <f>IF(Table2[[#This Row],[Order Priority]]=Introduction!$B$42,1,0)</f>
        <v>1</v>
      </c>
      <c r="J322" s="42">
        <f>IF(Table2[[#This Row],[Order Priority]]=Introduction!$B$43,1,0)</f>
        <v>0</v>
      </c>
      <c r="K322" s="42">
        <f>IF(Table2[[#This Row],[Order Priority]]=Introduction!$B$44,1,0)</f>
        <v>0</v>
      </c>
      <c r="L322" s="42">
        <f>IF(Table2[[#This Row],[Order Priority]]=Introduction!$B$45,1,0)</f>
        <v>0</v>
      </c>
      <c r="M322" s="42">
        <f>IF(Table2[[#This Row],[Ship Mode]]=Introduction!$C$42,1,0)</f>
        <v>0</v>
      </c>
      <c r="N322" s="41">
        <f>IF(Table2[[#This Row],[Ship Mode]]=Introduction!$C$44,1,0)</f>
        <v>1</v>
      </c>
      <c r="O322" s="41">
        <f>IF(Table2[[#This Row],[Customer Segment]]=Introduction!$D$45,1,0)</f>
        <v>0</v>
      </c>
      <c r="P322" s="41">
        <f>IF(Table2[[#This Row],[Customer Segment]]=Introduction!$D$42,1,0)</f>
        <v>0</v>
      </c>
      <c r="Q322" s="41">
        <f>IF(Table2[[#This Row],[Customer Segment]]=Introduction!$D$44,1,0)</f>
        <v>0</v>
      </c>
      <c r="R322" s="34">
        <v>14.53</v>
      </c>
      <c r="S3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222.22748086119515</v>
      </c>
    </row>
    <row r="323" spans="1:19" x14ac:dyDescent="0.2">
      <c r="A323" s="1" t="s">
        <v>23</v>
      </c>
      <c r="B323" s="1" t="s">
        <v>14</v>
      </c>
      <c r="C323" s="1" t="s">
        <v>70</v>
      </c>
      <c r="D323" s="39">
        <v>0.1</v>
      </c>
      <c r="E323" s="39">
        <v>6.3</v>
      </c>
      <c r="F323" s="39">
        <v>0.5</v>
      </c>
      <c r="G323" s="39">
        <v>0.39</v>
      </c>
      <c r="H323" s="39">
        <v>-464.28199999999998</v>
      </c>
      <c r="I323" s="42">
        <f>IF(Table2[[#This Row],[Order Priority]]=Introduction!$B$42,1,0)</f>
        <v>0</v>
      </c>
      <c r="J323" s="42">
        <f>IF(Table2[[#This Row],[Order Priority]]=Introduction!$B$43,1,0)</f>
        <v>0</v>
      </c>
      <c r="K323" s="42">
        <f>IF(Table2[[#This Row],[Order Priority]]=Introduction!$B$44,1,0)</f>
        <v>1</v>
      </c>
      <c r="L323" s="42">
        <f>IF(Table2[[#This Row],[Order Priority]]=Introduction!$B$45,1,0)</f>
        <v>0</v>
      </c>
      <c r="M323" s="42">
        <f>IF(Table2[[#This Row],[Ship Mode]]=Introduction!$C$42,1,0)</f>
        <v>0</v>
      </c>
      <c r="N323" s="41">
        <f>IF(Table2[[#This Row],[Ship Mode]]=Introduction!$C$44,1,0)</f>
        <v>1</v>
      </c>
      <c r="O323" s="41">
        <f>IF(Table2[[#This Row],[Customer Segment]]=Introduction!$D$45,1,0)</f>
        <v>0</v>
      </c>
      <c r="P323" s="41">
        <f>IF(Table2[[#This Row],[Customer Segment]]=Introduction!$D$42,1,0)</f>
        <v>0</v>
      </c>
      <c r="Q323" s="41">
        <f>IF(Table2[[#This Row],[Customer Segment]]=Introduction!$D$44,1,0)</f>
        <v>0</v>
      </c>
      <c r="R323" s="1">
        <v>68.72</v>
      </c>
      <c r="S3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-467.06166323860077</v>
      </c>
    </row>
    <row r="324" spans="1:19" x14ac:dyDescent="0.2">
      <c r="A324" s="1" t="s">
        <v>92</v>
      </c>
      <c r="B324" s="1" t="s">
        <v>14</v>
      </c>
      <c r="C324" s="1" t="s">
        <v>3</v>
      </c>
      <c r="D324" s="37">
        <v>0.08</v>
      </c>
      <c r="E324" s="37">
        <v>2.94</v>
      </c>
      <c r="F324" s="37">
        <v>0.96</v>
      </c>
      <c r="G324" s="37">
        <v>0.57999999999999996</v>
      </c>
      <c r="H324" s="37">
        <v>-1.18</v>
      </c>
      <c r="I324" s="42">
        <f>IF(Table2[[#This Row],[Order Priority]]=Introduction!$B$42,1,0)</f>
        <v>0</v>
      </c>
      <c r="J324" s="42">
        <f>IF(Table2[[#This Row],[Order Priority]]=Introduction!$B$43,1,0)</f>
        <v>0</v>
      </c>
      <c r="K324" s="42">
        <f>IF(Table2[[#This Row],[Order Priority]]=Introduction!$B$44,1,0)</f>
        <v>0</v>
      </c>
      <c r="L324" s="42">
        <f>IF(Table2[[#This Row],[Order Priority]]=Introduction!$B$45,1,0)</f>
        <v>1</v>
      </c>
      <c r="M324" s="42">
        <f>IF(Table2[[#This Row],[Ship Mode]]=Introduction!$C$42,1,0)</f>
        <v>0</v>
      </c>
      <c r="N324" s="41">
        <f>IF(Table2[[#This Row],[Ship Mode]]=Introduction!$C$44,1,0)</f>
        <v>1</v>
      </c>
      <c r="O324" s="41">
        <f>IF(Table2[[#This Row],[Customer Segment]]=Introduction!$D$45,1,0)</f>
        <v>1</v>
      </c>
      <c r="P324" s="41">
        <f>IF(Table2[[#This Row],[Customer Segment]]=Introduction!$D$42,1,0)</f>
        <v>0</v>
      </c>
      <c r="Q324" s="41">
        <f>IF(Table2[[#This Row],[Customer Segment]]=Introduction!$D$44,1,0)</f>
        <v>0</v>
      </c>
      <c r="R324" s="34">
        <v>25.35</v>
      </c>
      <c r="S3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104.45323596319129</v>
      </c>
    </row>
    <row r="325" spans="1:19" x14ac:dyDescent="0.2">
      <c r="A325" s="1" t="s">
        <v>92</v>
      </c>
      <c r="B325" s="1" t="s">
        <v>14</v>
      </c>
      <c r="C325" s="1" t="s">
        <v>15</v>
      </c>
      <c r="D325" s="39">
        <v>0.02</v>
      </c>
      <c r="E325" s="39">
        <v>110.99</v>
      </c>
      <c r="F325" s="39">
        <v>2.5</v>
      </c>
      <c r="G325" s="39">
        <v>0.56999999999999995</v>
      </c>
      <c r="H325" s="39">
        <v>-39.808999999999997</v>
      </c>
      <c r="I325" s="42">
        <f>IF(Table2[[#This Row],[Order Priority]]=Introduction!$B$42,1,0)</f>
        <v>0</v>
      </c>
      <c r="J325" s="42">
        <f>IF(Table2[[#This Row],[Order Priority]]=Introduction!$B$43,1,0)</f>
        <v>0</v>
      </c>
      <c r="K325" s="42">
        <f>IF(Table2[[#This Row],[Order Priority]]=Introduction!$B$44,1,0)</f>
        <v>0</v>
      </c>
      <c r="L325" s="42">
        <f>IF(Table2[[#This Row],[Order Priority]]=Introduction!$B$45,1,0)</f>
        <v>1</v>
      </c>
      <c r="M325" s="42">
        <f>IF(Table2[[#This Row],[Ship Mode]]=Introduction!$C$42,1,0)</f>
        <v>0</v>
      </c>
      <c r="N325" s="41">
        <f>IF(Table2[[#This Row],[Ship Mode]]=Introduction!$C$44,1,0)</f>
        <v>1</v>
      </c>
      <c r="O325" s="41">
        <f>IF(Table2[[#This Row],[Customer Segment]]=Introduction!$D$45,1,0)</f>
        <v>0</v>
      </c>
      <c r="P325" s="41">
        <f>IF(Table2[[#This Row],[Customer Segment]]=Introduction!$D$42,1,0)</f>
        <v>1</v>
      </c>
      <c r="Q325" s="41">
        <f>IF(Table2[[#This Row],[Customer Segment]]=Introduction!$D$44,1,0)</f>
        <v>0</v>
      </c>
      <c r="R325" s="1">
        <v>94.3</v>
      </c>
      <c r="S3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457.43971255474167</v>
      </c>
    </row>
    <row r="326" spans="1:19" x14ac:dyDescent="0.2">
      <c r="A326" s="1" t="s">
        <v>46</v>
      </c>
      <c r="B326" s="1" t="s">
        <v>14</v>
      </c>
      <c r="C326" s="1" t="s">
        <v>3</v>
      </c>
      <c r="D326" s="37">
        <v>0.02</v>
      </c>
      <c r="E326" s="37">
        <v>1.74</v>
      </c>
      <c r="F326" s="37">
        <v>4.08</v>
      </c>
      <c r="G326" s="37">
        <v>0.53</v>
      </c>
      <c r="H326" s="37">
        <v>-37.39</v>
      </c>
      <c r="I326" s="42">
        <f>IF(Table2[[#This Row],[Order Priority]]=Introduction!$B$42,1,0)</f>
        <v>0</v>
      </c>
      <c r="J326" s="42">
        <f>IF(Table2[[#This Row],[Order Priority]]=Introduction!$B$43,1,0)</f>
        <v>0</v>
      </c>
      <c r="K326" s="42">
        <f>IF(Table2[[#This Row],[Order Priority]]=Introduction!$B$44,1,0)</f>
        <v>0</v>
      </c>
      <c r="L326" s="42">
        <f>IF(Table2[[#This Row],[Order Priority]]=Introduction!$B$45,1,0)</f>
        <v>0</v>
      </c>
      <c r="M326" s="42">
        <f>IF(Table2[[#This Row],[Ship Mode]]=Introduction!$C$42,1,0)</f>
        <v>0</v>
      </c>
      <c r="N326" s="41">
        <f>IF(Table2[[#This Row],[Ship Mode]]=Introduction!$C$44,1,0)</f>
        <v>1</v>
      </c>
      <c r="O326" s="41">
        <f>IF(Table2[[#This Row],[Customer Segment]]=Introduction!$D$45,1,0)</f>
        <v>1</v>
      </c>
      <c r="P326" s="41">
        <f>IF(Table2[[#This Row],[Customer Segment]]=Introduction!$D$42,1,0)</f>
        <v>0</v>
      </c>
      <c r="Q326" s="41">
        <f>IF(Table2[[#This Row],[Customer Segment]]=Introduction!$D$44,1,0)</f>
        <v>0</v>
      </c>
      <c r="R326" s="34">
        <v>10.23</v>
      </c>
      <c r="S3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336.20544511007552</v>
      </c>
    </row>
    <row r="327" spans="1:19" x14ac:dyDescent="0.2">
      <c r="A327" s="1" t="s">
        <v>46</v>
      </c>
      <c r="B327" s="1" t="s">
        <v>14</v>
      </c>
      <c r="C327" s="1" t="s">
        <v>3</v>
      </c>
      <c r="D327" s="39">
        <v>0.02</v>
      </c>
      <c r="E327" s="39">
        <v>12.53</v>
      </c>
      <c r="F327" s="39">
        <v>0.49</v>
      </c>
      <c r="G327" s="39">
        <v>0.38</v>
      </c>
      <c r="H327" s="39">
        <v>263.39999999999998</v>
      </c>
      <c r="I327" s="42">
        <f>IF(Table2[[#This Row],[Order Priority]]=Introduction!$B$42,1,0)</f>
        <v>0</v>
      </c>
      <c r="J327" s="42">
        <f>IF(Table2[[#This Row],[Order Priority]]=Introduction!$B$43,1,0)</f>
        <v>0</v>
      </c>
      <c r="K327" s="42">
        <f>IF(Table2[[#This Row],[Order Priority]]=Introduction!$B$44,1,0)</f>
        <v>0</v>
      </c>
      <c r="L327" s="42">
        <f>IF(Table2[[#This Row],[Order Priority]]=Introduction!$B$45,1,0)</f>
        <v>0</v>
      </c>
      <c r="M327" s="42">
        <f>IF(Table2[[#This Row],[Ship Mode]]=Introduction!$C$42,1,0)</f>
        <v>0</v>
      </c>
      <c r="N327" s="41">
        <f>IF(Table2[[#This Row],[Ship Mode]]=Introduction!$C$44,1,0)</f>
        <v>1</v>
      </c>
      <c r="O327" s="41">
        <f>IF(Table2[[#This Row],[Customer Segment]]=Introduction!$D$45,1,0)</f>
        <v>1</v>
      </c>
      <c r="P327" s="41">
        <f>IF(Table2[[#This Row],[Customer Segment]]=Introduction!$D$42,1,0)</f>
        <v>0</v>
      </c>
      <c r="Q327" s="41">
        <f>IF(Table2[[#This Row],[Customer Segment]]=Introduction!$D$44,1,0)</f>
        <v>0</v>
      </c>
      <c r="R327" s="1">
        <v>594.44000000000005</v>
      </c>
      <c r="S3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454.12627839061764</v>
      </c>
    </row>
    <row r="328" spans="1:19" x14ac:dyDescent="0.2">
      <c r="A328" s="1" t="s">
        <v>46</v>
      </c>
      <c r="B328" s="1" t="s">
        <v>63</v>
      </c>
      <c r="C328" s="1" t="s">
        <v>3</v>
      </c>
      <c r="D328" s="37">
        <v>7.0000000000000007E-2</v>
      </c>
      <c r="E328" s="37">
        <v>5.18</v>
      </c>
      <c r="F328" s="37">
        <v>2.04</v>
      </c>
      <c r="G328" s="37">
        <v>0.36</v>
      </c>
      <c r="H328" s="37">
        <v>37.31</v>
      </c>
      <c r="I328" s="42">
        <f>IF(Table2[[#This Row],[Order Priority]]=Introduction!$B$42,1,0)</f>
        <v>0</v>
      </c>
      <c r="J328" s="42">
        <f>IF(Table2[[#This Row],[Order Priority]]=Introduction!$B$43,1,0)</f>
        <v>0</v>
      </c>
      <c r="K328" s="42">
        <f>IF(Table2[[#This Row],[Order Priority]]=Introduction!$B$44,1,0)</f>
        <v>0</v>
      </c>
      <c r="L328" s="42">
        <f>IF(Table2[[#This Row],[Order Priority]]=Introduction!$B$45,1,0)</f>
        <v>0</v>
      </c>
      <c r="M328" s="42">
        <f>IF(Table2[[#This Row],[Ship Mode]]=Introduction!$C$42,1,0)</f>
        <v>0</v>
      </c>
      <c r="N328" s="41">
        <f>IF(Table2[[#This Row],[Ship Mode]]=Introduction!$C$44,1,0)</f>
        <v>0</v>
      </c>
      <c r="O328" s="41">
        <f>IF(Table2[[#This Row],[Customer Segment]]=Introduction!$D$45,1,0)</f>
        <v>1</v>
      </c>
      <c r="P328" s="41">
        <f>IF(Table2[[#This Row],[Customer Segment]]=Introduction!$D$42,1,0)</f>
        <v>0</v>
      </c>
      <c r="Q328" s="41">
        <f>IF(Table2[[#This Row],[Customer Segment]]=Introduction!$D$44,1,0)</f>
        <v>0</v>
      </c>
      <c r="R328" s="34">
        <v>228.5</v>
      </c>
      <c r="S3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110.53493857399899</v>
      </c>
    </row>
    <row r="329" spans="1:19" x14ac:dyDescent="0.2">
      <c r="A329" s="1" t="s">
        <v>46</v>
      </c>
      <c r="B329" s="1" t="s">
        <v>14</v>
      </c>
      <c r="C329" s="1" t="s">
        <v>3</v>
      </c>
      <c r="D329" s="39">
        <v>0.02</v>
      </c>
      <c r="E329" s="39">
        <v>12.53</v>
      </c>
      <c r="F329" s="39">
        <v>0.49</v>
      </c>
      <c r="G329" s="39">
        <v>0.38</v>
      </c>
      <c r="H329" s="39">
        <v>104.7213</v>
      </c>
      <c r="I329" s="42">
        <f>IF(Table2[[#This Row],[Order Priority]]=Introduction!$B$42,1,0)</f>
        <v>0</v>
      </c>
      <c r="J329" s="42">
        <f>IF(Table2[[#This Row],[Order Priority]]=Introduction!$B$43,1,0)</f>
        <v>0</v>
      </c>
      <c r="K329" s="42">
        <f>IF(Table2[[#This Row],[Order Priority]]=Introduction!$B$44,1,0)</f>
        <v>0</v>
      </c>
      <c r="L329" s="42">
        <f>IF(Table2[[#This Row],[Order Priority]]=Introduction!$B$45,1,0)</f>
        <v>0</v>
      </c>
      <c r="M329" s="42">
        <f>IF(Table2[[#This Row],[Ship Mode]]=Introduction!$C$42,1,0)</f>
        <v>0</v>
      </c>
      <c r="N329" s="41">
        <f>IF(Table2[[#This Row],[Ship Mode]]=Introduction!$C$44,1,0)</f>
        <v>1</v>
      </c>
      <c r="O329" s="41">
        <f>IF(Table2[[#This Row],[Customer Segment]]=Introduction!$D$45,1,0)</f>
        <v>1</v>
      </c>
      <c r="P329" s="41">
        <f>IF(Table2[[#This Row],[Customer Segment]]=Introduction!$D$42,1,0)</f>
        <v>0</v>
      </c>
      <c r="Q329" s="41">
        <f>IF(Table2[[#This Row],[Customer Segment]]=Introduction!$D$44,1,0)</f>
        <v>0</v>
      </c>
      <c r="R329" s="1">
        <v>151.77000000000001</v>
      </c>
      <c r="S3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291.63520799642322</v>
      </c>
    </row>
    <row r="330" spans="1:19" x14ac:dyDescent="0.2">
      <c r="A330" s="1" t="s">
        <v>46</v>
      </c>
      <c r="B330" s="1" t="s">
        <v>63</v>
      </c>
      <c r="C330" s="1" t="s">
        <v>3</v>
      </c>
      <c r="D330" s="37">
        <v>7.0000000000000007E-2</v>
      </c>
      <c r="E330" s="37">
        <v>5.18</v>
      </c>
      <c r="F330" s="37">
        <v>2.04</v>
      </c>
      <c r="G330" s="37">
        <v>0.36</v>
      </c>
      <c r="H330" s="37">
        <v>37.31</v>
      </c>
      <c r="I330" s="42">
        <f>IF(Table2[[#This Row],[Order Priority]]=Introduction!$B$42,1,0)</f>
        <v>0</v>
      </c>
      <c r="J330" s="42">
        <f>IF(Table2[[#This Row],[Order Priority]]=Introduction!$B$43,1,0)</f>
        <v>0</v>
      </c>
      <c r="K330" s="42">
        <f>IF(Table2[[#This Row],[Order Priority]]=Introduction!$B$44,1,0)</f>
        <v>0</v>
      </c>
      <c r="L330" s="42">
        <f>IF(Table2[[#This Row],[Order Priority]]=Introduction!$B$45,1,0)</f>
        <v>0</v>
      </c>
      <c r="M330" s="42">
        <f>IF(Table2[[#This Row],[Ship Mode]]=Introduction!$C$42,1,0)</f>
        <v>0</v>
      </c>
      <c r="N330" s="41">
        <f>IF(Table2[[#This Row],[Ship Mode]]=Introduction!$C$44,1,0)</f>
        <v>0</v>
      </c>
      <c r="O330" s="41">
        <f>IF(Table2[[#This Row],[Customer Segment]]=Introduction!$D$45,1,0)</f>
        <v>1</v>
      </c>
      <c r="P330" s="41">
        <f>IF(Table2[[#This Row],[Customer Segment]]=Introduction!$D$42,1,0)</f>
        <v>0</v>
      </c>
      <c r="Q330" s="41">
        <f>IF(Table2[[#This Row],[Customer Segment]]=Introduction!$D$44,1,0)</f>
        <v>0</v>
      </c>
      <c r="R330" s="34">
        <v>57.13</v>
      </c>
      <c r="S3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110.53493857399899</v>
      </c>
    </row>
    <row r="331" spans="1:19" x14ac:dyDescent="0.2">
      <c r="A331" s="1" t="s">
        <v>46</v>
      </c>
      <c r="B331" s="1" t="s">
        <v>63</v>
      </c>
      <c r="C331" s="1" t="s">
        <v>47</v>
      </c>
      <c r="D331" s="39">
        <v>0.1</v>
      </c>
      <c r="E331" s="39">
        <v>110.99</v>
      </c>
      <c r="F331" s="39">
        <v>8.99</v>
      </c>
      <c r="G331" s="39">
        <v>0.56999999999999995</v>
      </c>
      <c r="H331" s="39">
        <v>3285.48</v>
      </c>
      <c r="I331" s="42">
        <f>IF(Table2[[#This Row],[Order Priority]]=Introduction!$B$42,1,0)</f>
        <v>0</v>
      </c>
      <c r="J331" s="42">
        <f>IF(Table2[[#This Row],[Order Priority]]=Introduction!$B$43,1,0)</f>
        <v>0</v>
      </c>
      <c r="K331" s="42">
        <f>IF(Table2[[#This Row],[Order Priority]]=Introduction!$B$44,1,0)</f>
        <v>0</v>
      </c>
      <c r="L331" s="42">
        <f>IF(Table2[[#This Row],[Order Priority]]=Introduction!$B$45,1,0)</f>
        <v>0</v>
      </c>
      <c r="M331" s="42">
        <f>IF(Table2[[#This Row],[Ship Mode]]=Introduction!$C$42,1,0)</f>
        <v>0</v>
      </c>
      <c r="N331" s="41">
        <f>IF(Table2[[#This Row],[Ship Mode]]=Introduction!$C$44,1,0)</f>
        <v>0</v>
      </c>
      <c r="O331" s="41">
        <f>IF(Table2[[#This Row],[Customer Segment]]=Introduction!$D$45,1,0)</f>
        <v>0</v>
      </c>
      <c r="P331" s="41">
        <f>IF(Table2[[#This Row],[Customer Segment]]=Introduction!$D$42,1,0)</f>
        <v>0</v>
      </c>
      <c r="Q331" s="41">
        <f>IF(Table2[[#This Row],[Customer Segment]]=Introduction!$D$44,1,0)</f>
        <v>1</v>
      </c>
      <c r="R331" s="1">
        <v>627.78</v>
      </c>
      <c r="S3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4154.5584850853975</v>
      </c>
    </row>
    <row r="332" spans="1:19" x14ac:dyDescent="0.2">
      <c r="A332" s="1" t="s">
        <v>46</v>
      </c>
      <c r="B332" s="1" t="s">
        <v>14</v>
      </c>
      <c r="C332" s="1" t="s">
        <v>47</v>
      </c>
      <c r="D332" s="37">
        <v>0.08</v>
      </c>
      <c r="E332" s="37">
        <v>205.99</v>
      </c>
      <c r="F332" s="37">
        <v>2.5</v>
      </c>
      <c r="G332" s="37">
        <v>0.59</v>
      </c>
      <c r="H332" s="37">
        <v>997.38144</v>
      </c>
      <c r="I332" s="42">
        <f>IF(Table2[[#This Row],[Order Priority]]=Introduction!$B$42,1,0)</f>
        <v>0</v>
      </c>
      <c r="J332" s="42">
        <f>IF(Table2[[#This Row],[Order Priority]]=Introduction!$B$43,1,0)</f>
        <v>0</v>
      </c>
      <c r="K332" s="42">
        <f>IF(Table2[[#This Row],[Order Priority]]=Introduction!$B$44,1,0)</f>
        <v>0</v>
      </c>
      <c r="L332" s="42">
        <f>IF(Table2[[#This Row],[Order Priority]]=Introduction!$B$45,1,0)</f>
        <v>0</v>
      </c>
      <c r="M332" s="42">
        <f>IF(Table2[[#This Row],[Ship Mode]]=Introduction!$C$42,1,0)</f>
        <v>0</v>
      </c>
      <c r="N332" s="41">
        <f>IF(Table2[[#This Row],[Ship Mode]]=Introduction!$C$44,1,0)</f>
        <v>1</v>
      </c>
      <c r="O332" s="41">
        <f>IF(Table2[[#This Row],[Customer Segment]]=Introduction!$D$45,1,0)</f>
        <v>0</v>
      </c>
      <c r="P332" s="41">
        <f>IF(Table2[[#This Row],[Customer Segment]]=Introduction!$D$42,1,0)</f>
        <v>0</v>
      </c>
      <c r="Q332" s="41">
        <f>IF(Table2[[#This Row],[Customer Segment]]=Introduction!$D$44,1,0)</f>
        <v>1</v>
      </c>
      <c r="R332" s="34">
        <v>1610.84</v>
      </c>
      <c r="S3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2041.815377858662</v>
      </c>
    </row>
    <row r="333" spans="1:19" x14ac:dyDescent="0.2">
      <c r="A333" s="1" t="s">
        <v>1</v>
      </c>
      <c r="B333" s="1" t="s">
        <v>2</v>
      </c>
      <c r="C333" s="1" t="s">
        <v>70</v>
      </c>
      <c r="D333" s="39">
        <v>7.0000000000000007E-2</v>
      </c>
      <c r="E333" s="39">
        <v>3502.14</v>
      </c>
      <c r="F333" s="39">
        <v>8.73</v>
      </c>
      <c r="G333" s="39">
        <v>0.56999999999999995</v>
      </c>
      <c r="H333" s="39">
        <v>-6923.5991999999997</v>
      </c>
      <c r="I333" s="42">
        <f>IF(Table2[[#This Row],[Order Priority]]=Introduction!$B$42,1,0)</f>
        <v>1</v>
      </c>
      <c r="J333" s="42">
        <f>IF(Table2[[#This Row],[Order Priority]]=Introduction!$B$43,1,0)</f>
        <v>0</v>
      </c>
      <c r="K333" s="42">
        <f>IF(Table2[[#This Row],[Order Priority]]=Introduction!$B$44,1,0)</f>
        <v>0</v>
      </c>
      <c r="L333" s="42">
        <f>IF(Table2[[#This Row],[Order Priority]]=Introduction!$B$45,1,0)</f>
        <v>0</v>
      </c>
      <c r="M333" s="42">
        <f>IF(Table2[[#This Row],[Ship Mode]]=Introduction!$C$42,1,0)</f>
        <v>1</v>
      </c>
      <c r="N333" s="41">
        <f>IF(Table2[[#This Row],[Ship Mode]]=Introduction!$C$44,1,0)</f>
        <v>0</v>
      </c>
      <c r="O333" s="41">
        <f>IF(Table2[[#This Row],[Customer Segment]]=Introduction!$D$45,1,0)</f>
        <v>0</v>
      </c>
      <c r="P333" s="41">
        <f>IF(Table2[[#This Row],[Customer Segment]]=Introduction!$D$42,1,0)</f>
        <v>0</v>
      </c>
      <c r="Q333" s="41">
        <f>IF(Table2[[#This Row],[Customer Segment]]=Introduction!$D$44,1,0)</f>
        <v>0</v>
      </c>
      <c r="R333" s="1">
        <v>3267.55</v>
      </c>
      <c r="S3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4675.0973192454449</v>
      </c>
    </row>
    <row r="334" spans="1:19" x14ac:dyDescent="0.2">
      <c r="A334" s="1" t="s">
        <v>1</v>
      </c>
      <c r="B334" s="1" t="s">
        <v>2</v>
      </c>
      <c r="C334" s="1" t="s">
        <v>70</v>
      </c>
      <c r="D334" s="37">
        <v>0</v>
      </c>
      <c r="E334" s="37">
        <v>122.99</v>
      </c>
      <c r="F334" s="37">
        <v>70.2</v>
      </c>
      <c r="G334" s="37">
        <v>0.74</v>
      </c>
      <c r="H334" s="37">
        <v>-1764.29</v>
      </c>
      <c r="I334" s="42">
        <f>IF(Table2[[#This Row],[Order Priority]]=Introduction!$B$42,1,0)</f>
        <v>1</v>
      </c>
      <c r="J334" s="42">
        <f>IF(Table2[[#This Row],[Order Priority]]=Introduction!$B$43,1,0)</f>
        <v>0</v>
      </c>
      <c r="K334" s="42">
        <f>IF(Table2[[#This Row],[Order Priority]]=Introduction!$B$44,1,0)</f>
        <v>0</v>
      </c>
      <c r="L334" s="42">
        <f>IF(Table2[[#This Row],[Order Priority]]=Introduction!$B$45,1,0)</f>
        <v>0</v>
      </c>
      <c r="M334" s="42">
        <f>IF(Table2[[#This Row],[Ship Mode]]=Introduction!$C$42,1,0)</f>
        <v>1</v>
      </c>
      <c r="N334" s="41">
        <f>IF(Table2[[#This Row],[Ship Mode]]=Introduction!$C$44,1,0)</f>
        <v>0</v>
      </c>
      <c r="O334" s="41">
        <f>IF(Table2[[#This Row],[Customer Segment]]=Introduction!$D$45,1,0)</f>
        <v>0</v>
      </c>
      <c r="P334" s="41">
        <f>IF(Table2[[#This Row],[Customer Segment]]=Introduction!$D$42,1,0)</f>
        <v>0</v>
      </c>
      <c r="Q334" s="41">
        <f>IF(Table2[[#This Row],[Customer Segment]]=Introduction!$D$44,1,0)</f>
        <v>0</v>
      </c>
      <c r="R334" s="34">
        <v>1794.88</v>
      </c>
      <c r="S3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1257.4428472341153</v>
      </c>
    </row>
    <row r="335" spans="1:19" x14ac:dyDescent="0.2">
      <c r="A335" s="1" t="s">
        <v>1</v>
      </c>
      <c r="B335" s="1" t="s">
        <v>63</v>
      </c>
      <c r="C335" s="1" t="s">
        <v>70</v>
      </c>
      <c r="D335" s="39">
        <v>0.01</v>
      </c>
      <c r="E335" s="39">
        <v>60.97</v>
      </c>
      <c r="F335" s="39">
        <v>4.5</v>
      </c>
      <c r="G335" s="39">
        <v>0.56000000000000005</v>
      </c>
      <c r="H335" s="39">
        <v>527.87760000000003</v>
      </c>
      <c r="I335" s="42">
        <f>IF(Table2[[#This Row],[Order Priority]]=Introduction!$B$42,1,0)</f>
        <v>1</v>
      </c>
      <c r="J335" s="42">
        <f>IF(Table2[[#This Row],[Order Priority]]=Introduction!$B$43,1,0)</f>
        <v>0</v>
      </c>
      <c r="K335" s="42">
        <f>IF(Table2[[#This Row],[Order Priority]]=Introduction!$B$44,1,0)</f>
        <v>0</v>
      </c>
      <c r="L335" s="42">
        <f>IF(Table2[[#This Row],[Order Priority]]=Introduction!$B$45,1,0)</f>
        <v>0</v>
      </c>
      <c r="M335" s="42">
        <f>IF(Table2[[#This Row],[Ship Mode]]=Introduction!$C$42,1,0)</f>
        <v>0</v>
      </c>
      <c r="N335" s="41">
        <f>IF(Table2[[#This Row],[Ship Mode]]=Introduction!$C$44,1,0)</f>
        <v>0</v>
      </c>
      <c r="O335" s="41">
        <f>IF(Table2[[#This Row],[Customer Segment]]=Introduction!$D$45,1,0)</f>
        <v>0</v>
      </c>
      <c r="P335" s="41">
        <f>IF(Table2[[#This Row],[Customer Segment]]=Introduction!$D$42,1,0)</f>
        <v>0</v>
      </c>
      <c r="Q335" s="41">
        <f>IF(Table2[[#This Row],[Customer Segment]]=Introduction!$D$44,1,0)</f>
        <v>0</v>
      </c>
      <c r="R335" s="1">
        <v>765.04</v>
      </c>
      <c r="S3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1159.5871493447628</v>
      </c>
    </row>
    <row r="336" spans="1:19" x14ac:dyDescent="0.2">
      <c r="A336" s="1" t="s">
        <v>13</v>
      </c>
      <c r="B336" s="1" t="s">
        <v>14</v>
      </c>
      <c r="C336" s="1" t="s">
        <v>70</v>
      </c>
      <c r="D336" s="37">
        <v>0.06</v>
      </c>
      <c r="E336" s="37">
        <v>55.48</v>
      </c>
      <c r="F336" s="37">
        <v>14.3</v>
      </c>
      <c r="G336" s="37">
        <v>0.37</v>
      </c>
      <c r="H336" s="37">
        <v>-28.296800000000001</v>
      </c>
      <c r="I336" s="42">
        <f>IF(Table2[[#This Row],[Order Priority]]=Introduction!$B$42,1,0)</f>
        <v>0</v>
      </c>
      <c r="J336" s="42">
        <f>IF(Table2[[#This Row],[Order Priority]]=Introduction!$B$43,1,0)</f>
        <v>1</v>
      </c>
      <c r="K336" s="42">
        <f>IF(Table2[[#This Row],[Order Priority]]=Introduction!$B$44,1,0)</f>
        <v>0</v>
      </c>
      <c r="L336" s="42">
        <f>IF(Table2[[#This Row],[Order Priority]]=Introduction!$B$45,1,0)</f>
        <v>0</v>
      </c>
      <c r="M336" s="42">
        <f>IF(Table2[[#This Row],[Ship Mode]]=Introduction!$C$42,1,0)</f>
        <v>0</v>
      </c>
      <c r="N336" s="41">
        <f>IF(Table2[[#This Row],[Ship Mode]]=Introduction!$C$44,1,0)</f>
        <v>1</v>
      </c>
      <c r="O336" s="41">
        <f>IF(Table2[[#This Row],[Customer Segment]]=Introduction!$D$45,1,0)</f>
        <v>0</v>
      </c>
      <c r="P336" s="41">
        <f>IF(Table2[[#This Row],[Customer Segment]]=Introduction!$D$42,1,0)</f>
        <v>0</v>
      </c>
      <c r="Q336" s="41">
        <f>IF(Table2[[#This Row],[Customer Segment]]=Introduction!$D$44,1,0)</f>
        <v>0</v>
      </c>
      <c r="R336" s="34">
        <v>67.489999999999995</v>
      </c>
      <c r="S3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442.46402756628834</v>
      </c>
    </row>
    <row r="337" spans="1:19" x14ac:dyDescent="0.2">
      <c r="A337" s="1" t="s">
        <v>13</v>
      </c>
      <c r="B337" s="1" t="s">
        <v>14</v>
      </c>
      <c r="C337" s="1" t="s">
        <v>70</v>
      </c>
      <c r="D337" s="39">
        <v>0.02</v>
      </c>
      <c r="E337" s="39">
        <v>1.68</v>
      </c>
      <c r="F337" s="39">
        <v>1.57</v>
      </c>
      <c r="G337" s="39">
        <v>0.59</v>
      </c>
      <c r="H337" s="39">
        <v>-5.3071999999999999</v>
      </c>
      <c r="I337" s="42">
        <f>IF(Table2[[#This Row],[Order Priority]]=Introduction!$B$42,1,0)</f>
        <v>0</v>
      </c>
      <c r="J337" s="42">
        <f>IF(Table2[[#This Row],[Order Priority]]=Introduction!$B$43,1,0)</f>
        <v>1</v>
      </c>
      <c r="K337" s="42">
        <f>IF(Table2[[#This Row],[Order Priority]]=Introduction!$B$44,1,0)</f>
        <v>0</v>
      </c>
      <c r="L337" s="42">
        <f>IF(Table2[[#This Row],[Order Priority]]=Introduction!$B$45,1,0)</f>
        <v>0</v>
      </c>
      <c r="M337" s="42">
        <f>IF(Table2[[#This Row],[Ship Mode]]=Introduction!$C$42,1,0)</f>
        <v>0</v>
      </c>
      <c r="N337" s="41">
        <f>IF(Table2[[#This Row],[Ship Mode]]=Introduction!$C$44,1,0)</f>
        <v>1</v>
      </c>
      <c r="O337" s="41">
        <f>IF(Table2[[#This Row],[Customer Segment]]=Introduction!$D$45,1,0)</f>
        <v>0</v>
      </c>
      <c r="P337" s="41">
        <f>IF(Table2[[#This Row],[Customer Segment]]=Introduction!$D$42,1,0)</f>
        <v>0</v>
      </c>
      <c r="Q337" s="41">
        <f>IF(Table2[[#This Row],[Customer Segment]]=Introduction!$D$44,1,0)</f>
        <v>0</v>
      </c>
      <c r="R337" s="1">
        <v>2.25</v>
      </c>
      <c r="S3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154.88626564652284</v>
      </c>
    </row>
    <row r="338" spans="1:19" x14ac:dyDescent="0.2">
      <c r="A338" s="1" t="s">
        <v>23</v>
      </c>
      <c r="B338" s="1" t="s">
        <v>14</v>
      </c>
      <c r="C338" s="1" t="s">
        <v>70</v>
      </c>
      <c r="D338" s="37">
        <v>0.02</v>
      </c>
      <c r="E338" s="37">
        <v>59.98</v>
      </c>
      <c r="F338" s="37">
        <v>3.99</v>
      </c>
      <c r="G338" s="37">
        <v>0.56999999999999995</v>
      </c>
      <c r="H338" s="37">
        <v>-54.622</v>
      </c>
      <c r="I338" s="42">
        <f>IF(Table2[[#This Row],[Order Priority]]=Introduction!$B$42,1,0)</f>
        <v>0</v>
      </c>
      <c r="J338" s="42">
        <f>IF(Table2[[#This Row],[Order Priority]]=Introduction!$B$43,1,0)</f>
        <v>0</v>
      </c>
      <c r="K338" s="42">
        <f>IF(Table2[[#This Row],[Order Priority]]=Introduction!$B$44,1,0)</f>
        <v>1</v>
      </c>
      <c r="L338" s="42">
        <f>IF(Table2[[#This Row],[Order Priority]]=Introduction!$B$45,1,0)</f>
        <v>0</v>
      </c>
      <c r="M338" s="42">
        <f>IF(Table2[[#This Row],[Ship Mode]]=Introduction!$C$42,1,0)</f>
        <v>0</v>
      </c>
      <c r="N338" s="41">
        <f>IF(Table2[[#This Row],[Ship Mode]]=Introduction!$C$44,1,0)</f>
        <v>1</v>
      </c>
      <c r="O338" s="41">
        <f>IF(Table2[[#This Row],[Customer Segment]]=Introduction!$D$45,1,0)</f>
        <v>0</v>
      </c>
      <c r="P338" s="41">
        <f>IF(Table2[[#This Row],[Customer Segment]]=Introduction!$D$42,1,0)</f>
        <v>0</v>
      </c>
      <c r="Q338" s="41">
        <f>IF(Table2[[#This Row],[Customer Segment]]=Introduction!$D$44,1,0)</f>
        <v>0</v>
      </c>
      <c r="R338" s="34">
        <v>63.48</v>
      </c>
      <c r="S3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419.57110284424061</v>
      </c>
    </row>
    <row r="339" spans="1:19" x14ac:dyDescent="0.2">
      <c r="A339" s="1" t="s">
        <v>23</v>
      </c>
      <c r="B339" s="1" t="s">
        <v>14</v>
      </c>
      <c r="C339" s="1" t="s">
        <v>70</v>
      </c>
      <c r="D339" s="39">
        <v>0.03</v>
      </c>
      <c r="E339" s="39">
        <v>5.18</v>
      </c>
      <c r="F339" s="39">
        <v>5.74</v>
      </c>
      <c r="G339" s="39">
        <v>0.36</v>
      </c>
      <c r="H339" s="39">
        <v>-126.81417999999999</v>
      </c>
      <c r="I339" s="42">
        <f>IF(Table2[[#This Row],[Order Priority]]=Introduction!$B$42,1,0)</f>
        <v>0</v>
      </c>
      <c r="J339" s="42">
        <f>IF(Table2[[#This Row],[Order Priority]]=Introduction!$B$43,1,0)</f>
        <v>0</v>
      </c>
      <c r="K339" s="42">
        <f>IF(Table2[[#This Row],[Order Priority]]=Introduction!$B$44,1,0)</f>
        <v>1</v>
      </c>
      <c r="L339" s="42">
        <f>IF(Table2[[#This Row],[Order Priority]]=Introduction!$B$45,1,0)</f>
        <v>0</v>
      </c>
      <c r="M339" s="42">
        <f>IF(Table2[[#This Row],[Ship Mode]]=Introduction!$C$42,1,0)</f>
        <v>0</v>
      </c>
      <c r="N339" s="41">
        <f>IF(Table2[[#This Row],[Ship Mode]]=Introduction!$C$44,1,0)</f>
        <v>1</v>
      </c>
      <c r="O339" s="41">
        <f>IF(Table2[[#This Row],[Customer Segment]]=Introduction!$D$45,1,0)</f>
        <v>0</v>
      </c>
      <c r="P339" s="41">
        <f>IF(Table2[[#This Row],[Customer Segment]]=Introduction!$D$42,1,0)</f>
        <v>0</v>
      </c>
      <c r="Q339" s="41">
        <f>IF(Table2[[#This Row],[Customer Segment]]=Introduction!$D$44,1,0)</f>
        <v>0</v>
      </c>
      <c r="R339" s="1">
        <v>47.64</v>
      </c>
      <c r="S3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41.158284083031418</v>
      </c>
    </row>
    <row r="340" spans="1:19" x14ac:dyDescent="0.2">
      <c r="A340" s="1" t="s">
        <v>92</v>
      </c>
      <c r="B340" s="1" t="s">
        <v>63</v>
      </c>
      <c r="C340" s="1" t="s">
        <v>47</v>
      </c>
      <c r="D340" s="37">
        <v>0</v>
      </c>
      <c r="E340" s="37">
        <v>6.88</v>
      </c>
      <c r="F340" s="37">
        <v>2</v>
      </c>
      <c r="G340" s="37">
        <v>0.39</v>
      </c>
      <c r="H340" s="37">
        <v>34.067999999999998</v>
      </c>
      <c r="I340" s="42">
        <f>IF(Table2[[#This Row],[Order Priority]]=Introduction!$B$42,1,0)</f>
        <v>0</v>
      </c>
      <c r="J340" s="42">
        <f>IF(Table2[[#This Row],[Order Priority]]=Introduction!$B$43,1,0)</f>
        <v>0</v>
      </c>
      <c r="K340" s="42">
        <f>IF(Table2[[#This Row],[Order Priority]]=Introduction!$B$44,1,0)</f>
        <v>0</v>
      </c>
      <c r="L340" s="42">
        <f>IF(Table2[[#This Row],[Order Priority]]=Introduction!$B$45,1,0)</f>
        <v>1</v>
      </c>
      <c r="M340" s="42">
        <f>IF(Table2[[#This Row],[Ship Mode]]=Introduction!$C$42,1,0)</f>
        <v>0</v>
      </c>
      <c r="N340" s="41">
        <f>IF(Table2[[#This Row],[Ship Mode]]=Introduction!$C$44,1,0)</f>
        <v>0</v>
      </c>
      <c r="O340" s="41">
        <f>IF(Table2[[#This Row],[Customer Segment]]=Introduction!$D$45,1,0)</f>
        <v>0</v>
      </c>
      <c r="P340" s="41">
        <f>IF(Table2[[#This Row],[Customer Segment]]=Introduction!$D$42,1,0)</f>
        <v>0</v>
      </c>
      <c r="Q340" s="41">
        <f>IF(Table2[[#This Row],[Customer Segment]]=Introduction!$D$44,1,0)</f>
        <v>1</v>
      </c>
      <c r="R340" s="34">
        <v>267.52999999999997</v>
      </c>
      <c r="S3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33.839731155429092</v>
      </c>
    </row>
    <row r="341" spans="1:19" x14ac:dyDescent="0.2">
      <c r="A341" s="1" t="s">
        <v>92</v>
      </c>
      <c r="B341" s="1" t="s">
        <v>63</v>
      </c>
      <c r="C341" s="1" t="s">
        <v>47</v>
      </c>
      <c r="D341" s="39">
        <v>0</v>
      </c>
      <c r="E341" s="39">
        <v>6.88</v>
      </c>
      <c r="F341" s="39">
        <v>2</v>
      </c>
      <c r="G341" s="39">
        <v>0.39</v>
      </c>
      <c r="H341" s="39">
        <v>46.147199999999998</v>
      </c>
      <c r="I341" s="42">
        <f>IF(Table2[[#This Row],[Order Priority]]=Introduction!$B$42,1,0)</f>
        <v>0</v>
      </c>
      <c r="J341" s="42">
        <f>IF(Table2[[#This Row],[Order Priority]]=Introduction!$B$43,1,0)</f>
        <v>0</v>
      </c>
      <c r="K341" s="42">
        <f>IF(Table2[[#This Row],[Order Priority]]=Introduction!$B$44,1,0)</f>
        <v>0</v>
      </c>
      <c r="L341" s="42">
        <f>IF(Table2[[#This Row],[Order Priority]]=Introduction!$B$45,1,0)</f>
        <v>1</v>
      </c>
      <c r="M341" s="42">
        <f>IF(Table2[[#This Row],[Ship Mode]]=Introduction!$C$42,1,0)</f>
        <v>0</v>
      </c>
      <c r="N341" s="41">
        <f>IF(Table2[[#This Row],[Ship Mode]]=Introduction!$C$44,1,0)</f>
        <v>0</v>
      </c>
      <c r="O341" s="41">
        <f>IF(Table2[[#This Row],[Customer Segment]]=Introduction!$D$45,1,0)</f>
        <v>0</v>
      </c>
      <c r="P341" s="41">
        <f>IF(Table2[[#This Row],[Customer Segment]]=Introduction!$D$42,1,0)</f>
        <v>0</v>
      </c>
      <c r="Q341" s="41">
        <f>IF(Table2[[#This Row],[Customer Segment]]=Introduction!$D$44,1,0)</f>
        <v>1</v>
      </c>
      <c r="R341" s="1">
        <v>66.88</v>
      </c>
      <c r="S3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46.209142661230146</v>
      </c>
    </row>
    <row r="342" spans="1:19" x14ac:dyDescent="0.2">
      <c r="A342" s="1" t="s">
        <v>92</v>
      </c>
      <c r="B342" s="1" t="s">
        <v>63</v>
      </c>
      <c r="C342" s="1" t="s">
        <v>47</v>
      </c>
      <c r="D342" s="37">
        <v>0.03</v>
      </c>
      <c r="E342" s="37">
        <v>32.479999999999997</v>
      </c>
      <c r="F342" s="37">
        <v>35</v>
      </c>
      <c r="G342" s="37">
        <v>0.81</v>
      </c>
      <c r="H342" s="37">
        <v>-1116.3348000000001</v>
      </c>
      <c r="I342" s="42">
        <f>IF(Table2[[#This Row],[Order Priority]]=Introduction!$B$42,1,0)</f>
        <v>0</v>
      </c>
      <c r="J342" s="42">
        <f>IF(Table2[[#This Row],[Order Priority]]=Introduction!$B$43,1,0)</f>
        <v>0</v>
      </c>
      <c r="K342" s="42">
        <f>IF(Table2[[#This Row],[Order Priority]]=Introduction!$B$44,1,0)</f>
        <v>0</v>
      </c>
      <c r="L342" s="42">
        <f>IF(Table2[[#This Row],[Order Priority]]=Introduction!$B$45,1,0)</f>
        <v>1</v>
      </c>
      <c r="M342" s="42">
        <f>IF(Table2[[#This Row],[Ship Mode]]=Introduction!$C$42,1,0)</f>
        <v>0</v>
      </c>
      <c r="N342" s="41">
        <f>IF(Table2[[#This Row],[Ship Mode]]=Introduction!$C$44,1,0)</f>
        <v>0</v>
      </c>
      <c r="O342" s="41">
        <f>IF(Table2[[#This Row],[Customer Segment]]=Introduction!$D$45,1,0)</f>
        <v>0</v>
      </c>
      <c r="P342" s="41">
        <f>IF(Table2[[#This Row],[Customer Segment]]=Introduction!$D$42,1,0)</f>
        <v>0</v>
      </c>
      <c r="Q342" s="41">
        <f>IF(Table2[[#This Row],[Customer Segment]]=Introduction!$D$44,1,0)</f>
        <v>1</v>
      </c>
      <c r="R342" s="34">
        <v>274.91000000000003</v>
      </c>
      <c r="S3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177.37741157147167</v>
      </c>
    </row>
    <row r="343" spans="1:19" x14ac:dyDescent="0.2">
      <c r="A343" s="1" t="s">
        <v>1</v>
      </c>
      <c r="B343" s="1" t="s">
        <v>14</v>
      </c>
      <c r="C343" s="1" t="s">
        <v>15</v>
      </c>
      <c r="D343" s="39">
        <v>0.09</v>
      </c>
      <c r="E343" s="39">
        <v>95.99</v>
      </c>
      <c r="F343" s="39">
        <v>4.9000000000000004</v>
      </c>
      <c r="G343" s="39">
        <v>0.56000000000000005</v>
      </c>
      <c r="H343" s="39">
        <v>34.302</v>
      </c>
      <c r="I343" s="42">
        <f>IF(Table2[[#This Row],[Order Priority]]=Introduction!$B$42,1,0)</f>
        <v>1</v>
      </c>
      <c r="J343" s="42">
        <f>IF(Table2[[#This Row],[Order Priority]]=Introduction!$B$43,1,0)</f>
        <v>0</v>
      </c>
      <c r="K343" s="42">
        <f>IF(Table2[[#This Row],[Order Priority]]=Introduction!$B$44,1,0)</f>
        <v>0</v>
      </c>
      <c r="L343" s="42">
        <f>IF(Table2[[#This Row],[Order Priority]]=Introduction!$B$45,1,0)</f>
        <v>0</v>
      </c>
      <c r="M343" s="42">
        <f>IF(Table2[[#This Row],[Ship Mode]]=Introduction!$C$42,1,0)</f>
        <v>0</v>
      </c>
      <c r="N343" s="41">
        <f>IF(Table2[[#This Row],[Ship Mode]]=Introduction!$C$44,1,0)</f>
        <v>1</v>
      </c>
      <c r="O343" s="41">
        <f>IF(Table2[[#This Row],[Customer Segment]]=Introduction!$D$45,1,0)</f>
        <v>0</v>
      </c>
      <c r="P343" s="41">
        <f>IF(Table2[[#This Row],[Customer Segment]]=Introduction!$D$42,1,0)</f>
        <v>1</v>
      </c>
      <c r="Q343" s="41">
        <f>IF(Table2[[#This Row],[Customer Segment]]=Introduction!$D$44,1,0)</f>
        <v>0</v>
      </c>
      <c r="R343" s="1">
        <v>320.75</v>
      </c>
      <c r="S3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775.34561908774651</v>
      </c>
    </row>
    <row r="344" spans="1:19" x14ac:dyDescent="0.2">
      <c r="A344" s="1" t="s">
        <v>1</v>
      </c>
      <c r="B344" s="1" t="s">
        <v>14</v>
      </c>
      <c r="C344" s="1" t="s">
        <v>70</v>
      </c>
      <c r="D344" s="37">
        <v>0.1</v>
      </c>
      <c r="E344" s="37">
        <v>7.45</v>
      </c>
      <c r="F344" s="37">
        <v>6.28</v>
      </c>
      <c r="G344" s="37">
        <v>0.4</v>
      </c>
      <c r="H344" s="37">
        <v>-69.873999999999995</v>
      </c>
      <c r="I344" s="42">
        <f>IF(Table2[[#This Row],[Order Priority]]=Introduction!$B$42,1,0)</f>
        <v>1</v>
      </c>
      <c r="J344" s="42">
        <f>IF(Table2[[#This Row],[Order Priority]]=Introduction!$B$43,1,0)</f>
        <v>0</v>
      </c>
      <c r="K344" s="42">
        <f>IF(Table2[[#This Row],[Order Priority]]=Introduction!$B$44,1,0)</f>
        <v>0</v>
      </c>
      <c r="L344" s="42">
        <f>IF(Table2[[#This Row],[Order Priority]]=Introduction!$B$45,1,0)</f>
        <v>0</v>
      </c>
      <c r="M344" s="42">
        <f>IF(Table2[[#This Row],[Ship Mode]]=Introduction!$C$42,1,0)</f>
        <v>0</v>
      </c>
      <c r="N344" s="41">
        <f>IF(Table2[[#This Row],[Ship Mode]]=Introduction!$C$44,1,0)</f>
        <v>1</v>
      </c>
      <c r="O344" s="41">
        <f>IF(Table2[[#This Row],[Customer Segment]]=Introduction!$D$45,1,0)</f>
        <v>0</v>
      </c>
      <c r="P344" s="41">
        <f>IF(Table2[[#This Row],[Customer Segment]]=Introduction!$D$42,1,0)</f>
        <v>0</v>
      </c>
      <c r="Q344" s="41">
        <f>IF(Table2[[#This Row],[Customer Segment]]=Introduction!$D$44,1,0)</f>
        <v>0</v>
      </c>
      <c r="R344" s="34">
        <v>59.4</v>
      </c>
      <c r="S3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318.73557737122138</v>
      </c>
    </row>
    <row r="345" spans="1:19" x14ac:dyDescent="0.2">
      <c r="A345" s="1" t="s">
        <v>1</v>
      </c>
      <c r="B345" s="1" t="s">
        <v>14</v>
      </c>
      <c r="C345" s="1" t="s">
        <v>70</v>
      </c>
      <c r="D345" s="39">
        <v>0.01</v>
      </c>
      <c r="E345" s="39">
        <v>6.48</v>
      </c>
      <c r="F345" s="39">
        <v>7.86</v>
      </c>
      <c r="G345" s="39">
        <v>0.37</v>
      </c>
      <c r="H345" s="39">
        <v>-135.74</v>
      </c>
      <c r="I345" s="42">
        <f>IF(Table2[[#This Row],[Order Priority]]=Introduction!$B$42,1,0)</f>
        <v>1</v>
      </c>
      <c r="J345" s="42">
        <f>IF(Table2[[#This Row],[Order Priority]]=Introduction!$B$43,1,0)</f>
        <v>0</v>
      </c>
      <c r="K345" s="42">
        <f>IF(Table2[[#This Row],[Order Priority]]=Introduction!$B$44,1,0)</f>
        <v>0</v>
      </c>
      <c r="L345" s="42">
        <f>IF(Table2[[#This Row],[Order Priority]]=Introduction!$B$45,1,0)</f>
        <v>0</v>
      </c>
      <c r="M345" s="42">
        <f>IF(Table2[[#This Row],[Ship Mode]]=Introduction!$C$42,1,0)</f>
        <v>0</v>
      </c>
      <c r="N345" s="41">
        <f>IF(Table2[[#This Row],[Ship Mode]]=Introduction!$C$44,1,0)</f>
        <v>1</v>
      </c>
      <c r="O345" s="41">
        <f>IF(Table2[[#This Row],[Customer Segment]]=Introduction!$D$45,1,0)</f>
        <v>0</v>
      </c>
      <c r="P345" s="41">
        <f>IF(Table2[[#This Row],[Customer Segment]]=Introduction!$D$42,1,0)</f>
        <v>0</v>
      </c>
      <c r="Q345" s="41">
        <f>IF(Table2[[#This Row],[Customer Segment]]=Introduction!$D$44,1,0)</f>
        <v>0</v>
      </c>
      <c r="R345" s="1">
        <v>66.459999999999994</v>
      </c>
      <c r="S3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326.4580698055081</v>
      </c>
    </row>
    <row r="346" spans="1:19" x14ac:dyDescent="0.2">
      <c r="A346" s="1" t="s">
        <v>92</v>
      </c>
      <c r="B346" s="1" t="s">
        <v>14</v>
      </c>
      <c r="C346" s="1" t="s">
        <v>15</v>
      </c>
      <c r="D346" s="37">
        <v>7.0000000000000007E-2</v>
      </c>
      <c r="E346" s="37">
        <v>5.0199999999999996</v>
      </c>
      <c r="F346" s="37">
        <v>5.14</v>
      </c>
      <c r="G346" s="37">
        <v>0.79</v>
      </c>
      <c r="H346" s="37">
        <v>-168.72</v>
      </c>
      <c r="I346" s="42">
        <f>IF(Table2[[#This Row],[Order Priority]]=Introduction!$B$42,1,0)</f>
        <v>0</v>
      </c>
      <c r="J346" s="42">
        <f>IF(Table2[[#This Row],[Order Priority]]=Introduction!$B$43,1,0)</f>
        <v>0</v>
      </c>
      <c r="K346" s="42">
        <f>IF(Table2[[#This Row],[Order Priority]]=Introduction!$B$44,1,0)</f>
        <v>0</v>
      </c>
      <c r="L346" s="42">
        <f>IF(Table2[[#This Row],[Order Priority]]=Introduction!$B$45,1,0)</f>
        <v>1</v>
      </c>
      <c r="M346" s="42">
        <f>IF(Table2[[#This Row],[Ship Mode]]=Introduction!$C$42,1,0)</f>
        <v>0</v>
      </c>
      <c r="N346" s="41">
        <f>IF(Table2[[#This Row],[Ship Mode]]=Introduction!$C$44,1,0)</f>
        <v>1</v>
      </c>
      <c r="O346" s="41">
        <f>IF(Table2[[#This Row],[Customer Segment]]=Introduction!$D$45,1,0)</f>
        <v>0</v>
      </c>
      <c r="P346" s="41">
        <f>IF(Table2[[#This Row],[Customer Segment]]=Introduction!$D$42,1,0)</f>
        <v>1</v>
      </c>
      <c r="Q346" s="41">
        <f>IF(Table2[[#This Row],[Customer Segment]]=Introduction!$D$44,1,0)</f>
        <v>0</v>
      </c>
      <c r="R346" s="34">
        <v>210.1</v>
      </c>
      <c r="S3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216.19529018750555</v>
      </c>
    </row>
    <row r="347" spans="1:19" x14ac:dyDescent="0.2">
      <c r="A347" s="1" t="s">
        <v>92</v>
      </c>
      <c r="B347" s="1" t="s">
        <v>2</v>
      </c>
      <c r="C347" s="1" t="s">
        <v>15</v>
      </c>
      <c r="D347" s="39">
        <v>7.0000000000000007E-2</v>
      </c>
      <c r="E347" s="39">
        <v>280.98</v>
      </c>
      <c r="F347" s="39">
        <v>57</v>
      </c>
      <c r="G347" s="39">
        <v>0.78</v>
      </c>
      <c r="H347" s="39">
        <v>-439.62</v>
      </c>
      <c r="I347" s="42">
        <f>IF(Table2[[#This Row],[Order Priority]]=Introduction!$B$42,1,0)</f>
        <v>0</v>
      </c>
      <c r="J347" s="42">
        <f>IF(Table2[[#This Row],[Order Priority]]=Introduction!$B$43,1,0)</f>
        <v>0</v>
      </c>
      <c r="K347" s="42">
        <f>IF(Table2[[#This Row],[Order Priority]]=Introduction!$B$44,1,0)</f>
        <v>0</v>
      </c>
      <c r="L347" s="42">
        <f>IF(Table2[[#This Row],[Order Priority]]=Introduction!$B$45,1,0)</f>
        <v>1</v>
      </c>
      <c r="M347" s="42">
        <f>IF(Table2[[#This Row],[Ship Mode]]=Introduction!$C$42,1,0)</f>
        <v>1</v>
      </c>
      <c r="N347" s="41">
        <f>IF(Table2[[#This Row],[Ship Mode]]=Introduction!$C$44,1,0)</f>
        <v>0</v>
      </c>
      <c r="O347" s="41">
        <f>IF(Table2[[#This Row],[Customer Segment]]=Introduction!$D$45,1,0)</f>
        <v>0</v>
      </c>
      <c r="P347" s="41">
        <f>IF(Table2[[#This Row],[Customer Segment]]=Introduction!$D$42,1,0)</f>
        <v>1</v>
      </c>
      <c r="Q347" s="41">
        <f>IF(Table2[[#This Row],[Customer Segment]]=Introduction!$D$44,1,0)</f>
        <v>0</v>
      </c>
      <c r="R347" s="1">
        <v>6499.87</v>
      </c>
      <c r="S3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2424.9148449439344</v>
      </c>
    </row>
    <row r="348" spans="1:19" x14ac:dyDescent="0.2">
      <c r="A348" s="1" t="s">
        <v>92</v>
      </c>
      <c r="B348" s="1" t="s">
        <v>2</v>
      </c>
      <c r="C348" s="1" t="s">
        <v>70</v>
      </c>
      <c r="D348" s="37">
        <v>0.02</v>
      </c>
      <c r="E348" s="37">
        <v>240.98</v>
      </c>
      <c r="F348" s="37">
        <v>60.2</v>
      </c>
      <c r="G348" s="37">
        <v>0.56000000000000005</v>
      </c>
      <c r="H348" s="37">
        <v>-272.71319999999997</v>
      </c>
      <c r="I348" s="42">
        <f>IF(Table2[[#This Row],[Order Priority]]=Introduction!$B$42,1,0)</f>
        <v>0</v>
      </c>
      <c r="J348" s="42">
        <f>IF(Table2[[#This Row],[Order Priority]]=Introduction!$B$43,1,0)</f>
        <v>0</v>
      </c>
      <c r="K348" s="42">
        <f>IF(Table2[[#This Row],[Order Priority]]=Introduction!$B$44,1,0)</f>
        <v>0</v>
      </c>
      <c r="L348" s="42">
        <f>IF(Table2[[#This Row],[Order Priority]]=Introduction!$B$45,1,0)</f>
        <v>1</v>
      </c>
      <c r="M348" s="42">
        <f>IF(Table2[[#This Row],[Ship Mode]]=Introduction!$C$42,1,0)</f>
        <v>1</v>
      </c>
      <c r="N348" s="41">
        <f>IF(Table2[[#This Row],[Ship Mode]]=Introduction!$C$44,1,0)</f>
        <v>0</v>
      </c>
      <c r="O348" s="41">
        <f>IF(Table2[[#This Row],[Customer Segment]]=Introduction!$D$45,1,0)</f>
        <v>0</v>
      </c>
      <c r="P348" s="41">
        <f>IF(Table2[[#This Row],[Customer Segment]]=Introduction!$D$42,1,0)</f>
        <v>0</v>
      </c>
      <c r="Q348" s="41">
        <f>IF(Table2[[#This Row],[Customer Segment]]=Introduction!$D$44,1,0)</f>
        <v>0</v>
      </c>
      <c r="R348" s="34">
        <v>260.66000000000003</v>
      </c>
      <c r="S3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2438.0678175523694</v>
      </c>
    </row>
    <row r="349" spans="1:19" x14ac:dyDescent="0.2">
      <c r="A349" s="1" t="s">
        <v>92</v>
      </c>
      <c r="B349" s="1" t="s">
        <v>14</v>
      </c>
      <c r="C349" s="1" t="s">
        <v>70</v>
      </c>
      <c r="D349" s="39">
        <v>0.02</v>
      </c>
      <c r="E349" s="39">
        <v>420.98</v>
      </c>
      <c r="F349" s="39">
        <v>19.989999999999998</v>
      </c>
      <c r="G349" s="39">
        <v>0.35</v>
      </c>
      <c r="H349" s="39">
        <v>-162.69399999999999</v>
      </c>
      <c r="I349" s="42">
        <f>IF(Table2[[#This Row],[Order Priority]]=Introduction!$B$42,1,0)</f>
        <v>0</v>
      </c>
      <c r="J349" s="42">
        <f>IF(Table2[[#This Row],[Order Priority]]=Introduction!$B$43,1,0)</f>
        <v>0</v>
      </c>
      <c r="K349" s="42">
        <f>IF(Table2[[#This Row],[Order Priority]]=Introduction!$B$44,1,0)</f>
        <v>0</v>
      </c>
      <c r="L349" s="42">
        <f>IF(Table2[[#This Row],[Order Priority]]=Introduction!$B$45,1,0)</f>
        <v>1</v>
      </c>
      <c r="M349" s="42">
        <f>IF(Table2[[#This Row],[Ship Mode]]=Introduction!$C$42,1,0)</f>
        <v>0</v>
      </c>
      <c r="N349" s="41">
        <f>IF(Table2[[#This Row],[Ship Mode]]=Introduction!$C$44,1,0)</f>
        <v>1</v>
      </c>
      <c r="O349" s="41">
        <f>IF(Table2[[#This Row],[Customer Segment]]=Introduction!$D$45,1,0)</f>
        <v>0</v>
      </c>
      <c r="P349" s="41">
        <f>IF(Table2[[#This Row],[Customer Segment]]=Introduction!$D$42,1,0)</f>
        <v>0</v>
      </c>
      <c r="Q349" s="41">
        <f>IF(Table2[[#This Row],[Customer Segment]]=Introduction!$D$44,1,0)</f>
        <v>0</v>
      </c>
      <c r="R349" s="1">
        <v>4249.37</v>
      </c>
      <c r="S3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1632.3428515082283</v>
      </c>
    </row>
    <row r="350" spans="1:19" x14ac:dyDescent="0.2">
      <c r="A350" s="1" t="s">
        <v>1</v>
      </c>
      <c r="B350" s="1" t="s">
        <v>14</v>
      </c>
      <c r="C350" s="1" t="s">
        <v>70</v>
      </c>
      <c r="D350" s="37">
        <v>0.1</v>
      </c>
      <c r="E350" s="37">
        <v>31.78</v>
      </c>
      <c r="F350" s="37">
        <v>1.99</v>
      </c>
      <c r="G350" s="37">
        <v>0.42</v>
      </c>
      <c r="H350" s="37">
        <v>232.2816</v>
      </c>
      <c r="I350" s="42">
        <f>IF(Table2[[#This Row],[Order Priority]]=Introduction!$B$42,1,0)</f>
        <v>1</v>
      </c>
      <c r="J350" s="42">
        <f>IF(Table2[[#This Row],[Order Priority]]=Introduction!$B$43,1,0)</f>
        <v>0</v>
      </c>
      <c r="K350" s="42">
        <f>IF(Table2[[#This Row],[Order Priority]]=Introduction!$B$44,1,0)</f>
        <v>0</v>
      </c>
      <c r="L350" s="42">
        <f>IF(Table2[[#This Row],[Order Priority]]=Introduction!$B$45,1,0)</f>
        <v>0</v>
      </c>
      <c r="M350" s="42">
        <f>IF(Table2[[#This Row],[Ship Mode]]=Introduction!$C$42,1,0)</f>
        <v>0</v>
      </c>
      <c r="N350" s="41">
        <f>IF(Table2[[#This Row],[Ship Mode]]=Introduction!$C$44,1,0)</f>
        <v>1</v>
      </c>
      <c r="O350" s="41">
        <f>IF(Table2[[#This Row],[Customer Segment]]=Introduction!$D$45,1,0)</f>
        <v>0</v>
      </c>
      <c r="P350" s="41">
        <f>IF(Table2[[#This Row],[Customer Segment]]=Introduction!$D$42,1,0)</f>
        <v>0</v>
      </c>
      <c r="Q350" s="41">
        <f>IF(Table2[[#This Row],[Customer Segment]]=Introduction!$D$44,1,0)</f>
        <v>0</v>
      </c>
      <c r="R350" s="34">
        <v>336.64</v>
      </c>
      <c r="S3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602.43173314313105</v>
      </c>
    </row>
    <row r="351" spans="1:19" x14ac:dyDescent="0.2">
      <c r="A351" s="1" t="s">
        <v>13</v>
      </c>
      <c r="B351" s="1" t="s">
        <v>14</v>
      </c>
      <c r="C351" s="1" t="s">
        <v>70</v>
      </c>
      <c r="D351" s="39">
        <v>0.05</v>
      </c>
      <c r="E351" s="39">
        <v>1.68</v>
      </c>
      <c r="F351" s="39">
        <v>1.57</v>
      </c>
      <c r="G351" s="39">
        <v>0.59</v>
      </c>
      <c r="H351" s="39">
        <v>-33.340000000000003</v>
      </c>
      <c r="I351" s="42">
        <f>IF(Table2[[#This Row],[Order Priority]]=Introduction!$B$42,1,0)</f>
        <v>0</v>
      </c>
      <c r="J351" s="42">
        <f>IF(Table2[[#This Row],[Order Priority]]=Introduction!$B$43,1,0)</f>
        <v>1</v>
      </c>
      <c r="K351" s="42">
        <f>IF(Table2[[#This Row],[Order Priority]]=Introduction!$B$44,1,0)</f>
        <v>0</v>
      </c>
      <c r="L351" s="42">
        <f>IF(Table2[[#This Row],[Order Priority]]=Introduction!$B$45,1,0)</f>
        <v>0</v>
      </c>
      <c r="M351" s="42">
        <f>IF(Table2[[#This Row],[Ship Mode]]=Introduction!$C$42,1,0)</f>
        <v>0</v>
      </c>
      <c r="N351" s="41">
        <f>IF(Table2[[#This Row],[Ship Mode]]=Introduction!$C$44,1,0)</f>
        <v>1</v>
      </c>
      <c r="O351" s="41">
        <f>IF(Table2[[#This Row],[Customer Segment]]=Introduction!$D$45,1,0)</f>
        <v>0</v>
      </c>
      <c r="P351" s="41">
        <f>IF(Table2[[#This Row],[Customer Segment]]=Introduction!$D$42,1,0)</f>
        <v>0</v>
      </c>
      <c r="Q351" s="41">
        <f>IF(Table2[[#This Row],[Customer Segment]]=Introduction!$D$44,1,0)</f>
        <v>0</v>
      </c>
      <c r="R351" s="1">
        <v>18.75</v>
      </c>
      <c r="S3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106.35479014476027</v>
      </c>
    </row>
    <row r="352" spans="1:19" x14ac:dyDescent="0.2">
      <c r="A352" s="1" t="s">
        <v>13</v>
      </c>
      <c r="B352" s="1" t="s">
        <v>2</v>
      </c>
      <c r="C352" s="1" t="s">
        <v>70</v>
      </c>
      <c r="D352" s="37">
        <v>0.1</v>
      </c>
      <c r="E352" s="37">
        <v>218.75</v>
      </c>
      <c r="F352" s="37">
        <v>69.64</v>
      </c>
      <c r="G352" s="37">
        <v>0.77</v>
      </c>
      <c r="H352" s="37">
        <v>-201.27600000000001</v>
      </c>
      <c r="I352" s="42">
        <f>IF(Table2[[#This Row],[Order Priority]]=Introduction!$B$42,1,0)</f>
        <v>0</v>
      </c>
      <c r="J352" s="42">
        <f>IF(Table2[[#This Row],[Order Priority]]=Introduction!$B$43,1,0)</f>
        <v>1</v>
      </c>
      <c r="K352" s="42">
        <f>IF(Table2[[#This Row],[Order Priority]]=Introduction!$B$44,1,0)</f>
        <v>0</v>
      </c>
      <c r="L352" s="42">
        <f>IF(Table2[[#This Row],[Order Priority]]=Introduction!$B$45,1,0)</f>
        <v>0</v>
      </c>
      <c r="M352" s="42">
        <f>IF(Table2[[#This Row],[Ship Mode]]=Introduction!$C$42,1,0)</f>
        <v>1</v>
      </c>
      <c r="N352" s="41">
        <f>IF(Table2[[#This Row],[Ship Mode]]=Introduction!$C$44,1,0)</f>
        <v>0</v>
      </c>
      <c r="O352" s="41">
        <f>IF(Table2[[#This Row],[Customer Segment]]=Introduction!$D$45,1,0)</f>
        <v>0</v>
      </c>
      <c r="P352" s="41">
        <f>IF(Table2[[#This Row],[Customer Segment]]=Introduction!$D$42,1,0)</f>
        <v>0</v>
      </c>
      <c r="Q352" s="41">
        <f>IF(Table2[[#This Row],[Customer Segment]]=Introduction!$D$44,1,0)</f>
        <v>0</v>
      </c>
      <c r="R352" s="34">
        <v>188.51</v>
      </c>
      <c r="S3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2808.9161909254262</v>
      </c>
    </row>
    <row r="353" spans="1:19" x14ac:dyDescent="0.2">
      <c r="A353" s="1" t="s">
        <v>13</v>
      </c>
      <c r="B353" s="1" t="s">
        <v>14</v>
      </c>
      <c r="C353" s="1" t="s">
        <v>70</v>
      </c>
      <c r="D353" s="39">
        <v>0</v>
      </c>
      <c r="E353" s="39">
        <v>15.04</v>
      </c>
      <c r="F353" s="39">
        <v>1.97</v>
      </c>
      <c r="G353" s="39">
        <v>0.39</v>
      </c>
      <c r="H353" s="39">
        <v>21.514199999999999</v>
      </c>
      <c r="I353" s="42">
        <f>IF(Table2[[#This Row],[Order Priority]]=Introduction!$B$42,1,0)</f>
        <v>0</v>
      </c>
      <c r="J353" s="42">
        <f>IF(Table2[[#This Row],[Order Priority]]=Introduction!$B$43,1,0)</f>
        <v>1</v>
      </c>
      <c r="K353" s="42">
        <f>IF(Table2[[#This Row],[Order Priority]]=Introduction!$B$44,1,0)</f>
        <v>0</v>
      </c>
      <c r="L353" s="42">
        <f>IF(Table2[[#This Row],[Order Priority]]=Introduction!$B$45,1,0)</f>
        <v>0</v>
      </c>
      <c r="M353" s="42">
        <f>IF(Table2[[#This Row],[Ship Mode]]=Introduction!$C$42,1,0)</f>
        <v>0</v>
      </c>
      <c r="N353" s="41">
        <f>IF(Table2[[#This Row],[Ship Mode]]=Introduction!$C$44,1,0)</f>
        <v>1</v>
      </c>
      <c r="O353" s="41">
        <f>IF(Table2[[#This Row],[Customer Segment]]=Introduction!$D$45,1,0)</f>
        <v>0</v>
      </c>
      <c r="P353" s="41">
        <f>IF(Table2[[#This Row],[Customer Segment]]=Introduction!$D$42,1,0)</f>
        <v>0</v>
      </c>
      <c r="Q353" s="41">
        <f>IF(Table2[[#This Row],[Customer Segment]]=Introduction!$D$44,1,0)</f>
        <v>0</v>
      </c>
      <c r="R353" s="1">
        <v>31.18</v>
      </c>
      <c r="S3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82.247038507322003</v>
      </c>
    </row>
    <row r="354" spans="1:19" x14ac:dyDescent="0.2">
      <c r="A354" s="1" t="s">
        <v>23</v>
      </c>
      <c r="B354" s="1" t="s">
        <v>63</v>
      </c>
      <c r="C354" s="1" t="s">
        <v>70</v>
      </c>
      <c r="D354" s="37">
        <v>0.02</v>
      </c>
      <c r="E354" s="37">
        <v>15.99</v>
      </c>
      <c r="F354" s="37">
        <v>13.18</v>
      </c>
      <c r="G354" s="37">
        <v>0.37</v>
      </c>
      <c r="H354" s="37">
        <v>-76.992500000000007</v>
      </c>
      <c r="I354" s="42">
        <f>IF(Table2[[#This Row],[Order Priority]]=Introduction!$B$42,1,0)</f>
        <v>0</v>
      </c>
      <c r="J354" s="42">
        <f>IF(Table2[[#This Row],[Order Priority]]=Introduction!$B$43,1,0)</f>
        <v>0</v>
      </c>
      <c r="K354" s="42">
        <f>IF(Table2[[#This Row],[Order Priority]]=Introduction!$B$44,1,0)</f>
        <v>1</v>
      </c>
      <c r="L354" s="42">
        <f>IF(Table2[[#This Row],[Order Priority]]=Introduction!$B$45,1,0)</f>
        <v>0</v>
      </c>
      <c r="M354" s="42">
        <f>IF(Table2[[#This Row],[Ship Mode]]=Introduction!$C$42,1,0)</f>
        <v>0</v>
      </c>
      <c r="N354" s="41">
        <f>IF(Table2[[#This Row],[Ship Mode]]=Introduction!$C$44,1,0)</f>
        <v>0</v>
      </c>
      <c r="O354" s="41">
        <f>IF(Table2[[#This Row],[Customer Segment]]=Introduction!$D$45,1,0)</f>
        <v>0</v>
      </c>
      <c r="P354" s="41">
        <f>IF(Table2[[#This Row],[Customer Segment]]=Introduction!$D$42,1,0)</f>
        <v>0</v>
      </c>
      <c r="Q354" s="41">
        <f>IF(Table2[[#This Row],[Customer Segment]]=Introduction!$D$44,1,0)</f>
        <v>0</v>
      </c>
      <c r="R354" s="34">
        <v>123.03</v>
      </c>
      <c r="S3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264.38766348109573</v>
      </c>
    </row>
    <row r="355" spans="1:19" x14ac:dyDescent="0.2">
      <c r="A355" s="1" t="s">
        <v>23</v>
      </c>
      <c r="B355" s="1" t="s">
        <v>63</v>
      </c>
      <c r="C355" s="1" t="s">
        <v>70</v>
      </c>
      <c r="D355" s="39">
        <v>0.09</v>
      </c>
      <c r="E355" s="39">
        <v>46.94</v>
      </c>
      <c r="F355" s="39">
        <v>6.77</v>
      </c>
      <c r="G355" s="39">
        <v>0.44</v>
      </c>
      <c r="H355" s="39">
        <v>297.96960000000001</v>
      </c>
      <c r="I355" s="42">
        <f>IF(Table2[[#This Row],[Order Priority]]=Introduction!$B$42,1,0)</f>
        <v>0</v>
      </c>
      <c r="J355" s="42">
        <f>IF(Table2[[#This Row],[Order Priority]]=Introduction!$B$43,1,0)</f>
        <v>0</v>
      </c>
      <c r="K355" s="42">
        <f>IF(Table2[[#This Row],[Order Priority]]=Introduction!$B$44,1,0)</f>
        <v>1</v>
      </c>
      <c r="L355" s="42">
        <f>IF(Table2[[#This Row],[Order Priority]]=Introduction!$B$45,1,0)</f>
        <v>0</v>
      </c>
      <c r="M355" s="42">
        <f>IF(Table2[[#This Row],[Ship Mode]]=Introduction!$C$42,1,0)</f>
        <v>0</v>
      </c>
      <c r="N355" s="41">
        <f>IF(Table2[[#This Row],[Ship Mode]]=Introduction!$C$44,1,0)</f>
        <v>0</v>
      </c>
      <c r="O355" s="41">
        <f>IF(Table2[[#This Row],[Customer Segment]]=Introduction!$D$45,1,0)</f>
        <v>0</v>
      </c>
      <c r="P355" s="41">
        <f>IF(Table2[[#This Row],[Customer Segment]]=Introduction!$D$42,1,0)</f>
        <v>0</v>
      </c>
      <c r="Q355" s="41">
        <f>IF(Table2[[#This Row],[Customer Segment]]=Introduction!$D$44,1,0)</f>
        <v>0</v>
      </c>
      <c r="R355" s="1">
        <v>431.84</v>
      </c>
      <c r="S3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580.08622857331864</v>
      </c>
    </row>
    <row r="356" spans="1:19" x14ac:dyDescent="0.2">
      <c r="A356" s="1" t="s">
        <v>23</v>
      </c>
      <c r="B356" s="1" t="s">
        <v>14</v>
      </c>
      <c r="C356" s="1" t="s">
        <v>15</v>
      </c>
      <c r="D356" s="37">
        <v>7.0000000000000007E-2</v>
      </c>
      <c r="E356" s="37">
        <v>574.74</v>
      </c>
      <c r="F356" s="37">
        <v>24.49</v>
      </c>
      <c r="G356" s="37">
        <v>0.37</v>
      </c>
      <c r="H356" s="37">
        <v>2860.9331999999999</v>
      </c>
      <c r="I356" s="42">
        <f>IF(Table2[[#This Row],[Order Priority]]=Introduction!$B$42,1,0)</f>
        <v>0</v>
      </c>
      <c r="J356" s="42">
        <f>IF(Table2[[#This Row],[Order Priority]]=Introduction!$B$43,1,0)</f>
        <v>0</v>
      </c>
      <c r="K356" s="42">
        <f>IF(Table2[[#This Row],[Order Priority]]=Introduction!$B$44,1,0)</f>
        <v>1</v>
      </c>
      <c r="L356" s="42">
        <f>IF(Table2[[#This Row],[Order Priority]]=Introduction!$B$45,1,0)</f>
        <v>0</v>
      </c>
      <c r="M356" s="42">
        <f>IF(Table2[[#This Row],[Ship Mode]]=Introduction!$C$42,1,0)</f>
        <v>0</v>
      </c>
      <c r="N356" s="41">
        <f>IF(Table2[[#This Row],[Ship Mode]]=Introduction!$C$44,1,0)</f>
        <v>1</v>
      </c>
      <c r="O356" s="41">
        <f>IF(Table2[[#This Row],[Customer Segment]]=Introduction!$D$45,1,0)</f>
        <v>0</v>
      </c>
      <c r="P356" s="41">
        <f>IF(Table2[[#This Row],[Customer Segment]]=Introduction!$D$42,1,0)</f>
        <v>1</v>
      </c>
      <c r="Q356" s="41">
        <f>IF(Table2[[#This Row],[Customer Segment]]=Introduction!$D$44,1,0)</f>
        <v>0</v>
      </c>
      <c r="R356" s="34">
        <v>4146.28</v>
      </c>
      <c r="S3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5356.4002092941064</v>
      </c>
    </row>
    <row r="357" spans="1:19" x14ac:dyDescent="0.2">
      <c r="A357" s="1" t="s">
        <v>1</v>
      </c>
      <c r="B357" s="1" t="s">
        <v>14</v>
      </c>
      <c r="C357" s="1" t="s">
        <v>47</v>
      </c>
      <c r="D357" s="39">
        <v>0.03</v>
      </c>
      <c r="E357" s="39">
        <v>8.34</v>
      </c>
      <c r="F357" s="39">
        <v>2.64</v>
      </c>
      <c r="G357" s="39">
        <v>0.59</v>
      </c>
      <c r="H357" s="39">
        <v>0.68400000000000005</v>
      </c>
      <c r="I357" s="42">
        <f>IF(Table2[[#This Row],[Order Priority]]=Introduction!$B$42,1,0)</f>
        <v>1</v>
      </c>
      <c r="J357" s="42">
        <f>IF(Table2[[#This Row],[Order Priority]]=Introduction!$B$43,1,0)</f>
        <v>0</v>
      </c>
      <c r="K357" s="42">
        <f>IF(Table2[[#This Row],[Order Priority]]=Introduction!$B$44,1,0)</f>
        <v>0</v>
      </c>
      <c r="L357" s="42">
        <f>IF(Table2[[#This Row],[Order Priority]]=Introduction!$B$45,1,0)</f>
        <v>0</v>
      </c>
      <c r="M357" s="42">
        <f>IF(Table2[[#This Row],[Ship Mode]]=Introduction!$C$42,1,0)</f>
        <v>0</v>
      </c>
      <c r="N357" s="41">
        <f>IF(Table2[[#This Row],[Ship Mode]]=Introduction!$C$44,1,0)</f>
        <v>1</v>
      </c>
      <c r="O357" s="41">
        <f>IF(Table2[[#This Row],[Customer Segment]]=Introduction!$D$45,1,0)</f>
        <v>0</v>
      </c>
      <c r="P357" s="41">
        <f>IF(Table2[[#This Row],[Customer Segment]]=Introduction!$D$42,1,0)</f>
        <v>0</v>
      </c>
      <c r="Q357" s="41">
        <f>IF(Table2[[#This Row],[Customer Segment]]=Introduction!$D$44,1,0)</f>
        <v>1</v>
      </c>
      <c r="R357" s="1">
        <v>34.64</v>
      </c>
      <c r="S3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527.79286926188649</v>
      </c>
    </row>
    <row r="358" spans="1:19" x14ac:dyDescent="0.2">
      <c r="A358" s="1" t="s">
        <v>1</v>
      </c>
      <c r="B358" s="1" t="s">
        <v>2</v>
      </c>
      <c r="C358" s="1" t="s">
        <v>70</v>
      </c>
      <c r="D358" s="37">
        <v>0.03</v>
      </c>
      <c r="E358" s="37">
        <v>15.23</v>
      </c>
      <c r="F358" s="37">
        <v>27.75</v>
      </c>
      <c r="G358" s="37">
        <v>0.76</v>
      </c>
      <c r="H358" s="37">
        <v>11.65095</v>
      </c>
      <c r="I358" s="42">
        <f>IF(Table2[[#This Row],[Order Priority]]=Introduction!$B$42,1,0)</f>
        <v>1</v>
      </c>
      <c r="J358" s="42">
        <f>IF(Table2[[#This Row],[Order Priority]]=Introduction!$B$43,1,0)</f>
        <v>0</v>
      </c>
      <c r="K358" s="42">
        <f>IF(Table2[[#This Row],[Order Priority]]=Introduction!$B$44,1,0)</f>
        <v>0</v>
      </c>
      <c r="L358" s="42">
        <f>IF(Table2[[#This Row],[Order Priority]]=Introduction!$B$45,1,0)</f>
        <v>0</v>
      </c>
      <c r="M358" s="42">
        <f>IF(Table2[[#This Row],[Ship Mode]]=Introduction!$C$42,1,0)</f>
        <v>1</v>
      </c>
      <c r="N358" s="41">
        <f>IF(Table2[[#This Row],[Ship Mode]]=Introduction!$C$44,1,0)</f>
        <v>0</v>
      </c>
      <c r="O358" s="41">
        <f>IF(Table2[[#This Row],[Customer Segment]]=Introduction!$D$45,1,0)</f>
        <v>0</v>
      </c>
      <c r="P358" s="41">
        <f>IF(Table2[[#This Row],[Customer Segment]]=Introduction!$D$42,1,0)</f>
        <v>0</v>
      </c>
      <c r="Q358" s="41">
        <f>IF(Table2[[#This Row],[Customer Segment]]=Introduction!$D$44,1,0)</f>
        <v>0</v>
      </c>
      <c r="R358" s="34">
        <v>111.86</v>
      </c>
      <c r="S3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1561.9293703113105</v>
      </c>
    </row>
    <row r="359" spans="1:19" x14ac:dyDescent="0.2">
      <c r="A359" s="1" t="s">
        <v>23</v>
      </c>
      <c r="B359" s="1" t="s">
        <v>63</v>
      </c>
      <c r="C359" s="1" t="s">
        <v>70</v>
      </c>
      <c r="D359" s="39">
        <v>0.1</v>
      </c>
      <c r="E359" s="39">
        <v>49.99</v>
      </c>
      <c r="F359" s="39">
        <v>19.989999999999998</v>
      </c>
      <c r="G359" s="39">
        <v>0.45</v>
      </c>
      <c r="H359" s="39">
        <v>13.507999999999999</v>
      </c>
      <c r="I359" s="42">
        <f>IF(Table2[[#This Row],[Order Priority]]=Introduction!$B$42,1,0)</f>
        <v>0</v>
      </c>
      <c r="J359" s="42">
        <f>IF(Table2[[#This Row],[Order Priority]]=Introduction!$B$43,1,0)</f>
        <v>0</v>
      </c>
      <c r="K359" s="42">
        <f>IF(Table2[[#This Row],[Order Priority]]=Introduction!$B$44,1,0)</f>
        <v>1</v>
      </c>
      <c r="L359" s="42">
        <f>IF(Table2[[#This Row],[Order Priority]]=Introduction!$B$45,1,0)</f>
        <v>0</v>
      </c>
      <c r="M359" s="42">
        <f>IF(Table2[[#This Row],[Ship Mode]]=Introduction!$C$42,1,0)</f>
        <v>0</v>
      </c>
      <c r="N359" s="41">
        <f>IF(Table2[[#This Row],[Ship Mode]]=Introduction!$C$44,1,0)</f>
        <v>0</v>
      </c>
      <c r="O359" s="41">
        <f>IF(Table2[[#This Row],[Customer Segment]]=Introduction!$D$45,1,0)</f>
        <v>0</v>
      </c>
      <c r="P359" s="41">
        <f>IF(Table2[[#This Row],[Customer Segment]]=Introduction!$D$42,1,0)</f>
        <v>0</v>
      </c>
      <c r="Q359" s="41">
        <f>IF(Table2[[#This Row],[Customer Segment]]=Introduction!$D$44,1,0)</f>
        <v>0</v>
      </c>
      <c r="R359" s="1">
        <v>2188.06</v>
      </c>
      <c r="S3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665.44201024914639</v>
      </c>
    </row>
    <row r="360" spans="1:19" x14ac:dyDescent="0.2">
      <c r="A360" s="1" t="s">
        <v>23</v>
      </c>
      <c r="B360" s="1" t="s">
        <v>2</v>
      </c>
      <c r="C360" s="1" t="s">
        <v>47</v>
      </c>
      <c r="D360" s="37">
        <v>0.09</v>
      </c>
      <c r="E360" s="37">
        <v>160.97999999999999</v>
      </c>
      <c r="F360" s="37">
        <v>30</v>
      </c>
      <c r="G360" s="37">
        <v>0.62</v>
      </c>
      <c r="H360" s="37">
        <v>357.428</v>
      </c>
      <c r="I360" s="42">
        <f>IF(Table2[[#This Row],[Order Priority]]=Introduction!$B$42,1,0)</f>
        <v>0</v>
      </c>
      <c r="J360" s="42">
        <f>IF(Table2[[#This Row],[Order Priority]]=Introduction!$B$43,1,0)</f>
        <v>0</v>
      </c>
      <c r="K360" s="42">
        <f>IF(Table2[[#This Row],[Order Priority]]=Introduction!$B$44,1,0)</f>
        <v>1</v>
      </c>
      <c r="L360" s="42">
        <f>IF(Table2[[#This Row],[Order Priority]]=Introduction!$B$45,1,0)</f>
        <v>0</v>
      </c>
      <c r="M360" s="42">
        <f>IF(Table2[[#This Row],[Ship Mode]]=Introduction!$C$42,1,0)</f>
        <v>1</v>
      </c>
      <c r="N360" s="41">
        <f>IF(Table2[[#This Row],[Ship Mode]]=Introduction!$C$44,1,0)</f>
        <v>0</v>
      </c>
      <c r="O360" s="41">
        <f>IF(Table2[[#This Row],[Customer Segment]]=Introduction!$D$45,1,0)</f>
        <v>0</v>
      </c>
      <c r="P360" s="41">
        <f>IF(Table2[[#This Row],[Customer Segment]]=Introduction!$D$42,1,0)</f>
        <v>0</v>
      </c>
      <c r="Q360" s="41">
        <f>IF(Table2[[#This Row],[Customer Segment]]=Introduction!$D$44,1,0)</f>
        <v>1</v>
      </c>
      <c r="R360" s="34">
        <v>1635.38</v>
      </c>
      <c r="S3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2099.0429769403322</v>
      </c>
    </row>
    <row r="361" spans="1:19" x14ac:dyDescent="0.2">
      <c r="A361" s="1" t="s">
        <v>23</v>
      </c>
      <c r="B361" s="1" t="s">
        <v>14</v>
      </c>
      <c r="C361" s="1" t="s">
        <v>47</v>
      </c>
      <c r="D361" s="39">
        <v>0.09</v>
      </c>
      <c r="E361" s="39">
        <v>6.3</v>
      </c>
      <c r="F361" s="39">
        <v>0.5</v>
      </c>
      <c r="G361" s="39">
        <v>0.39</v>
      </c>
      <c r="H361" s="39">
        <v>40.351199999999999</v>
      </c>
      <c r="I361" s="42">
        <f>IF(Table2[[#This Row],[Order Priority]]=Introduction!$B$42,1,0)</f>
        <v>0</v>
      </c>
      <c r="J361" s="42">
        <f>IF(Table2[[#This Row],[Order Priority]]=Introduction!$B$43,1,0)</f>
        <v>0</v>
      </c>
      <c r="K361" s="42">
        <f>IF(Table2[[#This Row],[Order Priority]]=Introduction!$B$44,1,0)</f>
        <v>1</v>
      </c>
      <c r="L361" s="42">
        <f>IF(Table2[[#This Row],[Order Priority]]=Introduction!$B$45,1,0)</f>
        <v>0</v>
      </c>
      <c r="M361" s="42">
        <f>IF(Table2[[#This Row],[Ship Mode]]=Introduction!$C$42,1,0)</f>
        <v>0</v>
      </c>
      <c r="N361" s="41">
        <f>IF(Table2[[#This Row],[Ship Mode]]=Introduction!$C$44,1,0)</f>
        <v>1</v>
      </c>
      <c r="O361" s="41">
        <f>IF(Table2[[#This Row],[Customer Segment]]=Introduction!$D$45,1,0)</f>
        <v>0</v>
      </c>
      <c r="P361" s="41">
        <f>IF(Table2[[#This Row],[Customer Segment]]=Introduction!$D$42,1,0)</f>
        <v>0</v>
      </c>
      <c r="Q361" s="41">
        <f>IF(Table2[[#This Row],[Customer Segment]]=Introduction!$D$44,1,0)</f>
        <v>1</v>
      </c>
      <c r="R361" s="1">
        <v>58.48</v>
      </c>
      <c r="S3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86.743220052013356</v>
      </c>
    </row>
    <row r="362" spans="1:19" x14ac:dyDescent="0.2">
      <c r="A362" s="1" t="s">
        <v>23</v>
      </c>
      <c r="B362" s="1" t="s">
        <v>14</v>
      </c>
      <c r="C362" s="1" t="s">
        <v>47</v>
      </c>
      <c r="D362" s="37">
        <v>0</v>
      </c>
      <c r="E362" s="37">
        <v>4.9800000000000004</v>
      </c>
      <c r="F362" s="37">
        <v>0.8</v>
      </c>
      <c r="G362" s="37">
        <v>0.36</v>
      </c>
      <c r="H362" s="37">
        <v>27.634499999999999</v>
      </c>
      <c r="I362" s="42">
        <f>IF(Table2[[#This Row],[Order Priority]]=Introduction!$B$42,1,0)</f>
        <v>0</v>
      </c>
      <c r="J362" s="42">
        <f>IF(Table2[[#This Row],[Order Priority]]=Introduction!$B$43,1,0)</f>
        <v>0</v>
      </c>
      <c r="K362" s="42">
        <f>IF(Table2[[#This Row],[Order Priority]]=Introduction!$B$44,1,0)</f>
        <v>1</v>
      </c>
      <c r="L362" s="42">
        <f>IF(Table2[[#This Row],[Order Priority]]=Introduction!$B$45,1,0)</f>
        <v>0</v>
      </c>
      <c r="M362" s="42">
        <f>IF(Table2[[#This Row],[Ship Mode]]=Introduction!$C$42,1,0)</f>
        <v>0</v>
      </c>
      <c r="N362" s="41">
        <f>IF(Table2[[#This Row],[Ship Mode]]=Introduction!$C$44,1,0)</f>
        <v>1</v>
      </c>
      <c r="O362" s="41">
        <f>IF(Table2[[#This Row],[Customer Segment]]=Introduction!$D$45,1,0)</f>
        <v>0</v>
      </c>
      <c r="P362" s="41">
        <f>IF(Table2[[#This Row],[Customer Segment]]=Introduction!$D$42,1,0)</f>
        <v>0</v>
      </c>
      <c r="Q362" s="41">
        <f>IF(Table2[[#This Row],[Customer Segment]]=Introduction!$D$44,1,0)</f>
        <v>1</v>
      </c>
      <c r="R362" s="34">
        <v>40.049999999999997</v>
      </c>
      <c r="S3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112.41698965023581</v>
      </c>
    </row>
    <row r="363" spans="1:19" x14ac:dyDescent="0.2">
      <c r="A363" s="1" t="s">
        <v>23</v>
      </c>
      <c r="B363" s="1" t="s">
        <v>14</v>
      </c>
      <c r="C363" s="1" t="s">
        <v>15</v>
      </c>
      <c r="D363" s="39">
        <v>0.09</v>
      </c>
      <c r="E363" s="39">
        <v>2.16</v>
      </c>
      <c r="F363" s="39">
        <v>6.05</v>
      </c>
      <c r="G363" s="39">
        <v>0.37</v>
      </c>
      <c r="H363" s="39">
        <v>-37.789000000000001</v>
      </c>
      <c r="I363" s="42">
        <f>IF(Table2[[#This Row],[Order Priority]]=Introduction!$B$42,1,0)</f>
        <v>0</v>
      </c>
      <c r="J363" s="42">
        <f>IF(Table2[[#This Row],[Order Priority]]=Introduction!$B$43,1,0)</f>
        <v>0</v>
      </c>
      <c r="K363" s="42">
        <f>IF(Table2[[#This Row],[Order Priority]]=Introduction!$B$44,1,0)</f>
        <v>1</v>
      </c>
      <c r="L363" s="42">
        <f>IF(Table2[[#This Row],[Order Priority]]=Introduction!$B$45,1,0)</f>
        <v>0</v>
      </c>
      <c r="M363" s="42">
        <f>IF(Table2[[#This Row],[Ship Mode]]=Introduction!$C$42,1,0)</f>
        <v>0</v>
      </c>
      <c r="N363" s="41">
        <f>IF(Table2[[#This Row],[Ship Mode]]=Introduction!$C$44,1,0)</f>
        <v>1</v>
      </c>
      <c r="O363" s="41">
        <f>IF(Table2[[#This Row],[Customer Segment]]=Introduction!$D$45,1,0)</f>
        <v>0</v>
      </c>
      <c r="P363" s="41">
        <f>IF(Table2[[#This Row],[Customer Segment]]=Introduction!$D$42,1,0)</f>
        <v>1</v>
      </c>
      <c r="Q363" s="41">
        <f>IF(Table2[[#This Row],[Customer Segment]]=Introduction!$D$44,1,0)</f>
        <v>0</v>
      </c>
      <c r="R363" s="1">
        <v>5.48</v>
      </c>
      <c r="S3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71.154128585463667</v>
      </c>
    </row>
    <row r="364" spans="1:19" x14ac:dyDescent="0.2">
      <c r="A364" s="1" t="s">
        <v>23</v>
      </c>
      <c r="B364" s="1" t="s">
        <v>2</v>
      </c>
      <c r="C364" s="1" t="s">
        <v>15</v>
      </c>
      <c r="D364" s="37">
        <v>0.03</v>
      </c>
      <c r="E364" s="37">
        <v>808.49</v>
      </c>
      <c r="F364" s="37">
        <v>55.3</v>
      </c>
      <c r="G364" s="37">
        <v>0.4</v>
      </c>
      <c r="H364" s="37">
        <v>7576.11</v>
      </c>
      <c r="I364" s="42">
        <f>IF(Table2[[#This Row],[Order Priority]]=Introduction!$B$42,1,0)</f>
        <v>0</v>
      </c>
      <c r="J364" s="42">
        <f>IF(Table2[[#This Row],[Order Priority]]=Introduction!$B$43,1,0)</f>
        <v>0</v>
      </c>
      <c r="K364" s="42">
        <f>IF(Table2[[#This Row],[Order Priority]]=Introduction!$B$44,1,0)</f>
        <v>1</v>
      </c>
      <c r="L364" s="42">
        <f>IF(Table2[[#This Row],[Order Priority]]=Introduction!$B$45,1,0)</f>
        <v>0</v>
      </c>
      <c r="M364" s="42">
        <f>IF(Table2[[#This Row],[Ship Mode]]=Introduction!$C$42,1,0)</f>
        <v>1</v>
      </c>
      <c r="N364" s="41">
        <f>IF(Table2[[#This Row],[Ship Mode]]=Introduction!$C$44,1,0)</f>
        <v>0</v>
      </c>
      <c r="O364" s="41">
        <f>IF(Table2[[#This Row],[Customer Segment]]=Introduction!$D$45,1,0)</f>
        <v>0</v>
      </c>
      <c r="P364" s="41">
        <f>IF(Table2[[#This Row],[Customer Segment]]=Introduction!$D$42,1,0)</f>
        <v>1</v>
      </c>
      <c r="Q364" s="41">
        <f>IF(Table2[[#This Row],[Customer Segment]]=Introduction!$D$44,1,0)</f>
        <v>0</v>
      </c>
      <c r="R364" s="34">
        <v>8201.33</v>
      </c>
      <c r="S3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12016.612015925255</v>
      </c>
    </row>
    <row r="365" spans="1:19" x14ac:dyDescent="0.2">
      <c r="A365" s="1" t="s">
        <v>23</v>
      </c>
      <c r="B365" s="1" t="s">
        <v>14</v>
      </c>
      <c r="C365" s="1" t="s">
        <v>15</v>
      </c>
      <c r="D365" s="39">
        <v>0</v>
      </c>
      <c r="E365" s="39">
        <v>6.48</v>
      </c>
      <c r="F365" s="39">
        <v>8.19</v>
      </c>
      <c r="G365" s="39">
        <v>0.37</v>
      </c>
      <c r="H365" s="39">
        <v>-43.26</v>
      </c>
      <c r="I365" s="42">
        <f>IF(Table2[[#This Row],[Order Priority]]=Introduction!$B$42,1,0)</f>
        <v>0</v>
      </c>
      <c r="J365" s="42">
        <f>IF(Table2[[#This Row],[Order Priority]]=Introduction!$B$43,1,0)</f>
        <v>0</v>
      </c>
      <c r="K365" s="42">
        <f>IF(Table2[[#This Row],[Order Priority]]=Introduction!$B$44,1,0)</f>
        <v>1</v>
      </c>
      <c r="L365" s="42">
        <f>IF(Table2[[#This Row],[Order Priority]]=Introduction!$B$45,1,0)</f>
        <v>0</v>
      </c>
      <c r="M365" s="42">
        <f>IF(Table2[[#This Row],[Ship Mode]]=Introduction!$C$42,1,0)</f>
        <v>0</v>
      </c>
      <c r="N365" s="41">
        <f>IF(Table2[[#This Row],[Ship Mode]]=Introduction!$C$44,1,0)</f>
        <v>1</v>
      </c>
      <c r="O365" s="41">
        <f>IF(Table2[[#This Row],[Customer Segment]]=Introduction!$D$45,1,0)</f>
        <v>0</v>
      </c>
      <c r="P365" s="41">
        <f>IF(Table2[[#This Row],[Customer Segment]]=Introduction!$D$42,1,0)</f>
        <v>1</v>
      </c>
      <c r="Q365" s="41">
        <f>IF(Table2[[#This Row],[Customer Segment]]=Introduction!$D$44,1,0)</f>
        <v>0</v>
      </c>
      <c r="R365" s="1">
        <v>22.67</v>
      </c>
      <c r="S3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197.7107026120286</v>
      </c>
    </row>
    <row r="366" spans="1:19" x14ac:dyDescent="0.2">
      <c r="A366" s="1" t="s">
        <v>92</v>
      </c>
      <c r="B366" s="1" t="s">
        <v>2</v>
      </c>
      <c r="C366" s="1" t="s">
        <v>70</v>
      </c>
      <c r="D366" s="37">
        <v>0.01</v>
      </c>
      <c r="E366" s="37">
        <v>160.97999999999999</v>
      </c>
      <c r="F366" s="37">
        <v>30</v>
      </c>
      <c r="G366" s="37">
        <v>0.62</v>
      </c>
      <c r="H366" s="37">
        <v>788.79</v>
      </c>
      <c r="I366" s="42">
        <f>IF(Table2[[#This Row],[Order Priority]]=Introduction!$B$42,1,0)</f>
        <v>0</v>
      </c>
      <c r="J366" s="42">
        <f>IF(Table2[[#This Row],[Order Priority]]=Introduction!$B$43,1,0)</f>
        <v>0</v>
      </c>
      <c r="K366" s="42">
        <f>IF(Table2[[#This Row],[Order Priority]]=Introduction!$B$44,1,0)</f>
        <v>0</v>
      </c>
      <c r="L366" s="42">
        <f>IF(Table2[[#This Row],[Order Priority]]=Introduction!$B$45,1,0)</f>
        <v>1</v>
      </c>
      <c r="M366" s="42">
        <f>IF(Table2[[#This Row],[Ship Mode]]=Introduction!$C$42,1,0)</f>
        <v>1</v>
      </c>
      <c r="N366" s="41">
        <f>IF(Table2[[#This Row],[Ship Mode]]=Introduction!$C$44,1,0)</f>
        <v>0</v>
      </c>
      <c r="O366" s="41">
        <f>IF(Table2[[#This Row],[Customer Segment]]=Introduction!$D$45,1,0)</f>
        <v>0</v>
      </c>
      <c r="P366" s="41">
        <f>IF(Table2[[#This Row],[Customer Segment]]=Introduction!$D$42,1,0)</f>
        <v>0</v>
      </c>
      <c r="Q366" s="41">
        <f>IF(Table2[[#This Row],[Customer Segment]]=Introduction!$D$44,1,0)</f>
        <v>0</v>
      </c>
      <c r="R366" s="34">
        <v>1634.67</v>
      </c>
      <c r="S3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2496.1915503268669</v>
      </c>
    </row>
    <row r="367" spans="1:19" x14ac:dyDescent="0.2">
      <c r="A367" s="1" t="s">
        <v>46</v>
      </c>
      <c r="B367" s="1" t="s">
        <v>14</v>
      </c>
      <c r="C367" s="1" t="s">
        <v>70</v>
      </c>
      <c r="D367" s="39">
        <v>0.05</v>
      </c>
      <c r="E367" s="39">
        <v>7.64</v>
      </c>
      <c r="F367" s="39">
        <v>5.83</v>
      </c>
      <c r="G367" s="39">
        <v>0.36</v>
      </c>
      <c r="H367" s="39">
        <v>-21.018000000000001</v>
      </c>
      <c r="I367" s="42">
        <f>IF(Table2[[#This Row],[Order Priority]]=Introduction!$B$42,1,0)</f>
        <v>0</v>
      </c>
      <c r="J367" s="42">
        <f>IF(Table2[[#This Row],[Order Priority]]=Introduction!$B$43,1,0)</f>
        <v>0</v>
      </c>
      <c r="K367" s="42">
        <f>IF(Table2[[#This Row],[Order Priority]]=Introduction!$B$44,1,0)</f>
        <v>0</v>
      </c>
      <c r="L367" s="42">
        <f>IF(Table2[[#This Row],[Order Priority]]=Introduction!$B$45,1,0)</f>
        <v>0</v>
      </c>
      <c r="M367" s="42">
        <f>IF(Table2[[#This Row],[Ship Mode]]=Introduction!$C$42,1,0)</f>
        <v>0</v>
      </c>
      <c r="N367" s="41">
        <f>IF(Table2[[#This Row],[Ship Mode]]=Introduction!$C$44,1,0)</f>
        <v>1</v>
      </c>
      <c r="O367" s="41">
        <f>IF(Table2[[#This Row],[Customer Segment]]=Introduction!$D$45,1,0)</f>
        <v>0</v>
      </c>
      <c r="P367" s="41">
        <f>IF(Table2[[#This Row],[Customer Segment]]=Introduction!$D$42,1,0)</f>
        <v>0</v>
      </c>
      <c r="Q367" s="41">
        <f>IF(Table2[[#This Row],[Customer Segment]]=Introduction!$D$44,1,0)</f>
        <v>0</v>
      </c>
      <c r="R367" s="1">
        <v>16.600000000000001</v>
      </c>
      <c r="S3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267.735556134305</v>
      </c>
    </row>
    <row r="368" spans="1:19" x14ac:dyDescent="0.2">
      <c r="A368" s="1" t="s">
        <v>46</v>
      </c>
      <c r="B368" s="1" t="s">
        <v>2</v>
      </c>
      <c r="C368" s="1" t="s">
        <v>70</v>
      </c>
      <c r="D368" s="37">
        <v>0.04</v>
      </c>
      <c r="E368" s="37">
        <v>218.75</v>
      </c>
      <c r="F368" s="37">
        <v>69.64</v>
      </c>
      <c r="G368" s="37">
        <v>0.72</v>
      </c>
      <c r="H368" s="37">
        <v>-655.52987499999995</v>
      </c>
      <c r="I368" s="42">
        <f>IF(Table2[[#This Row],[Order Priority]]=Introduction!$B$42,1,0)</f>
        <v>0</v>
      </c>
      <c r="J368" s="42">
        <f>IF(Table2[[#This Row],[Order Priority]]=Introduction!$B$43,1,0)</f>
        <v>0</v>
      </c>
      <c r="K368" s="42">
        <f>IF(Table2[[#This Row],[Order Priority]]=Introduction!$B$44,1,0)</f>
        <v>0</v>
      </c>
      <c r="L368" s="42">
        <f>IF(Table2[[#This Row],[Order Priority]]=Introduction!$B$45,1,0)</f>
        <v>0</v>
      </c>
      <c r="M368" s="42">
        <f>IF(Table2[[#This Row],[Ship Mode]]=Introduction!$C$42,1,0)</f>
        <v>1</v>
      </c>
      <c r="N368" s="41">
        <f>IF(Table2[[#This Row],[Ship Mode]]=Introduction!$C$44,1,0)</f>
        <v>0</v>
      </c>
      <c r="O368" s="41">
        <f>IF(Table2[[#This Row],[Customer Segment]]=Introduction!$D$45,1,0)</f>
        <v>0</v>
      </c>
      <c r="P368" s="41">
        <f>IF(Table2[[#This Row],[Customer Segment]]=Introduction!$D$42,1,0)</f>
        <v>0</v>
      </c>
      <c r="Q368" s="41">
        <f>IF(Table2[[#This Row],[Customer Segment]]=Introduction!$D$44,1,0)</f>
        <v>0</v>
      </c>
      <c r="R368" s="34">
        <v>2285.41</v>
      </c>
      <c r="S3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2545.3573528758443</v>
      </c>
    </row>
    <row r="369" spans="1:19" x14ac:dyDescent="0.2">
      <c r="A369" s="1" t="s">
        <v>46</v>
      </c>
      <c r="B369" s="1" t="s">
        <v>14</v>
      </c>
      <c r="C369" s="1" t="s">
        <v>70</v>
      </c>
      <c r="D369" s="39">
        <v>0</v>
      </c>
      <c r="E369" s="39">
        <v>6.98</v>
      </c>
      <c r="F369" s="39">
        <v>1.6</v>
      </c>
      <c r="G369" s="39">
        <v>0.38</v>
      </c>
      <c r="H369" s="39">
        <v>-343.86799999999999</v>
      </c>
      <c r="I369" s="42">
        <f>IF(Table2[[#This Row],[Order Priority]]=Introduction!$B$42,1,0)</f>
        <v>0</v>
      </c>
      <c r="J369" s="42">
        <f>IF(Table2[[#This Row],[Order Priority]]=Introduction!$B$43,1,0)</f>
        <v>0</v>
      </c>
      <c r="K369" s="42">
        <f>IF(Table2[[#This Row],[Order Priority]]=Introduction!$B$44,1,0)</f>
        <v>0</v>
      </c>
      <c r="L369" s="42">
        <f>IF(Table2[[#This Row],[Order Priority]]=Introduction!$B$45,1,0)</f>
        <v>0</v>
      </c>
      <c r="M369" s="42">
        <f>IF(Table2[[#This Row],[Ship Mode]]=Introduction!$C$42,1,0)</f>
        <v>0</v>
      </c>
      <c r="N369" s="41">
        <f>IF(Table2[[#This Row],[Ship Mode]]=Introduction!$C$44,1,0)</f>
        <v>1</v>
      </c>
      <c r="O369" s="41">
        <f>IF(Table2[[#This Row],[Customer Segment]]=Introduction!$D$45,1,0)</f>
        <v>0</v>
      </c>
      <c r="P369" s="41">
        <f>IF(Table2[[#This Row],[Customer Segment]]=Introduction!$D$42,1,0)</f>
        <v>0</v>
      </c>
      <c r="Q369" s="41">
        <f>IF(Table2[[#This Row],[Customer Segment]]=Introduction!$D$44,1,0)</f>
        <v>0</v>
      </c>
      <c r="R369" s="1">
        <v>64.48</v>
      </c>
      <c r="S3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-132.18785125335305</v>
      </c>
    </row>
    <row r="370" spans="1:19" x14ac:dyDescent="0.2">
      <c r="A370" s="1" t="s">
        <v>1</v>
      </c>
      <c r="B370" s="1" t="s">
        <v>14</v>
      </c>
      <c r="C370" s="1" t="s">
        <v>70</v>
      </c>
      <c r="D370" s="37">
        <v>0.03</v>
      </c>
      <c r="E370" s="37">
        <v>6.37</v>
      </c>
      <c r="F370" s="37">
        <v>5.19</v>
      </c>
      <c r="G370" s="37">
        <v>0.38</v>
      </c>
      <c r="H370" s="37">
        <v>-29.092700000000001</v>
      </c>
      <c r="I370" s="42">
        <f>IF(Table2[[#This Row],[Order Priority]]=Introduction!$B$42,1,0)</f>
        <v>1</v>
      </c>
      <c r="J370" s="42">
        <f>IF(Table2[[#This Row],[Order Priority]]=Introduction!$B$43,1,0)</f>
        <v>0</v>
      </c>
      <c r="K370" s="42">
        <f>IF(Table2[[#This Row],[Order Priority]]=Introduction!$B$44,1,0)</f>
        <v>0</v>
      </c>
      <c r="L370" s="42">
        <f>IF(Table2[[#This Row],[Order Priority]]=Introduction!$B$45,1,0)</f>
        <v>0</v>
      </c>
      <c r="M370" s="42">
        <f>IF(Table2[[#This Row],[Ship Mode]]=Introduction!$C$42,1,0)</f>
        <v>0</v>
      </c>
      <c r="N370" s="41">
        <f>IF(Table2[[#This Row],[Ship Mode]]=Introduction!$C$44,1,0)</f>
        <v>1</v>
      </c>
      <c r="O370" s="41">
        <f>IF(Table2[[#This Row],[Customer Segment]]=Introduction!$D$45,1,0)</f>
        <v>0</v>
      </c>
      <c r="P370" s="41">
        <f>IF(Table2[[#This Row],[Customer Segment]]=Introduction!$D$42,1,0)</f>
        <v>0</v>
      </c>
      <c r="Q370" s="41">
        <f>IF(Table2[[#This Row],[Customer Segment]]=Introduction!$D$44,1,0)</f>
        <v>0</v>
      </c>
      <c r="R370" s="34">
        <v>89.79</v>
      </c>
      <c r="S3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356.62100803491353</v>
      </c>
    </row>
    <row r="371" spans="1:19" x14ac:dyDescent="0.2">
      <c r="A371" s="1" t="s">
        <v>1</v>
      </c>
      <c r="B371" s="1" t="s">
        <v>2</v>
      </c>
      <c r="C371" s="1" t="s">
        <v>15</v>
      </c>
      <c r="D371" s="39">
        <v>0.06</v>
      </c>
      <c r="E371" s="39">
        <v>80.97</v>
      </c>
      <c r="F371" s="39">
        <v>33.6</v>
      </c>
      <c r="G371" s="39">
        <v>0.37</v>
      </c>
      <c r="H371" s="39">
        <v>-15.1844</v>
      </c>
      <c r="I371" s="42">
        <f>IF(Table2[[#This Row],[Order Priority]]=Introduction!$B$42,1,0)</f>
        <v>1</v>
      </c>
      <c r="J371" s="42">
        <f>IF(Table2[[#This Row],[Order Priority]]=Introduction!$B$43,1,0)</f>
        <v>0</v>
      </c>
      <c r="K371" s="42">
        <f>IF(Table2[[#This Row],[Order Priority]]=Introduction!$B$44,1,0)</f>
        <v>0</v>
      </c>
      <c r="L371" s="42">
        <f>IF(Table2[[#This Row],[Order Priority]]=Introduction!$B$45,1,0)</f>
        <v>0</v>
      </c>
      <c r="M371" s="42">
        <f>IF(Table2[[#This Row],[Ship Mode]]=Introduction!$C$42,1,0)</f>
        <v>1</v>
      </c>
      <c r="N371" s="41">
        <f>IF(Table2[[#This Row],[Ship Mode]]=Introduction!$C$44,1,0)</f>
        <v>0</v>
      </c>
      <c r="O371" s="41">
        <f>IF(Table2[[#This Row],[Customer Segment]]=Introduction!$D$45,1,0)</f>
        <v>0</v>
      </c>
      <c r="P371" s="41">
        <f>IF(Table2[[#This Row],[Customer Segment]]=Introduction!$D$42,1,0)</f>
        <v>1</v>
      </c>
      <c r="Q371" s="41">
        <f>IF(Table2[[#This Row],[Customer Segment]]=Introduction!$D$44,1,0)</f>
        <v>0</v>
      </c>
      <c r="R371" s="1">
        <v>799.76</v>
      </c>
      <c r="S3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1529.1917993689419</v>
      </c>
    </row>
    <row r="372" spans="1:19" x14ac:dyDescent="0.2">
      <c r="A372" s="1" t="s">
        <v>23</v>
      </c>
      <c r="B372" s="1" t="s">
        <v>14</v>
      </c>
      <c r="C372" s="1" t="s">
        <v>70</v>
      </c>
      <c r="D372" s="37">
        <v>0.01</v>
      </c>
      <c r="E372" s="37">
        <v>3.08</v>
      </c>
      <c r="F372" s="37">
        <v>0.5</v>
      </c>
      <c r="G372" s="37">
        <v>0.37</v>
      </c>
      <c r="H372" s="37">
        <v>9.0045000000000002</v>
      </c>
      <c r="I372" s="42">
        <f>IF(Table2[[#This Row],[Order Priority]]=Introduction!$B$42,1,0)</f>
        <v>0</v>
      </c>
      <c r="J372" s="42">
        <f>IF(Table2[[#This Row],[Order Priority]]=Introduction!$B$43,1,0)</f>
        <v>0</v>
      </c>
      <c r="K372" s="42">
        <f>IF(Table2[[#This Row],[Order Priority]]=Introduction!$B$44,1,0)</f>
        <v>1</v>
      </c>
      <c r="L372" s="42">
        <f>IF(Table2[[#This Row],[Order Priority]]=Introduction!$B$45,1,0)</f>
        <v>0</v>
      </c>
      <c r="M372" s="42">
        <f>IF(Table2[[#This Row],[Ship Mode]]=Introduction!$C$42,1,0)</f>
        <v>0</v>
      </c>
      <c r="N372" s="41">
        <f>IF(Table2[[#This Row],[Ship Mode]]=Introduction!$C$44,1,0)</f>
        <v>1</v>
      </c>
      <c r="O372" s="41">
        <f>IF(Table2[[#This Row],[Customer Segment]]=Introduction!$D$45,1,0)</f>
        <v>0</v>
      </c>
      <c r="P372" s="41">
        <f>IF(Table2[[#This Row],[Customer Segment]]=Introduction!$D$42,1,0)</f>
        <v>0</v>
      </c>
      <c r="Q372" s="41">
        <f>IF(Table2[[#This Row],[Customer Segment]]=Introduction!$D$44,1,0)</f>
        <v>0</v>
      </c>
      <c r="R372" s="34">
        <v>13.05</v>
      </c>
      <c r="S3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50.358885799537276</v>
      </c>
    </row>
    <row r="373" spans="1:19" x14ac:dyDescent="0.2">
      <c r="A373" s="1" t="s">
        <v>23</v>
      </c>
      <c r="B373" s="1" t="s">
        <v>2</v>
      </c>
      <c r="C373" s="1" t="s">
        <v>3</v>
      </c>
      <c r="D373" s="39">
        <v>0.05</v>
      </c>
      <c r="E373" s="39">
        <v>424.21</v>
      </c>
      <c r="F373" s="39">
        <v>110.2</v>
      </c>
      <c r="G373" s="39">
        <v>0.67</v>
      </c>
      <c r="H373" s="39">
        <v>-213.40280000000001</v>
      </c>
      <c r="I373" s="42">
        <f>IF(Table2[[#This Row],[Order Priority]]=Introduction!$B$42,1,0)</f>
        <v>0</v>
      </c>
      <c r="J373" s="42">
        <f>IF(Table2[[#This Row],[Order Priority]]=Introduction!$B$43,1,0)</f>
        <v>0</v>
      </c>
      <c r="K373" s="42">
        <f>IF(Table2[[#This Row],[Order Priority]]=Introduction!$B$44,1,0)</f>
        <v>1</v>
      </c>
      <c r="L373" s="42">
        <f>IF(Table2[[#This Row],[Order Priority]]=Introduction!$B$45,1,0)</f>
        <v>0</v>
      </c>
      <c r="M373" s="42">
        <f>IF(Table2[[#This Row],[Ship Mode]]=Introduction!$C$42,1,0)</f>
        <v>1</v>
      </c>
      <c r="N373" s="41">
        <f>IF(Table2[[#This Row],[Ship Mode]]=Introduction!$C$44,1,0)</f>
        <v>0</v>
      </c>
      <c r="O373" s="41">
        <f>IF(Table2[[#This Row],[Customer Segment]]=Introduction!$D$45,1,0)</f>
        <v>1</v>
      </c>
      <c r="P373" s="41">
        <f>IF(Table2[[#This Row],[Customer Segment]]=Introduction!$D$42,1,0)</f>
        <v>0</v>
      </c>
      <c r="Q373" s="41">
        <f>IF(Table2[[#This Row],[Customer Segment]]=Introduction!$D$44,1,0)</f>
        <v>0</v>
      </c>
      <c r="R373" s="1">
        <v>4935.22</v>
      </c>
      <c r="S3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4584.4358793293341</v>
      </c>
    </row>
    <row r="374" spans="1:19" x14ac:dyDescent="0.2">
      <c r="A374" s="1" t="s">
        <v>46</v>
      </c>
      <c r="B374" s="1" t="s">
        <v>14</v>
      </c>
      <c r="C374" s="1" t="s">
        <v>70</v>
      </c>
      <c r="D374" s="37">
        <v>0.03</v>
      </c>
      <c r="E374" s="37">
        <v>60.98</v>
      </c>
      <c r="F374" s="37">
        <v>1.99</v>
      </c>
      <c r="G374" s="37">
        <v>0.5</v>
      </c>
      <c r="H374" s="37">
        <v>976.2672</v>
      </c>
      <c r="I374" s="42">
        <f>IF(Table2[[#This Row],[Order Priority]]=Introduction!$B$42,1,0)</f>
        <v>0</v>
      </c>
      <c r="J374" s="42">
        <f>IF(Table2[[#This Row],[Order Priority]]=Introduction!$B$43,1,0)</f>
        <v>0</v>
      </c>
      <c r="K374" s="42">
        <f>IF(Table2[[#This Row],[Order Priority]]=Introduction!$B$44,1,0)</f>
        <v>0</v>
      </c>
      <c r="L374" s="42">
        <f>IF(Table2[[#This Row],[Order Priority]]=Introduction!$B$45,1,0)</f>
        <v>0</v>
      </c>
      <c r="M374" s="42">
        <f>IF(Table2[[#This Row],[Ship Mode]]=Introduction!$C$42,1,0)</f>
        <v>0</v>
      </c>
      <c r="N374" s="41">
        <f>IF(Table2[[#This Row],[Ship Mode]]=Introduction!$C$44,1,0)</f>
        <v>1</v>
      </c>
      <c r="O374" s="41">
        <f>IF(Table2[[#This Row],[Customer Segment]]=Introduction!$D$45,1,0)</f>
        <v>0</v>
      </c>
      <c r="P374" s="41">
        <f>IF(Table2[[#This Row],[Customer Segment]]=Introduction!$D$42,1,0)</f>
        <v>0</v>
      </c>
      <c r="Q374" s="41">
        <f>IF(Table2[[#This Row],[Customer Segment]]=Introduction!$D$44,1,0)</f>
        <v>0</v>
      </c>
      <c r="R374" s="34">
        <v>1414.88</v>
      </c>
      <c r="S3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1479.5522739631906</v>
      </c>
    </row>
    <row r="375" spans="1:19" x14ac:dyDescent="0.2">
      <c r="A375" s="1" t="s">
        <v>46</v>
      </c>
      <c r="B375" s="1" t="s">
        <v>14</v>
      </c>
      <c r="C375" s="1" t="s">
        <v>70</v>
      </c>
      <c r="D375" s="39">
        <v>0.04</v>
      </c>
      <c r="E375" s="39">
        <v>3.08</v>
      </c>
      <c r="F375" s="39">
        <v>0.99</v>
      </c>
      <c r="G375" s="39">
        <v>0.37</v>
      </c>
      <c r="H375" s="39">
        <v>23.204699999999999</v>
      </c>
      <c r="I375" s="42">
        <f>IF(Table2[[#This Row],[Order Priority]]=Introduction!$B$42,1,0)</f>
        <v>0</v>
      </c>
      <c r="J375" s="42">
        <f>IF(Table2[[#This Row],[Order Priority]]=Introduction!$B$43,1,0)</f>
        <v>0</v>
      </c>
      <c r="K375" s="42">
        <f>IF(Table2[[#This Row],[Order Priority]]=Introduction!$B$44,1,0)</f>
        <v>0</v>
      </c>
      <c r="L375" s="42">
        <f>IF(Table2[[#This Row],[Order Priority]]=Introduction!$B$45,1,0)</f>
        <v>0</v>
      </c>
      <c r="M375" s="42">
        <f>IF(Table2[[#This Row],[Ship Mode]]=Introduction!$C$42,1,0)</f>
        <v>0</v>
      </c>
      <c r="N375" s="41">
        <f>IF(Table2[[#This Row],[Ship Mode]]=Introduction!$C$44,1,0)</f>
        <v>1</v>
      </c>
      <c r="O375" s="41">
        <f>IF(Table2[[#This Row],[Customer Segment]]=Introduction!$D$45,1,0)</f>
        <v>0</v>
      </c>
      <c r="P375" s="41">
        <f>IF(Table2[[#This Row],[Customer Segment]]=Introduction!$D$42,1,0)</f>
        <v>0</v>
      </c>
      <c r="Q375" s="41">
        <f>IF(Table2[[#This Row],[Customer Segment]]=Introduction!$D$44,1,0)</f>
        <v>0</v>
      </c>
      <c r="R375" s="1">
        <v>33.630000000000003</v>
      </c>
      <c r="S3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179.87925524573558</v>
      </c>
    </row>
    <row r="376" spans="1:19" x14ac:dyDescent="0.2">
      <c r="A376" s="1" t="s">
        <v>46</v>
      </c>
      <c r="B376" s="1" t="s">
        <v>14</v>
      </c>
      <c r="C376" s="1" t="s">
        <v>70</v>
      </c>
      <c r="D376" s="37">
        <v>0</v>
      </c>
      <c r="E376" s="37">
        <v>10.31</v>
      </c>
      <c r="F376" s="37">
        <v>1.79</v>
      </c>
      <c r="G376" s="37">
        <v>0.38</v>
      </c>
      <c r="H376" s="37">
        <v>167.46299999999999</v>
      </c>
      <c r="I376" s="42">
        <f>IF(Table2[[#This Row],[Order Priority]]=Introduction!$B$42,1,0)</f>
        <v>0</v>
      </c>
      <c r="J376" s="42">
        <f>IF(Table2[[#This Row],[Order Priority]]=Introduction!$B$43,1,0)</f>
        <v>0</v>
      </c>
      <c r="K376" s="42">
        <f>IF(Table2[[#This Row],[Order Priority]]=Introduction!$B$44,1,0)</f>
        <v>0</v>
      </c>
      <c r="L376" s="42">
        <f>IF(Table2[[#This Row],[Order Priority]]=Introduction!$B$45,1,0)</f>
        <v>0</v>
      </c>
      <c r="M376" s="42">
        <f>IF(Table2[[#This Row],[Ship Mode]]=Introduction!$C$42,1,0)</f>
        <v>0</v>
      </c>
      <c r="N376" s="41">
        <f>IF(Table2[[#This Row],[Ship Mode]]=Introduction!$C$44,1,0)</f>
        <v>1</v>
      </c>
      <c r="O376" s="41">
        <f>IF(Table2[[#This Row],[Customer Segment]]=Introduction!$D$45,1,0)</f>
        <v>0</v>
      </c>
      <c r="P376" s="41">
        <f>IF(Table2[[#This Row],[Customer Segment]]=Introduction!$D$42,1,0)</f>
        <v>0</v>
      </c>
      <c r="Q376" s="41">
        <f>IF(Table2[[#This Row],[Customer Segment]]=Introduction!$D$44,1,0)</f>
        <v>0</v>
      </c>
      <c r="R376" s="34">
        <v>242.7</v>
      </c>
      <c r="S3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407.11319570784087</v>
      </c>
    </row>
    <row r="377" spans="1:19" x14ac:dyDescent="0.2">
      <c r="A377" s="1" t="s">
        <v>1</v>
      </c>
      <c r="B377" s="1" t="s">
        <v>14</v>
      </c>
      <c r="C377" s="1" t="s">
        <v>70</v>
      </c>
      <c r="D377" s="39">
        <v>0.1</v>
      </c>
      <c r="E377" s="39">
        <v>154.13</v>
      </c>
      <c r="F377" s="39">
        <v>69</v>
      </c>
      <c r="G377" s="39">
        <v>0.68</v>
      </c>
      <c r="H377" s="39">
        <v>-372.48597100000001</v>
      </c>
      <c r="I377" s="42">
        <f>IF(Table2[[#This Row],[Order Priority]]=Introduction!$B$42,1,0)</f>
        <v>1</v>
      </c>
      <c r="J377" s="42">
        <f>IF(Table2[[#This Row],[Order Priority]]=Introduction!$B$43,1,0)</f>
        <v>0</v>
      </c>
      <c r="K377" s="42">
        <f>IF(Table2[[#This Row],[Order Priority]]=Introduction!$B$44,1,0)</f>
        <v>0</v>
      </c>
      <c r="L377" s="42">
        <f>IF(Table2[[#This Row],[Order Priority]]=Introduction!$B$45,1,0)</f>
        <v>0</v>
      </c>
      <c r="M377" s="42">
        <f>IF(Table2[[#This Row],[Ship Mode]]=Introduction!$C$42,1,0)</f>
        <v>0</v>
      </c>
      <c r="N377" s="41">
        <f>IF(Table2[[#This Row],[Ship Mode]]=Introduction!$C$44,1,0)</f>
        <v>1</v>
      </c>
      <c r="O377" s="41">
        <f>IF(Table2[[#This Row],[Customer Segment]]=Introduction!$D$45,1,0)</f>
        <v>0</v>
      </c>
      <c r="P377" s="41">
        <f>IF(Table2[[#This Row],[Customer Segment]]=Introduction!$D$42,1,0)</f>
        <v>0</v>
      </c>
      <c r="Q377" s="41">
        <f>IF(Table2[[#This Row],[Customer Segment]]=Introduction!$D$44,1,0)</f>
        <v>0</v>
      </c>
      <c r="R377" s="1">
        <v>1216.32</v>
      </c>
      <c r="S3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2434.6985374382393</v>
      </c>
    </row>
    <row r="378" spans="1:19" x14ac:dyDescent="0.2">
      <c r="A378" s="1" t="s">
        <v>1</v>
      </c>
      <c r="B378" s="1" t="s">
        <v>14</v>
      </c>
      <c r="C378" s="1" t="s">
        <v>47</v>
      </c>
      <c r="D378" s="37">
        <v>0</v>
      </c>
      <c r="E378" s="37">
        <v>12.97</v>
      </c>
      <c r="F378" s="37">
        <v>1.49</v>
      </c>
      <c r="G378" s="37">
        <v>0.35</v>
      </c>
      <c r="H378" s="37">
        <v>180.23490000000001</v>
      </c>
      <c r="I378" s="42">
        <f>IF(Table2[[#This Row],[Order Priority]]=Introduction!$B$42,1,0)</f>
        <v>1</v>
      </c>
      <c r="J378" s="42">
        <f>IF(Table2[[#This Row],[Order Priority]]=Introduction!$B$43,1,0)</f>
        <v>0</v>
      </c>
      <c r="K378" s="42">
        <f>IF(Table2[[#This Row],[Order Priority]]=Introduction!$B$44,1,0)</f>
        <v>0</v>
      </c>
      <c r="L378" s="42">
        <f>IF(Table2[[#This Row],[Order Priority]]=Introduction!$B$45,1,0)</f>
        <v>0</v>
      </c>
      <c r="M378" s="42">
        <f>IF(Table2[[#This Row],[Ship Mode]]=Introduction!$C$42,1,0)</f>
        <v>0</v>
      </c>
      <c r="N378" s="41">
        <f>IF(Table2[[#This Row],[Ship Mode]]=Introduction!$C$44,1,0)</f>
        <v>1</v>
      </c>
      <c r="O378" s="41">
        <f>IF(Table2[[#This Row],[Customer Segment]]=Introduction!$D$45,1,0)</f>
        <v>0</v>
      </c>
      <c r="P378" s="41">
        <f>IF(Table2[[#This Row],[Customer Segment]]=Introduction!$D$42,1,0)</f>
        <v>0</v>
      </c>
      <c r="Q378" s="41">
        <f>IF(Table2[[#This Row],[Customer Segment]]=Introduction!$D$44,1,0)</f>
        <v>1</v>
      </c>
      <c r="R378" s="34">
        <v>261.20999999999998</v>
      </c>
      <c r="S3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514.72000534554206</v>
      </c>
    </row>
    <row r="379" spans="1:19" x14ac:dyDescent="0.2">
      <c r="A379" s="1" t="s">
        <v>1</v>
      </c>
      <c r="B379" s="1" t="s">
        <v>14</v>
      </c>
      <c r="C379" s="1" t="s">
        <v>47</v>
      </c>
      <c r="D379" s="39">
        <v>0.06</v>
      </c>
      <c r="E379" s="39">
        <v>4.91</v>
      </c>
      <c r="F379" s="39">
        <v>0.5</v>
      </c>
      <c r="G379" s="39">
        <v>0.36</v>
      </c>
      <c r="H379" s="39">
        <v>29.525099999999998</v>
      </c>
      <c r="I379" s="42">
        <f>IF(Table2[[#This Row],[Order Priority]]=Introduction!$B$42,1,0)</f>
        <v>1</v>
      </c>
      <c r="J379" s="42">
        <f>IF(Table2[[#This Row],[Order Priority]]=Introduction!$B$43,1,0)</f>
        <v>0</v>
      </c>
      <c r="K379" s="42">
        <f>IF(Table2[[#This Row],[Order Priority]]=Introduction!$B$44,1,0)</f>
        <v>0</v>
      </c>
      <c r="L379" s="42">
        <f>IF(Table2[[#This Row],[Order Priority]]=Introduction!$B$45,1,0)</f>
        <v>0</v>
      </c>
      <c r="M379" s="42">
        <f>IF(Table2[[#This Row],[Ship Mode]]=Introduction!$C$42,1,0)</f>
        <v>0</v>
      </c>
      <c r="N379" s="41">
        <f>IF(Table2[[#This Row],[Ship Mode]]=Introduction!$C$44,1,0)</f>
        <v>1</v>
      </c>
      <c r="O379" s="41">
        <f>IF(Table2[[#This Row],[Customer Segment]]=Introduction!$D$45,1,0)</f>
        <v>0</v>
      </c>
      <c r="P379" s="41">
        <f>IF(Table2[[#This Row],[Customer Segment]]=Introduction!$D$42,1,0)</f>
        <v>0</v>
      </c>
      <c r="Q379" s="41">
        <f>IF(Table2[[#This Row],[Customer Segment]]=Introduction!$D$44,1,0)</f>
        <v>1</v>
      </c>
      <c r="R379" s="1">
        <v>42.79</v>
      </c>
      <c r="S3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276.43445075259592</v>
      </c>
    </row>
    <row r="380" spans="1:19" x14ac:dyDescent="0.2">
      <c r="A380" s="1" t="s">
        <v>13</v>
      </c>
      <c r="B380" s="1" t="s">
        <v>2</v>
      </c>
      <c r="C380" s="1" t="s">
        <v>70</v>
      </c>
      <c r="D380" s="37">
        <v>0.09</v>
      </c>
      <c r="E380" s="37">
        <v>122.99</v>
      </c>
      <c r="F380" s="37">
        <v>70.2</v>
      </c>
      <c r="G380" s="37">
        <v>0.74</v>
      </c>
      <c r="H380" s="37">
        <v>-2426.5500000000002</v>
      </c>
      <c r="I380" s="42">
        <f>IF(Table2[[#This Row],[Order Priority]]=Introduction!$B$42,1,0)</f>
        <v>0</v>
      </c>
      <c r="J380" s="42">
        <f>IF(Table2[[#This Row],[Order Priority]]=Introduction!$B$43,1,0)</f>
        <v>1</v>
      </c>
      <c r="K380" s="42">
        <f>IF(Table2[[#This Row],[Order Priority]]=Introduction!$B$44,1,0)</f>
        <v>0</v>
      </c>
      <c r="L380" s="42">
        <f>IF(Table2[[#This Row],[Order Priority]]=Introduction!$B$45,1,0)</f>
        <v>0</v>
      </c>
      <c r="M380" s="42">
        <f>IF(Table2[[#This Row],[Ship Mode]]=Introduction!$C$42,1,0)</f>
        <v>1</v>
      </c>
      <c r="N380" s="41">
        <f>IF(Table2[[#This Row],[Ship Mode]]=Introduction!$C$44,1,0)</f>
        <v>0</v>
      </c>
      <c r="O380" s="41">
        <f>IF(Table2[[#This Row],[Customer Segment]]=Introduction!$D$45,1,0)</f>
        <v>0</v>
      </c>
      <c r="P380" s="41">
        <f>IF(Table2[[#This Row],[Customer Segment]]=Introduction!$D$42,1,0)</f>
        <v>0</v>
      </c>
      <c r="Q380" s="41">
        <f>IF(Table2[[#This Row],[Customer Segment]]=Introduction!$D$44,1,0)</f>
        <v>0</v>
      </c>
      <c r="R380" s="34">
        <v>5718.85</v>
      </c>
      <c r="S3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227.29638662085679</v>
      </c>
    </row>
    <row r="381" spans="1:19" x14ac:dyDescent="0.2">
      <c r="A381" s="1" t="s">
        <v>13</v>
      </c>
      <c r="B381" s="1" t="s">
        <v>2</v>
      </c>
      <c r="C381" s="1" t="s">
        <v>70</v>
      </c>
      <c r="D381" s="39">
        <v>0.09</v>
      </c>
      <c r="E381" s="39">
        <v>122.99</v>
      </c>
      <c r="F381" s="39">
        <v>70.2</v>
      </c>
      <c r="G381" s="39">
        <v>0.74</v>
      </c>
      <c r="H381" s="39">
        <v>-2426.5500000000002</v>
      </c>
      <c r="I381" s="42">
        <f>IF(Table2[[#This Row],[Order Priority]]=Introduction!$B$42,1,0)</f>
        <v>0</v>
      </c>
      <c r="J381" s="42">
        <f>IF(Table2[[#This Row],[Order Priority]]=Introduction!$B$43,1,0)</f>
        <v>1</v>
      </c>
      <c r="K381" s="42">
        <f>IF(Table2[[#This Row],[Order Priority]]=Introduction!$B$44,1,0)</f>
        <v>0</v>
      </c>
      <c r="L381" s="42">
        <f>IF(Table2[[#This Row],[Order Priority]]=Introduction!$B$45,1,0)</f>
        <v>0</v>
      </c>
      <c r="M381" s="42">
        <f>IF(Table2[[#This Row],[Ship Mode]]=Introduction!$C$42,1,0)</f>
        <v>1</v>
      </c>
      <c r="N381" s="41">
        <f>IF(Table2[[#This Row],[Ship Mode]]=Introduction!$C$44,1,0)</f>
        <v>0</v>
      </c>
      <c r="O381" s="41">
        <f>IF(Table2[[#This Row],[Customer Segment]]=Introduction!$D$45,1,0)</f>
        <v>0</v>
      </c>
      <c r="P381" s="41">
        <f>IF(Table2[[#This Row],[Customer Segment]]=Introduction!$D$42,1,0)</f>
        <v>0</v>
      </c>
      <c r="Q381" s="41">
        <f>IF(Table2[[#This Row],[Customer Segment]]=Introduction!$D$44,1,0)</f>
        <v>0</v>
      </c>
      <c r="R381" s="1">
        <v>1400.53</v>
      </c>
      <c r="S3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227.29638662085679</v>
      </c>
    </row>
    <row r="382" spans="1:19" x14ac:dyDescent="0.2">
      <c r="A382" s="1" t="s">
        <v>23</v>
      </c>
      <c r="B382" s="1" t="s">
        <v>14</v>
      </c>
      <c r="C382" s="1" t="s">
        <v>70</v>
      </c>
      <c r="D382" s="37">
        <v>0.02</v>
      </c>
      <c r="E382" s="37">
        <v>1.1399999999999999</v>
      </c>
      <c r="F382" s="37">
        <v>0.7</v>
      </c>
      <c r="G382" s="37">
        <v>0.38</v>
      </c>
      <c r="H382" s="37">
        <v>-0.49</v>
      </c>
      <c r="I382" s="42">
        <f>IF(Table2[[#This Row],[Order Priority]]=Introduction!$B$42,1,0)</f>
        <v>0</v>
      </c>
      <c r="J382" s="42">
        <f>IF(Table2[[#This Row],[Order Priority]]=Introduction!$B$43,1,0)</f>
        <v>0</v>
      </c>
      <c r="K382" s="42">
        <f>IF(Table2[[#This Row],[Order Priority]]=Introduction!$B$44,1,0)</f>
        <v>1</v>
      </c>
      <c r="L382" s="42">
        <f>IF(Table2[[#This Row],[Order Priority]]=Introduction!$B$45,1,0)</f>
        <v>0</v>
      </c>
      <c r="M382" s="42">
        <f>IF(Table2[[#This Row],[Ship Mode]]=Introduction!$C$42,1,0)</f>
        <v>0</v>
      </c>
      <c r="N382" s="41">
        <f>IF(Table2[[#This Row],[Ship Mode]]=Introduction!$C$44,1,0)</f>
        <v>1</v>
      </c>
      <c r="O382" s="41">
        <f>IF(Table2[[#This Row],[Customer Segment]]=Introduction!$D$45,1,0)</f>
        <v>0</v>
      </c>
      <c r="P382" s="41">
        <f>IF(Table2[[#This Row],[Customer Segment]]=Introduction!$D$42,1,0)</f>
        <v>0</v>
      </c>
      <c r="Q382" s="41">
        <f>IF(Table2[[#This Row],[Customer Segment]]=Introduction!$D$44,1,0)</f>
        <v>0</v>
      </c>
      <c r="R382" s="34">
        <v>44.85</v>
      </c>
      <c r="S3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41.789231497333347</v>
      </c>
    </row>
    <row r="383" spans="1:19" x14ac:dyDescent="0.2">
      <c r="A383" s="1" t="s">
        <v>92</v>
      </c>
      <c r="B383" s="1" t="s">
        <v>14</v>
      </c>
      <c r="C383" s="1" t="s">
        <v>3</v>
      </c>
      <c r="D383" s="39">
        <v>0.09</v>
      </c>
      <c r="E383" s="39">
        <v>6.28</v>
      </c>
      <c r="F383" s="39">
        <v>5.41</v>
      </c>
      <c r="G383" s="39">
        <v>0.53</v>
      </c>
      <c r="H383" s="39">
        <v>-61.59</v>
      </c>
      <c r="I383" s="42">
        <f>IF(Table2[[#This Row],[Order Priority]]=Introduction!$B$42,1,0)</f>
        <v>0</v>
      </c>
      <c r="J383" s="42">
        <f>IF(Table2[[#This Row],[Order Priority]]=Introduction!$B$43,1,0)</f>
        <v>0</v>
      </c>
      <c r="K383" s="42">
        <f>IF(Table2[[#This Row],[Order Priority]]=Introduction!$B$44,1,0)</f>
        <v>0</v>
      </c>
      <c r="L383" s="42">
        <f>IF(Table2[[#This Row],[Order Priority]]=Introduction!$B$45,1,0)</f>
        <v>1</v>
      </c>
      <c r="M383" s="42">
        <f>IF(Table2[[#This Row],[Ship Mode]]=Introduction!$C$42,1,0)</f>
        <v>0</v>
      </c>
      <c r="N383" s="41">
        <f>IF(Table2[[#This Row],[Ship Mode]]=Introduction!$C$44,1,0)</f>
        <v>1</v>
      </c>
      <c r="O383" s="41">
        <f>IF(Table2[[#This Row],[Customer Segment]]=Introduction!$D$45,1,0)</f>
        <v>1</v>
      </c>
      <c r="P383" s="41">
        <f>IF(Table2[[#This Row],[Customer Segment]]=Introduction!$D$42,1,0)</f>
        <v>0</v>
      </c>
      <c r="Q383" s="41">
        <f>IF(Table2[[#This Row],[Customer Segment]]=Introduction!$D$44,1,0)</f>
        <v>0</v>
      </c>
      <c r="R383" s="1">
        <v>355.4</v>
      </c>
      <c r="S3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127.88415189625691</v>
      </c>
    </row>
    <row r="384" spans="1:19" x14ac:dyDescent="0.2">
      <c r="A384" s="1" t="s">
        <v>92</v>
      </c>
      <c r="B384" s="1" t="s">
        <v>14</v>
      </c>
      <c r="C384" s="1" t="s">
        <v>3</v>
      </c>
      <c r="D384" s="37">
        <v>0.09</v>
      </c>
      <c r="E384" s="37">
        <v>6.28</v>
      </c>
      <c r="F384" s="37">
        <v>5.41</v>
      </c>
      <c r="G384" s="37">
        <v>0.53</v>
      </c>
      <c r="H384" s="37">
        <v>-32.026800000000001</v>
      </c>
      <c r="I384" s="42">
        <f>IF(Table2[[#This Row],[Order Priority]]=Introduction!$B$42,1,0)</f>
        <v>0</v>
      </c>
      <c r="J384" s="42">
        <f>IF(Table2[[#This Row],[Order Priority]]=Introduction!$B$43,1,0)</f>
        <v>0</v>
      </c>
      <c r="K384" s="42">
        <f>IF(Table2[[#This Row],[Order Priority]]=Introduction!$B$44,1,0)</f>
        <v>0</v>
      </c>
      <c r="L384" s="42">
        <f>IF(Table2[[#This Row],[Order Priority]]=Introduction!$B$45,1,0)</f>
        <v>1</v>
      </c>
      <c r="M384" s="42">
        <f>IF(Table2[[#This Row],[Ship Mode]]=Introduction!$C$42,1,0)</f>
        <v>0</v>
      </c>
      <c r="N384" s="41">
        <f>IF(Table2[[#This Row],[Ship Mode]]=Introduction!$C$44,1,0)</f>
        <v>1</v>
      </c>
      <c r="O384" s="41">
        <f>IF(Table2[[#This Row],[Customer Segment]]=Introduction!$D$45,1,0)</f>
        <v>1</v>
      </c>
      <c r="P384" s="41">
        <f>IF(Table2[[#This Row],[Customer Segment]]=Introduction!$D$42,1,0)</f>
        <v>0</v>
      </c>
      <c r="Q384" s="41">
        <f>IF(Table2[[#This Row],[Customer Segment]]=Introduction!$D$44,1,0)</f>
        <v>0</v>
      </c>
      <c r="R384" s="34">
        <v>88.85</v>
      </c>
      <c r="S3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158.1576291321912</v>
      </c>
    </row>
    <row r="385" spans="1:19" x14ac:dyDescent="0.2">
      <c r="A385" s="1" t="s">
        <v>46</v>
      </c>
      <c r="B385" s="1" t="s">
        <v>14</v>
      </c>
      <c r="C385" s="1" t="s">
        <v>15</v>
      </c>
      <c r="D385" s="39">
        <v>0</v>
      </c>
      <c r="E385" s="39">
        <v>8.09</v>
      </c>
      <c r="F385" s="39">
        <v>7.96</v>
      </c>
      <c r="G385" s="39">
        <v>0.49</v>
      </c>
      <c r="H385" s="39">
        <v>-144.56</v>
      </c>
      <c r="I385" s="42">
        <f>IF(Table2[[#This Row],[Order Priority]]=Introduction!$B$42,1,0)</f>
        <v>0</v>
      </c>
      <c r="J385" s="42">
        <f>IF(Table2[[#This Row],[Order Priority]]=Introduction!$B$43,1,0)</f>
        <v>0</v>
      </c>
      <c r="K385" s="42">
        <f>IF(Table2[[#This Row],[Order Priority]]=Introduction!$B$44,1,0)</f>
        <v>0</v>
      </c>
      <c r="L385" s="42">
        <f>IF(Table2[[#This Row],[Order Priority]]=Introduction!$B$45,1,0)</f>
        <v>0</v>
      </c>
      <c r="M385" s="42">
        <f>IF(Table2[[#This Row],[Ship Mode]]=Introduction!$C$42,1,0)</f>
        <v>0</v>
      </c>
      <c r="N385" s="41">
        <f>IF(Table2[[#This Row],[Ship Mode]]=Introduction!$C$44,1,0)</f>
        <v>1</v>
      </c>
      <c r="O385" s="41">
        <f>IF(Table2[[#This Row],[Customer Segment]]=Introduction!$D$45,1,0)</f>
        <v>0</v>
      </c>
      <c r="P385" s="41">
        <f>IF(Table2[[#This Row],[Customer Segment]]=Introduction!$D$42,1,0)</f>
        <v>1</v>
      </c>
      <c r="Q385" s="41">
        <f>IF(Table2[[#This Row],[Customer Segment]]=Introduction!$D$44,1,0)</f>
        <v>0</v>
      </c>
      <c r="R385" s="1">
        <v>90.98</v>
      </c>
      <c r="S3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313.66721150807552</v>
      </c>
    </row>
    <row r="386" spans="1:19" x14ac:dyDescent="0.2">
      <c r="A386" s="1" t="s">
        <v>46</v>
      </c>
      <c r="B386" s="1" t="s">
        <v>14</v>
      </c>
      <c r="C386" s="1" t="s">
        <v>70</v>
      </c>
      <c r="D386" s="37">
        <v>0.08</v>
      </c>
      <c r="E386" s="37">
        <v>3.38</v>
      </c>
      <c r="F386" s="37">
        <v>0.85</v>
      </c>
      <c r="G386" s="37">
        <v>0.48</v>
      </c>
      <c r="H386" s="37">
        <v>20.453600000000002</v>
      </c>
      <c r="I386" s="42">
        <f>IF(Table2[[#This Row],[Order Priority]]=Introduction!$B$42,1,0)</f>
        <v>0</v>
      </c>
      <c r="J386" s="42">
        <f>IF(Table2[[#This Row],[Order Priority]]=Introduction!$B$43,1,0)</f>
        <v>0</v>
      </c>
      <c r="K386" s="42">
        <f>IF(Table2[[#This Row],[Order Priority]]=Introduction!$B$44,1,0)</f>
        <v>0</v>
      </c>
      <c r="L386" s="42">
        <f>IF(Table2[[#This Row],[Order Priority]]=Introduction!$B$45,1,0)</f>
        <v>0</v>
      </c>
      <c r="M386" s="42">
        <f>IF(Table2[[#This Row],[Ship Mode]]=Introduction!$C$42,1,0)</f>
        <v>0</v>
      </c>
      <c r="N386" s="41">
        <f>IF(Table2[[#This Row],[Ship Mode]]=Introduction!$C$44,1,0)</f>
        <v>1</v>
      </c>
      <c r="O386" s="41">
        <f>IF(Table2[[#This Row],[Customer Segment]]=Introduction!$D$45,1,0)</f>
        <v>0</v>
      </c>
      <c r="P386" s="41">
        <f>IF(Table2[[#This Row],[Customer Segment]]=Introduction!$D$42,1,0)</f>
        <v>0</v>
      </c>
      <c r="Q386" s="41">
        <f>IF(Table2[[#This Row],[Customer Segment]]=Introduction!$D$44,1,0)</f>
        <v>0</v>
      </c>
      <c r="R386" s="34">
        <v>38.81</v>
      </c>
      <c r="S3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239.12917120144013</v>
      </c>
    </row>
    <row r="387" spans="1:19" x14ac:dyDescent="0.2">
      <c r="A387" s="1" t="s">
        <v>46</v>
      </c>
      <c r="B387" s="1" t="s">
        <v>63</v>
      </c>
      <c r="C387" s="1" t="s">
        <v>70</v>
      </c>
      <c r="D387" s="39">
        <v>0.02</v>
      </c>
      <c r="E387" s="39">
        <v>16.48</v>
      </c>
      <c r="F387" s="39">
        <v>1.99</v>
      </c>
      <c r="G387" s="39">
        <v>0.42</v>
      </c>
      <c r="H387" s="39">
        <v>69.61</v>
      </c>
      <c r="I387" s="42">
        <f>IF(Table2[[#This Row],[Order Priority]]=Introduction!$B$42,1,0)</f>
        <v>0</v>
      </c>
      <c r="J387" s="42">
        <f>IF(Table2[[#This Row],[Order Priority]]=Introduction!$B$43,1,0)</f>
        <v>0</v>
      </c>
      <c r="K387" s="42">
        <f>IF(Table2[[#This Row],[Order Priority]]=Introduction!$B$44,1,0)</f>
        <v>0</v>
      </c>
      <c r="L387" s="42">
        <f>IF(Table2[[#This Row],[Order Priority]]=Introduction!$B$45,1,0)</f>
        <v>0</v>
      </c>
      <c r="M387" s="42">
        <f>IF(Table2[[#This Row],[Ship Mode]]=Introduction!$C$42,1,0)</f>
        <v>0</v>
      </c>
      <c r="N387" s="41">
        <f>IF(Table2[[#This Row],[Ship Mode]]=Introduction!$C$44,1,0)</f>
        <v>0</v>
      </c>
      <c r="O387" s="41">
        <f>IF(Table2[[#This Row],[Customer Segment]]=Introduction!$D$45,1,0)</f>
        <v>0</v>
      </c>
      <c r="P387" s="41">
        <f>IF(Table2[[#This Row],[Customer Segment]]=Introduction!$D$42,1,0)</f>
        <v>0</v>
      </c>
      <c r="Q387" s="41">
        <f>IF(Table2[[#This Row],[Customer Segment]]=Introduction!$D$44,1,0)</f>
        <v>0</v>
      </c>
      <c r="R387" s="1">
        <v>484.56</v>
      </c>
      <c r="S3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269.5834597736702</v>
      </c>
    </row>
    <row r="388" spans="1:19" x14ac:dyDescent="0.2">
      <c r="A388" s="1" t="s">
        <v>46</v>
      </c>
      <c r="B388" s="1" t="s">
        <v>2</v>
      </c>
      <c r="C388" s="1" t="s">
        <v>47</v>
      </c>
      <c r="D388" s="37">
        <v>0.03</v>
      </c>
      <c r="E388" s="37">
        <v>200.97</v>
      </c>
      <c r="F388" s="37">
        <v>15.59</v>
      </c>
      <c r="G388" s="37">
        <v>0.36</v>
      </c>
      <c r="H388" s="37">
        <v>1951.3</v>
      </c>
      <c r="I388" s="42">
        <f>IF(Table2[[#This Row],[Order Priority]]=Introduction!$B$42,1,0)</f>
        <v>0</v>
      </c>
      <c r="J388" s="42">
        <f>IF(Table2[[#This Row],[Order Priority]]=Introduction!$B$43,1,0)</f>
        <v>0</v>
      </c>
      <c r="K388" s="42">
        <f>IF(Table2[[#This Row],[Order Priority]]=Introduction!$B$44,1,0)</f>
        <v>0</v>
      </c>
      <c r="L388" s="42">
        <f>IF(Table2[[#This Row],[Order Priority]]=Introduction!$B$45,1,0)</f>
        <v>0</v>
      </c>
      <c r="M388" s="42">
        <f>IF(Table2[[#This Row],[Ship Mode]]=Introduction!$C$42,1,0)</f>
        <v>1</v>
      </c>
      <c r="N388" s="41">
        <f>IF(Table2[[#This Row],[Ship Mode]]=Introduction!$C$44,1,0)</f>
        <v>0</v>
      </c>
      <c r="O388" s="41">
        <f>IF(Table2[[#This Row],[Customer Segment]]=Introduction!$D$45,1,0)</f>
        <v>0</v>
      </c>
      <c r="P388" s="41">
        <f>IF(Table2[[#This Row],[Customer Segment]]=Introduction!$D$42,1,0)</f>
        <v>0</v>
      </c>
      <c r="Q388" s="41">
        <f>IF(Table2[[#This Row],[Customer Segment]]=Introduction!$D$44,1,0)</f>
        <v>1</v>
      </c>
      <c r="R388" s="34">
        <v>8717.75</v>
      </c>
      <c r="S3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3403.0250500149855</v>
      </c>
    </row>
    <row r="389" spans="1:19" x14ac:dyDescent="0.2">
      <c r="A389" s="1" t="s">
        <v>46</v>
      </c>
      <c r="B389" s="1" t="s">
        <v>2</v>
      </c>
      <c r="C389" s="1" t="s">
        <v>47</v>
      </c>
      <c r="D389" s="39">
        <v>0.03</v>
      </c>
      <c r="E389" s="39">
        <v>200.97</v>
      </c>
      <c r="F389" s="39">
        <v>15.59</v>
      </c>
      <c r="G389" s="39">
        <v>0.36</v>
      </c>
      <c r="H389" s="39">
        <v>1538.7828</v>
      </c>
      <c r="I389" s="42">
        <f>IF(Table2[[#This Row],[Order Priority]]=Introduction!$B$42,1,0)</f>
        <v>0</v>
      </c>
      <c r="J389" s="42">
        <f>IF(Table2[[#This Row],[Order Priority]]=Introduction!$B$43,1,0)</f>
        <v>0</v>
      </c>
      <c r="K389" s="42">
        <f>IF(Table2[[#This Row],[Order Priority]]=Introduction!$B$44,1,0)</f>
        <v>0</v>
      </c>
      <c r="L389" s="42">
        <f>IF(Table2[[#This Row],[Order Priority]]=Introduction!$B$45,1,0)</f>
        <v>0</v>
      </c>
      <c r="M389" s="42">
        <f>IF(Table2[[#This Row],[Ship Mode]]=Introduction!$C$42,1,0)</f>
        <v>1</v>
      </c>
      <c r="N389" s="41">
        <f>IF(Table2[[#This Row],[Ship Mode]]=Introduction!$C$44,1,0)</f>
        <v>0</v>
      </c>
      <c r="O389" s="41">
        <f>IF(Table2[[#This Row],[Customer Segment]]=Introduction!$D$45,1,0)</f>
        <v>0</v>
      </c>
      <c r="P389" s="41">
        <f>IF(Table2[[#This Row],[Customer Segment]]=Introduction!$D$42,1,0)</f>
        <v>0</v>
      </c>
      <c r="Q389" s="41">
        <f>IF(Table2[[#This Row],[Customer Segment]]=Introduction!$D$44,1,0)</f>
        <v>1</v>
      </c>
      <c r="R389" s="1">
        <v>2230.12</v>
      </c>
      <c r="S3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2980.5968262898355</v>
      </c>
    </row>
    <row r="390" spans="1:19" x14ac:dyDescent="0.2">
      <c r="A390" s="1" t="s">
        <v>23</v>
      </c>
      <c r="B390" s="1" t="s">
        <v>2</v>
      </c>
      <c r="C390" s="1" t="s">
        <v>3</v>
      </c>
      <c r="D390" s="37">
        <v>0</v>
      </c>
      <c r="E390" s="37">
        <v>180.98</v>
      </c>
      <c r="F390" s="37">
        <v>30</v>
      </c>
      <c r="G390" s="37">
        <v>0.69</v>
      </c>
      <c r="H390" s="37">
        <v>9.2040000000000006</v>
      </c>
      <c r="I390" s="42">
        <f>IF(Table2[[#This Row],[Order Priority]]=Introduction!$B$42,1,0)</f>
        <v>0</v>
      </c>
      <c r="J390" s="42">
        <f>IF(Table2[[#This Row],[Order Priority]]=Introduction!$B$43,1,0)</f>
        <v>0</v>
      </c>
      <c r="K390" s="42">
        <f>IF(Table2[[#This Row],[Order Priority]]=Introduction!$B$44,1,0)</f>
        <v>1</v>
      </c>
      <c r="L390" s="42">
        <f>IF(Table2[[#This Row],[Order Priority]]=Introduction!$B$45,1,0)</f>
        <v>0</v>
      </c>
      <c r="M390" s="42">
        <f>IF(Table2[[#This Row],[Ship Mode]]=Introduction!$C$42,1,0)</f>
        <v>1</v>
      </c>
      <c r="N390" s="41">
        <f>IF(Table2[[#This Row],[Ship Mode]]=Introduction!$C$44,1,0)</f>
        <v>0</v>
      </c>
      <c r="O390" s="41">
        <f>IF(Table2[[#This Row],[Customer Segment]]=Introduction!$D$45,1,0)</f>
        <v>1</v>
      </c>
      <c r="P390" s="41">
        <f>IF(Table2[[#This Row],[Customer Segment]]=Introduction!$D$42,1,0)</f>
        <v>0</v>
      </c>
      <c r="Q390" s="41">
        <f>IF(Table2[[#This Row],[Customer Segment]]=Introduction!$D$44,1,0)</f>
        <v>0</v>
      </c>
      <c r="R390" s="34">
        <v>2084.16</v>
      </c>
      <c r="S3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1883.2988147935689</v>
      </c>
    </row>
    <row r="391" spans="1:19" x14ac:dyDescent="0.2">
      <c r="A391" s="1" t="s">
        <v>92</v>
      </c>
      <c r="B391" s="1" t="s">
        <v>14</v>
      </c>
      <c r="C391" s="1" t="s">
        <v>70</v>
      </c>
      <c r="D391" s="39">
        <v>0.06</v>
      </c>
      <c r="E391" s="39">
        <v>125.99</v>
      </c>
      <c r="F391" s="39">
        <v>2.5</v>
      </c>
      <c r="G391" s="39">
        <v>0.6</v>
      </c>
      <c r="H391" s="39">
        <v>402.06599999999997</v>
      </c>
      <c r="I391" s="42">
        <f>IF(Table2[[#This Row],[Order Priority]]=Introduction!$B$42,1,0)</f>
        <v>0</v>
      </c>
      <c r="J391" s="42">
        <f>IF(Table2[[#This Row],[Order Priority]]=Introduction!$B$43,1,0)</f>
        <v>0</v>
      </c>
      <c r="K391" s="42">
        <f>IF(Table2[[#This Row],[Order Priority]]=Introduction!$B$44,1,0)</f>
        <v>0</v>
      </c>
      <c r="L391" s="42">
        <f>IF(Table2[[#This Row],[Order Priority]]=Introduction!$B$45,1,0)</f>
        <v>1</v>
      </c>
      <c r="M391" s="42">
        <f>IF(Table2[[#This Row],[Ship Mode]]=Introduction!$C$42,1,0)</f>
        <v>0</v>
      </c>
      <c r="N391" s="41">
        <f>IF(Table2[[#This Row],[Ship Mode]]=Introduction!$C$44,1,0)</f>
        <v>1</v>
      </c>
      <c r="O391" s="41">
        <f>IF(Table2[[#This Row],[Customer Segment]]=Introduction!$D$45,1,0)</f>
        <v>0</v>
      </c>
      <c r="P391" s="41">
        <f>IF(Table2[[#This Row],[Customer Segment]]=Introduction!$D$42,1,0)</f>
        <v>0</v>
      </c>
      <c r="Q391" s="41">
        <f>IF(Table2[[#This Row],[Customer Segment]]=Introduction!$D$44,1,0)</f>
        <v>0</v>
      </c>
      <c r="R391" s="1">
        <v>1173.76</v>
      </c>
      <c r="S3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984.36641283603717</v>
      </c>
    </row>
    <row r="392" spans="1:19" x14ac:dyDescent="0.2">
      <c r="A392" s="1" t="s">
        <v>46</v>
      </c>
      <c r="B392" s="1" t="s">
        <v>14</v>
      </c>
      <c r="C392" s="1" t="s">
        <v>47</v>
      </c>
      <c r="D392" s="37">
        <v>0.02</v>
      </c>
      <c r="E392" s="37">
        <v>35.99</v>
      </c>
      <c r="F392" s="37">
        <v>5</v>
      </c>
      <c r="G392" s="37">
        <v>0.85</v>
      </c>
      <c r="H392" s="37">
        <v>-120.934</v>
      </c>
      <c r="I392" s="42">
        <f>IF(Table2[[#This Row],[Order Priority]]=Introduction!$B$42,1,0)</f>
        <v>0</v>
      </c>
      <c r="J392" s="42">
        <f>IF(Table2[[#This Row],[Order Priority]]=Introduction!$B$43,1,0)</f>
        <v>0</v>
      </c>
      <c r="K392" s="42">
        <f>IF(Table2[[#This Row],[Order Priority]]=Introduction!$B$44,1,0)</f>
        <v>0</v>
      </c>
      <c r="L392" s="42">
        <f>IF(Table2[[#This Row],[Order Priority]]=Introduction!$B$45,1,0)</f>
        <v>0</v>
      </c>
      <c r="M392" s="42">
        <f>IF(Table2[[#This Row],[Ship Mode]]=Introduction!$C$42,1,0)</f>
        <v>0</v>
      </c>
      <c r="N392" s="41">
        <f>IF(Table2[[#This Row],[Ship Mode]]=Introduction!$C$44,1,0)</f>
        <v>1</v>
      </c>
      <c r="O392" s="41">
        <f>IF(Table2[[#This Row],[Customer Segment]]=Introduction!$D$45,1,0)</f>
        <v>0</v>
      </c>
      <c r="P392" s="41">
        <f>IF(Table2[[#This Row],[Customer Segment]]=Introduction!$D$42,1,0)</f>
        <v>0</v>
      </c>
      <c r="Q392" s="41">
        <f>IF(Table2[[#This Row],[Customer Segment]]=Introduction!$D$44,1,0)</f>
        <v>1</v>
      </c>
      <c r="R392" s="34">
        <v>227.79</v>
      </c>
      <c r="S3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688.84825159789773</v>
      </c>
    </row>
    <row r="393" spans="1:19" x14ac:dyDescent="0.2">
      <c r="A393" s="1" t="s">
        <v>1</v>
      </c>
      <c r="B393" s="1" t="s">
        <v>2</v>
      </c>
      <c r="C393" s="1" t="s">
        <v>70</v>
      </c>
      <c r="D393" s="39">
        <v>0.01</v>
      </c>
      <c r="E393" s="39">
        <v>3502.14</v>
      </c>
      <c r="F393" s="39">
        <v>8.73</v>
      </c>
      <c r="G393" s="39">
        <v>0.56999999999999995</v>
      </c>
      <c r="H393" s="39">
        <v>-4075.9339920000002</v>
      </c>
      <c r="I393" s="42">
        <f>IF(Table2[[#This Row],[Order Priority]]=Introduction!$B$42,1,0)</f>
        <v>1</v>
      </c>
      <c r="J393" s="42">
        <f>IF(Table2[[#This Row],[Order Priority]]=Introduction!$B$43,1,0)</f>
        <v>0</v>
      </c>
      <c r="K393" s="42">
        <f>IF(Table2[[#This Row],[Order Priority]]=Introduction!$B$44,1,0)</f>
        <v>0</v>
      </c>
      <c r="L393" s="42">
        <f>IF(Table2[[#This Row],[Order Priority]]=Introduction!$B$45,1,0)</f>
        <v>0</v>
      </c>
      <c r="M393" s="42">
        <f>IF(Table2[[#This Row],[Ship Mode]]=Introduction!$C$42,1,0)</f>
        <v>1</v>
      </c>
      <c r="N393" s="41">
        <f>IF(Table2[[#This Row],[Ship Mode]]=Introduction!$C$44,1,0)</f>
        <v>0</v>
      </c>
      <c r="O393" s="41">
        <f>IF(Table2[[#This Row],[Customer Segment]]=Introduction!$D$45,1,0)</f>
        <v>0</v>
      </c>
      <c r="P393" s="41">
        <f>IF(Table2[[#This Row],[Customer Segment]]=Introduction!$D$42,1,0)</f>
        <v>0</v>
      </c>
      <c r="Q393" s="41">
        <f>IF(Table2[[#This Row],[Customer Segment]]=Introduction!$D$44,1,0)</f>
        <v>0</v>
      </c>
      <c r="R393" s="1">
        <v>3501.79</v>
      </c>
      <c r="S3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7630.8300754334923</v>
      </c>
    </row>
    <row r="394" spans="1:19" x14ac:dyDescent="0.2">
      <c r="A394" s="1" t="s">
        <v>1</v>
      </c>
      <c r="B394" s="1" t="s">
        <v>14</v>
      </c>
      <c r="C394" s="1" t="s">
        <v>70</v>
      </c>
      <c r="D394" s="37">
        <v>0.06</v>
      </c>
      <c r="E394" s="37">
        <v>15.73</v>
      </c>
      <c r="F394" s="37">
        <v>7.42</v>
      </c>
      <c r="G394" s="37">
        <v>0.56000000000000005</v>
      </c>
      <c r="H394" s="37">
        <v>-18.558800000000002</v>
      </c>
      <c r="I394" s="42">
        <f>IF(Table2[[#This Row],[Order Priority]]=Introduction!$B$42,1,0)</f>
        <v>1</v>
      </c>
      <c r="J394" s="42">
        <f>IF(Table2[[#This Row],[Order Priority]]=Introduction!$B$43,1,0)</f>
        <v>0</v>
      </c>
      <c r="K394" s="42">
        <f>IF(Table2[[#This Row],[Order Priority]]=Introduction!$B$44,1,0)</f>
        <v>0</v>
      </c>
      <c r="L394" s="42">
        <f>IF(Table2[[#This Row],[Order Priority]]=Introduction!$B$45,1,0)</f>
        <v>0</v>
      </c>
      <c r="M394" s="42">
        <f>IF(Table2[[#This Row],[Ship Mode]]=Introduction!$C$42,1,0)</f>
        <v>0</v>
      </c>
      <c r="N394" s="41">
        <f>IF(Table2[[#This Row],[Ship Mode]]=Introduction!$C$44,1,0)</f>
        <v>1</v>
      </c>
      <c r="O394" s="41">
        <f>IF(Table2[[#This Row],[Customer Segment]]=Introduction!$D$45,1,0)</f>
        <v>0</v>
      </c>
      <c r="P394" s="41">
        <f>IF(Table2[[#This Row],[Customer Segment]]=Introduction!$D$42,1,0)</f>
        <v>0</v>
      </c>
      <c r="Q394" s="41">
        <f>IF(Table2[[#This Row],[Customer Segment]]=Introduction!$D$44,1,0)</f>
        <v>0</v>
      </c>
      <c r="R394" s="34">
        <v>63.04</v>
      </c>
      <c r="S3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588.15818404974232</v>
      </c>
    </row>
    <row r="395" spans="1:19" x14ac:dyDescent="0.2">
      <c r="A395" s="1" t="s">
        <v>1</v>
      </c>
      <c r="B395" s="1" t="s">
        <v>14</v>
      </c>
      <c r="C395" s="1" t="s">
        <v>3</v>
      </c>
      <c r="D395" s="39">
        <v>0.1</v>
      </c>
      <c r="E395" s="39">
        <v>10.89</v>
      </c>
      <c r="F395" s="39">
        <v>4.5</v>
      </c>
      <c r="G395" s="39">
        <v>0.59</v>
      </c>
      <c r="H395" s="39">
        <v>-19.2972</v>
      </c>
      <c r="I395" s="42">
        <f>IF(Table2[[#This Row],[Order Priority]]=Introduction!$B$42,1,0)</f>
        <v>1</v>
      </c>
      <c r="J395" s="42">
        <f>IF(Table2[[#This Row],[Order Priority]]=Introduction!$B$43,1,0)</f>
        <v>0</v>
      </c>
      <c r="K395" s="42">
        <f>IF(Table2[[#This Row],[Order Priority]]=Introduction!$B$44,1,0)</f>
        <v>0</v>
      </c>
      <c r="L395" s="42">
        <f>IF(Table2[[#This Row],[Order Priority]]=Introduction!$B$45,1,0)</f>
        <v>0</v>
      </c>
      <c r="M395" s="42">
        <f>IF(Table2[[#This Row],[Ship Mode]]=Introduction!$C$42,1,0)</f>
        <v>0</v>
      </c>
      <c r="N395" s="41">
        <f>IF(Table2[[#This Row],[Ship Mode]]=Introduction!$C$44,1,0)</f>
        <v>1</v>
      </c>
      <c r="O395" s="41">
        <f>IF(Table2[[#This Row],[Customer Segment]]=Introduction!$D$45,1,0)</f>
        <v>1</v>
      </c>
      <c r="P395" s="41">
        <f>IF(Table2[[#This Row],[Customer Segment]]=Introduction!$D$42,1,0)</f>
        <v>0</v>
      </c>
      <c r="Q395" s="41">
        <f>IF(Table2[[#This Row],[Customer Segment]]=Introduction!$D$44,1,0)</f>
        <v>0</v>
      </c>
      <c r="R395" s="1">
        <v>178.68</v>
      </c>
      <c r="S3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480.99594942349864</v>
      </c>
    </row>
    <row r="396" spans="1:19" x14ac:dyDescent="0.2">
      <c r="A396" s="1" t="s">
        <v>23</v>
      </c>
      <c r="B396" s="1" t="s">
        <v>14</v>
      </c>
      <c r="C396" s="1" t="s">
        <v>47</v>
      </c>
      <c r="D396" s="37">
        <v>0.03</v>
      </c>
      <c r="E396" s="37">
        <v>2.94</v>
      </c>
      <c r="F396" s="37">
        <v>0.96</v>
      </c>
      <c r="G396" s="37">
        <v>0.57999999999999996</v>
      </c>
      <c r="H396" s="37">
        <v>-4.2</v>
      </c>
      <c r="I396" s="42">
        <f>IF(Table2[[#This Row],[Order Priority]]=Introduction!$B$42,1,0)</f>
        <v>0</v>
      </c>
      <c r="J396" s="42">
        <f>IF(Table2[[#This Row],[Order Priority]]=Introduction!$B$43,1,0)</f>
        <v>0</v>
      </c>
      <c r="K396" s="42">
        <f>IF(Table2[[#This Row],[Order Priority]]=Introduction!$B$44,1,0)</f>
        <v>1</v>
      </c>
      <c r="L396" s="42">
        <f>IF(Table2[[#This Row],[Order Priority]]=Introduction!$B$45,1,0)</f>
        <v>0</v>
      </c>
      <c r="M396" s="42">
        <f>IF(Table2[[#This Row],[Ship Mode]]=Introduction!$C$42,1,0)</f>
        <v>0</v>
      </c>
      <c r="N396" s="41">
        <f>IF(Table2[[#This Row],[Ship Mode]]=Introduction!$C$44,1,0)</f>
        <v>1</v>
      </c>
      <c r="O396" s="41">
        <f>IF(Table2[[#This Row],[Customer Segment]]=Introduction!$D$45,1,0)</f>
        <v>0</v>
      </c>
      <c r="P396" s="41">
        <f>IF(Table2[[#This Row],[Customer Segment]]=Introduction!$D$42,1,0)</f>
        <v>0</v>
      </c>
      <c r="Q396" s="41">
        <f>IF(Table2[[#This Row],[Customer Segment]]=Introduction!$D$44,1,0)</f>
        <v>1</v>
      </c>
      <c r="R396" s="34">
        <v>3.51</v>
      </c>
      <c r="S3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240.88354267204073</v>
      </c>
    </row>
    <row r="397" spans="1:19" x14ac:dyDescent="0.2">
      <c r="A397" s="1" t="s">
        <v>23</v>
      </c>
      <c r="B397" s="1" t="s">
        <v>14</v>
      </c>
      <c r="C397" s="1" t="s">
        <v>47</v>
      </c>
      <c r="D397" s="39">
        <v>0.03</v>
      </c>
      <c r="E397" s="39">
        <v>2.94</v>
      </c>
      <c r="F397" s="39">
        <v>0.96</v>
      </c>
      <c r="G397" s="39">
        <v>0.57999999999999996</v>
      </c>
      <c r="H397" s="39">
        <v>-4.2</v>
      </c>
      <c r="I397" s="42">
        <f>IF(Table2[[#This Row],[Order Priority]]=Introduction!$B$42,1,0)</f>
        <v>0</v>
      </c>
      <c r="J397" s="42">
        <f>IF(Table2[[#This Row],[Order Priority]]=Introduction!$B$43,1,0)</f>
        <v>0</v>
      </c>
      <c r="K397" s="42">
        <f>IF(Table2[[#This Row],[Order Priority]]=Introduction!$B$44,1,0)</f>
        <v>1</v>
      </c>
      <c r="L397" s="42">
        <f>IF(Table2[[#This Row],[Order Priority]]=Introduction!$B$45,1,0)</f>
        <v>0</v>
      </c>
      <c r="M397" s="42">
        <f>IF(Table2[[#This Row],[Ship Mode]]=Introduction!$C$42,1,0)</f>
        <v>0</v>
      </c>
      <c r="N397" s="41">
        <f>IF(Table2[[#This Row],[Ship Mode]]=Introduction!$C$44,1,0)</f>
        <v>1</v>
      </c>
      <c r="O397" s="41">
        <f>IF(Table2[[#This Row],[Customer Segment]]=Introduction!$D$45,1,0)</f>
        <v>0</v>
      </c>
      <c r="P397" s="41">
        <f>IF(Table2[[#This Row],[Customer Segment]]=Introduction!$D$42,1,0)</f>
        <v>0</v>
      </c>
      <c r="Q397" s="41">
        <f>IF(Table2[[#This Row],[Customer Segment]]=Introduction!$D$44,1,0)</f>
        <v>1</v>
      </c>
      <c r="R397" s="1">
        <v>7.01</v>
      </c>
      <c r="S3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240.88354267204073</v>
      </c>
    </row>
    <row r="398" spans="1:19" x14ac:dyDescent="0.2">
      <c r="A398" s="1" t="s">
        <v>23</v>
      </c>
      <c r="B398" s="1" t="s">
        <v>63</v>
      </c>
      <c r="C398" s="1" t="s">
        <v>70</v>
      </c>
      <c r="D398" s="37">
        <v>7.0000000000000007E-2</v>
      </c>
      <c r="E398" s="37">
        <v>29.89</v>
      </c>
      <c r="F398" s="37">
        <v>1.99</v>
      </c>
      <c r="G398" s="37">
        <v>0.5</v>
      </c>
      <c r="H398" s="37">
        <v>258.6189</v>
      </c>
      <c r="I398" s="42">
        <f>IF(Table2[[#This Row],[Order Priority]]=Introduction!$B$42,1,0)</f>
        <v>0</v>
      </c>
      <c r="J398" s="42">
        <f>IF(Table2[[#This Row],[Order Priority]]=Introduction!$B$43,1,0)</f>
        <v>0</v>
      </c>
      <c r="K398" s="42">
        <f>IF(Table2[[#This Row],[Order Priority]]=Introduction!$B$44,1,0)</f>
        <v>1</v>
      </c>
      <c r="L398" s="42">
        <f>IF(Table2[[#This Row],[Order Priority]]=Introduction!$B$45,1,0)</f>
        <v>0</v>
      </c>
      <c r="M398" s="42">
        <f>IF(Table2[[#This Row],[Ship Mode]]=Introduction!$C$42,1,0)</f>
        <v>0</v>
      </c>
      <c r="N398" s="41">
        <f>IF(Table2[[#This Row],[Ship Mode]]=Introduction!$C$44,1,0)</f>
        <v>0</v>
      </c>
      <c r="O398" s="41">
        <f>IF(Table2[[#This Row],[Customer Segment]]=Introduction!$D$45,1,0)</f>
        <v>0</v>
      </c>
      <c r="P398" s="41">
        <f>IF(Table2[[#This Row],[Customer Segment]]=Introduction!$D$42,1,0)</f>
        <v>0</v>
      </c>
      <c r="Q398" s="41">
        <f>IF(Table2[[#This Row],[Customer Segment]]=Introduction!$D$44,1,0)</f>
        <v>0</v>
      </c>
      <c r="R398" s="34">
        <v>374.81</v>
      </c>
      <c r="S3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417.34119613863277</v>
      </c>
    </row>
    <row r="399" spans="1:19" x14ac:dyDescent="0.2">
      <c r="A399" s="1" t="s">
        <v>23</v>
      </c>
      <c r="B399" s="1" t="s">
        <v>14</v>
      </c>
      <c r="C399" s="1" t="s">
        <v>70</v>
      </c>
      <c r="D399" s="39">
        <v>0.03</v>
      </c>
      <c r="E399" s="39">
        <v>8.34</v>
      </c>
      <c r="F399" s="39">
        <v>4.82</v>
      </c>
      <c r="G399" s="39">
        <v>0.4</v>
      </c>
      <c r="H399" s="39">
        <v>-6.71</v>
      </c>
      <c r="I399" s="42">
        <f>IF(Table2[[#This Row],[Order Priority]]=Introduction!$B$42,1,0)</f>
        <v>0</v>
      </c>
      <c r="J399" s="42">
        <f>IF(Table2[[#This Row],[Order Priority]]=Introduction!$B$43,1,0)</f>
        <v>0</v>
      </c>
      <c r="K399" s="42">
        <f>IF(Table2[[#This Row],[Order Priority]]=Introduction!$B$44,1,0)</f>
        <v>1</v>
      </c>
      <c r="L399" s="42">
        <f>IF(Table2[[#This Row],[Order Priority]]=Introduction!$B$45,1,0)</f>
        <v>0</v>
      </c>
      <c r="M399" s="42">
        <f>IF(Table2[[#This Row],[Ship Mode]]=Introduction!$C$42,1,0)</f>
        <v>0</v>
      </c>
      <c r="N399" s="41">
        <f>IF(Table2[[#This Row],[Ship Mode]]=Introduction!$C$44,1,0)</f>
        <v>1</v>
      </c>
      <c r="O399" s="41">
        <f>IF(Table2[[#This Row],[Customer Segment]]=Introduction!$D$45,1,0)</f>
        <v>0</v>
      </c>
      <c r="P399" s="41">
        <f>IF(Table2[[#This Row],[Customer Segment]]=Introduction!$D$42,1,0)</f>
        <v>0</v>
      </c>
      <c r="Q399" s="41">
        <f>IF(Table2[[#This Row],[Customer Segment]]=Introduction!$D$44,1,0)</f>
        <v>0</v>
      </c>
      <c r="R399" s="1">
        <v>43.27</v>
      </c>
      <c r="S3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181.86804575468386</v>
      </c>
    </row>
    <row r="400" spans="1:19" x14ac:dyDescent="0.2">
      <c r="A400" s="1" t="s">
        <v>23</v>
      </c>
      <c r="B400" s="1" t="s">
        <v>2</v>
      </c>
      <c r="C400" s="1" t="s">
        <v>47</v>
      </c>
      <c r="D400" s="37">
        <v>0.08</v>
      </c>
      <c r="E400" s="37">
        <v>145.44999999999999</v>
      </c>
      <c r="F400" s="37">
        <v>17.850000000000001</v>
      </c>
      <c r="G400" s="37">
        <v>0.56000000000000005</v>
      </c>
      <c r="H400" s="37">
        <v>751.58</v>
      </c>
      <c r="I400" s="42">
        <f>IF(Table2[[#This Row],[Order Priority]]=Introduction!$B$42,1,0)</f>
        <v>0</v>
      </c>
      <c r="J400" s="42">
        <f>IF(Table2[[#This Row],[Order Priority]]=Introduction!$B$43,1,0)</f>
        <v>0</v>
      </c>
      <c r="K400" s="42">
        <f>IF(Table2[[#This Row],[Order Priority]]=Introduction!$B$44,1,0)</f>
        <v>1</v>
      </c>
      <c r="L400" s="42">
        <f>IF(Table2[[#This Row],[Order Priority]]=Introduction!$B$45,1,0)</f>
        <v>0</v>
      </c>
      <c r="M400" s="42">
        <f>IF(Table2[[#This Row],[Ship Mode]]=Introduction!$C$42,1,0)</f>
        <v>1</v>
      </c>
      <c r="N400" s="41">
        <f>IF(Table2[[#This Row],[Ship Mode]]=Introduction!$C$44,1,0)</f>
        <v>0</v>
      </c>
      <c r="O400" s="41">
        <f>IF(Table2[[#This Row],[Customer Segment]]=Introduction!$D$45,1,0)</f>
        <v>0</v>
      </c>
      <c r="P400" s="41">
        <f>IF(Table2[[#This Row],[Customer Segment]]=Introduction!$D$42,1,0)</f>
        <v>0</v>
      </c>
      <c r="Q400" s="41">
        <f>IF(Table2[[#This Row],[Customer Segment]]=Introduction!$D$44,1,0)</f>
        <v>1</v>
      </c>
      <c r="R400" s="34">
        <v>1117.6600000000001</v>
      </c>
      <c r="S4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2074.9258609151834</v>
      </c>
    </row>
    <row r="401" spans="1:19" x14ac:dyDescent="0.2">
      <c r="A401" s="1" t="s">
        <v>23</v>
      </c>
      <c r="B401" s="1" t="s">
        <v>2</v>
      </c>
      <c r="C401" s="1" t="s">
        <v>47</v>
      </c>
      <c r="D401" s="39">
        <v>7.0000000000000007E-2</v>
      </c>
      <c r="E401" s="39">
        <v>33.94</v>
      </c>
      <c r="F401" s="39">
        <v>19.190000000000001</v>
      </c>
      <c r="G401" s="39">
        <v>0.57999999999999996</v>
      </c>
      <c r="H401" s="39">
        <v>-157.56</v>
      </c>
      <c r="I401" s="42">
        <f>IF(Table2[[#This Row],[Order Priority]]=Introduction!$B$42,1,0)</f>
        <v>0</v>
      </c>
      <c r="J401" s="42">
        <f>IF(Table2[[#This Row],[Order Priority]]=Introduction!$B$43,1,0)</f>
        <v>0</v>
      </c>
      <c r="K401" s="42">
        <f>IF(Table2[[#This Row],[Order Priority]]=Introduction!$B$44,1,0)</f>
        <v>1</v>
      </c>
      <c r="L401" s="42">
        <f>IF(Table2[[#This Row],[Order Priority]]=Introduction!$B$45,1,0)</f>
        <v>0</v>
      </c>
      <c r="M401" s="42">
        <f>IF(Table2[[#This Row],[Ship Mode]]=Introduction!$C$42,1,0)</f>
        <v>1</v>
      </c>
      <c r="N401" s="41">
        <f>IF(Table2[[#This Row],[Ship Mode]]=Introduction!$C$44,1,0)</f>
        <v>0</v>
      </c>
      <c r="O401" s="41">
        <f>IF(Table2[[#This Row],[Customer Segment]]=Introduction!$D$45,1,0)</f>
        <v>0</v>
      </c>
      <c r="P401" s="41">
        <f>IF(Table2[[#This Row],[Customer Segment]]=Introduction!$D$42,1,0)</f>
        <v>0</v>
      </c>
      <c r="Q401" s="41">
        <f>IF(Table2[[#This Row],[Customer Segment]]=Introduction!$D$44,1,0)</f>
        <v>1</v>
      </c>
      <c r="R401" s="1">
        <v>169.46</v>
      </c>
      <c r="S4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854.83149340181274</v>
      </c>
    </row>
    <row r="402" spans="1:19" x14ac:dyDescent="0.2">
      <c r="A402" s="1" t="s">
        <v>92</v>
      </c>
      <c r="B402" s="1" t="s">
        <v>14</v>
      </c>
      <c r="C402" s="1" t="s">
        <v>3</v>
      </c>
      <c r="D402" s="37">
        <v>7.0000000000000007E-2</v>
      </c>
      <c r="E402" s="37">
        <v>1.7</v>
      </c>
      <c r="F402" s="37">
        <v>1.99</v>
      </c>
      <c r="G402" s="37">
        <v>0.51</v>
      </c>
      <c r="H402" s="37">
        <v>-51.42</v>
      </c>
      <c r="I402" s="42">
        <f>IF(Table2[[#This Row],[Order Priority]]=Introduction!$B$42,1,0)</f>
        <v>0</v>
      </c>
      <c r="J402" s="42">
        <f>IF(Table2[[#This Row],[Order Priority]]=Introduction!$B$43,1,0)</f>
        <v>0</v>
      </c>
      <c r="K402" s="42">
        <f>IF(Table2[[#This Row],[Order Priority]]=Introduction!$B$44,1,0)</f>
        <v>0</v>
      </c>
      <c r="L402" s="42">
        <f>IF(Table2[[#This Row],[Order Priority]]=Introduction!$B$45,1,0)</f>
        <v>1</v>
      </c>
      <c r="M402" s="42">
        <f>IF(Table2[[#This Row],[Ship Mode]]=Introduction!$C$42,1,0)</f>
        <v>0</v>
      </c>
      <c r="N402" s="41">
        <f>IF(Table2[[#This Row],[Ship Mode]]=Introduction!$C$44,1,0)</f>
        <v>1</v>
      </c>
      <c r="O402" s="41">
        <f>IF(Table2[[#This Row],[Customer Segment]]=Introduction!$D$45,1,0)</f>
        <v>1</v>
      </c>
      <c r="P402" s="41">
        <f>IF(Table2[[#This Row],[Customer Segment]]=Introduction!$D$42,1,0)</f>
        <v>0</v>
      </c>
      <c r="Q402" s="41">
        <f>IF(Table2[[#This Row],[Customer Segment]]=Introduction!$D$44,1,0)</f>
        <v>0</v>
      </c>
      <c r="R402" s="34">
        <v>17.420000000000002</v>
      </c>
      <c r="S4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26.015089944965421</v>
      </c>
    </row>
    <row r="403" spans="1:19" x14ac:dyDescent="0.2">
      <c r="A403" s="1" t="s">
        <v>92</v>
      </c>
      <c r="B403" s="1" t="s">
        <v>14</v>
      </c>
      <c r="C403" s="1" t="s">
        <v>15</v>
      </c>
      <c r="D403" s="39">
        <v>0.05</v>
      </c>
      <c r="E403" s="39">
        <v>12.97</v>
      </c>
      <c r="F403" s="39">
        <v>1.49</v>
      </c>
      <c r="G403" s="39">
        <v>0.35</v>
      </c>
      <c r="H403" s="39">
        <v>5.4660000000000002</v>
      </c>
      <c r="I403" s="42">
        <f>IF(Table2[[#This Row],[Order Priority]]=Introduction!$B$42,1,0)</f>
        <v>0</v>
      </c>
      <c r="J403" s="42">
        <f>IF(Table2[[#This Row],[Order Priority]]=Introduction!$B$43,1,0)</f>
        <v>0</v>
      </c>
      <c r="K403" s="42">
        <f>IF(Table2[[#This Row],[Order Priority]]=Introduction!$B$44,1,0)</f>
        <v>0</v>
      </c>
      <c r="L403" s="42">
        <f>IF(Table2[[#This Row],[Order Priority]]=Introduction!$B$45,1,0)</f>
        <v>1</v>
      </c>
      <c r="M403" s="42">
        <f>IF(Table2[[#This Row],[Ship Mode]]=Introduction!$C$42,1,0)</f>
        <v>0</v>
      </c>
      <c r="N403" s="41">
        <f>IF(Table2[[#This Row],[Ship Mode]]=Introduction!$C$44,1,0)</f>
        <v>1</v>
      </c>
      <c r="O403" s="41">
        <f>IF(Table2[[#This Row],[Customer Segment]]=Introduction!$D$45,1,0)</f>
        <v>0</v>
      </c>
      <c r="P403" s="41">
        <f>IF(Table2[[#This Row],[Customer Segment]]=Introduction!$D$42,1,0)</f>
        <v>1</v>
      </c>
      <c r="Q403" s="41">
        <f>IF(Table2[[#This Row],[Customer Segment]]=Introduction!$D$44,1,0)</f>
        <v>0</v>
      </c>
      <c r="R403" s="1">
        <v>26.37</v>
      </c>
      <c r="S4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-33.912750954356547</v>
      </c>
    </row>
    <row r="404" spans="1:19" x14ac:dyDescent="0.2">
      <c r="A404" s="1" t="s">
        <v>92</v>
      </c>
      <c r="B404" s="1" t="s">
        <v>14</v>
      </c>
      <c r="C404" s="1" t="s">
        <v>15</v>
      </c>
      <c r="D404" s="37">
        <v>0.06</v>
      </c>
      <c r="E404" s="37">
        <v>5.81</v>
      </c>
      <c r="F404" s="37">
        <v>3.37</v>
      </c>
      <c r="G404" s="37">
        <v>0.54</v>
      </c>
      <c r="H404" s="37">
        <v>-149.1182</v>
      </c>
      <c r="I404" s="42">
        <f>IF(Table2[[#This Row],[Order Priority]]=Introduction!$B$42,1,0)</f>
        <v>0</v>
      </c>
      <c r="J404" s="42">
        <f>IF(Table2[[#This Row],[Order Priority]]=Introduction!$B$43,1,0)</f>
        <v>0</v>
      </c>
      <c r="K404" s="42">
        <f>IF(Table2[[#This Row],[Order Priority]]=Introduction!$B$44,1,0)</f>
        <v>0</v>
      </c>
      <c r="L404" s="42">
        <f>IF(Table2[[#This Row],[Order Priority]]=Introduction!$B$45,1,0)</f>
        <v>1</v>
      </c>
      <c r="M404" s="42">
        <f>IF(Table2[[#This Row],[Ship Mode]]=Introduction!$C$42,1,0)</f>
        <v>0</v>
      </c>
      <c r="N404" s="41">
        <f>IF(Table2[[#This Row],[Ship Mode]]=Introduction!$C$44,1,0)</f>
        <v>1</v>
      </c>
      <c r="O404" s="41">
        <f>IF(Table2[[#This Row],[Customer Segment]]=Introduction!$D$45,1,0)</f>
        <v>0</v>
      </c>
      <c r="P404" s="41">
        <f>IF(Table2[[#This Row],[Customer Segment]]=Introduction!$D$42,1,0)</f>
        <v>1</v>
      </c>
      <c r="Q404" s="41">
        <f>IF(Table2[[#This Row],[Customer Segment]]=Introduction!$D$44,1,0)</f>
        <v>0</v>
      </c>
      <c r="R404" s="34">
        <v>53.44</v>
      </c>
      <c r="S4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-11.365971446632365</v>
      </c>
    </row>
    <row r="405" spans="1:19" x14ac:dyDescent="0.2">
      <c r="A405" s="1" t="s">
        <v>92</v>
      </c>
      <c r="B405" s="1" t="s">
        <v>14</v>
      </c>
      <c r="C405" s="1" t="s">
        <v>47</v>
      </c>
      <c r="D405" s="39">
        <v>0.05</v>
      </c>
      <c r="E405" s="39">
        <v>2.16</v>
      </c>
      <c r="F405" s="39">
        <v>6.05</v>
      </c>
      <c r="G405" s="39">
        <v>0.37</v>
      </c>
      <c r="H405" s="39">
        <v>-298.88600000000002</v>
      </c>
      <c r="I405" s="42">
        <f>IF(Table2[[#This Row],[Order Priority]]=Introduction!$B$42,1,0)</f>
        <v>0</v>
      </c>
      <c r="J405" s="42">
        <f>IF(Table2[[#This Row],[Order Priority]]=Introduction!$B$43,1,0)</f>
        <v>0</v>
      </c>
      <c r="K405" s="42">
        <f>IF(Table2[[#This Row],[Order Priority]]=Introduction!$B$44,1,0)</f>
        <v>0</v>
      </c>
      <c r="L405" s="42">
        <f>IF(Table2[[#This Row],[Order Priority]]=Introduction!$B$45,1,0)</f>
        <v>1</v>
      </c>
      <c r="M405" s="42">
        <f>IF(Table2[[#This Row],[Ship Mode]]=Introduction!$C$42,1,0)</f>
        <v>0</v>
      </c>
      <c r="N405" s="41">
        <f>IF(Table2[[#This Row],[Ship Mode]]=Introduction!$C$44,1,0)</f>
        <v>1</v>
      </c>
      <c r="O405" s="41">
        <f>IF(Table2[[#This Row],[Customer Segment]]=Introduction!$D$45,1,0)</f>
        <v>0</v>
      </c>
      <c r="P405" s="41">
        <f>IF(Table2[[#This Row],[Customer Segment]]=Introduction!$D$42,1,0)</f>
        <v>0</v>
      </c>
      <c r="Q405" s="41">
        <f>IF(Table2[[#This Row],[Customer Segment]]=Introduction!$D$44,1,0)</f>
        <v>1</v>
      </c>
      <c r="R405" s="1">
        <v>18.59</v>
      </c>
      <c r="S4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-177.41270733825101</v>
      </c>
    </row>
    <row r="406" spans="1:19" x14ac:dyDescent="0.2">
      <c r="A406" s="1" t="s">
        <v>92</v>
      </c>
      <c r="B406" s="1" t="s">
        <v>14</v>
      </c>
      <c r="C406" s="1" t="s">
        <v>47</v>
      </c>
      <c r="D406" s="37">
        <v>0.03</v>
      </c>
      <c r="E406" s="37">
        <v>6.48</v>
      </c>
      <c r="F406" s="37">
        <v>6.6</v>
      </c>
      <c r="G406" s="37">
        <v>0.37</v>
      </c>
      <c r="H406" s="37">
        <v>-145.852</v>
      </c>
      <c r="I406" s="42">
        <f>IF(Table2[[#This Row],[Order Priority]]=Introduction!$B$42,1,0)</f>
        <v>0</v>
      </c>
      <c r="J406" s="42">
        <f>IF(Table2[[#This Row],[Order Priority]]=Introduction!$B$43,1,0)</f>
        <v>0</v>
      </c>
      <c r="K406" s="42">
        <f>IF(Table2[[#This Row],[Order Priority]]=Introduction!$B$44,1,0)</f>
        <v>0</v>
      </c>
      <c r="L406" s="42">
        <f>IF(Table2[[#This Row],[Order Priority]]=Introduction!$B$45,1,0)</f>
        <v>1</v>
      </c>
      <c r="M406" s="42">
        <f>IF(Table2[[#This Row],[Ship Mode]]=Introduction!$C$42,1,0)</f>
        <v>0</v>
      </c>
      <c r="N406" s="41">
        <f>IF(Table2[[#This Row],[Ship Mode]]=Introduction!$C$44,1,0)</f>
        <v>1</v>
      </c>
      <c r="O406" s="41">
        <f>IF(Table2[[#This Row],[Customer Segment]]=Introduction!$D$45,1,0)</f>
        <v>0</v>
      </c>
      <c r="P406" s="41">
        <f>IF(Table2[[#This Row],[Customer Segment]]=Introduction!$D$42,1,0)</f>
        <v>0</v>
      </c>
      <c r="Q406" s="41">
        <f>IF(Table2[[#This Row],[Customer Segment]]=Introduction!$D$44,1,0)</f>
        <v>1</v>
      </c>
      <c r="R406" s="34">
        <v>58.83</v>
      </c>
      <c r="S4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21.251781596665719</v>
      </c>
    </row>
    <row r="407" spans="1:19" x14ac:dyDescent="0.2">
      <c r="A407" s="1" t="s">
        <v>92</v>
      </c>
      <c r="B407" s="1" t="s">
        <v>2</v>
      </c>
      <c r="C407" s="1" t="s">
        <v>47</v>
      </c>
      <c r="D407" s="39">
        <v>0.08</v>
      </c>
      <c r="E407" s="39">
        <v>146.05000000000001</v>
      </c>
      <c r="F407" s="39">
        <v>80.2</v>
      </c>
      <c r="G407" s="39">
        <v>0.71</v>
      </c>
      <c r="H407" s="39">
        <v>-27.951000000000001</v>
      </c>
      <c r="I407" s="42">
        <f>IF(Table2[[#This Row],[Order Priority]]=Introduction!$B$42,1,0)</f>
        <v>0</v>
      </c>
      <c r="J407" s="42">
        <f>IF(Table2[[#This Row],[Order Priority]]=Introduction!$B$43,1,0)</f>
        <v>0</v>
      </c>
      <c r="K407" s="42">
        <f>IF(Table2[[#This Row],[Order Priority]]=Introduction!$B$44,1,0)</f>
        <v>0</v>
      </c>
      <c r="L407" s="42">
        <f>IF(Table2[[#This Row],[Order Priority]]=Introduction!$B$45,1,0)</f>
        <v>1</v>
      </c>
      <c r="M407" s="42">
        <f>IF(Table2[[#This Row],[Ship Mode]]=Introduction!$C$42,1,0)</f>
        <v>1</v>
      </c>
      <c r="N407" s="41">
        <f>IF(Table2[[#This Row],[Ship Mode]]=Introduction!$C$44,1,0)</f>
        <v>0</v>
      </c>
      <c r="O407" s="41">
        <f>IF(Table2[[#This Row],[Customer Segment]]=Introduction!$D$45,1,0)</f>
        <v>0</v>
      </c>
      <c r="P407" s="41">
        <f>IF(Table2[[#This Row],[Customer Segment]]=Introduction!$D$42,1,0)</f>
        <v>0</v>
      </c>
      <c r="Q407" s="41">
        <f>IF(Table2[[#This Row],[Customer Segment]]=Introduction!$D$44,1,0)</f>
        <v>1</v>
      </c>
      <c r="R407" s="1">
        <v>1557.66</v>
      </c>
      <c r="S4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3059.5315104349934</v>
      </c>
    </row>
    <row r="408" spans="1:19" x14ac:dyDescent="0.2">
      <c r="A408" s="1" t="s">
        <v>92</v>
      </c>
      <c r="B408" s="1" t="s">
        <v>14</v>
      </c>
      <c r="C408" s="1" t="s">
        <v>70</v>
      </c>
      <c r="D408" s="37">
        <v>0</v>
      </c>
      <c r="E408" s="37">
        <v>4.91</v>
      </c>
      <c r="F408" s="37">
        <v>0.5</v>
      </c>
      <c r="G408" s="37">
        <v>0.36</v>
      </c>
      <c r="H408" s="37">
        <v>99.197999999999993</v>
      </c>
      <c r="I408" s="42">
        <f>IF(Table2[[#This Row],[Order Priority]]=Introduction!$B$42,1,0)</f>
        <v>0</v>
      </c>
      <c r="J408" s="42">
        <f>IF(Table2[[#This Row],[Order Priority]]=Introduction!$B$43,1,0)</f>
        <v>0</v>
      </c>
      <c r="K408" s="42">
        <f>IF(Table2[[#This Row],[Order Priority]]=Introduction!$B$44,1,0)</f>
        <v>0</v>
      </c>
      <c r="L408" s="42">
        <f>IF(Table2[[#This Row],[Order Priority]]=Introduction!$B$45,1,0)</f>
        <v>1</v>
      </c>
      <c r="M408" s="42">
        <f>IF(Table2[[#This Row],[Ship Mode]]=Introduction!$C$42,1,0)</f>
        <v>0</v>
      </c>
      <c r="N408" s="41">
        <f>IF(Table2[[#This Row],[Ship Mode]]=Introduction!$C$44,1,0)</f>
        <v>1</v>
      </c>
      <c r="O408" s="41">
        <f>IF(Table2[[#This Row],[Customer Segment]]=Introduction!$D$45,1,0)</f>
        <v>0</v>
      </c>
      <c r="P408" s="41">
        <f>IF(Table2[[#This Row],[Customer Segment]]=Introduction!$D$42,1,0)</f>
        <v>0</v>
      </c>
      <c r="Q408" s="41">
        <f>IF(Table2[[#This Row],[Customer Segment]]=Introduction!$D$44,1,0)</f>
        <v>0</v>
      </c>
      <c r="R408" s="34">
        <v>61.87</v>
      </c>
      <c r="S4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79.744405729134797</v>
      </c>
    </row>
    <row r="409" spans="1:19" x14ac:dyDescent="0.2">
      <c r="A409" s="1" t="s">
        <v>92</v>
      </c>
      <c r="B409" s="1" t="s">
        <v>14</v>
      </c>
      <c r="C409" s="1" t="s">
        <v>70</v>
      </c>
      <c r="D409" s="39">
        <v>0.01</v>
      </c>
      <c r="E409" s="39">
        <v>7.28</v>
      </c>
      <c r="F409" s="39">
        <v>11.15</v>
      </c>
      <c r="G409" s="39">
        <v>0.37</v>
      </c>
      <c r="H409" s="39">
        <v>136.03139999999999</v>
      </c>
      <c r="I409" s="42">
        <f>IF(Table2[[#This Row],[Order Priority]]=Introduction!$B$42,1,0)</f>
        <v>0</v>
      </c>
      <c r="J409" s="42">
        <f>IF(Table2[[#This Row],[Order Priority]]=Introduction!$B$43,1,0)</f>
        <v>0</v>
      </c>
      <c r="K409" s="42">
        <f>IF(Table2[[#This Row],[Order Priority]]=Introduction!$B$44,1,0)</f>
        <v>0</v>
      </c>
      <c r="L409" s="42">
        <f>IF(Table2[[#This Row],[Order Priority]]=Introduction!$B$45,1,0)</f>
        <v>1</v>
      </c>
      <c r="M409" s="42">
        <f>IF(Table2[[#This Row],[Ship Mode]]=Introduction!$C$42,1,0)</f>
        <v>0</v>
      </c>
      <c r="N409" s="41">
        <f>IF(Table2[[#This Row],[Ship Mode]]=Introduction!$C$44,1,0)</f>
        <v>1</v>
      </c>
      <c r="O409" s="41">
        <f>IF(Table2[[#This Row],[Customer Segment]]=Introduction!$D$45,1,0)</f>
        <v>0</v>
      </c>
      <c r="P409" s="41">
        <f>IF(Table2[[#This Row],[Customer Segment]]=Introduction!$D$42,1,0)</f>
        <v>0</v>
      </c>
      <c r="Q409" s="41">
        <f>IF(Table2[[#This Row],[Customer Segment]]=Introduction!$D$44,1,0)</f>
        <v>0</v>
      </c>
      <c r="R409" s="1">
        <v>48.88</v>
      </c>
      <c r="S4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420.95085561361475</v>
      </c>
    </row>
    <row r="410" spans="1:19" x14ac:dyDescent="0.2">
      <c r="A410" s="1" t="s">
        <v>92</v>
      </c>
      <c r="B410" s="1" t="s">
        <v>14</v>
      </c>
      <c r="C410" s="1" t="s">
        <v>70</v>
      </c>
      <c r="D410" s="37">
        <v>0.1</v>
      </c>
      <c r="E410" s="37">
        <v>6.68</v>
      </c>
      <c r="F410" s="37">
        <v>6.93</v>
      </c>
      <c r="G410" s="37">
        <v>0.37</v>
      </c>
      <c r="H410" s="37">
        <v>-100.072</v>
      </c>
      <c r="I410" s="42">
        <f>IF(Table2[[#This Row],[Order Priority]]=Introduction!$B$42,1,0)</f>
        <v>0</v>
      </c>
      <c r="J410" s="42">
        <f>IF(Table2[[#This Row],[Order Priority]]=Introduction!$B$43,1,0)</f>
        <v>0</v>
      </c>
      <c r="K410" s="42">
        <f>IF(Table2[[#This Row],[Order Priority]]=Introduction!$B$44,1,0)</f>
        <v>0</v>
      </c>
      <c r="L410" s="42">
        <f>IF(Table2[[#This Row],[Order Priority]]=Introduction!$B$45,1,0)</f>
        <v>1</v>
      </c>
      <c r="M410" s="42">
        <f>IF(Table2[[#This Row],[Ship Mode]]=Introduction!$C$42,1,0)</f>
        <v>0</v>
      </c>
      <c r="N410" s="41">
        <f>IF(Table2[[#This Row],[Ship Mode]]=Introduction!$C$44,1,0)</f>
        <v>1</v>
      </c>
      <c r="O410" s="41">
        <f>IF(Table2[[#This Row],[Customer Segment]]=Introduction!$D$45,1,0)</f>
        <v>0</v>
      </c>
      <c r="P410" s="41">
        <f>IF(Table2[[#This Row],[Customer Segment]]=Introduction!$D$42,1,0)</f>
        <v>0</v>
      </c>
      <c r="Q410" s="41">
        <f>IF(Table2[[#This Row],[Customer Segment]]=Introduction!$D$44,1,0)</f>
        <v>0</v>
      </c>
      <c r="R410" s="34">
        <v>21.56</v>
      </c>
      <c r="S4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1.1814575784694199</v>
      </c>
    </row>
    <row r="411" spans="1:19" x14ac:dyDescent="0.2">
      <c r="A411" s="1" t="s">
        <v>92</v>
      </c>
      <c r="B411" s="1" t="s">
        <v>14</v>
      </c>
      <c r="C411" s="1" t="s">
        <v>70</v>
      </c>
      <c r="D411" s="39">
        <v>7.0000000000000007E-2</v>
      </c>
      <c r="E411" s="39">
        <v>80.98</v>
      </c>
      <c r="F411" s="39">
        <v>7.18</v>
      </c>
      <c r="G411" s="39">
        <v>0.48</v>
      </c>
      <c r="H411" s="39">
        <v>779.47230000000002</v>
      </c>
      <c r="I411" s="42">
        <f>IF(Table2[[#This Row],[Order Priority]]=Introduction!$B$42,1,0)</f>
        <v>0</v>
      </c>
      <c r="J411" s="42">
        <f>IF(Table2[[#This Row],[Order Priority]]=Introduction!$B$43,1,0)</f>
        <v>0</v>
      </c>
      <c r="K411" s="42">
        <f>IF(Table2[[#This Row],[Order Priority]]=Introduction!$B$44,1,0)</f>
        <v>0</v>
      </c>
      <c r="L411" s="42">
        <f>IF(Table2[[#This Row],[Order Priority]]=Introduction!$B$45,1,0)</f>
        <v>1</v>
      </c>
      <c r="M411" s="42">
        <f>IF(Table2[[#This Row],[Ship Mode]]=Introduction!$C$42,1,0)</f>
        <v>0</v>
      </c>
      <c r="N411" s="41">
        <f>IF(Table2[[#This Row],[Ship Mode]]=Introduction!$C$44,1,0)</f>
        <v>1</v>
      </c>
      <c r="O411" s="41">
        <f>IF(Table2[[#This Row],[Customer Segment]]=Introduction!$D$45,1,0)</f>
        <v>0</v>
      </c>
      <c r="P411" s="41">
        <f>IF(Table2[[#This Row],[Customer Segment]]=Introduction!$D$42,1,0)</f>
        <v>0</v>
      </c>
      <c r="Q411" s="41">
        <f>IF(Table2[[#This Row],[Customer Segment]]=Introduction!$D$44,1,0)</f>
        <v>0</v>
      </c>
      <c r="R411" s="1">
        <v>1129.67</v>
      </c>
      <c r="S4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1252.8176203150451</v>
      </c>
    </row>
    <row r="412" spans="1:19" x14ac:dyDescent="0.2">
      <c r="A412" s="1" t="s">
        <v>92</v>
      </c>
      <c r="B412" s="1" t="s">
        <v>14</v>
      </c>
      <c r="C412" s="1" t="s">
        <v>3</v>
      </c>
      <c r="D412" s="37">
        <v>7.0000000000000007E-2</v>
      </c>
      <c r="E412" s="37">
        <v>14.48</v>
      </c>
      <c r="F412" s="37">
        <v>6.46</v>
      </c>
      <c r="G412" s="37">
        <v>0.38</v>
      </c>
      <c r="H412" s="37">
        <v>67.864000000000004</v>
      </c>
      <c r="I412" s="42">
        <f>IF(Table2[[#This Row],[Order Priority]]=Introduction!$B$42,1,0)</f>
        <v>0</v>
      </c>
      <c r="J412" s="42">
        <f>IF(Table2[[#This Row],[Order Priority]]=Introduction!$B$43,1,0)</f>
        <v>0</v>
      </c>
      <c r="K412" s="42">
        <f>IF(Table2[[#This Row],[Order Priority]]=Introduction!$B$44,1,0)</f>
        <v>0</v>
      </c>
      <c r="L412" s="42">
        <f>IF(Table2[[#This Row],[Order Priority]]=Introduction!$B$45,1,0)</f>
        <v>1</v>
      </c>
      <c r="M412" s="42">
        <f>IF(Table2[[#This Row],[Ship Mode]]=Introduction!$C$42,1,0)</f>
        <v>0</v>
      </c>
      <c r="N412" s="41">
        <f>IF(Table2[[#This Row],[Ship Mode]]=Introduction!$C$44,1,0)</f>
        <v>1</v>
      </c>
      <c r="O412" s="41">
        <f>IF(Table2[[#This Row],[Customer Segment]]=Introduction!$D$45,1,0)</f>
        <v>1</v>
      </c>
      <c r="P412" s="41">
        <f>IF(Table2[[#This Row],[Customer Segment]]=Introduction!$D$42,1,0)</f>
        <v>0</v>
      </c>
      <c r="Q412" s="41">
        <f>IF(Table2[[#This Row],[Customer Segment]]=Introduction!$D$44,1,0)</f>
        <v>0</v>
      </c>
      <c r="R412" s="34">
        <v>171.33</v>
      </c>
      <c r="S4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203.70092853332781</v>
      </c>
    </row>
    <row r="413" spans="1:19" x14ac:dyDescent="0.2">
      <c r="A413" s="1" t="s">
        <v>46</v>
      </c>
      <c r="B413" s="1" t="s">
        <v>14</v>
      </c>
      <c r="C413" s="1" t="s">
        <v>15</v>
      </c>
      <c r="D413" s="39">
        <v>0.08</v>
      </c>
      <c r="E413" s="39">
        <v>5.78</v>
      </c>
      <c r="F413" s="39">
        <v>5.67</v>
      </c>
      <c r="G413" s="39">
        <v>0.36</v>
      </c>
      <c r="H413" s="39">
        <v>-53.898000000000003</v>
      </c>
      <c r="I413" s="42">
        <f>IF(Table2[[#This Row],[Order Priority]]=Introduction!$B$42,1,0)</f>
        <v>0</v>
      </c>
      <c r="J413" s="42">
        <f>IF(Table2[[#This Row],[Order Priority]]=Introduction!$B$43,1,0)</f>
        <v>0</v>
      </c>
      <c r="K413" s="42">
        <f>IF(Table2[[#This Row],[Order Priority]]=Introduction!$B$44,1,0)</f>
        <v>0</v>
      </c>
      <c r="L413" s="42">
        <f>IF(Table2[[#This Row],[Order Priority]]=Introduction!$B$45,1,0)</f>
        <v>0</v>
      </c>
      <c r="M413" s="42">
        <f>IF(Table2[[#This Row],[Ship Mode]]=Introduction!$C$42,1,0)</f>
        <v>0</v>
      </c>
      <c r="N413" s="41">
        <f>IF(Table2[[#This Row],[Ship Mode]]=Introduction!$C$44,1,0)</f>
        <v>1</v>
      </c>
      <c r="O413" s="41">
        <f>IF(Table2[[#This Row],[Customer Segment]]=Introduction!$D$45,1,0)</f>
        <v>0</v>
      </c>
      <c r="P413" s="41">
        <f>IF(Table2[[#This Row],[Customer Segment]]=Introduction!$D$42,1,0)</f>
        <v>1</v>
      </c>
      <c r="Q413" s="41">
        <f>IF(Table2[[#This Row],[Customer Segment]]=Introduction!$D$44,1,0)</f>
        <v>0</v>
      </c>
      <c r="R413" s="1">
        <v>106.57</v>
      </c>
      <c r="S4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175.05468072147551</v>
      </c>
    </row>
    <row r="414" spans="1:19" x14ac:dyDescent="0.2">
      <c r="A414" s="1" t="s">
        <v>46</v>
      </c>
      <c r="B414" s="1" t="s">
        <v>14</v>
      </c>
      <c r="C414" s="1" t="s">
        <v>15</v>
      </c>
      <c r="D414" s="37">
        <v>0.01</v>
      </c>
      <c r="E414" s="37">
        <v>7.64</v>
      </c>
      <c r="F414" s="37">
        <v>1.39</v>
      </c>
      <c r="G414" s="37">
        <v>0.36</v>
      </c>
      <c r="H414" s="37">
        <v>112.1181</v>
      </c>
      <c r="I414" s="42">
        <f>IF(Table2[[#This Row],[Order Priority]]=Introduction!$B$42,1,0)</f>
        <v>0</v>
      </c>
      <c r="J414" s="42">
        <f>IF(Table2[[#This Row],[Order Priority]]=Introduction!$B$43,1,0)</f>
        <v>0</v>
      </c>
      <c r="K414" s="42">
        <f>IF(Table2[[#This Row],[Order Priority]]=Introduction!$B$44,1,0)</f>
        <v>0</v>
      </c>
      <c r="L414" s="42">
        <f>IF(Table2[[#This Row],[Order Priority]]=Introduction!$B$45,1,0)</f>
        <v>0</v>
      </c>
      <c r="M414" s="42">
        <f>IF(Table2[[#This Row],[Ship Mode]]=Introduction!$C$42,1,0)</f>
        <v>0</v>
      </c>
      <c r="N414" s="41">
        <f>IF(Table2[[#This Row],[Ship Mode]]=Introduction!$C$44,1,0)</f>
        <v>1</v>
      </c>
      <c r="O414" s="41">
        <f>IF(Table2[[#This Row],[Customer Segment]]=Introduction!$D$45,1,0)</f>
        <v>0</v>
      </c>
      <c r="P414" s="41">
        <f>IF(Table2[[#This Row],[Customer Segment]]=Introduction!$D$42,1,0)</f>
        <v>1</v>
      </c>
      <c r="Q414" s="41">
        <f>IF(Table2[[#This Row],[Customer Segment]]=Introduction!$D$44,1,0)</f>
        <v>0</v>
      </c>
      <c r="R414" s="34">
        <v>162.49</v>
      </c>
      <c r="S4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278.84947066030639</v>
      </c>
    </row>
    <row r="415" spans="1:19" x14ac:dyDescent="0.2">
      <c r="A415" s="1" t="s">
        <v>1</v>
      </c>
      <c r="B415" s="1" t="s">
        <v>2</v>
      </c>
      <c r="C415" s="1" t="s">
        <v>3</v>
      </c>
      <c r="D415" s="39">
        <v>0.06</v>
      </c>
      <c r="E415" s="39">
        <v>279.81</v>
      </c>
      <c r="F415" s="39">
        <v>23.19</v>
      </c>
      <c r="G415" s="39">
        <v>0.59</v>
      </c>
      <c r="H415" s="39">
        <v>1103.9724000000001</v>
      </c>
      <c r="I415" s="42">
        <f>IF(Table2[[#This Row],[Order Priority]]=Introduction!$B$42,1,0)</f>
        <v>1</v>
      </c>
      <c r="J415" s="42">
        <f>IF(Table2[[#This Row],[Order Priority]]=Introduction!$B$43,1,0)</f>
        <v>0</v>
      </c>
      <c r="K415" s="42">
        <f>IF(Table2[[#This Row],[Order Priority]]=Introduction!$B$44,1,0)</f>
        <v>0</v>
      </c>
      <c r="L415" s="42">
        <f>IF(Table2[[#This Row],[Order Priority]]=Introduction!$B$45,1,0)</f>
        <v>0</v>
      </c>
      <c r="M415" s="42">
        <f>IF(Table2[[#This Row],[Ship Mode]]=Introduction!$C$42,1,0)</f>
        <v>1</v>
      </c>
      <c r="N415" s="41">
        <f>IF(Table2[[#This Row],[Ship Mode]]=Introduction!$C$44,1,0)</f>
        <v>0</v>
      </c>
      <c r="O415" s="41">
        <f>IF(Table2[[#This Row],[Customer Segment]]=Introduction!$D$45,1,0)</f>
        <v>1</v>
      </c>
      <c r="P415" s="41">
        <f>IF(Table2[[#This Row],[Customer Segment]]=Introduction!$D$42,1,0)</f>
        <v>0</v>
      </c>
      <c r="Q415" s="41">
        <f>IF(Table2[[#This Row],[Customer Segment]]=Introduction!$D$44,1,0)</f>
        <v>0</v>
      </c>
      <c r="R415" s="1">
        <v>1599.96</v>
      </c>
      <c r="S4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3213.2717983567322</v>
      </c>
    </row>
    <row r="416" spans="1:19" x14ac:dyDescent="0.2">
      <c r="A416" s="1" t="s">
        <v>1</v>
      </c>
      <c r="B416" s="1" t="s">
        <v>14</v>
      </c>
      <c r="C416" s="1" t="s">
        <v>47</v>
      </c>
      <c r="D416" s="37">
        <v>0</v>
      </c>
      <c r="E416" s="37">
        <v>7.28</v>
      </c>
      <c r="F416" s="37">
        <v>1.77</v>
      </c>
      <c r="G416" s="37">
        <v>0.37</v>
      </c>
      <c r="H416" s="37">
        <v>167.16</v>
      </c>
      <c r="I416" s="42">
        <f>IF(Table2[[#This Row],[Order Priority]]=Introduction!$B$42,1,0)</f>
        <v>1</v>
      </c>
      <c r="J416" s="42">
        <f>IF(Table2[[#This Row],[Order Priority]]=Introduction!$B$43,1,0)</f>
        <v>0</v>
      </c>
      <c r="K416" s="42">
        <f>IF(Table2[[#This Row],[Order Priority]]=Introduction!$B$44,1,0)</f>
        <v>0</v>
      </c>
      <c r="L416" s="42">
        <f>IF(Table2[[#This Row],[Order Priority]]=Introduction!$B$45,1,0)</f>
        <v>0</v>
      </c>
      <c r="M416" s="42">
        <f>IF(Table2[[#This Row],[Ship Mode]]=Introduction!$C$42,1,0)</f>
        <v>0</v>
      </c>
      <c r="N416" s="41">
        <f>IF(Table2[[#This Row],[Ship Mode]]=Introduction!$C$44,1,0)</f>
        <v>1</v>
      </c>
      <c r="O416" s="41">
        <f>IF(Table2[[#This Row],[Customer Segment]]=Introduction!$D$45,1,0)</f>
        <v>0</v>
      </c>
      <c r="P416" s="41">
        <f>IF(Table2[[#This Row],[Customer Segment]]=Introduction!$D$42,1,0)</f>
        <v>0</v>
      </c>
      <c r="Q416" s="41">
        <f>IF(Table2[[#This Row],[Customer Segment]]=Introduction!$D$44,1,0)</f>
        <v>1</v>
      </c>
      <c r="R416" s="34">
        <v>53.42</v>
      </c>
      <c r="S4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507.86589617641238</v>
      </c>
    </row>
    <row r="417" spans="1:19" x14ac:dyDescent="0.2">
      <c r="A417" s="1" t="s">
        <v>23</v>
      </c>
      <c r="B417" s="1" t="s">
        <v>14</v>
      </c>
      <c r="C417" s="1" t="s">
        <v>3</v>
      </c>
      <c r="D417" s="39">
        <v>7.0000000000000007E-2</v>
      </c>
      <c r="E417" s="39">
        <v>2.88</v>
      </c>
      <c r="F417" s="39">
        <v>1.01</v>
      </c>
      <c r="G417" s="39">
        <v>0.55000000000000004</v>
      </c>
      <c r="H417" s="39">
        <v>9.59</v>
      </c>
      <c r="I417" s="42">
        <f>IF(Table2[[#This Row],[Order Priority]]=Introduction!$B$42,1,0)</f>
        <v>0</v>
      </c>
      <c r="J417" s="42">
        <f>IF(Table2[[#This Row],[Order Priority]]=Introduction!$B$43,1,0)</f>
        <v>0</v>
      </c>
      <c r="K417" s="42">
        <f>IF(Table2[[#This Row],[Order Priority]]=Introduction!$B$44,1,0)</f>
        <v>1</v>
      </c>
      <c r="L417" s="42">
        <f>IF(Table2[[#This Row],[Order Priority]]=Introduction!$B$45,1,0)</f>
        <v>0</v>
      </c>
      <c r="M417" s="42">
        <f>IF(Table2[[#This Row],[Ship Mode]]=Introduction!$C$42,1,0)</f>
        <v>0</v>
      </c>
      <c r="N417" s="41">
        <f>IF(Table2[[#This Row],[Ship Mode]]=Introduction!$C$44,1,0)</f>
        <v>1</v>
      </c>
      <c r="O417" s="41">
        <f>IF(Table2[[#This Row],[Customer Segment]]=Introduction!$D$45,1,0)</f>
        <v>1</v>
      </c>
      <c r="P417" s="41">
        <f>IF(Table2[[#This Row],[Customer Segment]]=Introduction!$D$42,1,0)</f>
        <v>0</v>
      </c>
      <c r="Q417" s="41">
        <f>IF(Table2[[#This Row],[Customer Segment]]=Introduction!$D$44,1,0)</f>
        <v>0</v>
      </c>
      <c r="R417" s="1">
        <v>34.97</v>
      </c>
      <c r="S4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165.35404870619718</v>
      </c>
    </row>
    <row r="418" spans="1:19" x14ac:dyDescent="0.2">
      <c r="A418" s="1" t="s">
        <v>23</v>
      </c>
      <c r="B418" s="1" t="s">
        <v>14</v>
      </c>
      <c r="C418" s="1" t="s">
        <v>3</v>
      </c>
      <c r="D418" s="37">
        <v>0.1</v>
      </c>
      <c r="E418" s="37">
        <v>195.99</v>
      </c>
      <c r="F418" s="37">
        <v>3.99</v>
      </c>
      <c r="G418" s="37">
        <v>0.57999999999999996</v>
      </c>
      <c r="H418" s="37">
        <v>-655.42399999999998</v>
      </c>
      <c r="I418" s="42">
        <f>IF(Table2[[#This Row],[Order Priority]]=Introduction!$B$42,1,0)</f>
        <v>0</v>
      </c>
      <c r="J418" s="42">
        <f>IF(Table2[[#This Row],[Order Priority]]=Introduction!$B$43,1,0)</f>
        <v>0</v>
      </c>
      <c r="K418" s="42">
        <f>IF(Table2[[#This Row],[Order Priority]]=Introduction!$B$44,1,0)</f>
        <v>1</v>
      </c>
      <c r="L418" s="42">
        <f>IF(Table2[[#This Row],[Order Priority]]=Introduction!$B$45,1,0)</f>
        <v>0</v>
      </c>
      <c r="M418" s="42">
        <f>IF(Table2[[#This Row],[Ship Mode]]=Introduction!$C$42,1,0)</f>
        <v>0</v>
      </c>
      <c r="N418" s="41">
        <f>IF(Table2[[#This Row],[Ship Mode]]=Introduction!$C$44,1,0)</f>
        <v>1</v>
      </c>
      <c r="O418" s="41">
        <f>IF(Table2[[#This Row],[Customer Segment]]=Introduction!$D$45,1,0)</f>
        <v>1</v>
      </c>
      <c r="P418" s="41">
        <f>IF(Table2[[#This Row],[Customer Segment]]=Introduction!$D$42,1,0)</f>
        <v>0</v>
      </c>
      <c r="Q418" s="41">
        <f>IF(Table2[[#This Row],[Customer Segment]]=Introduction!$D$44,1,0)</f>
        <v>0</v>
      </c>
      <c r="R418" s="34">
        <v>308.86</v>
      </c>
      <c r="S4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176.88574390321301</v>
      </c>
    </row>
    <row r="419" spans="1:19" x14ac:dyDescent="0.2">
      <c r="A419" s="1" t="s">
        <v>23</v>
      </c>
      <c r="B419" s="1" t="s">
        <v>14</v>
      </c>
      <c r="C419" s="1" t="s">
        <v>47</v>
      </c>
      <c r="D419" s="39">
        <v>0.09</v>
      </c>
      <c r="E419" s="39">
        <v>125.99</v>
      </c>
      <c r="F419" s="39">
        <v>2.5</v>
      </c>
      <c r="G419" s="39">
        <v>0.6</v>
      </c>
      <c r="H419" s="39">
        <v>1258.7877000000001</v>
      </c>
      <c r="I419" s="42">
        <f>IF(Table2[[#This Row],[Order Priority]]=Introduction!$B$42,1,0)</f>
        <v>0</v>
      </c>
      <c r="J419" s="42">
        <f>IF(Table2[[#This Row],[Order Priority]]=Introduction!$B$43,1,0)</f>
        <v>0</v>
      </c>
      <c r="K419" s="42">
        <f>IF(Table2[[#This Row],[Order Priority]]=Introduction!$B$44,1,0)</f>
        <v>1</v>
      </c>
      <c r="L419" s="42">
        <f>IF(Table2[[#This Row],[Order Priority]]=Introduction!$B$45,1,0)</f>
        <v>0</v>
      </c>
      <c r="M419" s="42">
        <f>IF(Table2[[#This Row],[Ship Mode]]=Introduction!$C$42,1,0)</f>
        <v>0</v>
      </c>
      <c r="N419" s="41">
        <f>IF(Table2[[#This Row],[Ship Mode]]=Introduction!$C$44,1,0)</f>
        <v>1</v>
      </c>
      <c r="O419" s="41">
        <f>IF(Table2[[#This Row],[Customer Segment]]=Introduction!$D$45,1,0)</f>
        <v>0</v>
      </c>
      <c r="P419" s="41">
        <f>IF(Table2[[#This Row],[Customer Segment]]=Introduction!$D$42,1,0)</f>
        <v>0</v>
      </c>
      <c r="Q419" s="41">
        <f>IF(Table2[[#This Row],[Customer Segment]]=Introduction!$D$44,1,0)</f>
        <v>1</v>
      </c>
      <c r="R419" s="1">
        <v>1824.33</v>
      </c>
      <c r="S4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1939.2906262165543</v>
      </c>
    </row>
    <row r="420" spans="1:19" x14ac:dyDescent="0.2">
      <c r="A420" s="1" t="s">
        <v>23</v>
      </c>
      <c r="B420" s="1" t="s">
        <v>14</v>
      </c>
      <c r="C420" s="1" t="s">
        <v>15</v>
      </c>
      <c r="D420" s="37">
        <v>0.01</v>
      </c>
      <c r="E420" s="37">
        <v>10.48</v>
      </c>
      <c r="F420" s="37">
        <v>2.89</v>
      </c>
      <c r="G420" s="37">
        <v>0.6</v>
      </c>
      <c r="H420" s="37">
        <v>60.561599999999999</v>
      </c>
      <c r="I420" s="42">
        <f>IF(Table2[[#This Row],[Order Priority]]=Introduction!$B$42,1,0)</f>
        <v>0</v>
      </c>
      <c r="J420" s="42">
        <f>IF(Table2[[#This Row],[Order Priority]]=Introduction!$B$43,1,0)</f>
        <v>0</v>
      </c>
      <c r="K420" s="42">
        <f>IF(Table2[[#This Row],[Order Priority]]=Introduction!$B$44,1,0)</f>
        <v>1</v>
      </c>
      <c r="L420" s="42">
        <f>IF(Table2[[#This Row],[Order Priority]]=Introduction!$B$45,1,0)</f>
        <v>0</v>
      </c>
      <c r="M420" s="42">
        <f>IF(Table2[[#This Row],[Ship Mode]]=Introduction!$C$42,1,0)</f>
        <v>0</v>
      </c>
      <c r="N420" s="41">
        <f>IF(Table2[[#This Row],[Ship Mode]]=Introduction!$C$44,1,0)</f>
        <v>1</v>
      </c>
      <c r="O420" s="41">
        <f>IF(Table2[[#This Row],[Customer Segment]]=Introduction!$D$45,1,0)</f>
        <v>0</v>
      </c>
      <c r="P420" s="41">
        <f>IF(Table2[[#This Row],[Customer Segment]]=Introduction!$D$42,1,0)</f>
        <v>1</v>
      </c>
      <c r="Q420" s="41">
        <f>IF(Table2[[#This Row],[Customer Segment]]=Introduction!$D$44,1,0)</f>
        <v>0</v>
      </c>
      <c r="R420" s="34">
        <v>202.38</v>
      </c>
      <c r="S4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354.63476470587983</v>
      </c>
    </row>
    <row r="421" spans="1:19" x14ac:dyDescent="0.2">
      <c r="A421" s="1" t="s">
        <v>23</v>
      </c>
      <c r="B421" s="1" t="s">
        <v>14</v>
      </c>
      <c r="C421" s="1" t="s">
        <v>15</v>
      </c>
      <c r="D421" s="39">
        <v>0.01</v>
      </c>
      <c r="E421" s="39">
        <v>10.48</v>
      </c>
      <c r="F421" s="39">
        <v>2.89</v>
      </c>
      <c r="G421" s="39">
        <v>0.6</v>
      </c>
      <c r="H421" s="39">
        <v>40.92</v>
      </c>
      <c r="I421" s="42">
        <f>IF(Table2[[#This Row],[Order Priority]]=Introduction!$B$42,1,0)</f>
        <v>0</v>
      </c>
      <c r="J421" s="42">
        <f>IF(Table2[[#This Row],[Order Priority]]=Introduction!$B$43,1,0)</f>
        <v>0</v>
      </c>
      <c r="K421" s="42">
        <f>IF(Table2[[#This Row],[Order Priority]]=Introduction!$B$44,1,0)</f>
        <v>1</v>
      </c>
      <c r="L421" s="42">
        <f>IF(Table2[[#This Row],[Order Priority]]=Introduction!$B$45,1,0)</f>
        <v>0</v>
      </c>
      <c r="M421" s="42">
        <f>IF(Table2[[#This Row],[Ship Mode]]=Introduction!$C$42,1,0)</f>
        <v>0</v>
      </c>
      <c r="N421" s="41">
        <f>IF(Table2[[#This Row],[Ship Mode]]=Introduction!$C$44,1,0)</f>
        <v>1</v>
      </c>
      <c r="O421" s="41">
        <f>IF(Table2[[#This Row],[Customer Segment]]=Introduction!$D$45,1,0)</f>
        <v>0</v>
      </c>
      <c r="P421" s="41">
        <f>IF(Table2[[#This Row],[Customer Segment]]=Introduction!$D$42,1,0)</f>
        <v>1</v>
      </c>
      <c r="Q421" s="41">
        <f>IF(Table2[[#This Row],[Customer Segment]]=Introduction!$D$44,1,0)</f>
        <v>0</v>
      </c>
      <c r="R421" s="1">
        <v>809.51</v>
      </c>
      <c r="S4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334.5212610771344</v>
      </c>
    </row>
    <row r="422" spans="1:19" x14ac:dyDescent="0.2">
      <c r="A422" s="1" t="s">
        <v>92</v>
      </c>
      <c r="B422" s="1" t="s">
        <v>14</v>
      </c>
      <c r="C422" s="1" t="s">
        <v>70</v>
      </c>
      <c r="D422" s="37">
        <v>0</v>
      </c>
      <c r="E422" s="37">
        <v>37.76</v>
      </c>
      <c r="F422" s="37">
        <v>12.9</v>
      </c>
      <c r="G422" s="37">
        <v>0.56999999999999995</v>
      </c>
      <c r="H422" s="37">
        <v>93.846800000000002</v>
      </c>
      <c r="I422" s="42">
        <f>IF(Table2[[#This Row],[Order Priority]]=Introduction!$B$42,1,0)</f>
        <v>0</v>
      </c>
      <c r="J422" s="42">
        <f>IF(Table2[[#This Row],[Order Priority]]=Introduction!$B$43,1,0)</f>
        <v>0</v>
      </c>
      <c r="K422" s="42">
        <f>IF(Table2[[#This Row],[Order Priority]]=Introduction!$B$44,1,0)</f>
        <v>0</v>
      </c>
      <c r="L422" s="42">
        <f>IF(Table2[[#This Row],[Order Priority]]=Introduction!$B$45,1,0)</f>
        <v>1</v>
      </c>
      <c r="M422" s="42">
        <f>IF(Table2[[#This Row],[Ship Mode]]=Introduction!$C$42,1,0)</f>
        <v>0</v>
      </c>
      <c r="N422" s="41">
        <f>IF(Table2[[#This Row],[Ship Mode]]=Introduction!$C$44,1,0)</f>
        <v>1</v>
      </c>
      <c r="O422" s="41">
        <f>IF(Table2[[#This Row],[Customer Segment]]=Introduction!$D$45,1,0)</f>
        <v>0</v>
      </c>
      <c r="P422" s="41">
        <f>IF(Table2[[#This Row],[Customer Segment]]=Introduction!$D$42,1,0)</f>
        <v>0</v>
      </c>
      <c r="Q422" s="41">
        <f>IF(Table2[[#This Row],[Customer Segment]]=Introduction!$D$44,1,0)</f>
        <v>0</v>
      </c>
      <c r="R422" s="34">
        <v>477.2</v>
      </c>
      <c r="S4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694.46594818577955</v>
      </c>
    </row>
    <row r="423" spans="1:19" x14ac:dyDescent="0.2">
      <c r="A423" s="1" t="s">
        <v>92</v>
      </c>
      <c r="B423" s="1" t="s">
        <v>2</v>
      </c>
      <c r="C423" s="1" t="s">
        <v>70</v>
      </c>
      <c r="D423" s="39">
        <v>0.08</v>
      </c>
      <c r="E423" s="39">
        <v>400.98</v>
      </c>
      <c r="F423" s="39">
        <v>42.52</v>
      </c>
      <c r="G423" s="39">
        <v>0.71</v>
      </c>
      <c r="H423" s="39">
        <v>3031.9724000000001</v>
      </c>
      <c r="I423" s="42">
        <f>IF(Table2[[#This Row],[Order Priority]]=Introduction!$B$42,1,0)</f>
        <v>0</v>
      </c>
      <c r="J423" s="42">
        <f>IF(Table2[[#This Row],[Order Priority]]=Introduction!$B$43,1,0)</f>
        <v>0</v>
      </c>
      <c r="K423" s="42">
        <f>IF(Table2[[#This Row],[Order Priority]]=Introduction!$B$44,1,0)</f>
        <v>0</v>
      </c>
      <c r="L423" s="42">
        <f>IF(Table2[[#This Row],[Order Priority]]=Introduction!$B$45,1,0)</f>
        <v>1</v>
      </c>
      <c r="M423" s="42">
        <f>IF(Table2[[#This Row],[Ship Mode]]=Introduction!$C$42,1,0)</f>
        <v>1</v>
      </c>
      <c r="N423" s="41">
        <f>IF(Table2[[#This Row],[Ship Mode]]=Introduction!$C$44,1,0)</f>
        <v>0</v>
      </c>
      <c r="O423" s="41">
        <f>IF(Table2[[#This Row],[Customer Segment]]=Introduction!$D$45,1,0)</f>
        <v>0</v>
      </c>
      <c r="P423" s="41">
        <f>IF(Table2[[#This Row],[Customer Segment]]=Introduction!$D$42,1,0)</f>
        <v>0</v>
      </c>
      <c r="Q423" s="41">
        <f>IF(Table2[[#This Row],[Customer Segment]]=Introduction!$D$44,1,0)</f>
        <v>0</v>
      </c>
      <c r="R423" s="1">
        <v>7840.04</v>
      </c>
      <c r="S4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5919.8225963078612</v>
      </c>
    </row>
    <row r="424" spans="1:19" x14ac:dyDescent="0.2">
      <c r="A424" s="1" t="s">
        <v>92</v>
      </c>
      <c r="B424" s="1" t="s">
        <v>14</v>
      </c>
      <c r="C424" s="1" t="s">
        <v>47</v>
      </c>
      <c r="D424" s="37">
        <v>0.04</v>
      </c>
      <c r="E424" s="37">
        <v>5.98</v>
      </c>
      <c r="F424" s="37">
        <v>5.79</v>
      </c>
      <c r="G424" s="37">
        <v>0.36</v>
      </c>
      <c r="H424" s="37">
        <v>-36.030799999999999</v>
      </c>
      <c r="I424" s="42">
        <f>IF(Table2[[#This Row],[Order Priority]]=Introduction!$B$42,1,0)</f>
        <v>0</v>
      </c>
      <c r="J424" s="42">
        <f>IF(Table2[[#This Row],[Order Priority]]=Introduction!$B$43,1,0)</f>
        <v>0</v>
      </c>
      <c r="K424" s="42">
        <f>IF(Table2[[#This Row],[Order Priority]]=Introduction!$B$44,1,0)</f>
        <v>0</v>
      </c>
      <c r="L424" s="42">
        <f>IF(Table2[[#This Row],[Order Priority]]=Introduction!$B$45,1,0)</f>
        <v>1</v>
      </c>
      <c r="M424" s="42">
        <f>IF(Table2[[#This Row],[Ship Mode]]=Introduction!$C$42,1,0)</f>
        <v>0</v>
      </c>
      <c r="N424" s="41">
        <f>IF(Table2[[#This Row],[Ship Mode]]=Introduction!$C$44,1,0)</f>
        <v>1</v>
      </c>
      <c r="O424" s="41">
        <f>IF(Table2[[#This Row],[Customer Segment]]=Introduction!$D$45,1,0)</f>
        <v>0</v>
      </c>
      <c r="P424" s="41">
        <f>IF(Table2[[#This Row],[Customer Segment]]=Introduction!$D$42,1,0)</f>
        <v>0</v>
      </c>
      <c r="Q424" s="41">
        <f>IF(Table2[[#This Row],[Customer Segment]]=Introduction!$D$44,1,0)</f>
        <v>1</v>
      </c>
      <c r="R424" s="34">
        <v>86.12</v>
      </c>
      <c r="S4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94.836830225890708</v>
      </c>
    </row>
    <row r="425" spans="1:19" x14ac:dyDescent="0.2">
      <c r="A425" s="1" t="s">
        <v>92</v>
      </c>
      <c r="B425" s="1" t="s">
        <v>14</v>
      </c>
      <c r="C425" s="1" t="s">
        <v>70</v>
      </c>
      <c r="D425" s="39">
        <v>0.08</v>
      </c>
      <c r="E425" s="39">
        <v>9.98</v>
      </c>
      <c r="F425" s="39">
        <v>12.52</v>
      </c>
      <c r="G425" s="39">
        <v>0.56999999999999995</v>
      </c>
      <c r="H425" s="39">
        <v>-102.93</v>
      </c>
      <c r="I425" s="42">
        <f>IF(Table2[[#This Row],[Order Priority]]=Introduction!$B$42,1,0)</f>
        <v>0</v>
      </c>
      <c r="J425" s="42">
        <f>IF(Table2[[#This Row],[Order Priority]]=Introduction!$B$43,1,0)</f>
        <v>0</v>
      </c>
      <c r="K425" s="42">
        <f>IF(Table2[[#This Row],[Order Priority]]=Introduction!$B$44,1,0)</f>
        <v>0</v>
      </c>
      <c r="L425" s="42">
        <f>IF(Table2[[#This Row],[Order Priority]]=Introduction!$B$45,1,0)</f>
        <v>1</v>
      </c>
      <c r="M425" s="42">
        <f>IF(Table2[[#This Row],[Ship Mode]]=Introduction!$C$42,1,0)</f>
        <v>0</v>
      </c>
      <c r="N425" s="41">
        <f>IF(Table2[[#This Row],[Ship Mode]]=Introduction!$C$44,1,0)</f>
        <v>1</v>
      </c>
      <c r="O425" s="41">
        <f>IF(Table2[[#This Row],[Customer Segment]]=Introduction!$D$45,1,0)</f>
        <v>0</v>
      </c>
      <c r="P425" s="41">
        <f>IF(Table2[[#This Row],[Customer Segment]]=Introduction!$D$42,1,0)</f>
        <v>0</v>
      </c>
      <c r="Q425" s="41">
        <f>IF(Table2[[#This Row],[Customer Segment]]=Introduction!$D$44,1,0)</f>
        <v>0</v>
      </c>
      <c r="R425" s="1">
        <v>150.24</v>
      </c>
      <c r="S4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342.55176153216473</v>
      </c>
    </row>
    <row r="426" spans="1:19" x14ac:dyDescent="0.2">
      <c r="A426" s="1" t="s">
        <v>92</v>
      </c>
      <c r="B426" s="1" t="s">
        <v>2</v>
      </c>
      <c r="C426" s="1" t="s">
        <v>3</v>
      </c>
      <c r="D426" s="37">
        <v>7.0000000000000007E-2</v>
      </c>
      <c r="E426" s="37">
        <v>500.98</v>
      </c>
      <c r="F426" s="37">
        <v>28.14</v>
      </c>
      <c r="G426" s="37">
        <v>0.38</v>
      </c>
      <c r="H426" s="37">
        <v>2699.9838</v>
      </c>
      <c r="I426" s="42">
        <f>IF(Table2[[#This Row],[Order Priority]]=Introduction!$B$42,1,0)</f>
        <v>0</v>
      </c>
      <c r="J426" s="42">
        <f>IF(Table2[[#This Row],[Order Priority]]=Introduction!$B$43,1,0)</f>
        <v>0</v>
      </c>
      <c r="K426" s="42">
        <f>IF(Table2[[#This Row],[Order Priority]]=Introduction!$B$44,1,0)</f>
        <v>0</v>
      </c>
      <c r="L426" s="42">
        <f>IF(Table2[[#This Row],[Order Priority]]=Introduction!$B$45,1,0)</f>
        <v>1</v>
      </c>
      <c r="M426" s="42">
        <f>IF(Table2[[#This Row],[Ship Mode]]=Introduction!$C$42,1,0)</f>
        <v>1</v>
      </c>
      <c r="N426" s="41">
        <f>IF(Table2[[#This Row],[Ship Mode]]=Introduction!$C$44,1,0)</f>
        <v>0</v>
      </c>
      <c r="O426" s="41">
        <f>IF(Table2[[#This Row],[Customer Segment]]=Introduction!$D$45,1,0)</f>
        <v>1</v>
      </c>
      <c r="P426" s="41">
        <f>IF(Table2[[#This Row],[Customer Segment]]=Introduction!$D$42,1,0)</f>
        <v>0</v>
      </c>
      <c r="Q426" s="41">
        <f>IF(Table2[[#This Row],[Customer Segment]]=Introduction!$D$44,1,0)</f>
        <v>0</v>
      </c>
      <c r="R426" s="34">
        <v>3913.02</v>
      </c>
      <c r="S4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5219.0026257833379</v>
      </c>
    </row>
    <row r="427" spans="1:19" x14ac:dyDescent="0.2">
      <c r="A427" s="1" t="s">
        <v>92</v>
      </c>
      <c r="B427" s="1" t="s">
        <v>14</v>
      </c>
      <c r="C427" s="1" t="s">
        <v>3</v>
      </c>
      <c r="D427" s="39">
        <v>0.1</v>
      </c>
      <c r="E427" s="39">
        <v>178.47</v>
      </c>
      <c r="F427" s="39">
        <v>19.989999999999998</v>
      </c>
      <c r="G427" s="39">
        <v>0.55000000000000004</v>
      </c>
      <c r="H427" s="39">
        <v>-170.98</v>
      </c>
      <c r="I427" s="42">
        <f>IF(Table2[[#This Row],[Order Priority]]=Introduction!$B$42,1,0)</f>
        <v>0</v>
      </c>
      <c r="J427" s="42">
        <f>IF(Table2[[#This Row],[Order Priority]]=Introduction!$B$43,1,0)</f>
        <v>0</v>
      </c>
      <c r="K427" s="42">
        <f>IF(Table2[[#This Row],[Order Priority]]=Introduction!$B$44,1,0)</f>
        <v>0</v>
      </c>
      <c r="L427" s="42">
        <f>IF(Table2[[#This Row],[Order Priority]]=Introduction!$B$45,1,0)</f>
        <v>1</v>
      </c>
      <c r="M427" s="42">
        <f>IF(Table2[[#This Row],[Ship Mode]]=Introduction!$C$42,1,0)</f>
        <v>0</v>
      </c>
      <c r="N427" s="41">
        <f>IF(Table2[[#This Row],[Ship Mode]]=Introduction!$C$44,1,0)</f>
        <v>1</v>
      </c>
      <c r="O427" s="41">
        <f>IF(Table2[[#This Row],[Customer Segment]]=Introduction!$D$45,1,0)</f>
        <v>1</v>
      </c>
      <c r="P427" s="41">
        <f>IF(Table2[[#This Row],[Customer Segment]]=Introduction!$D$42,1,0)</f>
        <v>0</v>
      </c>
      <c r="Q427" s="41">
        <f>IF(Table2[[#This Row],[Customer Segment]]=Introduction!$D$44,1,0)</f>
        <v>0</v>
      </c>
      <c r="R427" s="1">
        <v>180.14</v>
      </c>
      <c r="S4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968.3644239832156</v>
      </c>
    </row>
    <row r="428" spans="1:19" x14ac:dyDescent="0.2">
      <c r="A428" s="1" t="s">
        <v>46</v>
      </c>
      <c r="B428" s="1" t="s">
        <v>14</v>
      </c>
      <c r="C428" s="1" t="s">
        <v>47</v>
      </c>
      <c r="D428" s="37">
        <v>0.06</v>
      </c>
      <c r="E428" s="37">
        <v>64.650000000000006</v>
      </c>
      <c r="F428" s="37">
        <v>35</v>
      </c>
      <c r="G428" s="37">
        <v>0.8</v>
      </c>
      <c r="H428" s="37">
        <v>-139.28720000000001</v>
      </c>
      <c r="I428" s="42">
        <f>IF(Table2[[#This Row],[Order Priority]]=Introduction!$B$42,1,0)</f>
        <v>0</v>
      </c>
      <c r="J428" s="42">
        <f>IF(Table2[[#This Row],[Order Priority]]=Introduction!$B$43,1,0)</f>
        <v>0</v>
      </c>
      <c r="K428" s="42">
        <f>IF(Table2[[#This Row],[Order Priority]]=Introduction!$B$44,1,0)</f>
        <v>0</v>
      </c>
      <c r="L428" s="42">
        <f>IF(Table2[[#This Row],[Order Priority]]=Introduction!$B$45,1,0)</f>
        <v>0</v>
      </c>
      <c r="M428" s="42">
        <f>IF(Table2[[#This Row],[Ship Mode]]=Introduction!$C$42,1,0)</f>
        <v>0</v>
      </c>
      <c r="N428" s="41">
        <f>IF(Table2[[#This Row],[Ship Mode]]=Introduction!$C$44,1,0)</f>
        <v>1</v>
      </c>
      <c r="O428" s="41">
        <f>IF(Table2[[#This Row],[Customer Segment]]=Introduction!$D$45,1,0)</f>
        <v>0</v>
      </c>
      <c r="P428" s="41">
        <f>IF(Table2[[#This Row],[Customer Segment]]=Introduction!$D$42,1,0)</f>
        <v>0</v>
      </c>
      <c r="Q428" s="41">
        <f>IF(Table2[[#This Row],[Customer Segment]]=Introduction!$D$44,1,0)</f>
        <v>1</v>
      </c>
      <c r="R428" s="34">
        <v>277.60000000000002</v>
      </c>
      <c r="S4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1521.038518272484</v>
      </c>
    </row>
    <row r="429" spans="1:19" x14ac:dyDescent="0.2">
      <c r="A429" s="1" t="s">
        <v>46</v>
      </c>
      <c r="B429" s="1" t="s">
        <v>14</v>
      </c>
      <c r="C429" s="1" t="s">
        <v>3</v>
      </c>
      <c r="D429" s="39">
        <v>0.08</v>
      </c>
      <c r="E429" s="39">
        <v>1.68</v>
      </c>
      <c r="F429" s="39">
        <v>1.57</v>
      </c>
      <c r="G429" s="39">
        <v>0.59</v>
      </c>
      <c r="H429" s="39">
        <v>-46.25</v>
      </c>
      <c r="I429" s="42">
        <f>IF(Table2[[#This Row],[Order Priority]]=Introduction!$B$42,1,0)</f>
        <v>0</v>
      </c>
      <c r="J429" s="42">
        <f>IF(Table2[[#This Row],[Order Priority]]=Introduction!$B$43,1,0)</f>
        <v>0</v>
      </c>
      <c r="K429" s="42">
        <f>IF(Table2[[#This Row],[Order Priority]]=Introduction!$B$44,1,0)</f>
        <v>0</v>
      </c>
      <c r="L429" s="42">
        <f>IF(Table2[[#This Row],[Order Priority]]=Introduction!$B$45,1,0)</f>
        <v>0</v>
      </c>
      <c r="M429" s="42">
        <f>IF(Table2[[#This Row],[Ship Mode]]=Introduction!$C$42,1,0)</f>
        <v>0</v>
      </c>
      <c r="N429" s="41">
        <f>IF(Table2[[#This Row],[Ship Mode]]=Introduction!$C$44,1,0)</f>
        <v>1</v>
      </c>
      <c r="O429" s="41">
        <f>IF(Table2[[#This Row],[Customer Segment]]=Introduction!$D$45,1,0)</f>
        <v>1</v>
      </c>
      <c r="P429" s="41">
        <f>IF(Table2[[#This Row],[Customer Segment]]=Introduction!$D$42,1,0)</f>
        <v>0</v>
      </c>
      <c r="Q429" s="41">
        <f>IF(Table2[[#This Row],[Customer Segment]]=Introduction!$D$44,1,0)</f>
        <v>0</v>
      </c>
      <c r="R429" s="1">
        <v>148.36000000000001</v>
      </c>
      <c r="S4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267.79052791026726</v>
      </c>
    </row>
    <row r="430" spans="1:19" x14ac:dyDescent="0.2">
      <c r="A430" s="1" t="s">
        <v>1</v>
      </c>
      <c r="B430" s="1" t="s">
        <v>14</v>
      </c>
      <c r="C430" s="1" t="s">
        <v>3</v>
      </c>
      <c r="D430" s="37">
        <v>0.09</v>
      </c>
      <c r="E430" s="37">
        <v>999.99</v>
      </c>
      <c r="F430" s="37">
        <v>13.99</v>
      </c>
      <c r="G430" s="37">
        <v>0.36</v>
      </c>
      <c r="H430" s="37">
        <v>-2531.4825000000001</v>
      </c>
      <c r="I430" s="42">
        <f>IF(Table2[[#This Row],[Order Priority]]=Introduction!$B$42,1,0)</f>
        <v>1</v>
      </c>
      <c r="J430" s="42">
        <f>IF(Table2[[#This Row],[Order Priority]]=Introduction!$B$43,1,0)</f>
        <v>0</v>
      </c>
      <c r="K430" s="42">
        <f>IF(Table2[[#This Row],[Order Priority]]=Introduction!$B$44,1,0)</f>
        <v>0</v>
      </c>
      <c r="L430" s="42">
        <f>IF(Table2[[#This Row],[Order Priority]]=Introduction!$B$45,1,0)</f>
        <v>0</v>
      </c>
      <c r="M430" s="42">
        <f>IF(Table2[[#This Row],[Ship Mode]]=Introduction!$C$42,1,0)</f>
        <v>0</v>
      </c>
      <c r="N430" s="41">
        <f>IF(Table2[[#This Row],[Ship Mode]]=Introduction!$C$44,1,0)</f>
        <v>1</v>
      </c>
      <c r="O430" s="41">
        <f>IF(Table2[[#This Row],[Customer Segment]]=Introduction!$D$45,1,0)</f>
        <v>1</v>
      </c>
      <c r="P430" s="41">
        <f>IF(Table2[[#This Row],[Customer Segment]]=Introduction!$D$42,1,0)</f>
        <v>0</v>
      </c>
      <c r="Q430" s="41">
        <f>IF(Table2[[#This Row],[Customer Segment]]=Introduction!$D$44,1,0)</f>
        <v>0</v>
      </c>
      <c r="R430" s="34">
        <v>919.09</v>
      </c>
      <c r="S4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1085.2110528512615</v>
      </c>
    </row>
    <row r="431" spans="1:19" x14ac:dyDescent="0.2">
      <c r="A431" s="1" t="s">
        <v>1</v>
      </c>
      <c r="B431" s="1" t="s">
        <v>14</v>
      </c>
      <c r="C431" s="1" t="s">
        <v>3</v>
      </c>
      <c r="D431" s="39">
        <v>7.0000000000000007E-2</v>
      </c>
      <c r="E431" s="39">
        <v>4.13</v>
      </c>
      <c r="F431" s="39">
        <v>5.04</v>
      </c>
      <c r="G431" s="39">
        <v>0.38</v>
      </c>
      <c r="H431" s="39">
        <v>-76.424400000000006</v>
      </c>
      <c r="I431" s="42">
        <f>IF(Table2[[#This Row],[Order Priority]]=Introduction!$B$42,1,0)</f>
        <v>1</v>
      </c>
      <c r="J431" s="42">
        <f>IF(Table2[[#This Row],[Order Priority]]=Introduction!$B$43,1,0)</f>
        <v>0</v>
      </c>
      <c r="K431" s="42">
        <f>IF(Table2[[#This Row],[Order Priority]]=Introduction!$B$44,1,0)</f>
        <v>0</v>
      </c>
      <c r="L431" s="42">
        <f>IF(Table2[[#This Row],[Order Priority]]=Introduction!$B$45,1,0)</f>
        <v>0</v>
      </c>
      <c r="M431" s="42">
        <f>IF(Table2[[#This Row],[Ship Mode]]=Introduction!$C$42,1,0)</f>
        <v>0</v>
      </c>
      <c r="N431" s="41">
        <f>IF(Table2[[#This Row],[Ship Mode]]=Introduction!$C$44,1,0)</f>
        <v>1</v>
      </c>
      <c r="O431" s="41">
        <f>IF(Table2[[#This Row],[Customer Segment]]=Introduction!$D$45,1,0)</f>
        <v>1</v>
      </c>
      <c r="P431" s="41">
        <f>IF(Table2[[#This Row],[Customer Segment]]=Introduction!$D$42,1,0)</f>
        <v>0</v>
      </c>
      <c r="Q431" s="41">
        <f>IF(Table2[[#This Row],[Customer Segment]]=Introduction!$D$44,1,0)</f>
        <v>0</v>
      </c>
      <c r="R431" s="1">
        <v>79.06</v>
      </c>
      <c r="S4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261.51776222258172</v>
      </c>
    </row>
    <row r="432" spans="1:19" x14ac:dyDescent="0.2">
      <c r="A432" s="1" t="s">
        <v>1</v>
      </c>
      <c r="B432" s="1" t="s">
        <v>14</v>
      </c>
      <c r="C432" s="1" t="s">
        <v>3</v>
      </c>
      <c r="D432" s="37">
        <v>0</v>
      </c>
      <c r="E432" s="37">
        <v>4.4800000000000004</v>
      </c>
      <c r="F432" s="37">
        <v>2.5</v>
      </c>
      <c r="G432" s="37">
        <v>0.37</v>
      </c>
      <c r="H432" s="37">
        <v>8.7319999999999993</v>
      </c>
      <c r="I432" s="42">
        <f>IF(Table2[[#This Row],[Order Priority]]=Introduction!$B$42,1,0)</f>
        <v>1</v>
      </c>
      <c r="J432" s="42">
        <f>IF(Table2[[#This Row],[Order Priority]]=Introduction!$B$43,1,0)</f>
        <v>0</v>
      </c>
      <c r="K432" s="42">
        <f>IF(Table2[[#This Row],[Order Priority]]=Introduction!$B$44,1,0)</f>
        <v>0</v>
      </c>
      <c r="L432" s="42">
        <f>IF(Table2[[#This Row],[Order Priority]]=Introduction!$B$45,1,0)</f>
        <v>0</v>
      </c>
      <c r="M432" s="42">
        <f>IF(Table2[[#This Row],[Ship Mode]]=Introduction!$C$42,1,0)</f>
        <v>0</v>
      </c>
      <c r="N432" s="41">
        <f>IF(Table2[[#This Row],[Ship Mode]]=Introduction!$C$44,1,0)</f>
        <v>1</v>
      </c>
      <c r="O432" s="41">
        <f>IF(Table2[[#This Row],[Customer Segment]]=Introduction!$D$45,1,0)</f>
        <v>1</v>
      </c>
      <c r="P432" s="41">
        <f>IF(Table2[[#This Row],[Customer Segment]]=Introduction!$D$42,1,0)</f>
        <v>0</v>
      </c>
      <c r="Q432" s="41">
        <f>IF(Table2[[#This Row],[Customer Segment]]=Introduction!$D$44,1,0)</f>
        <v>0</v>
      </c>
      <c r="R432" s="34">
        <v>65.14</v>
      </c>
      <c r="S4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317.55966610114547</v>
      </c>
    </row>
    <row r="433" spans="1:19" x14ac:dyDescent="0.2">
      <c r="A433" s="1" t="s">
        <v>13</v>
      </c>
      <c r="B433" s="1" t="s">
        <v>14</v>
      </c>
      <c r="C433" s="1" t="s">
        <v>70</v>
      </c>
      <c r="D433" s="39">
        <v>0.02</v>
      </c>
      <c r="E433" s="39">
        <v>4.8899999999999997</v>
      </c>
      <c r="F433" s="39">
        <v>4.93</v>
      </c>
      <c r="G433" s="39">
        <v>0.66</v>
      </c>
      <c r="H433" s="39">
        <v>-56.445999999999998</v>
      </c>
      <c r="I433" s="42">
        <f>IF(Table2[[#This Row],[Order Priority]]=Introduction!$B$42,1,0)</f>
        <v>0</v>
      </c>
      <c r="J433" s="42">
        <f>IF(Table2[[#This Row],[Order Priority]]=Introduction!$B$43,1,0)</f>
        <v>1</v>
      </c>
      <c r="K433" s="42">
        <f>IF(Table2[[#This Row],[Order Priority]]=Introduction!$B$44,1,0)</f>
        <v>0</v>
      </c>
      <c r="L433" s="42">
        <f>IF(Table2[[#This Row],[Order Priority]]=Introduction!$B$45,1,0)</f>
        <v>0</v>
      </c>
      <c r="M433" s="42">
        <f>IF(Table2[[#This Row],[Ship Mode]]=Introduction!$C$42,1,0)</f>
        <v>0</v>
      </c>
      <c r="N433" s="41">
        <f>IF(Table2[[#This Row],[Ship Mode]]=Introduction!$C$44,1,0)</f>
        <v>1</v>
      </c>
      <c r="O433" s="41">
        <f>IF(Table2[[#This Row],[Customer Segment]]=Introduction!$D$45,1,0)</f>
        <v>0</v>
      </c>
      <c r="P433" s="41">
        <f>IF(Table2[[#This Row],[Customer Segment]]=Introduction!$D$42,1,0)</f>
        <v>0</v>
      </c>
      <c r="Q433" s="41">
        <f>IF(Table2[[#This Row],[Customer Segment]]=Introduction!$D$44,1,0)</f>
        <v>0</v>
      </c>
      <c r="R433" s="1">
        <v>74.010000000000005</v>
      </c>
      <c r="S4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263.62738267094505</v>
      </c>
    </row>
    <row r="434" spans="1:19" x14ac:dyDescent="0.2">
      <c r="A434" s="1" t="s">
        <v>13</v>
      </c>
      <c r="B434" s="1" t="s">
        <v>14</v>
      </c>
      <c r="C434" s="1" t="s">
        <v>70</v>
      </c>
      <c r="D434" s="37">
        <v>7.0000000000000007E-2</v>
      </c>
      <c r="E434" s="37">
        <v>10.06</v>
      </c>
      <c r="F434" s="37">
        <v>2.06</v>
      </c>
      <c r="G434" s="37">
        <v>0.39</v>
      </c>
      <c r="H434" s="37">
        <v>33.189</v>
      </c>
      <c r="I434" s="42">
        <f>IF(Table2[[#This Row],[Order Priority]]=Introduction!$B$42,1,0)</f>
        <v>0</v>
      </c>
      <c r="J434" s="42">
        <f>IF(Table2[[#This Row],[Order Priority]]=Introduction!$B$43,1,0)</f>
        <v>1</v>
      </c>
      <c r="K434" s="42">
        <f>IF(Table2[[#This Row],[Order Priority]]=Introduction!$B$44,1,0)</f>
        <v>0</v>
      </c>
      <c r="L434" s="42">
        <f>IF(Table2[[#This Row],[Order Priority]]=Introduction!$B$45,1,0)</f>
        <v>0</v>
      </c>
      <c r="M434" s="42">
        <f>IF(Table2[[#This Row],[Ship Mode]]=Introduction!$C$42,1,0)</f>
        <v>0</v>
      </c>
      <c r="N434" s="41">
        <f>IF(Table2[[#This Row],[Ship Mode]]=Introduction!$C$44,1,0)</f>
        <v>1</v>
      </c>
      <c r="O434" s="41">
        <f>IF(Table2[[#This Row],[Customer Segment]]=Introduction!$D$45,1,0)</f>
        <v>0</v>
      </c>
      <c r="P434" s="41">
        <f>IF(Table2[[#This Row],[Customer Segment]]=Introduction!$D$42,1,0)</f>
        <v>0</v>
      </c>
      <c r="Q434" s="41">
        <f>IF(Table2[[#This Row],[Customer Segment]]=Introduction!$D$44,1,0)</f>
        <v>0</v>
      </c>
      <c r="R434" s="34">
        <v>48.1</v>
      </c>
      <c r="S4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34.827937045777333</v>
      </c>
    </row>
    <row r="435" spans="1:19" x14ac:dyDescent="0.2">
      <c r="A435" s="1" t="s">
        <v>13</v>
      </c>
      <c r="B435" s="1" t="s">
        <v>2</v>
      </c>
      <c r="C435" s="1" t="s">
        <v>47</v>
      </c>
      <c r="D435" s="39">
        <v>0.02</v>
      </c>
      <c r="E435" s="39">
        <v>259.70999999999998</v>
      </c>
      <c r="F435" s="39">
        <v>66.67</v>
      </c>
      <c r="G435" s="39">
        <v>0.65</v>
      </c>
      <c r="H435" s="39">
        <v>-14.448</v>
      </c>
      <c r="I435" s="42">
        <f>IF(Table2[[#This Row],[Order Priority]]=Introduction!$B$42,1,0)</f>
        <v>0</v>
      </c>
      <c r="J435" s="42">
        <f>IF(Table2[[#This Row],[Order Priority]]=Introduction!$B$43,1,0)</f>
        <v>1</v>
      </c>
      <c r="K435" s="42">
        <f>IF(Table2[[#This Row],[Order Priority]]=Introduction!$B$44,1,0)</f>
        <v>0</v>
      </c>
      <c r="L435" s="42">
        <f>IF(Table2[[#This Row],[Order Priority]]=Introduction!$B$45,1,0)</f>
        <v>0</v>
      </c>
      <c r="M435" s="42">
        <f>IF(Table2[[#This Row],[Ship Mode]]=Introduction!$C$42,1,0)</f>
        <v>1</v>
      </c>
      <c r="N435" s="41">
        <f>IF(Table2[[#This Row],[Ship Mode]]=Introduction!$C$44,1,0)</f>
        <v>0</v>
      </c>
      <c r="O435" s="41">
        <f>IF(Table2[[#This Row],[Customer Segment]]=Introduction!$D$45,1,0)</f>
        <v>0</v>
      </c>
      <c r="P435" s="41">
        <f>IF(Table2[[#This Row],[Customer Segment]]=Introduction!$D$42,1,0)</f>
        <v>0</v>
      </c>
      <c r="Q435" s="41">
        <f>IF(Table2[[#This Row],[Customer Segment]]=Introduction!$D$44,1,0)</f>
        <v>1</v>
      </c>
      <c r="R435" s="1">
        <v>1757.15</v>
      </c>
      <c r="S4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3030.0430521890898</v>
      </c>
    </row>
    <row r="436" spans="1:19" x14ac:dyDescent="0.2">
      <c r="A436" s="1" t="s">
        <v>13</v>
      </c>
      <c r="B436" s="1" t="s">
        <v>14</v>
      </c>
      <c r="C436" s="1" t="s">
        <v>47</v>
      </c>
      <c r="D436" s="37">
        <v>0.01</v>
      </c>
      <c r="E436" s="37">
        <v>28.99</v>
      </c>
      <c r="F436" s="37">
        <v>8.59</v>
      </c>
      <c r="G436" s="37">
        <v>0.56000000000000005</v>
      </c>
      <c r="H436" s="37">
        <v>196.52328</v>
      </c>
      <c r="I436" s="42">
        <f>IF(Table2[[#This Row],[Order Priority]]=Introduction!$B$42,1,0)</f>
        <v>0</v>
      </c>
      <c r="J436" s="42">
        <f>IF(Table2[[#This Row],[Order Priority]]=Introduction!$B$43,1,0)</f>
        <v>1</v>
      </c>
      <c r="K436" s="42">
        <f>IF(Table2[[#This Row],[Order Priority]]=Introduction!$B$44,1,0)</f>
        <v>0</v>
      </c>
      <c r="L436" s="42">
        <f>IF(Table2[[#This Row],[Order Priority]]=Introduction!$B$45,1,0)</f>
        <v>0</v>
      </c>
      <c r="M436" s="42">
        <f>IF(Table2[[#This Row],[Ship Mode]]=Introduction!$C$42,1,0)</f>
        <v>0</v>
      </c>
      <c r="N436" s="41">
        <f>IF(Table2[[#This Row],[Ship Mode]]=Introduction!$C$44,1,0)</f>
        <v>1</v>
      </c>
      <c r="O436" s="41">
        <f>IF(Table2[[#This Row],[Customer Segment]]=Introduction!$D$45,1,0)</f>
        <v>0</v>
      </c>
      <c r="P436" s="41">
        <f>IF(Table2[[#This Row],[Customer Segment]]=Introduction!$D$42,1,0)</f>
        <v>0</v>
      </c>
      <c r="Q436" s="41">
        <f>IF(Table2[[#This Row],[Customer Segment]]=Introduction!$D$44,1,0)</f>
        <v>1</v>
      </c>
      <c r="R436" s="34">
        <v>556.61</v>
      </c>
      <c r="S4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653.27308699585558</v>
      </c>
    </row>
    <row r="437" spans="1:19" x14ac:dyDescent="0.2">
      <c r="A437" s="1" t="s">
        <v>13</v>
      </c>
      <c r="B437" s="1" t="s">
        <v>14</v>
      </c>
      <c r="C437" s="1" t="s">
        <v>3</v>
      </c>
      <c r="D437" s="39">
        <v>0.02</v>
      </c>
      <c r="E437" s="39">
        <v>71.37</v>
      </c>
      <c r="F437" s="39">
        <v>69</v>
      </c>
      <c r="G437" s="39">
        <v>0.68</v>
      </c>
      <c r="H437" s="39">
        <v>-439.90800000000002</v>
      </c>
      <c r="I437" s="42">
        <f>IF(Table2[[#This Row],[Order Priority]]=Introduction!$B$42,1,0)</f>
        <v>0</v>
      </c>
      <c r="J437" s="42">
        <f>IF(Table2[[#This Row],[Order Priority]]=Introduction!$B$43,1,0)</f>
        <v>1</v>
      </c>
      <c r="K437" s="42">
        <f>IF(Table2[[#This Row],[Order Priority]]=Introduction!$B$44,1,0)</f>
        <v>0</v>
      </c>
      <c r="L437" s="42">
        <f>IF(Table2[[#This Row],[Order Priority]]=Introduction!$B$45,1,0)</f>
        <v>0</v>
      </c>
      <c r="M437" s="42">
        <f>IF(Table2[[#This Row],[Ship Mode]]=Introduction!$C$42,1,0)</f>
        <v>0</v>
      </c>
      <c r="N437" s="41">
        <f>IF(Table2[[#This Row],[Ship Mode]]=Introduction!$C$44,1,0)</f>
        <v>1</v>
      </c>
      <c r="O437" s="41">
        <f>IF(Table2[[#This Row],[Customer Segment]]=Introduction!$D$45,1,0)</f>
        <v>1</v>
      </c>
      <c r="P437" s="41">
        <f>IF(Table2[[#This Row],[Customer Segment]]=Introduction!$D$42,1,0)</f>
        <v>0</v>
      </c>
      <c r="Q437" s="41">
        <f>IF(Table2[[#This Row],[Customer Segment]]=Introduction!$D$44,1,0)</f>
        <v>0</v>
      </c>
      <c r="R437" s="1">
        <v>237.62</v>
      </c>
      <c r="S4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1857.6858654071445</v>
      </c>
    </row>
    <row r="438" spans="1:19" x14ac:dyDescent="0.2">
      <c r="A438" s="1" t="s">
        <v>13</v>
      </c>
      <c r="B438" s="1" t="s">
        <v>63</v>
      </c>
      <c r="C438" s="1" t="s">
        <v>3</v>
      </c>
      <c r="D438" s="37">
        <v>0.03</v>
      </c>
      <c r="E438" s="37">
        <v>205.99</v>
      </c>
      <c r="F438" s="37">
        <v>8.99</v>
      </c>
      <c r="G438" s="37">
        <v>0.6</v>
      </c>
      <c r="H438" s="37">
        <v>1087.7159999999999</v>
      </c>
      <c r="I438" s="42">
        <f>IF(Table2[[#This Row],[Order Priority]]=Introduction!$B$42,1,0)</f>
        <v>0</v>
      </c>
      <c r="J438" s="42">
        <f>IF(Table2[[#This Row],[Order Priority]]=Introduction!$B$43,1,0)</f>
        <v>1</v>
      </c>
      <c r="K438" s="42">
        <f>IF(Table2[[#This Row],[Order Priority]]=Introduction!$B$44,1,0)</f>
        <v>0</v>
      </c>
      <c r="L438" s="42">
        <f>IF(Table2[[#This Row],[Order Priority]]=Introduction!$B$45,1,0)</f>
        <v>0</v>
      </c>
      <c r="M438" s="42">
        <f>IF(Table2[[#This Row],[Ship Mode]]=Introduction!$C$42,1,0)</f>
        <v>0</v>
      </c>
      <c r="N438" s="41">
        <f>IF(Table2[[#This Row],[Ship Mode]]=Introduction!$C$44,1,0)</f>
        <v>0</v>
      </c>
      <c r="O438" s="41">
        <f>IF(Table2[[#This Row],[Customer Segment]]=Introduction!$D$45,1,0)</f>
        <v>1</v>
      </c>
      <c r="P438" s="41">
        <f>IF(Table2[[#This Row],[Customer Segment]]=Introduction!$D$42,1,0)</f>
        <v>0</v>
      </c>
      <c r="Q438" s="41">
        <f>IF(Table2[[#This Row],[Customer Segment]]=Introduction!$D$44,1,0)</f>
        <v>0</v>
      </c>
      <c r="R438" s="34">
        <v>176.42</v>
      </c>
      <c r="S4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2029.8441523717868</v>
      </c>
    </row>
    <row r="439" spans="1:19" x14ac:dyDescent="0.2">
      <c r="A439" s="1" t="s">
        <v>23</v>
      </c>
      <c r="B439" s="1" t="s">
        <v>2</v>
      </c>
      <c r="C439" s="1" t="s">
        <v>70</v>
      </c>
      <c r="D439" s="39">
        <v>0.03</v>
      </c>
      <c r="E439" s="39">
        <v>160.97999999999999</v>
      </c>
      <c r="F439" s="39">
        <v>30</v>
      </c>
      <c r="G439" s="39">
        <v>0.62</v>
      </c>
      <c r="H439" s="39">
        <v>1273.2086999999999</v>
      </c>
      <c r="I439" s="42">
        <f>IF(Table2[[#This Row],[Order Priority]]=Introduction!$B$42,1,0)</f>
        <v>0</v>
      </c>
      <c r="J439" s="42">
        <f>IF(Table2[[#This Row],[Order Priority]]=Introduction!$B$43,1,0)</f>
        <v>0</v>
      </c>
      <c r="K439" s="42">
        <f>IF(Table2[[#This Row],[Order Priority]]=Introduction!$B$44,1,0)</f>
        <v>1</v>
      </c>
      <c r="L439" s="42">
        <f>IF(Table2[[#This Row],[Order Priority]]=Introduction!$B$45,1,0)</f>
        <v>0</v>
      </c>
      <c r="M439" s="42">
        <f>IF(Table2[[#This Row],[Ship Mode]]=Introduction!$C$42,1,0)</f>
        <v>1</v>
      </c>
      <c r="N439" s="41">
        <f>IF(Table2[[#This Row],[Ship Mode]]=Introduction!$C$44,1,0)</f>
        <v>0</v>
      </c>
      <c r="O439" s="41">
        <f>IF(Table2[[#This Row],[Customer Segment]]=Introduction!$D$45,1,0)</f>
        <v>0</v>
      </c>
      <c r="P439" s="41">
        <f>IF(Table2[[#This Row],[Customer Segment]]=Introduction!$D$42,1,0)</f>
        <v>0</v>
      </c>
      <c r="Q439" s="41">
        <f>IF(Table2[[#This Row],[Customer Segment]]=Introduction!$D$44,1,0)</f>
        <v>0</v>
      </c>
      <c r="R439" s="1">
        <v>1845.23</v>
      </c>
      <c r="S4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3046.037187219014</v>
      </c>
    </row>
    <row r="440" spans="1:19" x14ac:dyDescent="0.2">
      <c r="A440" s="1" t="s">
        <v>23</v>
      </c>
      <c r="B440" s="1" t="s">
        <v>63</v>
      </c>
      <c r="C440" s="1" t="s">
        <v>47</v>
      </c>
      <c r="D440" s="37">
        <v>0.1</v>
      </c>
      <c r="E440" s="37">
        <v>5.68</v>
      </c>
      <c r="F440" s="37">
        <v>3.6</v>
      </c>
      <c r="G440" s="37">
        <v>0.56000000000000005</v>
      </c>
      <c r="H440" s="37">
        <v>-33.2956</v>
      </c>
      <c r="I440" s="42">
        <f>IF(Table2[[#This Row],[Order Priority]]=Introduction!$B$42,1,0)</f>
        <v>0</v>
      </c>
      <c r="J440" s="42">
        <f>IF(Table2[[#This Row],[Order Priority]]=Introduction!$B$43,1,0)</f>
        <v>0</v>
      </c>
      <c r="K440" s="42">
        <f>IF(Table2[[#This Row],[Order Priority]]=Introduction!$B$44,1,0)</f>
        <v>1</v>
      </c>
      <c r="L440" s="42">
        <f>IF(Table2[[#This Row],[Order Priority]]=Introduction!$B$45,1,0)</f>
        <v>0</v>
      </c>
      <c r="M440" s="42">
        <f>IF(Table2[[#This Row],[Ship Mode]]=Introduction!$C$42,1,0)</f>
        <v>0</v>
      </c>
      <c r="N440" s="41">
        <f>IF(Table2[[#This Row],[Ship Mode]]=Introduction!$C$44,1,0)</f>
        <v>0</v>
      </c>
      <c r="O440" s="41">
        <f>IF(Table2[[#This Row],[Customer Segment]]=Introduction!$D$45,1,0)</f>
        <v>0</v>
      </c>
      <c r="P440" s="41">
        <f>IF(Table2[[#This Row],[Customer Segment]]=Introduction!$D$42,1,0)</f>
        <v>0</v>
      </c>
      <c r="Q440" s="41">
        <f>IF(Table2[[#This Row],[Customer Segment]]=Introduction!$D$44,1,0)</f>
        <v>1</v>
      </c>
      <c r="R440" s="34">
        <v>118.35</v>
      </c>
      <c r="S4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147.54338539731305</v>
      </c>
    </row>
    <row r="441" spans="1:19" x14ac:dyDescent="0.2">
      <c r="A441" s="1" t="s">
        <v>23</v>
      </c>
      <c r="B441" s="1" t="s">
        <v>14</v>
      </c>
      <c r="C441" s="1" t="s">
        <v>3</v>
      </c>
      <c r="D441" s="39">
        <v>0.01</v>
      </c>
      <c r="E441" s="39">
        <v>20.48</v>
      </c>
      <c r="F441" s="39">
        <v>6.32</v>
      </c>
      <c r="G441" s="39">
        <v>0.57999999999999996</v>
      </c>
      <c r="H441" s="39">
        <v>711.24480000000005</v>
      </c>
      <c r="I441" s="42">
        <f>IF(Table2[[#This Row],[Order Priority]]=Introduction!$B$42,1,0)</f>
        <v>0</v>
      </c>
      <c r="J441" s="42">
        <f>IF(Table2[[#This Row],[Order Priority]]=Introduction!$B$43,1,0)</f>
        <v>0</v>
      </c>
      <c r="K441" s="42">
        <f>IF(Table2[[#This Row],[Order Priority]]=Introduction!$B$44,1,0)</f>
        <v>1</v>
      </c>
      <c r="L441" s="42">
        <f>IF(Table2[[#This Row],[Order Priority]]=Introduction!$B$45,1,0)</f>
        <v>0</v>
      </c>
      <c r="M441" s="42">
        <f>IF(Table2[[#This Row],[Ship Mode]]=Introduction!$C$42,1,0)</f>
        <v>0</v>
      </c>
      <c r="N441" s="41">
        <f>IF(Table2[[#This Row],[Ship Mode]]=Introduction!$C$44,1,0)</f>
        <v>1</v>
      </c>
      <c r="O441" s="41">
        <f>IF(Table2[[#This Row],[Customer Segment]]=Introduction!$D$45,1,0)</f>
        <v>1</v>
      </c>
      <c r="P441" s="41">
        <f>IF(Table2[[#This Row],[Customer Segment]]=Introduction!$D$42,1,0)</f>
        <v>0</v>
      </c>
      <c r="Q441" s="41">
        <f>IF(Table2[[#This Row],[Customer Segment]]=Introduction!$D$44,1,0)</f>
        <v>0</v>
      </c>
      <c r="R441" s="1">
        <v>375.03</v>
      </c>
      <c r="S4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1150.3612754461085</v>
      </c>
    </row>
    <row r="442" spans="1:19" x14ac:dyDescent="0.2">
      <c r="A442" s="1" t="s">
        <v>23</v>
      </c>
      <c r="B442" s="1" t="s">
        <v>14</v>
      </c>
      <c r="C442" s="1" t="s">
        <v>3</v>
      </c>
      <c r="D442" s="37">
        <v>0.09</v>
      </c>
      <c r="E442" s="37">
        <v>1.86</v>
      </c>
      <c r="F442" s="37">
        <v>2.58</v>
      </c>
      <c r="G442" s="37">
        <v>0.82</v>
      </c>
      <c r="H442" s="37">
        <v>-1084.8469631999999</v>
      </c>
      <c r="I442" s="42">
        <f>IF(Table2[[#This Row],[Order Priority]]=Introduction!$B$42,1,0)</f>
        <v>0</v>
      </c>
      <c r="J442" s="42">
        <f>IF(Table2[[#This Row],[Order Priority]]=Introduction!$B$43,1,0)</f>
        <v>0</v>
      </c>
      <c r="K442" s="42">
        <f>IF(Table2[[#This Row],[Order Priority]]=Introduction!$B$44,1,0)</f>
        <v>1</v>
      </c>
      <c r="L442" s="42">
        <f>IF(Table2[[#This Row],[Order Priority]]=Introduction!$B$45,1,0)</f>
        <v>0</v>
      </c>
      <c r="M442" s="42">
        <f>IF(Table2[[#This Row],[Ship Mode]]=Introduction!$C$42,1,0)</f>
        <v>0</v>
      </c>
      <c r="N442" s="41">
        <f>IF(Table2[[#This Row],[Ship Mode]]=Introduction!$C$44,1,0)</f>
        <v>1</v>
      </c>
      <c r="O442" s="41">
        <f>IF(Table2[[#This Row],[Customer Segment]]=Introduction!$D$45,1,0)</f>
        <v>1</v>
      </c>
      <c r="P442" s="41">
        <f>IF(Table2[[#This Row],[Customer Segment]]=Introduction!$D$42,1,0)</f>
        <v>0</v>
      </c>
      <c r="Q442" s="41">
        <f>IF(Table2[[#This Row],[Customer Segment]]=Introduction!$D$44,1,0)</f>
        <v>0</v>
      </c>
      <c r="R442" s="34">
        <v>22.11</v>
      </c>
      <c r="S4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-703.97675529473497</v>
      </c>
    </row>
    <row r="443" spans="1:19" x14ac:dyDescent="0.2">
      <c r="A443" s="1" t="s">
        <v>23</v>
      </c>
      <c r="B443" s="1" t="s">
        <v>14</v>
      </c>
      <c r="C443" s="1" t="s">
        <v>3</v>
      </c>
      <c r="D443" s="39">
        <v>0.08</v>
      </c>
      <c r="E443" s="39">
        <v>205.99</v>
      </c>
      <c r="F443" s="39">
        <v>2.5</v>
      </c>
      <c r="G443" s="39">
        <v>0.59</v>
      </c>
      <c r="H443" s="39">
        <v>-156.77199999999999</v>
      </c>
      <c r="I443" s="42">
        <f>IF(Table2[[#This Row],[Order Priority]]=Introduction!$B$42,1,0)</f>
        <v>0</v>
      </c>
      <c r="J443" s="42">
        <f>IF(Table2[[#This Row],[Order Priority]]=Introduction!$B$43,1,0)</f>
        <v>0</v>
      </c>
      <c r="K443" s="42">
        <f>IF(Table2[[#This Row],[Order Priority]]=Introduction!$B$44,1,0)</f>
        <v>1</v>
      </c>
      <c r="L443" s="42">
        <f>IF(Table2[[#This Row],[Order Priority]]=Introduction!$B$45,1,0)</f>
        <v>0</v>
      </c>
      <c r="M443" s="42">
        <f>IF(Table2[[#This Row],[Ship Mode]]=Introduction!$C$42,1,0)</f>
        <v>0</v>
      </c>
      <c r="N443" s="41">
        <f>IF(Table2[[#This Row],[Ship Mode]]=Introduction!$C$44,1,0)</f>
        <v>1</v>
      </c>
      <c r="O443" s="41">
        <f>IF(Table2[[#This Row],[Customer Segment]]=Introduction!$D$45,1,0)</f>
        <v>1</v>
      </c>
      <c r="P443" s="41">
        <f>IF(Table2[[#This Row],[Customer Segment]]=Introduction!$D$42,1,0)</f>
        <v>0</v>
      </c>
      <c r="Q443" s="41">
        <f>IF(Table2[[#This Row],[Customer Segment]]=Introduction!$D$44,1,0)</f>
        <v>0</v>
      </c>
      <c r="R443" s="1">
        <v>2875.35</v>
      </c>
      <c r="S4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699.19596703596028</v>
      </c>
    </row>
    <row r="444" spans="1:19" x14ac:dyDescent="0.2">
      <c r="A444" s="1" t="s">
        <v>1</v>
      </c>
      <c r="B444" s="1" t="s">
        <v>14</v>
      </c>
      <c r="C444" s="1" t="s">
        <v>70</v>
      </c>
      <c r="D444" s="37">
        <v>0.08</v>
      </c>
      <c r="E444" s="37">
        <v>14.81</v>
      </c>
      <c r="F444" s="37">
        <v>13.32</v>
      </c>
      <c r="G444" s="37">
        <v>0.43</v>
      </c>
      <c r="H444" s="37">
        <v>-131.6172</v>
      </c>
      <c r="I444" s="42">
        <f>IF(Table2[[#This Row],[Order Priority]]=Introduction!$B$42,1,0)</f>
        <v>1</v>
      </c>
      <c r="J444" s="42">
        <f>IF(Table2[[#This Row],[Order Priority]]=Introduction!$B$43,1,0)</f>
        <v>0</v>
      </c>
      <c r="K444" s="42">
        <f>IF(Table2[[#This Row],[Order Priority]]=Introduction!$B$44,1,0)</f>
        <v>0</v>
      </c>
      <c r="L444" s="42">
        <f>IF(Table2[[#This Row],[Order Priority]]=Introduction!$B$45,1,0)</f>
        <v>0</v>
      </c>
      <c r="M444" s="42">
        <f>IF(Table2[[#This Row],[Ship Mode]]=Introduction!$C$42,1,0)</f>
        <v>0</v>
      </c>
      <c r="N444" s="41">
        <f>IF(Table2[[#This Row],[Ship Mode]]=Introduction!$C$44,1,0)</f>
        <v>1</v>
      </c>
      <c r="O444" s="41">
        <f>IF(Table2[[#This Row],[Customer Segment]]=Introduction!$D$45,1,0)</f>
        <v>0</v>
      </c>
      <c r="P444" s="41">
        <f>IF(Table2[[#This Row],[Customer Segment]]=Introduction!$D$42,1,0)</f>
        <v>0</v>
      </c>
      <c r="Q444" s="41">
        <f>IF(Table2[[#This Row],[Customer Segment]]=Introduction!$D$44,1,0)</f>
        <v>0</v>
      </c>
      <c r="R444" s="34">
        <v>292.18</v>
      </c>
      <c r="S4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511.30240824376114</v>
      </c>
    </row>
    <row r="445" spans="1:19" x14ac:dyDescent="0.2">
      <c r="A445" s="1" t="s">
        <v>1</v>
      </c>
      <c r="B445" s="1" t="s">
        <v>14</v>
      </c>
      <c r="C445" s="1" t="s">
        <v>70</v>
      </c>
      <c r="D445" s="39">
        <v>0.08</v>
      </c>
      <c r="E445" s="39">
        <v>14.81</v>
      </c>
      <c r="F445" s="39">
        <v>13.32</v>
      </c>
      <c r="G445" s="39">
        <v>0.43</v>
      </c>
      <c r="H445" s="39">
        <v>-253.11</v>
      </c>
      <c r="I445" s="42">
        <f>IF(Table2[[#This Row],[Order Priority]]=Introduction!$B$42,1,0)</f>
        <v>1</v>
      </c>
      <c r="J445" s="42">
        <f>IF(Table2[[#This Row],[Order Priority]]=Introduction!$B$43,1,0)</f>
        <v>0</v>
      </c>
      <c r="K445" s="42">
        <f>IF(Table2[[#This Row],[Order Priority]]=Introduction!$B$44,1,0)</f>
        <v>0</v>
      </c>
      <c r="L445" s="42">
        <f>IF(Table2[[#This Row],[Order Priority]]=Introduction!$B$45,1,0)</f>
        <v>0</v>
      </c>
      <c r="M445" s="42">
        <f>IF(Table2[[#This Row],[Ship Mode]]=Introduction!$C$42,1,0)</f>
        <v>0</v>
      </c>
      <c r="N445" s="41">
        <f>IF(Table2[[#This Row],[Ship Mode]]=Introduction!$C$44,1,0)</f>
        <v>1</v>
      </c>
      <c r="O445" s="41">
        <f>IF(Table2[[#This Row],[Customer Segment]]=Introduction!$D$45,1,0)</f>
        <v>0</v>
      </c>
      <c r="P445" s="41">
        <f>IF(Table2[[#This Row],[Customer Segment]]=Introduction!$D$42,1,0)</f>
        <v>0</v>
      </c>
      <c r="Q445" s="41">
        <f>IF(Table2[[#This Row],[Customer Segment]]=Introduction!$D$44,1,0)</f>
        <v>0</v>
      </c>
      <c r="R445" s="1">
        <v>1154.1199999999999</v>
      </c>
      <c r="S4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386.89065595950507</v>
      </c>
    </row>
    <row r="446" spans="1:19" x14ac:dyDescent="0.2">
      <c r="A446" s="1" t="s">
        <v>13</v>
      </c>
      <c r="B446" s="1" t="s">
        <v>14</v>
      </c>
      <c r="C446" s="1" t="s">
        <v>15</v>
      </c>
      <c r="D446" s="37">
        <v>0.1</v>
      </c>
      <c r="E446" s="37">
        <v>41.94</v>
      </c>
      <c r="F446" s="37">
        <v>2.99</v>
      </c>
      <c r="G446" s="37">
        <v>0.35</v>
      </c>
      <c r="H446" s="37">
        <v>164.08199999999999</v>
      </c>
      <c r="I446" s="42">
        <f>IF(Table2[[#This Row],[Order Priority]]=Introduction!$B$42,1,0)</f>
        <v>0</v>
      </c>
      <c r="J446" s="42">
        <f>IF(Table2[[#This Row],[Order Priority]]=Introduction!$B$43,1,0)</f>
        <v>1</v>
      </c>
      <c r="K446" s="42">
        <f>IF(Table2[[#This Row],[Order Priority]]=Introduction!$B$44,1,0)</f>
        <v>0</v>
      </c>
      <c r="L446" s="42">
        <f>IF(Table2[[#This Row],[Order Priority]]=Introduction!$B$45,1,0)</f>
        <v>0</v>
      </c>
      <c r="M446" s="42">
        <f>IF(Table2[[#This Row],[Ship Mode]]=Introduction!$C$42,1,0)</f>
        <v>0</v>
      </c>
      <c r="N446" s="41">
        <f>IF(Table2[[#This Row],[Ship Mode]]=Introduction!$C$44,1,0)</f>
        <v>1</v>
      </c>
      <c r="O446" s="41">
        <f>IF(Table2[[#This Row],[Customer Segment]]=Introduction!$D$45,1,0)</f>
        <v>0</v>
      </c>
      <c r="P446" s="41">
        <f>IF(Table2[[#This Row],[Customer Segment]]=Introduction!$D$42,1,0)</f>
        <v>1</v>
      </c>
      <c r="Q446" s="41">
        <f>IF(Table2[[#This Row],[Customer Segment]]=Introduction!$D$44,1,0)</f>
        <v>0</v>
      </c>
      <c r="R446" s="34">
        <v>237.8</v>
      </c>
      <c r="S4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212.44770254245341</v>
      </c>
    </row>
    <row r="447" spans="1:19" x14ac:dyDescent="0.2">
      <c r="A447" s="1" t="s">
        <v>13</v>
      </c>
      <c r="B447" s="1" t="s">
        <v>63</v>
      </c>
      <c r="C447" s="1" t="s">
        <v>3</v>
      </c>
      <c r="D447" s="39">
        <v>0.06</v>
      </c>
      <c r="E447" s="39">
        <v>6.7</v>
      </c>
      <c r="F447" s="39">
        <v>1.56</v>
      </c>
      <c r="G447" s="39">
        <v>0.52</v>
      </c>
      <c r="H447" s="39">
        <v>40.6556</v>
      </c>
      <c r="I447" s="42">
        <f>IF(Table2[[#This Row],[Order Priority]]=Introduction!$B$42,1,0)</f>
        <v>0</v>
      </c>
      <c r="J447" s="42">
        <f>IF(Table2[[#This Row],[Order Priority]]=Introduction!$B$43,1,0)</f>
        <v>1</v>
      </c>
      <c r="K447" s="42">
        <f>IF(Table2[[#This Row],[Order Priority]]=Introduction!$B$44,1,0)</f>
        <v>0</v>
      </c>
      <c r="L447" s="42">
        <f>IF(Table2[[#This Row],[Order Priority]]=Introduction!$B$45,1,0)</f>
        <v>0</v>
      </c>
      <c r="M447" s="42">
        <f>IF(Table2[[#This Row],[Ship Mode]]=Introduction!$C$42,1,0)</f>
        <v>0</v>
      </c>
      <c r="N447" s="41">
        <f>IF(Table2[[#This Row],[Ship Mode]]=Introduction!$C$44,1,0)</f>
        <v>0</v>
      </c>
      <c r="O447" s="41">
        <f>IF(Table2[[#This Row],[Customer Segment]]=Introduction!$D$45,1,0)</f>
        <v>1</v>
      </c>
      <c r="P447" s="41">
        <f>IF(Table2[[#This Row],[Customer Segment]]=Introduction!$D$42,1,0)</f>
        <v>0</v>
      </c>
      <c r="Q447" s="41">
        <f>IF(Table2[[#This Row],[Customer Segment]]=Introduction!$D$44,1,0)</f>
        <v>0</v>
      </c>
      <c r="R447" s="1">
        <v>79.39</v>
      </c>
      <c r="S4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41.536594460705217</v>
      </c>
    </row>
    <row r="448" spans="1:19" x14ac:dyDescent="0.2">
      <c r="A448" s="1" t="s">
        <v>23</v>
      </c>
      <c r="B448" s="1" t="s">
        <v>14</v>
      </c>
      <c r="C448" s="1" t="s">
        <v>15</v>
      </c>
      <c r="D448" s="37">
        <v>0.04</v>
      </c>
      <c r="E448" s="37">
        <v>19.98</v>
      </c>
      <c r="F448" s="37">
        <v>8.68</v>
      </c>
      <c r="G448" s="37">
        <v>0.37</v>
      </c>
      <c r="H448" s="37">
        <v>108</v>
      </c>
      <c r="I448" s="42">
        <f>IF(Table2[[#This Row],[Order Priority]]=Introduction!$B$42,1,0)</f>
        <v>0</v>
      </c>
      <c r="J448" s="42">
        <f>IF(Table2[[#This Row],[Order Priority]]=Introduction!$B$43,1,0)</f>
        <v>0</v>
      </c>
      <c r="K448" s="42">
        <f>IF(Table2[[#This Row],[Order Priority]]=Introduction!$B$44,1,0)</f>
        <v>1</v>
      </c>
      <c r="L448" s="42">
        <f>IF(Table2[[#This Row],[Order Priority]]=Introduction!$B$45,1,0)</f>
        <v>0</v>
      </c>
      <c r="M448" s="42">
        <f>IF(Table2[[#This Row],[Ship Mode]]=Introduction!$C$42,1,0)</f>
        <v>0</v>
      </c>
      <c r="N448" s="41">
        <f>IF(Table2[[#This Row],[Ship Mode]]=Introduction!$C$44,1,0)</f>
        <v>1</v>
      </c>
      <c r="O448" s="41">
        <f>IF(Table2[[#This Row],[Customer Segment]]=Introduction!$D$45,1,0)</f>
        <v>0</v>
      </c>
      <c r="P448" s="41">
        <f>IF(Table2[[#This Row],[Customer Segment]]=Introduction!$D$42,1,0)</f>
        <v>1</v>
      </c>
      <c r="Q448" s="41">
        <f>IF(Table2[[#This Row],[Customer Segment]]=Introduction!$D$44,1,0)</f>
        <v>0</v>
      </c>
      <c r="R448" s="34">
        <v>168.04</v>
      </c>
      <c r="S4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382.01242674595773</v>
      </c>
    </row>
    <row r="449" spans="1:19" x14ac:dyDescent="0.2">
      <c r="A449" s="1" t="s">
        <v>23</v>
      </c>
      <c r="B449" s="1" t="s">
        <v>14</v>
      </c>
      <c r="C449" s="1" t="s">
        <v>15</v>
      </c>
      <c r="D449" s="39">
        <v>0.08</v>
      </c>
      <c r="E449" s="39">
        <v>125.99</v>
      </c>
      <c r="F449" s="39">
        <v>7.69</v>
      </c>
      <c r="G449" s="39">
        <v>0.57999999999999996</v>
      </c>
      <c r="H449" s="39">
        <v>377.154</v>
      </c>
      <c r="I449" s="42">
        <f>IF(Table2[[#This Row],[Order Priority]]=Introduction!$B$42,1,0)</f>
        <v>0</v>
      </c>
      <c r="J449" s="42">
        <f>IF(Table2[[#This Row],[Order Priority]]=Introduction!$B$43,1,0)</f>
        <v>0</v>
      </c>
      <c r="K449" s="42">
        <f>IF(Table2[[#This Row],[Order Priority]]=Introduction!$B$44,1,0)</f>
        <v>1</v>
      </c>
      <c r="L449" s="42">
        <f>IF(Table2[[#This Row],[Order Priority]]=Introduction!$B$45,1,0)</f>
        <v>0</v>
      </c>
      <c r="M449" s="42">
        <f>IF(Table2[[#This Row],[Ship Mode]]=Introduction!$C$42,1,0)</f>
        <v>0</v>
      </c>
      <c r="N449" s="41">
        <f>IF(Table2[[#This Row],[Ship Mode]]=Introduction!$C$44,1,0)</f>
        <v>1</v>
      </c>
      <c r="O449" s="41">
        <f>IF(Table2[[#This Row],[Customer Segment]]=Introduction!$D$45,1,0)</f>
        <v>0</v>
      </c>
      <c r="P449" s="41">
        <f>IF(Table2[[#This Row],[Customer Segment]]=Introduction!$D$42,1,0)</f>
        <v>1</v>
      </c>
      <c r="Q449" s="41">
        <f>IF(Table2[[#This Row],[Customer Segment]]=Introduction!$D$44,1,0)</f>
        <v>0</v>
      </c>
      <c r="R449" s="1">
        <v>703.46</v>
      </c>
      <c r="S4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1110.5330948106293</v>
      </c>
    </row>
    <row r="450" spans="1:19" x14ac:dyDescent="0.2">
      <c r="A450" s="1" t="s">
        <v>92</v>
      </c>
      <c r="B450" s="1" t="s">
        <v>14</v>
      </c>
      <c r="C450" s="1" t="s">
        <v>70</v>
      </c>
      <c r="D450" s="37">
        <v>0.05</v>
      </c>
      <c r="E450" s="37">
        <v>6.68</v>
      </c>
      <c r="F450" s="37">
        <v>5.66</v>
      </c>
      <c r="G450" s="37">
        <v>0.37</v>
      </c>
      <c r="H450" s="37">
        <v>-66.48</v>
      </c>
      <c r="I450" s="42">
        <f>IF(Table2[[#This Row],[Order Priority]]=Introduction!$B$42,1,0)</f>
        <v>0</v>
      </c>
      <c r="J450" s="42">
        <f>IF(Table2[[#This Row],[Order Priority]]=Introduction!$B$43,1,0)</f>
        <v>0</v>
      </c>
      <c r="K450" s="42">
        <f>IF(Table2[[#This Row],[Order Priority]]=Introduction!$B$44,1,0)</f>
        <v>0</v>
      </c>
      <c r="L450" s="42">
        <f>IF(Table2[[#This Row],[Order Priority]]=Introduction!$B$45,1,0)</f>
        <v>1</v>
      </c>
      <c r="M450" s="42">
        <f>IF(Table2[[#This Row],[Ship Mode]]=Introduction!$C$42,1,0)</f>
        <v>0</v>
      </c>
      <c r="N450" s="41">
        <f>IF(Table2[[#This Row],[Ship Mode]]=Introduction!$C$44,1,0)</f>
        <v>1</v>
      </c>
      <c r="O450" s="41">
        <f>IF(Table2[[#This Row],[Customer Segment]]=Introduction!$D$45,1,0)</f>
        <v>0</v>
      </c>
      <c r="P450" s="41">
        <f>IF(Table2[[#This Row],[Customer Segment]]=Introduction!$D$42,1,0)</f>
        <v>0</v>
      </c>
      <c r="Q450" s="41">
        <f>IF(Table2[[#This Row],[Customer Segment]]=Introduction!$D$44,1,0)</f>
        <v>0</v>
      </c>
      <c r="R450" s="34">
        <v>320.93</v>
      </c>
      <c r="S4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33.520506778086968</v>
      </c>
    </row>
    <row r="451" spans="1:19" x14ac:dyDescent="0.2">
      <c r="A451" s="1" t="s">
        <v>92</v>
      </c>
      <c r="B451" s="1" t="s">
        <v>14</v>
      </c>
      <c r="C451" s="1" t="s">
        <v>70</v>
      </c>
      <c r="D451" s="39">
        <v>0.03</v>
      </c>
      <c r="E451" s="39">
        <v>17.7</v>
      </c>
      <c r="F451" s="39">
        <v>9.4700000000000006</v>
      </c>
      <c r="G451" s="39">
        <v>0.59</v>
      </c>
      <c r="H451" s="39">
        <v>-52.33</v>
      </c>
      <c r="I451" s="42">
        <f>IF(Table2[[#This Row],[Order Priority]]=Introduction!$B$42,1,0)</f>
        <v>0</v>
      </c>
      <c r="J451" s="42">
        <f>IF(Table2[[#This Row],[Order Priority]]=Introduction!$B$43,1,0)</f>
        <v>0</v>
      </c>
      <c r="K451" s="42">
        <f>IF(Table2[[#This Row],[Order Priority]]=Introduction!$B$44,1,0)</f>
        <v>0</v>
      </c>
      <c r="L451" s="42">
        <f>IF(Table2[[#This Row],[Order Priority]]=Introduction!$B$45,1,0)</f>
        <v>1</v>
      </c>
      <c r="M451" s="42">
        <f>IF(Table2[[#This Row],[Ship Mode]]=Introduction!$C$42,1,0)</f>
        <v>0</v>
      </c>
      <c r="N451" s="41">
        <f>IF(Table2[[#This Row],[Ship Mode]]=Introduction!$C$44,1,0)</f>
        <v>1</v>
      </c>
      <c r="O451" s="41">
        <f>IF(Table2[[#This Row],[Customer Segment]]=Introduction!$D$45,1,0)</f>
        <v>0</v>
      </c>
      <c r="P451" s="41">
        <f>IF(Table2[[#This Row],[Customer Segment]]=Introduction!$D$42,1,0)</f>
        <v>0</v>
      </c>
      <c r="Q451" s="41">
        <f>IF(Table2[[#This Row],[Customer Segment]]=Introduction!$D$44,1,0)</f>
        <v>0</v>
      </c>
      <c r="R451" s="1">
        <v>261.85000000000002</v>
      </c>
      <c r="S4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383.92119888214779</v>
      </c>
    </row>
    <row r="452" spans="1:19" x14ac:dyDescent="0.2">
      <c r="A452" s="1" t="s">
        <v>92</v>
      </c>
      <c r="B452" s="1" t="s">
        <v>14</v>
      </c>
      <c r="C452" s="1" t="s">
        <v>70</v>
      </c>
      <c r="D452" s="37">
        <v>7.0000000000000007E-2</v>
      </c>
      <c r="E452" s="37">
        <v>30.56</v>
      </c>
      <c r="F452" s="37">
        <v>2.99</v>
      </c>
      <c r="G452" s="37">
        <v>0.35</v>
      </c>
      <c r="H452" s="37">
        <v>-95.618600000000001</v>
      </c>
      <c r="I452" s="42">
        <f>IF(Table2[[#This Row],[Order Priority]]=Introduction!$B$42,1,0)</f>
        <v>0</v>
      </c>
      <c r="J452" s="42">
        <f>IF(Table2[[#This Row],[Order Priority]]=Introduction!$B$43,1,0)</f>
        <v>0</v>
      </c>
      <c r="K452" s="42">
        <f>IF(Table2[[#This Row],[Order Priority]]=Introduction!$B$44,1,0)</f>
        <v>0</v>
      </c>
      <c r="L452" s="42">
        <f>IF(Table2[[#This Row],[Order Priority]]=Introduction!$B$45,1,0)</f>
        <v>1</v>
      </c>
      <c r="M452" s="42">
        <f>IF(Table2[[#This Row],[Ship Mode]]=Introduction!$C$42,1,0)</f>
        <v>0</v>
      </c>
      <c r="N452" s="41">
        <f>IF(Table2[[#This Row],[Ship Mode]]=Introduction!$C$44,1,0)</f>
        <v>1</v>
      </c>
      <c r="O452" s="41">
        <f>IF(Table2[[#This Row],[Customer Segment]]=Introduction!$D$45,1,0)</f>
        <v>0</v>
      </c>
      <c r="P452" s="41">
        <f>IF(Table2[[#This Row],[Customer Segment]]=Introduction!$D$42,1,0)</f>
        <v>0</v>
      </c>
      <c r="Q452" s="41">
        <f>IF(Table2[[#This Row],[Customer Segment]]=Introduction!$D$44,1,0)</f>
        <v>0</v>
      </c>
      <c r="R452" s="34">
        <v>364.92</v>
      </c>
      <c r="S4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-25.135442636912487</v>
      </c>
    </row>
    <row r="453" spans="1:19" x14ac:dyDescent="0.2">
      <c r="A453" s="1" t="s">
        <v>46</v>
      </c>
      <c r="B453" s="1" t="s">
        <v>14</v>
      </c>
      <c r="C453" s="1" t="s">
        <v>3</v>
      </c>
      <c r="D453" s="39">
        <v>0.08</v>
      </c>
      <c r="E453" s="39">
        <v>65.989999999999995</v>
      </c>
      <c r="F453" s="39">
        <v>5.92</v>
      </c>
      <c r="G453" s="39">
        <v>0.57999999999999996</v>
      </c>
      <c r="H453" s="39">
        <v>624.40164000000004</v>
      </c>
      <c r="I453" s="42">
        <f>IF(Table2[[#This Row],[Order Priority]]=Introduction!$B$42,1,0)</f>
        <v>0</v>
      </c>
      <c r="J453" s="42">
        <f>IF(Table2[[#This Row],[Order Priority]]=Introduction!$B$43,1,0)</f>
        <v>0</v>
      </c>
      <c r="K453" s="42">
        <f>IF(Table2[[#This Row],[Order Priority]]=Introduction!$B$44,1,0)</f>
        <v>0</v>
      </c>
      <c r="L453" s="42">
        <f>IF(Table2[[#This Row],[Order Priority]]=Introduction!$B$45,1,0)</f>
        <v>0</v>
      </c>
      <c r="M453" s="42">
        <f>IF(Table2[[#This Row],[Ship Mode]]=Introduction!$C$42,1,0)</f>
        <v>0</v>
      </c>
      <c r="N453" s="41">
        <f>IF(Table2[[#This Row],[Ship Mode]]=Introduction!$C$44,1,0)</f>
        <v>1</v>
      </c>
      <c r="O453" s="41">
        <f>IF(Table2[[#This Row],[Customer Segment]]=Introduction!$D$45,1,0)</f>
        <v>1</v>
      </c>
      <c r="P453" s="41">
        <f>IF(Table2[[#This Row],[Customer Segment]]=Introduction!$D$42,1,0)</f>
        <v>0</v>
      </c>
      <c r="Q453" s="41">
        <f>IF(Table2[[#This Row],[Customer Segment]]=Introduction!$D$44,1,0)</f>
        <v>0</v>
      </c>
      <c r="R453" s="1">
        <v>1137.5999999999999</v>
      </c>
      <c r="S4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1267.9688932530164</v>
      </c>
    </row>
    <row r="454" spans="1:19" x14ac:dyDescent="0.2">
      <c r="A454" s="1" t="s">
        <v>13</v>
      </c>
      <c r="B454" s="1" t="s">
        <v>63</v>
      </c>
      <c r="C454" s="1" t="s">
        <v>15</v>
      </c>
      <c r="D454" s="37">
        <v>0.1</v>
      </c>
      <c r="E454" s="37">
        <v>105.98</v>
      </c>
      <c r="F454" s="37">
        <v>13.99</v>
      </c>
      <c r="G454" s="37">
        <v>0.65</v>
      </c>
      <c r="H454" s="37">
        <v>349.48500000000001</v>
      </c>
      <c r="I454" s="42">
        <f>IF(Table2[[#This Row],[Order Priority]]=Introduction!$B$42,1,0)</f>
        <v>0</v>
      </c>
      <c r="J454" s="42">
        <f>IF(Table2[[#This Row],[Order Priority]]=Introduction!$B$43,1,0)</f>
        <v>1</v>
      </c>
      <c r="K454" s="42">
        <f>IF(Table2[[#This Row],[Order Priority]]=Introduction!$B$44,1,0)</f>
        <v>0</v>
      </c>
      <c r="L454" s="42">
        <f>IF(Table2[[#This Row],[Order Priority]]=Introduction!$B$45,1,0)</f>
        <v>0</v>
      </c>
      <c r="M454" s="42">
        <f>IF(Table2[[#This Row],[Ship Mode]]=Introduction!$C$42,1,0)</f>
        <v>0</v>
      </c>
      <c r="N454" s="41">
        <f>IF(Table2[[#This Row],[Ship Mode]]=Introduction!$C$44,1,0)</f>
        <v>0</v>
      </c>
      <c r="O454" s="41">
        <f>IF(Table2[[#This Row],[Customer Segment]]=Introduction!$D$45,1,0)</f>
        <v>0</v>
      </c>
      <c r="P454" s="41">
        <f>IF(Table2[[#This Row],[Customer Segment]]=Introduction!$D$42,1,0)</f>
        <v>1</v>
      </c>
      <c r="Q454" s="41">
        <f>IF(Table2[[#This Row],[Customer Segment]]=Introduction!$D$44,1,0)</f>
        <v>0</v>
      </c>
      <c r="R454" s="34">
        <v>506.5</v>
      </c>
      <c r="S4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1074.1257782494206</v>
      </c>
    </row>
    <row r="455" spans="1:19" x14ac:dyDescent="0.2">
      <c r="A455" s="1" t="s">
        <v>46</v>
      </c>
      <c r="B455" s="1" t="s">
        <v>63</v>
      </c>
      <c r="C455" s="1" t="s">
        <v>15</v>
      </c>
      <c r="D455" s="39">
        <v>7.0000000000000007E-2</v>
      </c>
      <c r="E455" s="39">
        <v>179.99</v>
      </c>
      <c r="F455" s="39">
        <v>19.989999999999998</v>
      </c>
      <c r="G455" s="39">
        <v>0.48</v>
      </c>
      <c r="H455" s="39">
        <v>-568.53510000000006</v>
      </c>
      <c r="I455" s="42">
        <f>IF(Table2[[#This Row],[Order Priority]]=Introduction!$B$42,1,0)</f>
        <v>0</v>
      </c>
      <c r="J455" s="42">
        <f>IF(Table2[[#This Row],[Order Priority]]=Introduction!$B$43,1,0)</f>
        <v>0</v>
      </c>
      <c r="K455" s="42">
        <f>IF(Table2[[#This Row],[Order Priority]]=Introduction!$B$44,1,0)</f>
        <v>0</v>
      </c>
      <c r="L455" s="42">
        <f>IF(Table2[[#This Row],[Order Priority]]=Introduction!$B$45,1,0)</f>
        <v>0</v>
      </c>
      <c r="M455" s="42">
        <f>IF(Table2[[#This Row],[Ship Mode]]=Introduction!$C$42,1,0)</f>
        <v>0</v>
      </c>
      <c r="N455" s="41">
        <f>IF(Table2[[#This Row],[Ship Mode]]=Introduction!$C$44,1,0)</f>
        <v>0</v>
      </c>
      <c r="O455" s="41">
        <f>IF(Table2[[#This Row],[Customer Segment]]=Introduction!$D$45,1,0)</f>
        <v>0</v>
      </c>
      <c r="P455" s="41">
        <f>IF(Table2[[#This Row],[Customer Segment]]=Introduction!$D$42,1,0)</f>
        <v>1</v>
      </c>
      <c r="Q455" s="41">
        <f>IF(Table2[[#This Row],[Customer Segment]]=Introduction!$D$44,1,0)</f>
        <v>0</v>
      </c>
      <c r="R455" s="1">
        <v>718.03</v>
      </c>
      <c r="S4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613.813562252873</v>
      </c>
    </row>
    <row r="456" spans="1:19" x14ac:dyDescent="0.2">
      <c r="A456" s="1" t="s">
        <v>46</v>
      </c>
      <c r="B456" s="1" t="s">
        <v>63</v>
      </c>
      <c r="C456" s="1" t="s">
        <v>15</v>
      </c>
      <c r="D456" s="37">
        <v>7.0000000000000007E-2</v>
      </c>
      <c r="E456" s="37">
        <v>179.99</v>
      </c>
      <c r="F456" s="37">
        <v>19.989999999999998</v>
      </c>
      <c r="G456" s="37">
        <v>0.48</v>
      </c>
      <c r="H456" s="37">
        <v>-427.47</v>
      </c>
      <c r="I456" s="42">
        <f>IF(Table2[[#This Row],[Order Priority]]=Introduction!$B$42,1,0)</f>
        <v>0</v>
      </c>
      <c r="J456" s="42">
        <f>IF(Table2[[#This Row],[Order Priority]]=Introduction!$B$43,1,0)</f>
        <v>0</v>
      </c>
      <c r="K456" s="42">
        <f>IF(Table2[[#This Row],[Order Priority]]=Introduction!$B$44,1,0)</f>
        <v>0</v>
      </c>
      <c r="L456" s="42">
        <f>IF(Table2[[#This Row],[Order Priority]]=Introduction!$B$45,1,0)</f>
        <v>0</v>
      </c>
      <c r="M456" s="42">
        <f>IF(Table2[[#This Row],[Ship Mode]]=Introduction!$C$42,1,0)</f>
        <v>0</v>
      </c>
      <c r="N456" s="41">
        <f>IF(Table2[[#This Row],[Ship Mode]]=Introduction!$C$44,1,0)</f>
        <v>0</v>
      </c>
      <c r="O456" s="41">
        <f>IF(Table2[[#This Row],[Customer Segment]]=Introduction!$D$45,1,0)</f>
        <v>0</v>
      </c>
      <c r="P456" s="41">
        <f>IF(Table2[[#This Row],[Customer Segment]]=Introduction!$D$42,1,0)</f>
        <v>1</v>
      </c>
      <c r="Q456" s="41">
        <f>IF(Table2[[#This Row],[Customer Segment]]=Introduction!$D$44,1,0)</f>
        <v>0</v>
      </c>
      <c r="R456" s="34">
        <v>179.51</v>
      </c>
      <c r="S4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758.26785318331338</v>
      </c>
    </row>
    <row r="457" spans="1:19" x14ac:dyDescent="0.2">
      <c r="A457" s="1" t="s">
        <v>13</v>
      </c>
      <c r="B457" s="1" t="s">
        <v>14</v>
      </c>
      <c r="C457" s="1" t="s">
        <v>70</v>
      </c>
      <c r="D457" s="39">
        <v>0.08</v>
      </c>
      <c r="E457" s="39">
        <v>5.74</v>
      </c>
      <c r="F457" s="39">
        <v>5.01</v>
      </c>
      <c r="G457" s="39">
        <v>0.39</v>
      </c>
      <c r="H457" s="39">
        <v>-6.9308199999999998</v>
      </c>
      <c r="I457" s="42">
        <f>IF(Table2[[#This Row],[Order Priority]]=Introduction!$B$42,1,0)</f>
        <v>0</v>
      </c>
      <c r="J457" s="42">
        <f>IF(Table2[[#This Row],[Order Priority]]=Introduction!$B$43,1,0)</f>
        <v>1</v>
      </c>
      <c r="K457" s="42">
        <f>IF(Table2[[#This Row],[Order Priority]]=Introduction!$B$44,1,0)</f>
        <v>0</v>
      </c>
      <c r="L457" s="42">
        <f>IF(Table2[[#This Row],[Order Priority]]=Introduction!$B$45,1,0)</f>
        <v>0</v>
      </c>
      <c r="M457" s="42">
        <f>IF(Table2[[#This Row],[Ship Mode]]=Introduction!$C$42,1,0)</f>
        <v>0</v>
      </c>
      <c r="N457" s="41">
        <f>IF(Table2[[#This Row],[Ship Mode]]=Introduction!$C$44,1,0)</f>
        <v>1</v>
      </c>
      <c r="O457" s="41">
        <f>IF(Table2[[#This Row],[Customer Segment]]=Introduction!$D$45,1,0)</f>
        <v>0</v>
      </c>
      <c r="P457" s="41">
        <f>IF(Table2[[#This Row],[Customer Segment]]=Introduction!$D$42,1,0)</f>
        <v>0</v>
      </c>
      <c r="Q457" s="41">
        <f>IF(Table2[[#This Row],[Customer Segment]]=Introduction!$D$44,1,0)</f>
        <v>0</v>
      </c>
      <c r="R457" s="1">
        <v>7.21</v>
      </c>
      <c r="S4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55.136569711497657</v>
      </c>
    </row>
    <row r="458" spans="1:19" x14ac:dyDescent="0.2">
      <c r="A458" s="1" t="s">
        <v>23</v>
      </c>
      <c r="B458" s="1" t="s">
        <v>14</v>
      </c>
      <c r="C458" s="1" t="s">
        <v>3</v>
      </c>
      <c r="D458" s="37">
        <v>0.1</v>
      </c>
      <c r="E458" s="37">
        <v>4.13</v>
      </c>
      <c r="F458" s="37">
        <v>0.99</v>
      </c>
      <c r="G458" s="37">
        <v>0.39</v>
      </c>
      <c r="H458" s="37">
        <v>-40.53</v>
      </c>
      <c r="I458" s="42">
        <f>IF(Table2[[#This Row],[Order Priority]]=Introduction!$B$42,1,0)</f>
        <v>0</v>
      </c>
      <c r="J458" s="42">
        <f>IF(Table2[[#This Row],[Order Priority]]=Introduction!$B$43,1,0)</f>
        <v>0</v>
      </c>
      <c r="K458" s="42">
        <f>IF(Table2[[#This Row],[Order Priority]]=Introduction!$B$44,1,0)</f>
        <v>1</v>
      </c>
      <c r="L458" s="42">
        <f>IF(Table2[[#This Row],[Order Priority]]=Introduction!$B$45,1,0)</f>
        <v>0</v>
      </c>
      <c r="M458" s="42">
        <f>IF(Table2[[#This Row],[Ship Mode]]=Introduction!$C$42,1,0)</f>
        <v>0</v>
      </c>
      <c r="N458" s="41">
        <f>IF(Table2[[#This Row],[Ship Mode]]=Introduction!$C$44,1,0)</f>
        <v>1</v>
      </c>
      <c r="O458" s="41">
        <f>IF(Table2[[#This Row],[Customer Segment]]=Introduction!$D$45,1,0)</f>
        <v>1</v>
      </c>
      <c r="P458" s="41">
        <f>IF(Table2[[#This Row],[Customer Segment]]=Introduction!$D$42,1,0)</f>
        <v>0</v>
      </c>
      <c r="Q458" s="41">
        <f>IF(Table2[[#This Row],[Customer Segment]]=Introduction!$D$44,1,0)</f>
        <v>0</v>
      </c>
      <c r="R458" s="34">
        <v>52.16</v>
      </c>
      <c r="S4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-35.421023403938605</v>
      </c>
    </row>
    <row r="459" spans="1:19" x14ac:dyDescent="0.2">
      <c r="A459" s="1" t="s">
        <v>92</v>
      </c>
      <c r="B459" s="1" t="s">
        <v>14</v>
      </c>
      <c r="C459" s="1" t="s">
        <v>15</v>
      </c>
      <c r="D459" s="39">
        <v>7.0000000000000007E-2</v>
      </c>
      <c r="E459" s="39">
        <v>20.95</v>
      </c>
      <c r="F459" s="39">
        <v>5.99</v>
      </c>
      <c r="G459" s="39">
        <v>0.65</v>
      </c>
      <c r="H459" s="39">
        <v>27.234000000000002</v>
      </c>
      <c r="I459" s="42">
        <f>IF(Table2[[#This Row],[Order Priority]]=Introduction!$B$42,1,0)</f>
        <v>0</v>
      </c>
      <c r="J459" s="42">
        <f>IF(Table2[[#This Row],[Order Priority]]=Introduction!$B$43,1,0)</f>
        <v>0</v>
      </c>
      <c r="K459" s="42">
        <f>IF(Table2[[#This Row],[Order Priority]]=Introduction!$B$44,1,0)</f>
        <v>0</v>
      </c>
      <c r="L459" s="42">
        <f>IF(Table2[[#This Row],[Order Priority]]=Introduction!$B$45,1,0)</f>
        <v>1</v>
      </c>
      <c r="M459" s="42">
        <f>IF(Table2[[#This Row],[Ship Mode]]=Introduction!$C$42,1,0)</f>
        <v>0</v>
      </c>
      <c r="N459" s="41">
        <f>IF(Table2[[#This Row],[Ship Mode]]=Introduction!$C$44,1,0)</f>
        <v>1</v>
      </c>
      <c r="O459" s="41">
        <f>IF(Table2[[#This Row],[Customer Segment]]=Introduction!$D$45,1,0)</f>
        <v>0</v>
      </c>
      <c r="P459" s="41">
        <f>IF(Table2[[#This Row],[Customer Segment]]=Introduction!$D$42,1,0)</f>
        <v>1</v>
      </c>
      <c r="Q459" s="41">
        <f>IF(Table2[[#This Row],[Customer Segment]]=Introduction!$D$44,1,0)</f>
        <v>0</v>
      </c>
      <c r="R459" s="1">
        <v>391.4</v>
      </c>
      <c r="S4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373.89641621417667</v>
      </c>
    </row>
    <row r="460" spans="1:19" x14ac:dyDescent="0.2">
      <c r="A460" s="1" t="s">
        <v>46</v>
      </c>
      <c r="B460" s="1" t="s">
        <v>14</v>
      </c>
      <c r="C460" s="1" t="s">
        <v>70</v>
      </c>
      <c r="D460" s="37">
        <v>0.1</v>
      </c>
      <c r="E460" s="37">
        <v>30.98</v>
      </c>
      <c r="F460" s="37">
        <v>8.99</v>
      </c>
      <c r="G460" s="37">
        <v>0.57999999999999996</v>
      </c>
      <c r="H460" s="37">
        <v>-20.222799999999999</v>
      </c>
      <c r="I460" s="42">
        <f>IF(Table2[[#This Row],[Order Priority]]=Introduction!$B$42,1,0)</f>
        <v>0</v>
      </c>
      <c r="J460" s="42">
        <f>IF(Table2[[#This Row],[Order Priority]]=Introduction!$B$43,1,0)</f>
        <v>0</v>
      </c>
      <c r="K460" s="42">
        <f>IF(Table2[[#This Row],[Order Priority]]=Introduction!$B$44,1,0)</f>
        <v>0</v>
      </c>
      <c r="L460" s="42">
        <f>IF(Table2[[#This Row],[Order Priority]]=Introduction!$B$45,1,0)</f>
        <v>0</v>
      </c>
      <c r="M460" s="42">
        <f>IF(Table2[[#This Row],[Ship Mode]]=Introduction!$C$42,1,0)</f>
        <v>0</v>
      </c>
      <c r="N460" s="41">
        <f>IF(Table2[[#This Row],[Ship Mode]]=Introduction!$C$44,1,0)</f>
        <v>1</v>
      </c>
      <c r="O460" s="41">
        <f>IF(Table2[[#This Row],[Customer Segment]]=Introduction!$D$45,1,0)</f>
        <v>0</v>
      </c>
      <c r="P460" s="41">
        <f>IF(Table2[[#This Row],[Customer Segment]]=Introduction!$D$42,1,0)</f>
        <v>0</v>
      </c>
      <c r="Q460" s="41">
        <f>IF(Table2[[#This Row],[Customer Segment]]=Introduction!$D$44,1,0)</f>
        <v>0</v>
      </c>
      <c r="R460" s="34">
        <v>119.37</v>
      </c>
      <c r="S4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578.83701505759268</v>
      </c>
    </row>
    <row r="461" spans="1:19" x14ac:dyDescent="0.2">
      <c r="A461" s="1" t="s">
        <v>1</v>
      </c>
      <c r="B461" s="1" t="s">
        <v>14</v>
      </c>
      <c r="C461" s="1" t="s">
        <v>15</v>
      </c>
      <c r="D461" s="39">
        <v>0.01</v>
      </c>
      <c r="E461" s="39">
        <v>4.9800000000000004</v>
      </c>
      <c r="F461" s="39">
        <v>6.07</v>
      </c>
      <c r="G461" s="39">
        <v>0.36</v>
      </c>
      <c r="H461" s="39">
        <v>-69.069999999999993</v>
      </c>
      <c r="I461" s="42">
        <f>IF(Table2[[#This Row],[Order Priority]]=Introduction!$B$42,1,0)</f>
        <v>1</v>
      </c>
      <c r="J461" s="42">
        <f>IF(Table2[[#This Row],[Order Priority]]=Introduction!$B$43,1,0)</f>
        <v>0</v>
      </c>
      <c r="K461" s="42">
        <f>IF(Table2[[#This Row],[Order Priority]]=Introduction!$B$44,1,0)</f>
        <v>0</v>
      </c>
      <c r="L461" s="42">
        <f>IF(Table2[[#This Row],[Order Priority]]=Introduction!$B$45,1,0)</f>
        <v>0</v>
      </c>
      <c r="M461" s="42">
        <f>IF(Table2[[#This Row],[Ship Mode]]=Introduction!$C$42,1,0)</f>
        <v>0</v>
      </c>
      <c r="N461" s="41">
        <f>IF(Table2[[#This Row],[Ship Mode]]=Introduction!$C$44,1,0)</f>
        <v>1</v>
      </c>
      <c r="O461" s="41">
        <f>IF(Table2[[#This Row],[Customer Segment]]=Introduction!$D$45,1,0)</f>
        <v>0</v>
      </c>
      <c r="P461" s="41">
        <f>IF(Table2[[#This Row],[Customer Segment]]=Introduction!$D$42,1,0)</f>
        <v>1</v>
      </c>
      <c r="Q461" s="41">
        <f>IF(Table2[[#This Row],[Customer Segment]]=Introduction!$D$44,1,0)</f>
        <v>0</v>
      </c>
      <c r="R461" s="1">
        <v>217</v>
      </c>
      <c r="S4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303.30809437970032</v>
      </c>
    </row>
    <row r="462" spans="1:19" x14ac:dyDescent="0.2">
      <c r="A462" s="1" t="s">
        <v>1</v>
      </c>
      <c r="B462" s="1" t="s">
        <v>14</v>
      </c>
      <c r="C462" s="1" t="s">
        <v>15</v>
      </c>
      <c r="D462" s="37">
        <v>0.01</v>
      </c>
      <c r="E462" s="37">
        <v>4.9800000000000004</v>
      </c>
      <c r="F462" s="37">
        <v>6.07</v>
      </c>
      <c r="G462" s="37">
        <v>0.36</v>
      </c>
      <c r="H462" s="37">
        <v>-35.916400000000003</v>
      </c>
      <c r="I462" s="42">
        <f>IF(Table2[[#This Row],[Order Priority]]=Introduction!$B$42,1,0)</f>
        <v>1</v>
      </c>
      <c r="J462" s="42">
        <f>IF(Table2[[#This Row],[Order Priority]]=Introduction!$B$43,1,0)</f>
        <v>0</v>
      </c>
      <c r="K462" s="42">
        <f>IF(Table2[[#This Row],[Order Priority]]=Introduction!$B$44,1,0)</f>
        <v>0</v>
      </c>
      <c r="L462" s="42">
        <f>IF(Table2[[#This Row],[Order Priority]]=Introduction!$B$45,1,0)</f>
        <v>0</v>
      </c>
      <c r="M462" s="42">
        <f>IF(Table2[[#This Row],[Ship Mode]]=Introduction!$C$42,1,0)</f>
        <v>0</v>
      </c>
      <c r="N462" s="41">
        <f>IF(Table2[[#This Row],[Ship Mode]]=Introduction!$C$44,1,0)</f>
        <v>1</v>
      </c>
      <c r="O462" s="41">
        <f>IF(Table2[[#This Row],[Customer Segment]]=Introduction!$D$45,1,0)</f>
        <v>0</v>
      </c>
      <c r="P462" s="41">
        <f>IF(Table2[[#This Row],[Customer Segment]]=Introduction!$D$42,1,0)</f>
        <v>1</v>
      </c>
      <c r="Q462" s="41">
        <f>IF(Table2[[#This Row],[Customer Segment]]=Introduction!$D$44,1,0)</f>
        <v>0</v>
      </c>
      <c r="R462" s="34">
        <v>52.93</v>
      </c>
      <c r="S4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337.25823356927629</v>
      </c>
    </row>
    <row r="463" spans="1:19" x14ac:dyDescent="0.2">
      <c r="A463" s="1" t="s">
        <v>1</v>
      </c>
      <c r="B463" s="1" t="s">
        <v>14</v>
      </c>
      <c r="C463" s="1" t="s">
        <v>70</v>
      </c>
      <c r="D463" s="39">
        <v>0.01</v>
      </c>
      <c r="E463" s="39">
        <v>13.99</v>
      </c>
      <c r="F463" s="39">
        <v>7.51</v>
      </c>
      <c r="G463" s="39">
        <v>0.39</v>
      </c>
      <c r="H463" s="39">
        <v>533.74199999999996</v>
      </c>
      <c r="I463" s="42">
        <f>IF(Table2[[#This Row],[Order Priority]]=Introduction!$B$42,1,0)</f>
        <v>1</v>
      </c>
      <c r="J463" s="42">
        <f>IF(Table2[[#This Row],[Order Priority]]=Introduction!$B$43,1,0)</f>
        <v>0</v>
      </c>
      <c r="K463" s="42">
        <f>IF(Table2[[#This Row],[Order Priority]]=Introduction!$B$44,1,0)</f>
        <v>0</v>
      </c>
      <c r="L463" s="42">
        <f>IF(Table2[[#This Row],[Order Priority]]=Introduction!$B$45,1,0)</f>
        <v>0</v>
      </c>
      <c r="M463" s="42">
        <f>IF(Table2[[#This Row],[Ship Mode]]=Introduction!$C$42,1,0)</f>
        <v>0</v>
      </c>
      <c r="N463" s="41">
        <f>IF(Table2[[#This Row],[Ship Mode]]=Introduction!$C$44,1,0)</f>
        <v>1</v>
      </c>
      <c r="O463" s="41">
        <f>IF(Table2[[#This Row],[Customer Segment]]=Introduction!$D$45,1,0)</f>
        <v>0</v>
      </c>
      <c r="P463" s="41">
        <f>IF(Table2[[#This Row],[Customer Segment]]=Introduction!$D$42,1,0)</f>
        <v>0</v>
      </c>
      <c r="Q463" s="41">
        <f>IF(Table2[[#This Row],[Customer Segment]]=Introduction!$D$44,1,0)</f>
        <v>0</v>
      </c>
      <c r="R463" s="1">
        <v>29.85</v>
      </c>
      <c r="S4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1042.5049137309484</v>
      </c>
    </row>
    <row r="464" spans="1:19" x14ac:dyDescent="0.2">
      <c r="A464" s="1" t="s">
        <v>1</v>
      </c>
      <c r="B464" s="1" t="s">
        <v>63</v>
      </c>
      <c r="C464" s="1" t="s">
        <v>15</v>
      </c>
      <c r="D464" s="37">
        <v>0.01</v>
      </c>
      <c r="E464" s="37">
        <v>6.48</v>
      </c>
      <c r="F464" s="37">
        <v>6.22</v>
      </c>
      <c r="G464" s="37">
        <v>0.37</v>
      </c>
      <c r="H464" s="37">
        <v>-15.6312</v>
      </c>
      <c r="I464" s="42">
        <f>IF(Table2[[#This Row],[Order Priority]]=Introduction!$B$42,1,0)</f>
        <v>1</v>
      </c>
      <c r="J464" s="42">
        <f>IF(Table2[[#This Row],[Order Priority]]=Introduction!$B$43,1,0)</f>
        <v>0</v>
      </c>
      <c r="K464" s="42">
        <f>IF(Table2[[#This Row],[Order Priority]]=Introduction!$B$44,1,0)</f>
        <v>0</v>
      </c>
      <c r="L464" s="42">
        <f>IF(Table2[[#This Row],[Order Priority]]=Introduction!$B$45,1,0)</f>
        <v>0</v>
      </c>
      <c r="M464" s="42">
        <f>IF(Table2[[#This Row],[Ship Mode]]=Introduction!$C$42,1,0)</f>
        <v>0</v>
      </c>
      <c r="N464" s="41">
        <f>IF(Table2[[#This Row],[Ship Mode]]=Introduction!$C$44,1,0)</f>
        <v>0</v>
      </c>
      <c r="O464" s="41">
        <f>IF(Table2[[#This Row],[Customer Segment]]=Introduction!$D$45,1,0)</f>
        <v>0</v>
      </c>
      <c r="P464" s="41">
        <f>IF(Table2[[#This Row],[Customer Segment]]=Introduction!$D$42,1,0)</f>
        <v>1</v>
      </c>
      <c r="Q464" s="41">
        <f>IF(Table2[[#This Row],[Customer Segment]]=Introduction!$D$44,1,0)</f>
        <v>0</v>
      </c>
      <c r="R464" s="34">
        <v>69.459999999999994</v>
      </c>
      <c r="S4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292.97241815869654</v>
      </c>
    </row>
    <row r="465" spans="1:19" x14ac:dyDescent="0.2">
      <c r="A465" s="1" t="s">
        <v>1</v>
      </c>
      <c r="B465" s="1" t="s">
        <v>14</v>
      </c>
      <c r="C465" s="1" t="s">
        <v>15</v>
      </c>
      <c r="D465" s="39">
        <v>0.03</v>
      </c>
      <c r="E465" s="39">
        <v>85.99</v>
      </c>
      <c r="F465" s="39">
        <v>3.3</v>
      </c>
      <c r="G465" s="39">
        <v>0.37</v>
      </c>
      <c r="H465" s="39">
        <v>790.54679999999996</v>
      </c>
      <c r="I465" s="42">
        <f>IF(Table2[[#This Row],[Order Priority]]=Introduction!$B$42,1,0)</f>
        <v>1</v>
      </c>
      <c r="J465" s="42">
        <f>IF(Table2[[#This Row],[Order Priority]]=Introduction!$B$43,1,0)</f>
        <v>0</v>
      </c>
      <c r="K465" s="42">
        <f>IF(Table2[[#This Row],[Order Priority]]=Introduction!$B$44,1,0)</f>
        <v>0</v>
      </c>
      <c r="L465" s="42">
        <f>IF(Table2[[#This Row],[Order Priority]]=Introduction!$B$45,1,0)</f>
        <v>0</v>
      </c>
      <c r="M465" s="42">
        <f>IF(Table2[[#This Row],[Ship Mode]]=Introduction!$C$42,1,0)</f>
        <v>0</v>
      </c>
      <c r="N465" s="41">
        <f>IF(Table2[[#This Row],[Ship Mode]]=Introduction!$C$44,1,0)</f>
        <v>1</v>
      </c>
      <c r="O465" s="41">
        <f>IF(Table2[[#This Row],[Customer Segment]]=Introduction!$D$45,1,0)</f>
        <v>0</v>
      </c>
      <c r="P465" s="41">
        <f>IF(Table2[[#This Row],[Customer Segment]]=Introduction!$D$42,1,0)</f>
        <v>1</v>
      </c>
      <c r="Q465" s="41">
        <f>IF(Table2[[#This Row],[Customer Segment]]=Introduction!$D$44,1,0)</f>
        <v>0</v>
      </c>
      <c r="R465" s="1">
        <v>1145.72</v>
      </c>
      <c r="S4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1355.9304388547312</v>
      </c>
    </row>
    <row r="466" spans="1:19" x14ac:dyDescent="0.2">
      <c r="A466" s="1" t="s">
        <v>1</v>
      </c>
      <c r="B466" s="1" t="s">
        <v>2</v>
      </c>
      <c r="C466" s="1" t="s">
        <v>15</v>
      </c>
      <c r="D466" s="37">
        <v>0.04</v>
      </c>
      <c r="E466" s="37">
        <v>296.18</v>
      </c>
      <c r="F466" s="37">
        <v>154.12</v>
      </c>
      <c r="G466" s="37">
        <v>0.76</v>
      </c>
      <c r="H466" s="37">
        <v>-87.998040000000003</v>
      </c>
      <c r="I466" s="42">
        <f>IF(Table2[[#This Row],[Order Priority]]=Introduction!$B$42,1,0)</f>
        <v>1</v>
      </c>
      <c r="J466" s="42">
        <f>IF(Table2[[#This Row],[Order Priority]]=Introduction!$B$43,1,0)</f>
        <v>0</v>
      </c>
      <c r="K466" s="42">
        <f>IF(Table2[[#This Row],[Order Priority]]=Introduction!$B$44,1,0)</f>
        <v>0</v>
      </c>
      <c r="L466" s="42">
        <f>IF(Table2[[#This Row],[Order Priority]]=Introduction!$B$45,1,0)</f>
        <v>0</v>
      </c>
      <c r="M466" s="42">
        <f>IF(Table2[[#This Row],[Ship Mode]]=Introduction!$C$42,1,0)</f>
        <v>1</v>
      </c>
      <c r="N466" s="41">
        <f>IF(Table2[[#This Row],[Ship Mode]]=Introduction!$C$44,1,0)</f>
        <v>0</v>
      </c>
      <c r="O466" s="41">
        <f>IF(Table2[[#This Row],[Customer Segment]]=Introduction!$D$45,1,0)</f>
        <v>0</v>
      </c>
      <c r="P466" s="41">
        <f>IF(Table2[[#This Row],[Customer Segment]]=Introduction!$D$42,1,0)</f>
        <v>1</v>
      </c>
      <c r="Q466" s="41">
        <f>IF(Table2[[#This Row],[Customer Segment]]=Introduction!$D$44,1,0)</f>
        <v>0</v>
      </c>
      <c r="R466" s="34">
        <v>5768.12</v>
      </c>
      <c r="S4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5797.3918340030614</v>
      </c>
    </row>
    <row r="467" spans="1:19" x14ac:dyDescent="0.2">
      <c r="A467" s="1" t="s">
        <v>13</v>
      </c>
      <c r="B467" s="1" t="s">
        <v>14</v>
      </c>
      <c r="C467" s="1" t="s">
        <v>47</v>
      </c>
      <c r="D467" s="39">
        <v>0.04</v>
      </c>
      <c r="E467" s="39">
        <v>11.34</v>
      </c>
      <c r="F467" s="39">
        <v>5.01</v>
      </c>
      <c r="G467" s="39">
        <v>0.36</v>
      </c>
      <c r="H467" s="39">
        <v>-189.22399999999999</v>
      </c>
      <c r="I467" s="42">
        <f>IF(Table2[[#This Row],[Order Priority]]=Introduction!$B$42,1,0)</f>
        <v>0</v>
      </c>
      <c r="J467" s="42">
        <f>IF(Table2[[#This Row],[Order Priority]]=Introduction!$B$43,1,0)</f>
        <v>1</v>
      </c>
      <c r="K467" s="42">
        <f>IF(Table2[[#This Row],[Order Priority]]=Introduction!$B$44,1,0)</f>
        <v>0</v>
      </c>
      <c r="L467" s="42">
        <f>IF(Table2[[#This Row],[Order Priority]]=Introduction!$B$45,1,0)</f>
        <v>0</v>
      </c>
      <c r="M467" s="42">
        <f>IF(Table2[[#This Row],[Ship Mode]]=Introduction!$C$42,1,0)</f>
        <v>0</v>
      </c>
      <c r="N467" s="41">
        <f>IF(Table2[[#This Row],[Ship Mode]]=Introduction!$C$44,1,0)</f>
        <v>1</v>
      </c>
      <c r="O467" s="41">
        <f>IF(Table2[[#This Row],[Customer Segment]]=Introduction!$D$45,1,0)</f>
        <v>0</v>
      </c>
      <c r="P467" s="41">
        <f>IF(Table2[[#This Row],[Customer Segment]]=Introduction!$D$42,1,0)</f>
        <v>0</v>
      </c>
      <c r="Q467" s="41">
        <f>IF(Table2[[#This Row],[Customer Segment]]=Introduction!$D$44,1,0)</f>
        <v>1</v>
      </c>
      <c r="R467" s="1">
        <v>115.53</v>
      </c>
      <c r="S4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-82.053394841209524</v>
      </c>
    </row>
    <row r="468" spans="1:19" x14ac:dyDescent="0.2">
      <c r="A468" s="1" t="s">
        <v>23</v>
      </c>
      <c r="B468" s="1" t="s">
        <v>14</v>
      </c>
      <c r="C468" s="1" t="s">
        <v>47</v>
      </c>
      <c r="D468" s="37">
        <v>0.02</v>
      </c>
      <c r="E468" s="37">
        <v>55.99</v>
      </c>
      <c r="F468" s="37">
        <v>3.3</v>
      </c>
      <c r="G468" s="37">
        <v>0.59</v>
      </c>
      <c r="H468" s="37">
        <v>525.20039999999995</v>
      </c>
      <c r="I468" s="42">
        <f>IF(Table2[[#This Row],[Order Priority]]=Introduction!$B$42,1,0)</f>
        <v>0</v>
      </c>
      <c r="J468" s="42">
        <f>IF(Table2[[#This Row],[Order Priority]]=Introduction!$B$43,1,0)</f>
        <v>0</v>
      </c>
      <c r="K468" s="42">
        <f>IF(Table2[[#This Row],[Order Priority]]=Introduction!$B$44,1,0)</f>
        <v>1</v>
      </c>
      <c r="L468" s="42">
        <f>IF(Table2[[#This Row],[Order Priority]]=Introduction!$B$45,1,0)</f>
        <v>0</v>
      </c>
      <c r="M468" s="42">
        <f>IF(Table2[[#This Row],[Ship Mode]]=Introduction!$C$42,1,0)</f>
        <v>0</v>
      </c>
      <c r="N468" s="41">
        <f>IF(Table2[[#This Row],[Ship Mode]]=Introduction!$C$44,1,0)</f>
        <v>1</v>
      </c>
      <c r="O468" s="41">
        <f>IF(Table2[[#This Row],[Customer Segment]]=Introduction!$D$45,1,0)</f>
        <v>0</v>
      </c>
      <c r="P468" s="41">
        <f>IF(Table2[[#This Row],[Customer Segment]]=Introduction!$D$42,1,0)</f>
        <v>0</v>
      </c>
      <c r="Q468" s="41">
        <f>IF(Table2[[#This Row],[Customer Segment]]=Introduction!$D$44,1,0)</f>
        <v>1</v>
      </c>
      <c r="R468" s="34">
        <v>761.16</v>
      </c>
      <c r="S4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1028.8144304415955</v>
      </c>
    </row>
    <row r="469" spans="1:19" x14ac:dyDescent="0.2">
      <c r="A469" s="1" t="s">
        <v>23</v>
      </c>
      <c r="B469" s="1" t="s">
        <v>63</v>
      </c>
      <c r="C469" s="1" t="s">
        <v>47</v>
      </c>
      <c r="D469" s="39">
        <v>0</v>
      </c>
      <c r="E469" s="39">
        <v>22.38</v>
      </c>
      <c r="F469" s="39">
        <v>15.1</v>
      </c>
      <c r="G469" s="39">
        <v>0.38</v>
      </c>
      <c r="H469" s="39">
        <v>-52.646999999999998</v>
      </c>
      <c r="I469" s="42">
        <f>IF(Table2[[#This Row],[Order Priority]]=Introduction!$B$42,1,0)</f>
        <v>0</v>
      </c>
      <c r="J469" s="42">
        <f>IF(Table2[[#This Row],[Order Priority]]=Introduction!$B$43,1,0)</f>
        <v>0</v>
      </c>
      <c r="K469" s="42">
        <f>IF(Table2[[#This Row],[Order Priority]]=Introduction!$B$44,1,0)</f>
        <v>1</v>
      </c>
      <c r="L469" s="42">
        <f>IF(Table2[[#This Row],[Order Priority]]=Introduction!$B$45,1,0)</f>
        <v>0</v>
      </c>
      <c r="M469" s="42">
        <f>IF(Table2[[#This Row],[Ship Mode]]=Introduction!$C$42,1,0)</f>
        <v>0</v>
      </c>
      <c r="N469" s="41">
        <f>IF(Table2[[#This Row],[Ship Mode]]=Introduction!$C$44,1,0)</f>
        <v>0</v>
      </c>
      <c r="O469" s="41">
        <f>IF(Table2[[#This Row],[Customer Segment]]=Introduction!$D$45,1,0)</f>
        <v>0</v>
      </c>
      <c r="P469" s="41">
        <f>IF(Table2[[#This Row],[Customer Segment]]=Introduction!$D$42,1,0)</f>
        <v>0</v>
      </c>
      <c r="Q469" s="41">
        <f>IF(Table2[[#This Row],[Customer Segment]]=Introduction!$D$44,1,0)</f>
        <v>1</v>
      </c>
      <c r="R469" s="1">
        <v>682.68</v>
      </c>
      <c r="S4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414.3743501785226</v>
      </c>
    </row>
    <row r="470" spans="1:19" x14ac:dyDescent="0.2">
      <c r="A470" s="1" t="s">
        <v>23</v>
      </c>
      <c r="B470" s="1" t="s">
        <v>14</v>
      </c>
      <c r="C470" s="1" t="s">
        <v>47</v>
      </c>
      <c r="D470" s="37">
        <v>7.0000000000000007E-2</v>
      </c>
      <c r="E470" s="37">
        <v>5.98</v>
      </c>
      <c r="F470" s="37">
        <v>4.6900000000000004</v>
      </c>
      <c r="G470" s="37">
        <v>0.68</v>
      </c>
      <c r="H470" s="37">
        <v>-24.44</v>
      </c>
      <c r="I470" s="42">
        <f>IF(Table2[[#This Row],[Order Priority]]=Introduction!$B$42,1,0)</f>
        <v>0</v>
      </c>
      <c r="J470" s="42">
        <f>IF(Table2[[#This Row],[Order Priority]]=Introduction!$B$43,1,0)</f>
        <v>0</v>
      </c>
      <c r="K470" s="42">
        <f>IF(Table2[[#This Row],[Order Priority]]=Introduction!$B$44,1,0)</f>
        <v>1</v>
      </c>
      <c r="L470" s="42">
        <f>IF(Table2[[#This Row],[Order Priority]]=Introduction!$B$45,1,0)</f>
        <v>0</v>
      </c>
      <c r="M470" s="42">
        <f>IF(Table2[[#This Row],[Ship Mode]]=Introduction!$C$42,1,0)</f>
        <v>0</v>
      </c>
      <c r="N470" s="41">
        <f>IF(Table2[[#This Row],[Ship Mode]]=Introduction!$C$44,1,0)</f>
        <v>1</v>
      </c>
      <c r="O470" s="41">
        <f>IF(Table2[[#This Row],[Customer Segment]]=Introduction!$D$45,1,0)</f>
        <v>0</v>
      </c>
      <c r="P470" s="41">
        <f>IF(Table2[[#This Row],[Customer Segment]]=Introduction!$D$42,1,0)</f>
        <v>0</v>
      </c>
      <c r="Q470" s="41">
        <f>IF(Table2[[#This Row],[Customer Segment]]=Introduction!$D$44,1,0)</f>
        <v>1</v>
      </c>
      <c r="R470" s="34">
        <v>73.44</v>
      </c>
      <c r="S4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389.46170313232915</v>
      </c>
    </row>
    <row r="471" spans="1:19" x14ac:dyDescent="0.2">
      <c r="A471" s="1" t="s">
        <v>23</v>
      </c>
      <c r="B471" s="1" t="s">
        <v>14</v>
      </c>
      <c r="C471" s="1" t="s">
        <v>47</v>
      </c>
      <c r="D471" s="39">
        <v>0.02</v>
      </c>
      <c r="E471" s="39">
        <v>55.99</v>
      </c>
      <c r="F471" s="39">
        <v>3.3</v>
      </c>
      <c r="G471" s="39">
        <v>0.59</v>
      </c>
      <c r="H471" s="39">
        <v>366.50700000000001</v>
      </c>
      <c r="I471" s="42">
        <f>IF(Table2[[#This Row],[Order Priority]]=Introduction!$B$42,1,0)</f>
        <v>0</v>
      </c>
      <c r="J471" s="42">
        <f>IF(Table2[[#This Row],[Order Priority]]=Introduction!$B$43,1,0)</f>
        <v>0</v>
      </c>
      <c r="K471" s="42">
        <f>IF(Table2[[#This Row],[Order Priority]]=Introduction!$B$44,1,0)</f>
        <v>1</v>
      </c>
      <c r="L471" s="42">
        <f>IF(Table2[[#This Row],[Order Priority]]=Introduction!$B$45,1,0)</f>
        <v>0</v>
      </c>
      <c r="M471" s="42">
        <f>IF(Table2[[#This Row],[Ship Mode]]=Introduction!$C$42,1,0)</f>
        <v>0</v>
      </c>
      <c r="N471" s="41">
        <f>IF(Table2[[#This Row],[Ship Mode]]=Introduction!$C$44,1,0)</f>
        <v>1</v>
      </c>
      <c r="O471" s="41">
        <f>IF(Table2[[#This Row],[Customer Segment]]=Introduction!$D$45,1,0)</f>
        <v>0</v>
      </c>
      <c r="P471" s="41">
        <f>IF(Table2[[#This Row],[Customer Segment]]=Introduction!$D$42,1,0)</f>
        <v>0</v>
      </c>
      <c r="Q471" s="41">
        <f>IF(Table2[[#This Row],[Customer Segment]]=Introduction!$D$44,1,0)</f>
        <v>1</v>
      </c>
      <c r="R471" s="1">
        <v>2997.07</v>
      </c>
      <c r="S4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866.30830686928209</v>
      </c>
    </row>
    <row r="472" spans="1:19" x14ac:dyDescent="0.2">
      <c r="A472" s="1" t="s">
        <v>23</v>
      </c>
      <c r="B472" s="1" t="s">
        <v>14</v>
      </c>
      <c r="C472" s="1" t="s">
        <v>47</v>
      </c>
      <c r="D472" s="37">
        <v>7.0000000000000007E-2</v>
      </c>
      <c r="E472" s="37">
        <v>5.98</v>
      </c>
      <c r="F472" s="37">
        <v>4.6900000000000004</v>
      </c>
      <c r="G472" s="37">
        <v>0.68</v>
      </c>
      <c r="H472" s="37">
        <v>-12.7088</v>
      </c>
      <c r="I472" s="42">
        <f>IF(Table2[[#This Row],[Order Priority]]=Introduction!$B$42,1,0)</f>
        <v>0</v>
      </c>
      <c r="J472" s="42">
        <f>IF(Table2[[#This Row],[Order Priority]]=Introduction!$B$43,1,0)</f>
        <v>0</v>
      </c>
      <c r="K472" s="42">
        <f>IF(Table2[[#This Row],[Order Priority]]=Introduction!$B$44,1,0)</f>
        <v>1</v>
      </c>
      <c r="L472" s="42">
        <f>IF(Table2[[#This Row],[Order Priority]]=Introduction!$B$45,1,0)</f>
        <v>0</v>
      </c>
      <c r="M472" s="42">
        <f>IF(Table2[[#This Row],[Ship Mode]]=Introduction!$C$42,1,0)</f>
        <v>0</v>
      </c>
      <c r="N472" s="41">
        <f>IF(Table2[[#This Row],[Ship Mode]]=Introduction!$C$44,1,0)</f>
        <v>1</v>
      </c>
      <c r="O472" s="41">
        <f>IF(Table2[[#This Row],[Customer Segment]]=Introduction!$D$45,1,0)</f>
        <v>0</v>
      </c>
      <c r="P472" s="41">
        <f>IF(Table2[[#This Row],[Customer Segment]]=Introduction!$D$42,1,0)</f>
        <v>0</v>
      </c>
      <c r="Q472" s="41">
        <f>IF(Table2[[#This Row],[Customer Segment]]=Introduction!$D$44,1,0)</f>
        <v>1</v>
      </c>
      <c r="R472" s="34">
        <v>20.03</v>
      </c>
      <c r="S4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401.47475368674111</v>
      </c>
    </row>
    <row r="473" spans="1:19" x14ac:dyDescent="0.2">
      <c r="A473" s="1" t="s">
        <v>23</v>
      </c>
      <c r="B473" s="1" t="s">
        <v>14</v>
      </c>
      <c r="C473" s="1" t="s">
        <v>70</v>
      </c>
      <c r="D473" s="39">
        <v>0.08</v>
      </c>
      <c r="E473" s="39">
        <v>6.48</v>
      </c>
      <c r="F473" s="39">
        <v>6.81</v>
      </c>
      <c r="G473" s="39">
        <v>0.36</v>
      </c>
      <c r="H473" s="39">
        <v>-94.59</v>
      </c>
      <c r="I473" s="42">
        <f>IF(Table2[[#This Row],[Order Priority]]=Introduction!$B$42,1,0)</f>
        <v>0</v>
      </c>
      <c r="J473" s="42">
        <f>IF(Table2[[#This Row],[Order Priority]]=Introduction!$B$43,1,0)</f>
        <v>0</v>
      </c>
      <c r="K473" s="42">
        <f>IF(Table2[[#This Row],[Order Priority]]=Introduction!$B$44,1,0)</f>
        <v>1</v>
      </c>
      <c r="L473" s="42">
        <f>IF(Table2[[#This Row],[Order Priority]]=Introduction!$B$45,1,0)</f>
        <v>0</v>
      </c>
      <c r="M473" s="42">
        <f>IF(Table2[[#This Row],[Ship Mode]]=Introduction!$C$42,1,0)</f>
        <v>0</v>
      </c>
      <c r="N473" s="41">
        <f>IF(Table2[[#This Row],[Ship Mode]]=Introduction!$C$44,1,0)</f>
        <v>1</v>
      </c>
      <c r="O473" s="41">
        <f>IF(Table2[[#This Row],[Customer Segment]]=Introduction!$D$45,1,0)</f>
        <v>0</v>
      </c>
      <c r="P473" s="41">
        <f>IF(Table2[[#This Row],[Customer Segment]]=Introduction!$D$42,1,0)</f>
        <v>0</v>
      </c>
      <c r="Q473" s="41">
        <f>IF(Table2[[#This Row],[Customer Segment]]=Introduction!$D$44,1,0)</f>
        <v>0</v>
      </c>
      <c r="R473" s="1">
        <v>382.33</v>
      </c>
      <c r="S4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74.761955414852821</v>
      </c>
    </row>
    <row r="474" spans="1:19" x14ac:dyDescent="0.2">
      <c r="A474" s="1" t="s">
        <v>23</v>
      </c>
      <c r="B474" s="1" t="s">
        <v>2</v>
      </c>
      <c r="C474" s="1" t="s">
        <v>70</v>
      </c>
      <c r="D474" s="37">
        <v>0.09</v>
      </c>
      <c r="E474" s="37">
        <v>20.98</v>
      </c>
      <c r="F474" s="37">
        <v>53.03</v>
      </c>
      <c r="G474" s="37">
        <v>0.78</v>
      </c>
      <c r="H474" s="37">
        <v>-293.74</v>
      </c>
      <c r="I474" s="42">
        <f>IF(Table2[[#This Row],[Order Priority]]=Introduction!$B$42,1,0)</f>
        <v>0</v>
      </c>
      <c r="J474" s="42">
        <f>IF(Table2[[#This Row],[Order Priority]]=Introduction!$B$43,1,0)</f>
        <v>0</v>
      </c>
      <c r="K474" s="42">
        <f>IF(Table2[[#This Row],[Order Priority]]=Introduction!$B$44,1,0)</f>
        <v>1</v>
      </c>
      <c r="L474" s="42">
        <f>IF(Table2[[#This Row],[Order Priority]]=Introduction!$B$45,1,0)</f>
        <v>0</v>
      </c>
      <c r="M474" s="42">
        <f>IF(Table2[[#This Row],[Ship Mode]]=Introduction!$C$42,1,0)</f>
        <v>1</v>
      </c>
      <c r="N474" s="41">
        <f>IF(Table2[[#This Row],[Ship Mode]]=Introduction!$C$44,1,0)</f>
        <v>0</v>
      </c>
      <c r="O474" s="41">
        <f>IF(Table2[[#This Row],[Customer Segment]]=Introduction!$D$45,1,0)</f>
        <v>0</v>
      </c>
      <c r="P474" s="41">
        <f>IF(Table2[[#This Row],[Customer Segment]]=Introduction!$D$42,1,0)</f>
        <v>0</v>
      </c>
      <c r="Q474" s="41">
        <f>IF(Table2[[#This Row],[Customer Segment]]=Introduction!$D$44,1,0)</f>
        <v>0</v>
      </c>
      <c r="R474" s="34">
        <v>356.61</v>
      </c>
      <c r="S4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1732.6700299283359</v>
      </c>
    </row>
    <row r="475" spans="1:19" x14ac:dyDescent="0.2">
      <c r="A475" s="1" t="s">
        <v>23</v>
      </c>
      <c r="B475" s="1" t="s">
        <v>14</v>
      </c>
      <c r="C475" s="1" t="s">
        <v>70</v>
      </c>
      <c r="D475" s="39">
        <v>0.08</v>
      </c>
      <c r="E475" s="39">
        <v>6.48</v>
      </c>
      <c r="F475" s="39">
        <v>6.81</v>
      </c>
      <c r="G475" s="39">
        <v>0.36</v>
      </c>
      <c r="H475" s="39">
        <v>-49.186799999999998</v>
      </c>
      <c r="I475" s="42">
        <f>IF(Table2[[#This Row],[Order Priority]]=Introduction!$B$42,1,0)</f>
        <v>0</v>
      </c>
      <c r="J475" s="42">
        <f>IF(Table2[[#This Row],[Order Priority]]=Introduction!$B$43,1,0)</f>
        <v>0</v>
      </c>
      <c r="K475" s="42">
        <f>IF(Table2[[#This Row],[Order Priority]]=Introduction!$B$44,1,0)</f>
        <v>1</v>
      </c>
      <c r="L475" s="42">
        <f>IF(Table2[[#This Row],[Order Priority]]=Introduction!$B$45,1,0)</f>
        <v>0</v>
      </c>
      <c r="M475" s="42">
        <f>IF(Table2[[#This Row],[Ship Mode]]=Introduction!$C$42,1,0)</f>
        <v>0</v>
      </c>
      <c r="N475" s="41">
        <f>IF(Table2[[#This Row],[Ship Mode]]=Introduction!$C$44,1,0)</f>
        <v>1</v>
      </c>
      <c r="O475" s="41">
        <f>IF(Table2[[#This Row],[Customer Segment]]=Introduction!$D$45,1,0)</f>
        <v>0</v>
      </c>
      <c r="P475" s="41">
        <f>IF(Table2[[#This Row],[Customer Segment]]=Introduction!$D$42,1,0)</f>
        <v>0</v>
      </c>
      <c r="Q475" s="41">
        <f>IF(Table2[[#This Row],[Customer Segment]]=Introduction!$D$44,1,0)</f>
        <v>0</v>
      </c>
      <c r="R475" s="1">
        <v>92.29</v>
      </c>
      <c r="S4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121.25600009332376</v>
      </c>
    </row>
    <row r="476" spans="1:19" x14ac:dyDescent="0.2">
      <c r="A476" s="1" t="s">
        <v>23</v>
      </c>
      <c r="B476" s="1" t="s">
        <v>2</v>
      </c>
      <c r="C476" s="1" t="s">
        <v>70</v>
      </c>
      <c r="D476" s="37">
        <v>0.09</v>
      </c>
      <c r="E476" s="37">
        <v>20.98</v>
      </c>
      <c r="F476" s="37">
        <v>53.03</v>
      </c>
      <c r="G476" s="37">
        <v>0.78</v>
      </c>
      <c r="H476" s="37">
        <v>-152.7448</v>
      </c>
      <c r="I476" s="42">
        <f>IF(Table2[[#This Row],[Order Priority]]=Introduction!$B$42,1,0)</f>
        <v>0</v>
      </c>
      <c r="J476" s="42">
        <f>IF(Table2[[#This Row],[Order Priority]]=Introduction!$B$43,1,0)</f>
        <v>0</v>
      </c>
      <c r="K476" s="42">
        <f>IF(Table2[[#This Row],[Order Priority]]=Introduction!$B$44,1,0)</f>
        <v>1</v>
      </c>
      <c r="L476" s="42">
        <f>IF(Table2[[#This Row],[Order Priority]]=Introduction!$B$45,1,0)</f>
        <v>0</v>
      </c>
      <c r="M476" s="42">
        <f>IF(Table2[[#This Row],[Ship Mode]]=Introduction!$C$42,1,0)</f>
        <v>1</v>
      </c>
      <c r="N476" s="41">
        <f>IF(Table2[[#This Row],[Ship Mode]]=Introduction!$C$44,1,0)</f>
        <v>0</v>
      </c>
      <c r="O476" s="41">
        <f>IF(Table2[[#This Row],[Customer Segment]]=Introduction!$D$45,1,0)</f>
        <v>0</v>
      </c>
      <c r="P476" s="41">
        <f>IF(Table2[[#This Row],[Customer Segment]]=Introduction!$D$42,1,0)</f>
        <v>0</v>
      </c>
      <c r="Q476" s="41">
        <f>IF(Table2[[#This Row],[Customer Segment]]=Introduction!$D$44,1,0)</f>
        <v>0</v>
      </c>
      <c r="R476" s="34">
        <v>82.29</v>
      </c>
      <c r="S4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1877.0527414607816</v>
      </c>
    </row>
    <row r="477" spans="1:19" x14ac:dyDescent="0.2">
      <c r="A477" s="1" t="s">
        <v>92</v>
      </c>
      <c r="B477" s="1" t="s">
        <v>14</v>
      </c>
      <c r="C477" s="1" t="s">
        <v>70</v>
      </c>
      <c r="D477" s="39">
        <v>0.06</v>
      </c>
      <c r="E477" s="39">
        <v>6.37</v>
      </c>
      <c r="F477" s="39">
        <v>5.19</v>
      </c>
      <c r="G477" s="39">
        <v>0.38</v>
      </c>
      <c r="H477" s="39">
        <v>-48.219499999999996</v>
      </c>
      <c r="I477" s="42">
        <f>IF(Table2[[#This Row],[Order Priority]]=Introduction!$B$42,1,0)</f>
        <v>0</v>
      </c>
      <c r="J477" s="42">
        <f>IF(Table2[[#This Row],[Order Priority]]=Introduction!$B$43,1,0)</f>
        <v>0</v>
      </c>
      <c r="K477" s="42">
        <f>IF(Table2[[#This Row],[Order Priority]]=Introduction!$B$44,1,0)</f>
        <v>0</v>
      </c>
      <c r="L477" s="42">
        <f>IF(Table2[[#This Row],[Order Priority]]=Introduction!$B$45,1,0)</f>
        <v>1</v>
      </c>
      <c r="M477" s="42">
        <f>IF(Table2[[#This Row],[Ship Mode]]=Introduction!$C$42,1,0)</f>
        <v>0</v>
      </c>
      <c r="N477" s="41">
        <f>IF(Table2[[#This Row],[Ship Mode]]=Introduction!$C$44,1,0)</f>
        <v>1</v>
      </c>
      <c r="O477" s="41">
        <f>IF(Table2[[#This Row],[Customer Segment]]=Introduction!$D$45,1,0)</f>
        <v>0</v>
      </c>
      <c r="P477" s="41">
        <f>IF(Table2[[#This Row],[Customer Segment]]=Introduction!$D$42,1,0)</f>
        <v>0</v>
      </c>
      <c r="Q477" s="41">
        <f>IF(Table2[[#This Row],[Customer Segment]]=Introduction!$D$44,1,0)</f>
        <v>0</v>
      </c>
      <c r="R477" s="1">
        <v>37.700000000000003</v>
      </c>
      <c r="S4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39.961401422897808</v>
      </c>
    </row>
    <row r="478" spans="1:19" x14ac:dyDescent="0.2">
      <c r="A478" s="1" t="s">
        <v>92</v>
      </c>
      <c r="B478" s="1" t="s">
        <v>14</v>
      </c>
      <c r="C478" s="1" t="s">
        <v>70</v>
      </c>
      <c r="D478" s="37">
        <v>0</v>
      </c>
      <c r="E478" s="37">
        <v>20.28</v>
      </c>
      <c r="F478" s="37">
        <v>14.39</v>
      </c>
      <c r="G478" s="37">
        <v>0.47</v>
      </c>
      <c r="H478" s="37">
        <v>15.678000000000001</v>
      </c>
      <c r="I478" s="42">
        <f>IF(Table2[[#This Row],[Order Priority]]=Introduction!$B$42,1,0)</f>
        <v>0</v>
      </c>
      <c r="J478" s="42">
        <f>IF(Table2[[#This Row],[Order Priority]]=Introduction!$B$43,1,0)</f>
        <v>0</v>
      </c>
      <c r="K478" s="42">
        <f>IF(Table2[[#This Row],[Order Priority]]=Introduction!$B$44,1,0)</f>
        <v>0</v>
      </c>
      <c r="L478" s="42">
        <f>IF(Table2[[#This Row],[Order Priority]]=Introduction!$B$45,1,0)</f>
        <v>1</v>
      </c>
      <c r="M478" s="42">
        <f>IF(Table2[[#This Row],[Ship Mode]]=Introduction!$C$42,1,0)</f>
        <v>0</v>
      </c>
      <c r="N478" s="41">
        <f>IF(Table2[[#This Row],[Ship Mode]]=Introduction!$C$44,1,0)</f>
        <v>1</v>
      </c>
      <c r="O478" s="41">
        <f>IF(Table2[[#This Row],[Customer Segment]]=Introduction!$D$45,1,0)</f>
        <v>0</v>
      </c>
      <c r="P478" s="41">
        <f>IF(Table2[[#This Row],[Customer Segment]]=Introduction!$D$42,1,0)</f>
        <v>0</v>
      </c>
      <c r="Q478" s="41">
        <f>IF(Table2[[#This Row],[Customer Segment]]=Introduction!$D$44,1,0)</f>
        <v>0</v>
      </c>
      <c r="R478" s="34">
        <v>237.83</v>
      </c>
      <c r="S4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517.71541458013053</v>
      </c>
    </row>
    <row r="479" spans="1:19" x14ac:dyDescent="0.2">
      <c r="A479" s="1" t="s">
        <v>46</v>
      </c>
      <c r="B479" s="1" t="s">
        <v>14</v>
      </c>
      <c r="C479" s="1" t="s">
        <v>47</v>
      </c>
      <c r="D479" s="39">
        <v>0.03</v>
      </c>
      <c r="E479" s="39">
        <v>5.98</v>
      </c>
      <c r="F479" s="39">
        <v>3.85</v>
      </c>
      <c r="G479" s="39">
        <v>0.68</v>
      </c>
      <c r="H479" s="39">
        <v>-76.106800000000007</v>
      </c>
      <c r="I479" s="42">
        <f>IF(Table2[[#This Row],[Order Priority]]=Introduction!$B$42,1,0)</f>
        <v>0</v>
      </c>
      <c r="J479" s="42">
        <f>IF(Table2[[#This Row],[Order Priority]]=Introduction!$B$43,1,0)</f>
        <v>0</v>
      </c>
      <c r="K479" s="42">
        <f>IF(Table2[[#This Row],[Order Priority]]=Introduction!$B$44,1,0)</f>
        <v>0</v>
      </c>
      <c r="L479" s="42">
        <f>IF(Table2[[#This Row],[Order Priority]]=Introduction!$B$45,1,0)</f>
        <v>0</v>
      </c>
      <c r="M479" s="42">
        <f>IF(Table2[[#This Row],[Ship Mode]]=Introduction!$C$42,1,0)</f>
        <v>0</v>
      </c>
      <c r="N479" s="41">
        <f>IF(Table2[[#This Row],[Ship Mode]]=Introduction!$C$44,1,0)</f>
        <v>1</v>
      </c>
      <c r="O479" s="41">
        <f>IF(Table2[[#This Row],[Customer Segment]]=Introduction!$D$45,1,0)</f>
        <v>0</v>
      </c>
      <c r="P479" s="41">
        <f>IF(Table2[[#This Row],[Customer Segment]]=Introduction!$D$42,1,0)</f>
        <v>0</v>
      </c>
      <c r="Q479" s="41">
        <f>IF(Table2[[#This Row],[Customer Segment]]=Introduction!$D$44,1,0)</f>
        <v>1</v>
      </c>
      <c r="R479" s="1">
        <v>38.54</v>
      </c>
      <c r="S4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461.03096490512797</v>
      </c>
    </row>
    <row r="480" spans="1:19" x14ac:dyDescent="0.2">
      <c r="A480" s="1" t="s">
        <v>1</v>
      </c>
      <c r="B480" s="1" t="s">
        <v>2</v>
      </c>
      <c r="C480" s="1" t="s">
        <v>70</v>
      </c>
      <c r="D480" s="37">
        <v>7.0000000000000007E-2</v>
      </c>
      <c r="E480" s="37">
        <v>270.98</v>
      </c>
      <c r="F480" s="37">
        <v>50</v>
      </c>
      <c r="G480" s="37">
        <v>0.77</v>
      </c>
      <c r="H480" s="37">
        <v>27.725999999999999</v>
      </c>
      <c r="I480" s="42">
        <f>IF(Table2[[#This Row],[Order Priority]]=Introduction!$B$42,1,0)</f>
        <v>1</v>
      </c>
      <c r="J480" s="42">
        <f>IF(Table2[[#This Row],[Order Priority]]=Introduction!$B$43,1,0)</f>
        <v>0</v>
      </c>
      <c r="K480" s="42">
        <f>IF(Table2[[#This Row],[Order Priority]]=Introduction!$B$44,1,0)</f>
        <v>0</v>
      </c>
      <c r="L480" s="42">
        <f>IF(Table2[[#This Row],[Order Priority]]=Introduction!$B$45,1,0)</f>
        <v>0</v>
      </c>
      <c r="M480" s="42">
        <f>IF(Table2[[#This Row],[Ship Mode]]=Introduction!$C$42,1,0)</f>
        <v>1</v>
      </c>
      <c r="N480" s="41">
        <f>IF(Table2[[#This Row],[Ship Mode]]=Introduction!$C$44,1,0)</f>
        <v>0</v>
      </c>
      <c r="O480" s="41">
        <f>IF(Table2[[#This Row],[Customer Segment]]=Introduction!$D$45,1,0)</f>
        <v>0</v>
      </c>
      <c r="P480" s="41">
        <f>IF(Table2[[#This Row],[Customer Segment]]=Introduction!$D$42,1,0)</f>
        <v>0</v>
      </c>
      <c r="Q480" s="41">
        <f>IF(Table2[[#This Row],[Customer Segment]]=Introduction!$D$44,1,0)</f>
        <v>0</v>
      </c>
      <c r="R480" s="34">
        <v>2439.37</v>
      </c>
      <c r="S4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2976.5540047982254</v>
      </c>
    </row>
    <row r="481" spans="1:19" x14ac:dyDescent="0.2">
      <c r="A481" s="1" t="s">
        <v>1</v>
      </c>
      <c r="B481" s="1" t="s">
        <v>2</v>
      </c>
      <c r="C481" s="1" t="s">
        <v>70</v>
      </c>
      <c r="D481" s="39">
        <v>7.0000000000000007E-2</v>
      </c>
      <c r="E481" s="39">
        <v>270.98</v>
      </c>
      <c r="F481" s="39">
        <v>50</v>
      </c>
      <c r="G481" s="39">
        <v>0.77</v>
      </c>
      <c r="H481" s="39">
        <v>-96.05</v>
      </c>
      <c r="I481" s="42">
        <f>IF(Table2[[#This Row],[Order Priority]]=Introduction!$B$42,1,0)</f>
        <v>1</v>
      </c>
      <c r="J481" s="42">
        <f>IF(Table2[[#This Row],[Order Priority]]=Introduction!$B$43,1,0)</f>
        <v>0</v>
      </c>
      <c r="K481" s="42">
        <f>IF(Table2[[#This Row],[Order Priority]]=Introduction!$B$44,1,0)</f>
        <v>0</v>
      </c>
      <c r="L481" s="42">
        <f>IF(Table2[[#This Row],[Order Priority]]=Introduction!$B$45,1,0)</f>
        <v>0</v>
      </c>
      <c r="M481" s="42">
        <f>IF(Table2[[#This Row],[Ship Mode]]=Introduction!$C$42,1,0)</f>
        <v>1</v>
      </c>
      <c r="N481" s="41">
        <f>IF(Table2[[#This Row],[Ship Mode]]=Introduction!$C$44,1,0)</f>
        <v>0</v>
      </c>
      <c r="O481" s="41">
        <f>IF(Table2[[#This Row],[Customer Segment]]=Introduction!$D$45,1,0)</f>
        <v>0</v>
      </c>
      <c r="P481" s="41">
        <f>IF(Table2[[#This Row],[Customer Segment]]=Introduction!$D$42,1,0)</f>
        <v>0</v>
      </c>
      <c r="Q481" s="41">
        <f>IF(Table2[[#This Row],[Customer Segment]]=Introduction!$D$44,1,0)</f>
        <v>0</v>
      </c>
      <c r="R481" s="1">
        <v>9757.48</v>
      </c>
      <c r="S4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2849.8041969846258</v>
      </c>
    </row>
    <row r="482" spans="1:19" x14ac:dyDescent="0.2">
      <c r="A482" s="1" t="s">
        <v>13</v>
      </c>
      <c r="B482" s="1" t="s">
        <v>14</v>
      </c>
      <c r="C482" s="1" t="s">
        <v>15</v>
      </c>
      <c r="D482" s="37">
        <v>0.1</v>
      </c>
      <c r="E482" s="37">
        <v>4.13</v>
      </c>
      <c r="F482" s="37">
        <v>0.99</v>
      </c>
      <c r="G482" s="37">
        <v>0.39</v>
      </c>
      <c r="H482" s="37">
        <v>-1.0711999999999999</v>
      </c>
      <c r="I482" s="42">
        <f>IF(Table2[[#This Row],[Order Priority]]=Introduction!$B$42,1,0)</f>
        <v>0</v>
      </c>
      <c r="J482" s="42">
        <f>IF(Table2[[#This Row],[Order Priority]]=Introduction!$B$43,1,0)</f>
        <v>1</v>
      </c>
      <c r="K482" s="42">
        <f>IF(Table2[[#This Row],[Order Priority]]=Introduction!$B$44,1,0)</f>
        <v>0</v>
      </c>
      <c r="L482" s="42">
        <f>IF(Table2[[#This Row],[Order Priority]]=Introduction!$B$45,1,0)</f>
        <v>0</v>
      </c>
      <c r="M482" s="42">
        <f>IF(Table2[[#This Row],[Ship Mode]]=Introduction!$C$42,1,0)</f>
        <v>0</v>
      </c>
      <c r="N482" s="41">
        <f>IF(Table2[[#This Row],[Ship Mode]]=Introduction!$C$44,1,0)</f>
        <v>1</v>
      </c>
      <c r="O482" s="41">
        <f>IF(Table2[[#This Row],[Customer Segment]]=Introduction!$D$45,1,0)</f>
        <v>0</v>
      </c>
      <c r="P482" s="41">
        <f>IF(Table2[[#This Row],[Customer Segment]]=Introduction!$D$42,1,0)</f>
        <v>1</v>
      </c>
      <c r="Q482" s="41">
        <f>IF(Table2[[#This Row],[Customer Segment]]=Introduction!$D$44,1,0)</f>
        <v>0</v>
      </c>
      <c r="R482" s="34">
        <v>8.3000000000000007</v>
      </c>
      <c r="S4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-97.170127379952703</v>
      </c>
    </row>
    <row r="483" spans="1:19" x14ac:dyDescent="0.2">
      <c r="A483" s="1" t="s">
        <v>13</v>
      </c>
      <c r="B483" s="1" t="s">
        <v>14</v>
      </c>
      <c r="C483" s="1" t="s">
        <v>15</v>
      </c>
      <c r="D483" s="39">
        <v>0.04</v>
      </c>
      <c r="E483" s="39">
        <v>4.9800000000000004</v>
      </c>
      <c r="F483" s="39">
        <v>0.49</v>
      </c>
      <c r="G483" s="39">
        <v>0.39</v>
      </c>
      <c r="H483" s="39">
        <v>4.4104000000000001</v>
      </c>
      <c r="I483" s="42">
        <f>IF(Table2[[#This Row],[Order Priority]]=Introduction!$B$42,1,0)</f>
        <v>0</v>
      </c>
      <c r="J483" s="42">
        <f>IF(Table2[[#This Row],[Order Priority]]=Introduction!$B$43,1,0)</f>
        <v>1</v>
      </c>
      <c r="K483" s="42">
        <f>IF(Table2[[#This Row],[Order Priority]]=Introduction!$B$44,1,0)</f>
        <v>0</v>
      </c>
      <c r="L483" s="42">
        <f>IF(Table2[[#This Row],[Order Priority]]=Introduction!$B$45,1,0)</f>
        <v>0</v>
      </c>
      <c r="M483" s="42">
        <f>IF(Table2[[#This Row],[Ship Mode]]=Introduction!$C$42,1,0)</f>
        <v>0</v>
      </c>
      <c r="N483" s="41">
        <f>IF(Table2[[#This Row],[Ship Mode]]=Introduction!$C$44,1,0)</f>
        <v>1</v>
      </c>
      <c r="O483" s="41">
        <f>IF(Table2[[#This Row],[Customer Segment]]=Introduction!$D$45,1,0)</f>
        <v>0</v>
      </c>
      <c r="P483" s="41">
        <f>IF(Table2[[#This Row],[Customer Segment]]=Introduction!$D$42,1,0)</f>
        <v>1</v>
      </c>
      <c r="Q483" s="41">
        <f>IF(Table2[[#This Row],[Customer Segment]]=Introduction!$D$44,1,0)</f>
        <v>0</v>
      </c>
      <c r="R483" s="1">
        <v>10.039999999999999</v>
      </c>
      <c r="S4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-63.062966798593784</v>
      </c>
    </row>
    <row r="484" spans="1:19" x14ac:dyDescent="0.2">
      <c r="A484" s="1" t="s">
        <v>13</v>
      </c>
      <c r="B484" s="1" t="s">
        <v>2</v>
      </c>
      <c r="C484" s="1" t="s">
        <v>70</v>
      </c>
      <c r="D484" s="37">
        <v>0.09</v>
      </c>
      <c r="E484" s="37">
        <v>260.98</v>
      </c>
      <c r="F484" s="37">
        <v>41.91</v>
      </c>
      <c r="G484" s="37">
        <v>0.59</v>
      </c>
      <c r="H484" s="37">
        <v>1307.2692</v>
      </c>
      <c r="I484" s="42">
        <f>IF(Table2[[#This Row],[Order Priority]]=Introduction!$B$42,1,0)</f>
        <v>0</v>
      </c>
      <c r="J484" s="42">
        <f>IF(Table2[[#This Row],[Order Priority]]=Introduction!$B$43,1,0)</f>
        <v>1</v>
      </c>
      <c r="K484" s="42">
        <f>IF(Table2[[#This Row],[Order Priority]]=Introduction!$B$44,1,0)</f>
        <v>0</v>
      </c>
      <c r="L484" s="42">
        <f>IF(Table2[[#This Row],[Order Priority]]=Introduction!$B$45,1,0)</f>
        <v>0</v>
      </c>
      <c r="M484" s="42">
        <f>IF(Table2[[#This Row],[Ship Mode]]=Introduction!$C$42,1,0)</f>
        <v>1</v>
      </c>
      <c r="N484" s="41">
        <f>IF(Table2[[#This Row],[Ship Mode]]=Introduction!$C$44,1,0)</f>
        <v>0</v>
      </c>
      <c r="O484" s="41">
        <f>IF(Table2[[#This Row],[Customer Segment]]=Introduction!$D$45,1,0)</f>
        <v>0</v>
      </c>
      <c r="P484" s="41">
        <f>IF(Table2[[#This Row],[Customer Segment]]=Introduction!$D$42,1,0)</f>
        <v>0</v>
      </c>
      <c r="Q484" s="41">
        <f>IF(Table2[[#This Row],[Customer Segment]]=Introduction!$D$44,1,0)</f>
        <v>0</v>
      </c>
      <c r="R484" s="34">
        <v>3377.06</v>
      </c>
      <c r="S4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3576.5755390848826</v>
      </c>
    </row>
    <row r="485" spans="1:19" x14ac:dyDescent="0.2">
      <c r="A485" s="1" t="s">
        <v>13</v>
      </c>
      <c r="B485" s="1" t="s">
        <v>14</v>
      </c>
      <c r="C485" s="1" t="s">
        <v>70</v>
      </c>
      <c r="D485" s="39">
        <v>0.01</v>
      </c>
      <c r="E485" s="39">
        <v>10.52</v>
      </c>
      <c r="F485" s="39">
        <v>7.94</v>
      </c>
      <c r="G485" s="39">
        <v>0.52</v>
      </c>
      <c r="H485" s="39">
        <v>-15.8184</v>
      </c>
      <c r="I485" s="42">
        <f>IF(Table2[[#This Row],[Order Priority]]=Introduction!$B$42,1,0)</f>
        <v>0</v>
      </c>
      <c r="J485" s="42">
        <f>IF(Table2[[#This Row],[Order Priority]]=Introduction!$B$43,1,0)</f>
        <v>1</v>
      </c>
      <c r="K485" s="42">
        <f>IF(Table2[[#This Row],[Order Priority]]=Introduction!$B$44,1,0)</f>
        <v>0</v>
      </c>
      <c r="L485" s="42">
        <f>IF(Table2[[#This Row],[Order Priority]]=Introduction!$B$45,1,0)</f>
        <v>0</v>
      </c>
      <c r="M485" s="42">
        <f>IF(Table2[[#This Row],[Ship Mode]]=Introduction!$C$42,1,0)</f>
        <v>0</v>
      </c>
      <c r="N485" s="41">
        <f>IF(Table2[[#This Row],[Ship Mode]]=Introduction!$C$44,1,0)</f>
        <v>1</v>
      </c>
      <c r="O485" s="41">
        <f>IF(Table2[[#This Row],[Customer Segment]]=Introduction!$D$45,1,0)</f>
        <v>0</v>
      </c>
      <c r="P485" s="41">
        <f>IF(Table2[[#This Row],[Customer Segment]]=Introduction!$D$42,1,0)</f>
        <v>0</v>
      </c>
      <c r="Q485" s="41">
        <f>IF(Table2[[#This Row],[Customer Segment]]=Introduction!$D$44,1,0)</f>
        <v>0</v>
      </c>
      <c r="R485" s="1">
        <v>123.93</v>
      </c>
      <c r="S4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296.30794551473491</v>
      </c>
    </row>
    <row r="486" spans="1:19" x14ac:dyDescent="0.2">
      <c r="A486" s="1" t="s">
        <v>13</v>
      </c>
      <c r="B486" s="1" t="s">
        <v>63</v>
      </c>
      <c r="C486" s="1" t="s">
        <v>70</v>
      </c>
      <c r="D486" s="37">
        <v>0.02</v>
      </c>
      <c r="E486" s="37">
        <v>5.98</v>
      </c>
      <c r="F486" s="37">
        <v>7.5</v>
      </c>
      <c r="G486" s="37">
        <v>0.4</v>
      </c>
      <c r="H486" s="37">
        <v>-55.8324</v>
      </c>
      <c r="I486" s="42">
        <f>IF(Table2[[#This Row],[Order Priority]]=Introduction!$B$42,1,0)</f>
        <v>0</v>
      </c>
      <c r="J486" s="42">
        <f>IF(Table2[[#This Row],[Order Priority]]=Introduction!$B$43,1,0)</f>
        <v>1</v>
      </c>
      <c r="K486" s="42">
        <f>IF(Table2[[#This Row],[Order Priority]]=Introduction!$B$44,1,0)</f>
        <v>0</v>
      </c>
      <c r="L486" s="42">
        <f>IF(Table2[[#This Row],[Order Priority]]=Introduction!$B$45,1,0)</f>
        <v>0</v>
      </c>
      <c r="M486" s="42">
        <f>IF(Table2[[#This Row],[Ship Mode]]=Introduction!$C$42,1,0)</f>
        <v>0</v>
      </c>
      <c r="N486" s="41">
        <f>IF(Table2[[#This Row],[Ship Mode]]=Introduction!$C$44,1,0)</f>
        <v>0</v>
      </c>
      <c r="O486" s="41">
        <f>IF(Table2[[#This Row],[Customer Segment]]=Introduction!$D$45,1,0)</f>
        <v>0</v>
      </c>
      <c r="P486" s="41">
        <f>IF(Table2[[#This Row],[Customer Segment]]=Introduction!$D$42,1,0)</f>
        <v>0</v>
      </c>
      <c r="Q486" s="41">
        <f>IF(Table2[[#This Row],[Customer Segment]]=Introduction!$D$44,1,0)</f>
        <v>0</v>
      </c>
      <c r="R486" s="34">
        <v>93.96</v>
      </c>
      <c r="S4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40.380312628601274</v>
      </c>
    </row>
    <row r="487" spans="1:19" x14ac:dyDescent="0.2">
      <c r="A487" s="1" t="s">
        <v>13</v>
      </c>
      <c r="B487" s="1" t="s">
        <v>2</v>
      </c>
      <c r="C487" s="1" t="s">
        <v>15</v>
      </c>
      <c r="D487" s="39">
        <v>0.01</v>
      </c>
      <c r="E487" s="39">
        <v>2036.48</v>
      </c>
      <c r="F487" s="39">
        <v>14.7</v>
      </c>
      <c r="G487" s="39">
        <v>0.55000000000000004</v>
      </c>
      <c r="H487" s="39">
        <v>-1596.7457999999999</v>
      </c>
      <c r="I487" s="42">
        <f>IF(Table2[[#This Row],[Order Priority]]=Introduction!$B$42,1,0)</f>
        <v>0</v>
      </c>
      <c r="J487" s="42">
        <f>IF(Table2[[#This Row],[Order Priority]]=Introduction!$B$43,1,0)</f>
        <v>1</v>
      </c>
      <c r="K487" s="42">
        <f>IF(Table2[[#This Row],[Order Priority]]=Introduction!$B$44,1,0)</f>
        <v>0</v>
      </c>
      <c r="L487" s="42">
        <f>IF(Table2[[#This Row],[Order Priority]]=Introduction!$B$45,1,0)</f>
        <v>0</v>
      </c>
      <c r="M487" s="42">
        <f>IF(Table2[[#This Row],[Ship Mode]]=Introduction!$C$42,1,0)</f>
        <v>1</v>
      </c>
      <c r="N487" s="41">
        <f>IF(Table2[[#This Row],[Ship Mode]]=Introduction!$C$44,1,0)</f>
        <v>0</v>
      </c>
      <c r="O487" s="41">
        <f>IF(Table2[[#This Row],[Customer Segment]]=Introduction!$D$45,1,0)</f>
        <v>0</v>
      </c>
      <c r="P487" s="41">
        <f>IF(Table2[[#This Row],[Customer Segment]]=Introduction!$D$42,1,0)</f>
        <v>1</v>
      </c>
      <c r="Q487" s="41">
        <f>IF(Table2[[#This Row],[Customer Segment]]=Introduction!$D$44,1,0)</f>
        <v>0</v>
      </c>
      <c r="R487" s="1">
        <v>3786.84</v>
      </c>
      <c r="S4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5404.3601945868904</v>
      </c>
    </row>
    <row r="488" spans="1:19" x14ac:dyDescent="0.2">
      <c r="A488" s="1" t="s">
        <v>13</v>
      </c>
      <c r="B488" s="1" t="s">
        <v>63</v>
      </c>
      <c r="C488" s="1" t="s">
        <v>15</v>
      </c>
      <c r="D488" s="37">
        <v>0.05</v>
      </c>
      <c r="E488" s="37">
        <v>205.99</v>
      </c>
      <c r="F488" s="37">
        <v>8.99</v>
      </c>
      <c r="G488" s="37">
        <v>0.57999999999999996</v>
      </c>
      <c r="H488" s="37">
        <v>111.05249999999999</v>
      </c>
      <c r="I488" s="42">
        <f>IF(Table2[[#This Row],[Order Priority]]=Introduction!$B$42,1,0)</f>
        <v>0</v>
      </c>
      <c r="J488" s="42">
        <f>IF(Table2[[#This Row],[Order Priority]]=Introduction!$B$43,1,0)</f>
        <v>1</v>
      </c>
      <c r="K488" s="42">
        <f>IF(Table2[[#This Row],[Order Priority]]=Introduction!$B$44,1,0)</f>
        <v>0</v>
      </c>
      <c r="L488" s="42">
        <f>IF(Table2[[#This Row],[Order Priority]]=Introduction!$B$45,1,0)</f>
        <v>0</v>
      </c>
      <c r="M488" s="42">
        <f>IF(Table2[[#This Row],[Ship Mode]]=Introduction!$C$42,1,0)</f>
        <v>0</v>
      </c>
      <c r="N488" s="41">
        <f>IF(Table2[[#This Row],[Ship Mode]]=Introduction!$C$44,1,0)</f>
        <v>0</v>
      </c>
      <c r="O488" s="41">
        <f>IF(Table2[[#This Row],[Customer Segment]]=Introduction!$D$45,1,0)</f>
        <v>0</v>
      </c>
      <c r="P488" s="41">
        <f>IF(Table2[[#This Row],[Customer Segment]]=Introduction!$D$42,1,0)</f>
        <v>1</v>
      </c>
      <c r="Q488" s="41">
        <f>IF(Table2[[#This Row],[Customer Segment]]=Introduction!$D$44,1,0)</f>
        <v>0</v>
      </c>
      <c r="R488" s="34">
        <v>2118.9899999999998</v>
      </c>
      <c r="S4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979.97600633525064</v>
      </c>
    </row>
    <row r="489" spans="1:19" x14ac:dyDescent="0.2">
      <c r="A489" s="1" t="s">
        <v>13</v>
      </c>
      <c r="B489" s="1" t="s">
        <v>14</v>
      </c>
      <c r="C489" s="1" t="s">
        <v>15</v>
      </c>
      <c r="D489" s="39">
        <v>0.08</v>
      </c>
      <c r="E489" s="39">
        <v>205.99</v>
      </c>
      <c r="F489" s="39">
        <v>8.99</v>
      </c>
      <c r="G489" s="39">
        <v>0.56000000000000005</v>
      </c>
      <c r="H489" s="39">
        <v>-1963.752</v>
      </c>
      <c r="I489" s="42">
        <f>IF(Table2[[#This Row],[Order Priority]]=Introduction!$B$42,1,0)</f>
        <v>0</v>
      </c>
      <c r="J489" s="42">
        <f>IF(Table2[[#This Row],[Order Priority]]=Introduction!$B$43,1,0)</f>
        <v>1</v>
      </c>
      <c r="K489" s="42">
        <f>IF(Table2[[#This Row],[Order Priority]]=Introduction!$B$44,1,0)</f>
        <v>0</v>
      </c>
      <c r="L489" s="42">
        <f>IF(Table2[[#This Row],[Order Priority]]=Introduction!$B$45,1,0)</f>
        <v>0</v>
      </c>
      <c r="M489" s="42">
        <f>IF(Table2[[#This Row],[Ship Mode]]=Introduction!$C$42,1,0)</f>
        <v>0</v>
      </c>
      <c r="N489" s="41">
        <f>IF(Table2[[#This Row],[Ship Mode]]=Introduction!$C$44,1,0)</f>
        <v>1</v>
      </c>
      <c r="O489" s="41">
        <f>IF(Table2[[#This Row],[Customer Segment]]=Introduction!$D$45,1,0)</f>
        <v>0</v>
      </c>
      <c r="P489" s="41">
        <f>IF(Table2[[#This Row],[Customer Segment]]=Introduction!$D$42,1,0)</f>
        <v>1</v>
      </c>
      <c r="Q489" s="41">
        <f>IF(Table2[[#This Row],[Customer Segment]]=Introduction!$D$44,1,0)</f>
        <v>0</v>
      </c>
      <c r="R489" s="1">
        <v>837.64</v>
      </c>
      <c r="S4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-1098.9101292979603</v>
      </c>
    </row>
    <row r="490" spans="1:19" x14ac:dyDescent="0.2">
      <c r="A490" s="1" t="s">
        <v>92</v>
      </c>
      <c r="B490" s="1" t="s">
        <v>2</v>
      </c>
      <c r="C490" s="1" t="s">
        <v>47</v>
      </c>
      <c r="D490" s="37">
        <v>0.06</v>
      </c>
      <c r="E490" s="37">
        <v>90.97</v>
      </c>
      <c r="F490" s="37">
        <v>14</v>
      </c>
      <c r="G490" s="37">
        <v>0.36</v>
      </c>
      <c r="H490" s="37">
        <v>47.334000000000003</v>
      </c>
      <c r="I490" s="42">
        <f>IF(Table2[[#This Row],[Order Priority]]=Introduction!$B$42,1,0)</f>
        <v>0</v>
      </c>
      <c r="J490" s="42">
        <f>IF(Table2[[#This Row],[Order Priority]]=Introduction!$B$43,1,0)</f>
        <v>0</v>
      </c>
      <c r="K490" s="42">
        <f>IF(Table2[[#This Row],[Order Priority]]=Introduction!$B$44,1,0)</f>
        <v>0</v>
      </c>
      <c r="L490" s="42">
        <f>IF(Table2[[#This Row],[Order Priority]]=Introduction!$B$45,1,0)</f>
        <v>1</v>
      </c>
      <c r="M490" s="42">
        <f>IF(Table2[[#This Row],[Ship Mode]]=Introduction!$C$42,1,0)</f>
        <v>1</v>
      </c>
      <c r="N490" s="41">
        <f>IF(Table2[[#This Row],[Ship Mode]]=Introduction!$C$44,1,0)</f>
        <v>0</v>
      </c>
      <c r="O490" s="41">
        <f>IF(Table2[[#This Row],[Customer Segment]]=Introduction!$D$45,1,0)</f>
        <v>0</v>
      </c>
      <c r="P490" s="41">
        <f>IF(Table2[[#This Row],[Customer Segment]]=Introduction!$D$42,1,0)</f>
        <v>0</v>
      </c>
      <c r="Q490" s="41">
        <f>IF(Table2[[#This Row],[Customer Segment]]=Introduction!$D$44,1,0)</f>
        <v>1</v>
      </c>
      <c r="R490" s="34">
        <v>1263.3499999999999</v>
      </c>
      <c r="S4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856.62775631458373</v>
      </c>
    </row>
    <row r="491" spans="1:19" x14ac:dyDescent="0.2">
      <c r="A491" s="1" t="s">
        <v>46</v>
      </c>
      <c r="B491" s="1" t="s">
        <v>14</v>
      </c>
      <c r="C491" s="1" t="s">
        <v>47</v>
      </c>
      <c r="D491" s="39">
        <v>0.03</v>
      </c>
      <c r="E491" s="39">
        <v>37.94</v>
      </c>
      <c r="F491" s="39">
        <v>5.08</v>
      </c>
      <c r="G491" s="39">
        <v>0.38</v>
      </c>
      <c r="H491" s="39">
        <v>-7.5244</v>
      </c>
      <c r="I491" s="42">
        <f>IF(Table2[[#This Row],[Order Priority]]=Introduction!$B$42,1,0)</f>
        <v>0</v>
      </c>
      <c r="J491" s="42">
        <f>IF(Table2[[#This Row],[Order Priority]]=Introduction!$B$43,1,0)</f>
        <v>0</v>
      </c>
      <c r="K491" s="42">
        <f>IF(Table2[[#This Row],[Order Priority]]=Introduction!$B$44,1,0)</f>
        <v>0</v>
      </c>
      <c r="L491" s="42">
        <f>IF(Table2[[#This Row],[Order Priority]]=Introduction!$B$45,1,0)</f>
        <v>0</v>
      </c>
      <c r="M491" s="42">
        <f>IF(Table2[[#This Row],[Ship Mode]]=Introduction!$C$42,1,0)</f>
        <v>0</v>
      </c>
      <c r="N491" s="41">
        <f>IF(Table2[[#This Row],[Ship Mode]]=Introduction!$C$44,1,0)</f>
        <v>1</v>
      </c>
      <c r="O491" s="41">
        <f>IF(Table2[[#This Row],[Customer Segment]]=Introduction!$D$45,1,0)</f>
        <v>0</v>
      </c>
      <c r="P491" s="41">
        <f>IF(Table2[[#This Row],[Customer Segment]]=Introduction!$D$42,1,0)</f>
        <v>0</v>
      </c>
      <c r="Q491" s="41">
        <f>IF(Table2[[#This Row],[Customer Segment]]=Introduction!$D$44,1,0)</f>
        <v>1</v>
      </c>
      <c r="R491" s="1">
        <v>39.97</v>
      </c>
      <c r="S4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416.0386339420574</v>
      </c>
    </row>
    <row r="492" spans="1:19" x14ac:dyDescent="0.2">
      <c r="A492" s="1" t="s">
        <v>13</v>
      </c>
      <c r="B492" s="1" t="s">
        <v>14</v>
      </c>
      <c r="C492" s="1" t="s">
        <v>3</v>
      </c>
      <c r="D492" s="37">
        <v>0.04</v>
      </c>
      <c r="E492" s="37">
        <v>2.98</v>
      </c>
      <c r="F492" s="37">
        <v>1.58</v>
      </c>
      <c r="G492" s="37">
        <v>0.39</v>
      </c>
      <c r="H492" s="37">
        <v>2.63</v>
      </c>
      <c r="I492" s="42">
        <f>IF(Table2[[#This Row],[Order Priority]]=Introduction!$B$42,1,0)</f>
        <v>0</v>
      </c>
      <c r="J492" s="42">
        <f>IF(Table2[[#This Row],[Order Priority]]=Introduction!$B$43,1,0)</f>
        <v>1</v>
      </c>
      <c r="K492" s="42">
        <f>IF(Table2[[#This Row],[Order Priority]]=Introduction!$B$44,1,0)</f>
        <v>0</v>
      </c>
      <c r="L492" s="42">
        <f>IF(Table2[[#This Row],[Order Priority]]=Introduction!$B$45,1,0)</f>
        <v>0</v>
      </c>
      <c r="M492" s="42">
        <f>IF(Table2[[#This Row],[Ship Mode]]=Introduction!$C$42,1,0)</f>
        <v>0</v>
      </c>
      <c r="N492" s="41">
        <f>IF(Table2[[#This Row],[Ship Mode]]=Introduction!$C$44,1,0)</f>
        <v>1</v>
      </c>
      <c r="O492" s="41">
        <f>IF(Table2[[#This Row],[Customer Segment]]=Introduction!$D$45,1,0)</f>
        <v>1</v>
      </c>
      <c r="P492" s="41">
        <f>IF(Table2[[#This Row],[Customer Segment]]=Introduction!$D$42,1,0)</f>
        <v>0</v>
      </c>
      <c r="Q492" s="41">
        <f>IF(Table2[[#This Row],[Customer Segment]]=Introduction!$D$44,1,0)</f>
        <v>0</v>
      </c>
      <c r="R492" s="34">
        <v>18.8</v>
      </c>
      <c r="S4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-21.126462768243375</v>
      </c>
    </row>
    <row r="493" spans="1:19" x14ac:dyDescent="0.2">
      <c r="A493" s="1" t="s">
        <v>13</v>
      </c>
      <c r="B493" s="1" t="s">
        <v>14</v>
      </c>
      <c r="C493" s="1" t="s">
        <v>3</v>
      </c>
      <c r="D493" s="39">
        <v>0.05</v>
      </c>
      <c r="E493" s="39">
        <v>115.99</v>
      </c>
      <c r="F493" s="39">
        <v>2.5</v>
      </c>
      <c r="G493" s="39">
        <v>0.55000000000000004</v>
      </c>
      <c r="H493" s="39">
        <v>652.73310000000004</v>
      </c>
      <c r="I493" s="42">
        <f>IF(Table2[[#This Row],[Order Priority]]=Introduction!$B$42,1,0)</f>
        <v>0</v>
      </c>
      <c r="J493" s="42">
        <f>IF(Table2[[#This Row],[Order Priority]]=Introduction!$B$43,1,0)</f>
        <v>1</v>
      </c>
      <c r="K493" s="42">
        <f>IF(Table2[[#This Row],[Order Priority]]=Introduction!$B$44,1,0)</f>
        <v>0</v>
      </c>
      <c r="L493" s="42">
        <f>IF(Table2[[#This Row],[Order Priority]]=Introduction!$B$45,1,0)</f>
        <v>0</v>
      </c>
      <c r="M493" s="42">
        <f>IF(Table2[[#This Row],[Ship Mode]]=Introduction!$C$42,1,0)</f>
        <v>0</v>
      </c>
      <c r="N493" s="41">
        <f>IF(Table2[[#This Row],[Ship Mode]]=Introduction!$C$44,1,0)</f>
        <v>1</v>
      </c>
      <c r="O493" s="41">
        <f>IF(Table2[[#This Row],[Customer Segment]]=Introduction!$D$45,1,0)</f>
        <v>1</v>
      </c>
      <c r="P493" s="41">
        <f>IF(Table2[[#This Row],[Customer Segment]]=Introduction!$D$42,1,0)</f>
        <v>0</v>
      </c>
      <c r="Q493" s="41">
        <f>IF(Table2[[#This Row],[Customer Segment]]=Introduction!$D$44,1,0)</f>
        <v>0</v>
      </c>
      <c r="R493" s="1">
        <v>945.99</v>
      </c>
      <c r="S4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1150.4852349330406</v>
      </c>
    </row>
    <row r="494" spans="1:19" x14ac:dyDescent="0.2">
      <c r="A494" s="1" t="s">
        <v>13</v>
      </c>
      <c r="B494" s="1" t="s">
        <v>14</v>
      </c>
      <c r="C494" s="1" t="s">
        <v>70</v>
      </c>
      <c r="D494" s="37">
        <v>0.1</v>
      </c>
      <c r="E494" s="37">
        <v>58.1</v>
      </c>
      <c r="F494" s="37">
        <v>1.49</v>
      </c>
      <c r="G494" s="37">
        <v>0.38</v>
      </c>
      <c r="H494" s="37">
        <v>113.6499</v>
      </c>
      <c r="I494" s="42">
        <f>IF(Table2[[#This Row],[Order Priority]]=Introduction!$B$42,1,0)</f>
        <v>0</v>
      </c>
      <c r="J494" s="42">
        <f>IF(Table2[[#This Row],[Order Priority]]=Introduction!$B$43,1,0)</f>
        <v>1</v>
      </c>
      <c r="K494" s="42">
        <f>IF(Table2[[#This Row],[Order Priority]]=Introduction!$B$44,1,0)</f>
        <v>0</v>
      </c>
      <c r="L494" s="42">
        <f>IF(Table2[[#This Row],[Order Priority]]=Introduction!$B$45,1,0)</f>
        <v>0</v>
      </c>
      <c r="M494" s="42">
        <f>IF(Table2[[#This Row],[Ship Mode]]=Introduction!$C$42,1,0)</f>
        <v>0</v>
      </c>
      <c r="N494" s="41">
        <f>IF(Table2[[#This Row],[Ship Mode]]=Introduction!$C$44,1,0)</f>
        <v>1</v>
      </c>
      <c r="O494" s="41">
        <f>IF(Table2[[#This Row],[Customer Segment]]=Introduction!$D$45,1,0)</f>
        <v>0</v>
      </c>
      <c r="P494" s="41">
        <f>IF(Table2[[#This Row],[Customer Segment]]=Introduction!$D$42,1,0)</f>
        <v>0</v>
      </c>
      <c r="Q494" s="41">
        <f>IF(Table2[[#This Row],[Customer Segment]]=Introduction!$D$44,1,0)</f>
        <v>0</v>
      </c>
      <c r="R494" s="34">
        <v>164.71</v>
      </c>
      <c r="S4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223.84829149473805</v>
      </c>
    </row>
    <row r="495" spans="1:19" x14ac:dyDescent="0.2">
      <c r="A495" s="1" t="s">
        <v>13</v>
      </c>
      <c r="B495" s="1" t="s">
        <v>14</v>
      </c>
      <c r="C495" s="1" t="s">
        <v>70</v>
      </c>
      <c r="D495" s="39">
        <v>0.01</v>
      </c>
      <c r="E495" s="39">
        <v>80.48</v>
      </c>
      <c r="F495" s="39">
        <v>4.5</v>
      </c>
      <c r="G495" s="39">
        <v>0.55000000000000004</v>
      </c>
      <c r="H495" s="39">
        <v>-35.474400000000003</v>
      </c>
      <c r="I495" s="42">
        <f>IF(Table2[[#This Row],[Order Priority]]=Introduction!$B$42,1,0)</f>
        <v>0</v>
      </c>
      <c r="J495" s="42">
        <f>IF(Table2[[#This Row],[Order Priority]]=Introduction!$B$43,1,0)</f>
        <v>1</v>
      </c>
      <c r="K495" s="42">
        <f>IF(Table2[[#This Row],[Order Priority]]=Introduction!$B$44,1,0)</f>
        <v>0</v>
      </c>
      <c r="L495" s="42">
        <f>IF(Table2[[#This Row],[Order Priority]]=Introduction!$B$45,1,0)</f>
        <v>0</v>
      </c>
      <c r="M495" s="42">
        <f>IF(Table2[[#This Row],[Ship Mode]]=Introduction!$C$42,1,0)</f>
        <v>0</v>
      </c>
      <c r="N495" s="41">
        <f>IF(Table2[[#This Row],[Ship Mode]]=Introduction!$C$44,1,0)</f>
        <v>1</v>
      </c>
      <c r="O495" s="41">
        <f>IF(Table2[[#This Row],[Customer Segment]]=Introduction!$D$45,1,0)</f>
        <v>0</v>
      </c>
      <c r="P495" s="41">
        <f>IF(Table2[[#This Row],[Customer Segment]]=Introduction!$D$42,1,0)</f>
        <v>0</v>
      </c>
      <c r="Q495" s="41">
        <f>IF(Table2[[#This Row],[Customer Segment]]=Introduction!$D$44,1,0)</f>
        <v>0</v>
      </c>
      <c r="R495" s="1">
        <v>79.680000000000007</v>
      </c>
      <c r="S4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425.23282966459681</v>
      </c>
    </row>
    <row r="496" spans="1:19" x14ac:dyDescent="0.2">
      <c r="A496" s="1" t="s">
        <v>13</v>
      </c>
      <c r="B496" s="1" t="s">
        <v>2</v>
      </c>
      <c r="C496" s="1" t="s">
        <v>3</v>
      </c>
      <c r="D496" s="37">
        <v>0.05</v>
      </c>
      <c r="E496" s="37">
        <v>120.98</v>
      </c>
      <c r="F496" s="37">
        <v>30</v>
      </c>
      <c r="G496" s="37">
        <v>0.64</v>
      </c>
      <c r="H496" s="37">
        <v>-78.759200000000007</v>
      </c>
      <c r="I496" s="42">
        <f>IF(Table2[[#This Row],[Order Priority]]=Introduction!$B$42,1,0)</f>
        <v>0</v>
      </c>
      <c r="J496" s="42">
        <f>IF(Table2[[#This Row],[Order Priority]]=Introduction!$B$43,1,0)</f>
        <v>1</v>
      </c>
      <c r="K496" s="42">
        <f>IF(Table2[[#This Row],[Order Priority]]=Introduction!$B$44,1,0)</f>
        <v>0</v>
      </c>
      <c r="L496" s="42">
        <f>IF(Table2[[#This Row],[Order Priority]]=Introduction!$B$45,1,0)</f>
        <v>0</v>
      </c>
      <c r="M496" s="42">
        <f>IF(Table2[[#This Row],[Ship Mode]]=Introduction!$C$42,1,0)</f>
        <v>1</v>
      </c>
      <c r="N496" s="41">
        <f>IF(Table2[[#This Row],[Ship Mode]]=Introduction!$C$44,1,0)</f>
        <v>0</v>
      </c>
      <c r="O496" s="41">
        <f>IF(Table2[[#This Row],[Customer Segment]]=Introduction!$D$45,1,0)</f>
        <v>1</v>
      </c>
      <c r="P496" s="41">
        <f>IF(Table2[[#This Row],[Customer Segment]]=Introduction!$D$42,1,0)</f>
        <v>0</v>
      </c>
      <c r="Q496" s="41">
        <f>IF(Table2[[#This Row],[Customer Segment]]=Introduction!$D$44,1,0)</f>
        <v>0</v>
      </c>
      <c r="R496" s="34">
        <v>251.06</v>
      </c>
      <c r="S4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1448.3737751765982</v>
      </c>
    </row>
    <row r="497" spans="1:19" x14ac:dyDescent="0.2">
      <c r="A497" s="1" t="s">
        <v>23</v>
      </c>
      <c r="B497" s="1" t="s">
        <v>14</v>
      </c>
      <c r="C497" s="1" t="s">
        <v>3</v>
      </c>
      <c r="D497" s="39">
        <v>0.1</v>
      </c>
      <c r="E497" s="39">
        <v>7.31</v>
      </c>
      <c r="F497" s="39">
        <v>0.49</v>
      </c>
      <c r="G497" s="39">
        <v>0.38</v>
      </c>
      <c r="H497" s="39">
        <v>19.064699999999998</v>
      </c>
      <c r="I497" s="42">
        <f>IF(Table2[[#This Row],[Order Priority]]=Introduction!$B$42,1,0)</f>
        <v>0</v>
      </c>
      <c r="J497" s="42">
        <f>IF(Table2[[#This Row],[Order Priority]]=Introduction!$B$43,1,0)</f>
        <v>0</v>
      </c>
      <c r="K497" s="42">
        <f>IF(Table2[[#This Row],[Order Priority]]=Introduction!$B$44,1,0)</f>
        <v>1</v>
      </c>
      <c r="L497" s="42">
        <f>IF(Table2[[#This Row],[Order Priority]]=Introduction!$B$45,1,0)</f>
        <v>0</v>
      </c>
      <c r="M497" s="42">
        <f>IF(Table2[[#This Row],[Ship Mode]]=Introduction!$C$42,1,0)</f>
        <v>0</v>
      </c>
      <c r="N497" s="41">
        <f>IF(Table2[[#This Row],[Ship Mode]]=Introduction!$C$44,1,0)</f>
        <v>1</v>
      </c>
      <c r="O497" s="41">
        <f>IF(Table2[[#This Row],[Customer Segment]]=Introduction!$D$45,1,0)</f>
        <v>1</v>
      </c>
      <c r="P497" s="41">
        <f>IF(Table2[[#This Row],[Customer Segment]]=Introduction!$D$42,1,0)</f>
        <v>0</v>
      </c>
      <c r="Q497" s="41">
        <f>IF(Table2[[#This Row],[Customer Segment]]=Introduction!$D$44,1,0)</f>
        <v>0</v>
      </c>
      <c r="R497" s="1">
        <v>27.63</v>
      </c>
      <c r="S4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13.437469536150086</v>
      </c>
    </row>
    <row r="498" spans="1:19" x14ac:dyDescent="0.2">
      <c r="A498" s="1" t="s">
        <v>23</v>
      </c>
      <c r="B498" s="1" t="s">
        <v>14</v>
      </c>
      <c r="C498" s="1" t="s">
        <v>3</v>
      </c>
      <c r="D498" s="37">
        <v>0.08</v>
      </c>
      <c r="E498" s="37">
        <v>6.7</v>
      </c>
      <c r="F498" s="37">
        <v>1.56</v>
      </c>
      <c r="G498" s="37">
        <v>0.52</v>
      </c>
      <c r="H498" s="37">
        <v>10.56</v>
      </c>
      <c r="I498" s="42">
        <f>IF(Table2[[#This Row],[Order Priority]]=Introduction!$B$42,1,0)</f>
        <v>0</v>
      </c>
      <c r="J498" s="42">
        <f>IF(Table2[[#This Row],[Order Priority]]=Introduction!$B$43,1,0)</f>
        <v>0</v>
      </c>
      <c r="K498" s="42">
        <f>IF(Table2[[#This Row],[Order Priority]]=Introduction!$B$44,1,0)</f>
        <v>1</v>
      </c>
      <c r="L498" s="42">
        <f>IF(Table2[[#This Row],[Order Priority]]=Introduction!$B$45,1,0)</f>
        <v>0</v>
      </c>
      <c r="M498" s="42">
        <f>IF(Table2[[#This Row],[Ship Mode]]=Introduction!$C$42,1,0)</f>
        <v>0</v>
      </c>
      <c r="N498" s="41">
        <f>IF(Table2[[#This Row],[Ship Mode]]=Introduction!$C$44,1,0)</f>
        <v>1</v>
      </c>
      <c r="O498" s="41">
        <f>IF(Table2[[#This Row],[Customer Segment]]=Introduction!$D$45,1,0)</f>
        <v>1</v>
      </c>
      <c r="P498" s="41">
        <f>IF(Table2[[#This Row],[Customer Segment]]=Introduction!$D$42,1,0)</f>
        <v>0</v>
      </c>
      <c r="Q498" s="41">
        <f>IF(Table2[[#This Row],[Customer Segment]]=Introduction!$D$44,1,0)</f>
        <v>0</v>
      </c>
      <c r="R498" s="34">
        <v>31.21</v>
      </c>
      <c r="S4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161.97381923631406</v>
      </c>
    </row>
    <row r="499" spans="1:19" x14ac:dyDescent="0.2">
      <c r="A499" s="1" t="s">
        <v>92</v>
      </c>
      <c r="B499" s="1" t="s">
        <v>14</v>
      </c>
      <c r="C499" s="1" t="s">
        <v>15</v>
      </c>
      <c r="D499" s="39">
        <v>0</v>
      </c>
      <c r="E499" s="39">
        <v>55.99</v>
      </c>
      <c r="F499" s="39">
        <v>2.5</v>
      </c>
      <c r="G499" s="39">
        <v>0.83</v>
      </c>
      <c r="H499" s="39">
        <v>-121.05808</v>
      </c>
      <c r="I499" s="42">
        <f>IF(Table2[[#This Row],[Order Priority]]=Introduction!$B$42,1,0)</f>
        <v>0</v>
      </c>
      <c r="J499" s="42">
        <f>IF(Table2[[#This Row],[Order Priority]]=Introduction!$B$43,1,0)</f>
        <v>0</v>
      </c>
      <c r="K499" s="42">
        <f>IF(Table2[[#This Row],[Order Priority]]=Introduction!$B$44,1,0)</f>
        <v>0</v>
      </c>
      <c r="L499" s="42">
        <f>IF(Table2[[#This Row],[Order Priority]]=Introduction!$B$45,1,0)</f>
        <v>1</v>
      </c>
      <c r="M499" s="42">
        <f>IF(Table2[[#This Row],[Ship Mode]]=Introduction!$C$42,1,0)</f>
        <v>0</v>
      </c>
      <c r="N499" s="41">
        <f>IF(Table2[[#This Row],[Ship Mode]]=Introduction!$C$44,1,0)</f>
        <v>1</v>
      </c>
      <c r="O499" s="41">
        <f>IF(Table2[[#This Row],[Customer Segment]]=Introduction!$D$45,1,0)</f>
        <v>0</v>
      </c>
      <c r="P499" s="41">
        <f>IF(Table2[[#This Row],[Customer Segment]]=Introduction!$D$42,1,0)</f>
        <v>1</v>
      </c>
      <c r="Q499" s="41">
        <f>IF(Table2[[#This Row],[Customer Segment]]=Introduction!$D$44,1,0)</f>
        <v>0</v>
      </c>
      <c r="R499" s="1">
        <v>52.1</v>
      </c>
      <c r="S4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431.23848961731147</v>
      </c>
    </row>
    <row r="500" spans="1:19" x14ac:dyDescent="0.2">
      <c r="A500" s="1" t="s">
        <v>92</v>
      </c>
      <c r="B500" s="1" t="s">
        <v>14</v>
      </c>
      <c r="C500" s="1" t="s">
        <v>47</v>
      </c>
      <c r="D500" s="37">
        <v>0.03</v>
      </c>
      <c r="E500" s="37">
        <v>12.53</v>
      </c>
      <c r="F500" s="37">
        <v>7.17</v>
      </c>
      <c r="G500" s="37">
        <v>0.38</v>
      </c>
      <c r="H500" s="37">
        <v>-20.320499999999999</v>
      </c>
      <c r="I500" s="42">
        <f>IF(Table2[[#This Row],[Order Priority]]=Introduction!$B$42,1,0)</f>
        <v>0</v>
      </c>
      <c r="J500" s="42">
        <f>IF(Table2[[#This Row],[Order Priority]]=Introduction!$B$43,1,0)</f>
        <v>0</v>
      </c>
      <c r="K500" s="42">
        <f>IF(Table2[[#This Row],[Order Priority]]=Introduction!$B$44,1,0)</f>
        <v>0</v>
      </c>
      <c r="L500" s="42">
        <f>IF(Table2[[#This Row],[Order Priority]]=Introduction!$B$45,1,0)</f>
        <v>1</v>
      </c>
      <c r="M500" s="42">
        <f>IF(Table2[[#This Row],[Ship Mode]]=Introduction!$C$42,1,0)</f>
        <v>0</v>
      </c>
      <c r="N500" s="41">
        <f>IF(Table2[[#This Row],[Ship Mode]]=Introduction!$C$44,1,0)</f>
        <v>1</v>
      </c>
      <c r="O500" s="41">
        <f>IF(Table2[[#This Row],[Customer Segment]]=Introduction!$D$45,1,0)</f>
        <v>0</v>
      </c>
      <c r="P500" s="41">
        <f>IF(Table2[[#This Row],[Customer Segment]]=Introduction!$D$42,1,0)</f>
        <v>0</v>
      </c>
      <c r="Q500" s="41">
        <f>IF(Table2[[#This Row],[Customer Segment]]=Introduction!$D$44,1,0)</f>
        <v>1</v>
      </c>
      <c r="R500" s="34">
        <v>19.32</v>
      </c>
      <c r="S5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192.82124427713524</v>
      </c>
    </row>
    <row r="501" spans="1:19" x14ac:dyDescent="0.2">
      <c r="A501" s="1" t="s">
        <v>92</v>
      </c>
      <c r="B501" s="1" t="s">
        <v>14</v>
      </c>
      <c r="C501" s="1" t="s">
        <v>15</v>
      </c>
      <c r="D501" s="39">
        <v>0.05</v>
      </c>
      <c r="E501" s="39">
        <v>6.48</v>
      </c>
      <c r="F501" s="39">
        <v>8.19</v>
      </c>
      <c r="G501" s="39">
        <v>0.37</v>
      </c>
      <c r="H501" s="39">
        <v>-164.18</v>
      </c>
      <c r="I501" s="42">
        <f>IF(Table2[[#This Row],[Order Priority]]=Introduction!$B$42,1,0)</f>
        <v>0</v>
      </c>
      <c r="J501" s="42">
        <f>IF(Table2[[#This Row],[Order Priority]]=Introduction!$B$43,1,0)</f>
        <v>0</v>
      </c>
      <c r="K501" s="42">
        <f>IF(Table2[[#This Row],[Order Priority]]=Introduction!$B$44,1,0)</f>
        <v>0</v>
      </c>
      <c r="L501" s="42">
        <f>IF(Table2[[#This Row],[Order Priority]]=Introduction!$B$45,1,0)</f>
        <v>1</v>
      </c>
      <c r="M501" s="42">
        <f>IF(Table2[[#This Row],[Ship Mode]]=Introduction!$C$42,1,0)</f>
        <v>0</v>
      </c>
      <c r="N501" s="41">
        <f>IF(Table2[[#This Row],[Ship Mode]]=Introduction!$C$44,1,0)</f>
        <v>1</v>
      </c>
      <c r="O501" s="41">
        <f>IF(Table2[[#This Row],[Customer Segment]]=Introduction!$D$45,1,0)</f>
        <v>0</v>
      </c>
      <c r="P501" s="41">
        <f>IF(Table2[[#This Row],[Customer Segment]]=Introduction!$D$42,1,0)</f>
        <v>1</v>
      </c>
      <c r="Q501" s="41">
        <f>IF(Table2[[#This Row],[Customer Segment]]=Introduction!$D$44,1,0)</f>
        <v>0</v>
      </c>
      <c r="R501" s="1">
        <v>58.5</v>
      </c>
      <c r="S5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-26.161638967413502</v>
      </c>
    </row>
    <row r="502" spans="1:19" x14ac:dyDescent="0.2">
      <c r="A502" s="1" t="s">
        <v>92</v>
      </c>
      <c r="B502" s="1" t="s">
        <v>14</v>
      </c>
      <c r="C502" s="1" t="s">
        <v>47</v>
      </c>
      <c r="D502" s="37">
        <v>0.06</v>
      </c>
      <c r="E502" s="37">
        <v>7.1</v>
      </c>
      <c r="F502" s="37">
        <v>6.05</v>
      </c>
      <c r="G502" s="37">
        <v>0.39</v>
      </c>
      <c r="H502" s="37">
        <v>-42.170499999999997</v>
      </c>
      <c r="I502" s="42">
        <f>IF(Table2[[#This Row],[Order Priority]]=Introduction!$B$42,1,0)</f>
        <v>0</v>
      </c>
      <c r="J502" s="42">
        <f>IF(Table2[[#This Row],[Order Priority]]=Introduction!$B$43,1,0)</f>
        <v>0</v>
      </c>
      <c r="K502" s="42">
        <f>IF(Table2[[#This Row],[Order Priority]]=Introduction!$B$44,1,0)</f>
        <v>0</v>
      </c>
      <c r="L502" s="42">
        <f>IF(Table2[[#This Row],[Order Priority]]=Introduction!$B$45,1,0)</f>
        <v>1</v>
      </c>
      <c r="M502" s="42">
        <f>IF(Table2[[#This Row],[Ship Mode]]=Introduction!$C$42,1,0)</f>
        <v>0</v>
      </c>
      <c r="N502" s="41">
        <f>IF(Table2[[#This Row],[Ship Mode]]=Introduction!$C$44,1,0)</f>
        <v>1</v>
      </c>
      <c r="O502" s="41">
        <f>IF(Table2[[#This Row],[Customer Segment]]=Introduction!$D$45,1,0)</f>
        <v>0</v>
      </c>
      <c r="P502" s="41">
        <f>IF(Table2[[#This Row],[Customer Segment]]=Introduction!$D$42,1,0)</f>
        <v>0</v>
      </c>
      <c r="Q502" s="41">
        <f>IF(Table2[[#This Row],[Customer Segment]]=Introduction!$D$44,1,0)</f>
        <v>1</v>
      </c>
      <c r="R502" s="34">
        <v>29.99</v>
      </c>
      <c r="S5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110.96374366128759</v>
      </c>
    </row>
    <row r="503" spans="1:19" x14ac:dyDescent="0.2">
      <c r="A503" s="1" t="s">
        <v>46</v>
      </c>
      <c r="B503" s="1" t="s">
        <v>14</v>
      </c>
      <c r="C503" s="1" t="s">
        <v>47</v>
      </c>
      <c r="D503" s="39">
        <v>0.04</v>
      </c>
      <c r="E503" s="39">
        <v>150.97999999999999</v>
      </c>
      <c r="F503" s="39">
        <v>13.99</v>
      </c>
      <c r="G503" s="39">
        <v>0.38</v>
      </c>
      <c r="H503" s="39">
        <v>606.05460000000005</v>
      </c>
      <c r="I503" s="42">
        <f>IF(Table2[[#This Row],[Order Priority]]=Introduction!$B$42,1,0)</f>
        <v>0</v>
      </c>
      <c r="J503" s="42">
        <f>IF(Table2[[#This Row],[Order Priority]]=Introduction!$B$43,1,0)</f>
        <v>0</v>
      </c>
      <c r="K503" s="42">
        <f>IF(Table2[[#This Row],[Order Priority]]=Introduction!$B$44,1,0)</f>
        <v>0</v>
      </c>
      <c r="L503" s="42">
        <f>IF(Table2[[#This Row],[Order Priority]]=Introduction!$B$45,1,0)</f>
        <v>0</v>
      </c>
      <c r="M503" s="42">
        <f>IF(Table2[[#This Row],[Ship Mode]]=Introduction!$C$42,1,0)</f>
        <v>0</v>
      </c>
      <c r="N503" s="41">
        <f>IF(Table2[[#This Row],[Ship Mode]]=Introduction!$C$44,1,0)</f>
        <v>1</v>
      </c>
      <c r="O503" s="41">
        <f>IF(Table2[[#This Row],[Customer Segment]]=Introduction!$D$45,1,0)</f>
        <v>0</v>
      </c>
      <c r="P503" s="41">
        <f>IF(Table2[[#This Row],[Customer Segment]]=Introduction!$D$42,1,0)</f>
        <v>0</v>
      </c>
      <c r="Q503" s="41">
        <f>IF(Table2[[#This Row],[Customer Segment]]=Introduction!$D$44,1,0)</f>
        <v>1</v>
      </c>
      <c r="R503" s="1">
        <v>878.34</v>
      </c>
      <c r="S5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1638.1916579477538</v>
      </c>
    </row>
    <row r="504" spans="1:19" x14ac:dyDescent="0.2">
      <c r="A504" s="1" t="s">
        <v>46</v>
      </c>
      <c r="B504" s="1" t="s">
        <v>14</v>
      </c>
      <c r="C504" s="1" t="s">
        <v>47</v>
      </c>
      <c r="D504" s="37">
        <v>0.04</v>
      </c>
      <c r="E504" s="37">
        <v>176.19</v>
      </c>
      <c r="F504" s="37">
        <v>11.87</v>
      </c>
      <c r="G504" s="37">
        <v>0.62</v>
      </c>
      <c r="H504" s="37">
        <v>320.10000000000002</v>
      </c>
      <c r="I504" s="42">
        <f>IF(Table2[[#This Row],[Order Priority]]=Introduction!$B$42,1,0)</f>
        <v>0</v>
      </c>
      <c r="J504" s="42">
        <f>IF(Table2[[#This Row],[Order Priority]]=Introduction!$B$43,1,0)</f>
        <v>0</v>
      </c>
      <c r="K504" s="42">
        <f>IF(Table2[[#This Row],[Order Priority]]=Introduction!$B$44,1,0)</f>
        <v>0</v>
      </c>
      <c r="L504" s="42">
        <f>IF(Table2[[#This Row],[Order Priority]]=Introduction!$B$45,1,0)</f>
        <v>0</v>
      </c>
      <c r="M504" s="42">
        <f>IF(Table2[[#This Row],[Ship Mode]]=Introduction!$C$42,1,0)</f>
        <v>0</v>
      </c>
      <c r="N504" s="41">
        <f>IF(Table2[[#This Row],[Ship Mode]]=Introduction!$C$44,1,0)</f>
        <v>1</v>
      </c>
      <c r="O504" s="41">
        <f>IF(Table2[[#This Row],[Customer Segment]]=Introduction!$D$45,1,0)</f>
        <v>0</v>
      </c>
      <c r="P504" s="41">
        <f>IF(Table2[[#This Row],[Customer Segment]]=Introduction!$D$42,1,0)</f>
        <v>0</v>
      </c>
      <c r="Q504" s="41">
        <f>IF(Table2[[#This Row],[Customer Segment]]=Introduction!$D$44,1,0)</f>
        <v>1</v>
      </c>
      <c r="R504" s="34">
        <v>676.57</v>
      </c>
      <c r="S5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1565.2428647972542</v>
      </c>
    </row>
    <row r="505" spans="1:19" x14ac:dyDescent="0.2">
      <c r="A505" s="1" t="s">
        <v>1</v>
      </c>
      <c r="B505" s="1" t="s">
        <v>2</v>
      </c>
      <c r="C505" s="1" t="s">
        <v>47</v>
      </c>
      <c r="D505" s="39">
        <v>0.02</v>
      </c>
      <c r="E505" s="39">
        <v>120.98</v>
      </c>
      <c r="F505" s="39">
        <v>58.64</v>
      </c>
      <c r="G505" s="39">
        <v>0.75</v>
      </c>
      <c r="H505" s="39">
        <v>-1330.5</v>
      </c>
      <c r="I505" s="42">
        <f>IF(Table2[[#This Row],[Order Priority]]=Introduction!$B$42,1,0)</f>
        <v>1</v>
      </c>
      <c r="J505" s="42">
        <f>IF(Table2[[#This Row],[Order Priority]]=Introduction!$B$43,1,0)</f>
        <v>0</v>
      </c>
      <c r="K505" s="42">
        <f>IF(Table2[[#This Row],[Order Priority]]=Introduction!$B$44,1,0)</f>
        <v>0</v>
      </c>
      <c r="L505" s="42">
        <f>IF(Table2[[#This Row],[Order Priority]]=Introduction!$B$45,1,0)</f>
        <v>0</v>
      </c>
      <c r="M505" s="42">
        <f>IF(Table2[[#This Row],[Ship Mode]]=Introduction!$C$42,1,0)</f>
        <v>1</v>
      </c>
      <c r="N505" s="41">
        <f>IF(Table2[[#This Row],[Ship Mode]]=Introduction!$C$44,1,0)</f>
        <v>0</v>
      </c>
      <c r="O505" s="41">
        <f>IF(Table2[[#This Row],[Customer Segment]]=Introduction!$D$45,1,0)</f>
        <v>0</v>
      </c>
      <c r="P505" s="41">
        <f>IF(Table2[[#This Row],[Customer Segment]]=Introduction!$D$42,1,0)</f>
        <v>0</v>
      </c>
      <c r="Q505" s="41">
        <f>IF(Table2[[#This Row],[Customer Segment]]=Introduction!$D$44,1,0)</f>
        <v>1</v>
      </c>
      <c r="R505" s="1">
        <v>1370.99</v>
      </c>
      <c r="S5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1401.3806307947796</v>
      </c>
    </row>
    <row r="506" spans="1:19" x14ac:dyDescent="0.2">
      <c r="A506" s="1" t="s">
        <v>1</v>
      </c>
      <c r="B506" s="1" t="s">
        <v>14</v>
      </c>
      <c r="C506" s="1" t="s">
        <v>47</v>
      </c>
      <c r="D506" s="37">
        <v>0.03</v>
      </c>
      <c r="E506" s="37">
        <v>194.3</v>
      </c>
      <c r="F506" s="37">
        <v>11.54</v>
      </c>
      <c r="G506" s="37">
        <v>0.59</v>
      </c>
      <c r="H506" s="37">
        <v>2861.01</v>
      </c>
      <c r="I506" s="42">
        <f>IF(Table2[[#This Row],[Order Priority]]=Introduction!$B$42,1,0)</f>
        <v>1</v>
      </c>
      <c r="J506" s="42">
        <f>IF(Table2[[#This Row],[Order Priority]]=Introduction!$B$43,1,0)</f>
        <v>0</v>
      </c>
      <c r="K506" s="42">
        <f>IF(Table2[[#This Row],[Order Priority]]=Introduction!$B$44,1,0)</f>
        <v>0</v>
      </c>
      <c r="L506" s="42">
        <f>IF(Table2[[#This Row],[Order Priority]]=Introduction!$B$45,1,0)</f>
        <v>0</v>
      </c>
      <c r="M506" s="42">
        <f>IF(Table2[[#This Row],[Ship Mode]]=Introduction!$C$42,1,0)</f>
        <v>0</v>
      </c>
      <c r="N506" s="41">
        <f>IF(Table2[[#This Row],[Ship Mode]]=Introduction!$C$44,1,0)</f>
        <v>1</v>
      </c>
      <c r="O506" s="41">
        <f>IF(Table2[[#This Row],[Customer Segment]]=Introduction!$D$45,1,0)</f>
        <v>0</v>
      </c>
      <c r="P506" s="41">
        <f>IF(Table2[[#This Row],[Customer Segment]]=Introduction!$D$42,1,0)</f>
        <v>0</v>
      </c>
      <c r="Q506" s="41">
        <f>IF(Table2[[#This Row],[Customer Segment]]=Introduction!$D$44,1,0)</f>
        <v>1</v>
      </c>
      <c r="R506" s="34">
        <v>8549.0400000000009</v>
      </c>
      <c r="S5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4285.4757732524631</v>
      </c>
    </row>
    <row r="507" spans="1:19" x14ac:dyDescent="0.2">
      <c r="A507" s="1" t="s">
        <v>1</v>
      </c>
      <c r="B507" s="1" t="s">
        <v>14</v>
      </c>
      <c r="C507" s="1" t="s">
        <v>47</v>
      </c>
      <c r="D507" s="39">
        <v>0.03</v>
      </c>
      <c r="E507" s="39">
        <v>194.3</v>
      </c>
      <c r="F507" s="39">
        <v>11.54</v>
      </c>
      <c r="G507" s="39">
        <v>0.59</v>
      </c>
      <c r="H507" s="39">
        <v>1544.9306999999999</v>
      </c>
      <c r="I507" s="42">
        <f>IF(Table2[[#This Row],[Order Priority]]=Introduction!$B$42,1,0)</f>
        <v>1</v>
      </c>
      <c r="J507" s="42">
        <f>IF(Table2[[#This Row],[Order Priority]]=Introduction!$B$43,1,0)</f>
        <v>0</v>
      </c>
      <c r="K507" s="42">
        <f>IF(Table2[[#This Row],[Order Priority]]=Introduction!$B$44,1,0)</f>
        <v>0</v>
      </c>
      <c r="L507" s="42">
        <f>IF(Table2[[#This Row],[Order Priority]]=Introduction!$B$45,1,0)</f>
        <v>0</v>
      </c>
      <c r="M507" s="42">
        <f>IF(Table2[[#This Row],[Ship Mode]]=Introduction!$C$42,1,0)</f>
        <v>0</v>
      </c>
      <c r="N507" s="41">
        <f>IF(Table2[[#This Row],[Ship Mode]]=Introduction!$C$44,1,0)</f>
        <v>1</v>
      </c>
      <c r="O507" s="41">
        <f>IF(Table2[[#This Row],[Customer Segment]]=Introduction!$D$45,1,0)</f>
        <v>0</v>
      </c>
      <c r="P507" s="41">
        <f>IF(Table2[[#This Row],[Customer Segment]]=Introduction!$D$42,1,0)</f>
        <v>0</v>
      </c>
      <c r="Q507" s="41">
        <f>IF(Table2[[#This Row],[Customer Segment]]=Introduction!$D$44,1,0)</f>
        <v>1</v>
      </c>
      <c r="R507" s="1">
        <v>2239.0300000000002</v>
      </c>
      <c r="S5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2937.7767173574871</v>
      </c>
    </row>
    <row r="508" spans="1:19" x14ac:dyDescent="0.2">
      <c r="A508" s="1" t="s">
        <v>13</v>
      </c>
      <c r="B508" s="1" t="s">
        <v>2</v>
      </c>
      <c r="C508" s="1" t="s">
        <v>15</v>
      </c>
      <c r="D508" s="37">
        <v>0.03</v>
      </c>
      <c r="E508" s="37">
        <v>124.49</v>
      </c>
      <c r="F508" s="37">
        <v>51.94</v>
      </c>
      <c r="G508" s="37">
        <v>0.63</v>
      </c>
      <c r="H508" s="37">
        <v>-4.0179999999999998</v>
      </c>
      <c r="I508" s="42">
        <f>IF(Table2[[#This Row],[Order Priority]]=Introduction!$B$42,1,0)</f>
        <v>0</v>
      </c>
      <c r="J508" s="42">
        <f>IF(Table2[[#This Row],[Order Priority]]=Introduction!$B$43,1,0)</f>
        <v>1</v>
      </c>
      <c r="K508" s="42">
        <f>IF(Table2[[#This Row],[Order Priority]]=Introduction!$B$44,1,0)</f>
        <v>0</v>
      </c>
      <c r="L508" s="42">
        <f>IF(Table2[[#This Row],[Order Priority]]=Introduction!$B$45,1,0)</f>
        <v>0</v>
      </c>
      <c r="M508" s="42">
        <f>IF(Table2[[#This Row],[Ship Mode]]=Introduction!$C$42,1,0)</f>
        <v>1</v>
      </c>
      <c r="N508" s="41">
        <f>IF(Table2[[#This Row],[Ship Mode]]=Introduction!$C$44,1,0)</f>
        <v>0</v>
      </c>
      <c r="O508" s="41">
        <f>IF(Table2[[#This Row],[Customer Segment]]=Introduction!$D$45,1,0)</f>
        <v>0</v>
      </c>
      <c r="P508" s="41">
        <f>IF(Table2[[#This Row],[Customer Segment]]=Introduction!$D$42,1,0)</f>
        <v>1</v>
      </c>
      <c r="Q508" s="41">
        <f>IF(Table2[[#This Row],[Customer Segment]]=Introduction!$D$44,1,0)</f>
        <v>0</v>
      </c>
      <c r="R508" s="34">
        <v>894.88</v>
      </c>
      <c r="S5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2127.3211589428465</v>
      </c>
    </row>
    <row r="509" spans="1:19" x14ac:dyDescent="0.2">
      <c r="A509" s="1" t="s">
        <v>13</v>
      </c>
      <c r="B509" s="1" t="s">
        <v>2</v>
      </c>
      <c r="C509" s="1" t="s">
        <v>47</v>
      </c>
      <c r="D509" s="39">
        <v>0.05</v>
      </c>
      <c r="E509" s="39">
        <v>80.97</v>
      </c>
      <c r="F509" s="39">
        <v>30.06</v>
      </c>
      <c r="G509" s="39">
        <v>0.4</v>
      </c>
      <c r="H509" s="39">
        <v>565.17999999999995</v>
      </c>
      <c r="I509" s="42">
        <f>IF(Table2[[#This Row],[Order Priority]]=Introduction!$B$42,1,0)</f>
        <v>0</v>
      </c>
      <c r="J509" s="42">
        <f>IF(Table2[[#This Row],[Order Priority]]=Introduction!$B$43,1,0)</f>
        <v>1</v>
      </c>
      <c r="K509" s="42">
        <f>IF(Table2[[#This Row],[Order Priority]]=Introduction!$B$44,1,0)</f>
        <v>0</v>
      </c>
      <c r="L509" s="42">
        <f>IF(Table2[[#This Row],[Order Priority]]=Introduction!$B$45,1,0)</f>
        <v>0</v>
      </c>
      <c r="M509" s="42">
        <f>IF(Table2[[#This Row],[Ship Mode]]=Introduction!$C$42,1,0)</f>
        <v>1</v>
      </c>
      <c r="N509" s="41">
        <f>IF(Table2[[#This Row],[Ship Mode]]=Introduction!$C$44,1,0)</f>
        <v>0</v>
      </c>
      <c r="O509" s="41">
        <f>IF(Table2[[#This Row],[Customer Segment]]=Introduction!$D$45,1,0)</f>
        <v>0</v>
      </c>
      <c r="P509" s="41">
        <f>IF(Table2[[#This Row],[Customer Segment]]=Introduction!$D$42,1,0)</f>
        <v>0</v>
      </c>
      <c r="Q509" s="41">
        <f>IF(Table2[[#This Row],[Customer Segment]]=Introduction!$D$44,1,0)</f>
        <v>1</v>
      </c>
      <c r="R509" s="1">
        <v>904.25</v>
      </c>
      <c r="S5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1824.0756703754776</v>
      </c>
    </row>
    <row r="510" spans="1:19" x14ac:dyDescent="0.2">
      <c r="A510" s="1" t="s">
        <v>13</v>
      </c>
      <c r="B510" s="1" t="s">
        <v>14</v>
      </c>
      <c r="C510" s="1" t="s">
        <v>47</v>
      </c>
      <c r="D510" s="37">
        <v>0</v>
      </c>
      <c r="E510" s="37">
        <v>6.48</v>
      </c>
      <c r="F510" s="37">
        <v>10.050000000000001</v>
      </c>
      <c r="G510" s="37">
        <v>0.37</v>
      </c>
      <c r="H510" s="37">
        <v>-38.72</v>
      </c>
      <c r="I510" s="42">
        <f>IF(Table2[[#This Row],[Order Priority]]=Introduction!$B$42,1,0)</f>
        <v>0</v>
      </c>
      <c r="J510" s="42">
        <f>IF(Table2[[#This Row],[Order Priority]]=Introduction!$B$43,1,0)</f>
        <v>1</v>
      </c>
      <c r="K510" s="42">
        <f>IF(Table2[[#This Row],[Order Priority]]=Introduction!$B$44,1,0)</f>
        <v>0</v>
      </c>
      <c r="L510" s="42">
        <f>IF(Table2[[#This Row],[Order Priority]]=Introduction!$B$45,1,0)</f>
        <v>0</v>
      </c>
      <c r="M510" s="42">
        <f>IF(Table2[[#This Row],[Ship Mode]]=Introduction!$C$42,1,0)</f>
        <v>0</v>
      </c>
      <c r="N510" s="41">
        <f>IF(Table2[[#This Row],[Ship Mode]]=Introduction!$C$44,1,0)</f>
        <v>1</v>
      </c>
      <c r="O510" s="41">
        <f>IF(Table2[[#This Row],[Customer Segment]]=Introduction!$D$45,1,0)</f>
        <v>0</v>
      </c>
      <c r="P510" s="41">
        <f>IF(Table2[[#This Row],[Customer Segment]]=Introduction!$D$42,1,0)</f>
        <v>0</v>
      </c>
      <c r="Q510" s="41">
        <f>IF(Table2[[#This Row],[Customer Segment]]=Introduction!$D$44,1,0)</f>
        <v>1</v>
      </c>
      <c r="R510" s="34">
        <v>16.309999999999999</v>
      </c>
      <c r="S5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230.88703322563686</v>
      </c>
    </row>
    <row r="511" spans="1:19" x14ac:dyDescent="0.2">
      <c r="A511" s="1" t="s">
        <v>92</v>
      </c>
      <c r="B511" s="1" t="s">
        <v>14</v>
      </c>
      <c r="C511" s="1" t="s">
        <v>70</v>
      </c>
      <c r="D511" s="39">
        <v>7.0000000000000007E-2</v>
      </c>
      <c r="E511" s="39">
        <v>5.98</v>
      </c>
      <c r="F511" s="39">
        <v>5.46</v>
      </c>
      <c r="G511" s="39">
        <v>0.36</v>
      </c>
      <c r="H511" s="39">
        <v>46.65</v>
      </c>
      <c r="I511" s="42">
        <f>IF(Table2[[#This Row],[Order Priority]]=Introduction!$B$42,1,0)</f>
        <v>0</v>
      </c>
      <c r="J511" s="42">
        <f>IF(Table2[[#This Row],[Order Priority]]=Introduction!$B$43,1,0)</f>
        <v>0</v>
      </c>
      <c r="K511" s="42">
        <f>IF(Table2[[#This Row],[Order Priority]]=Introduction!$B$44,1,0)</f>
        <v>0</v>
      </c>
      <c r="L511" s="42">
        <f>IF(Table2[[#This Row],[Order Priority]]=Introduction!$B$45,1,0)</f>
        <v>1</v>
      </c>
      <c r="M511" s="42">
        <f>IF(Table2[[#This Row],[Ship Mode]]=Introduction!$C$42,1,0)</f>
        <v>0</v>
      </c>
      <c r="N511" s="41">
        <f>IF(Table2[[#This Row],[Ship Mode]]=Introduction!$C$44,1,0)</f>
        <v>1</v>
      </c>
      <c r="O511" s="41">
        <f>IF(Table2[[#This Row],[Customer Segment]]=Introduction!$D$45,1,0)</f>
        <v>0</v>
      </c>
      <c r="P511" s="41">
        <f>IF(Table2[[#This Row],[Customer Segment]]=Introduction!$D$42,1,0)</f>
        <v>0</v>
      </c>
      <c r="Q511" s="41">
        <f>IF(Table2[[#This Row],[Customer Segment]]=Introduction!$D$44,1,0)</f>
        <v>0</v>
      </c>
      <c r="R511" s="1">
        <v>32.76</v>
      </c>
      <c r="S5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120.11882801974068</v>
      </c>
    </row>
    <row r="512" spans="1:19" x14ac:dyDescent="0.2">
      <c r="A512" s="1" t="s">
        <v>92</v>
      </c>
      <c r="B512" s="1" t="s">
        <v>14</v>
      </c>
      <c r="C512" s="1" t="s">
        <v>70</v>
      </c>
      <c r="D512" s="37">
        <v>0.1</v>
      </c>
      <c r="E512" s="37">
        <v>7.28</v>
      </c>
      <c r="F512" s="37">
        <v>5.47</v>
      </c>
      <c r="G512" s="37">
        <v>0.35</v>
      </c>
      <c r="H512" s="37">
        <v>167.334</v>
      </c>
      <c r="I512" s="42">
        <f>IF(Table2[[#This Row],[Order Priority]]=Introduction!$B$42,1,0)</f>
        <v>0</v>
      </c>
      <c r="J512" s="42">
        <f>IF(Table2[[#This Row],[Order Priority]]=Introduction!$B$43,1,0)</f>
        <v>0</v>
      </c>
      <c r="K512" s="42">
        <f>IF(Table2[[#This Row],[Order Priority]]=Introduction!$B$44,1,0)</f>
        <v>0</v>
      </c>
      <c r="L512" s="42">
        <f>IF(Table2[[#This Row],[Order Priority]]=Introduction!$B$45,1,0)</f>
        <v>1</v>
      </c>
      <c r="M512" s="42">
        <f>IF(Table2[[#This Row],[Ship Mode]]=Introduction!$C$42,1,0)</f>
        <v>0</v>
      </c>
      <c r="N512" s="41">
        <f>IF(Table2[[#This Row],[Ship Mode]]=Introduction!$C$44,1,0)</f>
        <v>1</v>
      </c>
      <c r="O512" s="41">
        <f>IF(Table2[[#This Row],[Customer Segment]]=Introduction!$D$45,1,0)</f>
        <v>0</v>
      </c>
      <c r="P512" s="41">
        <f>IF(Table2[[#This Row],[Customer Segment]]=Introduction!$D$42,1,0)</f>
        <v>0</v>
      </c>
      <c r="Q512" s="41">
        <f>IF(Table2[[#This Row],[Customer Segment]]=Introduction!$D$44,1,0)</f>
        <v>0</v>
      </c>
      <c r="R512" s="34">
        <v>83.14</v>
      </c>
      <c r="S5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219.91486415589557</v>
      </c>
    </row>
    <row r="513" spans="1:19" x14ac:dyDescent="0.2">
      <c r="A513" s="1" t="s">
        <v>1</v>
      </c>
      <c r="B513" s="1" t="s">
        <v>14</v>
      </c>
      <c r="C513" s="1" t="s">
        <v>47</v>
      </c>
      <c r="D513" s="39">
        <v>0.05</v>
      </c>
      <c r="E513" s="39">
        <v>16.98</v>
      </c>
      <c r="F513" s="39">
        <v>7.78</v>
      </c>
      <c r="G513" s="39">
        <v>0.56999999999999995</v>
      </c>
      <c r="H513" s="39">
        <v>-47.28</v>
      </c>
      <c r="I513" s="42">
        <f>IF(Table2[[#This Row],[Order Priority]]=Introduction!$B$42,1,0)</f>
        <v>1</v>
      </c>
      <c r="J513" s="42">
        <f>IF(Table2[[#This Row],[Order Priority]]=Introduction!$B$43,1,0)</f>
        <v>0</v>
      </c>
      <c r="K513" s="42">
        <f>IF(Table2[[#This Row],[Order Priority]]=Introduction!$B$44,1,0)</f>
        <v>0</v>
      </c>
      <c r="L513" s="42">
        <f>IF(Table2[[#This Row],[Order Priority]]=Introduction!$B$45,1,0)</f>
        <v>0</v>
      </c>
      <c r="M513" s="42">
        <f>IF(Table2[[#This Row],[Ship Mode]]=Introduction!$C$42,1,0)</f>
        <v>0</v>
      </c>
      <c r="N513" s="41">
        <f>IF(Table2[[#This Row],[Ship Mode]]=Introduction!$C$44,1,0)</f>
        <v>1</v>
      </c>
      <c r="O513" s="41">
        <f>IF(Table2[[#This Row],[Customer Segment]]=Introduction!$D$45,1,0)</f>
        <v>0</v>
      </c>
      <c r="P513" s="41">
        <f>IF(Table2[[#This Row],[Customer Segment]]=Introduction!$D$42,1,0)</f>
        <v>0</v>
      </c>
      <c r="Q513" s="41">
        <f>IF(Table2[[#This Row],[Customer Segment]]=Introduction!$D$44,1,0)</f>
        <v>1</v>
      </c>
      <c r="R513" s="1">
        <v>761.67</v>
      </c>
      <c r="S5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617.97291496405353</v>
      </c>
    </row>
    <row r="514" spans="1:19" x14ac:dyDescent="0.2">
      <c r="A514" s="1" t="s">
        <v>1</v>
      </c>
      <c r="B514" s="1" t="s">
        <v>14</v>
      </c>
      <c r="C514" s="1" t="s">
        <v>47</v>
      </c>
      <c r="D514" s="37">
        <v>0.03</v>
      </c>
      <c r="E514" s="37">
        <v>115.99</v>
      </c>
      <c r="F514" s="37">
        <v>4.2300000000000004</v>
      </c>
      <c r="G514" s="37">
        <v>0.56000000000000005</v>
      </c>
      <c r="H514" s="37">
        <v>722.24099999999999</v>
      </c>
      <c r="I514" s="42">
        <f>IF(Table2[[#This Row],[Order Priority]]=Introduction!$B$42,1,0)</f>
        <v>1</v>
      </c>
      <c r="J514" s="42">
        <f>IF(Table2[[#This Row],[Order Priority]]=Introduction!$B$43,1,0)</f>
        <v>0</v>
      </c>
      <c r="K514" s="42">
        <f>IF(Table2[[#This Row],[Order Priority]]=Introduction!$B$44,1,0)</f>
        <v>0</v>
      </c>
      <c r="L514" s="42">
        <f>IF(Table2[[#This Row],[Order Priority]]=Introduction!$B$45,1,0)</f>
        <v>0</v>
      </c>
      <c r="M514" s="42">
        <f>IF(Table2[[#This Row],[Ship Mode]]=Introduction!$C$42,1,0)</f>
        <v>0</v>
      </c>
      <c r="N514" s="41">
        <f>IF(Table2[[#This Row],[Ship Mode]]=Introduction!$C$44,1,0)</f>
        <v>1</v>
      </c>
      <c r="O514" s="41">
        <f>IF(Table2[[#This Row],[Customer Segment]]=Introduction!$D$45,1,0)</f>
        <v>0</v>
      </c>
      <c r="P514" s="41">
        <f>IF(Table2[[#This Row],[Customer Segment]]=Introduction!$D$42,1,0)</f>
        <v>0</v>
      </c>
      <c r="Q514" s="41">
        <f>IF(Table2[[#This Row],[Customer Segment]]=Introduction!$D$44,1,0)</f>
        <v>1</v>
      </c>
      <c r="R514" s="34">
        <v>5014.07</v>
      </c>
      <c r="S5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1622.9831934029353</v>
      </c>
    </row>
    <row r="515" spans="1:19" x14ac:dyDescent="0.2">
      <c r="A515" s="1" t="s">
        <v>1</v>
      </c>
      <c r="B515" s="1" t="s">
        <v>14</v>
      </c>
      <c r="C515" s="1" t="s">
        <v>47</v>
      </c>
      <c r="D515" s="39">
        <v>0.05</v>
      </c>
      <c r="E515" s="39">
        <v>16.98</v>
      </c>
      <c r="F515" s="39">
        <v>7.78</v>
      </c>
      <c r="G515" s="39">
        <v>0.56999999999999995</v>
      </c>
      <c r="H515" s="39">
        <v>-161</v>
      </c>
      <c r="I515" s="42">
        <f>IF(Table2[[#This Row],[Order Priority]]=Introduction!$B$42,1,0)</f>
        <v>1</v>
      </c>
      <c r="J515" s="42">
        <f>IF(Table2[[#This Row],[Order Priority]]=Introduction!$B$43,1,0)</f>
        <v>0</v>
      </c>
      <c r="K515" s="42">
        <f>IF(Table2[[#This Row],[Order Priority]]=Introduction!$B$44,1,0)</f>
        <v>0</v>
      </c>
      <c r="L515" s="42">
        <f>IF(Table2[[#This Row],[Order Priority]]=Introduction!$B$45,1,0)</f>
        <v>0</v>
      </c>
      <c r="M515" s="42">
        <f>IF(Table2[[#This Row],[Ship Mode]]=Introduction!$C$42,1,0)</f>
        <v>0</v>
      </c>
      <c r="N515" s="41">
        <f>IF(Table2[[#This Row],[Ship Mode]]=Introduction!$C$44,1,0)</f>
        <v>1</v>
      </c>
      <c r="O515" s="41">
        <f>IF(Table2[[#This Row],[Customer Segment]]=Introduction!$D$45,1,0)</f>
        <v>0</v>
      </c>
      <c r="P515" s="41">
        <f>IF(Table2[[#This Row],[Customer Segment]]=Introduction!$D$42,1,0)</f>
        <v>0</v>
      </c>
      <c r="Q515" s="41">
        <f>IF(Table2[[#This Row],[Customer Segment]]=Introduction!$D$44,1,0)</f>
        <v>1</v>
      </c>
      <c r="R515" s="1">
        <v>186.19</v>
      </c>
      <c r="S5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501.52070981473122</v>
      </c>
    </row>
    <row r="516" spans="1:19" x14ac:dyDescent="0.2">
      <c r="A516" s="1" t="s">
        <v>1</v>
      </c>
      <c r="B516" s="1" t="s">
        <v>14</v>
      </c>
      <c r="C516" s="1" t="s">
        <v>47</v>
      </c>
      <c r="D516" s="37">
        <v>0.03</v>
      </c>
      <c r="E516" s="37">
        <v>115.99</v>
      </c>
      <c r="F516" s="37">
        <v>4.2300000000000004</v>
      </c>
      <c r="G516" s="37">
        <v>0.56000000000000005</v>
      </c>
      <c r="H516" s="37">
        <v>848.3646</v>
      </c>
      <c r="I516" s="42">
        <f>IF(Table2[[#This Row],[Order Priority]]=Introduction!$B$42,1,0)</f>
        <v>1</v>
      </c>
      <c r="J516" s="42">
        <f>IF(Table2[[#This Row],[Order Priority]]=Introduction!$B$43,1,0)</f>
        <v>0</v>
      </c>
      <c r="K516" s="42">
        <f>IF(Table2[[#This Row],[Order Priority]]=Introduction!$B$44,1,0)</f>
        <v>0</v>
      </c>
      <c r="L516" s="42">
        <f>IF(Table2[[#This Row],[Order Priority]]=Introduction!$B$45,1,0)</f>
        <v>0</v>
      </c>
      <c r="M516" s="42">
        <f>IF(Table2[[#This Row],[Ship Mode]]=Introduction!$C$42,1,0)</f>
        <v>0</v>
      </c>
      <c r="N516" s="41">
        <f>IF(Table2[[#This Row],[Ship Mode]]=Introduction!$C$44,1,0)</f>
        <v>1</v>
      </c>
      <c r="O516" s="41">
        <f>IF(Table2[[#This Row],[Customer Segment]]=Introduction!$D$45,1,0)</f>
        <v>0</v>
      </c>
      <c r="P516" s="41">
        <f>IF(Table2[[#This Row],[Customer Segment]]=Introduction!$D$42,1,0)</f>
        <v>0</v>
      </c>
      <c r="Q516" s="41">
        <f>IF(Table2[[#This Row],[Customer Segment]]=Introduction!$D$44,1,0)</f>
        <v>1</v>
      </c>
      <c r="R516" s="34">
        <v>1227.94</v>
      </c>
      <c r="S5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1752.1370040023994</v>
      </c>
    </row>
    <row r="517" spans="1:19" x14ac:dyDescent="0.2">
      <c r="A517" s="1" t="s">
        <v>1</v>
      </c>
      <c r="B517" s="1" t="s">
        <v>14</v>
      </c>
      <c r="C517" s="1" t="s">
        <v>47</v>
      </c>
      <c r="D517" s="39">
        <v>0.05</v>
      </c>
      <c r="E517" s="39">
        <v>2.08</v>
      </c>
      <c r="F517" s="39">
        <v>2.56</v>
      </c>
      <c r="G517" s="39">
        <v>0.55000000000000004</v>
      </c>
      <c r="H517" s="39">
        <v>-1045.0160000000001</v>
      </c>
      <c r="I517" s="42">
        <f>IF(Table2[[#This Row],[Order Priority]]=Introduction!$B$42,1,0)</f>
        <v>1</v>
      </c>
      <c r="J517" s="42">
        <f>IF(Table2[[#This Row],[Order Priority]]=Introduction!$B$43,1,0)</f>
        <v>0</v>
      </c>
      <c r="K517" s="42">
        <f>IF(Table2[[#This Row],[Order Priority]]=Introduction!$B$44,1,0)</f>
        <v>0</v>
      </c>
      <c r="L517" s="42">
        <f>IF(Table2[[#This Row],[Order Priority]]=Introduction!$B$45,1,0)</f>
        <v>0</v>
      </c>
      <c r="M517" s="42">
        <f>IF(Table2[[#This Row],[Ship Mode]]=Introduction!$C$42,1,0)</f>
        <v>0</v>
      </c>
      <c r="N517" s="41">
        <f>IF(Table2[[#This Row],[Ship Mode]]=Introduction!$C$44,1,0)</f>
        <v>1</v>
      </c>
      <c r="O517" s="41">
        <f>IF(Table2[[#This Row],[Customer Segment]]=Introduction!$D$45,1,0)</f>
        <v>0</v>
      </c>
      <c r="P517" s="41">
        <f>IF(Table2[[#This Row],[Customer Segment]]=Introduction!$D$42,1,0)</f>
        <v>0</v>
      </c>
      <c r="Q517" s="41">
        <f>IF(Table2[[#This Row],[Customer Segment]]=Introduction!$D$44,1,0)</f>
        <v>1</v>
      </c>
      <c r="R517" s="1">
        <v>40.93</v>
      </c>
      <c r="S5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-611.31978821076768</v>
      </c>
    </row>
    <row r="518" spans="1:19" x14ac:dyDescent="0.2">
      <c r="A518" s="1" t="s">
        <v>1</v>
      </c>
      <c r="B518" s="1" t="s">
        <v>2</v>
      </c>
      <c r="C518" s="1" t="s">
        <v>47</v>
      </c>
      <c r="D518" s="37">
        <v>0.09</v>
      </c>
      <c r="E518" s="37">
        <v>348.21</v>
      </c>
      <c r="F518" s="37">
        <v>40.19</v>
      </c>
      <c r="G518" s="37">
        <v>0.62</v>
      </c>
      <c r="H518" s="37">
        <v>-93.85</v>
      </c>
      <c r="I518" s="42">
        <f>IF(Table2[[#This Row],[Order Priority]]=Introduction!$B$42,1,0)</f>
        <v>1</v>
      </c>
      <c r="J518" s="42">
        <f>IF(Table2[[#This Row],[Order Priority]]=Introduction!$B$43,1,0)</f>
        <v>0</v>
      </c>
      <c r="K518" s="42">
        <f>IF(Table2[[#This Row],[Order Priority]]=Introduction!$B$44,1,0)</f>
        <v>0</v>
      </c>
      <c r="L518" s="42">
        <f>IF(Table2[[#This Row],[Order Priority]]=Introduction!$B$45,1,0)</f>
        <v>0</v>
      </c>
      <c r="M518" s="42">
        <f>IF(Table2[[#This Row],[Ship Mode]]=Introduction!$C$42,1,0)</f>
        <v>1</v>
      </c>
      <c r="N518" s="41">
        <f>IF(Table2[[#This Row],[Ship Mode]]=Introduction!$C$44,1,0)</f>
        <v>0</v>
      </c>
      <c r="O518" s="41">
        <f>IF(Table2[[#This Row],[Customer Segment]]=Introduction!$D$45,1,0)</f>
        <v>0</v>
      </c>
      <c r="P518" s="41">
        <f>IF(Table2[[#This Row],[Customer Segment]]=Introduction!$D$42,1,0)</f>
        <v>0</v>
      </c>
      <c r="Q518" s="41">
        <f>IF(Table2[[#This Row],[Customer Segment]]=Introduction!$D$44,1,0)</f>
        <v>1</v>
      </c>
      <c r="R518" s="34">
        <v>662.8</v>
      </c>
      <c r="S5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2715.4349891015022</v>
      </c>
    </row>
    <row r="519" spans="1:19" x14ac:dyDescent="0.2">
      <c r="A519" s="1" t="s">
        <v>1</v>
      </c>
      <c r="B519" s="1" t="s">
        <v>2</v>
      </c>
      <c r="C519" s="1" t="s">
        <v>47</v>
      </c>
      <c r="D519" s="39">
        <v>0.09</v>
      </c>
      <c r="E519" s="39">
        <v>348.21</v>
      </c>
      <c r="F519" s="39">
        <v>40.19</v>
      </c>
      <c r="G519" s="39">
        <v>0.62</v>
      </c>
      <c r="H519" s="39">
        <v>-93.85</v>
      </c>
      <c r="I519" s="42">
        <f>IF(Table2[[#This Row],[Order Priority]]=Introduction!$B$42,1,0)</f>
        <v>1</v>
      </c>
      <c r="J519" s="42">
        <f>IF(Table2[[#This Row],[Order Priority]]=Introduction!$B$43,1,0)</f>
        <v>0</v>
      </c>
      <c r="K519" s="42">
        <f>IF(Table2[[#This Row],[Order Priority]]=Introduction!$B$44,1,0)</f>
        <v>0</v>
      </c>
      <c r="L519" s="42">
        <f>IF(Table2[[#This Row],[Order Priority]]=Introduction!$B$45,1,0)</f>
        <v>0</v>
      </c>
      <c r="M519" s="42">
        <f>IF(Table2[[#This Row],[Ship Mode]]=Introduction!$C$42,1,0)</f>
        <v>1</v>
      </c>
      <c r="N519" s="41">
        <f>IF(Table2[[#This Row],[Ship Mode]]=Introduction!$C$44,1,0)</f>
        <v>0</v>
      </c>
      <c r="O519" s="41">
        <f>IF(Table2[[#This Row],[Customer Segment]]=Introduction!$D$45,1,0)</f>
        <v>0</v>
      </c>
      <c r="P519" s="41">
        <f>IF(Table2[[#This Row],[Customer Segment]]=Introduction!$D$42,1,0)</f>
        <v>0</v>
      </c>
      <c r="Q519" s="41">
        <f>IF(Table2[[#This Row],[Customer Segment]]=Introduction!$D$44,1,0)</f>
        <v>1</v>
      </c>
      <c r="R519" s="1">
        <v>2651.21</v>
      </c>
      <c r="S5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2715.4349891015022</v>
      </c>
    </row>
    <row r="520" spans="1:19" x14ac:dyDescent="0.2">
      <c r="A520" s="1" t="s">
        <v>1</v>
      </c>
      <c r="B520" s="1" t="s">
        <v>14</v>
      </c>
      <c r="C520" s="1" t="s">
        <v>15</v>
      </c>
      <c r="D520" s="37">
        <v>0.09</v>
      </c>
      <c r="E520" s="37">
        <v>1.82</v>
      </c>
      <c r="F520" s="37">
        <v>0.83</v>
      </c>
      <c r="G520" s="37">
        <v>0.56999999999999995</v>
      </c>
      <c r="H520" s="37">
        <v>-6.734</v>
      </c>
      <c r="I520" s="42">
        <f>IF(Table2[[#This Row],[Order Priority]]=Introduction!$B$42,1,0)</f>
        <v>1</v>
      </c>
      <c r="J520" s="42">
        <f>IF(Table2[[#This Row],[Order Priority]]=Introduction!$B$43,1,0)</f>
        <v>0</v>
      </c>
      <c r="K520" s="42">
        <f>IF(Table2[[#This Row],[Order Priority]]=Introduction!$B$44,1,0)</f>
        <v>0</v>
      </c>
      <c r="L520" s="42">
        <f>IF(Table2[[#This Row],[Order Priority]]=Introduction!$B$45,1,0)</f>
        <v>0</v>
      </c>
      <c r="M520" s="42">
        <f>IF(Table2[[#This Row],[Ship Mode]]=Introduction!$C$42,1,0)</f>
        <v>0</v>
      </c>
      <c r="N520" s="41">
        <f>IF(Table2[[#This Row],[Ship Mode]]=Introduction!$C$44,1,0)</f>
        <v>1</v>
      </c>
      <c r="O520" s="41">
        <f>IF(Table2[[#This Row],[Customer Segment]]=Introduction!$D$45,1,0)</f>
        <v>0</v>
      </c>
      <c r="P520" s="41">
        <f>IF(Table2[[#This Row],[Customer Segment]]=Introduction!$D$42,1,0)</f>
        <v>1</v>
      </c>
      <c r="Q520" s="41">
        <f>IF(Table2[[#This Row],[Customer Segment]]=Introduction!$D$44,1,0)</f>
        <v>0</v>
      </c>
      <c r="R520" s="34">
        <v>36.82</v>
      </c>
      <c r="S5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334.0922575580621</v>
      </c>
    </row>
    <row r="521" spans="1:19" x14ac:dyDescent="0.2">
      <c r="A521" s="1" t="s">
        <v>1</v>
      </c>
      <c r="B521" s="1" t="s">
        <v>14</v>
      </c>
      <c r="C521" s="1" t="s">
        <v>15</v>
      </c>
      <c r="D521" s="39">
        <v>0.08</v>
      </c>
      <c r="E521" s="39">
        <v>4.4800000000000004</v>
      </c>
      <c r="F521" s="39">
        <v>2.5</v>
      </c>
      <c r="G521" s="39">
        <v>0.37</v>
      </c>
      <c r="H521" s="39">
        <v>-3.2448000000000001</v>
      </c>
      <c r="I521" s="42">
        <f>IF(Table2[[#This Row],[Order Priority]]=Introduction!$B$42,1,0)</f>
        <v>1</v>
      </c>
      <c r="J521" s="42">
        <f>IF(Table2[[#This Row],[Order Priority]]=Introduction!$B$43,1,0)</f>
        <v>0</v>
      </c>
      <c r="K521" s="42">
        <f>IF(Table2[[#This Row],[Order Priority]]=Introduction!$B$44,1,0)</f>
        <v>0</v>
      </c>
      <c r="L521" s="42">
        <f>IF(Table2[[#This Row],[Order Priority]]=Introduction!$B$45,1,0)</f>
        <v>0</v>
      </c>
      <c r="M521" s="42">
        <f>IF(Table2[[#This Row],[Ship Mode]]=Introduction!$C$42,1,0)</f>
        <v>0</v>
      </c>
      <c r="N521" s="41">
        <f>IF(Table2[[#This Row],[Ship Mode]]=Introduction!$C$44,1,0)</f>
        <v>1</v>
      </c>
      <c r="O521" s="41">
        <f>IF(Table2[[#This Row],[Customer Segment]]=Introduction!$D$45,1,0)</f>
        <v>0</v>
      </c>
      <c r="P521" s="41">
        <f>IF(Table2[[#This Row],[Customer Segment]]=Introduction!$D$42,1,0)</f>
        <v>1</v>
      </c>
      <c r="Q521" s="41">
        <f>IF(Table2[[#This Row],[Customer Segment]]=Introduction!$D$44,1,0)</f>
        <v>0</v>
      </c>
      <c r="R521" s="1">
        <v>80.2</v>
      </c>
      <c r="S5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232.52885772579464</v>
      </c>
    </row>
    <row r="522" spans="1:19" x14ac:dyDescent="0.2">
      <c r="A522" s="1" t="s">
        <v>13</v>
      </c>
      <c r="B522" s="1" t="s">
        <v>14</v>
      </c>
      <c r="C522" s="1" t="s">
        <v>3</v>
      </c>
      <c r="D522" s="37">
        <v>0.01</v>
      </c>
      <c r="E522" s="37">
        <v>8.33</v>
      </c>
      <c r="F522" s="37">
        <v>1.99</v>
      </c>
      <c r="G522" s="37">
        <v>0.52</v>
      </c>
      <c r="H522" s="37">
        <v>15.895200000000001</v>
      </c>
      <c r="I522" s="42">
        <f>IF(Table2[[#This Row],[Order Priority]]=Introduction!$B$42,1,0)</f>
        <v>0</v>
      </c>
      <c r="J522" s="42">
        <f>IF(Table2[[#This Row],[Order Priority]]=Introduction!$B$43,1,0)</f>
        <v>1</v>
      </c>
      <c r="K522" s="42">
        <f>IF(Table2[[#This Row],[Order Priority]]=Introduction!$B$44,1,0)</f>
        <v>0</v>
      </c>
      <c r="L522" s="42">
        <f>IF(Table2[[#This Row],[Order Priority]]=Introduction!$B$45,1,0)</f>
        <v>0</v>
      </c>
      <c r="M522" s="42">
        <f>IF(Table2[[#This Row],[Ship Mode]]=Introduction!$C$42,1,0)</f>
        <v>0</v>
      </c>
      <c r="N522" s="41">
        <f>IF(Table2[[#This Row],[Ship Mode]]=Introduction!$C$44,1,0)</f>
        <v>1</v>
      </c>
      <c r="O522" s="41">
        <f>IF(Table2[[#This Row],[Customer Segment]]=Introduction!$D$45,1,0)</f>
        <v>1</v>
      </c>
      <c r="P522" s="41">
        <f>IF(Table2[[#This Row],[Customer Segment]]=Introduction!$D$42,1,0)</f>
        <v>0</v>
      </c>
      <c r="Q522" s="41">
        <f>IF(Table2[[#This Row],[Customer Segment]]=Introduction!$D$44,1,0)</f>
        <v>0</v>
      </c>
      <c r="R522" s="34">
        <v>70.16</v>
      </c>
      <c r="S5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148.43113375727327</v>
      </c>
    </row>
    <row r="523" spans="1:19" x14ac:dyDescent="0.2">
      <c r="A523" s="1" t="s">
        <v>13</v>
      </c>
      <c r="B523" s="1" t="s">
        <v>14</v>
      </c>
      <c r="C523" s="1" t="s">
        <v>3</v>
      </c>
      <c r="D523" s="39">
        <v>0.04</v>
      </c>
      <c r="E523" s="39">
        <v>85.99</v>
      </c>
      <c r="F523" s="39">
        <v>0.99</v>
      </c>
      <c r="G523" s="39">
        <v>0.55000000000000004</v>
      </c>
      <c r="H523" s="39">
        <v>855.99329999999998</v>
      </c>
      <c r="I523" s="42">
        <f>IF(Table2[[#This Row],[Order Priority]]=Introduction!$B$42,1,0)</f>
        <v>0</v>
      </c>
      <c r="J523" s="42">
        <f>IF(Table2[[#This Row],[Order Priority]]=Introduction!$B$43,1,0)</f>
        <v>1</v>
      </c>
      <c r="K523" s="42">
        <f>IF(Table2[[#This Row],[Order Priority]]=Introduction!$B$44,1,0)</f>
        <v>0</v>
      </c>
      <c r="L523" s="42">
        <f>IF(Table2[[#This Row],[Order Priority]]=Introduction!$B$45,1,0)</f>
        <v>0</v>
      </c>
      <c r="M523" s="42">
        <f>IF(Table2[[#This Row],[Ship Mode]]=Introduction!$C$42,1,0)</f>
        <v>0</v>
      </c>
      <c r="N523" s="41">
        <f>IF(Table2[[#This Row],[Ship Mode]]=Introduction!$C$44,1,0)</f>
        <v>1</v>
      </c>
      <c r="O523" s="41">
        <f>IF(Table2[[#This Row],[Customer Segment]]=Introduction!$D$45,1,0)</f>
        <v>1</v>
      </c>
      <c r="P523" s="41">
        <f>IF(Table2[[#This Row],[Customer Segment]]=Introduction!$D$42,1,0)</f>
        <v>0</v>
      </c>
      <c r="Q523" s="41">
        <f>IF(Table2[[#This Row],[Customer Segment]]=Introduction!$D$44,1,0)</f>
        <v>0</v>
      </c>
      <c r="R523" s="1">
        <v>1240.57</v>
      </c>
      <c r="S5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1229.5066181076038</v>
      </c>
    </row>
    <row r="524" spans="1:19" x14ac:dyDescent="0.2">
      <c r="A524" s="1" t="s">
        <v>13</v>
      </c>
      <c r="B524" s="1" t="s">
        <v>14</v>
      </c>
      <c r="C524" s="1" t="s">
        <v>3</v>
      </c>
      <c r="D524" s="37">
        <v>0.01</v>
      </c>
      <c r="E524" s="37">
        <v>8.33</v>
      </c>
      <c r="F524" s="37">
        <v>1.99</v>
      </c>
      <c r="G524" s="37">
        <v>0.52</v>
      </c>
      <c r="H524" s="37">
        <v>10.74</v>
      </c>
      <c r="I524" s="42">
        <f>IF(Table2[[#This Row],[Order Priority]]=Introduction!$B$42,1,0)</f>
        <v>0</v>
      </c>
      <c r="J524" s="42">
        <f>IF(Table2[[#This Row],[Order Priority]]=Introduction!$B$43,1,0)</f>
        <v>1</v>
      </c>
      <c r="K524" s="42">
        <f>IF(Table2[[#This Row],[Order Priority]]=Introduction!$B$44,1,0)</f>
        <v>0</v>
      </c>
      <c r="L524" s="42">
        <f>IF(Table2[[#This Row],[Order Priority]]=Introduction!$B$45,1,0)</f>
        <v>0</v>
      </c>
      <c r="M524" s="42">
        <f>IF(Table2[[#This Row],[Ship Mode]]=Introduction!$C$42,1,0)</f>
        <v>0</v>
      </c>
      <c r="N524" s="41">
        <f>IF(Table2[[#This Row],[Ship Mode]]=Introduction!$C$44,1,0)</f>
        <v>1</v>
      </c>
      <c r="O524" s="41">
        <f>IF(Table2[[#This Row],[Customer Segment]]=Introduction!$D$45,1,0)</f>
        <v>1</v>
      </c>
      <c r="P524" s="41">
        <f>IF(Table2[[#This Row],[Customer Segment]]=Introduction!$D$42,1,0)</f>
        <v>0</v>
      </c>
      <c r="Q524" s="41">
        <f>IF(Table2[[#This Row],[Customer Segment]]=Introduction!$D$44,1,0)</f>
        <v>0</v>
      </c>
      <c r="R524" s="34">
        <v>280.62</v>
      </c>
      <c r="S5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143.15207635324774</v>
      </c>
    </row>
    <row r="525" spans="1:19" x14ac:dyDescent="0.2">
      <c r="A525" s="1" t="s">
        <v>13</v>
      </c>
      <c r="B525" s="1" t="s">
        <v>14</v>
      </c>
      <c r="C525" s="1" t="s">
        <v>15</v>
      </c>
      <c r="D525" s="39">
        <v>0.06</v>
      </c>
      <c r="E525" s="39">
        <v>175.99</v>
      </c>
      <c r="F525" s="39">
        <v>8.99</v>
      </c>
      <c r="G525" s="39">
        <v>0.56999999999999995</v>
      </c>
      <c r="H525" s="39">
        <v>48.47148</v>
      </c>
      <c r="I525" s="42">
        <f>IF(Table2[[#This Row],[Order Priority]]=Introduction!$B$42,1,0)</f>
        <v>0</v>
      </c>
      <c r="J525" s="42">
        <f>IF(Table2[[#This Row],[Order Priority]]=Introduction!$B$43,1,0)</f>
        <v>1</v>
      </c>
      <c r="K525" s="42">
        <f>IF(Table2[[#This Row],[Order Priority]]=Introduction!$B$44,1,0)</f>
        <v>0</v>
      </c>
      <c r="L525" s="42">
        <f>IF(Table2[[#This Row],[Order Priority]]=Introduction!$B$45,1,0)</f>
        <v>0</v>
      </c>
      <c r="M525" s="42">
        <f>IF(Table2[[#This Row],[Ship Mode]]=Introduction!$C$42,1,0)</f>
        <v>0</v>
      </c>
      <c r="N525" s="41">
        <f>IF(Table2[[#This Row],[Ship Mode]]=Introduction!$C$44,1,0)</f>
        <v>1</v>
      </c>
      <c r="O525" s="41">
        <f>IF(Table2[[#This Row],[Customer Segment]]=Introduction!$D$45,1,0)</f>
        <v>0</v>
      </c>
      <c r="P525" s="41">
        <f>IF(Table2[[#This Row],[Customer Segment]]=Introduction!$D$42,1,0)</f>
        <v>1</v>
      </c>
      <c r="Q525" s="41">
        <f>IF(Table2[[#This Row],[Customer Segment]]=Introduction!$D$44,1,0)</f>
        <v>0</v>
      </c>
      <c r="R525" s="1">
        <v>1013.84</v>
      </c>
      <c r="S5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889.19182223234816</v>
      </c>
    </row>
    <row r="526" spans="1:19" x14ac:dyDescent="0.2">
      <c r="A526" s="1" t="s">
        <v>23</v>
      </c>
      <c r="B526" s="1" t="s">
        <v>14</v>
      </c>
      <c r="C526" s="1" t="s">
        <v>47</v>
      </c>
      <c r="D526" s="37">
        <v>0.04</v>
      </c>
      <c r="E526" s="37">
        <v>60.65</v>
      </c>
      <c r="F526" s="37">
        <v>12.23</v>
      </c>
      <c r="G526" s="37">
        <v>0.64</v>
      </c>
      <c r="H526" s="37">
        <v>116.5063</v>
      </c>
      <c r="I526" s="42">
        <f>IF(Table2[[#This Row],[Order Priority]]=Introduction!$B$42,1,0)</f>
        <v>0</v>
      </c>
      <c r="J526" s="42">
        <f>IF(Table2[[#This Row],[Order Priority]]=Introduction!$B$43,1,0)</f>
        <v>0</v>
      </c>
      <c r="K526" s="42">
        <f>IF(Table2[[#This Row],[Order Priority]]=Introduction!$B$44,1,0)</f>
        <v>1</v>
      </c>
      <c r="L526" s="42">
        <f>IF(Table2[[#This Row],[Order Priority]]=Introduction!$B$45,1,0)</f>
        <v>0</v>
      </c>
      <c r="M526" s="42">
        <f>IF(Table2[[#This Row],[Ship Mode]]=Introduction!$C$42,1,0)</f>
        <v>0</v>
      </c>
      <c r="N526" s="41">
        <f>IF(Table2[[#This Row],[Ship Mode]]=Introduction!$C$44,1,0)</f>
        <v>1</v>
      </c>
      <c r="O526" s="41">
        <f>IF(Table2[[#This Row],[Customer Segment]]=Introduction!$D$45,1,0)</f>
        <v>0</v>
      </c>
      <c r="P526" s="41">
        <f>IF(Table2[[#This Row],[Customer Segment]]=Introduction!$D$42,1,0)</f>
        <v>0</v>
      </c>
      <c r="Q526" s="41">
        <f>IF(Table2[[#This Row],[Customer Segment]]=Introduction!$D$44,1,0)</f>
        <v>1</v>
      </c>
      <c r="R526" s="34">
        <v>256.77</v>
      </c>
      <c r="S5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900.06352437078556</v>
      </c>
    </row>
    <row r="527" spans="1:19" x14ac:dyDescent="0.2">
      <c r="A527" s="1" t="s">
        <v>23</v>
      </c>
      <c r="B527" s="1" t="s">
        <v>14</v>
      </c>
      <c r="C527" s="1" t="s">
        <v>47</v>
      </c>
      <c r="D527" s="39">
        <v>0.04</v>
      </c>
      <c r="E527" s="39">
        <v>60.65</v>
      </c>
      <c r="F527" s="39">
        <v>12.23</v>
      </c>
      <c r="G527" s="39">
        <v>0.64</v>
      </c>
      <c r="H527" s="39">
        <v>44.2911</v>
      </c>
      <c r="I527" s="42">
        <f>IF(Table2[[#This Row],[Order Priority]]=Introduction!$B$42,1,0)</f>
        <v>0</v>
      </c>
      <c r="J527" s="42">
        <f>IF(Table2[[#This Row],[Order Priority]]=Introduction!$B$43,1,0)</f>
        <v>0</v>
      </c>
      <c r="K527" s="42">
        <f>IF(Table2[[#This Row],[Order Priority]]=Introduction!$B$44,1,0)</f>
        <v>1</v>
      </c>
      <c r="L527" s="42">
        <f>IF(Table2[[#This Row],[Order Priority]]=Introduction!$B$45,1,0)</f>
        <v>0</v>
      </c>
      <c r="M527" s="42">
        <f>IF(Table2[[#This Row],[Ship Mode]]=Introduction!$C$42,1,0)</f>
        <v>0</v>
      </c>
      <c r="N527" s="41">
        <f>IF(Table2[[#This Row],[Ship Mode]]=Introduction!$C$44,1,0)</f>
        <v>1</v>
      </c>
      <c r="O527" s="41">
        <f>IF(Table2[[#This Row],[Customer Segment]]=Introduction!$D$45,1,0)</f>
        <v>0</v>
      </c>
      <c r="P527" s="41">
        <f>IF(Table2[[#This Row],[Customer Segment]]=Introduction!$D$42,1,0)</f>
        <v>0</v>
      </c>
      <c r="Q527" s="41">
        <f>IF(Table2[[#This Row],[Customer Segment]]=Introduction!$D$44,1,0)</f>
        <v>1</v>
      </c>
      <c r="R527" s="1">
        <v>64.19</v>
      </c>
      <c r="S5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826.11330202379872</v>
      </c>
    </row>
    <row r="528" spans="1:19" x14ac:dyDescent="0.2">
      <c r="A528" s="1" t="s">
        <v>46</v>
      </c>
      <c r="B528" s="1" t="s">
        <v>2</v>
      </c>
      <c r="C528" s="1" t="s">
        <v>15</v>
      </c>
      <c r="D528" s="37">
        <v>0</v>
      </c>
      <c r="E528" s="37">
        <v>236.97</v>
      </c>
      <c r="F528" s="37">
        <v>59.24</v>
      </c>
      <c r="G528" s="37">
        <v>0.61</v>
      </c>
      <c r="H528" s="37">
        <v>1192.04</v>
      </c>
      <c r="I528" s="42">
        <f>IF(Table2[[#This Row],[Order Priority]]=Introduction!$B$42,1,0)</f>
        <v>0</v>
      </c>
      <c r="J528" s="42">
        <f>IF(Table2[[#This Row],[Order Priority]]=Introduction!$B$43,1,0)</f>
        <v>0</v>
      </c>
      <c r="K528" s="42">
        <f>IF(Table2[[#This Row],[Order Priority]]=Introduction!$B$44,1,0)</f>
        <v>0</v>
      </c>
      <c r="L528" s="42">
        <f>IF(Table2[[#This Row],[Order Priority]]=Introduction!$B$45,1,0)</f>
        <v>0</v>
      </c>
      <c r="M528" s="42">
        <f>IF(Table2[[#This Row],[Ship Mode]]=Introduction!$C$42,1,0)</f>
        <v>1</v>
      </c>
      <c r="N528" s="41">
        <f>IF(Table2[[#This Row],[Ship Mode]]=Introduction!$C$44,1,0)</f>
        <v>0</v>
      </c>
      <c r="O528" s="41">
        <f>IF(Table2[[#This Row],[Customer Segment]]=Introduction!$D$45,1,0)</f>
        <v>0</v>
      </c>
      <c r="P528" s="41">
        <f>IF(Table2[[#This Row],[Customer Segment]]=Introduction!$D$42,1,0)</f>
        <v>1</v>
      </c>
      <c r="Q528" s="41">
        <f>IF(Table2[[#This Row],[Customer Segment]]=Introduction!$D$44,1,0)</f>
        <v>0</v>
      </c>
      <c r="R528" s="34">
        <v>1769.91</v>
      </c>
      <c r="S5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4113.021289994741</v>
      </c>
    </row>
    <row r="529" spans="1:19" x14ac:dyDescent="0.2">
      <c r="A529" s="1" t="s">
        <v>46</v>
      </c>
      <c r="B529" s="1" t="s">
        <v>2</v>
      </c>
      <c r="C529" s="1" t="s">
        <v>15</v>
      </c>
      <c r="D529" s="39">
        <v>0</v>
      </c>
      <c r="E529" s="39">
        <v>236.97</v>
      </c>
      <c r="F529" s="39">
        <v>59.24</v>
      </c>
      <c r="G529" s="39">
        <v>0.61</v>
      </c>
      <c r="H529" s="39">
        <v>1192.04</v>
      </c>
      <c r="I529" s="42">
        <f>IF(Table2[[#This Row],[Order Priority]]=Introduction!$B$42,1,0)</f>
        <v>0</v>
      </c>
      <c r="J529" s="42">
        <f>IF(Table2[[#This Row],[Order Priority]]=Introduction!$B$43,1,0)</f>
        <v>0</v>
      </c>
      <c r="K529" s="42">
        <f>IF(Table2[[#This Row],[Order Priority]]=Introduction!$B$44,1,0)</f>
        <v>0</v>
      </c>
      <c r="L529" s="42">
        <f>IF(Table2[[#This Row],[Order Priority]]=Introduction!$B$45,1,0)</f>
        <v>0</v>
      </c>
      <c r="M529" s="42">
        <f>IF(Table2[[#This Row],[Ship Mode]]=Introduction!$C$42,1,0)</f>
        <v>1</v>
      </c>
      <c r="N529" s="41">
        <f>IF(Table2[[#This Row],[Ship Mode]]=Introduction!$C$44,1,0)</f>
        <v>0</v>
      </c>
      <c r="O529" s="41">
        <f>IF(Table2[[#This Row],[Customer Segment]]=Introduction!$D$45,1,0)</f>
        <v>0</v>
      </c>
      <c r="P529" s="41">
        <f>IF(Table2[[#This Row],[Customer Segment]]=Introduction!$D$42,1,0)</f>
        <v>1</v>
      </c>
      <c r="Q529" s="41">
        <f>IF(Table2[[#This Row],[Customer Segment]]=Introduction!$D$44,1,0)</f>
        <v>0</v>
      </c>
      <c r="R529" s="1">
        <v>6686.34</v>
      </c>
      <c r="S5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4113.021289994741</v>
      </c>
    </row>
    <row r="530" spans="1:19" x14ac:dyDescent="0.2">
      <c r="A530" s="1" t="s">
        <v>46</v>
      </c>
      <c r="B530" s="1" t="s">
        <v>14</v>
      </c>
      <c r="C530" s="1" t="s">
        <v>15</v>
      </c>
      <c r="D530" s="37">
        <v>0.04</v>
      </c>
      <c r="E530" s="37">
        <v>6.28</v>
      </c>
      <c r="F530" s="37">
        <v>5.41</v>
      </c>
      <c r="G530" s="37">
        <v>0.53</v>
      </c>
      <c r="H530" s="37">
        <v>-38.380000000000003</v>
      </c>
      <c r="I530" s="42">
        <f>IF(Table2[[#This Row],[Order Priority]]=Introduction!$B$42,1,0)</f>
        <v>0</v>
      </c>
      <c r="J530" s="42">
        <f>IF(Table2[[#This Row],[Order Priority]]=Introduction!$B$43,1,0)</f>
        <v>0</v>
      </c>
      <c r="K530" s="42">
        <f>IF(Table2[[#This Row],[Order Priority]]=Introduction!$B$44,1,0)</f>
        <v>0</v>
      </c>
      <c r="L530" s="42">
        <f>IF(Table2[[#This Row],[Order Priority]]=Introduction!$B$45,1,0)</f>
        <v>0</v>
      </c>
      <c r="M530" s="42">
        <f>IF(Table2[[#This Row],[Ship Mode]]=Introduction!$C$42,1,0)</f>
        <v>0</v>
      </c>
      <c r="N530" s="41">
        <f>IF(Table2[[#This Row],[Ship Mode]]=Introduction!$C$44,1,0)</f>
        <v>1</v>
      </c>
      <c r="O530" s="41">
        <f>IF(Table2[[#This Row],[Customer Segment]]=Introduction!$D$45,1,0)</f>
        <v>0</v>
      </c>
      <c r="P530" s="41">
        <f>IF(Table2[[#This Row],[Customer Segment]]=Introduction!$D$42,1,0)</f>
        <v>1</v>
      </c>
      <c r="Q530" s="41">
        <f>IF(Table2[[#This Row],[Customer Segment]]=Introduction!$D$44,1,0)</f>
        <v>0</v>
      </c>
      <c r="R530" s="34">
        <v>284.48</v>
      </c>
      <c r="S5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353.06068318029645</v>
      </c>
    </row>
    <row r="531" spans="1:19" x14ac:dyDescent="0.2">
      <c r="A531" s="1" t="s">
        <v>46</v>
      </c>
      <c r="B531" s="1" t="s">
        <v>14</v>
      </c>
      <c r="C531" s="1" t="s">
        <v>15</v>
      </c>
      <c r="D531" s="39">
        <v>0.04</v>
      </c>
      <c r="E531" s="39">
        <v>6.28</v>
      </c>
      <c r="F531" s="39">
        <v>5.41</v>
      </c>
      <c r="G531" s="39">
        <v>0.53</v>
      </c>
      <c r="H531" s="39">
        <v>-19.957599999999999</v>
      </c>
      <c r="I531" s="42">
        <f>IF(Table2[[#This Row],[Order Priority]]=Introduction!$B$42,1,0)</f>
        <v>0</v>
      </c>
      <c r="J531" s="42">
        <f>IF(Table2[[#This Row],[Order Priority]]=Introduction!$B$43,1,0)</f>
        <v>0</v>
      </c>
      <c r="K531" s="42">
        <f>IF(Table2[[#This Row],[Order Priority]]=Introduction!$B$44,1,0)</f>
        <v>0</v>
      </c>
      <c r="L531" s="42">
        <f>IF(Table2[[#This Row],[Order Priority]]=Introduction!$B$45,1,0)</f>
        <v>0</v>
      </c>
      <c r="M531" s="42">
        <f>IF(Table2[[#This Row],[Ship Mode]]=Introduction!$C$42,1,0)</f>
        <v>0</v>
      </c>
      <c r="N531" s="41">
        <f>IF(Table2[[#This Row],[Ship Mode]]=Introduction!$C$44,1,0)</f>
        <v>1</v>
      </c>
      <c r="O531" s="41">
        <f>IF(Table2[[#This Row],[Customer Segment]]=Introduction!$D$45,1,0)</f>
        <v>0</v>
      </c>
      <c r="P531" s="41">
        <f>IF(Table2[[#This Row],[Customer Segment]]=Introduction!$D$42,1,0)</f>
        <v>1</v>
      </c>
      <c r="Q531" s="41">
        <f>IF(Table2[[#This Row],[Customer Segment]]=Introduction!$D$44,1,0)</f>
        <v>0</v>
      </c>
      <c r="R531" s="1">
        <v>72.77</v>
      </c>
      <c r="S5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371.92569464831331</v>
      </c>
    </row>
    <row r="532" spans="1:19" x14ac:dyDescent="0.2">
      <c r="A532" s="1" t="s">
        <v>1</v>
      </c>
      <c r="B532" s="1" t="s">
        <v>14</v>
      </c>
      <c r="C532" s="1" t="s">
        <v>47</v>
      </c>
      <c r="D532" s="37">
        <v>0.06</v>
      </c>
      <c r="E532" s="37">
        <v>9.48</v>
      </c>
      <c r="F532" s="37">
        <v>7.29</v>
      </c>
      <c r="G532" s="37">
        <v>0.45</v>
      </c>
      <c r="H532" s="37">
        <v>-53.809600000000003</v>
      </c>
      <c r="I532" s="42">
        <f>IF(Table2[[#This Row],[Order Priority]]=Introduction!$B$42,1,0)</f>
        <v>1</v>
      </c>
      <c r="J532" s="42">
        <f>IF(Table2[[#This Row],[Order Priority]]=Introduction!$B$43,1,0)</f>
        <v>0</v>
      </c>
      <c r="K532" s="42">
        <f>IF(Table2[[#This Row],[Order Priority]]=Introduction!$B$44,1,0)</f>
        <v>0</v>
      </c>
      <c r="L532" s="42">
        <f>IF(Table2[[#This Row],[Order Priority]]=Introduction!$B$45,1,0)</f>
        <v>0</v>
      </c>
      <c r="M532" s="42">
        <f>IF(Table2[[#This Row],[Ship Mode]]=Introduction!$C$42,1,0)</f>
        <v>0</v>
      </c>
      <c r="N532" s="41">
        <f>IF(Table2[[#This Row],[Ship Mode]]=Introduction!$C$44,1,0)</f>
        <v>1</v>
      </c>
      <c r="O532" s="41">
        <f>IF(Table2[[#This Row],[Customer Segment]]=Introduction!$D$45,1,0)</f>
        <v>0</v>
      </c>
      <c r="P532" s="41">
        <f>IF(Table2[[#This Row],[Customer Segment]]=Introduction!$D$42,1,0)</f>
        <v>0</v>
      </c>
      <c r="Q532" s="41">
        <f>IF(Table2[[#This Row],[Customer Segment]]=Introduction!$D$44,1,0)</f>
        <v>1</v>
      </c>
      <c r="R532" s="34">
        <v>211.15</v>
      </c>
      <c r="S5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467.89388774621597</v>
      </c>
    </row>
    <row r="533" spans="1:19" x14ac:dyDescent="0.2">
      <c r="A533" s="1" t="s">
        <v>1</v>
      </c>
      <c r="B533" s="1" t="s">
        <v>14</v>
      </c>
      <c r="C533" s="1" t="s">
        <v>15</v>
      </c>
      <c r="D533" s="39">
        <v>0.03</v>
      </c>
      <c r="E533" s="39">
        <v>3.8</v>
      </c>
      <c r="F533" s="39">
        <v>1.49</v>
      </c>
      <c r="G533" s="39">
        <v>0.38</v>
      </c>
      <c r="H533" s="39">
        <v>15.2745</v>
      </c>
      <c r="I533" s="42">
        <f>IF(Table2[[#This Row],[Order Priority]]=Introduction!$B$42,1,0)</f>
        <v>1</v>
      </c>
      <c r="J533" s="42">
        <f>IF(Table2[[#This Row],[Order Priority]]=Introduction!$B$43,1,0)</f>
        <v>0</v>
      </c>
      <c r="K533" s="42">
        <f>IF(Table2[[#This Row],[Order Priority]]=Introduction!$B$44,1,0)</f>
        <v>0</v>
      </c>
      <c r="L533" s="42">
        <f>IF(Table2[[#This Row],[Order Priority]]=Introduction!$B$45,1,0)</f>
        <v>0</v>
      </c>
      <c r="M533" s="42">
        <f>IF(Table2[[#This Row],[Ship Mode]]=Introduction!$C$42,1,0)</f>
        <v>0</v>
      </c>
      <c r="N533" s="41">
        <f>IF(Table2[[#This Row],[Ship Mode]]=Introduction!$C$44,1,0)</f>
        <v>1</v>
      </c>
      <c r="O533" s="41">
        <f>IF(Table2[[#This Row],[Customer Segment]]=Introduction!$D$45,1,0)</f>
        <v>0</v>
      </c>
      <c r="P533" s="41">
        <f>IF(Table2[[#This Row],[Customer Segment]]=Introduction!$D$42,1,0)</f>
        <v>1</v>
      </c>
      <c r="Q533" s="41">
        <f>IF(Table2[[#This Row],[Customer Segment]]=Introduction!$D$44,1,0)</f>
        <v>0</v>
      </c>
      <c r="R533" s="1">
        <v>24.27</v>
      </c>
      <c r="S5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262.80058337520427</v>
      </c>
    </row>
    <row r="534" spans="1:19" x14ac:dyDescent="0.2">
      <c r="A534" s="1" t="s">
        <v>1</v>
      </c>
      <c r="B534" s="1" t="s">
        <v>14</v>
      </c>
      <c r="C534" s="1" t="s">
        <v>15</v>
      </c>
      <c r="D534" s="37">
        <v>7.0000000000000007E-2</v>
      </c>
      <c r="E534" s="37">
        <v>7.98</v>
      </c>
      <c r="F534" s="37">
        <v>1.25</v>
      </c>
      <c r="G534" s="37">
        <v>0.35</v>
      </c>
      <c r="H534" s="37">
        <v>26.585699999999999</v>
      </c>
      <c r="I534" s="42">
        <f>IF(Table2[[#This Row],[Order Priority]]=Introduction!$B$42,1,0)</f>
        <v>1</v>
      </c>
      <c r="J534" s="42">
        <f>IF(Table2[[#This Row],[Order Priority]]=Introduction!$B$43,1,0)</f>
        <v>0</v>
      </c>
      <c r="K534" s="42">
        <f>IF(Table2[[#This Row],[Order Priority]]=Introduction!$B$44,1,0)</f>
        <v>0</v>
      </c>
      <c r="L534" s="42">
        <f>IF(Table2[[#This Row],[Order Priority]]=Introduction!$B$45,1,0)</f>
        <v>0</v>
      </c>
      <c r="M534" s="42">
        <f>IF(Table2[[#This Row],[Ship Mode]]=Introduction!$C$42,1,0)</f>
        <v>0</v>
      </c>
      <c r="N534" s="41">
        <f>IF(Table2[[#This Row],[Ship Mode]]=Introduction!$C$44,1,0)</f>
        <v>1</v>
      </c>
      <c r="O534" s="41">
        <f>IF(Table2[[#This Row],[Customer Segment]]=Introduction!$D$45,1,0)</f>
        <v>0</v>
      </c>
      <c r="P534" s="41">
        <f>IF(Table2[[#This Row],[Customer Segment]]=Introduction!$D$42,1,0)</f>
        <v>1</v>
      </c>
      <c r="Q534" s="41">
        <f>IF(Table2[[#This Row],[Customer Segment]]=Introduction!$D$44,1,0)</f>
        <v>0</v>
      </c>
      <c r="R534" s="34">
        <v>38.53</v>
      </c>
      <c r="S5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229.47770207626286</v>
      </c>
    </row>
    <row r="535" spans="1:19" x14ac:dyDescent="0.2">
      <c r="A535" s="1" t="s">
        <v>1</v>
      </c>
      <c r="B535" s="1" t="s">
        <v>2</v>
      </c>
      <c r="C535" s="1" t="s">
        <v>15</v>
      </c>
      <c r="D535" s="39">
        <v>7.0000000000000007E-2</v>
      </c>
      <c r="E535" s="39">
        <v>417.4</v>
      </c>
      <c r="F535" s="39">
        <v>75.23</v>
      </c>
      <c r="G535" s="39">
        <v>0.79</v>
      </c>
      <c r="H535" s="39">
        <v>-575.35199999999998</v>
      </c>
      <c r="I535" s="42">
        <f>IF(Table2[[#This Row],[Order Priority]]=Introduction!$B$42,1,0)</f>
        <v>1</v>
      </c>
      <c r="J535" s="42">
        <f>IF(Table2[[#This Row],[Order Priority]]=Introduction!$B$43,1,0)</f>
        <v>0</v>
      </c>
      <c r="K535" s="42">
        <f>IF(Table2[[#This Row],[Order Priority]]=Introduction!$B$44,1,0)</f>
        <v>0</v>
      </c>
      <c r="L535" s="42">
        <f>IF(Table2[[#This Row],[Order Priority]]=Introduction!$B$45,1,0)</f>
        <v>0</v>
      </c>
      <c r="M535" s="42">
        <f>IF(Table2[[#This Row],[Ship Mode]]=Introduction!$C$42,1,0)</f>
        <v>1</v>
      </c>
      <c r="N535" s="41">
        <f>IF(Table2[[#This Row],[Ship Mode]]=Introduction!$C$44,1,0)</f>
        <v>0</v>
      </c>
      <c r="O535" s="41">
        <f>IF(Table2[[#This Row],[Customer Segment]]=Introduction!$D$45,1,0)</f>
        <v>0</v>
      </c>
      <c r="P535" s="41">
        <f>IF(Table2[[#This Row],[Customer Segment]]=Introduction!$D$42,1,0)</f>
        <v>1</v>
      </c>
      <c r="Q535" s="41">
        <f>IF(Table2[[#This Row],[Customer Segment]]=Introduction!$D$44,1,0)</f>
        <v>0</v>
      </c>
      <c r="R535" s="1">
        <v>4910.72</v>
      </c>
      <c r="S5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3502.7748044514901</v>
      </c>
    </row>
    <row r="536" spans="1:19" x14ac:dyDescent="0.2">
      <c r="A536" s="1" t="s">
        <v>1</v>
      </c>
      <c r="B536" s="1" t="s">
        <v>14</v>
      </c>
      <c r="C536" s="1" t="s">
        <v>70</v>
      </c>
      <c r="D536" s="37">
        <v>0.02</v>
      </c>
      <c r="E536" s="37">
        <v>4.9800000000000004</v>
      </c>
      <c r="F536" s="37">
        <v>0.49</v>
      </c>
      <c r="G536" s="37">
        <v>0.39</v>
      </c>
      <c r="H536" s="37">
        <v>-52.863999999999997</v>
      </c>
      <c r="I536" s="42">
        <f>IF(Table2[[#This Row],[Order Priority]]=Introduction!$B$42,1,0)</f>
        <v>1</v>
      </c>
      <c r="J536" s="42">
        <f>IF(Table2[[#This Row],[Order Priority]]=Introduction!$B$43,1,0)</f>
        <v>0</v>
      </c>
      <c r="K536" s="42">
        <f>IF(Table2[[#This Row],[Order Priority]]=Introduction!$B$44,1,0)</f>
        <v>0</v>
      </c>
      <c r="L536" s="42">
        <f>IF(Table2[[#This Row],[Order Priority]]=Introduction!$B$45,1,0)</f>
        <v>0</v>
      </c>
      <c r="M536" s="42">
        <f>IF(Table2[[#This Row],[Ship Mode]]=Introduction!$C$42,1,0)</f>
        <v>0</v>
      </c>
      <c r="N536" s="41">
        <f>IF(Table2[[#This Row],[Ship Mode]]=Introduction!$C$44,1,0)</f>
        <v>1</v>
      </c>
      <c r="O536" s="41">
        <f>IF(Table2[[#This Row],[Customer Segment]]=Introduction!$D$45,1,0)</f>
        <v>0</v>
      </c>
      <c r="P536" s="41">
        <f>IF(Table2[[#This Row],[Customer Segment]]=Introduction!$D$42,1,0)</f>
        <v>0</v>
      </c>
      <c r="Q536" s="41">
        <f>IF(Table2[[#This Row],[Customer Segment]]=Introduction!$D$44,1,0)</f>
        <v>0</v>
      </c>
      <c r="R536" s="34">
        <v>87.11</v>
      </c>
      <c r="S5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212.93877713852225</v>
      </c>
    </row>
    <row r="537" spans="1:19" x14ac:dyDescent="0.2">
      <c r="A537" s="1" t="s">
        <v>1</v>
      </c>
      <c r="B537" s="1" t="s">
        <v>14</v>
      </c>
      <c r="C537" s="1" t="s">
        <v>70</v>
      </c>
      <c r="D537" s="39">
        <v>0.01</v>
      </c>
      <c r="E537" s="39">
        <v>20.99</v>
      </c>
      <c r="F537" s="39">
        <v>0.99</v>
      </c>
      <c r="G537" s="39">
        <v>0.83</v>
      </c>
      <c r="H537" s="39">
        <v>45.378</v>
      </c>
      <c r="I537" s="42">
        <f>IF(Table2[[#This Row],[Order Priority]]=Introduction!$B$42,1,0)</f>
        <v>1</v>
      </c>
      <c r="J537" s="42">
        <f>IF(Table2[[#This Row],[Order Priority]]=Introduction!$B$43,1,0)</f>
        <v>0</v>
      </c>
      <c r="K537" s="42">
        <f>IF(Table2[[#This Row],[Order Priority]]=Introduction!$B$44,1,0)</f>
        <v>0</v>
      </c>
      <c r="L537" s="42">
        <f>IF(Table2[[#This Row],[Order Priority]]=Introduction!$B$45,1,0)</f>
        <v>0</v>
      </c>
      <c r="M537" s="42">
        <f>IF(Table2[[#This Row],[Ship Mode]]=Introduction!$C$42,1,0)</f>
        <v>0</v>
      </c>
      <c r="N537" s="41">
        <f>IF(Table2[[#This Row],[Ship Mode]]=Introduction!$C$44,1,0)</f>
        <v>1</v>
      </c>
      <c r="O537" s="41">
        <f>IF(Table2[[#This Row],[Customer Segment]]=Introduction!$D$45,1,0)</f>
        <v>0</v>
      </c>
      <c r="P537" s="41">
        <f>IF(Table2[[#This Row],[Customer Segment]]=Introduction!$D$42,1,0)</f>
        <v>0</v>
      </c>
      <c r="Q537" s="41">
        <f>IF(Table2[[#This Row],[Customer Segment]]=Introduction!$D$44,1,0)</f>
        <v>0</v>
      </c>
      <c r="R537" s="1">
        <v>170.46</v>
      </c>
      <c r="S5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749.85221535539904</v>
      </c>
    </row>
    <row r="538" spans="1:19" x14ac:dyDescent="0.2">
      <c r="A538" s="1" t="s">
        <v>13</v>
      </c>
      <c r="B538" s="1" t="s">
        <v>14</v>
      </c>
      <c r="C538" s="1" t="s">
        <v>70</v>
      </c>
      <c r="D538" s="37">
        <v>0.1</v>
      </c>
      <c r="E538" s="37">
        <v>7.31</v>
      </c>
      <c r="F538" s="37">
        <v>0.49</v>
      </c>
      <c r="G538" s="37">
        <v>0.38</v>
      </c>
      <c r="H538" s="37">
        <v>55.020600000000002</v>
      </c>
      <c r="I538" s="42">
        <f>IF(Table2[[#This Row],[Order Priority]]=Introduction!$B$42,1,0)</f>
        <v>0</v>
      </c>
      <c r="J538" s="42">
        <f>IF(Table2[[#This Row],[Order Priority]]=Introduction!$B$43,1,0)</f>
        <v>1</v>
      </c>
      <c r="K538" s="42">
        <f>IF(Table2[[#This Row],[Order Priority]]=Introduction!$B$44,1,0)</f>
        <v>0</v>
      </c>
      <c r="L538" s="42">
        <f>IF(Table2[[#This Row],[Order Priority]]=Introduction!$B$45,1,0)</f>
        <v>0</v>
      </c>
      <c r="M538" s="42">
        <f>IF(Table2[[#This Row],[Ship Mode]]=Introduction!$C$42,1,0)</f>
        <v>0</v>
      </c>
      <c r="N538" s="41">
        <f>IF(Table2[[#This Row],[Ship Mode]]=Introduction!$C$44,1,0)</f>
        <v>1</v>
      </c>
      <c r="O538" s="41">
        <f>IF(Table2[[#This Row],[Customer Segment]]=Introduction!$D$45,1,0)</f>
        <v>0</v>
      </c>
      <c r="P538" s="41">
        <f>IF(Table2[[#This Row],[Customer Segment]]=Introduction!$D$42,1,0)</f>
        <v>0</v>
      </c>
      <c r="Q538" s="41">
        <f>IF(Table2[[#This Row],[Customer Segment]]=Introduction!$D$44,1,0)</f>
        <v>0</v>
      </c>
      <c r="R538" s="34">
        <v>79.739999999999995</v>
      </c>
      <c r="S5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-22.962953540133398</v>
      </c>
    </row>
    <row r="539" spans="1:19" x14ac:dyDescent="0.2">
      <c r="A539" s="1" t="s">
        <v>13</v>
      </c>
      <c r="B539" s="1" t="s">
        <v>14</v>
      </c>
      <c r="C539" s="1" t="s">
        <v>70</v>
      </c>
      <c r="D539" s="39">
        <v>0.1</v>
      </c>
      <c r="E539" s="39">
        <v>20.99</v>
      </c>
      <c r="F539" s="39">
        <v>2.5</v>
      </c>
      <c r="G539" s="39">
        <v>0.81</v>
      </c>
      <c r="H539" s="39">
        <v>-43.65504</v>
      </c>
      <c r="I539" s="42">
        <f>IF(Table2[[#This Row],[Order Priority]]=Introduction!$B$42,1,0)</f>
        <v>0</v>
      </c>
      <c r="J539" s="42">
        <f>IF(Table2[[#This Row],[Order Priority]]=Introduction!$B$43,1,0)</f>
        <v>1</v>
      </c>
      <c r="K539" s="42">
        <f>IF(Table2[[#This Row],[Order Priority]]=Introduction!$B$44,1,0)</f>
        <v>0</v>
      </c>
      <c r="L539" s="42">
        <f>IF(Table2[[#This Row],[Order Priority]]=Introduction!$B$45,1,0)</f>
        <v>0</v>
      </c>
      <c r="M539" s="42">
        <f>IF(Table2[[#This Row],[Ship Mode]]=Introduction!$C$42,1,0)</f>
        <v>0</v>
      </c>
      <c r="N539" s="41">
        <f>IF(Table2[[#This Row],[Ship Mode]]=Introduction!$C$44,1,0)</f>
        <v>1</v>
      </c>
      <c r="O539" s="41">
        <f>IF(Table2[[#This Row],[Customer Segment]]=Introduction!$D$45,1,0)</f>
        <v>0</v>
      </c>
      <c r="P539" s="41">
        <f>IF(Table2[[#This Row],[Customer Segment]]=Introduction!$D$42,1,0)</f>
        <v>0</v>
      </c>
      <c r="Q539" s="41">
        <f>IF(Table2[[#This Row],[Customer Segment]]=Introduction!$D$44,1,0)</f>
        <v>0</v>
      </c>
      <c r="R539" s="1">
        <v>392.45</v>
      </c>
      <c r="S5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331.81664033301456</v>
      </c>
    </row>
    <row r="540" spans="1:19" x14ac:dyDescent="0.2">
      <c r="A540" s="1" t="s">
        <v>23</v>
      </c>
      <c r="B540" s="1" t="s">
        <v>14</v>
      </c>
      <c r="C540" s="1" t="s">
        <v>70</v>
      </c>
      <c r="D540" s="37">
        <v>7.0000000000000007E-2</v>
      </c>
      <c r="E540" s="37">
        <v>9.7100000000000009</v>
      </c>
      <c r="F540" s="37">
        <v>9.4499999999999993</v>
      </c>
      <c r="G540" s="37">
        <v>0.6</v>
      </c>
      <c r="H540" s="37">
        <v>-81.77</v>
      </c>
      <c r="I540" s="42">
        <f>IF(Table2[[#This Row],[Order Priority]]=Introduction!$B$42,1,0)</f>
        <v>0</v>
      </c>
      <c r="J540" s="42">
        <f>IF(Table2[[#This Row],[Order Priority]]=Introduction!$B$43,1,0)</f>
        <v>0</v>
      </c>
      <c r="K540" s="42">
        <f>IF(Table2[[#This Row],[Order Priority]]=Introduction!$B$44,1,0)</f>
        <v>1</v>
      </c>
      <c r="L540" s="42">
        <f>IF(Table2[[#This Row],[Order Priority]]=Introduction!$B$45,1,0)</f>
        <v>0</v>
      </c>
      <c r="M540" s="42">
        <f>IF(Table2[[#This Row],[Ship Mode]]=Introduction!$C$42,1,0)</f>
        <v>0</v>
      </c>
      <c r="N540" s="41">
        <f>IF(Table2[[#This Row],[Ship Mode]]=Introduction!$C$44,1,0)</f>
        <v>1</v>
      </c>
      <c r="O540" s="41">
        <f>IF(Table2[[#This Row],[Customer Segment]]=Introduction!$D$45,1,0)</f>
        <v>0</v>
      </c>
      <c r="P540" s="41">
        <f>IF(Table2[[#This Row],[Customer Segment]]=Introduction!$D$42,1,0)</f>
        <v>0</v>
      </c>
      <c r="Q540" s="41">
        <f>IF(Table2[[#This Row],[Customer Segment]]=Introduction!$D$44,1,0)</f>
        <v>0</v>
      </c>
      <c r="R540" s="34">
        <v>31.44</v>
      </c>
      <c r="S5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377.07050985499518</v>
      </c>
    </row>
    <row r="541" spans="1:19" x14ac:dyDescent="0.2">
      <c r="A541" s="1" t="s">
        <v>23</v>
      </c>
      <c r="B541" s="1" t="s">
        <v>2</v>
      </c>
      <c r="C541" s="1" t="s">
        <v>15</v>
      </c>
      <c r="D541" s="39">
        <v>0.04</v>
      </c>
      <c r="E541" s="39">
        <v>880.98</v>
      </c>
      <c r="F541" s="39">
        <v>44.55</v>
      </c>
      <c r="G541" s="39">
        <v>0.62</v>
      </c>
      <c r="H541" s="39">
        <v>4233.2587999999996</v>
      </c>
      <c r="I541" s="42">
        <f>IF(Table2[[#This Row],[Order Priority]]=Introduction!$B$42,1,0)</f>
        <v>0</v>
      </c>
      <c r="J541" s="42">
        <f>IF(Table2[[#This Row],[Order Priority]]=Introduction!$B$43,1,0)</f>
        <v>0</v>
      </c>
      <c r="K541" s="42">
        <f>IF(Table2[[#This Row],[Order Priority]]=Introduction!$B$44,1,0)</f>
        <v>1</v>
      </c>
      <c r="L541" s="42">
        <f>IF(Table2[[#This Row],[Order Priority]]=Introduction!$B$45,1,0)</f>
        <v>0</v>
      </c>
      <c r="M541" s="42">
        <f>IF(Table2[[#This Row],[Ship Mode]]=Introduction!$C$42,1,0)</f>
        <v>1</v>
      </c>
      <c r="N541" s="41">
        <f>IF(Table2[[#This Row],[Ship Mode]]=Introduction!$C$44,1,0)</f>
        <v>0</v>
      </c>
      <c r="O541" s="41">
        <f>IF(Table2[[#This Row],[Customer Segment]]=Introduction!$D$45,1,0)</f>
        <v>0</v>
      </c>
      <c r="P541" s="41">
        <f>IF(Table2[[#This Row],[Customer Segment]]=Introduction!$D$42,1,0)</f>
        <v>1</v>
      </c>
      <c r="Q541" s="41">
        <f>IF(Table2[[#This Row],[Customer Segment]]=Introduction!$D$44,1,0)</f>
        <v>0</v>
      </c>
      <c r="R541" s="1">
        <v>6901.25</v>
      </c>
      <c r="S5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8699.6994016227218</v>
      </c>
    </row>
    <row r="542" spans="1:19" x14ac:dyDescent="0.2">
      <c r="A542" s="1" t="s">
        <v>23</v>
      </c>
      <c r="B542" s="1" t="s">
        <v>14</v>
      </c>
      <c r="C542" s="1" t="s">
        <v>15</v>
      </c>
      <c r="D542" s="37">
        <v>7.0000000000000007E-2</v>
      </c>
      <c r="E542" s="37">
        <v>13.4</v>
      </c>
      <c r="F542" s="37">
        <v>4.95</v>
      </c>
      <c r="G542" s="37">
        <v>0.37</v>
      </c>
      <c r="H542" s="37">
        <v>102.76860000000001</v>
      </c>
      <c r="I542" s="42">
        <f>IF(Table2[[#This Row],[Order Priority]]=Introduction!$B$42,1,0)</f>
        <v>0</v>
      </c>
      <c r="J542" s="42">
        <f>IF(Table2[[#This Row],[Order Priority]]=Introduction!$B$43,1,0)</f>
        <v>0</v>
      </c>
      <c r="K542" s="42">
        <f>IF(Table2[[#This Row],[Order Priority]]=Introduction!$B$44,1,0)</f>
        <v>1</v>
      </c>
      <c r="L542" s="42">
        <f>IF(Table2[[#This Row],[Order Priority]]=Introduction!$B$45,1,0)</f>
        <v>0</v>
      </c>
      <c r="M542" s="42">
        <f>IF(Table2[[#This Row],[Ship Mode]]=Introduction!$C$42,1,0)</f>
        <v>0</v>
      </c>
      <c r="N542" s="41">
        <f>IF(Table2[[#This Row],[Ship Mode]]=Introduction!$C$44,1,0)</f>
        <v>1</v>
      </c>
      <c r="O542" s="41">
        <f>IF(Table2[[#This Row],[Customer Segment]]=Introduction!$D$45,1,0)</f>
        <v>0</v>
      </c>
      <c r="P542" s="41">
        <f>IF(Table2[[#This Row],[Customer Segment]]=Introduction!$D$42,1,0)</f>
        <v>1</v>
      </c>
      <c r="Q542" s="41">
        <f>IF(Table2[[#This Row],[Customer Segment]]=Introduction!$D$44,1,0)</f>
        <v>0</v>
      </c>
      <c r="R542" s="34">
        <v>148.94</v>
      </c>
      <c r="S5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233.11911875931645</v>
      </c>
    </row>
    <row r="543" spans="1:19" x14ac:dyDescent="0.2">
      <c r="A543" s="1" t="s">
        <v>23</v>
      </c>
      <c r="B543" s="1" t="s">
        <v>14</v>
      </c>
      <c r="C543" s="1" t="s">
        <v>15</v>
      </c>
      <c r="D543" s="39">
        <v>0.01</v>
      </c>
      <c r="E543" s="39">
        <v>15.99</v>
      </c>
      <c r="F543" s="39">
        <v>11.28</v>
      </c>
      <c r="G543" s="39">
        <v>0.38</v>
      </c>
      <c r="H543" s="39">
        <v>-36.671543999999997</v>
      </c>
      <c r="I543" s="42">
        <f>IF(Table2[[#This Row],[Order Priority]]=Introduction!$B$42,1,0)</f>
        <v>0</v>
      </c>
      <c r="J543" s="42">
        <f>IF(Table2[[#This Row],[Order Priority]]=Introduction!$B$43,1,0)</f>
        <v>0</v>
      </c>
      <c r="K543" s="42">
        <f>IF(Table2[[#This Row],[Order Priority]]=Introduction!$B$44,1,0)</f>
        <v>1</v>
      </c>
      <c r="L543" s="42">
        <f>IF(Table2[[#This Row],[Order Priority]]=Introduction!$B$45,1,0)</f>
        <v>0</v>
      </c>
      <c r="M543" s="42">
        <f>IF(Table2[[#This Row],[Ship Mode]]=Introduction!$C$42,1,0)</f>
        <v>0</v>
      </c>
      <c r="N543" s="41">
        <f>IF(Table2[[#This Row],[Ship Mode]]=Introduction!$C$44,1,0)</f>
        <v>1</v>
      </c>
      <c r="O543" s="41">
        <f>IF(Table2[[#This Row],[Customer Segment]]=Introduction!$D$45,1,0)</f>
        <v>0</v>
      </c>
      <c r="P543" s="41">
        <f>IF(Table2[[#This Row],[Customer Segment]]=Introduction!$D$42,1,0)</f>
        <v>1</v>
      </c>
      <c r="Q543" s="41">
        <f>IF(Table2[[#This Row],[Customer Segment]]=Introduction!$D$44,1,0)</f>
        <v>0</v>
      </c>
      <c r="R543" s="1">
        <v>200.68</v>
      </c>
      <c r="S5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321.36297683607785</v>
      </c>
    </row>
    <row r="544" spans="1:19" x14ac:dyDescent="0.2">
      <c r="A544" s="1" t="s">
        <v>23</v>
      </c>
      <c r="B544" s="1" t="s">
        <v>63</v>
      </c>
      <c r="C544" s="1" t="s">
        <v>3</v>
      </c>
      <c r="D544" s="37">
        <v>0.09</v>
      </c>
      <c r="E544" s="37">
        <v>8.74</v>
      </c>
      <c r="F544" s="37">
        <v>1.39</v>
      </c>
      <c r="G544" s="37">
        <v>0.38</v>
      </c>
      <c r="H544" s="37">
        <v>23.616</v>
      </c>
      <c r="I544" s="42">
        <f>IF(Table2[[#This Row],[Order Priority]]=Introduction!$B$42,1,0)</f>
        <v>0</v>
      </c>
      <c r="J544" s="42">
        <f>IF(Table2[[#This Row],[Order Priority]]=Introduction!$B$43,1,0)</f>
        <v>0</v>
      </c>
      <c r="K544" s="42">
        <f>IF(Table2[[#This Row],[Order Priority]]=Introduction!$B$44,1,0)</f>
        <v>1</v>
      </c>
      <c r="L544" s="42">
        <f>IF(Table2[[#This Row],[Order Priority]]=Introduction!$B$45,1,0)</f>
        <v>0</v>
      </c>
      <c r="M544" s="42">
        <f>IF(Table2[[#This Row],[Ship Mode]]=Introduction!$C$42,1,0)</f>
        <v>0</v>
      </c>
      <c r="N544" s="41">
        <f>IF(Table2[[#This Row],[Ship Mode]]=Introduction!$C$44,1,0)</f>
        <v>0</v>
      </c>
      <c r="O544" s="41">
        <f>IF(Table2[[#This Row],[Customer Segment]]=Introduction!$D$45,1,0)</f>
        <v>1</v>
      </c>
      <c r="P544" s="41">
        <f>IF(Table2[[#This Row],[Customer Segment]]=Introduction!$D$42,1,0)</f>
        <v>0</v>
      </c>
      <c r="Q544" s="41">
        <f>IF(Table2[[#This Row],[Customer Segment]]=Introduction!$D$44,1,0)</f>
        <v>0</v>
      </c>
      <c r="R544" s="34">
        <v>11.78</v>
      </c>
      <c r="S5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-28.153527234113913</v>
      </c>
    </row>
    <row r="545" spans="1:19" x14ac:dyDescent="0.2">
      <c r="A545" s="1" t="s">
        <v>23</v>
      </c>
      <c r="B545" s="1" t="s">
        <v>14</v>
      </c>
      <c r="C545" s="1" t="s">
        <v>3</v>
      </c>
      <c r="D545" s="39">
        <v>0.09</v>
      </c>
      <c r="E545" s="39">
        <v>18.97</v>
      </c>
      <c r="F545" s="39">
        <v>9.0299999999999994</v>
      </c>
      <c r="G545" s="39">
        <v>0.37</v>
      </c>
      <c r="H545" s="39">
        <v>-1748.0119999999999</v>
      </c>
      <c r="I545" s="42">
        <f>IF(Table2[[#This Row],[Order Priority]]=Introduction!$B$42,1,0)</f>
        <v>0</v>
      </c>
      <c r="J545" s="42">
        <f>IF(Table2[[#This Row],[Order Priority]]=Introduction!$B$43,1,0)</f>
        <v>0</v>
      </c>
      <c r="K545" s="42">
        <f>IF(Table2[[#This Row],[Order Priority]]=Introduction!$B$44,1,0)</f>
        <v>1</v>
      </c>
      <c r="L545" s="42">
        <f>IF(Table2[[#This Row],[Order Priority]]=Introduction!$B$45,1,0)</f>
        <v>0</v>
      </c>
      <c r="M545" s="42">
        <f>IF(Table2[[#This Row],[Ship Mode]]=Introduction!$C$42,1,0)</f>
        <v>0</v>
      </c>
      <c r="N545" s="41">
        <f>IF(Table2[[#This Row],[Ship Mode]]=Introduction!$C$44,1,0)</f>
        <v>1</v>
      </c>
      <c r="O545" s="41">
        <f>IF(Table2[[#This Row],[Customer Segment]]=Introduction!$D$45,1,0)</f>
        <v>1</v>
      </c>
      <c r="P545" s="41">
        <f>IF(Table2[[#This Row],[Customer Segment]]=Introduction!$D$42,1,0)</f>
        <v>0</v>
      </c>
      <c r="Q545" s="41">
        <f>IF(Table2[[#This Row],[Customer Segment]]=Introduction!$D$44,1,0)</f>
        <v>0</v>
      </c>
      <c r="R545" s="1">
        <v>20.96</v>
      </c>
      <c r="S5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-1525.2251397801535</v>
      </c>
    </row>
    <row r="546" spans="1:19" x14ac:dyDescent="0.2">
      <c r="A546" s="1" t="s">
        <v>92</v>
      </c>
      <c r="B546" s="1" t="s">
        <v>63</v>
      </c>
      <c r="C546" s="1" t="s">
        <v>70</v>
      </c>
      <c r="D546" s="37">
        <v>7.0000000000000007E-2</v>
      </c>
      <c r="E546" s="37">
        <v>42.98</v>
      </c>
      <c r="F546" s="37">
        <v>4.62</v>
      </c>
      <c r="G546" s="37">
        <v>0.56000000000000005</v>
      </c>
      <c r="H546" s="37">
        <v>565.38599999999997</v>
      </c>
      <c r="I546" s="42">
        <f>IF(Table2[[#This Row],[Order Priority]]=Introduction!$B$42,1,0)</f>
        <v>0</v>
      </c>
      <c r="J546" s="42">
        <f>IF(Table2[[#This Row],[Order Priority]]=Introduction!$B$43,1,0)</f>
        <v>0</v>
      </c>
      <c r="K546" s="42">
        <f>IF(Table2[[#This Row],[Order Priority]]=Introduction!$B$44,1,0)</f>
        <v>0</v>
      </c>
      <c r="L546" s="42">
        <f>IF(Table2[[#This Row],[Order Priority]]=Introduction!$B$45,1,0)</f>
        <v>1</v>
      </c>
      <c r="M546" s="42">
        <f>IF(Table2[[#This Row],[Ship Mode]]=Introduction!$C$42,1,0)</f>
        <v>0</v>
      </c>
      <c r="N546" s="41">
        <f>IF(Table2[[#This Row],[Ship Mode]]=Introduction!$C$44,1,0)</f>
        <v>0</v>
      </c>
      <c r="O546" s="41">
        <f>IF(Table2[[#This Row],[Customer Segment]]=Introduction!$D$45,1,0)</f>
        <v>0</v>
      </c>
      <c r="P546" s="41">
        <f>IF(Table2[[#This Row],[Customer Segment]]=Introduction!$D$42,1,0)</f>
        <v>0</v>
      </c>
      <c r="Q546" s="41">
        <f>IF(Table2[[#This Row],[Customer Segment]]=Introduction!$D$44,1,0)</f>
        <v>0</v>
      </c>
      <c r="R546" s="34">
        <v>819.4</v>
      </c>
      <c r="S5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828.04916947876768</v>
      </c>
    </row>
    <row r="547" spans="1:19" x14ac:dyDescent="0.2">
      <c r="A547" s="1" t="s">
        <v>92</v>
      </c>
      <c r="B547" s="1" t="s">
        <v>2</v>
      </c>
      <c r="C547" s="1" t="s">
        <v>70</v>
      </c>
      <c r="D547" s="39">
        <v>0.03</v>
      </c>
      <c r="E547" s="39">
        <v>89.99</v>
      </c>
      <c r="F547" s="39">
        <v>42</v>
      </c>
      <c r="G547" s="39">
        <v>0.66</v>
      </c>
      <c r="H547" s="39">
        <v>-230.9528</v>
      </c>
      <c r="I547" s="42">
        <f>IF(Table2[[#This Row],[Order Priority]]=Introduction!$B$42,1,0)</f>
        <v>0</v>
      </c>
      <c r="J547" s="42">
        <f>IF(Table2[[#This Row],[Order Priority]]=Introduction!$B$43,1,0)</f>
        <v>0</v>
      </c>
      <c r="K547" s="42">
        <f>IF(Table2[[#This Row],[Order Priority]]=Introduction!$B$44,1,0)</f>
        <v>0</v>
      </c>
      <c r="L547" s="42">
        <f>IF(Table2[[#This Row],[Order Priority]]=Introduction!$B$45,1,0)</f>
        <v>1</v>
      </c>
      <c r="M547" s="42">
        <f>IF(Table2[[#This Row],[Ship Mode]]=Introduction!$C$42,1,0)</f>
        <v>1</v>
      </c>
      <c r="N547" s="41">
        <f>IF(Table2[[#This Row],[Ship Mode]]=Introduction!$C$44,1,0)</f>
        <v>0</v>
      </c>
      <c r="O547" s="41">
        <f>IF(Table2[[#This Row],[Customer Segment]]=Introduction!$D$45,1,0)</f>
        <v>0</v>
      </c>
      <c r="P547" s="41">
        <f>IF(Table2[[#This Row],[Customer Segment]]=Introduction!$D$42,1,0)</f>
        <v>0</v>
      </c>
      <c r="Q547" s="41">
        <f>IF(Table2[[#This Row],[Customer Segment]]=Introduction!$D$44,1,0)</f>
        <v>0</v>
      </c>
      <c r="R547" s="1">
        <v>1809.75</v>
      </c>
      <c r="S5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1581.2272745248563</v>
      </c>
    </row>
    <row r="548" spans="1:19" x14ac:dyDescent="0.2">
      <c r="A548" s="1" t="s">
        <v>46</v>
      </c>
      <c r="B548" s="1" t="s">
        <v>14</v>
      </c>
      <c r="C548" s="1" t="s">
        <v>15</v>
      </c>
      <c r="D548" s="37">
        <v>0.1</v>
      </c>
      <c r="E548" s="37">
        <v>78.69</v>
      </c>
      <c r="F548" s="37">
        <v>19.989999999999998</v>
      </c>
      <c r="G548" s="37">
        <v>0.43</v>
      </c>
      <c r="H548" s="37">
        <v>465.43950000000001</v>
      </c>
      <c r="I548" s="42">
        <f>IF(Table2[[#This Row],[Order Priority]]=Introduction!$B$42,1,0)</f>
        <v>0</v>
      </c>
      <c r="J548" s="42">
        <f>IF(Table2[[#This Row],[Order Priority]]=Introduction!$B$43,1,0)</f>
        <v>0</v>
      </c>
      <c r="K548" s="42">
        <f>IF(Table2[[#This Row],[Order Priority]]=Introduction!$B$44,1,0)</f>
        <v>0</v>
      </c>
      <c r="L548" s="42">
        <f>IF(Table2[[#This Row],[Order Priority]]=Introduction!$B$45,1,0)</f>
        <v>0</v>
      </c>
      <c r="M548" s="42">
        <f>IF(Table2[[#This Row],[Ship Mode]]=Introduction!$C$42,1,0)</f>
        <v>0</v>
      </c>
      <c r="N548" s="41">
        <f>IF(Table2[[#This Row],[Ship Mode]]=Introduction!$C$44,1,0)</f>
        <v>1</v>
      </c>
      <c r="O548" s="41">
        <f>IF(Table2[[#This Row],[Customer Segment]]=Introduction!$D$45,1,0)</f>
        <v>0</v>
      </c>
      <c r="P548" s="41">
        <f>IF(Table2[[#This Row],[Customer Segment]]=Introduction!$D$42,1,0)</f>
        <v>1</v>
      </c>
      <c r="Q548" s="41">
        <f>IF(Table2[[#This Row],[Customer Segment]]=Introduction!$D$44,1,0)</f>
        <v>0</v>
      </c>
      <c r="R548" s="34">
        <v>674.55</v>
      </c>
      <c r="S5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1376.0709861282603</v>
      </c>
    </row>
    <row r="549" spans="1:19" x14ac:dyDescent="0.2">
      <c r="A549" s="1" t="s">
        <v>23</v>
      </c>
      <c r="B549" s="1" t="s">
        <v>14</v>
      </c>
      <c r="C549" s="1" t="s">
        <v>47</v>
      </c>
      <c r="D549" s="39">
        <v>0.04</v>
      </c>
      <c r="E549" s="39">
        <v>8.6</v>
      </c>
      <c r="F549" s="39">
        <v>6.19</v>
      </c>
      <c r="G549" s="39">
        <v>0.38</v>
      </c>
      <c r="H549" s="39">
        <v>-63.813499999999998</v>
      </c>
      <c r="I549" s="42">
        <f>IF(Table2[[#This Row],[Order Priority]]=Introduction!$B$42,1,0)</f>
        <v>0</v>
      </c>
      <c r="J549" s="42">
        <f>IF(Table2[[#This Row],[Order Priority]]=Introduction!$B$43,1,0)</f>
        <v>0</v>
      </c>
      <c r="K549" s="42">
        <f>IF(Table2[[#This Row],[Order Priority]]=Introduction!$B$44,1,0)</f>
        <v>1</v>
      </c>
      <c r="L549" s="42">
        <f>IF(Table2[[#This Row],[Order Priority]]=Introduction!$B$45,1,0)</f>
        <v>0</v>
      </c>
      <c r="M549" s="42">
        <f>IF(Table2[[#This Row],[Ship Mode]]=Introduction!$C$42,1,0)</f>
        <v>0</v>
      </c>
      <c r="N549" s="41">
        <f>IF(Table2[[#This Row],[Ship Mode]]=Introduction!$C$44,1,0)</f>
        <v>1</v>
      </c>
      <c r="O549" s="41">
        <f>IF(Table2[[#This Row],[Customer Segment]]=Introduction!$D$45,1,0)</f>
        <v>0</v>
      </c>
      <c r="P549" s="41">
        <f>IF(Table2[[#This Row],[Customer Segment]]=Introduction!$D$42,1,0)</f>
        <v>0</v>
      </c>
      <c r="Q549" s="41">
        <f>IF(Table2[[#This Row],[Customer Segment]]=Introduction!$D$44,1,0)</f>
        <v>1</v>
      </c>
      <c r="R549" s="1">
        <v>311.66000000000003</v>
      </c>
      <c r="S5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169.28017201714533</v>
      </c>
    </row>
    <row r="550" spans="1:19" x14ac:dyDescent="0.2">
      <c r="A550" s="1" t="s">
        <v>23</v>
      </c>
      <c r="B550" s="1" t="s">
        <v>14</v>
      </c>
      <c r="C550" s="1" t="s">
        <v>47</v>
      </c>
      <c r="D550" s="37">
        <v>7.0000000000000007E-2</v>
      </c>
      <c r="E550" s="37">
        <v>699.99</v>
      </c>
      <c r="F550" s="37">
        <v>24.49</v>
      </c>
      <c r="G550" s="37">
        <v>0.54</v>
      </c>
      <c r="H550" s="37">
        <v>325.29000000000002</v>
      </c>
      <c r="I550" s="42">
        <f>IF(Table2[[#This Row],[Order Priority]]=Introduction!$B$42,1,0)</f>
        <v>0</v>
      </c>
      <c r="J550" s="42">
        <f>IF(Table2[[#This Row],[Order Priority]]=Introduction!$B$43,1,0)</f>
        <v>0</v>
      </c>
      <c r="K550" s="42">
        <f>IF(Table2[[#This Row],[Order Priority]]=Introduction!$B$44,1,0)</f>
        <v>1</v>
      </c>
      <c r="L550" s="42">
        <f>IF(Table2[[#This Row],[Order Priority]]=Introduction!$B$45,1,0)</f>
        <v>0</v>
      </c>
      <c r="M550" s="42">
        <f>IF(Table2[[#This Row],[Ship Mode]]=Introduction!$C$42,1,0)</f>
        <v>0</v>
      </c>
      <c r="N550" s="41">
        <f>IF(Table2[[#This Row],[Ship Mode]]=Introduction!$C$44,1,0)</f>
        <v>1</v>
      </c>
      <c r="O550" s="41">
        <f>IF(Table2[[#This Row],[Customer Segment]]=Introduction!$D$45,1,0)</f>
        <v>0</v>
      </c>
      <c r="P550" s="41">
        <f>IF(Table2[[#This Row],[Customer Segment]]=Introduction!$D$42,1,0)</f>
        <v>0</v>
      </c>
      <c r="Q550" s="41">
        <f>IF(Table2[[#This Row],[Customer Segment]]=Introduction!$D$44,1,0)</f>
        <v>1</v>
      </c>
      <c r="R550" s="34">
        <v>9862.51</v>
      </c>
      <c r="S5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3352.9427080346682</v>
      </c>
    </row>
    <row r="551" spans="1:19" x14ac:dyDescent="0.2">
      <c r="A551" s="1" t="s">
        <v>23</v>
      </c>
      <c r="B551" s="1" t="s">
        <v>14</v>
      </c>
      <c r="C551" s="1" t="s">
        <v>47</v>
      </c>
      <c r="D551" s="39">
        <v>0.04</v>
      </c>
      <c r="E551" s="39">
        <v>8.6</v>
      </c>
      <c r="F551" s="39">
        <v>6.19</v>
      </c>
      <c r="G551" s="39">
        <v>0.38</v>
      </c>
      <c r="H551" s="39">
        <v>-63.813499999999998</v>
      </c>
      <c r="I551" s="42">
        <f>IF(Table2[[#This Row],[Order Priority]]=Introduction!$B$42,1,0)</f>
        <v>0</v>
      </c>
      <c r="J551" s="42">
        <f>IF(Table2[[#This Row],[Order Priority]]=Introduction!$B$43,1,0)</f>
        <v>0</v>
      </c>
      <c r="K551" s="42">
        <f>IF(Table2[[#This Row],[Order Priority]]=Introduction!$B$44,1,0)</f>
        <v>1</v>
      </c>
      <c r="L551" s="42">
        <f>IF(Table2[[#This Row],[Order Priority]]=Introduction!$B$45,1,0)</f>
        <v>0</v>
      </c>
      <c r="M551" s="42">
        <f>IF(Table2[[#This Row],[Ship Mode]]=Introduction!$C$42,1,0)</f>
        <v>0</v>
      </c>
      <c r="N551" s="41">
        <f>IF(Table2[[#This Row],[Ship Mode]]=Introduction!$C$44,1,0)</f>
        <v>1</v>
      </c>
      <c r="O551" s="41">
        <f>IF(Table2[[#This Row],[Customer Segment]]=Introduction!$D$45,1,0)</f>
        <v>0</v>
      </c>
      <c r="P551" s="41">
        <f>IF(Table2[[#This Row],[Customer Segment]]=Introduction!$D$42,1,0)</f>
        <v>0</v>
      </c>
      <c r="Q551" s="41">
        <f>IF(Table2[[#This Row],[Customer Segment]]=Introduction!$D$44,1,0)</f>
        <v>1</v>
      </c>
      <c r="R551" s="1">
        <v>75.81</v>
      </c>
      <c r="S5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169.28017201714533</v>
      </c>
    </row>
    <row r="552" spans="1:19" x14ac:dyDescent="0.2">
      <c r="A552" s="1" t="s">
        <v>23</v>
      </c>
      <c r="B552" s="1" t="s">
        <v>14</v>
      </c>
      <c r="C552" s="1" t="s">
        <v>47</v>
      </c>
      <c r="D552" s="37">
        <v>7.0000000000000007E-2</v>
      </c>
      <c r="E552" s="37">
        <v>699.99</v>
      </c>
      <c r="F552" s="37">
        <v>24.49</v>
      </c>
      <c r="G552" s="37">
        <v>0.54</v>
      </c>
      <c r="H552" s="37">
        <v>325.29000000000002</v>
      </c>
      <c r="I552" s="42">
        <f>IF(Table2[[#This Row],[Order Priority]]=Introduction!$B$42,1,0)</f>
        <v>0</v>
      </c>
      <c r="J552" s="42">
        <f>IF(Table2[[#This Row],[Order Priority]]=Introduction!$B$43,1,0)</f>
        <v>0</v>
      </c>
      <c r="K552" s="42">
        <f>IF(Table2[[#This Row],[Order Priority]]=Introduction!$B$44,1,0)</f>
        <v>1</v>
      </c>
      <c r="L552" s="42">
        <f>IF(Table2[[#This Row],[Order Priority]]=Introduction!$B$45,1,0)</f>
        <v>0</v>
      </c>
      <c r="M552" s="42">
        <f>IF(Table2[[#This Row],[Ship Mode]]=Introduction!$C$42,1,0)</f>
        <v>0</v>
      </c>
      <c r="N552" s="41">
        <f>IF(Table2[[#This Row],[Ship Mode]]=Introduction!$C$44,1,0)</f>
        <v>1</v>
      </c>
      <c r="O552" s="41">
        <f>IF(Table2[[#This Row],[Customer Segment]]=Introduction!$D$45,1,0)</f>
        <v>0</v>
      </c>
      <c r="P552" s="41">
        <f>IF(Table2[[#This Row],[Customer Segment]]=Introduction!$D$42,1,0)</f>
        <v>0</v>
      </c>
      <c r="Q552" s="41">
        <f>IF(Table2[[#This Row],[Customer Segment]]=Introduction!$D$44,1,0)</f>
        <v>1</v>
      </c>
      <c r="R552" s="34">
        <v>2630</v>
      </c>
      <c r="S5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3352.9427080346682</v>
      </c>
    </row>
    <row r="553" spans="1:19" x14ac:dyDescent="0.2">
      <c r="A553" s="1" t="s">
        <v>23</v>
      </c>
      <c r="B553" s="1" t="s">
        <v>14</v>
      </c>
      <c r="C553" s="1" t="s">
        <v>70</v>
      </c>
      <c r="D553" s="39">
        <v>0.1</v>
      </c>
      <c r="E553" s="39">
        <v>11.58</v>
      </c>
      <c r="F553" s="39">
        <v>6.97</v>
      </c>
      <c r="G553" s="39">
        <v>0.35</v>
      </c>
      <c r="H553" s="39">
        <v>-8.3979999999999997</v>
      </c>
      <c r="I553" s="42">
        <f>IF(Table2[[#This Row],[Order Priority]]=Introduction!$B$42,1,0)</f>
        <v>0</v>
      </c>
      <c r="J553" s="42">
        <f>IF(Table2[[#This Row],[Order Priority]]=Introduction!$B$43,1,0)</f>
        <v>0</v>
      </c>
      <c r="K553" s="42">
        <f>IF(Table2[[#This Row],[Order Priority]]=Introduction!$B$44,1,0)</f>
        <v>1</v>
      </c>
      <c r="L553" s="42">
        <f>IF(Table2[[#This Row],[Order Priority]]=Introduction!$B$45,1,0)</f>
        <v>0</v>
      </c>
      <c r="M553" s="42">
        <f>IF(Table2[[#This Row],[Ship Mode]]=Introduction!$C$42,1,0)</f>
        <v>0</v>
      </c>
      <c r="N553" s="41">
        <f>IF(Table2[[#This Row],[Ship Mode]]=Introduction!$C$44,1,0)</f>
        <v>1</v>
      </c>
      <c r="O553" s="41">
        <f>IF(Table2[[#This Row],[Customer Segment]]=Introduction!$D$45,1,0)</f>
        <v>0</v>
      </c>
      <c r="P553" s="41">
        <f>IF(Table2[[#This Row],[Customer Segment]]=Introduction!$D$42,1,0)</f>
        <v>0</v>
      </c>
      <c r="Q553" s="41">
        <f>IF(Table2[[#This Row],[Customer Segment]]=Introduction!$D$44,1,0)</f>
        <v>0</v>
      </c>
      <c r="R553" s="1">
        <v>14.53</v>
      </c>
      <c r="S5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161.89765444968464</v>
      </c>
    </row>
    <row r="554" spans="1:19" x14ac:dyDescent="0.2">
      <c r="A554" s="1" t="s">
        <v>92</v>
      </c>
      <c r="B554" s="1" t="s">
        <v>2</v>
      </c>
      <c r="C554" s="1" t="s">
        <v>47</v>
      </c>
      <c r="D554" s="37">
        <v>0.02</v>
      </c>
      <c r="E554" s="37">
        <v>160.97999999999999</v>
      </c>
      <c r="F554" s="37">
        <v>30</v>
      </c>
      <c r="G554" s="37">
        <v>0.62</v>
      </c>
      <c r="H554" s="37">
        <v>-51.116</v>
      </c>
      <c r="I554" s="42">
        <f>IF(Table2[[#This Row],[Order Priority]]=Introduction!$B$42,1,0)</f>
        <v>0</v>
      </c>
      <c r="J554" s="42">
        <f>IF(Table2[[#This Row],[Order Priority]]=Introduction!$B$43,1,0)</f>
        <v>0</v>
      </c>
      <c r="K554" s="42">
        <f>IF(Table2[[#This Row],[Order Priority]]=Introduction!$B$44,1,0)</f>
        <v>0</v>
      </c>
      <c r="L554" s="42">
        <f>IF(Table2[[#This Row],[Order Priority]]=Introduction!$B$45,1,0)</f>
        <v>1</v>
      </c>
      <c r="M554" s="42">
        <f>IF(Table2[[#This Row],[Ship Mode]]=Introduction!$C$42,1,0)</f>
        <v>1</v>
      </c>
      <c r="N554" s="41">
        <f>IF(Table2[[#This Row],[Ship Mode]]=Introduction!$C$44,1,0)</f>
        <v>0</v>
      </c>
      <c r="O554" s="41">
        <f>IF(Table2[[#This Row],[Customer Segment]]=Introduction!$D$45,1,0)</f>
        <v>0</v>
      </c>
      <c r="P554" s="41">
        <f>IF(Table2[[#This Row],[Customer Segment]]=Introduction!$D$42,1,0)</f>
        <v>0</v>
      </c>
      <c r="Q554" s="41">
        <f>IF(Table2[[#This Row],[Customer Segment]]=Introduction!$D$44,1,0)</f>
        <v>1</v>
      </c>
      <c r="R554" s="34">
        <v>192.49</v>
      </c>
      <c r="S5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1659.9369299118346</v>
      </c>
    </row>
    <row r="555" spans="1:19" x14ac:dyDescent="0.2">
      <c r="A555" s="1" t="s">
        <v>92</v>
      </c>
      <c r="B555" s="1" t="s">
        <v>14</v>
      </c>
      <c r="C555" s="1" t="s">
        <v>3</v>
      </c>
      <c r="D555" s="39">
        <v>0</v>
      </c>
      <c r="E555" s="39">
        <v>7.1</v>
      </c>
      <c r="F555" s="39">
        <v>6.05</v>
      </c>
      <c r="G555" s="39">
        <v>0.39</v>
      </c>
      <c r="H555" s="39">
        <v>-60.145000000000003</v>
      </c>
      <c r="I555" s="42">
        <f>IF(Table2[[#This Row],[Order Priority]]=Introduction!$B$42,1,0)</f>
        <v>0</v>
      </c>
      <c r="J555" s="42">
        <f>IF(Table2[[#This Row],[Order Priority]]=Introduction!$B$43,1,0)</f>
        <v>0</v>
      </c>
      <c r="K555" s="42">
        <f>IF(Table2[[#This Row],[Order Priority]]=Introduction!$B$44,1,0)</f>
        <v>0</v>
      </c>
      <c r="L555" s="42">
        <f>IF(Table2[[#This Row],[Order Priority]]=Introduction!$B$45,1,0)</f>
        <v>1</v>
      </c>
      <c r="M555" s="42">
        <f>IF(Table2[[#This Row],[Ship Mode]]=Introduction!$C$42,1,0)</f>
        <v>0</v>
      </c>
      <c r="N555" s="41">
        <f>IF(Table2[[#This Row],[Ship Mode]]=Introduction!$C$44,1,0)</f>
        <v>1</v>
      </c>
      <c r="O555" s="41">
        <f>IF(Table2[[#This Row],[Customer Segment]]=Introduction!$D$45,1,0)</f>
        <v>1</v>
      </c>
      <c r="P555" s="41">
        <f>IF(Table2[[#This Row],[Customer Segment]]=Introduction!$D$42,1,0)</f>
        <v>0</v>
      </c>
      <c r="Q555" s="41">
        <f>IF(Table2[[#This Row],[Customer Segment]]=Introduction!$D$44,1,0)</f>
        <v>0</v>
      </c>
      <c r="R555" s="1">
        <v>208.83</v>
      </c>
      <c r="S5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92.732014615572822</v>
      </c>
    </row>
    <row r="556" spans="1:19" x14ac:dyDescent="0.2">
      <c r="A556" s="1" t="s">
        <v>92</v>
      </c>
      <c r="B556" s="1" t="s">
        <v>63</v>
      </c>
      <c r="C556" s="1" t="s">
        <v>3</v>
      </c>
      <c r="D556" s="37">
        <v>0.01</v>
      </c>
      <c r="E556" s="37">
        <v>4.9800000000000004</v>
      </c>
      <c r="F556" s="37">
        <v>4.62</v>
      </c>
      <c r="G556" s="37">
        <v>0.64</v>
      </c>
      <c r="H556" s="37">
        <v>-111.72</v>
      </c>
      <c r="I556" s="42">
        <f>IF(Table2[[#This Row],[Order Priority]]=Introduction!$B$42,1,0)</f>
        <v>0</v>
      </c>
      <c r="J556" s="42">
        <f>IF(Table2[[#This Row],[Order Priority]]=Introduction!$B$43,1,0)</f>
        <v>0</v>
      </c>
      <c r="K556" s="42">
        <f>IF(Table2[[#This Row],[Order Priority]]=Introduction!$B$44,1,0)</f>
        <v>0</v>
      </c>
      <c r="L556" s="42">
        <f>IF(Table2[[#This Row],[Order Priority]]=Introduction!$B$45,1,0)</f>
        <v>1</v>
      </c>
      <c r="M556" s="42">
        <f>IF(Table2[[#This Row],[Ship Mode]]=Introduction!$C$42,1,0)</f>
        <v>0</v>
      </c>
      <c r="N556" s="41">
        <f>IF(Table2[[#This Row],[Ship Mode]]=Introduction!$C$44,1,0)</f>
        <v>0</v>
      </c>
      <c r="O556" s="41">
        <f>IF(Table2[[#This Row],[Customer Segment]]=Introduction!$D$45,1,0)</f>
        <v>1</v>
      </c>
      <c r="P556" s="41">
        <f>IF(Table2[[#This Row],[Customer Segment]]=Introduction!$D$42,1,0)</f>
        <v>0</v>
      </c>
      <c r="Q556" s="41">
        <f>IF(Table2[[#This Row],[Customer Segment]]=Introduction!$D$44,1,0)</f>
        <v>0</v>
      </c>
      <c r="R556" s="34">
        <v>228.3</v>
      </c>
      <c r="S5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112.72298342204236</v>
      </c>
    </row>
    <row r="557" spans="1:19" x14ac:dyDescent="0.2">
      <c r="A557" s="1" t="s">
        <v>92</v>
      </c>
      <c r="B557" s="1" t="s">
        <v>14</v>
      </c>
      <c r="C557" s="1" t="s">
        <v>3</v>
      </c>
      <c r="D557" s="39">
        <v>0.06</v>
      </c>
      <c r="E557" s="39">
        <v>5.68</v>
      </c>
      <c r="F557" s="39">
        <v>1.39</v>
      </c>
      <c r="G557" s="39">
        <v>0.38</v>
      </c>
      <c r="H557" s="39">
        <v>33.01</v>
      </c>
      <c r="I557" s="42">
        <f>IF(Table2[[#This Row],[Order Priority]]=Introduction!$B$42,1,0)</f>
        <v>0</v>
      </c>
      <c r="J557" s="42">
        <f>IF(Table2[[#This Row],[Order Priority]]=Introduction!$B$43,1,0)</f>
        <v>0</v>
      </c>
      <c r="K557" s="42">
        <f>IF(Table2[[#This Row],[Order Priority]]=Introduction!$B$44,1,0)</f>
        <v>0</v>
      </c>
      <c r="L557" s="42">
        <f>IF(Table2[[#This Row],[Order Priority]]=Introduction!$B$45,1,0)</f>
        <v>1</v>
      </c>
      <c r="M557" s="42">
        <f>IF(Table2[[#This Row],[Ship Mode]]=Introduction!$C$42,1,0)</f>
        <v>0</v>
      </c>
      <c r="N557" s="41">
        <f>IF(Table2[[#This Row],[Ship Mode]]=Introduction!$C$44,1,0)</f>
        <v>1</v>
      </c>
      <c r="O557" s="41">
        <f>IF(Table2[[#This Row],[Customer Segment]]=Introduction!$D$45,1,0)</f>
        <v>1</v>
      </c>
      <c r="P557" s="41">
        <f>IF(Table2[[#This Row],[Customer Segment]]=Introduction!$D$42,1,0)</f>
        <v>0</v>
      </c>
      <c r="Q557" s="41">
        <f>IF(Table2[[#This Row],[Customer Segment]]=Introduction!$D$44,1,0)</f>
        <v>0</v>
      </c>
      <c r="R557" s="1">
        <v>129.53</v>
      </c>
      <c r="S5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6.9145002538353673</v>
      </c>
    </row>
    <row r="558" spans="1:19" x14ac:dyDescent="0.2">
      <c r="A558" s="1" t="s">
        <v>92</v>
      </c>
      <c r="B558" s="1" t="s">
        <v>63</v>
      </c>
      <c r="C558" s="1" t="s">
        <v>3</v>
      </c>
      <c r="D558" s="37">
        <v>0.01</v>
      </c>
      <c r="E558" s="37">
        <v>4.9800000000000004</v>
      </c>
      <c r="F558" s="37">
        <v>4.62</v>
      </c>
      <c r="G558" s="37">
        <v>0.64</v>
      </c>
      <c r="H558" s="37">
        <v>-111.72</v>
      </c>
      <c r="I558" s="42">
        <f>IF(Table2[[#This Row],[Order Priority]]=Introduction!$B$42,1,0)</f>
        <v>0</v>
      </c>
      <c r="J558" s="42">
        <f>IF(Table2[[#This Row],[Order Priority]]=Introduction!$B$43,1,0)</f>
        <v>0</v>
      </c>
      <c r="K558" s="42">
        <f>IF(Table2[[#This Row],[Order Priority]]=Introduction!$B$44,1,0)</f>
        <v>0</v>
      </c>
      <c r="L558" s="42">
        <f>IF(Table2[[#This Row],[Order Priority]]=Introduction!$B$45,1,0)</f>
        <v>1</v>
      </c>
      <c r="M558" s="42">
        <f>IF(Table2[[#This Row],[Ship Mode]]=Introduction!$C$42,1,0)</f>
        <v>0</v>
      </c>
      <c r="N558" s="41">
        <f>IF(Table2[[#This Row],[Ship Mode]]=Introduction!$C$44,1,0)</f>
        <v>0</v>
      </c>
      <c r="O558" s="41">
        <f>IF(Table2[[#This Row],[Customer Segment]]=Introduction!$D$45,1,0)</f>
        <v>1</v>
      </c>
      <c r="P558" s="41">
        <f>IF(Table2[[#This Row],[Customer Segment]]=Introduction!$D$42,1,0)</f>
        <v>0</v>
      </c>
      <c r="Q558" s="41">
        <f>IF(Table2[[#This Row],[Customer Segment]]=Introduction!$D$44,1,0)</f>
        <v>0</v>
      </c>
      <c r="R558" s="34">
        <v>55.68</v>
      </c>
      <c r="S5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112.72298342204236</v>
      </c>
    </row>
    <row r="559" spans="1:19" x14ac:dyDescent="0.2">
      <c r="A559" s="1" t="s">
        <v>92</v>
      </c>
      <c r="B559" s="1" t="s">
        <v>14</v>
      </c>
      <c r="C559" s="1" t="s">
        <v>47</v>
      </c>
      <c r="D559" s="39">
        <v>0</v>
      </c>
      <c r="E559" s="39">
        <v>209.37</v>
      </c>
      <c r="F559" s="39">
        <v>69</v>
      </c>
      <c r="G559" s="39">
        <v>0.79</v>
      </c>
      <c r="H559" s="39">
        <v>-263.11192907999998</v>
      </c>
      <c r="I559" s="42">
        <f>IF(Table2[[#This Row],[Order Priority]]=Introduction!$B$42,1,0)</f>
        <v>0</v>
      </c>
      <c r="J559" s="42">
        <f>IF(Table2[[#This Row],[Order Priority]]=Introduction!$B$43,1,0)</f>
        <v>0</v>
      </c>
      <c r="K559" s="42">
        <f>IF(Table2[[#This Row],[Order Priority]]=Introduction!$B$44,1,0)</f>
        <v>0</v>
      </c>
      <c r="L559" s="42">
        <f>IF(Table2[[#This Row],[Order Priority]]=Introduction!$B$45,1,0)</f>
        <v>1</v>
      </c>
      <c r="M559" s="42">
        <f>IF(Table2[[#This Row],[Ship Mode]]=Introduction!$C$42,1,0)</f>
        <v>0</v>
      </c>
      <c r="N559" s="41">
        <f>IF(Table2[[#This Row],[Ship Mode]]=Introduction!$C$44,1,0)</f>
        <v>1</v>
      </c>
      <c r="O559" s="41">
        <f>IF(Table2[[#This Row],[Customer Segment]]=Introduction!$D$45,1,0)</f>
        <v>0</v>
      </c>
      <c r="P559" s="41">
        <f>IF(Table2[[#This Row],[Customer Segment]]=Introduction!$D$42,1,0)</f>
        <v>0</v>
      </c>
      <c r="Q559" s="41">
        <f>IF(Table2[[#This Row],[Customer Segment]]=Introduction!$D$44,1,0)</f>
        <v>1</v>
      </c>
      <c r="R559" s="1">
        <v>1959.88</v>
      </c>
      <c r="S5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2630.4821184929356</v>
      </c>
    </row>
    <row r="560" spans="1:19" x14ac:dyDescent="0.2">
      <c r="A560" s="1" t="s">
        <v>46</v>
      </c>
      <c r="B560" s="1" t="s">
        <v>63</v>
      </c>
      <c r="C560" s="1" t="s">
        <v>70</v>
      </c>
      <c r="D560" s="37">
        <v>0.05</v>
      </c>
      <c r="E560" s="37">
        <v>25.99</v>
      </c>
      <c r="F560" s="37">
        <v>5.37</v>
      </c>
      <c r="G560" s="37">
        <v>0.56000000000000005</v>
      </c>
      <c r="H560" s="37">
        <v>220.35720000000001</v>
      </c>
      <c r="I560" s="42">
        <f>IF(Table2[[#This Row],[Order Priority]]=Introduction!$B$42,1,0)</f>
        <v>0</v>
      </c>
      <c r="J560" s="42">
        <f>IF(Table2[[#This Row],[Order Priority]]=Introduction!$B$43,1,0)</f>
        <v>0</v>
      </c>
      <c r="K560" s="42">
        <f>IF(Table2[[#This Row],[Order Priority]]=Introduction!$B$44,1,0)</f>
        <v>0</v>
      </c>
      <c r="L560" s="42">
        <f>IF(Table2[[#This Row],[Order Priority]]=Introduction!$B$45,1,0)</f>
        <v>0</v>
      </c>
      <c r="M560" s="42">
        <f>IF(Table2[[#This Row],[Ship Mode]]=Introduction!$C$42,1,0)</f>
        <v>0</v>
      </c>
      <c r="N560" s="41">
        <f>IF(Table2[[#This Row],[Ship Mode]]=Introduction!$C$44,1,0)</f>
        <v>0</v>
      </c>
      <c r="O560" s="41">
        <f>IF(Table2[[#This Row],[Customer Segment]]=Introduction!$D$45,1,0)</f>
        <v>0</v>
      </c>
      <c r="P560" s="41">
        <f>IF(Table2[[#This Row],[Customer Segment]]=Introduction!$D$42,1,0)</f>
        <v>0</v>
      </c>
      <c r="Q560" s="41">
        <f>IF(Table2[[#This Row],[Customer Segment]]=Introduction!$D$44,1,0)</f>
        <v>0</v>
      </c>
      <c r="R560" s="34">
        <v>451.35</v>
      </c>
      <c r="S5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643.71053022354283</v>
      </c>
    </row>
    <row r="561" spans="1:19" x14ac:dyDescent="0.2">
      <c r="A561" s="1" t="s">
        <v>1</v>
      </c>
      <c r="B561" s="1" t="s">
        <v>63</v>
      </c>
      <c r="C561" s="1" t="s">
        <v>70</v>
      </c>
      <c r="D561" s="39">
        <v>0.05</v>
      </c>
      <c r="E561" s="39">
        <v>6.04</v>
      </c>
      <c r="F561" s="39">
        <v>2.14</v>
      </c>
      <c r="G561" s="39">
        <v>0.38</v>
      </c>
      <c r="H561" s="39">
        <v>-4.1399999999999997</v>
      </c>
      <c r="I561" s="42">
        <f>IF(Table2[[#This Row],[Order Priority]]=Introduction!$B$42,1,0)</f>
        <v>1</v>
      </c>
      <c r="J561" s="42">
        <f>IF(Table2[[#This Row],[Order Priority]]=Introduction!$B$43,1,0)</f>
        <v>0</v>
      </c>
      <c r="K561" s="42">
        <f>IF(Table2[[#This Row],[Order Priority]]=Introduction!$B$44,1,0)</f>
        <v>0</v>
      </c>
      <c r="L561" s="42">
        <f>IF(Table2[[#This Row],[Order Priority]]=Introduction!$B$45,1,0)</f>
        <v>0</v>
      </c>
      <c r="M561" s="42">
        <f>IF(Table2[[#This Row],[Ship Mode]]=Introduction!$C$42,1,0)</f>
        <v>0</v>
      </c>
      <c r="N561" s="41">
        <f>IF(Table2[[#This Row],[Ship Mode]]=Introduction!$C$44,1,0)</f>
        <v>0</v>
      </c>
      <c r="O561" s="41">
        <f>IF(Table2[[#This Row],[Customer Segment]]=Introduction!$D$45,1,0)</f>
        <v>0</v>
      </c>
      <c r="P561" s="41">
        <f>IF(Table2[[#This Row],[Customer Segment]]=Introduction!$D$42,1,0)</f>
        <v>0</v>
      </c>
      <c r="Q561" s="41">
        <f>IF(Table2[[#This Row],[Customer Segment]]=Introduction!$D$44,1,0)</f>
        <v>0</v>
      </c>
      <c r="R561" s="1">
        <v>8.41</v>
      </c>
      <c r="S5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201.40660028376581</v>
      </c>
    </row>
    <row r="562" spans="1:19" x14ac:dyDescent="0.2">
      <c r="A562" s="1" t="s">
        <v>13</v>
      </c>
      <c r="B562" s="1" t="s">
        <v>14</v>
      </c>
      <c r="C562" s="1" t="s">
        <v>15</v>
      </c>
      <c r="D562" s="37">
        <v>0.04</v>
      </c>
      <c r="E562" s="37">
        <v>62.18</v>
      </c>
      <c r="F562" s="37">
        <v>10.84</v>
      </c>
      <c r="G562" s="37">
        <v>0.63</v>
      </c>
      <c r="H562" s="37">
        <v>125.8077</v>
      </c>
      <c r="I562" s="42">
        <f>IF(Table2[[#This Row],[Order Priority]]=Introduction!$B$42,1,0)</f>
        <v>0</v>
      </c>
      <c r="J562" s="42">
        <f>IF(Table2[[#This Row],[Order Priority]]=Introduction!$B$43,1,0)</f>
        <v>1</v>
      </c>
      <c r="K562" s="42">
        <f>IF(Table2[[#This Row],[Order Priority]]=Introduction!$B$44,1,0)</f>
        <v>0</v>
      </c>
      <c r="L562" s="42">
        <f>IF(Table2[[#This Row],[Order Priority]]=Introduction!$B$45,1,0)</f>
        <v>0</v>
      </c>
      <c r="M562" s="42">
        <f>IF(Table2[[#This Row],[Ship Mode]]=Introduction!$C$42,1,0)</f>
        <v>0</v>
      </c>
      <c r="N562" s="41">
        <f>IF(Table2[[#This Row],[Ship Mode]]=Introduction!$C$44,1,0)</f>
        <v>1</v>
      </c>
      <c r="O562" s="41">
        <f>IF(Table2[[#This Row],[Customer Segment]]=Introduction!$D$45,1,0)</f>
        <v>0</v>
      </c>
      <c r="P562" s="41">
        <f>IF(Table2[[#This Row],[Customer Segment]]=Introduction!$D$42,1,0)</f>
        <v>1</v>
      </c>
      <c r="Q562" s="41">
        <f>IF(Table2[[#This Row],[Customer Segment]]=Introduction!$D$44,1,0)</f>
        <v>0</v>
      </c>
      <c r="R562" s="34">
        <v>182.33</v>
      </c>
      <c r="S5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726.01998427567366</v>
      </c>
    </row>
    <row r="563" spans="1:19" x14ac:dyDescent="0.2">
      <c r="A563" s="1" t="s">
        <v>13</v>
      </c>
      <c r="B563" s="1" t="s">
        <v>14</v>
      </c>
      <c r="C563" s="1" t="s">
        <v>70</v>
      </c>
      <c r="D563" s="39">
        <v>0.03</v>
      </c>
      <c r="E563" s="39">
        <v>40.99</v>
      </c>
      <c r="F563" s="39">
        <v>19.989999999999998</v>
      </c>
      <c r="G563" s="39">
        <v>0.36</v>
      </c>
      <c r="H563" s="39">
        <v>395.30799999999999</v>
      </c>
      <c r="I563" s="42">
        <f>IF(Table2[[#This Row],[Order Priority]]=Introduction!$B$42,1,0)</f>
        <v>0</v>
      </c>
      <c r="J563" s="42">
        <f>IF(Table2[[#This Row],[Order Priority]]=Introduction!$B$43,1,0)</f>
        <v>1</v>
      </c>
      <c r="K563" s="42">
        <f>IF(Table2[[#This Row],[Order Priority]]=Introduction!$B$44,1,0)</f>
        <v>0</v>
      </c>
      <c r="L563" s="42">
        <f>IF(Table2[[#This Row],[Order Priority]]=Introduction!$B$45,1,0)</f>
        <v>0</v>
      </c>
      <c r="M563" s="42">
        <f>IF(Table2[[#This Row],[Ship Mode]]=Introduction!$C$42,1,0)</f>
        <v>0</v>
      </c>
      <c r="N563" s="41">
        <f>IF(Table2[[#This Row],[Ship Mode]]=Introduction!$C$44,1,0)</f>
        <v>1</v>
      </c>
      <c r="O563" s="41">
        <f>IF(Table2[[#This Row],[Customer Segment]]=Introduction!$D$45,1,0)</f>
        <v>0</v>
      </c>
      <c r="P563" s="41">
        <f>IF(Table2[[#This Row],[Customer Segment]]=Introduction!$D$42,1,0)</f>
        <v>0</v>
      </c>
      <c r="Q563" s="41">
        <f>IF(Table2[[#This Row],[Customer Segment]]=Introduction!$D$44,1,0)</f>
        <v>0</v>
      </c>
      <c r="R563" s="1">
        <v>885.65</v>
      </c>
      <c r="S5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999.62772656021184</v>
      </c>
    </row>
    <row r="564" spans="1:19" x14ac:dyDescent="0.2">
      <c r="A564" s="1" t="s">
        <v>1</v>
      </c>
      <c r="B564" s="1" t="s">
        <v>14</v>
      </c>
      <c r="C564" s="1" t="s">
        <v>70</v>
      </c>
      <c r="D564" s="37">
        <v>0.01</v>
      </c>
      <c r="E564" s="37">
        <v>15.99</v>
      </c>
      <c r="F564" s="37">
        <v>13.18</v>
      </c>
      <c r="G564" s="37">
        <v>0.37</v>
      </c>
      <c r="H564" s="37">
        <v>-99.43544</v>
      </c>
      <c r="I564" s="42">
        <f>IF(Table2[[#This Row],[Order Priority]]=Introduction!$B$42,1,0)</f>
        <v>1</v>
      </c>
      <c r="J564" s="42">
        <f>IF(Table2[[#This Row],[Order Priority]]=Introduction!$B$43,1,0)</f>
        <v>0</v>
      </c>
      <c r="K564" s="42">
        <f>IF(Table2[[#This Row],[Order Priority]]=Introduction!$B$44,1,0)</f>
        <v>0</v>
      </c>
      <c r="L564" s="42">
        <f>IF(Table2[[#This Row],[Order Priority]]=Introduction!$B$45,1,0)</f>
        <v>0</v>
      </c>
      <c r="M564" s="42">
        <f>IF(Table2[[#This Row],[Ship Mode]]=Introduction!$C$42,1,0)</f>
        <v>0</v>
      </c>
      <c r="N564" s="41">
        <f>IF(Table2[[#This Row],[Ship Mode]]=Introduction!$C$44,1,0)</f>
        <v>1</v>
      </c>
      <c r="O564" s="41">
        <f>IF(Table2[[#This Row],[Customer Segment]]=Introduction!$D$45,1,0)</f>
        <v>0</v>
      </c>
      <c r="P564" s="41">
        <f>IF(Table2[[#This Row],[Customer Segment]]=Introduction!$D$42,1,0)</f>
        <v>0</v>
      </c>
      <c r="Q564" s="41">
        <f>IF(Table2[[#This Row],[Customer Segment]]=Introduction!$D$44,1,0)</f>
        <v>0</v>
      </c>
      <c r="R564" s="34">
        <v>377.44</v>
      </c>
      <c r="S5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540.47268885934136</v>
      </c>
    </row>
    <row r="565" spans="1:19" x14ac:dyDescent="0.2">
      <c r="A565" s="1" t="s">
        <v>1</v>
      </c>
      <c r="B565" s="1" t="s">
        <v>14</v>
      </c>
      <c r="C565" s="1" t="s">
        <v>47</v>
      </c>
      <c r="D565" s="39">
        <v>0.06</v>
      </c>
      <c r="E565" s="39">
        <v>47.98</v>
      </c>
      <c r="F565" s="39">
        <v>3.61</v>
      </c>
      <c r="G565" s="39">
        <v>0.71</v>
      </c>
      <c r="H565" s="39">
        <v>596.80799999999999</v>
      </c>
      <c r="I565" s="42">
        <f>IF(Table2[[#This Row],[Order Priority]]=Introduction!$B$42,1,0)</f>
        <v>1</v>
      </c>
      <c r="J565" s="42">
        <f>IF(Table2[[#This Row],[Order Priority]]=Introduction!$B$43,1,0)</f>
        <v>0</v>
      </c>
      <c r="K565" s="42">
        <f>IF(Table2[[#This Row],[Order Priority]]=Introduction!$B$44,1,0)</f>
        <v>0</v>
      </c>
      <c r="L565" s="42">
        <f>IF(Table2[[#This Row],[Order Priority]]=Introduction!$B$45,1,0)</f>
        <v>0</v>
      </c>
      <c r="M565" s="42">
        <f>IF(Table2[[#This Row],[Ship Mode]]=Introduction!$C$42,1,0)</f>
        <v>0</v>
      </c>
      <c r="N565" s="41">
        <f>IF(Table2[[#This Row],[Ship Mode]]=Introduction!$C$44,1,0)</f>
        <v>1</v>
      </c>
      <c r="O565" s="41">
        <f>IF(Table2[[#This Row],[Customer Segment]]=Introduction!$D$45,1,0)</f>
        <v>0</v>
      </c>
      <c r="P565" s="41">
        <f>IF(Table2[[#This Row],[Customer Segment]]=Introduction!$D$42,1,0)</f>
        <v>0</v>
      </c>
      <c r="Q565" s="41">
        <f>IF(Table2[[#This Row],[Customer Segment]]=Introduction!$D$44,1,0)</f>
        <v>1</v>
      </c>
      <c r="R565" s="1">
        <v>97.96</v>
      </c>
      <c r="S5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1369.1653209317337</v>
      </c>
    </row>
    <row r="566" spans="1:19" x14ac:dyDescent="0.2">
      <c r="A566" s="1" t="s">
        <v>13</v>
      </c>
      <c r="B566" s="1" t="s">
        <v>14</v>
      </c>
      <c r="C566" s="1" t="s">
        <v>47</v>
      </c>
      <c r="D566" s="37">
        <v>0.01</v>
      </c>
      <c r="E566" s="37">
        <v>5.44</v>
      </c>
      <c r="F566" s="37">
        <v>7.46</v>
      </c>
      <c r="G566" s="37">
        <v>0.36</v>
      </c>
      <c r="H566" s="37">
        <v>-18.478200000000001</v>
      </c>
      <c r="I566" s="42">
        <f>IF(Table2[[#This Row],[Order Priority]]=Introduction!$B$42,1,0)</f>
        <v>0</v>
      </c>
      <c r="J566" s="42">
        <f>IF(Table2[[#This Row],[Order Priority]]=Introduction!$B$43,1,0)</f>
        <v>1</v>
      </c>
      <c r="K566" s="42">
        <f>IF(Table2[[#This Row],[Order Priority]]=Introduction!$B$44,1,0)</f>
        <v>0</v>
      </c>
      <c r="L566" s="42">
        <f>IF(Table2[[#This Row],[Order Priority]]=Introduction!$B$45,1,0)</f>
        <v>0</v>
      </c>
      <c r="M566" s="42">
        <f>IF(Table2[[#This Row],[Ship Mode]]=Introduction!$C$42,1,0)</f>
        <v>0</v>
      </c>
      <c r="N566" s="41">
        <f>IF(Table2[[#This Row],[Ship Mode]]=Introduction!$C$44,1,0)</f>
        <v>1</v>
      </c>
      <c r="O566" s="41">
        <f>IF(Table2[[#This Row],[Customer Segment]]=Introduction!$D$45,1,0)</f>
        <v>0</v>
      </c>
      <c r="P566" s="41">
        <f>IF(Table2[[#This Row],[Customer Segment]]=Introduction!$D$42,1,0)</f>
        <v>0</v>
      </c>
      <c r="Q566" s="41">
        <f>IF(Table2[[#This Row],[Customer Segment]]=Introduction!$D$44,1,0)</f>
        <v>1</v>
      </c>
      <c r="R566" s="34">
        <v>19.68</v>
      </c>
      <c r="S5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161.85052299254954</v>
      </c>
    </row>
    <row r="567" spans="1:19" x14ac:dyDescent="0.2">
      <c r="A567" s="1" t="s">
        <v>13</v>
      </c>
      <c r="B567" s="1" t="s">
        <v>2</v>
      </c>
      <c r="C567" s="1" t="s">
        <v>47</v>
      </c>
      <c r="D567" s="39">
        <v>0.02</v>
      </c>
      <c r="E567" s="39">
        <v>549.99</v>
      </c>
      <c r="F567" s="39">
        <v>49</v>
      </c>
      <c r="G567" s="39">
        <v>0.35</v>
      </c>
      <c r="H567" s="39">
        <v>-381.84120000000001</v>
      </c>
      <c r="I567" s="42">
        <f>IF(Table2[[#This Row],[Order Priority]]=Introduction!$B$42,1,0)</f>
        <v>0</v>
      </c>
      <c r="J567" s="42">
        <f>IF(Table2[[#This Row],[Order Priority]]=Introduction!$B$43,1,0)</f>
        <v>1</v>
      </c>
      <c r="K567" s="42">
        <f>IF(Table2[[#This Row],[Order Priority]]=Introduction!$B$44,1,0)</f>
        <v>0</v>
      </c>
      <c r="L567" s="42">
        <f>IF(Table2[[#This Row],[Order Priority]]=Introduction!$B$45,1,0)</f>
        <v>0</v>
      </c>
      <c r="M567" s="42">
        <f>IF(Table2[[#This Row],[Ship Mode]]=Introduction!$C$42,1,0)</f>
        <v>1</v>
      </c>
      <c r="N567" s="41">
        <f>IF(Table2[[#This Row],[Ship Mode]]=Introduction!$C$44,1,0)</f>
        <v>0</v>
      </c>
      <c r="O567" s="41">
        <f>IF(Table2[[#This Row],[Customer Segment]]=Introduction!$D$45,1,0)</f>
        <v>0</v>
      </c>
      <c r="P567" s="41">
        <f>IF(Table2[[#This Row],[Customer Segment]]=Introduction!$D$42,1,0)</f>
        <v>0</v>
      </c>
      <c r="Q567" s="41">
        <f>IF(Table2[[#This Row],[Customer Segment]]=Introduction!$D$44,1,0)</f>
        <v>1</v>
      </c>
      <c r="R567" s="1">
        <v>9798.84</v>
      </c>
      <c r="S5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2825.5787911858865</v>
      </c>
    </row>
    <row r="568" spans="1:19" x14ac:dyDescent="0.2">
      <c r="A568" s="1" t="s">
        <v>13</v>
      </c>
      <c r="B568" s="1" t="s">
        <v>63</v>
      </c>
      <c r="C568" s="1" t="s">
        <v>47</v>
      </c>
      <c r="D568" s="37">
        <v>0.03</v>
      </c>
      <c r="E568" s="37">
        <v>22.01</v>
      </c>
      <c r="F568" s="37">
        <v>5.53</v>
      </c>
      <c r="G568" s="37">
        <v>0.59</v>
      </c>
      <c r="H568" s="37">
        <v>12.5504</v>
      </c>
      <c r="I568" s="42">
        <f>IF(Table2[[#This Row],[Order Priority]]=Introduction!$B$42,1,0)</f>
        <v>0</v>
      </c>
      <c r="J568" s="42">
        <f>IF(Table2[[#This Row],[Order Priority]]=Introduction!$B$43,1,0)</f>
        <v>1</v>
      </c>
      <c r="K568" s="42">
        <f>IF(Table2[[#This Row],[Order Priority]]=Introduction!$B$44,1,0)</f>
        <v>0</v>
      </c>
      <c r="L568" s="42">
        <f>IF(Table2[[#This Row],[Order Priority]]=Introduction!$B$45,1,0)</f>
        <v>0</v>
      </c>
      <c r="M568" s="42">
        <f>IF(Table2[[#This Row],[Ship Mode]]=Introduction!$C$42,1,0)</f>
        <v>0</v>
      </c>
      <c r="N568" s="41">
        <f>IF(Table2[[#This Row],[Ship Mode]]=Introduction!$C$44,1,0)</f>
        <v>0</v>
      </c>
      <c r="O568" s="41">
        <f>IF(Table2[[#This Row],[Customer Segment]]=Introduction!$D$45,1,0)</f>
        <v>0</v>
      </c>
      <c r="P568" s="41">
        <f>IF(Table2[[#This Row],[Customer Segment]]=Introduction!$D$42,1,0)</f>
        <v>0</v>
      </c>
      <c r="Q568" s="41">
        <f>IF(Table2[[#This Row],[Customer Segment]]=Introduction!$D$44,1,0)</f>
        <v>1</v>
      </c>
      <c r="R568" s="34">
        <v>154.11000000000001</v>
      </c>
      <c r="S5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287.93701600306497</v>
      </c>
    </row>
    <row r="569" spans="1:19" x14ac:dyDescent="0.2">
      <c r="A569" s="1" t="s">
        <v>13</v>
      </c>
      <c r="B569" s="1" t="s">
        <v>14</v>
      </c>
      <c r="C569" s="1" t="s">
        <v>47</v>
      </c>
      <c r="D569" s="39">
        <v>0.09</v>
      </c>
      <c r="E569" s="39">
        <v>34.76</v>
      </c>
      <c r="F569" s="39">
        <v>8.2200000000000006</v>
      </c>
      <c r="G569" s="39">
        <v>0.56999999999999995</v>
      </c>
      <c r="H569" s="39">
        <v>45.3324</v>
      </c>
      <c r="I569" s="42">
        <f>IF(Table2[[#This Row],[Order Priority]]=Introduction!$B$42,1,0)</f>
        <v>0</v>
      </c>
      <c r="J569" s="42">
        <f>IF(Table2[[#This Row],[Order Priority]]=Introduction!$B$43,1,0)</f>
        <v>1</v>
      </c>
      <c r="K569" s="42">
        <f>IF(Table2[[#This Row],[Order Priority]]=Introduction!$B$44,1,0)</f>
        <v>0</v>
      </c>
      <c r="L569" s="42">
        <f>IF(Table2[[#This Row],[Order Priority]]=Introduction!$B$45,1,0)</f>
        <v>0</v>
      </c>
      <c r="M569" s="42">
        <f>IF(Table2[[#This Row],[Ship Mode]]=Introduction!$C$42,1,0)</f>
        <v>0</v>
      </c>
      <c r="N569" s="41">
        <f>IF(Table2[[#This Row],[Ship Mode]]=Introduction!$C$44,1,0)</f>
        <v>1</v>
      </c>
      <c r="O569" s="41">
        <f>IF(Table2[[#This Row],[Customer Segment]]=Introduction!$D$45,1,0)</f>
        <v>0</v>
      </c>
      <c r="P569" s="41">
        <f>IF(Table2[[#This Row],[Customer Segment]]=Introduction!$D$42,1,0)</f>
        <v>0</v>
      </c>
      <c r="Q569" s="41">
        <f>IF(Table2[[#This Row],[Customer Segment]]=Introduction!$D$44,1,0)</f>
        <v>1</v>
      </c>
      <c r="R569" s="1">
        <v>242.97</v>
      </c>
      <c r="S5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461.74632843711015</v>
      </c>
    </row>
    <row r="570" spans="1:19" x14ac:dyDescent="0.2">
      <c r="A570" s="1" t="s">
        <v>92</v>
      </c>
      <c r="B570" s="1" t="s">
        <v>14</v>
      </c>
      <c r="C570" s="1" t="s">
        <v>47</v>
      </c>
      <c r="D570" s="37">
        <v>0.05</v>
      </c>
      <c r="E570" s="37">
        <v>5.18</v>
      </c>
      <c r="F570" s="37">
        <v>2.04</v>
      </c>
      <c r="G570" s="37">
        <v>0.36</v>
      </c>
      <c r="H570" s="37">
        <v>34.010399999999997</v>
      </c>
      <c r="I570" s="42">
        <f>IF(Table2[[#This Row],[Order Priority]]=Introduction!$B$42,1,0)</f>
        <v>0</v>
      </c>
      <c r="J570" s="42">
        <f>IF(Table2[[#This Row],[Order Priority]]=Introduction!$B$43,1,0)</f>
        <v>0</v>
      </c>
      <c r="K570" s="42">
        <f>IF(Table2[[#This Row],[Order Priority]]=Introduction!$B$44,1,0)</f>
        <v>0</v>
      </c>
      <c r="L570" s="42">
        <f>IF(Table2[[#This Row],[Order Priority]]=Introduction!$B$45,1,0)</f>
        <v>1</v>
      </c>
      <c r="M570" s="42">
        <f>IF(Table2[[#This Row],[Ship Mode]]=Introduction!$C$42,1,0)</f>
        <v>0</v>
      </c>
      <c r="N570" s="41">
        <f>IF(Table2[[#This Row],[Ship Mode]]=Introduction!$C$44,1,0)</f>
        <v>1</v>
      </c>
      <c r="O570" s="41">
        <f>IF(Table2[[#This Row],[Customer Segment]]=Introduction!$D$45,1,0)</f>
        <v>0</v>
      </c>
      <c r="P570" s="41">
        <f>IF(Table2[[#This Row],[Customer Segment]]=Introduction!$D$42,1,0)</f>
        <v>0</v>
      </c>
      <c r="Q570" s="41">
        <f>IF(Table2[[#This Row],[Customer Segment]]=Introduction!$D$44,1,0)</f>
        <v>1</v>
      </c>
      <c r="R570" s="34">
        <v>53.54</v>
      </c>
      <c r="S5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53.798347044229729</v>
      </c>
    </row>
    <row r="571" spans="1:19" x14ac:dyDescent="0.2">
      <c r="A571" s="1" t="s">
        <v>92</v>
      </c>
      <c r="B571" s="1" t="s">
        <v>14</v>
      </c>
      <c r="C571" s="1" t="s">
        <v>47</v>
      </c>
      <c r="D571" s="39">
        <v>0</v>
      </c>
      <c r="E571" s="39">
        <v>175.99</v>
      </c>
      <c r="F571" s="39">
        <v>4.99</v>
      </c>
      <c r="G571" s="39">
        <v>0.59</v>
      </c>
      <c r="H571" s="39">
        <v>1656.6555000000001</v>
      </c>
      <c r="I571" s="42">
        <f>IF(Table2[[#This Row],[Order Priority]]=Introduction!$B$42,1,0)</f>
        <v>0</v>
      </c>
      <c r="J571" s="42">
        <f>IF(Table2[[#This Row],[Order Priority]]=Introduction!$B$43,1,0)</f>
        <v>0</v>
      </c>
      <c r="K571" s="42">
        <f>IF(Table2[[#This Row],[Order Priority]]=Introduction!$B$44,1,0)</f>
        <v>0</v>
      </c>
      <c r="L571" s="42">
        <f>IF(Table2[[#This Row],[Order Priority]]=Introduction!$B$45,1,0)</f>
        <v>1</v>
      </c>
      <c r="M571" s="42">
        <f>IF(Table2[[#This Row],[Ship Mode]]=Introduction!$C$42,1,0)</f>
        <v>0</v>
      </c>
      <c r="N571" s="41">
        <f>IF(Table2[[#This Row],[Ship Mode]]=Introduction!$C$44,1,0)</f>
        <v>1</v>
      </c>
      <c r="O571" s="41">
        <f>IF(Table2[[#This Row],[Customer Segment]]=Introduction!$D$45,1,0)</f>
        <v>0</v>
      </c>
      <c r="P571" s="41">
        <f>IF(Table2[[#This Row],[Customer Segment]]=Introduction!$D$42,1,0)</f>
        <v>0</v>
      </c>
      <c r="Q571" s="41">
        <f>IF(Table2[[#This Row],[Customer Segment]]=Introduction!$D$44,1,0)</f>
        <v>1</v>
      </c>
      <c r="R571" s="1">
        <v>2400.9499999999998</v>
      </c>
      <c r="S5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2556.356693929506</v>
      </c>
    </row>
    <row r="572" spans="1:19" x14ac:dyDescent="0.2">
      <c r="A572" s="1" t="s">
        <v>46</v>
      </c>
      <c r="B572" s="1" t="s">
        <v>2</v>
      </c>
      <c r="C572" s="1" t="s">
        <v>70</v>
      </c>
      <c r="D572" s="37">
        <v>0.09</v>
      </c>
      <c r="E572" s="37">
        <v>355.98</v>
      </c>
      <c r="F572" s="37">
        <v>58.92</v>
      </c>
      <c r="G572" s="37">
        <v>0.64</v>
      </c>
      <c r="H572" s="37">
        <v>1240.25</v>
      </c>
      <c r="I572" s="42">
        <f>IF(Table2[[#This Row],[Order Priority]]=Introduction!$B$42,1,0)</f>
        <v>0</v>
      </c>
      <c r="J572" s="42">
        <f>IF(Table2[[#This Row],[Order Priority]]=Introduction!$B$43,1,0)</f>
        <v>0</v>
      </c>
      <c r="K572" s="42">
        <f>IF(Table2[[#This Row],[Order Priority]]=Introduction!$B$44,1,0)</f>
        <v>0</v>
      </c>
      <c r="L572" s="42">
        <f>IF(Table2[[#This Row],[Order Priority]]=Introduction!$B$45,1,0)</f>
        <v>0</v>
      </c>
      <c r="M572" s="42">
        <f>IF(Table2[[#This Row],[Ship Mode]]=Introduction!$C$42,1,0)</f>
        <v>1</v>
      </c>
      <c r="N572" s="41">
        <f>IF(Table2[[#This Row],[Ship Mode]]=Introduction!$C$44,1,0)</f>
        <v>0</v>
      </c>
      <c r="O572" s="41">
        <f>IF(Table2[[#This Row],[Customer Segment]]=Introduction!$D$45,1,0)</f>
        <v>0</v>
      </c>
      <c r="P572" s="41">
        <f>IF(Table2[[#This Row],[Customer Segment]]=Introduction!$D$42,1,0)</f>
        <v>0</v>
      </c>
      <c r="Q572" s="41">
        <f>IF(Table2[[#This Row],[Customer Segment]]=Introduction!$D$44,1,0)</f>
        <v>0</v>
      </c>
      <c r="R572" s="34">
        <v>10554.63</v>
      </c>
      <c r="S5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4520.8199625065554</v>
      </c>
    </row>
    <row r="573" spans="1:19" x14ac:dyDescent="0.2">
      <c r="A573" s="1" t="s">
        <v>46</v>
      </c>
      <c r="B573" s="1" t="s">
        <v>2</v>
      </c>
      <c r="C573" s="1" t="s">
        <v>70</v>
      </c>
      <c r="D573" s="39">
        <v>0.04</v>
      </c>
      <c r="E573" s="39">
        <v>218.75</v>
      </c>
      <c r="F573" s="39">
        <v>69.64</v>
      </c>
      <c r="G573" s="39">
        <v>0.77</v>
      </c>
      <c r="H573" s="39">
        <v>-533.23199999999997</v>
      </c>
      <c r="I573" s="42">
        <f>IF(Table2[[#This Row],[Order Priority]]=Introduction!$B$42,1,0)</f>
        <v>0</v>
      </c>
      <c r="J573" s="42">
        <f>IF(Table2[[#This Row],[Order Priority]]=Introduction!$B$43,1,0)</f>
        <v>0</v>
      </c>
      <c r="K573" s="42">
        <f>IF(Table2[[#This Row],[Order Priority]]=Introduction!$B$44,1,0)</f>
        <v>0</v>
      </c>
      <c r="L573" s="42">
        <f>IF(Table2[[#This Row],[Order Priority]]=Introduction!$B$45,1,0)</f>
        <v>0</v>
      </c>
      <c r="M573" s="42">
        <f>IF(Table2[[#This Row],[Ship Mode]]=Introduction!$C$42,1,0)</f>
        <v>1</v>
      </c>
      <c r="N573" s="41">
        <f>IF(Table2[[#This Row],[Ship Mode]]=Introduction!$C$44,1,0)</f>
        <v>0</v>
      </c>
      <c r="O573" s="41">
        <f>IF(Table2[[#This Row],[Customer Segment]]=Introduction!$D$45,1,0)</f>
        <v>0</v>
      </c>
      <c r="P573" s="41">
        <f>IF(Table2[[#This Row],[Customer Segment]]=Introduction!$D$42,1,0)</f>
        <v>0</v>
      </c>
      <c r="Q573" s="41">
        <f>IF(Table2[[#This Row],[Customer Segment]]=Introduction!$D$44,1,0)</f>
        <v>0</v>
      </c>
      <c r="R573" s="1">
        <v>1749.64</v>
      </c>
      <c r="S5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2712.1527158779245</v>
      </c>
    </row>
    <row r="574" spans="1:19" x14ac:dyDescent="0.2">
      <c r="A574" s="1" t="s">
        <v>46</v>
      </c>
      <c r="B574" s="1" t="s">
        <v>2</v>
      </c>
      <c r="C574" s="1" t="s">
        <v>70</v>
      </c>
      <c r="D574" s="37">
        <v>0.09</v>
      </c>
      <c r="E574" s="37">
        <v>355.98</v>
      </c>
      <c r="F574" s="37">
        <v>58.92</v>
      </c>
      <c r="G574" s="37">
        <v>0.64</v>
      </c>
      <c r="H574" s="37">
        <v>1240.25</v>
      </c>
      <c r="I574" s="42">
        <f>IF(Table2[[#This Row],[Order Priority]]=Introduction!$B$42,1,0)</f>
        <v>0</v>
      </c>
      <c r="J574" s="42">
        <f>IF(Table2[[#This Row],[Order Priority]]=Introduction!$B$43,1,0)</f>
        <v>0</v>
      </c>
      <c r="K574" s="42">
        <f>IF(Table2[[#This Row],[Order Priority]]=Introduction!$B$44,1,0)</f>
        <v>0</v>
      </c>
      <c r="L574" s="42">
        <f>IF(Table2[[#This Row],[Order Priority]]=Introduction!$B$45,1,0)</f>
        <v>0</v>
      </c>
      <c r="M574" s="42">
        <f>IF(Table2[[#This Row],[Ship Mode]]=Introduction!$C$42,1,0)</f>
        <v>1</v>
      </c>
      <c r="N574" s="41">
        <f>IF(Table2[[#This Row],[Ship Mode]]=Introduction!$C$44,1,0)</f>
        <v>0</v>
      </c>
      <c r="O574" s="41">
        <f>IF(Table2[[#This Row],[Customer Segment]]=Introduction!$D$45,1,0)</f>
        <v>0</v>
      </c>
      <c r="P574" s="41">
        <f>IF(Table2[[#This Row],[Customer Segment]]=Introduction!$D$42,1,0)</f>
        <v>0</v>
      </c>
      <c r="Q574" s="41">
        <f>IF(Table2[[#This Row],[Customer Segment]]=Introduction!$D$44,1,0)</f>
        <v>0</v>
      </c>
      <c r="R574" s="34">
        <v>2814.57</v>
      </c>
      <c r="S5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4520.8199625065554</v>
      </c>
    </row>
    <row r="575" spans="1:19" x14ac:dyDescent="0.2">
      <c r="A575" s="1" t="s">
        <v>13</v>
      </c>
      <c r="B575" s="1" t="s">
        <v>14</v>
      </c>
      <c r="C575" s="1" t="s">
        <v>3</v>
      </c>
      <c r="D575" s="39">
        <v>0.05</v>
      </c>
      <c r="E575" s="39">
        <v>4.28</v>
      </c>
      <c r="F575" s="39">
        <v>5.17</v>
      </c>
      <c r="G575" s="39">
        <v>0.4</v>
      </c>
      <c r="H575" s="39">
        <v>-104.57</v>
      </c>
      <c r="I575" s="42">
        <f>IF(Table2[[#This Row],[Order Priority]]=Introduction!$B$42,1,0)</f>
        <v>0</v>
      </c>
      <c r="J575" s="42">
        <f>IF(Table2[[#This Row],[Order Priority]]=Introduction!$B$43,1,0)</f>
        <v>1</v>
      </c>
      <c r="K575" s="42">
        <f>IF(Table2[[#This Row],[Order Priority]]=Introduction!$B$44,1,0)</f>
        <v>0</v>
      </c>
      <c r="L575" s="42">
        <f>IF(Table2[[#This Row],[Order Priority]]=Introduction!$B$45,1,0)</f>
        <v>0</v>
      </c>
      <c r="M575" s="42">
        <f>IF(Table2[[#This Row],[Ship Mode]]=Introduction!$C$42,1,0)</f>
        <v>0</v>
      </c>
      <c r="N575" s="41">
        <f>IF(Table2[[#This Row],[Ship Mode]]=Introduction!$C$44,1,0)</f>
        <v>1</v>
      </c>
      <c r="O575" s="41">
        <f>IF(Table2[[#This Row],[Customer Segment]]=Introduction!$D$45,1,0)</f>
        <v>1</v>
      </c>
      <c r="P575" s="41">
        <f>IF(Table2[[#This Row],[Customer Segment]]=Introduction!$D$42,1,0)</f>
        <v>0</v>
      </c>
      <c r="Q575" s="41">
        <f>IF(Table2[[#This Row],[Customer Segment]]=Introduction!$D$44,1,0)</f>
        <v>0</v>
      </c>
      <c r="R575" s="1">
        <v>38.58</v>
      </c>
      <c r="S5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-25.900193525233281</v>
      </c>
    </row>
    <row r="576" spans="1:19" x14ac:dyDescent="0.2">
      <c r="A576" s="1" t="s">
        <v>13</v>
      </c>
      <c r="B576" s="1" t="s">
        <v>14</v>
      </c>
      <c r="C576" s="1" t="s">
        <v>15</v>
      </c>
      <c r="D576" s="37">
        <v>0.03</v>
      </c>
      <c r="E576" s="37">
        <v>39.479999999999997</v>
      </c>
      <c r="F576" s="37">
        <v>1.99</v>
      </c>
      <c r="G576" s="37">
        <v>0.54</v>
      </c>
      <c r="H576" s="37">
        <v>317.08949999999999</v>
      </c>
      <c r="I576" s="42">
        <f>IF(Table2[[#This Row],[Order Priority]]=Introduction!$B$42,1,0)</f>
        <v>0</v>
      </c>
      <c r="J576" s="42">
        <f>IF(Table2[[#This Row],[Order Priority]]=Introduction!$B$43,1,0)</f>
        <v>1</v>
      </c>
      <c r="K576" s="42">
        <f>IF(Table2[[#This Row],[Order Priority]]=Introduction!$B$44,1,0)</f>
        <v>0</v>
      </c>
      <c r="L576" s="42">
        <f>IF(Table2[[#This Row],[Order Priority]]=Introduction!$B$45,1,0)</f>
        <v>0</v>
      </c>
      <c r="M576" s="42">
        <f>IF(Table2[[#This Row],[Ship Mode]]=Introduction!$C$42,1,0)</f>
        <v>0</v>
      </c>
      <c r="N576" s="41">
        <f>IF(Table2[[#This Row],[Ship Mode]]=Introduction!$C$44,1,0)</f>
        <v>1</v>
      </c>
      <c r="O576" s="41">
        <f>IF(Table2[[#This Row],[Customer Segment]]=Introduction!$D$45,1,0)</f>
        <v>0</v>
      </c>
      <c r="P576" s="41">
        <f>IF(Table2[[#This Row],[Customer Segment]]=Introduction!$D$42,1,0)</f>
        <v>1</v>
      </c>
      <c r="Q576" s="41">
        <f>IF(Table2[[#This Row],[Customer Segment]]=Introduction!$D$44,1,0)</f>
        <v>0</v>
      </c>
      <c r="R576" s="34">
        <v>459.55</v>
      </c>
      <c r="S5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537.96801894149667</v>
      </c>
    </row>
    <row r="577" spans="1:19" x14ac:dyDescent="0.2">
      <c r="A577" s="1" t="s">
        <v>13</v>
      </c>
      <c r="B577" s="1" t="s">
        <v>14</v>
      </c>
      <c r="C577" s="1" t="s">
        <v>70</v>
      </c>
      <c r="D577" s="39">
        <v>0.05</v>
      </c>
      <c r="E577" s="39">
        <v>11.29</v>
      </c>
      <c r="F577" s="39">
        <v>5.03</v>
      </c>
      <c r="G577" s="39">
        <v>0.59</v>
      </c>
      <c r="H577" s="39">
        <v>-35.26</v>
      </c>
      <c r="I577" s="42">
        <f>IF(Table2[[#This Row],[Order Priority]]=Introduction!$B$42,1,0)</f>
        <v>0</v>
      </c>
      <c r="J577" s="42">
        <f>IF(Table2[[#This Row],[Order Priority]]=Introduction!$B$43,1,0)</f>
        <v>1</v>
      </c>
      <c r="K577" s="42">
        <f>IF(Table2[[#This Row],[Order Priority]]=Introduction!$B$44,1,0)</f>
        <v>0</v>
      </c>
      <c r="L577" s="42">
        <f>IF(Table2[[#This Row],[Order Priority]]=Introduction!$B$45,1,0)</f>
        <v>0</v>
      </c>
      <c r="M577" s="42">
        <f>IF(Table2[[#This Row],[Ship Mode]]=Introduction!$C$42,1,0)</f>
        <v>0</v>
      </c>
      <c r="N577" s="41">
        <f>IF(Table2[[#This Row],[Ship Mode]]=Introduction!$C$44,1,0)</f>
        <v>1</v>
      </c>
      <c r="O577" s="41">
        <f>IF(Table2[[#This Row],[Customer Segment]]=Introduction!$D$45,1,0)</f>
        <v>0</v>
      </c>
      <c r="P577" s="41">
        <f>IF(Table2[[#This Row],[Customer Segment]]=Introduction!$D$42,1,0)</f>
        <v>0</v>
      </c>
      <c r="Q577" s="41">
        <f>IF(Table2[[#This Row],[Customer Segment]]=Introduction!$D$44,1,0)</f>
        <v>0</v>
      </c>
      <c r="R577" s="1">
        <v>90.46</v>
      </c>
      <c r="S5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230.13061224197875</v>
      </c>
    </row>
    <row r="578" spans="1:19" x14ac:dyDescent="0.2">
      <c r="A578" s="1" t="s">
        <v>23</v>
      </c>
      <c r="B578" s="1" t="s">
        <v>14</v>
      </c>
      <c r="C578" s="1" t="s">
        <v>15</v>
      </c>
      <c r="D578" s="37">
        <v>0.01</v>
      </c>
      <c r="E578" s="37">
        <v>65.989999999999995</v>
      </c>
      <c r="F578" s="37">
        <v>5.31</v>
      </c>
      <c r="G578" s="37">
        <v>0.56999999999999995</v>
      </c>
      <c r="H578" s="37">
        <v>250.36272</v>
      </c>
      <c r="I578" s="42">
        <f>IF(Table2[[#This Row],[Order Priority]]=Introduction!$B$42,1,0)</f>
        <v>0</v>
      </c>
      <c r="J578" s="42">
        <f>IF(Table2[[#This Row],[Order Priority]]=Introduction!$B$43,1,0)</f>
        <v>0</v>
      </c>
      <c r="K578" s="42">
        <f>IF(Table2[[#This Row],[Order Priority]]=Introduction!$B$44,1,0)</f>
        <v>1</v>
      </c>
      <c r="L578" s="42">
        <f>IF(Table2[[#This Row],[Order Priority]]=Introduction!$B$45,1,0)</f>
        <v>0</v>
      </c>
      <c r="M578" s="42">
        <f>IF(Table2[[#This Row],[Ship Mode]]=Introduction!$C$42,1,0)</f>
        <v>0</v>
      </c>
      <c r="N578" s="41">
        <f>IF(Table2[[#This Row],[Ship Mode]]=Introduction!$C$44,1,0)</f>
        <v>1</v>
      </c>
      <c r="O578" s="41">
        <f>IF(Table2[[#This Row],[Customer Segment]]=Introduction!$D$45,1,0)</f>
        <v>0</v>
      </c>
      <c r="P578" s="41">
        <f>IF(Table2[[#This Row],[Customer Segment]]=Introduction!$D$42,1,0)</f>
        <v>1</v>
      </c>
      <c r="Q578" s="41">
        <f>IF(Table2[[#This Row],[Customer Segment]]=Introduction!$D$44,1,0)</f>
        <v>0</v>
      </c>
      <c r="R578" s="34">
        <v>536.9</v>
      </c>
      <c r="S5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764.87027038806252</v>
      </c>
    </row>
    <row r="579" spans="1:19" x14ac:dyDescent="0.2">
      <c r="A579" s="1" t="s">
        <v>23</v>
      </c>
      <c r="B579" s="1" t="s">
        <v>14</v>
      </c>
      <c r="C579" s="1" t="s">
        <v>70</v>
      </c>
      <c r="D579" s="39">
        <v>0.1</v>
      </c>
      <c r="E579" s="39">
        <v>54.1</v>
      </c>
      <c r="F579" s="39">
        <v>19.989999999999998</v>
      </c>
      <c r="G579" s="39">
        <v>0.59</v>
      </c>
      <c r="H579" s="39">
        <v>34.067999999999998</v>
      </c>
      <c r="I579" s="42">
        <f>IF(Table2[[#This Row],[Order Priority]]=Introduction!$B$42,1,0)</f>
        <v>0</v>
      </c>
      <c r="J579" s="42">
        <f>IF(Table2[[#This Row],[Order Priority]]=Introduction!$B$43,1,0)</f>
        <v>0</v>
      </c>
      <c r="K579" s="42">
        <f>IF(Table2[[#This Row],[Order Priority]]=Introduction!$B$44,1,0)</f>
        <v>1</v>
      </c>
      <c r="L579" s="42">
        <f>IF(Table2[[#This Row],[Order Priority]]=Introduction!$B$45,1,0)</f>
        <v>0</v>
      </c>
      <c r="M579" s="42">
        <f>IF(Table2[[#This Row],[Ship Mode]]=Introduction!$C$42,1,0)</f>
        <v>0</v>
      </c>
      <c r="N579" s="41">
        <f>IF(Table2[[#This Row],[Ship Mode]]=Introduction!$C$44,1,0)</f>
        <v>1</v>
      </c>
      <c r="O579" s="41">
        <f>IF(Table2[[#This Row],[Customer Segment]]=Introduction!$D$45,1,0)</f>
        <v>0</v>
      </c>
      <c r="P579" s="41">
        <f>IF(Table2[[#This Row],[Customer Segment]]=Introduction!$D$42,1,0)</f>
        <v>0</v>
      </c>
      <c r="Q579" s="41">
        <f>IF(Table2[[#This Row],[Customer Segment]]=Introduction!$D$44,1,0)</f>
        <v>0</v>
      </c>
      <c r="R579" s="1">
        <v>469.59</v>
      </c>
      <c r="S5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897.95495759572191</v>
      </c>
    </row>
    <row r="580" spans="1:19" x14ac:dyDescent="0.2">
      <c r="A580" s="1" t="s">
        <v>46</v>
      </c>
      <c r="B580" s="1" t="s">
        <v>14</v>
      </c>
      <c r="C580" s="1" t="s">
        <v>70</v>
      </c>
      <c r="D580" s="37">
        <v>0</v>
      </c>
      <c r="E580" s="37">
        <v>5.98</v>
      </c>
      <c r="F580" s="37">
        <v>0.96</v>
      </c>
      <c r="G580" s="37">
        <v>0.6</v>
      </c>
      <c r="H580" s="37">
        <v>38.039700000000003</v>
      </c>
      <c r="I580" s="42">
        <f>IF(Table2[[#This Row],[Order Priority]]=Introduction!$B$42,1,0)</f>
        <v>0</v>
      </c>
      <c r="J580" s="42">
        <f>IF(Table2[[#This Row],[Order Priority]]=Introduction!$B$43,1,0)</f>
        <v>0</v>
      </c>
      <c r="K580" s="42">
        <f>IF(Table2[[#This Row],[Order Priority]]=Introduction!$B$44,1,0)</f>
        <v>0</v>
      </c>
      <c r="L580" s="42">
        <f>IF(Table2[[#This Row],[Order Priority]]=Introduction!$B$45,1,0)</f>
        <v>0</v>
      </c>
      <c r="M580" s="42">
        <f>IF(Table2[[#This Row],[Ship Mode]]=Introduction!$C$42,1,0)</f>
        <v>0</v>
      </c>
      <c r="N580" s="41">
        <f>IF(Table2[[#This Row],[Ship Mode]]=Introduction!$C$44,1,0)</f>
        <v>1</v>
      </c>
      <c r="O580" s="41">
        <f>IF(Table2[[#This Row],[Customer Segment]]=Introduction!$D$45,1,0)</f>
        <v>0</v>
      </c>
      <c r="P580" s="41">
        <f>IF(Table2[[#This Row],[Customer Segment]]=Introduction!$D$42,1,0)</f>
        <v>0</v>
      </c>
      <c r="Q580" s="41">
        <f>IF(Table2[[#This Row],[Customer Segment]]=Introduction!$D$44,1,0)</f>
        <v>0</v>
      </c>
      <c r="R580" s="34">
        <v>55.13</v>
      </c>
      <c r="S5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420.93355079334577</v>
      </c>
    </row>
    <row r="581" spans="1:19" x14ac:dyDescent="0.2">
      <c r="A581" s="1" t="s">
        <v>46</v>
      </c>
      <c r="B581" s="1" t="s">
        <v>14</v>
      </c>
      <c r="C581" s="1" t="s">
        <v>70</v>
      </c>
      <c r="D581" s="39">
        <v>0.02</v>
      </c>
      <c r="E581" s="39">
        <v>5.98</v>
      </c>
      <c r="F581" s="39">
        <v>5.46</v>
      </c>
      <c r="G581" s="39">
        <v>0.36</v>
      </c>
      <c r="H581" s="39">
        <v>-47.12</v>
      </c>
      <c r="I581" s="42">
        <f>IF(Table2[[#This Row],[Order Priority]]=Introduction!$B$42,1,0)</f>
        <v>0</v>
      </c>
      <c r="J581" s="42">
        <f>IF(Table2[[#This Row],[Order Priority]]=Introduction!$B$43,1,0)</f>
        <v>0</v>
      </c>
      <c r="K581" s="42">
        <f>IF(Table2[[#This Row],[Order Priority]]=Introduction!$B$44,1,0)</f>
        <v>0</v>
      </c>
      <c r="L581" s="42">
        <f>IF(Table2[[#This Row],[Order Priority]]=Introduction!$B$45,1,0)</f>
        <v>0</v>
      </c>
      <c r="M581" s="42">
        <f>IF(Table2[[#This Row],[Ship Mode]]=Introduction!$C$42,1,0)</f>
        <v>0</v>
      </c>
      <c r="N581" s="41">
        <f>IF(Table2[[#This Row],[Ship Mode]]=Introduction!$C$44,1,0)</f>
        <v>1</v>
      </c>
      <c r="O581" s="41">
        <f>IF(Table2[[#This Row],[Customer Segment]]=Introduction!$D$45,1,0)</f>
        <v>0</v>
      </c>
      <c r="P581" s="41">
        <f>IF(Table2[[#This Row],[Customer Segment]]=Introduction!$D$42,1,0)</f>
        <v>0</v>
      </c>
      <c r="Q581" s="41">
        <f>IF(Table2[[#This Row],[Customer Segment]]=Introduction!$D$44,1,0)</f>
        <v>0</v>
      </c>
      <c r="R581" s="1">
        <v>44.8</v>
      </c>
      <c r="S5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245.40397478604694</v>
      </c>
    </row>
    <row r="582" spans="1:19" x14ac:dyDescent="0.2">
      <c r="A582" s="1" t="s">
        <v>46</v>
      </c>
      <c r="B582" s="1" t="s">
        <v>14</v>
      </c>
      <c r="C582" s="1" t="s">
        <v>47</v>
      </c>
      <c r="D582" s="37">
        <v>7.0000000000000007E-2</v>
      </c>
      <c r="E582" s="37">
        <v>31.78</v>
      </c>
      <c r="F582" s="37">
        <v>1.99</v>
      </c>
      <c r="G582" s="37">
        <v>0.42</v>
      </c>
      <c r="H582" s="37">
        <v>265.11180000000002</v>
      </c>
      <c r="I582" s="42">
        <f>IF(Table2[[#This Row],[Order Priority]]=Introduction!$B$42,1,0)</f>
        <v>0</v>
      </c>
      <c r="J582" s="42">
        <f>IF(Table2[[#This Row],[Order Priority]]=Introduction!$B$43,1,0)</f>
        <v>0</v>
      </c>
      <c r="K582" s="42">
        <f>IF(Table2[[#This Row],[Order Priority]]=Introduction!$B$44,1,0)</f>
        <v>0</v>
      </c>
      <c r="L582" s="42">
        <f>IF(Table2[[#This Row],[Order Priority]]=Introduction!$B$45,1,0)</f>
        <v>0</v>
      </c>
      <c r="M582" s="42">
        <f>IF(Table2[[#This Row],[Ship Mode]]=Introduction!$C$42,1,0)</f>
        <v>0</v>
      </c>
      <c r="N582" s="41">
        <f>IF(Table2[[#This Row],[Ship Mode]]=Introduction!$C$44,1,0)</f>
        <v>1</v>
      </c>
      <c r="O582" s="41">
        <f>IF(Table2[[#This Row],[Customer Segment]]=Introduction!$D$45,1,0)</f>
        <v>0</v>
      </c>
      <c r="P582" s="41">
        <f>IF(Table2[[#This Row],[Customer Segment]]=Introduction!$D$42,1,0)</f>
        <v>0</v>
      </c>
      <c r="Q582" s="41">
        <f>IF(Table2[[#This Row],[Customer Segment]]=Introduction!$D$44,1,0)</f>
        <v>1</v>
      </c>
      <c r="R582" s="34">
        <v>384.22</v>
      </c>
      <c r="S5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597.33297586552669</v>
      </c>
    </row>
    <row r="583" spans="1:19" x14ac:dyDescent="0.2">
      <c r="A583" s="1" t="s">
        <v>46</v>
      </c>
      <c r="B583" s="1" t="s">
        <v>14</v>
      </c>
      <c r="C583" s="1" t="s">
        <v>47</v>
      </c>
      <c r="D583" s="39">
        <v>0</v>
      </c>
      <c r="E583" s="39">
        <v>5.98</v>
      </c>
      <c r="F583" s="39">
        <v>2.5</v>
      </c>
      <c r="G583" s="39">
        <v>0.36</v>
      </c>
      <c r="H583" s="39">
        <v>9.5608000000000004</v>
      </c>
      <c r="I583" s="42">
        <f>IF(Table2[[#This Row],[Order Priority]]=Introduction!$B$42,1,0)</f>
        <v>0</v>
      </c>
      <c r="J583" s="42">
        <f>IF(Table2[[#This Row],[Order Priority]]=Introduction!$B$43,1,0)</f>
        <v>0</v>
      </c>
      <c r="K583" s="42">
        <f>IF(Table2[[#This Row],[Order Priority]]=Introduction!$B$44,1,0)</f>
        <v>0</v>
      </c>
      <c r="L583" s="42">
        <f>IF(Table2[[#This Row],[Order Priority]]=Introduction!$B$45,1,0)</f>
        <v>0</v>
      </c>
      <c r="M583" s="42">
        <f>IF(Table2[[#This Row],[Ship Mode]]=Introduction!$C$42,1,0)</f>
        <v>0</v>
      </c>
      <c r="N583" s="41">
        <f>IF(Table2[[#This Row],[Ship Mode]]=Introduction!$C$44,1,0)</f>
        <v>1</v>
      </c>
      <c r="O583" s="41">
        <f>IF(Table2[[#This Row],[Customer Segment]]=Introduction!$D$45,1,0)</f>
        <v>0</v>
      </c>
      <c r="P583" s="41">
        <f>IF(Table2[[#This Row],[Customer Segment]]=Introduction!$D$42,1,0)</f>
        <v>0</v>
      </c>
      <c r="Q583" s="41">
        <f>IF(Table2[[#This Row],[Customer Segment]]=Introduction!$D$44,1,0)</f>
        <v>1</v>
      </c>
      <c r="R583" s="1">
        <v>31.64</v>
      </c>
      <c r="S5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265.29000571254261</v>
      </c>
    </row>
    <row r="584" spans="1:19" x14ac:dyDescent="0.2">
      <c r="A584" s="1" t="s">
        <v>46</v>
      </c>
      <c r="B584" s="1" t="s">
        <v>63</v>
      </c>
      <c r="C584" s="1" t="s">
        <v>47</v>
      </c>
      <c r="D584" s="37">
        <v>0.1</v>
      </c>
      <c r="E584" s="37">
        <v>35.99</v>
      </c>
      <c r="F584" s="37">
        <v>1.1000000000000001</v>
      </c>
      <c r="G584" s="37">
        <v>0.55000000000000004</v>
      </c>
      <c r="H584" s="37">
        <v>390.09840000000003</v>
      </c>
      <c r="I584" s="42">
        <f>IF(Table2[[#This Row],[Order Priority]]=Introduction!$B$42,1,0)</f>
        <v>0</v>
      </c>
      <c r="J584" s="42">
        <f>IF(Table2[[#This Row],[Order Priority]]=Introduction!$B$43,1,0)</f>
        <v>0</v>
      </c>
      <c r="K584" s="42">
        <f>IF(Table2[[#This Row],[Order Priority]]=Introduction!$B$44,1,0)</f>
        <v>0</v>
      </c>
      <c r="L584" s="42">
        <f>IF(Table2[[#This Row],[Order Priority]]=Introduction!$B$45,1,0)</f>
        <v>0</v>
      </c>
      <c r="M584" s="42">
        <f>IF(Table2[[#This Row],[Ship Mode]]=Introduction!$C$42,1,0)</f>
        <v>0</v>
      </c>
      <c r="N584" s="41">
        <f>IF(Table2[[#This Row],[Ship Mode]]=Introduction!$C$44,1,0)</f>
        <v>0</v>
      </c>
      <c r="O584" s="41">
        <f>IF(Table2[[#This Row],[Customer Segment]]=Introduction!$D$45,1,0)</f>
        <v>0</v>
      </c>
      <c r="P584" s="41">
        <f>IF(Table2[[#This Row],[Customer Segment]]=Introduction!$D$42,1,0)</f>
        <v>0</v>
      </c>
      <c r="Q584" s="41">
        <f>IF(Table2[[#This Row],[Customer Segment]]=Introduction!$D$44,1,0)</f>
        <v>1</v>
      </c>
      <c r="R584" s="34">
        <v>565.36</v>
      </c>
      <c r="S5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719.92697068486905</v>
      </c>
    </row>
    <row r="585" spans="1:19" x14ac:dyDescent="0.2">
      <c r="A585" s="1" t="s">
        <v>13</v>
      </c>
      <c r="B585" s="1" t="s">
        <v>14</v>
      </c>
      <c r="C585" s="1" t="s">
        <v>15</v>
      </c>
      <c r="D585" s="39">
        <v>0.03</v>
      </c>
      <c r="E585" s="39">
        <v>4.0599999999999996</v>
      </c>
      <c r="F585" s="39">
        <v>6.89</v>
      </c>
      <c r="G585" s="39">
        <v>0.6</v>
      </c>
      <c r="H585" s="39">
        <v>-246.27610000000001</v>
      </c>
      <c r="I585" s="42">
        <f>IF(Table2[[#This Row],[Order Priority]]=Introduction!$B$42,1,0)</f>
        <v>0</v>
      </c>
      <c r="J585" s="42">
        <f>IF(Table2[[#This Row],[Order Priority]]=Introduction!$B$43,1,0)</f>
        <v>1</v>
      </c>
      <c r="K585" s="42">
        <f>IF(Table2[[#This Row],[Order Priority]]=Introduction!$B$44,1,0)</f>
        <v>0</v>
      </c>
      <c r="L585" s="42">
        <f>IF(Table2[[#This Row],[Order Priority]]=Introduction!$B$45,1,0)</f>
        <v>0</v>
      </c>
      <c r="M585" s="42">
        <f>IF(Table2[[#This Row],[Ship Mode]]=Introduction!$C$42,1,0)</f>
        <v>0</v>
      </c>
      <c r="N585" s="41">
        <f>IF(Table2[[#This Row],[Ship Mode]]=Introduction!$C$44,1,0)</f>
        <v>1</v>
      </c>
      <c r="O585" s="41">
        <f>IF(Table2[[#This Row],[Customer Segment]]=Introduction!$D$45,1,0)</f>
        <v>0</v>
      </c>
      <c r="P585" s="41">
        <f>IF(Table2[[#This Row],[Customer Segment]]=Introduction!$D$42,1,0)</f>
        <v>1</v>
      </c>
      <c r="Q585" s="41">
        <f>IF(Table2[[#This Row],[Customer Segment]]=Introduction!$D$44,1,0)</f>
        <v>0</v>
      </c>
      <c r="R585" s="1">
        <v>159.88999999999999</v>
      </c>
      <c r="S5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35.393896468198925</v>
      </c>
    </row>
    <row r="586" spans="1:19" x14ac:dyDescent="0.2">
      <c r="A586" s="1" t="s">
        <v>13</v>
      </c>
      <c r="B586" s="1" t="s">
        <v>14</v>
      </c>
      <c r="C586" s="1" t="s">
        <v>15</v>
      </c>
      <c r="D586" s="37">
        <v>0.01</v>
      </c>
      <c r="E586" s="37">
        <v>3.75</v>
      </c>
      <c r="F586" s="37">
        <v>0.5</v>
      </c>
      <c r="G586" s="37">
        <v>0.37</v>
      </c>
      <c r="H586" s="37">
        <v>55.194600000000001</v>
      </c>
      <c r="I586" s="42">
        <f>IF(Table2[[#This Row],[Order Priority]]=Introduction!$B$42,1,0)</f>
        <v>0</v>
      </c>
      <c r="J586" s="42">
        <f>IF(Table2[[#This Row],[Order Priority]]=Introduction!$B$43,1,0)</f>
        <v>1</v>
      </c>
      <c r="K586" s="42">
        <f>IF(Table2[[#This Row],[Order Priority]]=Introduction!$B$44,1,0)</f>
        <v>0</v>
      </c>
      <c r="L586" s="42">
        <f>IF(Table2[[#This Row],[Order Priority]]=Introduction!$B$45,1,0)</f>
        <v>0</v>
      </c>
      <c r="M586" s="42">
        <f>IF(Table2[[#This Row],[Ship Mode]]=Introduction!$C$42,1,0)</f>
        <v>0</v>
      </c>
      <c r="N586" s="41">
        <f>IF(Table2[[#This Row],[Ship Mode]]=Introduction!$C$44,1,0)</f>
        <v>1</v>
      </c>
      <c r="O586" s="41">
        <f>IF(Table2[[#This Row],[Customer Segment]]=Introduction!$D$45,1,0)</f>
        <v>0</v>
      </c>
      <c r="P586" s="41">
        <f>IF(Table2[[#This Row],[Customer Segment]]=Introduction!$D$42,1,0)</f>
        <v>1</v>
      </c>
      <c r="Q586" s="41">
        <f>IF(Table2[[#This Row],[Customer Segment]]=Introduction!$D$44,1,0)</f>
        <v>0</v>
      </c>
      <c r="R586" s="34">
        <v>180.48</v>
      </c>
      <c r="S5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-11.434562296236955</v>
      </c>
    </row>
    <row r="587" spans="1:19" x14ac:dyDescent="0.2">
      <c r="A587" s="1" t="s">
        <v>13</v>
      </c>
      <c r="B587" s="1" t="s">
        <v>14</v>
      </c>
      <c r="C587" s="1" t="s">
        <v>15</v>
      </c>
      <c r="D587" s="39">
        <v>0.02</v>
      </c>
      <c r="E587" s="39">
        <v>10.68</v>
      </c>
      <c r="F587" s="39">
        <v>13.04</v>
      </c>
      <c r="G587" s="39">
        <v>0.6</v>
      </c>
      <c r="H587" s="39">
        <v>-307.29649999999998</v>
      </c>
      <c r="I587" s="42">
        <f>IF(Table2[[#This Row],[Order Priority]]=Introduction!$B$42,1,0)</f>
        <v>0</v>
      </c>
      <c r="J587" s="42">
        <f>IF(Table2[[#This Row],[Order Priority]]=Introduction!$B$43,1,0)</f>
        <v>1</v>
      </c>
      <c r="K587" s="42">
        <f>IF(Table2[[#This Row],[Order Priority]]=Introduction!$B$44,1,0)</f>
        <v>0</v>
      </c>
      <c r="L587" s="42">
        <f>IF(Table2[[#This Row],[Order Priority]]=Introduction!$B$45,1,0)</f>
        <v>0</v>
      </c>
      <c r="M587" s="42">
        <f>IF(Table2[[#This Row],[Ship Mode]]=Introduction!$C$42,1,0)</f>
        <v>0</v>
      </c>
      <c r="N587" s="41">
        <f>IF(Table2[[#This Row],[Ship Mode]]=Introduction!$C$44,1,0)</f>
        <v>1</v>
      </c>
      <c r="O587" s="41">
        <f>IF(Table2[[#This Row],[Customer Segment]]=Introduction!$D$45,1,0)</f>
        <v>0</v>
      </c>
      <c r="P587" s="41">
        <f>IF(Table2[[#This Row],[Customer Segment]]=Introduction!$D$42,1,0)</f>
        <v>1</v>
      </c>
      <c r="Q587" s="41">
        <f>IF(Table2[[#This Row],[Customer Segment]]=Introduction!$D$44,1,0)</f>
        <v>0</v>
      </c>
      <c r="R587" s="1">
        <v>350.48</v>
      </c>
      <c r="S5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170.23942106527088</v>
      </c>
    </row>
    <row r="588" spans="1:19" x14ac:dyDescent="0.2">
      <c r="A588" s="1" t="s">
        <v>13</v>
      </c>
      <c r="B588" s="1" t="s">
        <v>14</v>
      </c>
      <c r="C588" s="1" t="s">
        <v>15</v>
      </c>
      <c r="D588" s="37">
        <v>0.03</v>
      </c>
      <c r="E588" s="37">
        <v>4.0599999999999996</v>
      </c>
      <c r="F588" s="37">
        <v>6.89</v>
      </c>
      <c r="G588" s="37">
        <v>0.6</v>
      </c>
      <c r="H588" s="37">
        <v>-185.17</v>
      </c>
      <c r="I588" s="42">
        <f>IF(Table2[[#This Row],[Order Priority]]=Introduction!$B$42,1,0)</f>
        <v>0</v>
      </c>
      <c r="J588" s="42">
        <f>IF(Table2[[#This Row],[Order Priority]]=Introduction!$B$43,1,0)</f>
        <v>1</v>
      </c>
      <c r="K588" s="42">
        <f>IF(Table2[[#This Row],[Order Priority]]=Introduction!$B$44,1,0)</f>
        <v>0</v>
      </c>
      <c r="L588" s="42">
        <f>IF(Table2[[#This Row],[Order Priority]]=Introduction!$B$45,1,0)</f>
        <v>0</v>
      </c>
      <c r="M588" s="42">
        <f>IF(Table2[[#This Row],[Ship Mode]]=Introduction!$C$42,1,0)</f>
        <v>0</v>
      </c>
      <c r="N588" s="41">
        <f>IF(Table2[[#This Row],[Ship Mode]]=Introduction!$C$44,1,0)</f>
        <v>1</v>
      </c>
      <c r="O588" s="41">
        <f>IF(Table2[[#This Row],[Customer Segment]]=Introduction!$D$45,1,0)</f>
        <v>0</v>
      </c>
      <c r="P588" s="41">
        <f>IF(Table2[[#This Row],[Customer Segment]]=Introduction!$D$42,1,0)</f>
        <v>1</v>
      </c>
      <c r="Q588" s="41">
        <f>IF(Table2[[#This Row],[Customer Segment]]=Introduction!$D$44,1,0)</f>
        <v>0</v>
      </c>
      <c r="R588" s="34">
        <v>38.89</v>
      </c>
      <c r="S5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97.968114662667915</v>
      </c>
    </row>
    <row r="589" spans="1:19" x14ac:dyDescent="0.2">
      <c r="A589" s="1" t="s">
        <v>13</v>
      </c>
      <c r="B589" s="1" t="s">
        <v>14</v>
      </c>
      <c r="C589" s="1" t="s">
        <v>15</v>
      </c>
      <c r="D589" s="39">
        <v>0.01</v>
      </c>
      <c r="E589" s="39">
        <v>3.75</v>
      </c>
      <c r="F589" s="39">
        <v>0.5</v>
      </c>
      <c r="G589" s="39">
        <v>0.37</v>
      </c>
      <c r="H589" s="39">
        <v>31.1328</v>
      </c>
      <c r="I589" s="42">
        <f>IF(Table2[[#This Row],[Order Priority]]=Introduction!$B$42,1,0)</f>
        <v>0</v>
      </c>
      <c r="J589" s="42">
        <f>IF(Table2[[#This Row],[Order Priority]]=Introduction!$B$43,1,0)</f>
        <v>1</v>
      </c>
      <c r="K589" s="42">
        <f>IF(Table2[[#This Row],[Order Priority]]=Introduction!$B$44,1,0)</f>
        <v>0</v>
      </c>
      <c r="L589" s="42">
        <f>IF(Table2[[#This Row],[Order Priority]]=Introduction!$B$45,1,0)</f>
        <v>0</v>
      </c>
      <c r="M589" s="42">
        <f>IF(Table2[[#This Row],[Ship Mode]]=Introduction!$C$42,1,0)</f>
        <v>0</v>
      </c>
      <c r="N589" s="41">
        <f>IF(Table2[[#This Row],[Ship Mode]]=Introduction!$C$44,1,0)</f>
        <v>1</v>
      </c>
      <c r="O589" s="41">
        <f>IF(Table2[[#This Row],[Customer Segment]]=Introduction!$D$45,1,0)</f>
        <v>0</v>
      </c>
      <c r="P589" s="41">
        <f>IF(Table2[[#This Row],[Customer Segment]]=Introduction!$D$42,1,0)</f>
        <v>1</v>
      </c>
      <c r="Q589" s="41">
        <f>IF(Table2[[#This Row],[Customer Segment]]=Introduction!$D$44,1,0)</f>
        <v>0</v>
      </c>
      <c r="R589" s="1">
        <v>45.12</v>
      </c>
      <c r="S5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-36.074464423056916</v>
      </c>
    </row>
    <row r="590" spans="1:19" x14ac:dyDescent="0.2">
      <c r="A590" s="1" t="s">
        <v>13</v>
      </c>
      <c r="B590" s="1" t="s">
        <v>14</v>
      </c>
      <c r="C590" s="1" t="s">
        <v>15</v>
      </c>
      <c r="D590" s="37">
        <v>0.02</v>
      </c>
      <c r="E590" s="37">
        <v>10.68</v>
      </c>
      <c r="F590" s="37">
        <v>13.04</v>
      </c>
      <c r="G590" s="37">
        <v>0.6</v>
      </c>
      <c r="H590" s="37">
        <v>-231.05</v>
      </c>
      <c r="I590" s="42">
        <f>IF(Table2[[#This Row],[Order Priority]]=Introduction!$B$42,1,0)</f>
        <v>0</v>
      </c>
      <c r="J590" s="42">
        <f>IF(Table2[[#This Row],[Order Priority]]=Introduction!$B$43,1,0)</f>
        <v>1</v>
      </c>
      <c r="K590" s="42">
        <f>IF(Table2[[#This Row],[Order Priority]]=Introduction!$B$44,1,0)</f>
        <v>0</v>
      </c>
      <c r="L590" s="42">
        <f>IF(Table2[[#This Row],[Order Priority]]=Introduction!$B$45,1,0)</f>
        <v>0</v>
      </c>
      <c r="M590" s="42">
        <f>IF(Table2[[#This Row],[Ship Mode]]=Introduction!$C$42,1,0)</f>
        <v>0</v>
      </c>
      <c r="N590" s="41">
        <f>IF(Table2[[#This Row],[Ship Mode]]=Introduction!$C$44,1,0)</f>
        <v>1</v>
      </c>
      <c r="O590" s="41">
        <f>IF(Table2[[#This Row],[Customer Segment]]=Introduction!$D$45,1,0)</f>
        <v>0</v>
      </c>
      <c r="P590" s="41">
        <f>IF(Table2[[#This Row],[Customer Segment]]=Introduction!$D$42,1,0)</f>
        <v>1</v>
      </c>
      <c r="Q590" s="41">
        <f>IF(Table2[[#This Row],[Customer Segment]]=Introduction!$D$44,1,0)</f>
        <v>0</v>
      </c>
      <c r="R590" s="34">
        <v>90.45</v>
      </c>
      <c r="S5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248.31779830689771</v>
      </c>
    </row>
    <row r="591" spans="1:19" x14ac:dyDescent="0.2">
      <c r="A591" s="1" t="s">
        <v>13</v>
      </c>
      <c r="B591" s="1" t="s">
        <v>63</v>
      </c>
      <c r="C591" s="1" t="s">
        <v>70</v>
      </c>
      <c r="D591" s="39">
        <v>0.05</v>
      </c>
      <c r="E591" s="39">
        <v>19.23</v>
      </c>
      <c r="F591" s="39">
        <v>6.15</v>
      </c>
      <c r="G591" s="39">
        <v>0.44</v>
      </c>
      <c r="H591" s="39">
        <v>-2133.2779999999998</v>
      </c>
      <c r="I591" s="42">
        <f>IF(Table2[[#This Row],[Order Priority]]=Introduction!$B$42,1,0)</f>
        <v>0</v>
      </c>
      <c r="J591" s="42">
        <f>IF(Table2[[#This Row],[Order Priority]]=Introduction!$B$43,1,0)</f>
        <v>1</v>
      </c>
      <c r="K591" s="42">
        <f>IF(Table2[[#This Row],[Order Priority]]=Introduction!$B$44,1,0)</f>
        <v>0</v>
      </c>
      <c r="L591" s="42">
        <f>IF(Table2[[#This Row],[Order Priority]]=Introduction!$B$45,1,0)</f>
        <v>0</v>
      </c>
      <c r="M591" s="42">
        <f>IF(Table2[[#This Row],[Ship Mode]]=Introduction!$C$42,1,0)</f>
        <v>0</v>
      </c>
      <c r="N591" s="41">
        <f>IF(Table2[[#This Row],[Ship Mode]]=Introduction!$C$44,1,0)</f>
        <v>0</v>
      </c>
      <c r="O591" s="41">
        <f>IF(Table2[[#This Row],[Customer Segment]]=Introduction!$D$45,1,0)</f>
        <v>0</v>
      </c>
      <c r="P591" s="41">
        <f>IF(Table2[[#This Row],[Customer Segment]]=Introduction!$D$42,1,0)</f>
        <v>0</v>
      </c>
      <c r="Q591" s="41">
        <f>IF(Table2[[#This Row],[Customer Segment]]=Introduction!$D$44,1,0)</f>
        <v>0</v>
      </c>
      <c r="R591" s="1">
        <v>119.78</v>
      </c>
      <c r="S5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-2069.3537704583446</v>
      </c>
    </row>
    <row r="592" spans="1:19" x14ac:dyDescent="0.2">
      <c r="A592" s="1" t="s">
        <v>92</v>
      </c>
      <c r="B592" s="1" t="s">
        <v>14</v>
      </c>
      <c r="C592" s="1" t="s">
        <v>3</v>
      </c>
      <c r="D592" s="37">
        <v>7.0000000000000007E-2</v>
      </c>
      <c r="E592" s="37">
        <v>5.81</v>
      </c>
      <c r="F592" s="37">
        <v>8.49</v>
      </c>
      <c r="G592" s="37">
        <v>0.39</v>
      </c>
      <c r="H592" s="37">
        <v>-243.23650000000001</v>
      </c>
      <c r="I592" s="42">
        <f>IF(Table2[[#This Row],[Order Priority]]=Introduction!$B$42,1,0)</f>
        <v>0</v>
      </c>
      <c r="J592" s="42">
        <f>IF(Table2[[#This Row],[Order Priority]]=Introduction!$B$43,1,0)</f>
        <v>0</v>
      </c>
      <c r="K592" s="42">
        <f>IF(Table2[[#This Row],[Order Priority]]=Introduction!$B$44,1,0)</f>
        <v>0</v>
      </c>
      <c r="L592" s="42">
        <f>IF(Table2[[#This Row],[Order Priority]]=Introduction!$B$45,1,0)</f>
        <v>1</v>
      </c>
      <c r="M592" s="42">
        <f>IF(Table2[[#This Row],[Ship Mode]]=Introduction!$C$42,1,0)</f>
        <v>0</v>
      </c>
      <c r="N592" s="41">
        <f>IF(Table2[[#This Row],[Ship Mode]]=Introduction!$C$44,1,0)</f>
        <v>1</v>
      </c>
      <c r="O592" s="41">
        <f>IF(Table2[[#This Row],[Customer Segment]]=Introduction!$D$45,1,0)</f>
        <v>1</v>
      </c>
      <c r="P592" s="41">
        <f>IF(Table2[[#This Row],[Customer Segment]]=Introduction!$D$42,1,0)</f>
        <v>0</v>
      </c>
      <c r="Q592" s="41">
        <f>IF(Table2[[#This Row],[Customer Segment]]=Introduction!$D$44,1,0)</f>
        <v>0</v>
      </c>
      <c r="R592" s="34">
        <v>58.8</v>
      </c>
      <c r="S5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-77.618908999990637</v>
      </c>
    </row>
    <row r="593" spans="1:19" x14ac:dyDescent="0.2">
      <c r="A593" s="1" t="s">
        <v>92</v>
      </c>
      <c r="B593" s="1" t="s">
        <v>14</v>
      </c>
      <c r="C593" s="1" t="s">
        <v>3</v>
      </c>
      <c r="D593" s="39">
        <v>0.04</v>
      </c>
      <c r="E593" s="39">
        <v>9.65</v>
      </c>
      <c r="F593" s="39">
        <v>6.22</v>
      </c>
      <c r="G593" s="39">
        <v>0.55000000000000004</v>
      </c>
      <c r="H593" s="39">
        <v>-53.62</v>
      </c>
      <c r="I593" s="42">
        <f>IF(Table2[[#This Row],[Order Priority]]=Introduction!$B$42,1,0)</f>
        <v>0</v>
      </c>
      <c r="J593" s="42">
        <f>IF(Table2[[#This Row],[Order Priority]]=Introduction!$B$43,1,0)</f>
        <v>0</v>
      </c>
      <c r="K593" s="42">
        <f>IF(Table2[[#This Row],[Order Priority]]=Introduction!$B$44,1,0)</f>
        <v>0</v>
      </c>
      <c r="L593" s="42">
        <f>IF(Table2[[#This Row],[Order Priority]]=Introduction!$B$45,1,0)</f>
        <v>1</v>
      </c>
      <c r="M593" s="42">
        <f>IF(Table2[[#This Row],[Ship Mode]]=Introduction!$C$42,1,0)</f>
        <v>0</v>
      </c>
      <c r="N593" s="41">
        <f>IF(Table2[[#This Row],[Ship Mode]]=Introduction!$C$44,1,0)</f>
        <v>1</v>
      </c>
      <c r="O593" s="41">
        <f>IF(Table2[[#This Row],[Customer Segment]]=Introduction!$D$45,1,0)</f>
        <v>1</v>
      </c>
      <c r="P593" s="41">
        <f>IF(Table2[[#This Row],[Customer Segment]]=Introduction!$D$42,1,0)</f>
        <v>0</v>
      </c>
      <c r="Q593" s="41">
        <f>IF(Table2[[#This Row],[Customer Segment]]=Introduction!$D$44,1,0)</f>
        <v>0</v>
      </c>
      <c r="R593" s="1">
        <v>120.47</v>
      </c>
      <c r="S5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218.65793085657273</v>
      </c>
    </row>
    <row r="594" spans="1:19" x14ac:dyDescent="0.2">
      <c r="A594" s="1" t="s">
        <v>46</v>
      </c>
      <c r="B594" s="1" t="s">
        <v>14</v>
      </c>
      <c r="C594" s="1" t="s">
        <v>47</v>
      </c>
      <c r="D594" s="37">
        <v>0.04</v>
      </c>
      <c r="E594" s="37">
        <v>11.5</v>
      </c>
      <c r="F594" s="37">
        <v>7.19</v>
      </c>
      <c r="G594" s="37">
        <v>0.4</v>
      </c>
      <c r="H594" s="37">
        <v>-23.357880000000002</v>
      </c>
      <c r="I594" s="42">
        <f>IF(Table2[[#This Row],[Order Priority]]=Introduction!$B$42,1,0)</f>
        <v>0</v>
      </c>
      <c r="J594" s="42">
        <f>IF(Table2[[#This Row],[Order Priority]]=Introduction!$B$43,1,0)</f>
        <v>0</v>
      </c>
      <c r="K594" s="42">
        <f>IF(Table2[[#This Row],[Order Priority]]=Introduction!$B$44,1,0)</f>
        <v>0</v>
      </c>
      <c r="L594" s="42">
        <f>IF(Table2[[#This Row],[Order Priority]]=Introduction!$B$45,1,0)</f>
        <v>0</v>
      </c>
      <c r="M594" s="42">
        <f>IF(Table2[[#This Row],[Ship Mode]]=Introduction!$C$42,1,0)</f>
        <v>0</v>
      </c>
      <c r="N594" s="41">
        <f>IF(Table2[[#This Row],[Ship Mode]]=Introduction!$C$44,1,0)</f>
        <v>1</v>
      </c>
      <c r="O594" s="41">
        <f>IF(Table2[[#This Row],[Customer Segment]]=Introduction!$D$45,1,0)</f>
        <v>0</v>
      </c>
      <c r="P594" s="41">
        <f>IF(Table2[[#This Row],[Customer Segment]]=Introduction!$D$42,1,0)</f>
        <v>0</v>
      </c>
      <c r="Q594" s="41">
        <f>IF(Table2[[#This Row],[Customer Segment]]=Introduction!$D$44,1,0)</f>
        <v>1</v>
      </c>
      <c r="R594" s="34">
        <v>157.81</v>
      </c>
      <c r="S5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385.31788663833652</v>
      </c>
    </row>
    <row r="595" spans="1:19" x14ac:dyDescent="0.2">
      <c r="A595" s="1" t="s">
        <v>46</v>
      </c>
      <c r="B595" s="1" t="s">
        <v>14</v>
      </c>
      <c r="C595" s="1" t="s">
        <v>47</v>
      </c>
      <c r="D595" s="39">
        <v>0.02</v>
      </c>
      <c r="E595" s="39">
        <v>15.7</v>
      </c>
      <c r="F595" s="39">
        <v>11.25</v>
      </c>
      <c r="G595" s="39">
        <v>0.6</v>
      </c>
      <c r="H595" s="39">
        <v>-18.241599999999998</v>
      </c>
      <c r="I595" s="42">
        <f>IF(Table2[[#This Row],[Order Priority]]=Introduction!$B$42,1,0)</f>
        <v>0</v>
      </c>
      <c r="J595" s="42">
        <f>IF(Table2[[#This Row],[Order Priority]]=Introduction!$B$43,1,0)</f>
        <v>0</v>
      </c>
      <c r="K595" s="42">
        <f>IF(Table2[[#This Row],[Order Priority]]=Introduction!$B$44,1,0)</f>
        <v>0</v>
      </c>
      <c r="L595" s="42">
        <f>IF(Table2[[#This Row],[Order Priority]]=Introduction!$B$45,1,0)</f>
        <v>0</v>
      </c>
      <c r="M595" s="42">
        <f>IF(Table2[[#This Row],[Ship Mode]]=Introduction!$C$42,1,0)</f>
        <v>0</v>
      </c>
      <c r="N595" s="41">
        <f>IF(Table2[[#This Row],[Ship Mode]]=Introduction!$C$44,1,0)</f>
        <v>1</v>
      </c>
      <c r="O595" s="41">
        <f>IF(Table2[[#This Row],[Customer Segment]]=Introduction!$D$45,1,0)</f>
        <v>0</v>
      </c>
      <c r="P595" s="41">
        <f>IF(Table2[[#This Row],[Customer Segment]]=Introduction!$D$42,1,0)</f>
        <v>0</v>
      </c>
      <c r="Q595" s="41">
        <f>IF(Table2[[#This Row],[Customer Segment]]=Introduction!$D$44,1,0)</f>
        <v>1</v>
      </c>
      <c r="R595" s="1">
        <v>19.440000000000001</v>
      </c>
      <c r="S5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695.38571849534935</v>
      </c>
    </row>
    <row r="596" spans="1:19" x14ac:dyDescent="0.2">
      <c r="A596" s="1" t="s">
        <v>46</v>
      </c>
      <c r="B596" s="1" t="s">
        <v>2</v>
      </c>
      <c r="C596" s="1" t="s">
        <v>47</v>
      </c>
      <c r="D596" s="37">
        <v>0.05</v>
      </c>
      <c r="E596" s="37">
        <v>225.02</v>
      </c>
      <c r="F596" s="37">
        <v>28.66</v>
      </c>
      <c r="G596" s="37">
        <v>0.72</v>
      </c>
      <c r="H596" s="37">
        <v>1428.9104</v>
      </c>
      <c r="I596" s="42">
        <f>IF(Table2[[#This Row],[Order Priority]]=Introduction!$B$42,1,0)</f>
        <v>0</v>
      </c>
      <c r="J596" s="42">
        <f>IF(Table2[[#This Row],[Order Priority]]=Introduction!$B$43,1,0)</f>
        <v>0</v>
      </c>
      <c r="K596" s="42">
        <f>IF(Table2[[#This Row],[Order Priority]]=Introduction!$B$44,1,0)</f>
        <v>0</v>
      </c>
      <c r="L596" s="42">
        <f>IF(Table2[[#This Row],[Order Priority]]=Introduction!$B$45,1,0)</f>
        <v>0</v>
      </c>
      <c r="M596" s="42">
        <f>IF(Table2[[#This Row],[Ship Mode]]=Introduction!$C$42,1,0)</f>
        <v>1</v>
      </c>
      <c r="N596" s="41">
        <f>IF(Table2[[#This Row],[Ship Mode]]=Introduction!$C$44,1,0)</f>
        <v>0</v>
      </c>
      <c r="O596" s="41">
        <f>IF(Table2[[#This Row],[Customer Segment]]=Introduction!$D$45,1,0)</f>
        <v>0</v>
      </c>
      <c r="P596" s="41">
        <f>IF(Table2[[#This Row],[Customer Segment]]=Introduction!$D$42,1,0)</f>
        <v>0</v>
      </c>
      <c r="Q596" s="41">
        <f>IF(Table2[[#This Row],[Customer Segment]]=Introduction!$D$44,1,0)</f>
        <v>1</v>
      </c>
      <c r="R596" s="34">
        <v>4636.63</v>
      </c>
      <c r="S5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3590.69318881956</v>
      </c>
    </row>
    <row r="597" spans="1:19" x14ac:dyDescent="0.2">
      <c r="A597" s="1" t="s">
        <v>1</v>
      </c>
      <c r="B597" s="1" t="s">
        <v>14</v>
      </c>
      <c r="C597" s="1" t="s">
        <v>3</v>
      </c>
      <c r="D597" s="39">
        <v>0.02</v>
      </c>
      <c r="E597" s="39">
        <v>49.99</v>
      </c>
      <c r="F597" s="39">
        <v>19.989999999999998</v>
      </c>
      <c r="G597" s="39">
        <v>0.41</v>
      </c>
      <c r="H597" s="39">
        <v>-76.89</v>
      </c>
      <c r="I597" s="42">
        <f>IF(Table2[[#This Row],[Order Priority]]=Introduction!$B$42,1,0)</f>
        <v>1</v>
      </c>
      <c r="J597" s="42">
        <f>IF(Table2[[#This Row],[Order Priority]]=Introduction!$B$43,1,0)</f>
        <v>0</v>
      </c>
      <c r="K597" s="42">
        <f>IF(Table2[[#This Row],[Order Priority]]=Introduction!$B$44,1,0)</f>
        <v>0</v>
      </c>
      <c r="L597" s="42">
        <f>IF(Table2[[#This Row],[Order Priority]]=Introduction!$B$45,1,0)</f>
        <v>0</v>
      </c>
      <c r="M597" s="42">
        <f>IF(Table2[[#This Row],[Ship Mode]]=Introduction!$C$42,1,0)</f>
        <v>0</v>
      </c>
      <c r="N597" s="41">
        <f>IF(Table2[[#This Row],[Ship Mode]]=Introduction!$C$44,1,0)</f>
        <v>1</v>
      </c>
      <c r="O597" s="41">
        <f>IF(Table2[[#This Row],[Customer Segment]]=Introduction!$D$45,1,0)</f>
        <v>1</v>
      </c>
      <c r="P597" s="41">
        <f>IF(Table2[[#This Row],[Customer Segment]]=Introduction!$D$42,1,0)</f>
        <v>0</v>
      </c>
      <c r="Q597" s="41">
        <f>IF(Table2[[#This Row],[Customer Segment]]=Introduction!$D$44,1,0)</f>
        <v>0</v>
      </c>
      <c r="R597" s="1">
        <v>901.81</v>
      </c>
      <c r="S5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875.91407907759049</v>
      </c>
    </row>
    <row r="598" spans="1:19" x14ac:dyDescent="0.2">
      <c r="A598" s="1" t="s">
        <v>1</v>
      </c>
      <c r="B598" s="1" t="s">
        <v>14</v>
      </c>
      <c r="C598" s="1" t="s">
        <v>3</v>
      </c>
      <c r="D598" s="37">
        <v>0.02</v>
      </c>
      <c r="E598" s="37">
        <v>49.99</v>
      </c>
      <c r="F598" s="37">
        <v>19.989999999999998</v>
      </c>
      <c r="G598" s="37">
        <v>0.41</v>
      </c>
      <c r="H598" s="37">
        <v>-76.89</v>
      </c>
      <c r="I598" s="42">
        <f>IF(Table2[[#This Row],[Order Priority]]=Introduction!$B$42,1,0)</f>
        <v>1</v>
      </c>
      <c r="J598" s="42">
        <f>IF(Table2[[#This Row],[Order Priority]]=Introduction!$B$43,1,0)</f>
        <v>0</v>
      </c>
      <c r="K598" s="42">
        <f>IF(Table2[[#This Row],[Order Priority]]=Introduction!$B$44,1,0)</f>
        <v>0</v>
      </c>
      <c r="L598" s="42">
        <f>IF(Table2[[#This Row],[Order Priority]]=Introduction!$B$45,1,0)</f>
        <v>0</v>
      </c>
      <c r="M598" s="42">
        <f>IF(Table2[[#This Row],[Ship Mode]]=Introduction!$C$42,1,0)</f>
        <v>0</v>
      </c>
      <c r="N598" s="41">
        <f>IF(Table2[[#This Row],[Ship Mode]]=Introduction!$C$44,1,0)</f>
        <v>1</v>
      </c>
      <c r="O598" s="41">
        <f>IF(Table2[[#This Row],[Customer Segment]]=Introduction!$D$45,1,0)</f>
        <v>1</v>
      </c>
      <c r="P598" s="41">
        <f>IF(Table2[[#This Row],[Customer Segment]]=Introduction!$D$42,1,0)</f>
        <v>0</v>
      </c>
      <c r="Q598" s="41">
        <f>IF(Table2[[#This Row],[Customer Segment]]=Introduction!$D$44,1,0)</f>
        <v>0</v>
      </c>
      <c r="R598" s="34">
        <v>250.5</v>
      </c>
      <c r="S5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875.91407907759049</v>
      </c>
    </row>
    <row r="599" spans="1:19" x14ac:dyDescent="0.2">
      <c r="A599" s="1" t="s">
        <v>1</v>
      </c>
      <c r="B599" s="1" t="s">
        <v>2</v>
      </c>
      <c r="C599" s="1" t="s">
        <v>3</v>
      </c>
      <c r="D599" s="39">
        <v>0</v>
      </c>
      <c r="E599" s="39">
        <v>100.89</v>
      </c>
      <c r="F599" s="39">
        <v>42</v>
      </c>
      <c r="G599" s="39">
        <v>0.61</v>
      </c>
      <c r="H599" s="39">
        <v>1500.12</v>
      </c>
      <c r="I599" s="42">
        <f>IF(Table2[[#This Row],[Order Priority]]=Introduction!$B$42,1,0)</f>
        <v>1</v>
      </c>
      <c r="J599" s="42">
        <f>IF(Table2[[#This Row],[Order Priority]]=Introduction!$B$43,1,0)</f>
        <v>0</v>
      </c>
      <c r="K599" s="42">
        <f>IF(Table2[[#This Row],[Order Priority]]=Introduction!$B$44,1,0)</f>
        <v>0</v>
      </c>
      <c r="L599" s="42">
        <f>IF(Table2[[#This Row],[Order Priority]]=Introduction!$B$45,1,0)</f>
        <v>0</v>
      </c>
      <c r="M599" s="42">
        <f>IF(Table2[[#This Row],[Ship Mode]]=Introduction!$C$42,1,0)</f>
        <v>1</v>
      </c>
      <c r="N599" s="41">
        <f>IF(Table2[[#This Row],[Ship Mode]]=Introduction!$C$44,1,0)</f>
        <v>0</v>
      </c>
      <c r="O599" s="41">
        <f>IF(Table2[[#This Row],[Customer Segment]]=Introduction!$D$45,1,0)</f>
        <v>1</v>
      </c>
      <c r="P599" s="41">
        <f>IF(Table2[[#This Row],[Customer Segment]]=Introduction!$D$42,1,0)</f>
        <v>0</v>
      </c>
      <c r="Q599" s="41">
        <f>IF(Table2[[#This Row],[Customer Segment]]=Introduction!$D$44,1,0)</f>
        <v>0</v>
      </c>
      <c r="R599" s="1">
        <v>1608.11</v>
      </c>
      <c r="S5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3634.5194451691982</v>
      </c>
    </row>
    <row r="600" spans="1:19" x14ac:dyDescent="0.2">
      <c r="A600" s="1" t="s">
        <v>13</v>
      </c>
      <c r="B600" s="1" t="s">
        <v>14</v>
      </c>
      <c r="C600" s="1" t="s">
        <v>3</v>
      </c>
      <c r="D600" s="37">
        <v>0.04</v>
      </c>
      <c r="E600" s="37">
        <v>4.37</v>
      </c>
      <c r="F600" s="37">
        <v>5.15</v>
      </c>
      <c r="G600" s="37">
        <v>0.59</v>
      </c>
      <c r="H600" s="37">
        <v>-74.479600000000005</v>
      </c>
      <c r="I600" s="42">
        <f>IF(Table2[[#This Row],[Order Priority]]=Introduction!$B$42,1,0)</f>
        <v>0</v>
      </c>
      <c r="J600" s="42">
        <f>IF(Table2[[#This Row],[Order Priority]]=Introduction!$B$43,1,0)</f>
        <v>1</v>
      </c>
      <c r="K600" s="42">
        <f>IF(Table2[[#This Row],[Order Priority]]=Introduction!$B$44,1,0)</f>
        <v>0</v>
      </c>
      <c r="L600" s="42">
        <f>IF(Table2[[#This Row],[Order Priority]]=Introduction!$B$45,1,0)</f>
        <v>0</v>
      </c>
      <c r="M600" s="42">
        <f>IF(Table2[[#This Row],[Ship Mode]]=Introduction!$C$42,1,0)</f>
        <v>0</v>
      </c>
      <c r="N600" s="41">
        <f>IF(Table2[[#This Row],[Ship Mode]]=Introduction!$C$44,1,0)</f>
        <v>1</v>
      </c>
      <c r="O600" s="41">
        <f>IF(Table2[[#This Row],[Customer Segment]]=Introduction!$D$45,1,0)</f>
        <v>1</v>
      </c>
      <c r="P600" s="41">
        <f>IF(Table2[[#This Row],[Customer Segment]]=Introduction!$D$42,1,0)</f>
        <v>0</v>
      </c>
      <c r="Q600" s="41">
        <f>IF(Table2[[#This Row],[Customer Segment]]=Introduction!$D$44,1,0)</f>
        <v>0</v>
      </c>
      <c r="R600" s="34">
        <v>78.59</v>
      </c>
      <c r="S6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169.17567224658811</v>
      </c>
    </row>
    <row r="601" spans="1:19" x14ac:dyDescent="0.2">
      <c r="A601" s="1" t="s">
        <v>13</v>
      </c>
      <c r="B601" s="1" t="s">
        <v>14</v>
      </c>
      <c r="C601" s="1" t="s">
        <v>3</v>
      </c>
      <c r="D601" s="39">
        <v>0.09</v>
      </c>
      <c r="E601" s="39">
        <v>155.99</v>
      </c>
      <c r="F601" s="39">
        <v>8.99</v>
      </c>
      <c r="G601" s="39">
        <v>0.57999999999999996</v>
      </c>
      <c r="H601" s="39">
        <v>-232.22056000000001</v>
      </c>
      <c r="I601" s="42">
        <f>IF(Table2[[#This Row],[Order Priority]]=Introduction!$B$42,1,0)</f>
        <v>0</v>
      </c>
      <c r="J601" s="42">
        <f>IF(Table2[[#This Row],[Order Priority]]=Introduction!$B$43,1,0)</f>
        <v>1</v>
      </c>
      <c r="K601" s="42">
        <f>IF(Table2[[#This Row],[Order Priority]]=Introduction!$B$44,1,0)</f>
        <v>0</v>
      </c>
      <c r="L601" s="42">
        <f>IF(Table2[[#This Row],[Order Priority]]=Introduction!$B$45,1,0)</f>
        <v>0</v>
      </c>
      <c r="M601" s="42">
        <f>IF(Table2[[#This Row],[Ship Mode]]=Introduction!$C$42,1,0)</f>
        <v>0</v>
      </c>
      <c r="N601" s="41">
        <f>IF(Table2[[#This Row],[Ship Mode]]=Introduction!$C$44,1,0)</f>
        <v>1</v>
      </c>
      <c r="O601" s="41">
        <f>IF(Table2[[#This Row],[Customer Segment]]=Introduction!$D$45,1,0)</f>
        <v>1</v>
      </c>
      <c r="P601" s="41">
        <f>IF(Table2[[#This Row],[Customer Segment]]=Introduction!$D$42,1,0)</f>
        <v>0</v>
      </c>
      <c r="Q601" s="41">
        <f>IF(Table2[[#This Row],[Customer Segment]]=Introduction!$D$44,1,0)</f>
        <v>0</v>
      </c>
      <c r="R601" s="1">
        <v>497.11</v>
      </c>
      <c r="S6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547.47825712306258</v>
      </c>
    </row>
    <row r="602" spans="1:19" x14ac:dyDescent="0.2">
      <c r="A602" s="1" t="s">
        <v>23</v>
      </c>
      <c r="B602" s="1" t="s">
        <v>63</v>
      </c>
      <c r="C602" s="1" t="s">
        <v>47</v>
      </c>
      <c r="D602" s="37">
        <v>0.1</v>
      </c>
      <c r="E602" s="37">
        <v>4.91</v>
      </c>
      <c r="F602" s="37">
        <v>0.5</v>
      </c>
      <c r="G602" s="37">
        <v>0.36</v>
      </c>
      <c r="H602" s="37">
        <v>35.279699999999998</v>
      </c>
      <c r="I602" s="42">
        <f>IF(Table2[[#This Row],[Order Priority]]=Introduction!$B$42,1,0)</f>
        <v>0</v>
      </c>
      <c r="J602" s="42">
        <f>IF(Table2[[#This Row],[Order Priority]]=Introduction!$B$43,1,0)</f>
        <v>0</v>
      </c>
      <c r="K602" s="42">
        <f>IF(Table2[[#This Row],[Order Priority]]=Introduction!$B$44,1,0)</f>
        <v>1</v>
      </c>
      <c r="L602" s="42">
        <f>IF(Table2[[#This Row],[Order Priority]]=Introduction!$B$45,1,0)</f>
        <v>0</v>
      </c>
      <c r="M602" s="42">
        <f>IF(Table2[[#This Row],[Ship Mode]]=Introduction!$C$42,1,0)</f>
        <v>0</v>
      </c>
      <c r="N602" s="41">
        <f>IF(Table2[[#This Row],[Ship Mode]]=Introduction!$C$44,1,0)</f>
        <v>0</v>
      </c>
      <c r="O602" s="41">
        <f>IF(Table2[[#This Row],[Customer Segment]]=Introduction!$D$45,1,0)</f>
        <v>0</v>
      </c>
      <c r="P602" s="41">
        <f>IF(Table2[[#This Row],[Customer Segment]]=Introduction!$D$42,1,0)</f>
        <v>0</v>
      </c>
      <c r="Q602" s="41">
        <f>IF(Table2[[#This Row],[Customer Segment]]=Introduction!$D$44,1,0)</f>
        <v>1</v>
      </c>
      <c r="R602" s="34">
        <v>51.13</v>
      </c>
      <c r="S6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-36.565031280874422</v>
      </c>
    </row>
    <row r="603" spans="1:19" x14ac:dyDescent="0.2">
      <c r="A603" s="1" t="s">
        <v>46</v>
      </c>
      <c r="B603" s="1" t="s">
        <v>2</v>
      </c>
      <c r="C603" s="1" t="s">
        <v>70</v>
      </c>
      <c r="D603" s="39">
        <v>7.0000000000000007E-2</v>
      </c>
      <c r="E603" s="39">
        <v>2036.48</v>
      </c>
      <c r="F603" s="39">
        <v>14.7</v>
      </c>
      <c r="G603" s="39">
        <v>0.55000000000000004</v>
      </c>
      <c r="H603" s="39">
        <v>4073.25</v>
      </c>
      <c r="I603" s="42">
        <f>IF(Table2[[#This Row],[Order Priority]]=Introduction!$B$42,1,0)</f>
        <v>0</v>
      </c>
      <c r="J603" s="42">
        <f>IF(Table2[[#This Row],[Order Priority]]=Introduction!$B$43,1,0)</f>
        <v>0</v>
      </c>
      <c r="K603" s="42">
        <f>IF(Table2[[#This Row],[Order Priority]]=Introduction!$B$44,1,0)</f>
        <v>0</v>
      </c>
      <c r="L603" s="42">
        <f>IF(Table2[[#This Row],[Order Priority]]=Introduction!$B$45,1,0)</f>
        <v>0</v>
      </c>
      <c r="M603" s="42">
        <f>IF(Table2[[#This Row],[Ship Mode]]=Introduction!$C$42,1,0)</f>
        <v>1</v>
      </c>
      <c r="N603" s="41">
        <f>IF(Table2[[#This Row],[Ship Mode]]=Introduction!$C$44,1,0)</f>
        <v>0</v>
      </c>
      <c r="O603" s="41">
        <f>IF(Table2[[#This Row],[Customer Segment]]=Introduction!$D$45,1,0)</f>
        <v>0</v>
      </c>
      <c r="P603" s="41">
        <f>IF(Table2[[#This Row],[Customer Segment]]=Introduction!$D$42,1,0)</f>
        <v>0</v>
      </c>
      <c r="Q603" s="41">
        <f>IF(Table2[[#This Row],[Customer Segment]]=Introduction!$D$44,1,0)</f>
        <v>0</v>
      </c>
      <c r="R603" s="1">
        <v>43046.2</v>
      </c>
      <c r="S6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11403.384818915732</v>
      </c>
    </row>
    <row r="604" spans="1:19" x14ac:dyDescent="0.2">
      <c r="A604" s="1" t="s">
        <v>46</v>
      </c>
      <c r="B604" s="1" t="s">
        <v>2</v>
      </c>
      <c r="C604" s="1" t="s">
        <v>70</v>
      </c>
      <c r="D604" s="37">
        <v>7.0000000000000007E-2</v>
      </c>
      <c r="E604" s="37">
        <v>2036.48</v>
      </c>
      <c r="F604" s="37">
        <v>14.7</v>
      </c>
      <c r="G604" s="37">
        <v>0.55000000000000004</v>
      </c>
      <c r="H604" s="37">
        <v>6028.41</v>
      </c>
      <c r="I604" s="42">
        <f>IF(Table2[[#This Row],[Order Priority]]=Introduction!$B$42,1,0)</f>
        <v>0</v>
      </c>
      <c r="J604" s="42">
        <f>IF(Table2[[#This Row],[Order Priority]]=Introduction!$B$43,1,0)</f>
        <v>0</v>
      </c>
      <c r="K604" s="42">
        <f>IF(Table2[[#This Row],[Order Priority]]=Introduction!$B$44,1,0)</f>
        <v>0</v>
      </c>
      <c r="L604" s="42">
        <f>IF(Table2[[#This Row],[Order Priority]]=Introduction!$B$45,1,0)</f>
        <v>0</v>
      </c>
      <c r="M604" s="42">
        <f>IF(Table2[[#This Row],[Ship Mode]]=Introduction!$C$42,1,0)</f>
        <v>1</v>
      </c>
      <c r="N604" s="41">
        <f>IF(Table2[[#This Row],[Ship Mode]]=Introduction!$C$44,1,0)</f>
        <v>0</v>
      </c>
      <c r="O604" s="41">
        <f>IF(Table2[[#This Row],[Customer Segment]]=Introduction!$D$45,1,0)</f>
        <v>0</v>
      </c>
      <c r="P604" s="41">
        <f>IF(Table2[[#This Row],[Customer Segment]]=Introduction!$D$42,1,0)</f>
        <v>0</v>
      </c>
      <c r="Q604" s="41">
        <f>IF(Table2[[#This Row],[Customer Segment]]=Introduction!$D$44,1,0)</f>
        <v>0</v>
      </c>
      <c r="R604" s="34">
        <v>10331.09</v>
      </c>
      <c r="S6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13405.518950288835</v>
      </c>
    </row>
    <row r="605" spans="1:19" x14ac:dyDescent="0.2">
      <c r="A605" s="1" t="s">
        <v>1</v>
      </c>
      <c r="B605" s="1" t="s">
        <v>2</v>
      </c>
      <c r="C605" s="1" t="s">
        <v>15</v>
      </c>
      <c r="D605" s="39">
        <v>0.03</v>
      </c>
      <c r="E605" s="39">
        <v>150.88999999999999</v>
      </c>
      <c r="F605" s="39">
        <v>60.2</v>
      </c>
      <c r="G605" s="39">
        <v>0.77</v>
      </c>
      <c r="H605" s="39">
        <v>-677.87199999999996</v>
      </c>
      <c r="I605" s="42">
        <f>IF(Table2[[#This Row],[Order Priority]]=Introduction!$B$42,1,0)</f>
        <v>1</v>
      </c>
      <c r="J605" s="42">
        <f>IF(Table2[[#This Row],[Order Priority]]=Introduction!$B$43,1,0)</f>
        <v>0</v>
      </c>
      <c r="K605" s="42">
        <f>IF(Table2[[#This Row],[Order Priority]]=Introduction!$B$44,1,0)</f>
        <v>0</v>
      </c>
      <c r="L605" s="42">
        <f>IF(Table2[[#This Row],[Order Priority]]=Introduction!$B$45,1,0)</f>
        <v>0</v>
      </c>
      <c r="M605" s="42">
        <f>IF(Table2[[#This Row],[Ship Mode]]=Introduction!$C$42,1,0)</f>
        <v>1</v>
      </c>
      <c r="N605" s="41">
        <f>IF(Table2[[#This Row],[Ship Mode]]=Introduction!$C$44,1,0)</f>
        <v>0</v>
      </c>
      <c r="O605" s="41">
        <f>IF(Table2[[#This Row],[Customer Segment]]=Introduction!$D$45,1,0)</f>
        <v>0</v>
      </c>
      <c r="P605" s="41">
        <f>IF(Table2[[#This Row],[Customer Segment]]=Introduction!$D$42,1,0)</f>
        <v>1</v>
      </c>
      <c r="Q605" s="41">
        <f>IF(Table2[[#This Row],[Customer Segment]]=Introduction!$D$44,1,0)</f>
        <v>0</v>
      </c>
      <c r="R605" s="1">
        <v>3596.03</v>
      </c>
      <c r="S6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2157.1595809895975</v>
      </c>
    </row>
    <row r="606" spans="1:19" x14ac:dyDescent="0.2">
      <c r="A606" s="1" t="s">
        <v>13</v>
      </c>
      <c r="B606" s="1" t="s">
        <v>14</v>
      </c>
      <c r="C606" s="1" t="s">
        <v>70</v>
      </c>
      <c r="D606" s="37">
        <v>0.08</v>
      </c>
      <c r="E606" s="37">
        <v>34.99</v>
      </c>
      <c r="F606" s="37">
        <v>7.73</v>
      </c>
      <c r="G606" s="37">
        <v>0.59</v>
      </c>
      <c r="H606" s="37">
        <v>144.69</v>
      </c>
      <c r="I606" s="42">
        <f>IF(Table2[[#This Row],[Order Priority]]=Introduction!$B$42,1,0)</f>
        <v>0</v>
      </c>
      <c r="J606" s="42">
        <f>IF(Table2[[#This Row],[Order Priority]]=Introduction!$B$43,1,0)</f>
        <v>1</v>
      </c>
      <c r="K606" s="42">
        <f>IF(Table2[[#This Row],[Order Priority]]=Introduction!$B$44,1,0)</f>
        <v>0</v>
      </c>
      <c r="L606" s="42">
        <f>IF(Table2[[#This Row],[Order Priority]]=Introduction!$B$45,1,0)</f>
        <v>0</v>
      </c>
      <c r="M606" s="42">
        <f>IF(Table2[[#This Row],[Ship Mode]]=Introduction!$C$42,1,0)</f>
        <v>0</v>
      </c>
      <c r="N606" s="41">
        <f>IF(Table2[[#This Row],[Ship Mode]]=Introduction!$C$44,1,0)</f>
        <v>1</v>
      </c>
      <c r="O606" s="41">
        <f>IF(Table2[[#This Row],[Customer Segment]]=Introduction!$D$45,1,0)</f>
        <v>0</v>
      </c>
      <c r="P606" s="41">
        <f>IF(Table2[[#This Row],[Customer Segment]]=Introduction!$D$42,1,0)</f>
        <v>0</v>
      </c>
      <c r="Q606" s="41">
        <f>IF(Table2[[#This Row],[Customer Segment]]=Introduction!$D$44,1,0)</f>
        <v>0</v>
      </c>
      <c r="R606" s="34">
        <v>424.68</v>
      </c>
      <c r="S6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543.4613671650892</v>
      </c>
    </row>
    <row r="607" spans="1:19" x14ac:dyDescent="0.2">
      <c r="A607" s="1" t="s">
        <v>13</v>
      </c>
      <c r="B607" s="1" t="s">
        <v>14</v>
      </c>
      <c r="C607" s="1" t="s">
        <v>70</v>
      </c>
      <c r="D607" s="39">
        <v>0.04</v>
      </c>
      <c r="E607" s="39">
        <v>55.48</v>
      </c>
      <c r="F607" s="39">
        <v>6.79</v>
      </c>
      <c r="G607" s="39">
        <v>0.37</v>
      </c>
      <c r="H607" s="39">
        <v>376.88490000000002</v>
      </c>
      <c r="I607" s="42">
        <f>IF(Table2[[#This Row],[Order Priority]]=Introduction!$B$42,1,0)</f>
        <v>0</v>
      </c>
      <c r="J607" s="42">
        <f>IF(Table2[[#This Row],[Order Priority]]=Introduction!$B$43,1,0)</f>
        <v>1</v>
      </c>
      <c r="K607" s="42">
        <f>IF(Table2[[#This Row],[Order Priority]]=Introduction!$B$44,1,0)</f>
        <v>0</v>
      </c>
      <c r="L607" s="42">
        <f>IF(Table2[[#This Row],[Order Priority]]=Introduction!$B$45,1,0)</f>
        <v>0</v>
      </c>
      <c r="M607" s="42">
        <f>IF(Table2[[#This Row],[Ship Mode]]=Introduction!$C$42,1,0)</f>
        <v>0</v>
      </c>
      <c r="N607" s="41">
        <f>IF(Table2[[#This Row],[Ship Mode]]=Introduction!$C$44,1,0)</f>
        <v>1</v>
      </c>
      <c r="O607" s="41">
        <f>IF(Table2[[#This Row],[Customer Segment]]=Introduction!$D$45,1,0)</f>
        <v>0</v>
      </c>
      <c r="P607" s="41">
        <f>IF(Table2[[#This Row],[Customer Segment]]=Introduction!$D$42,1,0)</f>
        <v>0</v>
      </c>
      <c r="Q607" s="41">
        <f>IF(Table2[[#This Row],[Customer Segment]]=Introduction!$D$44,1,0)</f>
        <v>0</v>
      </c>
      <c r="R607" s="1">
        <v>546.21</v>
      </c>
      <c r="S6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663.02580720447327</v>
      </c>
    </row>
    <row r="608" spans="1:19" x14ac:dyDescent="0.2">
      <c r="A608" s="1" t="s">
        <v>92</v>
      </c>
      <c r="B608" s="1" t="s">
        <v>14</v>
      </c>
      <c r="C608" s="1" t="s">
        <v>47</v>
      </c>
      <c r="D608" s="37">
        <v>0</v>
      </c>
      <c r="E608" s="37">
        <v>47.9</v>
      </c>
      <c r="F608" s="37">
        <v>5.86</v>
      </c>
      <c r="G608" s="37">
        <v>0.37</v>
      </c>
      <c r="H608" s="37">
        <v>638.38109999999995</v>
      </c>
      <c r="I608" s="42">
        <f>IF(Table2[[#This Row],[Order Priority]]=Introduction!$B$42,1,0)</f>
        <v>0</v>
      </c>
      <c r="J608" s="42">
        <f>IF(Table2[[#This Row],[Order Priority]]=Introduction!$B$43,1,0)</f>
        <v>0</v>
      </c>
      <c r="K608" s="42">
        <f>IF(Table2[[#This Row],[Order Priority]]=Introduction!$B$44,1,0)</f>
        <v>0</v>
      </c>
      <c r="L608" s="42">
        <f>IF(Table2[[#This Row],[Order Priority]]=Introduction!$B$45,1,0)</f>
        <v>1</v>
      </c>
      <c r="M608" s="42">
        <f>IF(Table2[[#This Row],[Ship Mode]]=Introduction!$C$42,1,0)</f>
        <v>0</v>
      </c>
      <c r="N608" s="41">
        <f>IF(Table2[[#This Row],[Ship Mode]]=Introduction!$C$44,1,0)</f>
        <v>1</v>
      </c>
      <c r="O608" s="41">
        <f>IF(Table2[[#This Row],[Customer Segment]]=Introduction!$D$45,1,0)</f>
        <v>0</v>
      </c>
      <c r="P608" s="41">
        <f>IF(Table2[[#This Row],[Customer Segment]]=Introduction!$D$42,1,0)</f>
        <v>0</v>
      </c>
      <c r="Q608" s="41">
        <f>IF(Table2[[#This Row],[Customer Segment]]=Introduction!$D$44,1,0)</f>
        <v>1</v>
      </c>
      <c r="R608" s="34">
        <v>925.19</v>
      </c>
      <c r="S6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953.47483351932203</v>
      </c>
    </row>
    <row r="609" spans="1:19" x14ac:dyDescent="0.2">
      <c r="A609" s="1" t="s">
        <v>46</v>
      </c>
      <c r="B609" s="1" t="s">
        <v>2</v>
      </c>
      <c r="C609" s="1" t="s">
        <v>70</v>
      </c>
      <c r="D609" s="39">
        <v>0</v>
      </c>
      <c r="E609" s="39">
        <v>442.14</v>
      </c>
      <c r="F609" s="39">
        <v>14.7</v>
      </c>
      <c r="G609" s="39">
        <v>0.56000000000000005</v>
      </c>
      <c r="H609" s="39">
        <v>3294.8258999999998</v>
      </c>
      <c r="I609" s="42">
        <f>IF(Table2[[#This Row],[Order Priority]]=Introduction!$B$42,1,0)</f>
        <v>0</v>
      </c>
      <c r="J609" s="42">
        <f>IF(Table2[[#This Row],[Order Priority]]=Introduction!$B$43,1,0)</f>
        <v>0</v>
      </c>
      <c r="K609" s="42">
        <f>IF(Table2[[#This Row],[Order Priority]]=Introduction!$B$44,1,0)</f>
        <v>0</v>
      </c>
      <c r="L609" s="42">
        <f>IF(Table2[[#This Row],[Order Priority]]=Introduction!$B$45,1,0)</f>
        <v>0</v>
      </c>
      <c r="M609" s="42">
        <f>IF(Table2[[#This Row],[Ship Mode]]=Introduction!$C$42,1,0)</f>
        <v>1</v>
      </c>
      <c r="N609" s="41">
        <f>IF(Table2[[#This Row],[Ship Mode]]=Introduction!$C$44,1,0)</f>
        <v>0</v>
      </c>
      <c r="O609" s="41">
        <f>IF(Table2[[#This Row],[Customer Segment]]=Introduction!$D$45,1,0)</f>
        <v>0</v>
      </c>
      <c r="P609" s="41">
        <f>IF(Table2[[#This Row],[Customer Segment]]=Introduction!$D$42,1,0)</f>
        <v>0</v>
      </c>
      <c r="Q609" s="41">
        <f>IF(Table2[[#This Row],[Customer Segment]]=Introduction!$D$44,1,0)</f>
        <v>0</v>
      </c>
      <c r="R609" s="1">
        <v>4775.1099999999997</v>
      </c>
      <c r="S6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5665.4818953949807</v>
      </c>
    </row>
    <row r="610" spans="1:19" x14ac:dyDescent="0.2">
      <c r="A610" s="1" t="s">
        <v>46</v>
      </c>
      <c r="B610" s="1" t="s">
        <v>14</v>
      </c>
      <c r="C610" s="1" t="s">
        <v>70</v>
      </c>
      <c r="D610" s="37">
        <v>0.01</v>
      </c>
      <c r="E610" s="37">
        <v>5.18</v>
      </c>
      <c r="F610" s="37">
        <v>2.04</v>
      </c>
      <c r="G610" s="37">
        <v>0.36</v>
      </c>
      <c r="H610" s="37">
        <v>-17.654</v>
      </c>
      <c r="I610" s="42">
        <f>IF(Table2[[#This Row],[Order Priority]]=Introduction!$B$42,1,0)</f>
        <v>0</v>
      </c>
      <c r="J610" s="42">
        <f>IF(Table2[[#This Row],[Order Priority]]=Introduction!$B$43,1,0)</f>
        <v>0</v>
      </c>
      <c r="K610" s="42">
        <f>IF(Table2[[#This Row],[Order Priority]]=Introduction!$B$44,1,0)</f>
        <v>0</v>
      </c>
      <c r="L610" s="42">
        <f>IF(Table2[[#This Row],[Order Priority]]=Introduction!$B$45,1,0)</f>
        <v>0</v>
      </c>
      <c r="M610" s="42">
        <f>IF(Table2[[#This Row],[Ship Mode]]=Introduction!$C$42,1,0)</f>
        <v>0</v>
      </c>
      <c r="N610" s="41">
        <f>IF(Table2[[#This Row],[Ship Mode]]=Introduction!$C$44,1,0)</f>
        <v>1</v>
      </c>
      <c r="O610" s="41">
        <f>IF(Table2[[#This Row],[Customer Segment]]=Introduction!$D$45,1,0)</f>
        <v>0</v>
      </c>
      <c r="P610" s="41">
        <f>IF(Table2[[#This Row],[Customer Segment]]=Introduction!$D$42,1,0)</f>
        <v>0</v>
      </c>
      <c r="Q610" s="41">
        <f>IF(Table2[[#This Row],[Customer Segment]]=Introduction!$D$44,1,0)</f>
        <v>0</v>
      </c>
      <c r="R610" s="34">
        <v>28.46</v>
      </c>
      <c r="S6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185.15320514438869</v>
      </c>
    </row>
    <row r="611" spans="1:19" x14ac:dyDescent="0.2">
      <c r="A611" s="1" t="s">
        <v>46</v>
      </c>
      <c r="B611" s="1" t="s">
        <v>14</v>
      </c>
      <c r="C611" s="1" t="s">
        <v>15</v>
      </c>
      <c r="D611" s="39">
        <v>0.05</v>
      </c>
      <c r="E611" s="39">
        <v>4.9800000000000004</v>
      </c>
      <c r="F611" s="39">
        <v>4.62</v>
      </c>
      <c r="G611" s="39">
        <v>0.64</v>
      </c>
      <c r="H611" s="39">
        <v>-98.35</v>
      </c>
      <c r="I611" s="42">
        <f>IF(Table2[[#This Row],[Order Priority]]=Introduction!$B$42,1,0)</f>
        <v>0</v>
      </c>
      <c r="J611" s="42">
        <f>IF(Table2[[#This Row],[Order Priority]]=Introduction!$B$43,1,0)</f>
        <v>0</v>
      </c>
      <c r="K611" s="42">
        <f>IF(Table2[[#This Row],[Order Priority]]=Introduction!$B$44,1,0)</f>
        <v>0</v>
      </c>
      <c r="L611" s="42">
        <f>IF(Table2[[#This Row],[Order Priority]]=Introduction!$B$45,1,0)</f>
        <v>0</v>
      </c>
      <c r="M611" s="42">
        <f>IF(Table2[[#This Row],[Ship Mode]]=Introduction!$C$42,1,0)</f>
        <v>0</v>
      </c>
      <c r="N611" s="41">
        <f>IF(Table2[[#This Row],[Ship Mode]]=Introduction!$C$44,1,0)</f>
        <v>1</v>
      </c>
      <c r="O611" s="41">
        <f>IF(Table2[[#This Row],[Customer Segment]]=Introduction!$D$45,1,0)</f>
        <v>0</v>
      </c>
      <c r="P611" s="41">
        <f>IF(Table2[[#This Row],[Customer Segment]]=Introduction!$D$42,1,0)</f>
        <v>1</v>
      </c>
      <c r="Q611" s="41">
        <f>IF(Table2[[#This Row],[Customer Segment]]=Introduction!$D$44,1,0)</f>
        <v>0</v>
      </c>
      <c r="R611" s="1">
        <v>34.32</v>
      </c>
      <c r="S6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350.56348570033401</v>
      </c>
    </row>
    <row r="612" spans="1:19" x14ac:dyDescent="0.2">
      <c r="A612" s="1" t="s">
        <v>46</v>
      </c>
      <c r="B612" s="1" t="s">
        <v>14</v>
      </c>
      <c r="C612" s="1" t="s">
        <v>15</v>
      </c>
      <c r="D612" s="37">
        <v>0.02</v>
      </c>
      <c r="E612" s="37">
        <v>34.229999999999997</v>
      </c>
      <c r="F612" s="37">
        <v>5.0199999999999996</v>
      </c>
      <c r="G612" s="37">
        <v>0.55000000000000004</v>
      </c>
      <c r="H612" s="37">
        <v>270.79050000000001</v>
      </c>
      <c r="I612" s="42">
        <f>IF(Table2[[#This Row],[Order Priority]]=Introduction!$B$42,1,0)</f>
        <v>0</v>
      </c>
      <c r="J612" s="42">
        <f>IF(Table2[[#This Row],[Order Priority]]=Introduction!$B$43,1,0)</f>
        <v>0</v>
      </c>
      <c r="K612" s="42">
        <f>IF(Table2[[#This Row],[Order Priority]]=Introduction!$B$44,1,0)</f>
        <v>0</v>
      </c>
      <c r="L612" s="42">
        <f>IF(Table2[[#This Row],[Order Priority]]=Introduction!$B$45,1,0)</f>
        <v>0</v>
      </c>
      <c r="M612" s="42">
        <f>IF(Table2[[#This Row],[Ship Mode]]=Introduction!$C$42,1,0)</f>
        <v>0</v>
      </c>
      <c r="N612" s="41">
        <f>IF(Table2[[#This Row],[Ship Mode]]=Introduction!$C$44,1,0)</f>
        <v>1</v>
      </c>
      <c r="O612" s="41">
        <f>IF(Table2[[#This Row],[Customer Segment]]=Introduction!$D$45,1,0)</f>
        <v>0</v>
      </c>
      <c r="P612" s="41">
        <f>IF(Table2[[#This Row],[Customer Segment]]=Introduction!$D$42,1,0)</f>
        <v>1</v>
      </c>
      <c r="Q612" s="41">
        <f>IF(Table2[[#This Row],[Customer Segment]]=Introduction!$D$44,1,0)</f>
        <v>0</v>
      </c>
      <c r="R612" s="34">
        <v>392.45</v>
      </c>
      <c r="S6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776.29259662848369</v>
      </c>
    </row>
    <row r="613" spans="1:19" x14ac:dyDescent="0.2">
      <c r="A613" s="1" t="s">
        <v>46</v>
      </c>
      <c r="B613" s="1" t="s">
        <v>14</v>
      </c>
      <c r="C613" s="1" t="s">
        <v>3</v>
      </c>
      <c r="D613" s="39">
        <v>0.08</v>
      </c>
      <c r="E613" s="39">
        <v>9.68</v>
      </c>
      <c r="F613" s="39">
        <v>2.0299999999999998</v>
      </c>
      <c r="G613" s="39">
        <v>0.37</v>
      </c>
      <c r="H613" s="39">
        <v>-536.24199999999996</v>
      </c>
      <c r="I613" s="42">
        <f>IF(Table2[[#This Row],[Order Priority]]=Introduction!$B$42,1,0)</f>
        <v>0</v>
      </c>
      <c r="J613" s="42">
        <f>IF(Table2[[#This Row],[Order Priority]]=Introduction!$B$43,1,0)</f>
        <v>0</v>
      </c>
      <c r="K613" s="42">
        <f>IF(Table2[[#This Row],[Order Priority]]=Introduction!$B$44,1,0)</f>
        <v>0</v>
      </c>
      <c r="L613" s="42">
        <f>IF(Table2[[#This Row],[Order Priority]]=Introduction!$B$45,1,0)</f>
        <v>0</v>
      </c>
      <c r="M613" s="42">
        <f>IF(Table2[[#This Row],[Ship Mode]]=Introduction!$C$42,1,0)</f>
        <v>0</v>
      </c>
      <c r="N613" s="41">
        <f>IF(Table2[[#This Row],[Ship Mode]]=Introduction!$C$44,1,0)</f>
        <v>1</v>
      </c>
      <c r="O613" s="41">
        <f>IF(Table2[[#This Row],[Customer Segment]]=Introduction!$D$45,1,0)</f>
        <v>1</v>
      </c>
      <c r="P613" s="41">
        <f>IF(Table2[[#This Row],[Customer Segment]]=Introduction!$D$42,1,0)</f>
        <v>0</v>
      </c>
      <c r="Q613" s="41">
        <f>IF(Table2[[#This Row],[Customer Segment]]=Introduction!$D$44,1,0)</f>
        <v>0</v>
      </c>
      <c r="R613" s="1">
        <v>10.94</v>
      </c>
      <c r="S6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-379.05483044418531</v>
      </c>
    </row>
    <row r="614" spans="1:19" x14ac:dyDescent="0.2">
      <c r="A614" s="1" t="s">
        <v>46</v>
      </c>
      <c r="B614" s="1" t="s">
        <v>2</v>
      </c>
      <c r="C614" s="1" t="s">
        <v>3</v>
      </c>
      <c r="D614" s="37">
        <v>0.04</v>
      </c>
      <c r="E614" s="37">
        <v>150.97999999999999</v>
      </c>
      <c r="F614" s="37">
        <v>16.010000000000002</v>
      </c>
      <c r="G614" s="37">
        <v>0.7</v>
      </c>
      <c r="H614" s="37">
        <v>-125.86</v>
      </c>
      <c r="I614" s="42">
        <f>IF(Table2[[#This Row],[Order Priority]]=Introduction!$B$42,1,0)</f>
        <v>0</v>
      </c>
      <c r="J614" s="42">
        <f>IF(Table2[[#This Row],[Order Priority]]=Introduction!$B$43,1,0)</f>
        <v>0</v>
      </c>
      <c r="K614" s="42">
        <f>IF(Table2[[#This Row],[Order Priority]]=Introduction!$B$44,1,0)</f>
        <v>0</v>
      </c>
      <c r="L614" s="42">
        <f>IF(Table2[[#This Row],[Order Priority]]=Introduction!$B$45,1,0)</f>
        <v>0</v>
      </c>
      <c r="M614" s="42">
        <f>IF(Table2[[#This Row],[Ship Mode]]=Introduction!$C$42,1,0)</f>
        <v>1</v>
      </c>
      <c r="N614" s="41">
        <f>IF(Table2[[#This Row],[Ship Mode]]=Introduction!$C$44,1,0)</f>
        <v>0</v>
      </c>
      <c r="O614" s="41">
        <f>IF(Table2[[#This Row],[Customer Segment]]=Introduction!$D$45,1,0)</f>
        <v>1</v>
      </c>
      <c r="P614" s="41">
        <f>IF(Table2[[#This Row],[Customer Segment]]=Introduction!$D$42,1,0)</f>
        <v>0</v>
      </c>
      <c r="Q614" s="41">
        <f>IF(Table2[[#This Row],[Customer Segment]]=Introduction!$D$44,1,0)</f>
        <v>0</v>
      </c>
      <c r="R614" s="34">
        <v>731.38</v>
      </c>
      <c r="S6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1367.4592688402699</v>
      </c>
    </row>
    <row r="615" spans="1:19" x14ac:dyDescent="0.2">
      <c r="A615" s="1" t="s">
        <v>1</v>
      </c>
      <c r="B615" s="1" t="s">
        <v>14</v>
      </c>
      <c r="C615" s="1" t="s">
        <v>70</v>
      </c>
      <c r="D615" s="39">
        <v>0.04</v>
      </c>
      <c r="E615" s="39">
        <v>1.74</v>
      </c>
      <c r="F615" s="39">
        <v>4.08</v>
      </c>
      <c r="G615" s="39">
        <v>0.53</v>
      </c>
      <c r="H615" s="39">
        <v>9.2520000000000007</v>
      </c>
      <c r="I615" s="42">
        <f>IF(Table2[[#This Row],[Order Priority]]=Introduction!$B$42,1,0)</f>
        <v>1</v>
      </c>
      <c r="J615" s="42">
        <f>IF(Table2[[#This Row],[Order Priority]]=Introduction!$B$43,1,0)</f>
        <v>0</v>
      </c>
      <c r="K615" s="42">
        <f>IF(Table2[[#This Row],[Order Priority]]=Introduction!$B$44,1,0)</f>
        <v>0</v>
      </c>
      <c r="L615" s="42">
        <f>IF(Table2[[#This Row],[Order Priority]]=Introduction!$B$45,1,0)</f>
        <v>0</v>
      </c>
      <c r="M615" s="42">
        <f>IF(Table2[[#This Row],[Ship Mode]]=Introduction!$C$42,1,0)</f>
        <v>0</v>
      </c>
      <c r="N615" s="41">
        <f>IF(Table2[[#This Row],[Ship Mode]]=Introduction!$C$44,1,0)</f>
        <v>1</v>
      </c>
      <c r="O615" s="41">
        <f>IF(Table2[[#This Row],[Customer Segment]]=Introduction!$D$45,1,0)</f>
        <v>0</v>
      </c>
      <c r="P615" s="41">
        <f>IF(Table2[[#This Row],[Customer Segment]]=Introduction!$D$42,1,0)</f>
        <v>0</v>
      </c>
      <c r="Q615" s="41">
        <f>IF(Table2[[#This Row],[Customer Segment]]=Introduction!$D$44,1,0)</f>
        <v>0</v>
      </c>
      <c r="R615" s="1">
        <v>29.08</v>
      </c>
      <c r="S6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468.76988164059389</v>
      </c>
    </row>
    <row r="616" spans="1:19" x14ac:dyDescent="0.2">
      <c r="A616" s="1" t="s">
        <v>1</v>
      </c>
      <c r="B616" s="1" t="s">
        <v>2</v>
      </c>
      <c r="C616" s="1" t="s">
        <v>70</v>
      </c>
      <c r="D616" s="37">
        <v>0.01</v>
      </c>
      <c r="E616" s="37">
        <v>119.99</v>
      </c>
      <c r="F616" s="37">
        <v>56.14</v>
      </c>
      <c r="G616" s="37">
        <v>0.39</v>
      </c>
      <c r="H616" s="37">
        <v>-1197.0419999999999</v>
      </c>
      <c r="I616" s="42">
        <f>IF(Table2[[#This Row],[Order Priority]]=Introduction!$B$42,1,0)</f>
        <v>1</v>
      </c>
      <c r="J616" s="42">
        <f>IF(Table2[[#This Row],[Order Priority]]=Introduction!$B$43,1,0)</f>
        <v>0</v>
      </c>
      <c r="K616" s="42">
        <f>IF(Table2[[#This Row],[Order Priority]]=Introduction!$B$44,1,0)</f>
        <v>0</v>
      </c>
      <c r="L616" s="42">
        <f>IF(Table2[[#This Row],[Order Priority]]=Introduction!$B$45,1,0)</f>
        <v>0</v>
      </c>
      <c r="M616" s="42">
        <f>IF(Table2[[#This Row],[Ship Mode]]=Introduction!$C$42,1,0)</f>
        <v>1</v>
      </c>
      <c r="N616" s="41">
        <f>IF(Table2[[#This Row],[Ship Mode]]=Introduction!$C$44,1,0)</f>
        <v>0</v>
      </c>
      <c r="O616" s="41">
        <f>IF(Table2[[#This Row],[Customer Segment]]=Introduction!$D$45,1,0)</f>
        <v>0</v>
      </c>
      <c r="P616" s="41">
        <f>IF(Table2[[#This Row],[Customer Segment]]=Introduction!$D$42,1,0)</f>
        <v>0</v>
      </c>
      <c r="Q616" s="41">
        <f>IF(Table2[[#This Row],[Customer Segment]]=Introduction!$D$44,1,0)</f>
        <v>0</v>
      </c>
      <c r="R616" s="34">
        <v>2569.5700000000002</v>
      </c>
      <c r="S6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1142.7879300325012</v>
      </c>
    </row>
    <row r="617" spans="1:19" x14ac:dyDescent="0.2">
      <c r="A617" s="1" t="s">
        <v>1</v>
      </c>
      <c r="B617" s="1" t="s">
        <v>14</v>
      </c>
      <c r="C617" s="1" t="s">
        <v>70</v>
      </c>
      <c r="D617" s="39">
        <v>0.01</v>
      </c>
      <c r="E617" s="39">
        <v>13.79</v>
      </c>
      <c r="F617" s="39">
        <v>8.7799999999999994</v>
      </c>
      <c r="G617" s="39">
        <v>0.43</v>
      </c>
      <c r="H617" s="39">
        <v>-36.770000000000003</v>
      </c>
      <c r="I617" s="42">
        <f>IF(Table2[[#This Row],[Order Priority]]=Introduction!$B$42,1,0)</f>
        <v>1</v>
      </c>
      <c r="J617" s="42">
        <f>IF(Table2[[#This Row],[Order Priority]]=Introduction!$B$43,1,0)</f>
        <v>0</v>
      </c>
      <c r="K617" s="42">
        <f>IF(Table2[[#This Row],[Order Priority]]=Introduction!$B$44,1,0)</f>
        <v>0</v>
      </c>
      <c r="L617" s="42">
        <f>IF(Table2[[#This Row],[Order Priority]]=Introduction!$B$45,1,0)</f>
        <v>0</v>
      </c>
      <c r="M617" s="42">
        <f>IF(Table2[[#This Row],[Ship Mode]]=Introduction!$C$42,1,0)</f>
        <v>0</v>
      </c>
      <c r="N617" s="41">
        <f>IF(Table2[[#This Row],[Ship Mode]]=Introduction!$C$44,1,0)</f>
        <v>1</v>
      </c>
      <c r="O617" s="41">
        <f>IF(Table2[[#This Row],[Customer Segment]]=Introduction!$D$45,1,0)</f>
        <v>0</v>
      </c>
      <c r="P617" s="41">
        <f>IF(Table2[[#This Row],[Customer Segment]]=Introduction!$D$42,1,0)</f>
        <v>0</v>
      </c>
      <c r="Q617" s="41">
        <f>IF(Table2[[#This Row],[Customer Segment]]=Introduction!$D$44,1,0)</f>
        <v>0</v>
      </c>
      <c r="R617" s="1">
        <v>56.68</v>
      </c>
      <c r="S6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526.00863850311373</v>
      </c>
    </row>
    <row r="618" spans="1:19" x14ac:dyDescent="0.2">
      <c r="A618" s="1" t="s">
        <v>1</v>
      </c>
      <c r="B618" s="1" t="s">
        <v>14</v>
      </c>
      <c r="C618" s="1" t="s">
        <v>70</v>
      </c>
      <c r="D618" s="37">
        <v>0.04</v>
      </c>
      <c r="E618" s="37">
        <v>33.29</v>
      </c>
      <c r="F618" s="37">
        <v>8.74</v>
      </c>
      <c r="G618" s="37">
        <v>0.61</v>
      </c>
      <c r="H618" s="37">
        <v>87.03</v>
      </c>
      <c r="I618" s="42">
        <f>IF(Table2[[#This Row],[Order Priority]]=Introduction!$B$42,1,0)</f>
        <v>1</v>
      </c>
      <c r="J618" s="42">
        <f>IF(Table2[[#This Row],[Order Priority]]=Introduction!$B$43,1,0)</f>
        <v>0</v>
      </c>
      <c r="K618" s="42">
        <f>IF(Table2[[#This Row],[Order Priority]]=Introduction!$B$44,1,0)</f>
        <v>0</v>
      </c>
      <c r="L618" s="42">
        <f>IF(Table2[[#This Row],[Order Priority]]=Introduction!$B$45,1,0)</f>
        <v>0</v>
      </c>
      <c r="M618" s="42">
        <f>IF(Table2[[#This Row],[Ship Mode]]=Introduction!$C$42,1,0)</f>
        <v>0</v>
      </c>
      <c r="N618" s="41">
        <f>IF(Table2[[#This Row],[Ship Mode]]=Introduction!$C$44,1,0)</f>
        <v>1</v>
      </c>
      <c r="O618" s="41">
        <f>IF(Table2[[#This Row],[Customer Segment]]=Introduction!$D$45,1,0)</f>
        <v>0</v>
      </c>
      <c r="P618" s="41">
        <f>IF(Table2[[#This Row],[Customer Segment]]=Introduction!$D$42,1,0)</f>
        <v>0</v>
      </c>
      <c r="Q618" s="41">
        <f>IF(Table2[[#This Row],[Customer Segment]]=Introduction!$D$44,1,0)</f>
        <v>0</v>
      </c>
      <c r="R618" s="34">
        <v>273.33999999999997</v>
      </c>
      <c r="S6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842.56230163214195</v>
      </c>
    </row>
    <row r="619" spans="1:19" x14ac:dyDescent="0.2">
      <c r="A619" s="1" t="s">
        <v>13</v>
      </c>
      <c r="B619" s="1" t="s">
        <v>2</v>
      </c>
      <c r="C619" s="1" t="s">
        <v>70</v>
      </c>
      <c r="D619" s="39">
        <v>0.01</v>
      </c>
      <c r="E619" s="39">
        <v>20.98</v>
      </c>
      <c r="F619" s="39">
        <v>53.03</v>
      </c>
      <c r="G619" s="39">
        <v>0.78</v>
      </c>
      <c r="H619" s="39">
        <v>-282.08179999999999</v>
      </c>
      <c r="I619" s="42">
        <f>IF(Table2[[#This Row],[Order Priority]]=Introduction!$B$42,1,0)</f>
        <v>0</v>
      </c>
      <c r="J619" s="42">
        <f>IF(Table2[[#This Row],[Order Priority]]=Introduction!$B$43,1,0)</f>
        <v>1</v>
      </c>
      <c r="K619" s="42">
        <f>IF(Table2[[#This Row],[Order Priority]]=Introduction!$B$44,1,0)</f>
        <v>0</v>
      </c>
      <c r="L619" s="42">
        <f>IF(Table2[[#This Row],[Order Priority]]=Introduction!$B$45,1,0)</f>
        <v>0</v>
      </c>
      <c r="M619" s="42">
        <f>IF(Table2[[#This Row],[Ship Mode]]=Introduction!$C$42,1,0)</f>
        <v>1</v>
      </c>
      <c r="N619" s="41">
        <f>IF(Table2[[#This Row],[Ship Mode]]=Introduction!$C$44,1,0)</f>
        <v>0</v>
      </c>
      <c r="O619" s="41">
        <f>IF(Table2[[#This Row],[Customer Segment]]=Introduction!$D$45,1,0)</f>
        <v>0</v>
      </c>
      <c r="P619" s="41">
        <f>IF(Table2[[#This Row],[Customer Segment]]=Introduction!$D$42,1,0)</f>
        <v>0</v>
      </c>
      <c r="Q619" s="41">
        <f>IF(Table2[[#This Row],[Customer Segment]]=Introduction!$D$44,1,0)</f>
        <v>0</v>
      </c>
      <c r="R619" s="1">
        <v>123</v>
      </c>
      <c r="S6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1715.2186535581802</v>
      </c>
    </row>
    <row r="620" spans="1:19" x14ac:dyDescent="0.2">
      <c r="A620" s="1" t="s">
        <v>13</v>
      </c>
      <c r="B620" s="1" t="s">
        <v>14</v>
      </c>
      <c r="C620" s="1" t="s">
        <v>15</v>
      </c>
      <c r="D620" s="37">
        <v>0.1</v>
      </c>
      <c r="E620" s="37">
        <v>209.37</v>
      </c>
      <c r="F620" s="37">
        <v>69</v>
      </c>
      <c r="G620" s="37">
        <v>0.79</v>
      </c>
      <c r="H620" s="37">
        <v>-165.59492040000001</v>
      </c>
      <c r="I620" s="42">
        <f>IF(Table2[[#This Row],[Order Priority]]=Introduction!$B$42,1,0)</f>
        <v>0</v>
      </c>
      <c r="J620" s="42">
        <f>IF(Table2[[#This Row],[Order Priority]]=Introduction!$B$43,1,0)</f>
        <v>1</v>
      </c>
      <c r="K620" s="42">
        <f>IF(Table2[[#This Row],[Order Priority]]=Introduction!$B$44,1,0)</f>
        <v>0</v>
      </c>
      <c r="L620" s="42">
        <f>IF(Table2[[#This Row],[Order Priority]]=Introduction!$B$45,1,0)</f>
        <v>0</v>
      </c>
      <c r="M620" s="42">
        <f>IF(Table2[[#This Row],[Ship Mode]]=Introduction!$C$42,1,0)</f>
        <v>0</v>
      </c>
      <c r="N620" s="41">
        <f>IF(Table2[[#This Row],[Ship Mode]]=Introduction!$C$44,1,0)</f>
        <v>1</v>
      </c>
      <c r="O620" s="41">
        <f>IF(Table2[[#This Row],[Customer Segment]]=Introduction!$D$45,1,0)</f>
        <v>0</v>
      </c>
      <c r="P620" s="41">
        <f>IF(Table2[[#This Row],[Customer Segment]]=Introduction!$D$42,1,0)</f>
        <v>1</v>
      </c>
      <c r="Q620" s="41">
        <f>IF(Table2[[#This Row],[Customer Segment]]=Introduction!$D$44,1,0)</f>
        <v>0</v>
      </c>
      <c r="R620" s="34">
        <v>2125.12</v>
      </c>
      <c r="S6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2589.631715511362</v>
      </c>
    </row>
    <row r="621" spans="1:19" x14ac:dyDescent="0.2">
      <c r="A621" s="1" t="s">
        <v>13</v>
      </c>
      <c r="B621" s="1" t="s">
        <v>14</v>
      </c>
      <c r="C621" s="1" t="s">
        <v>15</v>
      </c>
      <c r="D621" s="39">
        <v>7.0000000000000007E-2</v>
      </c>
      <c r="E621" s="39">
        <v>4.9800000000000004</v>
      </c>
      <c r="F621" s="39">
        <v>4.7</v>
      </c>
      <c r="G621" s="39">
        <v>0.38</v>
      </c>
      <c r="H621" s="39">
        <v>-21.684000000000001</v>
      </c>
      <c r="I621" s="42">
        <f>IF(Table2[[#This Row],[Order Priority]]=Introduction!$B$42,1,0)</f>
        <v>0</v>
      </c>
      <c r="J621" s="42">
        <f>IF(Table2[[#This Row],[Order Priority]]=Introduction!$B$43,1,0)</f>
        <v>1</v>
      </c>
      <c r="K621" s="42">
        <f>IF(Table2[[#This Row],[Order Priority]]=Introduction!$B$44,1,0)</f>
        <v>0</v>
      </c>
      <c r="L621" s="42">
        <f>IF(Table2[[#This Row],[Order Priority]]=Introduction!$B$45,1,0)</f>
        <v>0</v>
      </c>
      <c r="M621" s="42">
        <f>IF(Table2[[#This Row],[Ship Mode]]=Introduction!$C$42,1,0)</f>
        <v>0</v>
      </c>
      <c r="N621" s="41">
        <f>IF(Table2[[#This Row],[Ship Mode]]=Introduction!$C$44,1,0)</f>
        <v>1</v>
      </c>
      <c r="O621" s="41">
        <f>IF(Table2[[#This Row],[Customer Segment]]=Introduction!$D$45,1,0)</f>
        <v>0</v>
      </c>
      <c r="P621" s="41">
        <f>IF(Table2[[#This Row],[Customer Segment]]=Introduction!$D$42,1,0)</f>
        <v>1</v>
      </c>
      <c r="Q621" s="41">
        <f>IF(Table2[[#This Row],[Customer Segment]]=Introduction!$D$44,1,0)</f>
        <v>0</v>
      </c>
      <c r="R621" s="1">
        <v>45.05</v>
      </c>
      <c r="S6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-1.5596666929959113</v>
      </c>
    </row>
    <row r="622" spans="1:19" x14ac:dyDescent="0.2">
      <c r="A622" s="1" t="s">
        <v>92</v>
      </c>
      <c r="B622" s="1" t="s">
        <v>2</v>
      </c>
      <c r="C622" s="1" t="s">
        <v>70</v>
      </c>
      <c r="D622" s="37">
        <v>0.02</v>
      </c>
      <c r="E622" s="37">
        <v>146.05000000000001</v>
      </c>
      <c r="F622" s="37">
        <v>80.2</v>
      </c>
      <c r="G622" s="37">
        <v>0.71</v>
      </c>
      <c r="H622" s="37">
        <v>-101.19199999999999</v>
      </c>
      <c r="I622" s="42">
        <f>IF(Table2[[#This Row],[Order Priority]]=Introduction!$B$42,1,0)</f>
        <v>0</v>
      </c>
      <c r="J622" s="42">
        <f>IF(Table2[[#This Row],[Order Priority]]=Introduction!$B$43,1,0)</f>
        <v>0</v>
      </c>
      <c r="K622" s="42">
        <f>IF(Table2[[#This Row],[Order Priority]]=Introduction!$B$44,1,0)</f>
        <v>0</v>
      </c>
      <c r="L622" s="42">
        <f>IF(Table2[[#This Row],[Order Priority]]=Introduction!$B$45,1,0)</f>
        <v>1</v>
      </c>
      <c r="M622" s="42">
        <f>IF(Table2[[#This Row],[Ship Mode]]=Introduction!$C$42,1,0)</f>
        <v>1</v>
      </c>
      <c r="N622" s="41">
        <f>IF(Table2[[#This Row],[Ship Mode]]=Introduction!$C$44,1,0)</f>
        <v>0</v>
      </c>
      <c r="O622" s="41">
        <f>IF(Table2[[#This Row],[Customer Segment]]=Introduction!$D$45,1,0)</f>
        <v>0</v>
      </c>
      <c r="P622" s="41">
        <f>IF(Table2[[#This Row],[Customer Segment]]=Introduction!$D$42,1,0)</f>
        <v>0</v>
      </c>
      <c r="Q622" s="41">
        <f>IF(Table2[[#This Row],[Customer Segment]]=Introduction!$D$44,1,0)</f>
        <v>0</v>
      </c>
      <c r="R622" s="34">
        <v>798.69</v>
      </c>
      <c r="S6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2993.742059919342</v>
      </c>
    </row>
    <row r="623" spans="1:19" x14ac:dyDescent="0.2">
      <c r="A623" s="1" t="s">
        <v>92</v>
      </c>
      <c r="B623" s="1" t="s">
        <v>14</v>
      </c>
      <c r="C623" s="1" t="s">
        <v>70</v>
      </c>
      <c r="D623" s="39">
        <v>0.06</v>
      </c>
      <c r="E623" s="39">
        <v>65.989999999999995</v>
      </c>
      <c r="F623" s="39">
        <v>5.92</v>
      </c>
      <c r="G623" s="39">
        <v>0.55000000000000004</v>
      </c>
      <c r="H623" s="39">
        <v>-3.3319999999999999</v>
      </c>
      <c r="I623" s="42">
        <f>IF(Table2[[#This Row],[Order Priority]]=Introduction!$B$42,1,0)</f>
        <v>0</v>
      </c>
      <c r="J623" s="42">
        <f>IF(Table2[[#This Row],[Order Priority]]=Introduction!$B$43,1,0)</f>
        <v>0</v>
      </c>
      <c r="K623" s="42">
        <f>IF(Table2[[#This Row],[Order Priority]]=Introduction!$B$44,1,0)</f>
        <v>0</v>
      </c>
      <c r="L623" s="42">
        <f>IF(Table2[[#This Row],[Order Priority]]=Introduction!$B$45,1,0)</f>
        <v>1</v>
      </c>
      <c r="M623" s="42">
        <f>IF(Table2[[#This Row],[Ship Mode]]=Introduction!$C$42,1,0)</f>
        <v>0</v>
      </c>
      <c r="N623" s="41">
        <f>IF(Table2[[#This Row],[Ship Mode]]=Introduction!$C$44,1,0)</f>
        <v>1</v>
      </c>
      <c r="O623" s="41">
        <f>IF(Table2[[#This Row],[Customer Segment]]=Introduction!$D$45,1,0)</f>
        <v>0</v>
      </c>
      <c r="P623" s="41">
        <f>IF(Table2[[#This Row],[Customer Segment]]=Introduction!$D$42,1,0)</f>
        <v>0</v>
      </c>
      <c r="Q623" s="41">
        <f>IF(Table2[[#This Row],[Customer Segment]]=Introduction!$D$44,1,0)</f>
        <v>0</v>
      </c>
      <c r="R623" s="1">
        <v>792.11</v>
      </c>
      <c r="S6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434.20526406453178</v>
      </c>
    </row>
    <row r="624" spans="1:19" x14ac:dyDescent="0.2">
      <c r="A624" s="1" t="s">
        <v>1</v>
      </c>
      <c r="B624" s="1" t="s">
        <v>63</v>
      </c>
      <c r="C624" s="1" t="s">
        <v>70</v>
      </c>
      <c r="D624" s="37">
        <v>0.03</v>
      </c>
      <c r="E624" s="37">
        <v>48.58</v>
      </c>
      <c r="F624" s="37">
        <v>3.99</v>
      </c>
      <c r="G624" s="37">
        <v>0.56000000000000005</v>
      </c>
      <c r="H624" s="37">
        <v>100.1328</v>
      </c>
      <c r="I624" s="42">
        <f>IF(Table2[[#This Row],[Order Priority]]=Introduction!$B$42,1,0)</f>
        <v>1</v>
      </c>
      <c r="J624" s="42">
        <f>IF(Table2[[#This Row],[Order Priority]]=Introduction!$B$43,1,0)</f>
        <v>0</v>
      </c>
      <c r="K624" s="42">
        <f>IF(Table2[[#This Row],[Order Priority]]=Introduction!$B$44,1,0)</f>
        <v>0</v>
      </c>
      <c r="L624" s="42">
        <f>IF(Table2[[#This Row],[Order Priority]]=Introduction!$B$45,1,0)</f>
        <v>0</v>
      </c>
      <c r="M624" s="42">
        <f>IF(Table2[[#This Row],[Ship Mode]]=Introduction!$C$42,1,0)</f>
        <v>0</v>
      </c>
      <c r="N624" s="41">
        <f>IF(Table2[[#This Row],[Ship Mode]]=Introduction!$C$44,1,0)</f>
        <v>0</v>
      </c>
      <c r="O624" s="41">
        <f>IF(Table2[[#This Row],[Customer Segment]]=Introduction!$D$45,1,0)</f>
        <v>0</v>
      </c>
      <c r="P624" s="41">
        <f>IF(Table2[[#This Row],[Customer Segment]]=Introduction!$D$42,1,0)</f>
        <v>0</v>
      </c>
      <c r="Q624" s="41">
        <f>IF(Table2[[#This Row],[Customer Segment]]=Introduction!$D$44,1,0)</f>
        <v>0</v>
      </c>
      <c r="R624" s="34">
        <v>145.12</v>
      </c>
      <c r="S6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655.43258171355512</v>
      </c>
    </row>
    <row r="625" spans="1:19" x14ac:dyDescent="0.2">
      <c r="A625" s="1" t="s">
        <v>1</v>
      </c>
      <c r="B625" s="1" t="s">
        <v>2</v>
      </c>
      <c r="C625" s="1" t="s">
        <v>47</v>
      </c>
      <c r="D625" s="39">
        <v>0</v>
      </c>
      <c r="E625" s="39">
        <v>300.98</v>
      </c>
      <c r="F625" s="39">
        <v>164.73</v>
      </c>
      <c r="G625" s="39">
        <v>0.56000000000000005</v>
      </c>
      <c r="H625" s="39">
        <v>2653.2914999999998</v>
      </c>
      <c r="I625" s="42">
        <f>IF(Table2[[#This Row],[Order Priority]]=Introduction!$B$42,1,0)</f>
        <v>1</v>
      </c>
      <c r="J625" s="42">
        <f>IF(Table2[[#This Row],[Order Priority]]=Introduction!$B$43,1,0)</f>
        <v>0</v>
      </c>
      <c r="K625" s="42">
        <f>IF(Table2[[#This Row],[Order Priority]]=Introduction!$B$44,1,0)</f>
        <v>0</v>
      </c>
      <c r="L625" s="42">
        <f>IF(Table2[[#This Row],[Order Priority]]=Introduction!$B$45,1,0)</f>
        <v>0</v>
      </c>
      <c r="M625" s="42">
        <f>IF(Table2[[#This Row],[Ship Mode]]=Introduction!$C$42,1,0)</f>
        <v>1</v>
      </c>
      <c r="N625" s="41">
        <f>IF(Table2[[#This Row],[Ship Mode]]=Introduction!$C$44,1,0)</f>
        <v>0</v>
      </c>
      <c r="O625" s="41">
        <f>IF(Table2[[#This Row],[Customer Segment]]=Introduction!$D$45,1,0)</f>
        <v>0</v>
      </c>
      <c r="P625" s="41">
        <f>IF(Table2[[#This Row],[Customer Segment]]=Introduction!$D$42,1,0)</f>
        <v>0</v>
      </c>
      <c r="Q625" s="41">
        <f>IF(Table2[[#This Row],[Customer Segment]]=Introduction!$D$44,1,0)</f>
        <v>1</v>
      </c>
      <c r="R625" s="1">
        <v>3845.35</v>
      </c>
      <c r="S6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8832.4071707588646</v>
      </c>
    </row>
    <row r="626" spans="1:19" x14ac:dyDescent="0.2">
      <c r="A626" s="1" t="s">
        <v>1</v>
      </c>
      <c r="B626" s="1" t="s">
        <v>14</v>
      </c>
      <c r="C626" s="1" t="s">
        <v>47</v>
      </c>
      <c r="D626" s="37">
        <v>0.09</v>
      </c>
      <c r="E626" s="37">
        <v>2.94</v>
      </c>
      <c r="F626" s="37">
        <v>0.96</v>
      </c>
      <c r="G626" s="37">
        <v>0.57999999999999996</v>
      </c>
      <c r="H626" s="37">
        <v>-1.84</v>
      </c>
      <c r="I626" s="42">
        <f>IF(Table2[[#This Row],[Order Priority]]=Introduction!$B$42,1,0)</f>
        <v>1</v>
      </c>
      <c r="J626" s="42">
        <f>IF(Table2[[#This Row],[Order Priority]]=Introduction!$B$43,1,0)</f>
        <v>0</v>
      </c>
      <c r="K626" s="42">
        <f>IF(Table2[[#This Row],[Order Priority]]=Introduction!$B$44,1,0)</f>
        <v>0</v>
      </c>
      <c r="L626" s="42">
        <f>IF(Table2[[#This Row],[Order Priority]]=Introduction!$B$45,1,0)</f>
        <v>0</v>
      </c>
      <c r="M626" s="42">
        <f>IF(Table2[[#This Row],[Ship Mode]]=Introduction!$C$42,1,0)</f>
        <v>0</v>
      </c>
      <c r="N626" s="41">
        <f>IF(Table2[[#This Row],[Ship Mode]]=Introduction!$C$44,1,0)</f>
        <v>1</v>
      </c>
      <c r="O626" s="41">
        <f>IF(Table2[[#This Row],[Customer Segment]]=Introduction!$D$45,1,0)</f>
        <v>0</v>
      </c>
      <c r="P626" s="41">
        <f>IF(Table2[[#This Row],[Customer Segment]]=Introduction!$D$42,1,0)</f>
        <v>0</v>
      </c>
      <c r="Q626" s="41">
        <f>IF(Table2[[#This Row],[Customer Segment]]=Introduction!$D$44,1,0)</f>
        <v>1</v>
      </c>
      <c r="R626" s="34">
        <v>3.77</v>
      </c>
      <c r="S6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413.89280726456616</v>
      </c>
    </row>
    <row r="627" spans="1:19" x14ac:dyDescent="0.2">
      <c r="A627" s="1" t="s">
        <v>13</v>
      </c>
      <c r="B627" s="1" t="s">
        <v>14</v>
      </c>
      <c r="C627" s="1" t="s">
        <v>47</v>
      </c>
      <c r="D627" s="39">
        <v>0</v>
      </c>
      <c r="E627" s="39">
        <v>195.99</v>
      </c>
      <c r="F627" s="39">
        <v>8.99</v>
      </c>
      <c r="G627" s="39">
        <v>0.6</v>
      </c>
      <c r="H627" s="39">
        <v>114.88200000000001</v>
      </c>
      <c r="I627" s="42">
        <f>IF(Table2[[#This Row],[Order Priority]]=Introduction!$B$42,1,0)</f>
        <v>0</v>
      </c>
      <c r="J627" s="42">
        <f>IF(Table2[[#This Row],[Order Priority]]=Introduction!$B$43,1,0)</f>
        <v>1</v>
      </c>
      <c r="K627" s="42">
        <f>IF(Table2[[#This Row],[Order Priority]]=Introduction!$B$44,1,0)</f>
        <v>0</v>
      </c>
      <c r="L627" s="42">
        <f>IF(Table2[[#This Row],[Order Priority]]=Introduction!$B$45,1,0)</f>
        <v>0</v>
      </c>
      <c r="M627" s="42">
        <f>IF(Table2[[#This Row],[Ship Mode]]=Introduction!$C$42,1,0)</f>
        <v>0</v>
      </c>
      <c r="N627" s="41">
        <f>IF(Table2[[#This Row],[Ship Mode]]=Introduction!$C$44,1,0)</f>
        <v>1</v>
      </c>
      <c r="O627" s="41">
        <f>IF(Table2[[#This Row],[Customer Segment]]=Introduction!$D$45,1,0)</f>
        <v>0</v>
      </c>
      <c r="P627" s="41">
        <f>IF(Table2[[#This Row],[Customer Segment]]=Introduction!$D$42,1,0)</f>
        <v>0</v>
      </c>
      <c r="Q627" s="41">
        <f>IF(Table2[[#This Row],[Customer Segment]]=Introduction!$D$44,1,0)</f>
        <v>1</v>
      </c>
      <c r="R627" s="1">
        <v>882.93</v>
      </c>
      <c r="S6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1143.8221229638957</v>
      </c>
    </row>
    <row r="628" spans="1:19" x14ac:dyDescent="0.2">
      <c r="A628" s="1" t="s">
        <v>92</v>
      </c>
      <c r="B628" s="1" t="s">
        <v>14</v>
      </c>
      <c r="C628" s="1" t="s">
        <v>15</v>
      </c>
      <c r="D628" s="37">
        <v>0.02</v>
      </c>
      <c r="E628" s="37">
        <v>4.0599999999999996</v>
      </c>
      <c r="F628" s="37">
        <v>6.89</v>
      </c>
      <c r="G628" s="37">
        <v>0.6</v>
      </c>
      <c r="H628" s="37">
        <v>-93.735200000000006</v>
      </c>
      <c r="I628" s="42">
        <f>IF(Table2[[#This Row],[Order Priority]]=Introduction!$B$42,1,0)</f>
        <v>0</v>
      </c>
      <c r="J628" s="42">
        <f>IF(Table2[[#This Row],[Order Priority]]=Introduction!$B$43,1,0)</f>
        <v>0</v>
      </c>
      <c r="K628" s="42">
        <f>IF(Table2[[#This Row],[Order Priority]]=Introduction!$B$44,1,0)</f>
        <v>0</v>
      </c>
      <c r="L628" s="42">
        <f>IF(Table2[[#This Row],[Order Priority]]=Introduction!$B$45,1,0)</f>
        <v>1</v>
      </c>
      <c r="M628" s="42">
        <f>IF(Table2[[#This Row],[Ship Mode]]=Introduction!$C$42,1,0)</f>
        <v>0</v>
      </c>
      <c r="N628" s="41">
        <f>IF(Table2[[#This Row],[Ship Mode]]=Introduction!$C$44,1,0)</f>
        <v>1</v>
      </c>
      <c r="O628" s="41">
        <f>IF(Table2[[#This Row],[Customer Segment]]=Introduction!$D$45,1,0)</f>
        <v>0</v>
      </c>
      <c r="P628" s="41">
        <f>IF(Table2[[#This Row],[Customer Segment]]=Introduction!$D$42,1,0)</f>
        <v>1</v>
      </c>
      <c r="Q628" s="41">
        <f>IF(Table2[[#This Row],[Customer Segment]]=Introduction!$D$44,1,0)</f>
        <v>0</v>
      </c>
      <c r="R628" s="34">
        <v>66.81</v>
      </c>
      <c r="S6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213.45967068111239</v>
      </c>
    </row>
    <row r="629" spans="1:19" x14ac:dyDescent="0.2">
      <c r="A629" s="1" t="s">
        <v>46</v>
      </c>
      <c r="B629" s="1" t="s">
        <v>2</v>
      </c>
      <c r="C629" s="1" t="s">
        <v>47</v>
      </c>
      <c r="D629" s="39">
        <v>0.05</v>
      </c>
      <c r="E629" s="39">
        <v>124.49</v>
      </c>
      <c r="F629" s="39">
        <v>51.94</v>
      </c>
      <c r="G629" s="39">
        <v>0.63</v>
      </c>
      <c r="H629" s="39">
        <v>-44.163600000000002</v>
      </c>
      <c r="I629" s="42">
        <f>IF(Table2[[#This Row],[Order Priority]]=Introduction!$B$42,1,0)</f>
        <v>0</v>
      </c>
      <c r="J629" s="42">
        <f>IF(Table2[[#This Row],[Order Priority]]=Introduction!$B$43,1,0)</f>
        <v>0</v>
      </c>
      <c r="K629" s="42">
        <f>IF(Table2[[#This Row],[Order Priority]]=Introduction!$B$44,1,0)</f>
        <v>0</v>
      </c>
      <c r="L629" s="42">
        <f>IF(Table2[[#This Row],[Order Priority]]=Introduction!$B$45,1,0)</f>
        <v>0</v>
      </c>
      <c r="M629" s="42">
        <f>IF(Table2[[#This Row],[Ship Mode]]=Introduction!$C$42,1,0)</f>
        <v>1</v>
      </c>
      <c r="N629" s="41">
        <f>IF(Table2[[#This Row],[Ship Mode]]=Introduction!$C$44,1,0)</f>
        <v>0</v>
      </c>
      <c r="O629" s="41">
        <f>IF(Table2[[#This Row],[Customer Segment]]=Introduction!$D$45,1,0)</f>
        <v>0</v>
      </c>
      <c r="P629" s="41">
        <f>IF(Table2[[#This Row],[Customer Segment]]=Introduction!$D$42,1,0)</f>
        <v>0</v>
      </c>
      <c r="Q629" s="41">
        <f>IF(Table2[[#This Row],[Customer Segment]]=Introduction!$D$44,1,0)</f>
        <v>1</v>
      </c>
      <c r="R629" s="1">
        <v>120.12</v>
      </c>
      <c r="S6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2335.8867845850991</v>
      </c>
    </row>
    <row r="630" spans="1:19" x14ac:dyDescent="0.2">
      <c r="A630" s="1" t="s">
        <v>46</v>
      </c>
      <c r="B630" s="1" t="s">
        <v>14</v>
      </c>
      <c r="C630" s="1" t="s">
        <v>70</v>
      </c>
      <c r="D630" s="37">
        <v>0.03</v>
      </c>
      <c r="E630" s="37">
        <v>7.64</v>
      </c>
      <c r="F630" s="37">
        <v>5.83</v>
      </c>
      <c r="G630" s="37">
        <v>0.36</v>
      </c>
      <c r="H630" s="37">
        <v>-15.090400000000001</v>
      </c>
      <c r="I630" s="42">
        <f>IF(Table2[[#This Row],[Order Priority]]=Introduction!$B$42,1,0)</f>
        <v>0</v>
      </c>
      <c r="J630" s="42">
        <f>IF(Table2[[#This Row],[Order Priority]]=Introduction!$B$43,1,0)</f>
        <v>0</v>
      </c>
      <c r="K630" s="42">
        <f>IF(Table2[[#This Row],[Order Priority]]=Introduction!$B$44,1,0)</f>
        <v>0</v>
      </c>
      <c r="L630" s="42">
        <f>IF(Table2[[#This Row],[Order Priority]]=Introduction!$B$45,1,0)</f>
        <v>0</v>
      </c>
      <c r="M630" s="42">
        <f>IF(Table2[[#This Row],[Ship Mode]]=Introduction!$C$42,1,0)</f>
        <v>0</v>
      </c>
      <c r="N630" s="41">
        <f>IF(Table2[[#This Row],[Ship Mode]]=Introduction!$C$44,1,0)</f>
        <v>1</v>
      </c>
      <c r="O630" s="41">
        <f>IF(Table2[[#This Row],[Customer Segment]]=Introduction!$D$45,1,0)</f>
        <v>0</v>
      </c>
      <c r="P630" s="41">
        <f>IF(Table2[[#This Row],[Customer Segment]]=Introduction!$D$42,1,0)</f>
        <v>0</v>
      </c>
      <c r="Q630" s="41">
        <f>IF(Table2[[#This Row],[Customer Segment]]=Introduction!$D$44,1,0)</f>
        <v>0</v>
      </c>
      <c r="R630" s="34">
        <v>96.86</v>
      </c>
      <c r="S6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287.02234916054022</v>
      </c>
    </row>
    <row r="631" spans="1:19" x14ac:dyDescent="0.2">
      <c r="A631" s="1" t="s">
        <v>13</v>
      </c>
      <c r="B631" s="1" t="s">
        <v>14</v>
      </c>
      <c r="C631" s="1" t="s">
        <v>15</v>
      </c>
      <c r="D631" s="39">
        <v>0.05</v>
      </c>
      <c r="E631" s="39">
        <v>52.4</v>
      </c>
      <c r="F631" s="39">
        <v>16.11</v>
      </c>
      <c r="G631" s="39">
        <v>0.39</v>
      </c>
      <c r="H631" s="39">
        <v>592.52650000000006</v>
      </c>
      <c r="I631" s="42">
        <f>IF(Table2[[#This Row],[Order Priority]]=Introduction!$B$42,1,0)</f>
        <v>0</v>
      </c>
      <c r="J631" s="42">
        <f>IF(Table2[[#This Row],[Order Priority]]=Introduction!$B$43,1,0)</f>
        <v>1</v>
      </c>
      <c r="K631" s="42">
        <f>IF(Table2[[#This Row],[Order Priority]]=Introduction!$B$44,1,0)</f>
        <v>0</v>
      </c>
      <c r="L631" s="42">
        <f>IF(Table2[[#This Row],[Order Priority]]=Introduction!$B$45,1,0)</f>
        <v>0</v>
      </c>
      <c r="M631" s="42">
        <f>IF(Table2[[#This Row],[Ship Mode]]=Introduction!$C$42,1,0)</f>
        <v>0</v>
      </c>
      <c r="N631" s="41">
        <f>IF(Table2[[#This Row],[Ship Mode]]=Introduction!$C$44,1,0)</f>
        <v>1</v>
      </c>
      <c r="O631" s="41">
        <f>IF(Table2[[#This Row],[Customer Segment]]=Introduction!$D$45,1,0)</f>
        <v>0</v>
      </c>
      <c r="P631" s="41">
        <f>IF(Table2[[#This Row],[Customer Segment]]=Introduction!$D$42,1,0)</f>
        <v>1</v>
      </c>
      <c r="Q631" s="41">
        <f>IF(Table2[[#This Row],[Customer Segment]]=Introduction!$D$44,1,0)</f>
        <v>0</v>
      </c>
      <c r="R631" s="1">
        <v>4556.63</v>
      </c>
      <c r="S6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1112.8764153298621</v>
      </c>
    </row>
    <row r="632" spans="1:19" x14ac:dyDescent="0.2">
      <c r="A632" s="1" t="s">
        <v>13</v>
      </c>
      <c r="B632" s="1" t="s">
        <v>63</v>
      </c>
      <c r="C632" s="1" t="s">
        <v>15</v>
      </c>
      <c r="D632" s="37">
        <v>0.05</v>
      </c>
      <c r="E632" s="37">
        <v>36.549999999999997</v>
      </c>
      <c r="F632" s="37">
        <v>13.89</v>
      </c>
      <c r="G632" s="37">
        <v>0.41</v>
      </c>
      <c r="H632" s="37">
        <v>232.8</v>
      </c>
      <c r="I632" s="42">
        <f>IF(Table2[[#This Row],[Order Priority]]=Introduction!$B$42,1,0)</f>
        <v>0</v>
      </c>
      <c r="J632" s="42">
        <f>IF(Table2[[#This Row],[Order Priority]]=Introduction!$B$43,1,0)</f>
        <v>1</v>
      </c>
      <c r="K632" s="42">
        <f>IF(Table2[[#This Row],[Order Priority]]=Introduction!$B$44,1,0)</f>
        <v>0</v>
      </c>
      <c r="L632" s="42">
        <f>IF(Table2[[#This Row],[Order Priority]]=Introduction!$B$45,1,0)</f>
        <v>0</v>
      </c>
      <c r="M632" s="42">
        <f>IF(Table2[[#This Row],[Ship Mode]]=Introduction!$C$42,1,0)</f>
        <v>0</v>
      </c>
      <c r="N632" s="41">
        <f>IF(Table2[[#This Row],[Ship Mode]]=Introduction!$C$44,1,0)</f>
        <v>0</v>
      </c>
      <c r="O632" s="41">
        <f>IF(Table2[[#This Row],[Customer Segment]]=Introduction!$D$45,1,0)</f>
        <v>0</v>
      </c>
      <c r="P632" s="41">
        <f>IF(Table2[[#This Row],[Customer Segment]]=Introduction!$D$42,1,0)</f>
        <v>1</v>
      </c>
      <c r="Q632" s="41">
        <f>IF(Table2[[#This Row],[Customer Segment]]=Introduction!$D$44,1,0)</f>
        <v>0</v>
      </c>
      <c r="R632" s="34">
        <v>2948.61</v>
      </c>
      <c r="S6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567.89483847284612</v>
      </c>
    </row>
    <row r="633" spans="1:19" x14ac:dyDescent="0.2">
      <c r="A633" s="1" t="s">
        <v>13</v>
      </c>
      <c r="B633" s="1" t="s">
        <v>14</v>
      </c>
      <c r="C633" s="1" t="s">
        <v>15</v>
      </c>
      <c r="D633" s="39">
        <v>0.1</v>
      </c>
      <c r="E633" s="39">
        <v>15.14</v>
      </c>
      <c r="F633" s="39">
        <v>4.53</v>
      </c>
      <c r="G633" s="39">
        <v>0.81</v>
      </c>
      <c r="H633" s="39">
        <v>-24.897600000000001</v>
      </c>
      <c r="I633" s="42">
        <f>IF(Table2[[#This Row],[Order Priority]]=Introduction!$B$42,1,0)</f>
        <v>0</v>
      </c>
      <c r="J633" s="42">
        <f>IF(Table2[[#This Row],[Order Priority]]=Introduction!$B$43,1,0)</f>
        <v>1</v>
      </c>
      <c r="K633" s="42">
        <f>IF(Table2[[#This Row],[Order Priority]]=Introduction!$B$44,1,0)</f>
        <v>0</v>
      </c>
      <c r="L633" s="42">
        <f>IF(Table2[[#This Row],[Order Priority]]=Introduction!$B$45,1,0)</f>
        <v>0</v>
      </c>
      <c r="M633" s="42">
        <f>IF(Table2[[#This Row],[Ship Mode]]=Introduction!$C$42,1,0)</f>
        <v>0</v>
      </c>
      <c r="N633" s="41">
        <f>IF(Table2[[#This Row],[Ship Mode]]=Introduction!$C$44,1,0)</f>
        <v>1</v>
      </c>
      <c r="O633" s="41">
        <f>IF(Table2[[#This Row],[Customer Segment]]=Introduction!$D$45,1,0)</f>
        <v>0</v>
      </c>
      <c r="P633" s="41">
        <f>IF(Table2[[#This Row],[Customer Segment]]=Introduction!$D$42,1,0)</f>
        <v>1</v>
      </c>
      <c r="Q633" s="41">
        <f>IF(Table2[[#This Row],[Customer Segment]]=Introduction!$D$44,1,0)</f>
        <v>0</v>
      </c>
      <c r="R633" s="1">
        <v>75.17</v>
      </c>
      <c r="S6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359.86779403616612</v>
      </c>
    </row>
    <row r="634" spans="1:19" x14ac:dyDescent="0.2">
      <c r="A634" s="1" t="s">
        <v>13</v>
      </c>
      <c r="B634" s="1" t="s">
        <v>14</v>
      </c>
      <c r="C634" s="1" t="s">
        <v>15</v>
      </c>
      <c r="D634" s="37">
        <v>0.05</v>
      </c>
      <c r="E634" s="37">
        <v>52.4</v>
      </c>
      <c r="F634" s="37">
        <v>16.11</v>
      </c>
      <c r="G634" s="37">
        <v>0.39</v>
      </c>
      <c r="H634" s="37">
        <v>776.77440000000001</v>
      </c>
      <c r="I634" s="42">
        <f>IF(Table2[[#This Row],[Order Priority]]=Introduction!$B$42,1,0)</f>
        <v>0</v>
      </c>
      <c r="J634" s="42">
        <f>IF(Table2[[#This Row],[Order Priority]]=Introduction!$B$43,1,0)</f>
        <v>1</v>
      </c>
      <c r="K634" s="42">
        <f>IF(Table2[[#This Row],[Order Priority]]=Introduction!$B$44,1,0)</f>
        <v>0</v>
      </c>
      <c r="L634" s="42">
        <f>IF(Table2[[#This Row],[Order Priority]]=Introduction!$B$45,1,0)</f>
        <v>0</v>
      </c>
      <c r="M634" s="42">
        <f>IF(Table2[[#This Row],[Ship Mode]]=Introduction!$C$42,1,0)</f>
        <v>0</v>
      </c>
      <c r="N634" s="41">
        <f>IF(Table2[[#This Row],[Ship Mode]]=Introduction!$C$44,1,0)</f>
        <v>1</v>
      </c>
      <c r="O634" s="41">
        <f>IF(Table2[[#This Row],[Customer Segment]]=Introduction!$D$45,1,0)</f>
        <v>0</v>
      </c>
      <c r="P634" s="41">
        <f>IF(Table2[[#This Row],[Customer Segment]]=Introduction!$D$42,1,0)</f>
        <v>1</v>
      </c>
      <c r="Q634" s="41">
        <f>IF(Table2[[#This Row],[Customer Segment]]=Introduction!$D$44,1,0)</f>
        <v>0</v>
      </c>
      <c r="R634" s="34">
        <v>1125.76</v>
      </c>
      <c r="S6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1301.5510042247956</v>
      </c>
    </row>
    <row r="635" spans="1:19" x14ac:dyDescent="0.2">
      <c r="A635" s="1" t="s">
        <v>13</v>
      </c>
      <c r="B635" s="1" t="s">
        <v>63</v>
      </c>
      <c r="C635" s="1" t="s">
        <v>15</v>
      </c>
      <c r="D635" s="39">
        <v>0.05</v>
      </c>
      <c r="E635" s="39">
        <v>36.549999999999997</v>
      </c>
      <c r="F635" s="39">
        <v>13.89</v>
      </c>
      <c r="G635" s="39">
        <v>0.41</v>
      </c>
      <c r="H635" s="39">
        <v>344.54399999999998</v>
      </c>
      <c r="I635" s="42">
        <f>IF(Table2[[#This Row],[Order Priority]]=Introduction!$B$42,1,0)</f>
        <v>0</v>
      </c>
      <c r="J635" s="42">
        <f>IF(Table2[[#This Row],[Order Priority]]=Introduction!$B$43,1,0)</f>
        <v>1</v>
      </c>
      <c r="K635" s="42">
        <f>IF(Table2[[#This Row],[Order Priority]]=Introduction!$B$44,1,0)</f>
        <v>0</v>
      </c>
      <c r="L635" s="42">
        <f>IF(Table2[[#This Row],[Order Priority]]=Introduction!$B$45,1,0)</f>
        <v>0</v>
      </c>
      <c r="M635" s="42">
        <f>IF(Table2[[#This Row],[Ship Mode]]=Introduction!$C$42,1,0)</f>
        <v>0</v>
      </c>
      <c r="N635" s="41">
        <f>IF(Table2[[#This Row],[Ship Mode]]=Introduction!$C$44,1,0)</f>
        <v>0</v>
      </c>
      <c r="O635" s="41">
        <f>IF(Table2[[#This Row],[Customer Segment]]=Introduction!$D$45,1,0)</f>
        <v>0</v>
      </c>
      <c r="P635" s="41">
        <f>IF(Table2[[#This Row],[Customer Segment]]=Introduction!$D$42,1,0)</f>
        <v>1</v>
      </c>
      <c r="Q635" s="41">
        <f>IF(Table2[[#This Row],[Customer Segment]]=Introduction!$D$44,1,0)</f>
        <v>0</v>
      </c>
      <c r="R635" s="1">
        <v>746.03</v>
      </c>
      <c r="S6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682.32356879474094</v>
      </c>
    </row>
    <row r="636" spans="1:19" x14ac:dyDescent="0.2">
      <c r="A636" s="1" t="s">
        <v>13</v>
      </c>
      <c r="B636" s="1" t="s">
        <v>14</v>
      </c>
      <c r="C636" s="1" t="s">
        <v>70</v>
      </c>
      <c r="D636" s="37">
        <v>0.06</v>
      </c>
      <c r="E636" s="37">
        <v>8.33</v>
      </c>
      <c r="F636" s="37">
        <v>1.99</v>
      </c>
      <c r="G636" s="37">
        <v>0.52</v>
      </c>
      <c r="H636" s="37">
        <v>-344.82</v>
      </c>
      <c r="I636" s="42">
        <f>IF(Table2[[#This Row],[Order Priority]]=Introduction!$B$42,1,0)</f>
        <v>0</v>
      </c>
      <c r="J636" s="42">
        <f>IF(Table2[[#This Row],[Order Priority]]=Introduction!$B$43,1,0)</f>
        <v>1</v>
      </c>
      <c r="K636" s="42">
        <f>IF(Table2[[#This Row],[Order Priority]]=Introduction!$B$44,1,0)</f>
        <v>0</v>
      </c>
      <c r="L636" s="42">
        <f>IF(Table2[[#This Row],[Order Priority]]=Introduction!$B$45,1,0)</f>
        <v>0</v>
      </c>
      <c r="M636" s="42">
        <f>IF(Table2[[#This Row],[Ship Mode]]=Introduction!$C$42,1,0)</f>
        <v>0</v>
      </c>
      <c r="N636" s="41">
        <f>IF(Table2[[#This Row],[Ship Mode]]=Introduction!$C$44,1,0)</f>
        <v>1</v>
      </c>
      <c r="O636" s="41">
        <f>IF(Table2[[#This Row],[Customer Segment]]=Introduction!$D$45,1,0)</f>
        <v>0</v>
      </c>
      <c r="P636" s="41">
        <f>IF(Table2[[#This Row],[Customer Segment]]=Introduction!$D$42,1,0)</f>
        <v>0</v>
      </c>
      <c r="Q636" s="41">
        <f>IF(Table2[[#This Row],[Customer Segment]]=Introduction!$D$44,1,0)</f>
        <v>0</v>
      </c>
      <c r="R636" s="34">
        <v>8.49</v>
      </c>
      <c r="S6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-244.95585876652132</v>
      </c>
    </row>
    <row r="637" spans="1:19" x14ac:dyDescent="0.2">
      <c r="A637" s="1" t="s">
        <v>23</v>
      </c>
      <c r="B637" s="1" t="s">
        <v>14</v>
      </c>
      <c r="C637" s="1" t="s">
        <v>70</v>
      </c>
      <c r="D637" s="39">
        <v>0.1</v>
      </c>
      <c r="E637" s="39">
        <v>50.98</v>
      </c>
      <c r="F637" s="39">
        <v>22.24</v>
      </c>
      <c r="G637" s="39">
        <v>0.55000000000000004</v>
      </c>
      <c r="H637" s="39">
        <v>98.12</v>
      </c>
      <c r="I637" s="42">
        <f>IF(Table2[[#This Row],[Order Priority]]=Introduction!$B$42,1,0)</f>
        <v>0</v>
      </c>
      <c r="J637" s="42">
        <f>IF(Table2[[#This Row],[Order Priority]]=Introduction!$B$43,1,0)</f>
        <v>0</v>
      </c>
      <c r="K637" s="42">
        <f>IF(Table2[[#This Row],[Order Priority]]=Introduction!$B$44,1,0)</f>
        <v>1</v>
      </c>
      <c r="L637" s="42">
        <f>IF(Table2[[#This Row],[Order Priority]]=Introduction!$B$45,1,0)</f>
        <v>0</v>
      </c>
      <c r="M637" s="42">
        <f>IF(Table2[[#This Row],[Ship Mode]]=Introduction!$C$42,1,0)</f>
        <v>0</v>
      </c>
      <c r="N637" s="41">
        <f>IF(Table2[[#This Row],[Ship Mode]]=Introduction!$C$44,1,0)</f>
        <v>1</v>
      </c>
      <c r="O637" s="41">
        <f>IF(Table2[[#This Row],[Customer Segment]]=Introduction!$D$45,1,0)</f>
        <v>0</v>
      </c>
      <c r="P637" s="41">
        <f>IF(Table2[[#This Row],[Customer Segment]]=Introduction!$D$42,1,0)</f>
        <v>0</v>
      </c>
      <c r="Q637" s="41">
        <f>IF(Table2[[#This Row],[Customer Segment]]=Introduction!$D$44,1,0)</f>
        <v>0</v>
      </c>
      <c r="R637" s="1">
        <v>300.63</v>
      </c>
      <c r="S6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982.71151716078839</v>
      </c>
    </row>
    <row r="638" spans="1:19" x14ac:dyDescent="0.2">
      <c r="A638" s="1" t="s">
        <v>92</v>
      </c>
      <c r="B638" s="1" t="s">
        <v>14</v>
      </c>
      <c r="C638" s="1" t="s">
        <v>70</v>
      </c>
      <c r="D638" s="37">
        <v>7.0000000000000007E-2</v>
      </c>
      <c r="E638" s="37">
        <v>2.61</v>
      </c>
      <c r="F638" s="37">
        <v>0.5</v>
      </c>
      <c r="G638" s="37">
        <v>0.39</v>
      </c>
      <c r="H638" s="37">
        <v>10.798500000000001</v>
      </c>
      <c r="I638" s="42">
        <f>IF(Table2[[#This Row],[Order Priority]]=Introduction!$B$42,1,0)</f>
        <v>0</v>
      </c>
      <c r="J638" s="42">
        <f>IF(Table2[[#This Row],[Order Priority]]=Introduction!$B$43,1,0)</f>
        <v>0</v>
      </c>
      <c r="K638" s="42">
        <f>IF(Table2[[#This Row],[Order Priority]]=Introduction!$B$44,1,0)</f>
        <v>0</v>
      </c>
      <c r="L638" s="42">
        <f>IF(Table2[[#This Row],[Order Priority]]=Introduction!$B$45,1,0)</f>
        <v>1</v>
      </c>
      <c r="M638" s="42">
        <f>IF(Table2[[#This Row],[Ship Mode]]=Introduction!$C$42,1,0)</f>
        <v>0</v>
      </c>
      <c r="N638" s="41">
        <f>IF(Table2[[#This Row],[Ship Mode]]=Introduction!$C$44,1,0)</f>
        <v>1</v>
      </c>
      <c r="O638" s="41">
        <f>IF(Table2[[#This Row],[Customer Segment]]=Introduction!$D$45,1,0)</f>
        <v>0</v>
      </c>
      <c r="P638" s="41">
        <f>IF(Table2[[#This Row],[Customer Segment]]=Introduction!$D$42,1,0)</f>
        <v>0</v>
      </c>
      <c r="Q638" s="41">
        <f>IF(Table2[[#This Row],[Customer Segment]]=Introduction!$D$44,1,0)</f>
        <v>0</v>
      </c>
      <c r="R638" s="34">
        <v>15.65</v>
      </c>
      <c r="S6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-39.308467608336926</v>
      </c>
    </row>
    <row r="639" spans="1:19" x14ac:dyDescent="0.2">
      <c r="A639" s="1" t="s">
        <v>46</v>
      </c>
      <c r="B639" s="1" t="s">
        <v>63</v>
      </c>
      <c r="C639" s="1" t="s">
        <v>70</v>
      </c>
      <c r="D639" s="39">
        <v>0.04</v>
      </c>
      <c r="E639" s="39">
        <v>29.18</v>
      </c>
      <c r="F639" s="39">
        <v>8.5500000000000007</v>
      </c>
      <c r="G639" s="39">
        <v>0.42</v>
      </c>
      <c r="H639" s="39">
        <v>201.7353</v>
      </c>
      <c r="I639" s="42">
        <f>IF(Table2[[#This Row],[Order Priority]]=Introduction!$B$42,1,0)</f>
        <v>0</v>
      </c>
      <c r="J639" s="42">
        <f>IF(Table2[[#This Row],[Order Priority]]=Introduction!$B$43,1,0)</f>
        <v>0</v>
      </c>
      <c r="K639" s="42">
        <f>IF(Table2[[#This Row],[Order Priority]]=Introduction!$B$44,1,0)</f>
        <v>0</v>
      </c>
      <c r="L639" s="42">
        <f>IF(Table2[[#This Row],[Order Priority]]=Introduction!$B$45,1,0)</f>
        <v>0</v>
      </c>
      <c r="M639" s="42">
        <f>IF(Table2[[#This Row],[Ship Mode]]=Introduction!$C$42,1,0)</f>
        <v>0</v>
      </c>
      <c r="N639" s="41">
        <f>IF(Table2[[#This Row],[Ship Mode]]=Introduction!$C$44,1,0)</f>
        <v>0</v>
      </c>
      <c r="O639" s="41">
        <f>IF(Table2[[#This Row],[Customer Segment]]=Introduction!$D$45,1,0)</f>
        <v>0</v>
      </c>
      <c r="P639" s="41">
        <f>IF(Table2[[#This Row],[Customer Segment]]=Introduction!$D$42,1,0)</f>
        <v>0</v>
      </c>
      <c r="Q639" s="41">
        <f>IF(Table2[[#This Row],[Customer Segment]]=Introduction!$D$44,1,0)</f>
        <v>0</v>
      </c>
      <c r="R639" s="1">
        <v>292.37</v>
      </c>
      <c r="S6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612.77182123136458</v>
      </c>
    </row>
    <row r="640" spans="1:19" x14ac:dyDescent="0.2">
      <c r="A640" s="1" t="s">
        <v>46</v>
      </c>
      <c r="B640" s="1" t="s">
        <v>14</v>
      </c>
      <c r="C640" s="1" t="s">
        <v>70</v>
      </c>
      <c r="D640" s="37">
        <v>0</v>
      </c>
      <c r="E640" s="37">
        <v>80.98</v>
      </c>
      <c r="F640" s="37">
        <v>35</v>
      </c>
      <c r="G640" s="37">
        <v>0.83</v>
      </c>
      <c r="H640" s="37">
        <v>-684.78</v>
      </c>
      <c r="I640" s="42">
        <f>IF(Table2[[#This Row],[Order Priority]]=Introduction!$B$42,1,0)</f>
        <v>0</v>
      </c>
      <c r="J640" s="42">
        <f>IF(Table2[[#This Row],[Order Priority]]=Introduction!$B$43,1,0)</f>
        <v>0</v>
      </c>
      <c r="K640" s="42">
        <f>IF(Table2[[#This Row],[Order Priority]]=Introduction!$B$44,1,0)</f>
        <v>0</v>
      </c>
      <c r="L640" s="42">
        <f>IF(Table2[[#This Row],[Order Priority]]=Introduction!$B$45,1,0)</f>
        <v>0</v>
      </c>
      <c r="M640" s="42">
        <f>IF(Table2[[#This Row],[Ship Mode]]=Introduction!$C$42,1,0)</f>
        <v>0</v>
      </c>
      <c r="N640" s="41">
        <f>IF(Table2[[#This Row],[Ship Mode]]=Introduction!$C$44,1,0)</f>
        <v>1</v>
      </c>
      <c r="O640" s="41">
        <f>IF(Table2[[#This Row],[Customer Segment]]=Introduction!$D$45,1,0)</f>
        <v>0</v>
      </c>
      <c r="P640" s="41">
        <f>IF(Table2[[#This Row],[Customer Segment]]=Introduction!$D$42,1,0)</f>
        <v>0</v>
      </c>
      <c r="Q640" s="41">
        <f>IF(Table2[[#This Row],[Customer Segment]]=Introduction!$D$44,1,0)</f>
        <v>0</v>
      </c>
      <c r="R640" s="34">
        <v>682.79</v>
      </c>
      <c r="S6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1047.7513505714301</v>
      </c>
    </row>
    <row r="641" spans="1:19" x14ac:dyDescent="0.2">
      <c r="A641" s="1" t="s">
        <v>1</v>
      </c>
      <c r="B641" s="1" t="s">
        <v>14</v>
      </c>
      <c r="C641" s="1" t="s">
        <v>47</v>
      </c>
      <c r="D641" s="39">
        <v>0.09</v>
      </c>
      <c r="E641" s="39">
        <v>35.99</v>
      </c>
      <c r="F641" s="39">
        <v>5.99</v>
      </c>
      <c r="G641" s="39">
        <v>0.38</v>
      </c>
      <c r="H641" s="39">
        <v>114.3165</v>
      </c>
      <c r="I641" s="42">
        <f>IF(Table2[[#This Row],[Order Priority]]=Introduction!$B$42,1,0)</f>
        <v>1</v>
      </c>
      <c r="J641" s="42">
        <f>IF(Table2[[#This Row],[Order Priority]]=Introduction!$B$43,1,0)</f>
        <v>0</v>
      </c>
      <c r="K641" s="42">
        <f>IF(Table2[[#This Row],[Order Priority]]=Introduction!$B$44,1,0)</f>
        <v>0</v>
      </c>
      <c r="L641" s="42">
        <f>IF(Table2[[#This Row],[Order Priority]]=Introduction!$B$45,1,0)</f>
        <v>0</v>
      </c>
      <c r="M641" s="42">
        <f>IF(Table2[[#This Row],[Ship Mode]]=Introduction!$C$42,1,0)</f>
        <v>0</v>
      </c>
      <c r="N641" s="41">
        <f>IF(Table2[[#This Row],[Ship Mode]]=Introduction!$C$44,1,0)</f>
        <v>1</v>
      </c>
      <c r="O641" s="41">
        <f>IF(Table2[[#This Row],[Customer Segment]]=Introduction!$D$45,1,0)</f>
        <v>0</v>
      </c>
      <c r="P641" s="41">
        <f>IF(Table2[[#This Row],[Customer Segment]]=Introduction!$D$42,1,0)</f>
        <v>0</v>
      </c>
      <c r="Q641" s="41">
        <f>IF(Table2[[#This Row],[Customer Segment]]=Introduction!$D$44,1,0)</f>
        <v>1</v>
      </c>
      <c r="R641" s="1">
        <v>151.6</v>
      </c>
      <c r="S6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609.18063754822117</v>
      </c>
    </row>
    <row r="642" spans="1:19" x14ac:dyDescent="0.2">
      <c r="A642" s="1" t="s">
        <v>1</v>
      </c>
      <c r="B642" s="1" t="s">
        <v>14</v>
      </c>
      <c r="C642" s="1" t="s">
        <v>47</v>
      </c>
      <c r="D642" s="37">
        <v>0.08</v>
      </c>
      <c r="E642" s="37">
        <v>55.48</v>
      </c>
      <c r="F642" s="37">
        <v>6.79</v>
      </c>
      <c r="G642" s="37">
        <v>0.37</v>
      </c>
      <c r="H642" s="37">
        <v>147.75659999999999</v>
      </c>
      <c r="I642" s="42">
        <f>IF(Table2[[#This Row],[Order Priority]]=Introduction!$B$42,1,0)</f>
        <v>1</v>
      </c>
      <c r="J642" s="42">
        <f>IF(Table2[[#This Row],[Order Priority]]=Introduction!$B$43,1,0)</f>
        <v>0</v>
      </c>
      <c r="K642" s="42">
        <f>IF(Table2[[#This Row],[Order Priority]]=Introduction!$B$44,1,0)</f>
        <v>0</v>
      </c>
      <c r="L642" s="42">
        <f>IF(Table2[[#This Row],[Order Priority]]=Introduction!$B$45,1,0)</f>
        <v>0</v>
      </c>
      <c r="M642" s="42">
        <f>IF(Table2[[#This Row],[Ship Mode]]=Introduction!$C$42,1,0)</f>
        <v>0</v>
      </c>
      <c r="N642" s="41">
        <f>IF(Table2[[#This Row],[Ship Mode]]=Introduction!$C$44,1,0)</f>
        <v>1</v>
      </c>
      <c r="O642" s="41">
        <f>IF(Table2[[#This Row],[Customer Segment]]=Introduction!$D$45,1,0)</f>
        <v>0</v>
      </c>
      <c r="P642" s="41">
        <f>IF(Table2[[#This Row],[Customer Segment]]=Introduction!$D$42,1,0)</f>
        <v>0</v>
      </c>
      <c r="Q642" s="41">
        <f>IF(Table2[[#This Row],[Customer Segment]]=Introduction!$D$44,1,0)</f>
        <v>1</v>
      </c>
      <c r="R642" s="34">
        <v>214.14</v>
      </c>
      <c r="S6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724.89777902984395</v>
      </c>
    </row>
    <row r="643" spans="1:19" x14ac:dyDescent="0.2">
      <c r="A643" s="1" t="s">
        <v>1</v>
      </c>
      <c r="B643" s="1" t="s">
        <v>2</v>
      </c>
      <c r="C643" s="1" t="s">
        <v>70</v>
      </c>
      <c r="D643" s="39">
        <v>7.0000000000000007E-2</v>
      </c>
      <c r="E643" s="39">
        <v>226.67</v>
      </c>
      <c r="F643" s="39">
        <v>28.16</v>
      </c>
      <c r="G643" s="39">
        <v>0.59</v>
      </c>
      <c r="H643" s="39">
        <v>53.114400000000003</v>
      </c>
      <c r="I643" s="42">
        <f>IF(Table2[[#This Row],[Order Priority]]=Introduction!$B$42,1,0)</f>
        <v>1</v>
      </c>
      <c r="J643" s="42">
        <f>IF(Table2[[#This Row],[Order Priority]]=Introduction!$B$43,1,0)</f>
        <v>0</v>
      </c>
      <c r="K643" s="42">
        <f>IF(Table2[[#This Row],[Order Priority]]=Introduction!$B$44,1,0)</f>
        <v>0</v>
      </c>
      <c r="L643" s="42">
        <f>IF(Table2[[#This Row],[Order Priority]]=Introduction!$B$45,1,0)</f>
        <v>0</v>
      </c>
      <c r="M643" s="42">
        <f>IF(Table2[[#This Row],[Ship Mode]]=Introduction!$C$42,1,0)</f>
        <v>1</v>
      </c>
      <c r="N643" s="41">
        <f>IF(Table2[[#This Row],[Ship Mode]]=Introduction!$C$44,1,0)</f>
        <v>0</v>
      </c>
      <c r="O643" s="41">
        <f>IF(Table2[[#This Row],[Customer Segment]]=Introduction!$D$45,1,0)</f>
        <v>0</v>
      </c>
      <c r="P643" s="41">
        <f>IF(Table2[[#This Row],[Customer Segment]]=Introduction!$D$42,1,0)</f>
        <v>0</v>
      </c>
      <c r="Q643" s="41">
        <f>IF(Table2[[#This Row],[Customer Segment]]=Introduction!$D$44,1,0)</f>
        <v>0</v>
      </c>
      <c r="R643" s="1">
        <v>255.83</v>
      </c>
      <c r="S6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2110.4649765480526</v>
      </c>
    </row>
    <row r="644" spans="1:19" x14ac:dyDescent="0.2">
      <c r="A644" s="1" t="s">
        <v>1</v>
      </c>
      <c r="B644" s="1" t="s">
        <v>2</v>
      </c>
      <c r="C644" s="1" t="s">
        <v>70</v>
      </c>
      <c r="D644" s="37">
        <v>0.08</v>
      </c>
      <c r="E644" s="37">
        <v>20.98</v>
      </c>
      <c r="F644" s="37">
        <v>53.03</v>
      </c>
      <c r="G644" s="37">
        <v>0.78</v>
      </c>
      <c r="H644" s="37">
        <v>8.7420000000000009</v>
      </c>
      <c r="I644" s="42">
        <f>IF(Table2[[#This Row],[Order Priority]]=Introduction!$B$42,1,0)</f>
        <v>1</v>
      </c>
      <c r="J644" s="42">
        <f>IF(Table2[[#This Row],[Order Priority]]=Introduction!$B$43,1,0)</f>
        <v>0</v>
      </c>
      <c r="K644" s="42">
        <f>IF(Table2[[#This Row],[Order Priority]]=Introduction!$B$44,1,0)</f>
        <v>0</v>
      </c>
      <c r="L644" s="42">
        <f>IF(Table2[[#This Row],[Order Priority]]=Introduction!$B$45,1,0)</f>
        <v>0</v>
      </c>
      <c r="M644" s="42">
        <f>IF(Table2[[#This Row],[Ship Mode]]=Introduction!$C$42,1,0)</f>
        <v>1</v>
      </c>
      <c r="N644" s="41">
        <f>IF(Table2[[#This Row],[Ship Mode]]=Introduction!$C$44,1,0)</f>
        <v>0</v>
      </c>
      <c r="O644" s="41">
        <f>IF(Table2[[#This Row],[Customer Segment]]=Introduction!$D$45,1,0)</f>
        <v>0</v>
      </c>
      <c r="P644" s="41">
        <f>IF(Table2[[#This Row],[Customer Segment]]=Introduction!$D$42,1,0)</f>
        <v>0</v>
      </c>
      <c r="Q644" s="41">
        <f>IF(Table2[[#This Row],[Customer Segment]]=Introduction!$D$44,1,0)</f>
        <v>0</v>
      </c>
      <c r="R644" s="34">
        <v>421.18</v>
      </c>
      <c r="S6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2259.2706659135465</v>
      </c>
    </row>
    <row r="645" spans="1:19" x14ac:dyDescent="0.2">
      <c r="A645" s="1" t="s">
        <v>1</v>
      </c>
      <c r="B645" s="1" t="s">
        <v>14</v>
      </c>
      <c r="C645" s="1" t="s">
        <v>70</v>
      </c>
      <c r="D645" s="39">
        <v>0.02</v>
      </c>
      <c r="E645" s="39">
        <v>5.34</v>
      </c>
      <c r="F645" s="39">
        <v>2.99</v>
      </c>
      <c r="G645" s="39">
        <v>0.38</v>
      </c>
      <c r="H645" s="39">
        <v>5.2954999999999997</v>
      </c>
      <c r="I645" s="42">
        <f>IF(Table2[[#This Row],[Order Priority]]=Introduction!$B$42,1,0)</f>
        <v>1</v>
      </c>
      <c r="J645" s="42">
        <f>IF(Table2[[#This Row],[Order Priority]]=Introduction!$B$43,1,0)</f>
        <v>0</v>
      </c>
      <c r="K645" s="42">
        <f>IF(Table2[[#This Row],[Order Priority]]=Introduction!$B$44,1,0)</f>
        <v>0</v>
      </c>
      <c r="L645" s="42">
        <f>IF(Table2[[#This Row],[Order Priority]]=Introduction!$B$45,1,0)</f>
        <v>0</v>
      </c>
      <c r="M645" s="42">
        <f>IF(Table2[[#This Row],[Ship Mode]]=Introduction!$C$42,1,0)</f>
        <v>0</v>
      </c>
      <c r="N645" s="41">
        <f>IF(Table2[[#This Row],[Ship Mode]]=Introduction!$C$44,1,0)</f>
        <v>1</v>
      </c>
      <c r="O645" s="41">
        <f>IF(Table2[[#This Row],[Customer Segment]]=Introduction!$D$45,1,0)</f>
        <v>0</v>
      </c>
      <c r="P645" s="41">
        <f>IF(Table2[[#This Row],[Customer Segment]]=Introduction!$D$42,1,0)</f>
        <v>0</v>
      </c>
      <c r="Q645" s="41">
        <f>IF(Table2[[#This Row],[Customer Segment]]=Introduction!$D$44,1,0)</f>
        <v>0</v>
      </c>
      <c r="R645" s="1">
        <v>34.729999999999997</v>
      </c>
      <c r="S6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334.41006841444323</v>
      </c>
    </row>
    <row r="646" spans="1:19" x14ac:dyDescent="0.2">
      <c r="A646" s="1" t="s">
        <v>1</v>
      </c>
      <c r="B646" s="1" t="s">
        <v>14</v>
      </c>
      <c r="C646" s="1" t="s">
        <v>70</v>
      </c>
      <c r="D646" s="37">
        <v>0.03</v>
      </c>
      <c r="E646" s="37">
        <v>40.98</v>
      </c>
      <c r="F646" s="37">
        <v>7.47</v>
      </c>
      <c r="G646" s="37">
        <v>0.37</v>
      </c>
      <c r="H646" s="37">
        <v>170.79570000000001</v>
      </c>
      <c r="I646" s="42">
        <f>IF(Table2[[#This Row],[Order Priority]]=Introduction!$B$42,1,0)</f>
        <v>1</v>
      </c>
      <c r="J646" s="42">
        <f>IF(Table2[[#This Row],[Order Priority]]=Introduction!$B$43,1,0)</f>
        <v>0</v>
      </c>
      <c r="K646" s="42">
        <f>IF(Table2[[#This Row],[Order Priority]]=Introduction!$B$44,1,0)</f>
        <v>0</v>
      </c>
      <c r="L646" s="42">
        <f>IF(Table2[[#This Row],[Order Priority]]=Introduction!$B$45,1,0)</f>
        <v>0</v>
      </c>
      <c r="M646" s="42">
        <f>IF(Table2[[#This Row],[Ship Mode]]=Introduction!$C$42,1,0)</f>
        <v>0</v>
      </c>
      <c r="N646" s="41">
        <f>IF(Table2[[#This Row],[Ship Mode]]=Introduction!$C$44,1,0)</f>
        <v>1</v>
      </c>
      <c r="O646" s="41">
        <f>IF(Table2[[#This Row],[Customer Segment]]=Introduction!$D$45,1,0)</f>
        <v>0</v>
      </c>
      <c r="P646" s="41">
        <f>IF(Table2[[#This Row],[Customer Segment]]=Introduction!$D$42,1,0)</f>
        <v>0</v>
      </c>
      <c r="Q646" s="41">
        <f>IF(Table2[[#This Row],[Customer Segment]]=Introduction!$D$44,1,0)</f>
        <v>0</v>
      </c>
      <c r="R646" s="34">
        <v>247.53</v>
      </c>
      <c r="S6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724.45694686104628</v>
      </c>
    </row>
    <row r="647" spans="1:19" x14ac:dyDescent="0.2">
      <c r="A647" s="1" t="s">
        <v>13</v>
      </c>
      <c r="B647" s="1" t="s">
        <v>14</v>
      </c>
      <c r="C647" s="1" t="s">
        <v>70</v>
      </c>
      <c r="D647" s="39">
        <v>0.08</v>
      </c>
      <c r="E647" s="39">
        <v>415.88</v>
      </c>
      <c r="F647" s="39">
        <v>11.37</v>
      </c>
      <c r="G647" s="39">
        <v>0.56999999999999995</v>
      </c>
      <c r="H647" s="39">
        <v>-269.08440000000002</v>
      </c>
      <c r="I647" s="42">
        <f>IF(Table2[[#This Row],[Order Priority]]=Introduction!$B$42,1,0)</f>
        <v>0</v>
      </c>
      <c r="J647" s="42">
        <f>IF(Table2[[#This Row],[Order Priority]]=Introduction!$B$43,1,0)</f>
        <v>1</v>
      </c>
      <c r="K647" s="42">
        <f>IF(Table2[[#This Row],[Order Priority]]=Introduction!$B$44,1,0)</f>
        <v>0</v>
      </c>
      <c r="L647" s="42">
        <f>IF(Table2[[#This Row],[Order Priority]]=Introduction!$B$45,1,0)</f>
        <v>0</v>
      </c>
      <c r="M647" s="42">
        <f>IF(Table2[[#This Row],[Ship Mode]]=Introduction!$C$42,1,0)</f>
        <v>0</v>
      </c>
      <c r="N647" s="41">
        <f>IF(Table2[[#This Row],[Ship Mode]]=Introduction!$C$44,1,0)</f>
        <v>1</v>
      </c>
      <c r="O647" s="41">
        <f>IF(Table2[[#This Row],[Customer Segment]]=Introduction!$D$45,1,0)</f>
        <v>0</v>
      </c>
      <c r="P647" s="41">
        <f>IF(Table2[[#This Row],[Customer Segment]]=Introduction!$D$42,1,0)</f>
        <v>0</v>
      </c>
      <c r="Q647" s="41">
        <f>IF(Table2[[#This Row],[Customer Segment]]=Introduction!$D$44,1,0)</f>
        <v>0</v>
      </c>
      <c r="R647" s="1">
        <v>405.57</v>
      </c>
      <c r="S6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1397.1245309832502</v>
      </c>
    </row>
    <row r="648" spans="1:19" x14ac:dyDescent="0.2">
      <c r="A648" s="1" t="s">
        <v>13</v>
      </c>
      <c r="B648" s="1" t="s">
        <v>14</v>
      </c>
      <c r="C648" s="1" t="s">
        <v>15</v>
      </c>
      <c r="D648" s="37">
        <v>0.1</v>
      </c>
      <c r="E648" s="37">
        <v>3.6</v>
      </c>
      <c r="F648" s="37">
        <v>2.2000000000000002</v>
      </c>
      <c r="G648" s="37">
        <v>0.39</v>
      </c>
      <c r="H648" s="37">
        <v>-8.2799999999999994</v>
      </c>
      <c r="I648" s="42">
        <f>IF(Table2[[#This Row],[Order Priority]]=Introduction!$B$42,1,0)</f>
        <v>0</v>
      </c>
      <c r="J648" s="42">
        <f>IF(Table2[[#This Row],[Order Priority]]=Introduction!$B$43,1,0)</f>
        <v>1</v>
      </c>
      <c r="K648" s="42">
        <f>IF(Table2[[#This Row],[Order Priority]]=Introduction!$B$44,1,0)</f>
        <v>0</v>
      </c>
      <c r="L648" s="42">
        <f>IF(Table2[[#This Row],[Order Priority]]=Introduction!$B$45,1,0)</f>
        <v>0</v>
      </c>
      <c r="M648" s="42">
        <f>IF(Table2[[#This Row],[Ship Mode]]=Introduction!$C$42,1,0)</f>
        <v>0</v>
      </c>
      <c r="N648" s="41">
        <f>IF(Table2[[#This Row],[Ship Mode]]=Introduction!$C$44,1,0)</f>
        <v>1</v>
      </c>
      <c r="O648" s="41">
        <f>IF(Table2[[#This Row],[Customer Segment]]=Introduction!$D$45,1,0)</f>
        <v>0</v>
      </c>
      <c r="P648" s="41">
        <f>IF(Table2[[#This Row],[Customer Segment]]=Introduction!$D$42,1,0)</f>
        <v>1</v>
      </c>
      <c r="Q648" s="41">
        <f>IF(Table2[[#This Row],[Customer Segment]]=Introduction!$D$44,1,0)</f>
        <v>0</v>
      </c>
      <c r="R648" s="34">
        <v>6.97</v>
      </c>
      <c r="S6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-72.769099527465954</v>
      </c>
    </row>
    <row r="649" spans="1:19" x14ac:dyDescent="0.2">
      <c r="A649" s="1" t="s">
        <v>23</v>
      </c>
      <c r="B649" s="1" t="s">
        <v>63</v>
      </c>
      <c r="C649" s="1" t="s">
        <v>70</v>
      </c>
      <c r="D649" s="39">
        <v>0.04</v>
      </c>
      <c r="E649" s="39">
        <v>6.48</v>
      </c>
      <c r="F649" s="39">
        <v>5.16</v>
      </c>
      <c r="G649" s="39">
        <v>0.37</v>
      </c>
      <c r="H649" s="39">
        <v>-11.1332</v>
      </c>
      <c r="I649" s="42">
        <f>IF(Table2[[#This Row],[Order Priority]]=Introduction!$B$42,1,0)</f>
        <v>0</v>
      </c>
      <c r="J649" s="42">
        <f>IF(Table2[[#This Row],[Order Priority]]=Introduction!$B$43,1,0)</f>
        <v>0</v>
      </c>
      <c r="K649" s="42">
        <f>IF(Table2[[#This Row],[Order Priority]]=Introduction!$B$44,1,0)</f>
        <v>1</v>
      </c>
      <c r="L649" s="42">
        <f>IF(Table2[[#This Row],[Order Priority]]=Introduction!$B$45,1,0)</f>
        <v>0</v>
      </c>
      <c r="M649" s="42">
        <f>IF(Table2[[#This Row],[Ship Mode]]=Introduction!$C$42,1,0)</f>
        <v>0</v>
      </c>
      <c r="N649" s="41">
        <f>IF(Table2[[#This Row],[Ship Mode]]=Introduction!$C$44,1,0)</f>
        <v>0</v>
      </c>
      <c r="O649" s="41">
        <f>IF(Table2[[#This Row],[Customer Segment]]=Introduction!$D$45,1,0)</f>
        <v>0</v>
      </c>
      <c r="P649" s="41">
        <f>IF(Table2[[#This Row],[Customer Segment]]=Introduction!$D$42,1,0)</f>
        <v>0</v>
      </c>
      <c r="Q649" s="41">
        <f>IF(Table2[[#This Row],[Customer Segment]]=Introduction!$D$44,1,0)</f>
        <v>0</v>
      </c>
      <c r="R649" s="1">
        <v>86.79</v>
      </c>
      <c r="S6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67.148455093499962</v>
      </c>
    </row>
    <row r="650" spans="1:19" x14ac:dyDescent="0.2">
      <c r="A650" s="1" t="s">
        <v>92</v>
      </c>
      <c r="B650" s="1" t="s">
        <v>14</v>
      </c>
      <c r="C650" s="1" t="s">
        <v>47</v>
      </c>
      <c r="D650" s="37">
        <v>0.1</v>
      </c>
      <c r="E650" s="37">
        <v>6.88</v>
      </c>
      <c r="F650" s="37">
        <v>2</v>
      </c>
      <c r="G650" s="37">
        <v>0.39</v>
      </c>
      <c r="H650" s="37">
        <v>18.420000000000002</v>
      </c>
      <c r="I650" s="42">
        <f>IF(Table2[[#This Row],[Order Priority]]=Introduction!$B$42,1,0)</f>
        <v>0</v>
      </c>
      <c r="J650" s="42">
        <f>IF(Table2[[#This Row],[Order Priority]]=Introduction!$B$43,1,0)</f>
        <v>0</v>
      </c>
      <c r="K650" s="42">
        <f>IF(Table2[[#This Row],[Order Priority]]=Introduction!$B$44,1,0)</f>
        <v>0</v>
      </c>
      <c r="L650" s="42">
        <f>IF(Table2[[#This Row],[Order Priority]]=Introduction!$B$45,1,0)</f>
        <v>1</v>
      </c>
      <c r="M650" s="42">
        <f>IF(Table2[[#This Row],[Ship Mode]]=Introduction!$C$42,1,0)</f>
        <v>0</v>
      </c>
      <c r="N650" s="41">
        <f>IF(Table2[[#This Row],[Ship Mode]]=Introduction!$C$44,1,0)</f>
        <v>1</v>
      </c>
      <c r="O650" s="41">
        <f>IF(Table2[[#This Row],[Customer Segment]]=Introduction!$D$45,1,0)</f>
        <v>0</v>
      </c>
      <c r="P650" s="41">
        <f>IF(Table2[[#This Row],[Customer Segment]]=Introduction!$D$42,1,0)</f>
        <v>0</v>
      </c>
      <c r="Q650" s="41">
        <f>IF(Table2[[#This Row],[Customer Segment]]=Introduction!$D$44,1,0)</f>
        <v>1</v>
      </c>
      <c r="R650" s="34">
        <v>31.46</v>
      </c>
      <c r="S6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33.947771676963683</v>
      </c>
    </row>
    <row r="651" spans="1:19" x14ac:dyDescent="0.2">
      <c r="A651" s="1" t="s">
        <v>92</v>
      </c>
      <c r="B651" s="1" t="s">
        <v>14</v>
      </c>
      <c r="C651" s="1" t="s">
        <v>47</v>
      </c>
      <c r="D651" s="39">
        <v>0.06</v>
      </c>
      <c r="E651" s="39">
        <v>195.99</v>
      </c>
      <c r="F651" s="39">
        <v>8.99</v>
      </c>
      <c r="G651" s="39">
        <v>0.6</v>
      </c>
      <c r="H651" s="39">
        <v>349.47</v>
      </c>
      <c r="I651" s="42">
        <f>IF(Table2[[#This Row],[Order Priority]]=Introduction!$B$42,1,0)</f>
        <v>0</v>
      </c>
      <c r="J651" s="42">
        <f>IF(Table2[[#This Row],[Order Priority]]=Introduction!$B$43,1,0)</f>
        <v>0</v>
      </c>
      <c r="K651" s="42">
        <f>IF(Table2[[#This Row],[Order Priority]]=Introduction!$B$44,1,0)</f>
        <v>0</v>
      </c>
      <c r="L651" s="42">
        <f>IF(Table2[[#This Row],[Order Priority]]=Introduction!$B$45,1,0)</f>
        <v>1</v>
      </c>
      <c r="M651" s="42">
        <f>IF(Table2[[#This Row],[Ship Mode]]=Introduction!$C$42,1,0)</f>
        <v>0</v>
      </c>
      <c r="N651" s="41">
        <f>IF(Table2[[#This Row],[Ship Mode]]=Introduction!$C$44,1,0)</f>
        <v>1</v>
      </c>
      <c r="O651" s="41">
        <f>IF(Table2[[#This Row],[Customer Segment]]=Introduction!$D$45,1,0)</f>
        <v>0</v>
      </c>
      <c r="P651" s="41">
        <f>IF(Table2[[#This Row],[Customer Segment]]=Introduction!$D$42,1,0)</f>
        <v>0</v>
      </c>
      <c r="Q651" s="41">
        <f>IF(Table2[[#This Row],[Customer Segment]]=Introduction!$D$44,1,0)</f>
        <v>1</v>
      </c>
      <c r="R651" s="1">
        <v>948.97</v>
      </c>
      <c r="S6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1359.6475144838423</v>
      </c>
    </row>
    <row r="652" spans="1:19" x14ac:dyDescent="0.2">
      <c r="A652" s="1" t="s">
        <v>92</v>
      </c>
      <c r="B652" s="1" t="s">
        <v>14</v>
      </c>
      <c r="C652" s="1" t="s">
        <v>15</v>
      </c>
      <c r="D652" s="37">
        <v>7.0000000000000007E-2</v>
      </c>
      <c r="E652" s="37">
        <v>8.33</v>
      </c>
      <c r="F652" s="37">
        <v>1.99</v>
      </c>
      <c r="G652" s="37">
        <v>0.52</v>
      </c>
      <c r="H652" s="37">
        <v>11.95</v>
      </c>
      <c r="I652" s="42">
        <f>IF(Table2[[#This Row],[Order Priority]]=Introduction!$B$42,1,0)</f>
        <v>0</v>
      </c>
      <c r="J652" s="42">
        <f>IF(Table2[[#This Row],[Order Priority]]=Introduction!$B$43,1,0)</f>
        <v>0</v>
      </c>
      <c r="K652" s="42">
        <f>IF(Table2[[#This Row],[Order Priority]]=Introduction!$B$44,1,0)</f>
        <v>0</v>
      </c>
      <c r="L652" s="42">
        <f>IF(Table2[[#This Row],[Order Priority]]=Introduction!$B$45,1,0)</f>
        <v>1</v>
      </c>
      <c r="M652" s="42">
        <f>IF(Table2[[#This Row],[Ship Mode]]=Introduction!$C$42,1,0)</f>
        <v>0</v>
      </c>
      <c r="N652" s="41">
        <f>IF(Table2[[#This Row],[Ship Mode]]=Introduction!$C$44,1,0)</f>
        <v>1</v>
      </c>
      <c r="O652" s="41">
        <f>IF(Table2[[#This Row],[Customer Segment]]=Introduction!$D$45,1,0)</f>
        <v>0</v>
      </c>
      <c r="P652" s="41">
        <f>IF(Table2[[#This Row],[Customer Segment]]=Introduction!$D$42,1,0)</f>
        <v>1</v>
      </c>
      <c r="Q652" s="41">
        <f>IF(Table2[[#This Row],[Customer Segment]]=Introduction!$D$44,1,0)</f>
        <v>0</v>
      </c>
      <c r="R652" s="34">
        <v>50.28</v>
      </c>
      <c r="S6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100.09324834848698</v>
      </c>
    </row>
    <row r="653" spans="1:19" x14ac:dyDescent="0.2">
      <c r="A653" s="1" t="s">
        <v>92</v>
      </c>
      <c r="B653" s="1" t="s">
        <v>14</v>
      </c>
      <c r="C653" s="1" t="s">
        <v>15</v>
      </c>
      <c r="D653" s="39">
        <v>0.03</v>
      </c>
      <c r="E653" s="39">
        <v>499.99</v>
      </c>
      <c r="F653" s="39">
        <v>24.49</v>
      </c>
      <c r="G653" s="39">
        <v>0.36</v>
      </c>
      <c r="H653" s="39">
        <v>1773.6105</v>
      </c>
      <c r="I653" s="42">
        <f>IF(Table2[[#This Row],[Order Priority]]=Introduction!$B$42,1,0)</f>
        <v>0</v>
      </c>
      <c r="J653" s="42">
        <f>IF(Table2[[#This Row],[Order Priority]]=Introduction!$B$43,1,0)</f>
        <v>0</v>
      </c>
      <c r="K653" s="42">
        <f>IF(Table2[[#This Row],[Order Priority]]=Introduction!$B$44,1,0)</f>
        <v>0</v>
      </c>
      <c r="L653" s="42">
        <f>IF(Table2[[#This Row],[Order Priority]]=Introduction!$B$45,1,0)</f>
        <v>1</v>
      </c>
      <c r="M653" s="42">
        <f>IF(Table2[[#This Row],[Ship Mode]]=Introduction!$C$42,1,0)</f>
        <v>0</v>
      </c>
      <c r="N653" s="41">
        <f>IF(Table2[[#This Row],[Ship Mode]]=Introduction!$C$44,1,0)</f>
        <v>1</v>
      </c>
      <c r="O653" s="41">
        <f>IF(Table2[[#This Row],[Customer Segment]]=Introduction!$D$45,1,0)</f>
        <v>0</v>
      </c>
      <c r="P653" s="41">
        <f>IF(Table2[[#This Row],[Customer Segment]]=Introduction!$D$42,1,0)</f>
        <v>1</v>
      </c>
      <c r="Q653" s="41">
        <f>IF(Table2[[#This Row],[Customer Segment]]=Introduction!$D$44,1,0)</f>
        <v>0</v>
      </c>
      <c r="R653" s="1">
        <v>2570.4499999999998</v>
      </c>
      <c r="S6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3959.8654317679316</v>
      </c>
    </row>
    <row r="654" spans="1:19" x14ac:dyDescent="0.2">
      <c r="A654" s="1" t="s">
        <v>1</v>
      </c>
      <c r="B654" s="1" t="s">
        <v>14</v>
      </c>
      <c r="C654" s="1" t="s">
        <v>47</v>
      </c>
      <c r="D654" s="37">
        <v>0.03</v>
      </c>
      <c r="E654" s="37">
        <v>11.99</v>
      </c>
      <c r="F654" s="37">
        <v>5.99</v>
      </c>
      <c r="G654" s="37">
        <v>0.36</v>
      </c>
      <c r="H654" s="37">
        <v>-216.02979999999999</v>
      </c>
      <c r="I654" s="42">
        <f>IF(Table2[[#This Row],[Order Priority]]=Introduction!$B$42,1,0)</f>
        <v>1</v>
      </c>
      <c r="J654" s="42">
        <f>IF(Table2[[#This Row],[Order Priority]]=Introduction!$B$43,1,0)</f>
        <v>0</v>
      </c>
      <c r="K654" s="42">
        <f>IF(Table2[[#This Row],[Order Priority]]=Introduction!$B$44,1,0)</f>
        <v>0</v>
      </c>
      <c r="L654" s="42">
        <f>IF(Table2[[#This Row],[Order Priority]]=Introduction!$B$45,1,0)</f>
        <v>0</v>
      </c>
      <c r="M654" s="42">
        <f>IF(Table2[[#This Row],[Ship Mode]]=Introduction!$C$42,1,0)</f>
        <v>0</v>
      </c>
      <c r="N654" s="41">
        <f>IF(Table2[[#This Row],[Ship Mode]]=Introduction!$C$44,1,0)</f>
        <v>1</v>
      </c>
      <c r="O654" s="41">
        <f>IF(Table2[[#This Row],[Customer Segment]]=Introduction!$D$45,1,0)</f>
        <v>0</v>
      </c>
      <c r="P654" s="41">
        <f>IF(Table2[[#This Row],[Customer Segment]]=Introduction!$D$42,1,0)</f>
        <v>0</v>
      </c>
      <c r="Q654" s="41">
        <f>IF(Table2[[#This Row],[Customer Segment]]=Introduction!$D$44,1,0)</f>
        <v>1</v>
      </c>
      <c r="R654" s="34">
        <v>83.72</v>
      </c>
      <c r="S6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218.72797185930361</v>
      </c>
    </row>
    <row r="655" spans="1:19" x14ac:dyDescent="0.2">
      <c r="A655" s="1" t="s">
        <v>13</v>
      </c>
      <c r="B655" s="1" t="s">
        <v>14</v>
      </c>
      <c r="C655" s="1" t="s">
        <v>3</v>
      </c>
      <c r="D655" s="39">
        <v>0.02</v>
      </c>
      <c r="E655" s="39">
        <v>40.99</v>
      </c>
      <c r="F655" s="39">
        <v>17.48</v>
      </c>
      <c r="G655" s="39">
        <v>0.36</v>
      </c>
      <c r="H655" s="39">
        <v>551.09280000000001</v>
      </c>
      <c r="I655" s="42">
        <f>IF(Table2[[#This Row],[Order Priority]]=Introduction!$B$42,1,0)</f>
        <v>0</v>
      </c>
      <c r="J655" s="42">
        <f>IF(Table2[[#This Row],[Order Priority]]=Introduction!$B$43,1,0)</f>
        <v>1</v>
      </c>
      <c r="K655" s="42">
        <f>IF(Table2[[#This Row],[Order Priority]]=Introduction!$B$44,1,0)</f>
        <v>0</v>
      </c>
      <c r="L655" s="42">
        <f>IF(Table2[[#This Row],[Order Priority]]=Introduction!$B$45,1,0)</f>
        <v>0</v>
      </c>
      <c r="M655" s="42">
        <f>IF(Table2[[#This Row],[Ship Mode]]=Introduction!$C$42,1,0)</f>
        <v>0</v>
      </c>
      <c r="N655" s="41">
        <f>IF(Table2[[#This Row],[Ship Mode]]=Introduction!$C$44,1,0)</f>
        <v>1</v>
      </c>
      <c r="O655" s="41">
        <f>IF(Table2[[#This Row],[Customer Segment]]=Introduction!$D$45,1,0)</f>
        <v>1</v>
      </c>
      <c r="P655" s="41">
        <f>IF(Table2[[#This Row],[Customer Segment]]=Introduction!$D$42,1,0)</f>
        <v>0</v>
      </c>
      <c r="Q655" s="41">
        <f>IF(Table2[[#This Row],[Customer Segment]]=Introduction!$D$44,1,0)</f>
        <v>0</v>
      </c>
      <c r="R655" s="1">
        <v>950.43</v>
      </c>
      <c r="S6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1087.352405725323</v>
      </c>
    </row>
    <row r="656" spans="1:19" x14ac:dyDescent="0.2">
      <c r="A656" s="1" t="s">
        <v>13</v>
      </c>
      <c r="B656" s="1" t="s">
        <v>14</v>
      </c>
      <c r="C656" s="1" t="s">
        <v>47</v>
      </c>
      <c r="D656" s="37">
        <v>0</v>
      </c>
      <c r="E656" s="37">
        <v>6.68</v>
      </c>
      <c r="F656" s="37">
        <v>5.66</v>
      </c>
      <c r="G656" s="37">
        <v>0.37</v>
      </c>
      <c r="H656" s="37">
        <v>-76.94</v>
      </c>
      <c r="I656" s="42">
        <f>IF(Table2[[#This Row],[Order Priority]]=Introduction!$B$42,1,0)</f>
        <v>0</v>
      </c>
      <c r="J656" s="42">
        <f>IF(Table2[[#This Row],[Order Priority]]=Introduction!$B$43,1,0)</f>
        <v>1</v>
      </c>
      <c r="K656" s="42">
        <f>IF(Table2[[#This Row],[Order Priority]]=Introduction!$B$44,1,0)</f>
        <v>0</v>
      </c>
      <c r="L656" s="42">
        <f>IF(Table2[[#This Row],[Order Priority]]=Introduction!$B$45,1,0)</f>
        <v>0</v>
      </c>
      <c r="M656" s="42">
        <f>IF(Table2[[#This Row],[Ship Mode]]=Introduction!$C$42,1,0)</f>
        <v>0</v>
      </c>
      <c r="N656" s="41">
        <f>IF(Table2[[#This Row],[Ship Mode]]=Introduction!$C$44,1,0)</f>
        <v>1</v>
      </c>
      <c r="O656" s="41">
        <f>IF(Table2[[#This Row],[Customer Segment]]=Introduction!$D$45,1,0)</f>
        <v>0</v>
      </c>
      <c r="P656" s="41">
        <f>IF(Table2[[#This Row],[Customer Segment]]=Introduction!$D$42,1,0)</f>
        <v>0</v>
      </c>
      <c r="Q656" s="41">
        <f>IF(Table2[[#This Row],[Customer Segment]]=Introduction!$D$44,1,0)</f>
        <v>1</v>
      </c>
      <c r="R656" s="34">
        <v>617.4</v>
      </c>
      <c r="S6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71.038680332503958</v>
      </c>
    </row>
    <row r="657" spans="1:19" x14ac:dyDescent="0.2">
      <c r="A657" s="1" t="s">
        <v>13</v>
      </c>
      <c r="B657" s="1" t="s">
        <v>14</v>
      </c>
      <c r="C657" s="1" t="s">
        <v>47</v>
      </c>
      <c r="D657" s="39">
        <v>0</v>
      </c>
      <c r="E657" s="39">
        <v>6.68</v>
      </c>
      <c r="F657" s="39">
        <v>5.66</v>
      </c>
      <c r="G657" s="39">
        <v>0.37</v>
      </c>
      <c r="H657" s="39">
        <v>-40.008800000000001</v>
      </c>
      <c r="I657" s="42">
        <f>IF(Table2[[#This Row],[Order Priority]]=Introduction!$B$42,1,0)</f>
        <v>0</v>
      </c>
      <c r="J657" s="42">
        <f>IF(Table2[[#This Row],[Order Priority]]=Introduction!$B$43,1,0)</f>
        <v>1</v>
      </c>
      <c r="K657" s="42">
        <f>IF(Table2[[#This Row],[Order Priority]]=Introduction!$B$44,1,0)</f>
        <v>0</v>
      </c>
      <c r="L657" s="42">
        <f>IF(Table2[[#This Row],[Order Priority]]=Introduction!$B$45,1,0)</f>
        <v>0</v>
      </c>
      <c r="M657" s="42">
        <f>IF(Table2[[#This Row],[Ship Mode]]=Introduction!$C$42,1,0)</f>
        <v>0</v>
      </c>
      <c r="N657" s="41">
        <f>IF(Table2[[#This Row],[Ship Mode]]=Introduction!$C$44,1,0)</f>
        <v>1</v>
      </c>
      <c r="O657" s="41">
        <f>IF(Table2[[#This Row],[Customer Segment]]=Introduction!$D$45,1,0)</f>
        <v>0</v>
      </c>
      <c r="P657" s="41">
        <f>IF(Table2[[#This Row],[Customer Segment]]=Introduction!$D$42,1,0)</f>
        <v>0</v>
      </c>
      <c r="Q657" s="41">
        <f>IF(Table2[[#This Row],[Customer Segment]]=Introduction!$D$44,1,0)</f>
        <v>1</v>
      </c>
      <c r="R657" s="1">
        <v>157.78</v>
      </c>
      <c r="S6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108.85717909095149</v>
      </c>
    </row>
    <row r="658" spans="1:19" x14ac:dyDescent="0.2">
      <c r="A658" s="1" t="s">
        <v>23</v>
      </c>
      <c r="B658" s="1" t="s">
        <v>2</v>
      </c>
      <c r="C658" s="1" t="s">
        <v>70</v>
      </c>
      <c r="D658" s="37">
        <v>0.06</v>
      </c>
      <c r="E658" s="37">
        <v>130.97999999999999</v>
      </c>
      <c r="F658" s="37">
        <v>54.74</v>
      </c>
      <c r="G658" s="37">
        <v>0.69</v>
      </c>
      <c r="H658" s="37">
        <v>14.76</v>
      </c>
      <c r="I658" s="42">
        <f>IF(Table2[[#This Row],[Order Priority]]=Introduction!$B$42,1,0)</f>
        <v>0</v>
      </c>
      <c r="J658" s="42">
        <f>IF(Table2[[#This Row],[Order Priority]]=Introduction!$B$43,1,0)</f>
        <v>0</v>
      </c>
      <c r="K658" s="42">
        <f>IF(Table2[[#This Row],[Order Priority]]=Introduction!$B$44,1,0)</f>
        <v>1</v>
      </c>
      <c r="L658" s="42">
        <f>IF(Table2[[#This Row],[Order Priority]]=Introduction!$B$45,1,0)</f>
        <v>0</v>
      </c>
      <c r="M658" s="42">
        <f>IF(Table2[[#This Row],[Ship Mode]]=Introduction!$C$42,1,0)</f>
        <v>1</v>
      </c>
      <c r="N658" s="41">
        <f>IF(Table2[[#This Row],[Ship Mode]]=Introduction!$C$44,1,0)</f>
        <v>0</v>
      </c>
      <c r="O658" s="41">
        <f>IF(Table2[[#This Row],[Customer Segment]]=Introduction!$D$45,1,0)</f>
        <v>0</v>
      </c>
      <c r="P658" s="41">
        <f>IF(Table2[[#This Row],[Customer Segment]]=Introduction!$D$42,1,0)</f>
        <v>0</v>
      </c>
      <c r="Q658" s="41">
        <f>IF(Table2[[#This Row],[Customer Segment]]=Introduction!$D$44,1,0)</f>
        <v>0</v>
      </c>
      <c r="R658" s="34">
        <v>411.64</v>
      </c>
      <c r="S6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2385.5131807065227</v>
      </c>
    </row>
    <row r="659" spans="1:19" x14ac:dyDescent="0.2">
      <c r="A659" s="1" t="s">
        <v>23</v>
      </c>
      <c r="B659" s="1" t="s">
        <v>14</v>
      </c>
      <c r="C659" s="1" t="s">
        <v>15</v>
      </c>
      <c r="D659" s="39">
        <v>0.04</v>
      </c>
      <c r="E659" s="39">
        <v>8.5</v>
      </c>
      <c r="F659" s="39">
        <v>1.99</v>
      </c>
      <c r="G659" s="39">
        <v>0.49</v>
      </c>
      <c r="H659" s="39">
        <v>43.275199999999998</v>
      </c>
      <c r="I659" s="42">
        <f>IF(Table2[[#This Row],[Order Priority]]=Introduction!$B$42,1,0)</f>
        <v>0</v>
      </c>
      <c r="J659" s="42">
        <f>IF(Table2[[#This Row],[Order Priority]]=Introduction!$B$43,1,0)</f>
        <v>0</v>
      </c>
      <c r="K659" s="42">
        <f>IF(Table2[[#This Row],[Order Priority]]=Introduction!$B$44,1,0)</f>
        <v>1</v>
      </c>
      <c r="L659" s="42">
        <f>IF(Table2[[#This Row],[Order Priority]]=Introduction!$B$45,1,0)</f>
        <v>0</v>
      </c>
      <c r="M659" s="42">
        <f>IF(Table2[[#This Row],[Ship Mode]]=Introduction!$C$42,1,0)</f>
        <v>0</v>
      </c>
      <c r="N659" s="41">
        <f>IF(Table2[[#This Row],[Ship Mode]]=Introduction!$C$44,1,0)</f>
        <v>1</v>
      </c>
      <c r="O659" s="41">
        <f>IF(Table2[[#This Row],[Customer Segment]]=Introduction!$D$45,1,0)</f>
        <v>0</v>
      </c>
      <c r="P659" s="41">
        <f>IF(Table2[[#This Row],[Customer Segment]]=Introduction!$D$42,1,0)</f>
        <v>1</v>
      </c>
      <c r="Q659" s="41">
        <f>IF(Table2[[#This Row],[Customer Segment]]=Introduction!$D$44,1,0)</f>
        <v>0</v>
      </c>
      <c r="R659" s="1">
        <v>118.57</v>
      </c>
      <c r="S6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194.59855590817384</v>
      </c>
    </row>
    <row r="660" spans="1:19" x14ac:dyDescent="0.2">
      <c r="A660" s="1" t="s">
        <v>23</v>
      </c>
      <c r="B660" s="1" t="s">
        <v>14</v>
      </c>
      <c r="C660" s="1" t="s">
        <v>15</v>
      </c>
      <c r="D660" s="37">
        <v>0.1</v>
      </c>
      <c r="E660" s="37">
        <v>15.99</v>
      </c>
      <c r="F660" s="37">
        <v>9.4</v>
      </c>
      <c r="G660" s="37">
        <v>0.49</v>
      </c>
      <c r="H660" s="37">
        <v>-36.214619999999996</v>
      </c>
      <c r="I660" s="42">
        <f>IF(Table2[[#This Row],[Order Priority]]=Introduction!$B$42,1,0)</f>
        <v>0</v>
      </c>
      <c r="J660" s="42">
        <f>IF(Table2[[#This Row],[Order Priority]]=Introduction!$B$43,1,0)</f>
        <v>0</v>
      </c>
      <c r="K660" s="42">
        <f>IF(Table2[[#This Row],[Order Priority]]=Introduction!$B$44,1,0)</f>
        <v>1</v>
      </c>
      <c r="L660" s="42">
        <f>IF(Table2[[#This Row],[Order Priority]]=Introduction!$B$45,1,0)</f>
        <v>0</v>
      </c>
      <c r="M660" s="42">
        <f>IF(Table2[[#This Row],[Ship Mode]]=Introduction!$C$42,1,0)</f>
        <v>0</v>
      </c>
      <c r="N660" s="41">
        <f>IF(Table2[[#This Row],[Ship Mode]]=Introduction!$C$44,1,0)</f>
        <v>1</v>
      </c>
      <c r="O660" s="41">
        <f>IF(Table2[[#This Row],[Customer Segment]]=Introduction!$D$45,1,0)</f>
        <v>0</v>
      </c>
      <c r="P660" s="41">
        <f>IF(Table2[[#This Row],[Customer Segment]]=Introduction!$D$42,1,0)</f>
        <v>1</v>
      </c>
      <c r="Q660" s="41">
        <f>IF(Table2[[#This Row],[Customer Segment]]=Introduction!$D$44,1,0)</f>
        <v>0</v>
      </c>
      <c r="R660" s="34">
        <v>79.47</v>
      </c>
      <c r="S6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301.82363338042609</v>
      </c>
    </row>
    <row r="661" spans="1:19" x14ac:dyDescent="0.2">
      <c r="A661" s="1" t="s">
        <v>23</v>
      </c>
      <c r="B661" s="1" t="s">
        <v>14</v>
      </c>
      <c r="C661" s="1" t="s">
        <v>15</v>
      </c>
      <c r="D661" s="39">
        <v>0.09</v>
      </c>
      <c r="E661" s="39">
        <v>95.99</v>
      </c>
      <c r="F661" s="39">
        <v>8.99</v>
      </c>
      <c r="G661" s="39">
        <v>0.56999999999999995</v>
      </c>
      <c r="H661" s="39">
        <v>7.0329600000000001</v>
      </c>
      <c r="I661" s="42">
        <f>IF(Table2[[#This Row],[Order Priority]]=Introduction!$B$42,1,0)</f>
        <v>0</v>
      </c>
      <c r="J661" s="42">
        <f>IF(Table2[[#This Row],[Order Priority]]=Introduction!$B$43,1,0)</f>
        <v>0</v>
      </c>
      <c r="K661" s="42">
        <f>IF(Table2[[#This Row],[Order Priority]]=Introduction!$B$44,1,0)</f>
        <v>1</v>
      </c>
      <c r="L661" s="42">
        <f>IF(Table2[[#This Row],[Order Priority]]=Introduction!$B$45,1,0)</f>
        <v>0</v>
      </c>
      <c r="M661" s="42">
        <f>IF(Table2[[#This Row],[Ship Mode]]=Introduction!$C$42,1,0)</f>
        <v>0</v>
      </c>
      <c r="N661" s="41">
        <f>IF(Table2[[#This Row],[Ship Mode]]=Introduction!$C$44,1,0)</f>
        <v>1</v>
      </c>
      <c r="O661" s="41">
        <f>IF(Table2[[#This Row],[Customer Segment]]=Introduction!$D$45,1,0)</f>
        <v>0</v>
      </c>
      <c r="P661" s="41">
        <f>IF(Table2[[#This Row],[Customer Segment]]=Introduction!$D$42,1,0)</f>
        <v>1</v>
      </c>
      <c r="Q661" s="41">
        <f>IF(Table2[[#This Row],[Customer Segment]]=Introduction!$D$44,1,0)</f>
        <v>0</v>
      </c>
      <c r="R661" s="1">
        <v>627.28</v>
      </c>
      <c r="S6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658.53528237382875</v>
      </c>
    </row>
    <row r="662" spans="1:19" x14ac:dyDescent="0.2">
      <c r="A662" s="1" t="s">
        <v>92</v>
      </c>
      <c r="B662" s="1" t="s">
        <v>14</v>
      </c>
      <c r="C662" s="1" t="s">
        <v>70</v>
      </c>
      <c r="D662" s="37">
        <v>0.04</v>
      </c>
      <c r="E662" s="37">
        <v>2.08</v>
      </c>
      <c r="F662" s="37">
        <v>1.49</v>
      </c>
      <c r="G662" s="37">
        <v>0.36</v>
      </c>
      <c r="H662" s="37">
        <v>-3.71956</v>
      </c>
      <c r="I662" s="42">
        <f>IF(Table2[[#This Row],[Order Priority]]=Introduction!$B$42,1,0)</f>
        <v>0</v>
      </c>
      <c r="J662" s="42">
        <f>IF(Table2[[#This Row],[Order Priority]]=Introduction!$B$43,1,0)</f>
        <v>0</v>
      </c>
      <c r="K662" s="42">
        <f>IF(Table2[[#This Row],[Order Priority]]=Introduction!$B$44,1,0)</f>
        <v>0</v>
      </c>
      <c r="L662" s="42">
        <f>IF(Table2[[#This Row],[Order Priority]]=Introduction!$B$45,1,0)</f>
        <v>1</v>
      </c>
      <c r="M662" s="42">
        <f>IF(Table2[[#This Row],[Ship Mode]]=Introduction!$C$42,1,0)</f>
        <v>0</v>
      </c>
      <c r="N662" s="41">
        <f>IF(Table2[[#This Row],[Ship Mode]]=Introduction!$C$44,1,0)</f>
        <v>1</v>
      </c>
      <c r="O662" s="41">
        <f>IF(Table2[[#This Row],[Customer Segment]]=Introduction!$D$45,1,0)</f>
        <v>0</v>
      </c>
      <c r="P662" s="41">
        <f>IF(Table2[[#This Row],[Customer Segment]]=Introduction!$D$42,1,0)</f>
        <v>0</v>
      </c>
      <c r="Q662" s="41">
        <f>IF(Table2[[#This Row],[Customer Segment]]=Introduction!$D$44,1,0)</f>
        <v>0</v>
      </c>
      <c r="R662" s="34">
        <v>14.77</v>
      </c>
      <c r="S6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-33.583314619408313</v>
      </c>
    </row>
    <row r="663" spans="1:19" x14ac:dyDescent="0.2">
      <c r="A663" s="1" t="s">
        <v>92</v>
      </c>
      <c r="B663" s="1" t="s">
        <v>63</v>
      </c>
      <c r="C663" s="1" t="s">
        <v>70</v>
      </c>
      <c r="D663" s="39">
        <v>0.02</v>
      </c>
      <c r="E663" s="39">
        <v>53.98</v>
      </c>
      <c r="F663" s="39">
        <v>5.5</v>
      </c>
      <c r="G663" s="39">
        <v>0.62</v>
      </c>
      <c r="H663" s="39">
        <v>101.97199999999999</v>
      </c>
      <c r="I663" s="42">
        <f>IF(Table2[[#This Row],[Order Priority]]=Introduction!$B$42,1,0)</f>
        <v>0</v>
      </c>
      <c r="J663" s="42">
        <f>IF(Table2[[#This Row],[Order Priority]]=Introduction!$B$43,1,0)</f>
        <v>0</v>
      </c>
      <c r="K663" s="42">
        <f>IF(Table2[[#This Row],[Order Priority]]=Introduction!$B$44,1,0)</f>
        <v>0</v>
      </c>
      <c r="L663" s="42">
        <f>IF(Table2[[#This Row],[Order Priority]]=Introduction!$B$45,1,0)</f>
        <v>1</v>
      </c>
      <c r="M663" s="42">
        <f>IF(Table2[[#This Row],[Ship Mode]]=Introduction!$C$42,1,0)</f>
        <v>0</v>
      </c>
      <c r="N663" s="41">
        <f>IF(Table2[[#This Row],[Ship Mode]]=Introduction!$C$44,1,0)</f>
        <v>0</v>
      </c>
      <c r="O663" s="41">
        <f>IF(Table2[[#This Row],[Customer Segment]]=Introduction!$D$45,1,0)</f>
        <v>0</v>
      </c>
      <c r="P663" s="41">
        <f>IF(Table2[[#This Row],[Customer Segment]]=Introduction!$D$42,1,0)</f>
        <v>0</v>
      </c>
      <c r="Q663" s="41">
        <f>IF(Table2[[#This Row],[Customer Segment]]=Introduction!$D$44,1,0)</f>
        <v>0</v>
      </c>
      <c r="R663" s="1">
        <v>438.33</v>
      </c>
      <c r="S6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495.20184586248342</v>
      </c>
    </row>
    <row r="664" spans="1:19" x14ac:dyDescent="0.2">
      <c r="A664" s="1" t="s">
        <v>92</v>
      </c>
      <c r="B664" s="1" t="s">
        <v>14</v>
      </c>
      <c r="C664" s="1" t="s">
        <v>70</v>
      </c>
      <c r="D664" s="37">
        <v>0.05</v>
      </c>
      <c r="E664" s="37">
        <v>4.9800000000000004</v>
      </c>
      <c r="F664" s="37">
        <v>5.0199999999999996</v>
      </c>
      <c r="G664" s="37">
        <v>0.38</v>
      </c>
      <c r="H664" s="37">
        <v>-16.634799999999998</v>
      </c>
      <c r="I664" s="42">
        <f>IF(Table2[[#This Row],[Order Priority]]=Introduction!$B$42,1,0)</f>
        <v>0</v>
      </c>
      <c r="J664" s="42">
        <f>IF(Table2[[#This Row],[Order Priority]]=Introduction!$B$43,1,0)</f>
        <v>0</v>
      </c>
      <c r="K664" s="42">
        <f>IF(Table2[[#This Row],[Order Priority]]=Introduction!$B$44,1,0)</f>
        <v>0</v>
      </c>
      <c r="L664" s="42">
        <f>IF(Table2[[#This Row],[Order Priority]]=Introduction!$B$45,1,0)</f>
        <v>1</v>
      </c>
      <c r="M664" s="42">
        <f>IF(Table2[[#This Row],[Ship Mode]]=Introduction!$C$42,1,0)</f>
        <v>0</v>
      </c>
      <c r="N664" s="41">
        <f>IF(Table2[[#This Row],[Ship Mode]]=Introduction!$C$44,1,0)</f>
        <v>1</v>
      </c>
      <c r="O664" s="41">
        <f>IF(Table2[[#This Row],[Customer Segment]]=Introduction!$D$45,1,0)</f>
        <v>0</v>
      </c>
      <c r="P664" s="41">
        <f>IF(Table2[[#This Row],[Customer Segment]]=Introduction!$D$42,1,0)</f>
        <v>0</v>
      </c>
      <c r="Q664" s="41">
        <f>IF(Table2[[#This Row],[Customer Segment]]=Introduction!$D$44,1,0)</f>
        <v>0</v>
      </c>
      <c r="R664" s="34">
        <v>38.11</v>
      </c>
      <c r="S6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69.85953298756408</v>
      </c>
    </row>
    <row r="665" spans="1:19" x14ac:dyDescent="0.2">
      <c r="A665" s="1" t="s">
        <v>23</v>
      </c>
      <c r="B665" s="1" t="s">
        <v>2</v>
      </c>
      <c r="C665" s="1" t="s">
        <v>70</v>
      </c>
      <c r="D665" s="39">
        <v>0.03</v>
      </c>
      <c r="E665" s="39">
        <v>284.98</v>
      </c>
      <c r="F665" s="39">
        <v>69.55</v>
      </c>
      <c r="G665" s="39">
        <v>0.6</v>
      </c>
      <c r="H665" s="39">
        <v>-116.584</v>
      </c>
      <c r="I665" s="42">
        <f>IF(Table2[[#This Row],[Order Priority]]=Introduction!$B$42,1,0)</f>
        <v>0</v>
      </c>
      <c r="J665" s="42">
        <f>IF(Table2[[#This Row],[Order Priority]]=Introduction!$B$43,1,0)</f>
        <v>0</v>
      </c>
      <c r="K665" s="42">
        <f>IF(Table2[[#This Row],[Order Priority]]=Introduction!$B$44,1,0)</f>
        <v>1</v>
      </c>
      <c r="L665" s="42">
        <f>IF(Table2[[#This Row],[Order Priority]]=Introduction!$B$45,1,0)</f>
        <v>0</v>
      </c>
      <c r="M665" s="42">
        <f>IF(Table2[[#This Row],[Ship Mode]]=Introduction!$C$42,1,0)</f>
        <v>1</v>
      </c>
      <c r="N665" s="41">
        <f>IF(Table2[[#This Row],[Ship Mode]]=Introduction!$C$44,1,0)</f>
        <v>0</v>
      </c>
      <c r="O665" s="41">
        <f>IF(Table2[[#This Row],[Customer Segment]]=Introduction!$D$45,1,0)</f>
        <v>0</v>
      </c>
      <c r="P665" s="41">
        <f>IF(Table2[[#This Row],[Customer Segment]]=Introduction!$D$42,1,0)</f>
        <v>0</v>
      </c>
      <c r="Q665" s="41">
        <f>IF(Table2[[#This Row],[Customer Segment]]=Introduction!$D$44,1,0)</f>
        <v>0</v>
      </c>
      <c r="R665" s="1">
        <v>619.38</v>
      </c>
      <c r="S6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3087.8799085563383</v>
      </c>
    </row>
    <row r="666" spans="1:19" x14ac:dyDescent="0.2">
      <c r="A666" s="1" t="s">
        <v>23</v>
      </c>
      <c r="B666" s="1" t="s">
        <v>14</v>
      </c>
      <c r="C666" s="1" t="s">
        <v>70</v>
      </c>
      <c r="D666" s="37">
        <v>0</v>
      </c>
      <c r="E666" s="37">
        <v>12.99</v>
      </c>
      <c r="F666" s="37">
        <v>14.37</v>
      </c>
      <c r="G666" s="37">
        <v>0.73</v>
      </c>
      <c r="H666" s="37">
        <v>12.896100000000001</v>
      </c>
      <c r="I666" s="42">
        <f>IF(Table2[[#This Row],[Order Priority]]=Introduction!$B$42,1,0)</f>
        <v>0</v>
      </c>
      <c r="J666" s="42">
        <f>IF(Table2[[#This Row],[Order Priority]]=Introduction!$B$43,1,0)</f>
        <v>0</v>
      </c>
      <c r="K666" s="42">
        <f>IF(Table2[[#This Row],[Order Priority]]=Introduction!$B$44,1,0)</f>
        <v>1</v>
      </c>
      <c r="L666" s="42">
        <f>IF(Table2[[#This Row],[Order Priority]]=Introduction!$B$45,1,0)</f>
        <v>0</v>
      </c>
      <c r="M666" s="42">
        <f>IF(Table2[[#This Row],[Ship Mode]]=Introduction!$C$42,1,0)</f>
        <v>0</v>
      </c>
      <c r="N666" s="41">
        <f>IF(Table2[[#This Row],[Ship Mode]]=Introduction!$C$44,1,0)</f>
        <v>1</v>
      </c>
      <c r="O666" s="41">
        <f>IF(Table2[[#This Row],[Customer Segment]]=Introduction!$D$45,1,0)</f>
        <v>0</v>
      </c>
      <c r="P666" s="41">
        <f>IF(Table2[[#This Row],[Customer Segment]]=Introduction!$D$42,1,0)</f>
        <v>0</v>
      </c>
      <c r="Q666" s="41">
        <f>IF(Table2[[#This Row],[Customer Segment]]=Introduction!$D$44,1,0)</f>
        <v>0</v>
      </c>
      <c r="R666" s="34">
        <v>18.690000000000001</v>
      </c>
      <c r="S6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774.58605093743222</v>
      </c>
    </row>
    <row r="667" spans="1:19" x14ac:dyDescent="0.2">
      <c r="A667" s="1" t="s">
        <v>23</v>
      </c>
      <c r="B667" s="1" t="s">
        <v>14</v>
      </c>
      <c r="C667" s="1" t="s">
        <v>15</v>
      </c>
      <c r="D667" s="39">
        <v>0.09</v>
      </c>
      <c r="E667" s="39">
        <v>14.2</v>
      </c>
      <c r="F667" s="39">
        <v>5.3</v>
      </c>
      <c r="G667" s="39">
        <v>0.46</v>
      </c>
      <c r="H667" s="39">
        <v>-324.73</v>
      </c>
      <c r="I667" s="42">
        <f>IF(Table2[[#This Row],[Order Priority]]=Introduction!$B$42,1,0)</f>
        <v>0</v>
      </c>
      <c r="J667" s="42">
        <f>IF(Table2[[#This Row],[Order Priority]]=Introduction!$B$43,1,0)</f>
        <v>0</v>
      </c>
      <c r="K667" s="42">
        <f>IF(Table2[[#This Row],[Order Priority]]=Introduction!$B$44,1,0)</f>
        <v>1</v>
      </c>
      <c r="L667" s="42">
        <f>IF(Table2[[#This Row],[Order Priority]]=Introduction!$B$45,1,0)</f>
        <v>0</v>
      </c>
      <c r="M667" s="42">
        <f>IF(Table2[[#This Row],[Ship Mode]]=Introduction!$C$42,1,0)</f>
        <v>0</v>
      </c>
      <c r="N667" s="41">
        <f>IF(Table2[[#This Row],[Ship Mode]]=Introduction!$C$44,1,0)</f>
        <v>1</v>
      </c>
      <c r="O667" s="41">
        <f>IF(Table2[[#This Row],[Customer Segment]]=Introduction!$D$45,1,0)</f>
        <v>0</v>
      </c>
      <c r="P667" s="41">
        <f>IF(Table2[[#This Row],[Customer Segment]]=Introduction!$D$42,1,0)</f>
        <v>1</v>
      </c>
      <c r="Q667" s="41">
        <f>IF(Table2[[#This Row],[Customer Segment]]=Introduction!$D$44,1,0)</f>
        <v>0</v>
      </c>
      <c r="R667" s="1">
        <v>55.08</v>
      </c>
      <c r="S6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-130.88036304317964</v>
      </c>
    </row>
    <row r="668" spans="1:19" x14ac:dyDescent="0.2">
      <c r="A668" s="1" t="s">
        <v>23</v>
      </c>
      <c r="B668" s="1" t="s">
        <v>14</v>
      </c>
      <c r="C668" s="1" t="s">
        <v>70</v>
      </c>
      <c r="D668" s="37">
        <v>0.06</v>
      </c>
      <c r="E668" s="37">
        <v>19.23</v>
      </c>
      <c r="F668" s="37">
        <v>6.15</v>
      </c>
      <c r="G668" s="37">
        <v>0.44</v>
      </c>
      <c r="H668" s="37">
        <v>-25.38</v>
      </c>
      <c r="I668" s="42">
        <f>IF(Table2[[#This Row],[Order Priority]]=Introduction!$B$42,1,0)</f>
        <v>0</v>
      </c>
      <c r="J668" s="42">
        <f>IF(Table2[[#This Row],[Order Priority]]=Introduction!$B$43,1,0)</f>
        <v>0</v>
      </c>
      <c r="K668" s="42">
        <f>IF(Table2[[#This Row],[Order Priority]]=Introduction!$B$44,1,0)</f>
        <v>1</v>
      </c>
      <c r="L668" s="42">
        <f>IF(Table2[[#This Row],[Order Priority]]=Introduction!$B$45,1,0)</f>
        <v>0</v>
      </c>
      <c r="M668" s="42">
        <f>IF(Table2[[#This Row],[Ship Mode]]=Introduction!$C$42,1,0)</f>
        <v>0</v>
      </c>
      <c r="N668" s="41">
        <f>IF(Table2[[#This Row],[Ship Mode]]=Introduction!$C$44,1,0)</f>
        <v>1</v>
      </c>
      <c r="O668" s="41">
        <f>IF(Table2[[#This Row],[Customer Segment]]=Introduction!$D$45,1,0)</f>
        <v>0</v>
      </c>
      <c r="P668" s="41">
        <f>IF(Table2[[#This Row],[Customer Segment]]=Introduction!$D$42,1,0)</f>
        <v>0</v>
      </c>
      <c r="Q668" s="41">
        <f>IF(Table2[[#This Row],[Customer Segment]]=Introduction!$D$44,1,0)</f>
        <v>0</v>
      </c>
      <c r="R668" s="34">
        <v>84.6</v>
      </c>
      <c r="S6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247.05228408325544</v>
      </c>
    </row>
    <row r="669" spans="1:19" x14ac:dyDescent="0.2">
      <c r="A669" s="1" t="s">
        <v>23</v>
      </c>
      <c r="B669" s="1" t="s">
        <v>14</v>
      </c>
      <c r="C669" s="1" t="s">
        <v>15</v>
      </c>
      <c r="D669" s="39">
        <v>0.06</v>
      </c>
      <c r="E669" s="39">
        <v>2.89</v>
      </c>
      <c r="F669" s="39">
        <v>0.5</v>
      </c>
      <c r="G669" s="39">
        <v>0.38</v>
      </c>
      <c r="H669" s="39">
        <v>9.6117000000000008</v>
      </c>
      <c r="I669" s="42">
        <f>IF(Table2[[#This Row],[Order Priority]]=Introduction!$B$42,1,0)</f>
        <v>0</v>
      </c>
      <c r="J669" s="42">
        <f>IF(Table2[[#This Row],[Order Priority]]=Introduction!$B$43,1,0)</f>
        <v>0</v>
      </c>
      <c r="K669" s="42">
        <f>IF(Table2[[#This Row],[Order Priority]]=Introduction!$B$44,1,0)</f>
        <v>1</v>
      </c>
      <c r="L669" s="42">
        <f>IF(Table2[[#This Row],[Order Priority]]=Introduction!$B$45,1,0)</f>
        <v>0</v>
      </c>
      <c r="M669" s="42">
        <f>IF(Table2[[#This Row],[Ship Mode]]=Introduction!$C$42,1,0)</f>
        <v>0</v>
      </c>
      <c r="N669" s="41">
        <f>IF(Table2[[#This Row],[Ship Mode]]=Introduction!$C$44,1,0)</f>
        <v>1</v>
      </c>
      <c r="O669" s="41">
        <f>IF(Table2[[#This Row],[Customer Segment]]=Introduction!$D$45,1,0)</f>
        <v>0</v>
      </c>
      <c r="P669" s="41">
        <f>IF(Table2[[#This Row],[Customer Segment]]=Introduction!$D$42,1,0)</f>
        <v>1</v>
      </c>
      <c r="Q669" s="41">
        <f>IF(Table2[[#This Row],[Customer Segment]]=Introduction!$D$44,1,0)</f>
        <v>0</v>
      </c>
      <c r="R669" s="1">
        <v>13.93</v>
      </c>
      <c r="S6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-3.2804764920187566</v>
      </c>
    </row>
    <row r="670" spans="1:19" x14ac:dyDescent="0.2">
      <c r="A670" s="1" t="s">
        <v>23</v>
      </c>
      <c r="B670" s="1" t="s">
        <v>14</v>
      </c>
      <c r="C670" s="1" t="s">
        <v>70</v>
      </c>
      <c r="D670" s="37">
        <v>0.1</v>
      </c>
      <c r="E670" s="37">
        <v>120.98</v>
      </c>
      <c r="F670" s="37">
        <v>9.07</v>
      </c>
      <c r="G670" s="37">
        <v>0.35</v>
      </c>
      <c r="H670" s="37">
        <v>379.3965</v>
      </c>
      <c r="I670" s="42">
        <f>IF(Table2[[#This Row],[Order Priority]]=Introduction!$B$42,1,0)</f>
        <v>0</v>
      </c>
      <c r="J670" s="42">
        <f>IF(Table2[[#This Row],[Order Priority]]=Introduction!$B$43,1,0)</f>
        <v>0</v>
      </c>
      <c r="K670" s="42">
        <f>IF(Table2[[#This Row],[Order Priority]]=Introduction!$B$44,1,0)</f>
        <v>1</v>
      </c>
      <c r="L670" s="42">
        <f>IF(Table2[[#This Row],[Order Priority]]=Introduction!$B$45,1,0)</f>
        <v>0</v>
      </c>
      <c r="M670" s="42">
        <f>IF(Table2[[#This Row],[Ship Mode]]=Introduction!$C$42,1,0)</f>
        <v>0</v>
      </c>
      <c r="N670" s="41">
        <f>IF(Table2[[#This Row],[Ship Mode]]=Introduction!$C$44,1,0)</f>
        <v>1</v>
      </c>
      <c r="O670" s="41">
        <f>IF(Table2[[#This Row],[Customer Segment]]=Introduction!$D$45,1,0)</f>
        <v>0</v>
      </c>
      <c r="P670" s="41">
        <f>IF(Table2[[#This Row],[Customer Segment]]=Introduction!$D$42,1,0)</f>
        <v>0</v>
      </c>
      <c r="Q670" s="41">
        <f>IF(Table2[[#This Row],[Customer Segment]]=Introduction!$D$44,1,0)</f>
        <v>0</v>
      </c>
      <c r="R670" s="34">
        <v>549.85</v>
      </c>
      <c r="S6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959.82123263888673</v>
      </c>
    </row>
    <row r="671" spans="1:19" x14ac:dyDescent="0.2">
      <c r="A671" s="1" t="s">
        <v>23</v>
      </c>
      <c r="B671" s="1" t="s">
        <v>63</v>
      </c>
      <c r="C671" s="1" t="s">
        <v>70</v>
      </c>
      <c r="D671" s="39">
        <v>0.08</v>
      </c>
      <c r="E671" s="39">
        <v>8.32</v>
      </c>
      <c r="F671" s="39">
        <v>2.38</v>
      </c>
      <c r="G671" s="39">
        <v>0.74</v>
      </c>
      <c r="H671" s="39">
        <v>-41.83</v>
      </c>
      <c r="I671" s="42">
        <f>IF(Table2[[#This Row],[Order Priority]]=Introduction!$B$42,1,0)</f>
        <v>0</v>
      </c>
      <c r="J671" s="42">
        <f>IF(Table2[[#This Row],[Order Priority]]=Introduction!$B$43,1,0)</f>
        <v>0</v>
      </c>
      <c r="K671" s="42">
        <f>IF(Table2[[#This Row],[Order Priority]]=Introduction!$B$44,1,0)</f>
        <v>1</v>
      </c>
      <c r="L671" s="42">
        <f>IF(Table2[[#This Row],[Order Priority]]=Introduction!$B$45,1,0)</f>
        <v>0</v>
      </c>
      <c r="M671" s="42">
        <f>IF(Table2[[#This Row],[Ship Mode]]=Introduction!$C$42,1,0)</f>
        <v>0</v>
      </c>
      <c r="N671" s="41">
        <f>IF(Table2[[#This Row],[Ship Mode]]=Introduction!$C$44,1,0)</f>
        <v>0</v>
      </c>
      <c r="O671" s="41">
        <f>IF(Table2[[#This Row],[Customer Segment]]=Introduction!$D$45,1,0)</f>
        <v>0</v>
      </c>
      <c r="P671" s="41">
        <f>IF(Table2[[#This Row],[Customer Segment]]=Introduction!$D$42,1,0)</f>
        <v>0</v>
      </c>
      <c r="Q671" s="41">
        <f>IF(Table2[[#This Row],[Customer Segment]]=Introduction!$D$44,1,0)</f>
        <v>0</v>
      </c>
      <c r="R671" s="1">
        <v>48.99</v>
      </c>
      <c r="S6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245.7462795177602</v>
      </c>
    </row>
    <row r="672" spans="1:19" x14ac:dyDescent="0.2">
      <c r="A672" s="1" t="s">
        <v>23</v>
      </c>
      <c r="B672" s="1" t="s">
        <v>14</v>
      </c>
      <c r="C672" s="1" t="s">
        <v>70</v>
      </c>
      <c r="D672" s="37">
        <v>0.1</v>
      </c>
      <c r="E672" s="37">
        <v>125.99</v>
      </c>
      <c r="F672" s="37">
        <v>4.2</v>
      </c>
      <c r="G672" s="37">
        <v>0.59</v>
      </c>
      <c r="H672" s="37">
        <v>372.40199999999999</v>
      </c>
      <c r="I672" s="42">
        <f>IF(Table2[[#This Row],[Order Priority]]=Introduction!$B$42,1,0)</f>
        <v>0</v>
      </c>
      <c r="J672" s="42">
        <f>IF(Table2[[#This Row],[Order Priority]]=Introduction!$B$43,1,0)</f>
        <v>0</v>
      </c>
      <c r="K672" s="42">
        <f>IF(Table2[[#This Row],[Order Priority]]=Introduction!$B$44,1,0)</f>
        <v>1</v>
      </c>
      <c r="L672" s="42">
        <f>IF(Table2[[#This Row],[Order Priority]]=Introduction!$B$45,1,0)</f>
        <v>0</v>
      </c>
      <c r="M672" s="42">
        <f>IF(Table2[[#This Row],[Ship Mode]]=Introduction!$C$42,1,0)</f>
        <v>0</v>
      </c>
      <c r="N672" s="41">
        <f>IF(Table2[[#This Row],[Ship Mode]]=Introduction!$C$44,1,0)</f>
        <v>1</v>
      </c>
      <c r="O672" s="41">
        <f>IF(Table2[[#This Row],[Customer Segment]]=Introduction!$D$45,1,0)</f>
        <v>0</v>
      </c>
      <c r="P672" s="41">
        <f>IF(Table2[[#This Row],[Customer Segment]]=Introduction!$D$42,1,0)</f>
        <v>0</v>
      </c>
      <c r="Q672" s="41">
        <f>IF(Table2[[#This Row],[Customer Segment]]=Introduction!$D$44,1,0)</f>
        <v>0</v>
      </c>
      <c r="R672" s="34">
        <v>681.42</v>
      </c>
      <c r="S6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1033.2364113371673</v>
      </c>
    </row>
    <row r="673" spans="1:19" x14ac:dyDescent="0.2">
      <c r="A673" s="1" t="s">
        <v>92</v>
      </c>
      <c r="B673" s="1" t="s">
        <v>63</v>
      </c>
      <c r="C673" s="1" t="s">
        <v>47</v>
      </c>
      <c r="D673" s="39">
        <v>0.01</v>
      </c>
      <c r="E673" s="39">
        <v>6.48</v>
      </c>
      <c r="F673" s="39">
        <v>6.57</v>
      </c>
      <c r="G673" s="39">
        <v>0.37</v>
      </c>
      <c r="H673" s="39">
        <v>-46.5244</v>
      </c>
      <c r="I673" s="42">
        <f>IF(Table2[[#This Row],[Order Priority]]=Introduction!$B$42,1,0)</f>
        <v>0</v>
      </c>
      <c r="J673" s="42">
        <f>IF(Table2[[#This Row],[Order Priority]]=Introduction!$B$43,1,0)</f>
        <v>0</v>
      </c>
      <c r="K673" s="42">
        <f>IF(Table2[[#This Row],[Order Priority]]=Introduction!$B$44,1,0)</f>
        <v>0</v>
      </c>
      <c r="L673" s="42">
        <f>IF(Table2[[#This Row],[Order Priority]]=Introduction!$B$45,1,0)</f>
        <v>1</v>
      </c>
      <c r="M673" s="42">
        <f>IF(Table2[[#This Row],[Ship Mode]]=Introduction!$C$42,1,0)</f>
        <v>0</v>
      </c>
      <c r="N673" s="41">
        <f>IF(Table2[[#This Row],[Ship Mode]]=Introduction!$C$44,1,0)</f>
        <v>0</v>
      </c>
      <c r="O673" s="41">
        <f>IF(Table2[[#This Row],[Customer Segment]]=Introduction!$D$45,1,0)</f>
        <v>0</v>
      </c>
      <c r="P673" s="41">
        <f>IF(Table2[[#This Row],[Customer Segment]]=Introduction!$D$42,1,0)</f>
        <v>0</v>
      </c>
      <c r="Q673" s="41">
        <f>IF(Table2[[#This Row],[Customer Segment]]=Introduction!$D$44,1,0)</f>
        <v>1</v>
      </c>
      <c r="R673" s="1">
        <v>127.83</v>
      </c>
      <c r="S6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53.137510944417016</v>
      </c>
    </row>
    <row r="674" spans="1:19" x14ac:dyDescent="0.2">
      <c r="A674" s="1" t="s">
        <v>92</v>
      </c>
      <c r="B674" s="1" t="s">
        <v>14</v>
      </c>
      <c r="C674" s="1" t="s">
        <v>70</v>
      </c>
      <c r="D674" s="37">
        <v>0.05</v>
      </c>
      <c r="E674" s="37">
        <v>20.99</v>
      </c>
      <c r="F674" s="37">
        <v>4.8099999999999996</v>
      </c>
      <c r="G674" s="37">
        <v>0.57999999999999996</v>
      </c>
      <c r="H674" s="37">
        <v>4.9017600000000003</v>
      </c>
      <c r="I674" s="42">
        <f>IF(Table2[[#This Row],[Order Priority]]=Introduction!$B$42,1,0)</f>
        <v>0</v>
      </c>
      <c r="J674" s="42">
        <f>IF(Table2[[#This Row],[Order Priority]]=Introduction!$B$43,1,0)</f>
        <v>0</v>
      </c>
      <c r="K674" s="42">
        <f>IF(Table2[[#This Row],[Order Priority]]=Introduction!$B$44,1,0)</f>
        <v>0</v>
      </c>
      <c r="L674" s="42">
        <f>IF(Table2[[#This Row],[Order Priority]]=Introduction!$B$45,1,0)</f>
        <v>1</v>
      </c>
      <c r="M674" s="42">
        <f>IF(Table2[[#This Row],[Ship Mode]]=Introduction!$C$42,1,0)</f>
        <v>0</v>
      </c>
      <c r="N674" s="41">
        <f>IF(Table2[[#This Row],[Ship Mode]]=Introduction!$C$44,1,0)</f>
        <v>1</v>
      </c>
      <c r="O674" s="41">
        <f>IF(Table2[[#This Row],[Customer Segment]]=Introduction!$D$45,1,0)</f>
        <v>0</v>
      </c>
      <c r="P674" s="41">
        <f>IF(Table2[[#This Row],[Customer Segment]]=Introduction!$D$42,1,0)</f>
        <v>0</v>
      </c>
      <c r="Q674" s="41">
        <f>IF(Table2[[#This Row],[Customer Segment]]=Introduction!$D$44,1,0)</f>
        <v>0</v>
      </c>
      <c r="R674" s="34">
        <v>199.43</v>
      </c>
      <c r="S6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302.50817610848571</v>
      </c>
    </row>
    <row r="675" spans="1:19" x14ac:dyDescent="0.2">
      <c r="A675" s="1" t="s">
        <v>92</v>
      </c>
      <c r="B675" s="1" t="s">
        <v>14</v>
      </c>
      <c r="C675" s="1" t="s">
        <v>15</v>
      </c>
      <c r="D675" s="39">
        <v>0</v>
      </c>
      <c r="E675" s="39">
        <v>6.37</v>
      </c>
      <c r="F675" s="39">
        <v>5.19</v>
      </c>
      <c r="G675" s="39">
        <v>0.38</v>
      </c>
      <c r="H675" s="39">
        <v>-27.1492</v>
      </c>
      <c r="I675" s="42">
        <f>IF(Table2[[#This Row],[Order Priority]]=Introduction!$B$42,1,0)</f>
        <v>0</v>
      </c>
      <c r="J675" s="42">
        <f>IF(Table2[[#This Row],[Order Priority]]=Introduction!$B$43,1,0)</f>
        <v>0</v>
      </c>
      <c r="K675" s="42">
        <f>IF(Table2[[#This Row],[Order Priority]]=Introduction!$B$44,1,0)</f>
        <v>0</v>
      </c>
      <c r="L675" s="42">
        <f>IF(Table2[[#This Row],[Order Priority]]=Introduction!$B$45,1,0)</f>
        <v>1</v>
      </c>
      <c r="M675" s="42">
        <f>IF(Table2[[#This Row],[Ship Mode]]=Introduction!$C$42,1,0)</f>
        <v>0</v>
      </c>
      <c r="N675" s="41">
        <f>IF(Table2[[#This Row],[Ship Mode]]=Introduction!$C$44,1,0)</f>
        <v>1</v>
      </c>
      <c r="O675" s="41">
        <f>IF(Table2[[#This Row],[Customer Segment]]=Introduction!$D$45,1,0)</f>
        <v>0</v>
      </c>
      <c r="P675" s="41">
        <f>IF(Table2[[#This Row],[Customer Segment]]=Introduction!$D$42,1,0)</f>
        <v>1</v>
      </c>
      <c r="Q675" s="41">
        <f>IF(Table2[[#This Row],[Customer Segment]]=Introduction!$D$44,1,0)</f>
        <v>0</v>
      </c>
      <c r="R675" s="1">
        <v>99.75</v>
      </c>
      <c r="S6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72.252524461271747</v>
      </c>
    </row>
    <row r="676" spans="1:19" x14ac:dyDescent="0.2">
      <c r="A676" s="1" t="s">
        <v>92</v>
      </c>
      <c r="B676" s="1" t="s">
        <v>14</v>
      </c>
      <c r="C676" s="1" t="s">
        <v>47</v>
      </c>
      <c r="D676" s="37">
        <v>0.04</v>
      </c>
      <c r="E676" s="37">
        <v>17.239999999999998</v>
      </c>
      <c r="F676" s="37">
        <v>3.26</v>
      </c>
      <c r="G676" s="37">
        <v>0.56000000000000005</v>
      </c>
      <c r="H676" s="37">
        <v>47.73</v>
      </c>
      <c r="I676" s="42">
        <f>IF(Table2[[#This Row],[Order Priority]]=Introduction!$B$42,1,0)</f>
        <v>0</v>
      </c>
      <c r="J676" s="42">
        <f>IF(Table2[[#This Row],[Order Priority]]=Introduction!$B$43,1,0)</f>
        <v>0</v>
      </c>
      <c r="K676" s="42">
        <f>IF(Table2[[#This Row],[Order Priority]]=Introduction!$B$44,1,0)</f>
        <v>0</v>
      </c>
      <c r="L676" s="42">
        <f>IF(Table2[[#This Row],[Order Priority]]=Introduction!$B$45,1,0)</f>
        <v>1</v>
      </c>
      <c r="M676" s="42">
        <f>IF(Table2[[#This Row],[Ship Mode]]=Introduction!$C$42,1,0)</f>
        <v>0</v>
      </c>
      <c r="N676" s="41">
        <f>IF(Table2[[#This Row],[Ship Mode]]=Introduction!$C$44,1,0)</f>
        <v>1</v>
      </c>
      <c r="O676" s="41">
        <f>IF(Table2[[#This Row],[Customer Segment]]=Introduction!$D$45,1,0)</f>
        <v>0</v>
      </c>
      <c r="P676" s="41">
        <f>IF(Table2[[#This Row],[Customer Segment]]=Introduction!$D$42,1,0)</f>
        <v>0</v>
      </c>
      <c r="Q676" s="41">
        <f>IF(Table2[[#This Row],[Customer Segment]]=Introduction!$D$44,1,0)</f>
        <v>1</v>
      </c>
      <c r="R676" s="34">
        <v>119.6</v>
      </c>
      <c r="S6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312.19883098084608</v>
      </c>
    </row>
    <row r="677" spans="1:19" x14ac:dyDescent="0.2">
      <c r="A677" s="1" t="s">
        <v>46</v>
      </c>
      <c r="B677" s="1" t="s">
        <v>14</v>
      </c>
      <c r="C677" s="1" t="s">
        <v>70</v>
      </c>
      <c r="D677" s="39">
        <v>0</v>
      </c>
      <c r="E677" s="39">
        <v>8.5</v>
      </c>
      <c r="F677" s="39">
        <v>1.99</v>
      </c>
      <c r="G677" s="39">
        <v>0.49</v>
      </c>
      <c r="H677" s="39">
        <v>71.735600000000005</v>
      </c>
      <c r="I677" s="42">
        <f>IF(Table2[[#This Row],[Order Priority]]=Introduction!$B$42,1,0)</f>
        <v>0</v>
      </c>
      <c r="J677" s="42">
        <f>IF(Table2[[#This Row],[Order Priority]]=Introduction!$B$43,1,0)</f>
        <v>0</v>
      </c>
      <c r="K677" s="42">
        <f>IF(Table2[[#This Row],[Order Priority]]=Introduction!$B$44,1,0)</f>
        <v>0</v>
      </c>
      <c r="L677" s="42">
        <f>IF(Table2[[#This Row],[Order Priority]]=Introduction!$B$45,1,0)</f>
        <v>0</v>
      </c>
      <c r="M677" s="42">
        <f>IF(Table2[[#This Row],[Ship Mode]]=Introduction!$C$42,1,0)</f>
        <v>0</v>
      </c>
      <c r="N677" s="41">
        <f>IF(Table2[[#This Row],[Ship Mode]]=Introduction!$C$44,1,0)</f>
        <v>1</v>
      </c>
      <c r="O677" s="41">
        <f>IF(Table2[[#This Row],[Customer Segment]]=Introduction!$D$45,1,0)</f>
        <v>0</v>
      </c>
      <c r="P677" s="41">
        <f>IF(Table2[[#This Row],[Customer Segment]]=Introduction!$D$42,1,0)</f>
        <v>0</v>
      </c>
      <c r="Q677" s="41">
        <f>IF(Table2[[#This Row],[Customer Segment]]=Introduction!$D$44,1,0)</f>
        <v>0</v>
      </c>
      <c r="R677" s="1">
        <v>122.25</v>
      </c>
      <c r="S6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400.37292201374572</v>
      </c>
    </row>
    <row r="678" spans="1:19" x14ac:dyDescent="0.2">
      <c r="A678" s="1" t="s">
        <v>46</v>
      </c>
      <c r="B678" s="1" t="s">
        <v>14</v>
      </c>
      <c r="C678" s="1" t="s">
        <v>70</v>
      </c>
      <c r="D678" s="37">
        <v>0.03</v>
      </c>
      <c r="E678" s="37">
        <v>95.43</v>
      </c>
      <c r="F678" s="37">
        <v>19.989999999999998</v>
      </c>
      <c r="G678" s="37">
        <v>0.79</v>
      </c>
      <c r="H678" s="37">
        <v>-79.320800000000006</v>
      </c>
      <c r="I678" s="42">
        <f>IF(Table2[[#This Row],[Order Priority]]=Introduction!$B$42,1,0)</f>
        <v>0</v>
      </c>
      <c r="J678" s="42">
        <f>IF(Table2[[#This Row],[Order Priority]]=Introduction!$B$43,1,0)</f>
        <v>0</v>
      </c>
      <c r="K678" s="42">
        <f>IF(Table2[[#This Row],[Order Priority]]=Introduction!$B$44,1,0)</f>
        <v>0</v>
      </c>
      <c r="L678" s="42">
        <f>IF(Table2[[#This Row],[Order Priority]]=Introduction!$B$45,1,0)</f>
        <v>0</v>
      </c>
      <c r="M678" s="42">
        <f>IF(Table2[[#This Row],[Ship Mode]]=Introduction!$C$42,1,0)</f>
        <v>0</v>
      </c>
      <c r="N678" s="41">
        <f>IF(Table2[[#This Row],[Ship Mode]]=Introduction!$C$44,1,0)</f>
        <v>1</v>
      </c>
      <c r="O678" s="41">
        <f>IF(Table2[[#This Row],[Customer Segment]]=Introduction!$D$45,1,0)</f>
        <v>0</v>
      </c>
      <c r="P678" s="41">
        <f>IF(Table2[[#This Row],[Customer Segment]]=Introduction!$D$42,1,0)</f>
        <v>0</v>
      </c>
      <c r="Q678" s="41">
        <f>IF(Table2[[#This Row],[Customer Segment]]=Introduction!$D$44,1,0)</f>
        <v>0</v>
      </c>
      <c r="R678" s="34">
        <v>206.09</v>
      </c>
      <c r="S6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1245.0924411714536</v>
      </c>
    </row>
    <row r="679" spans="1:19" x14ac:dyDescent="0.2">
      <c r="A679" s="1" t="s">
        <v>46</v>
      </c>
      <c r="B679" s="1" t="s">
        <v>14</v>
      </c>
      <c r="C679" s="1" t="s">
        <v>70</v>
      </c>
      <c r="D679" s="39">
        <v>0.05</v>
      </c>
      <c r="E679" s="39">
        <v>9.65</v>
      </c>
      <c r="F679" s="39">
        <v>6.22</v>
      </c>
      <c r="G679" s="39">
        <v>0.55000000000000004</v>
      </c>
      <c r="H679" s="39">
        <v>-14.6432</v>
      </c>
      <c r="I679" s="42">
        <f>IF(Table2[[#This Row],[Order Priority]]=Introduction!$B$42,1,0)</f>
        <v>0</v>
      </c>
      <c r="J679" s="42">
        <f>IF(Table2[[#This Row],[Order Priority]]=Introduction!$B$43,1,0)</f>
        <v>0</v>
      </c>
      <c r="K679" s="42">
        <f>IF(Table2[[#This Row],[Order Priority]]=Introduction!$B$44,1,0)</f>
        <v>0</v>
      </c>
      <c r="L679" s="42">
        <f>IF(Table2[[#This Row],[Order Priority]]=Introduction!$B$45,1,0)</f>
        <v>0</v>
      </c>
      <c r="M679" s="42">
        <f>IF(Table2[[#This Row],[Ship Mode]]=Introduction!$C$42,1,0)</f>
        <v>0</v>
      </c>
      <c r="N679" s="41">
        <f>IF(Table2[[#This Row],[Ship Mode]]=Introduction!$C$44,1,0)</f>
        <v>1</v>
      </c>
      <c r="O679" s="41">
        <f>IF(Table2[[#This Row],[Customer Segment]]=Introduction!$D$45,1,0)</f>
        <v>0</v>
      </c>
      <c r="P679" s="41">
        <f>IF(Table2[[#This Row],[Customer Segment]]=Introduction!$D$42,1,0)</f>
        <v>0</v>
      </c>
      <c r="Q679" s="41">
        <f>IF(Table2[[#This Row],[Customer Segment]]=Introduction!$D$44,1,0)</f>
        <v>0</v>
      </c>
      <c r="R679" s="1">
        <v>151.34</v>
      </c>
      <c r="S6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449.26547704020982</v>
      </c>
    </row>
    <row r="680" spans="1:19" x14ac:dyDescent="0.2">
      <c r="A680" s="1" t="s">
        <v>46</v>
      </c>
      <c r="B680" s="1" t="s">
        <v>63</v>
      </c>
      <c r="C680" s="1" t="s">
        <v>47</v>
      </c>
      <c r="D680" s="37">
        <v>0.05</v>
      </c>
      <c r="E680" s="37">
        <v>34.979999999999997</v>
      </c>
      <c r="F680" s="37">
        <v>7.53</v>
      </c>
      <c r="G680" s="37">
        <v>0.76</v>
      </c>
      <c r="H680" s="37">
        <v>-32.666400000000003</v>
      </c>
      <c r="I680" s="42">
        <f>IF(Table2[[#This Row],[Order Priority]]=Introduction!$B$42,1,0)</f>
        <v>0</v>
      </c>
      <c r="J680" s="42">
        <f>IF(Table2[[#This Row],[Order Priority]]=Introduction!$B$43,1,0)</f>
        <v>0</v>
      </c>
      <c r="K680" s="42">
        <f>IF(Table2[[#This Row],[Order Priority]]=Introduction!$B$44,1,0)</f>
        <v>0</v>
      </c>
      <c r="L680" s="42">
        <f>IF(Table2[[#This Row],[Order Priority]]=Introduction!$B$45,1,0)</f>
        <v>0</v>
      </c>
      <c r="M680" s="42">
        <f>IF(Table2[[#This Row],[Ship Mode]]=Introduction!$C$42,1,0)</f>
        <v>0</v>
      </c>
      <c r="N680" s="41">
        <f>IF(Table2[[#This Row],[Ship Mode]]=Introduction!$C$44,1,0)</f>
        <v>0</v>
      </c>
      <c r="O680" s="41">
        <f>IF(Table2[[#This Row],[Customer Segment]]=Introduction!$D$45,1,0)</f>
        <v>0</v>
      </c>
      <c r="P680" s="41">
        <f>IF(Table2[[#This Row],[Customer Segment]]=Introduction!$D$42,1,0)</f>
        <v>0</v>
      </c>
      <c r="Q680" s="41">
        <f>IF(Table2[[#This Row],[Customer Segment]]=Introduction!$D$44,1,0)</f>
        <v>1</v>
      </c>
      <c r="R680" s="34">
        <v>581.08000000000004</v>
      </c>
      <c r="S6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669.15197934482842</v>
      </c>
    </row>
    <row r="681" spans="1:19" x14ac:dyDescent="0.2">
      <c r="A681" s="1" t="s">
        <v>46</v>
      </c>
      <c r="B681" s="1" t="s">
        <v>14</v>
      </c>
      <c r="C681" s="1" t="s">
        <v>47</v>
      </c>
      <c r="D681" s="39">
        <v>0</v>
      </c>
      <c r="E681" s="39">
        <v>3.14</v>
      </c>
      <c r="F681" s="39">
        <v>1.92</v>
      </c>
      <c r="G681" s="39">
        <v>0.84</v>
      </c>
      <c r="H681" s="39">
        <v>-13.135199999999999</v>
      </c>
      <c r="I681" s="42">
        <f>IF(Table2[[#This Row],[Order Priority]]=Introduction!$B$42,1,0)</f>
        <v>0</v>
      </c>
      <c r="J681" s="42">
        <f>IF(Table2[[#This Row],[Order Priority]]=Introduction!$B$43,1,0)</f>
        <v>0</v>
      </c>
      <c r="K681" s="42">
        <f>IF(Table2[[#This Row],[Order Priority]]=Introduction!$B$44,1,0)</f>
        <v>0</v>
      </c>
      <c r="L681" s="42">
        <f>IF(Table2[[#This Row],[Order Priority]]=Introduction!$B$45,1,0)</f>
        <v>0</v>
      </c>
      <c r="M681" s="42">
        <f>IF(Table2[[#This Row],[Ship Mode]]=Introduction!$C$42,1,0)</f>
        <v>0</v>
      </c>
      <c r="N681" s="41">
        <f>IF(Table2[[#This Row],[Ship Mode]]=Introduction!$C$44,1,0)</f>
        <v>1</v>
      </c>
      <c r="O681" s="41">
        <f>IF(Table2[[#This Row],[Customer Segment]]=Introduction!$D$45,1,0)</f>
        <v>0</v>
      </c>
      <c r="P681" s="41">
        <f>IF(Table2[[#This Row],[Customer Segment]]=Introduction!$D$42,1,0)</f>
        <v>0</v>
      </c>
      <c r="Q681" s="41">
        <f>IF(Table2[[#This Row],[Customer Segment]]=Introduction!$D$44,1,0)</f>
        <v>1</v>
      </c>
      <c r="R681" s="1">
        <v>27.53</v>
      </c>
      <c r="S6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616.08793387974708</v>
      </c>
    </row>
    <row r="682" spans="1:19" x14ac:dyDescent="0.2">
      <c r="A682" s="1" t="s">
        <v>46</v>
      </c>
      <c r="B682" s="1" t="s">
        <v>14</v>
      </c>
      <c r="C682" s="1" t="s">
        <v>3</v>
      </c>
      <c r="D682" s="37">
        <v>0.1</v>
      </c>
      <c r="E682" s="37">
        <v>11.55</v>
      </c>
      <c r="F682" s="37">
        <v>2.36</v>
      </c>
      <c r="G682" s="37">
        <v>0.55000000000000004</v>
      </c>
      <c r="H682" s="37">
        <v>69.767200000000003</v>
      </c>
      <c r="I682" s="42">
        <f>IF(Table2[[#This Row],[Order Priority]]=Introduction!$B$42,1,0)</f>
        <v>0</v>
      </c>
      <c r="J682" s="42">
        <f>IF(Table2[[#This Row],[Order Priority]]=Introduction!$B$43,1,0)</f>
        <v>0</v>
      </c>
      <c r="K682" s="42">
        <f>IF(Table2[[#This Row],[Order Priority]]=Introduction!$B$44,1,0)</f>
        <v>0</v>
      </c>
      <c r="L682" s="42">
        <f>IF(Table2[[#This Row],[Order Priority]]=Introduction!$B$45,1,0)</f>
        <v>0</v>
      </c>
      <c r="M682" s="42">
        <f>IF(Table2[[#This Row],[Ship Mode]]=Introduction!$C$42,1,0)</f>
        <v>0</v>
      </c>
      <c r="N682" s="41">
        <f>IF(Table2[[#This Row],[Ship Mode]]=Introduction!$C$44,1,0)</f>
        <v>1</v>
      </c>
      <c r="O682" s="41">
        <f>IF(Table2[[#This Row],[Customer Segment]]=Introduction!$D$45,1,0)</f>
        <v>1</v>
      </c>
      <c r="P682" s="41">
        <f>IF(Table2[[#This Row],[Customer Segment]]=Introduction!$D$42,1,0)</f>
        <v>0</v>
      </c>
      <c r="Q682" s="41">
        <f>IF(Table2[[#This Row],[Customer Segment]]=Introduction!$D$44,1,0)</f>
        <v>0</v>
      </c>
      <c r="R682" s="34">
        <v>135.77000000000001</v>
      </c>
      <c r="S6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392.89051800223837</v>
      </c>
    </row>
    <row r="683" spans="1:19" x14ac:dyDescent="0.2">
      <c r="A683" s="1" t="s">
        <v>1</v>
      </c>
      <c r="B683" s="1" t="s">
        <v>63</v>
      </c>
      <c r="C683" s="1" t="s">
        <v>47</v>
      </c>
      <c r="D683" s="39">
        <v>0.09</v>
      </c>
      <c r="E683" s="39">
        <v>90.98</v>
      </c>
      <c r="F683" s="39">
        <v>56.2</v>
      </c>
      <c r="G683" s="39">
        <v>0.74</v>
      </c>
      <c r="H683" s="39">
        <v>-1570.32</v>
      </c>
      <c r="I683" s="42">
        <f>IF(Table2[[#This Row],[Order Priority]]=Introduction!$B$42,1,0)</f>
        <v>1</v>
      </c>
      <c r="J683" s="42">
        <f>IF(Table2[[#This Row],[Order Priority]]=Introduction!$B$43,1,0)</f>
        <v>0</v>
      </c>
      <c r="K683" s="42">
        <f>IF(Table2[[#This Row],[Order Priority]]=Introduction!$B$44,1,0)</f>
        <v>0</v>
      </c>
      <c r="L683" s="42">
        <f>IF(Table2[[#This Row],[Order Priority]]=Introduction!$B$45,1,0)</f>
        <v>0</v>
      </c>
      <c r="M683" s="42">
        <f>IF(Table2[[#This Row],[Ship Mode]]=Introduction!$C$42,1,0)</f>
        <v>0</v>
      </c>
      <c r="N683" s="41">
        <f>IF(Table2[[#This Row],[Ship Mode]]=Introduction!$C$44,1,0)</f>
        <v>0</v>
      </c>
      <c r="O683" s="41">
        <f>IF(Table2[[#This Row],[Customer Segment]]=Introduction!$D$45,1,0)</f>
        <v>0</v>
      </c>
      <c r="P683" s="41">
        <f>IF(Table2[[#This Row],[Customer Segment]]=Introduction!$D$42,1,0)</f>
        <v>0</v>
      </c>
      <c r="Q683" s="41">
        <f>IF(Table2[[#This Row],[Customer Segment]]=Introduction!$D$44,1,0)</f>
        <v>1</v>
      </c>
      <c r="R683" s="1">
        <v>1782.44</v>
      </c>
      <c r="S6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661.14467667218162</v>
      </c>
    </row>
    <row r="684" spans="1:19" x14ac:dyDescent="0.2">
      <c r="A684" s="1" t="s">
        <v>1</v>
      </c>
      <c r="B684" s="1" t="s">
        <v>14</v>
      </c>
      <c r="C684" s="1" t="s">
        <v>47</v>
      </c>
      <c r="D684" s="37">
        <v>0.09</v>
      </c>
      <c r="E684" s="37">
        <v>28.48</v>
      </c>
      <c r="F684" s="37">
        <v>1.99</v>
      </c>
      <c r="G684" s="37">
        <v>0.4</v>
      </c>
      <c r="H684" s="37">
        <v>-17.149999999999999</v>
      </c>
      <c r="I684" s="42">
        <f>IF(Table2[[#This Row],[Order Priority]]=Introduction!$B$42,1,0)</f>
        <v>1</v>
      </c>
      <c r="J684" s="42">
        <f>IF(Table2[[#This Row],[Order Priority]]=Introduction!$B$43,1,0)</f>
        <v>0</v>
      </c>
      <c r="K684" s="42">
        <f>IF(Table2[[#This Row],[Order Priority]]=Introduction!$B$44,1,0)</f>
        <v>0</v>
      </c>
      <c r="L684" s="42">
        <f>IF(Table2[[#This Row],[Order Priority]]=Introduction!$B$45,1,0)</f>
        <v>0</v>
      </c>
      <c r="M684" s="42">
        <f>IF(Table2[[#This Row],[Ship Mode]]=Introduction!$C$42,1,0)</f>
        <v>0</v>
      </c>
      <c r="N684" s="41">
        <f>IF(Table2[[#This Row],[Ship Mode]]=Introduction!$C$44,1,0)</f>
        <v>1</v>
      </c>
      <c r="O684" s="41">
        <f>IF(Table2[[#This Row],[Customer Segment]]=Introduction!$D$45,1,0)</f>
        <v>0</v>
      </c>
      <c r="P684" s="41">
        <f>IF(Table2[[#This Row],[Customer Segment]]=Introduction!$D$42,1,0)</f>
        <v>0</v>
      </c>
      <c r="Q684" s="41">
        <f>IF(Table2[[#This Row],[Customer Segment]]=Introduction!$D$44,1,0)</f>
        <v>1</v>
      </c>
      <c r="R684" s="34">
        <v>160.16999999999999</v>
      </c>
      <c r="S6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357.0917081304496</v>
      </c>
    </row>
    <row r="685" spans="1:19" x14ac:dyDescent="0.2">
      <c r="A685" s="1" t="s">
        <v>1</v>
      </c>
      <c r="B685" s="1" t="s">
        <v>14</v>
      </c>
      <c r="C685" s="1" t="s">
        <v>47</v>
      </c>
      <c r="D685" s="39">
        <v>0</v>
      </c>
      <c r="E685" s="39">
        <v>2.08</v>
      </c>
      <c r="F685" s="39">
        <v>5.33</v>
      </c>
      <c r="G685" s="39">
        <v>0.43</v>
      </c>
      <c r="H685" s="39">
        <v>-29.54</v>
      </c>
      <c r="I685" s="42">
        <f>IF(Table2[[#This Row],[Order Priority]]=Introduction!$B$42,1,0)</f>
        <v>1</v>
      </c>
      <c r="J685" s="42">
        <f>IF(Table2[[#This Row],[Order Priority]]=Introduction!$B$43,1,0)</f>
        <v>0</v>
      </c>
      <c r="K685" s="42">
        <f>IF(Table2[[#This Row],[Order Priority]]=Introduction!$B$44,1,0)</f>
        <v>0</v>
      </c>
      <c r="L685" s="42">
        <f>IF(Table2[[#This Row],[Order Priority]]=Introduction!$B$45,1,0)</f>
        <v>0</v>
      </c>
      <c r="M685" s="42">
        <f>IF(Table2[[#This Row],[Ship Mode]]=Introduction!$C$42,1,0)</f>
        <v>0</v>
      </c>
      <c r="N685" s="41">
        <f>IF(Table2[[#This Row],[Ship Mode]]=Introduction!$C$44,1,0)</f>
        <v>1</v>
      </c>
      <c r="O685" s="41">
        <f>IF(Table2[[#This Row],[Customer Segment]]=Introduction!$D$45,1,0)</f>
        <v>0</v>
      </c>
      <c r="P685" s="41">
        <f>IF(Table2[[#This Row],[Customer Segment]]=Introduction!$D$42,1,0)</f>
        <v>0</v>
      </c>
      <c r="Q685" s="41">
        <f>IF(Table2[[#This Row],[Customer Segment]]=Introduction!$D$44,1,0)</f>
        <v>1</v>
      </c>
      <c r="R685" s="1">
        <v>7.47</v>
      </c>
      <c r="S6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438.41462380731161</v>
      </c>
    </row>
    <row r="686" spans="1:19" x14ac:dyDescent="0.2">
      <c r="A686" s="1" t="s">
        <v>1</v>
      </c>
      <c r="B686" s="1" t="s">
        <v>63</v>
      </c>
      <c r="C686" s="1" t="s">
        <v>47</v>
      </c>
      <c r="D686" s="37">
        <v>0.06</v>
      </c>
      <c r="E686" s="37">
        <v>45.99</v>
      </c>
      <c r="F686" s="37">
        <v>4.99</v>
      </c>
      <c r="G686" s="37">
        <v>0.56000000000000005</v>
      </c>
      <c r="H686" s="37">
        <v>-329.78399999999999</v>
      </c>
      <c r="I686" s="42">
        <f>IF(Table2[[#This Row],[Order Priority]]=Introduction!$B$42,1,0)</f>
        <v>1</v>
      </c>
      <c r="J686" s="42">
        <f>IF(Table2[[#This Row],[Order Priority]]=Introduction!$B$43,1,0)</f>
        <v>0</v>
      </c>
      <c r="K686" s="42">
        <f>IF(Table2[[#This Row],[Order Priority]]=Introduction!$B$44,1,0)</f>
        <v>0</v>
      </c>
      <c r="L686" s="42">
        <f>IF(Table2[[#This Row],[Order Priority]]=Introduction!$B$45,1,0)</f>
        <v>0</v>
      </c>
      <c r="M686" s="42">
        <f>IF(Table2[[#This Row],[Ship Mode]]=Introduction!$C$42,1,0)</f>
        <v>0</v>
      </c>
      <c r="N686" s="41">
        <f>IF(Table2[[#This Row],[Ship Mode]]=Introduction!$C$44,1,0)</f>
        <v>0</v>
      </c>
      <c r="O686" s="41">
        <f>IF(Table2[[#This Row],[Customer Segment]]=Introduction!$D$45,1,0)</f>
        <v>0</v>
      </c>
      <c r="P686" s="41">
        <f>IF(Table2[[#This Row],[Customer Segment]]=Introduction!$D$42,1,0)</f>
        <v>0</v>
      </c>
      <c r="Q686" s="41">
        <f>IF(Table2[[#This Row],[Customer Segment]]=Introduction!$D$44,1,0)</f>
        <v>1</v>
      </c>
      <c r="R686" s="34">
        <v>370.81</v>
      </c>
      <c r="S6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245.32509012256392</v>
      </c>
    </row>
    <row r="687" spans="1:19" x14ac:dyDescent="0.2">
      <c r="A687" s="1" t="s">
        <v>1</v>
      </c>
      <c r="B687" s="1" t="s">
        <v>14</v>
      </c>
      <c r="C687" s="1" t="s">
        <v>70</v>
      </c>
      <c r="D687" s="39">
        <v>7.0000000000000007E-2</v>
      </c>
      <c r="E687" s="39">
        <v>40.98</v>
      </c>
      <c r="F687" s="39">
        <v>7.47</v>
      </c>
      <c r="G687" s="39">
        <v>0.37</v>
      </c>
      <c r="H687" s="39">
        <v>54.901499999999999</v>
      </c>
      <c r="I687" s="42">
        <f>IF(Table2[[#This Row],[Order Priority]]=Introduction!$B$42,1,0)</f>
        <v>1</v>
      </c>
      <c r="J687" s="42">
        <f>IF(Table2[[#This Row],[Order Priority]]=Introduction!$B$43,1,0)</f>
        <v>0</v>
      </c>
      <c r="K687" s="42">
        <f>IF(Table2[[#This Row],[Order Priority]]=Introduction!$B$44,1,0)</f>
        <v>0</v>
      </c>
      <c r="L687" s="42">
        <f>IF(Table2[[#This Row],[Order Priority]]=Introduction!$B$45,1,0)</f>
        <v>0</v>
      </c>
      <c r="M687" s="42">
        <f>IF(Table2[[#This Row],[Ship Mode]]=Introduction!$C$42,1,0)</f>
        <v>0</v>
      </c>
      <c r="N687" s="41">
        <f>IF(Table2[[#This Row],[Ship Mode]]=Introduction!$C$44,1,0)</f>
        <v>1</v>
      </c>
      <c r="O687" s="41">
        <f>IF(Table2[[#This Row],[Customer Segment]]=Introduction!$D$45,1,0)</f>
        <v>0</v>
      </c>
      <c r="P687" s="41">
        <f>IF(Table2[[#This Row],[Customer Segment]]=Introduction!$D$42,1,0)</f>
        <v>0</v>
      </c>
      <c r="Q687" s="41">
        <f>IF(Table2[[#This Row],[Customer Segment]]=Introduction!$D$44,1,0)</f>
        <v>0</v>
      </c>
      <c r="R687" s="1">
        <v>81.900000000000006</v>
      </c>
      <c r="S6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579.34474867763697</v>
      </c>
    </row>
    <row r="688" spans="1:19" x14ac:dyDescent="0.2">
      <c r="A688" s="1" t="s">
        <v>1</v>
      </c>
      <c r="B688" s="1" t="s">
        <v>14</v>
      </c>
      <c r="C688" s="1" t="s">
        <v>70</v>
      </c>
      <c r="D688" s="37">
        <v>7.0000000000000007E-2</v>
      </c>
      <c r="E688" s="37">
        <v>40.98</v>
      </c>
      <c r="F688" s="37">
        <v>7.47</v>
      </c>
      <c r="G688" s="37">
        <v>0.37</v>
      </c>
      <c r="H688" s="37">
        <v>54.901499999999999</v>
      </c>
      <c r="I688" s="42">
        <f>IF(Table2[[#This Row],[Order Priority]]=Introduction!$B$42,1,0)</f>
        <v>1</v>
      </c>
      <c r="J688" s="42">
        <f>IF(Table2[[#This Row],[Order Priority]]=Introduction!$B$43,1,0)</f>
        <v>0</v>
      </c>
      <c r="K688" s="42">
        <f>IF(Table2[[#This Row],[Order Priority]]=Introduction!$B$44,1,0)</f>
        <v>0</v>
      </c>
      <c r="L688" s="42">
        <f>IF(Table2[[#This Row],[Order Priority]]=Introduction!$B$45,1,0)</f>
        <v>0</v>
      </c>
      <c r="M688" s="42">
        <f>IF(Table2[[#This Row],[Ship Mode]]=Introduction!$C$42,1,0)</f>
        <v>0</v>
      </c>
      <c r="N688" s="41">
        <f>IF(Table2[[#This Row],[Ship Mode]]=Introduction!$C$44,1,0)</f>
        <v>1</v>
      </c>
      <c r="O688" s="41">
        <f>IF(Table2[[#This Row],[Customer Segment]]=Introduction!$D$45,1,0)</f>
        <v>0</v>
      </c>
      <c r="P688" s="41">
        <f>IF(Table2[[#This Row],[Customer Segment]]=Introduction!$D$42,1,0)</f>
        <v>0</v>
      </c>
      <c r="Q688" s="41">
        <f>IF(Table2[[#This Row],[Customer Segment]]=Introduction!$D$44,1,0)</f>
        <v>0</v>
      </c>
      <c r="R688" s="34">
        <v>327.61</v>
      </c>
      <c r="S6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579.34474867763697</v>
      </c>
    </row>
    <row r="689" spans="1:19" x14ac:dyDescent="0.2">
      <c r="A689" s="1" t="s">
        <v>1</v>
      </c>
      <c r="B689" s="1" t="s">
        <v>14</v>
      </c>
      <c r="C689" s="1" t="s">
        <v>15</v>
      </c>
      <c r="D689" s="39">
        <v>0.1</v>
      </c>
      <c r="E689" s="39">
        <v>6.74</v>
      </c>
      <c r="F689" s="39">
        <v>1.72</v>
      </c>
      <c r="G689" s="39">
        <v>0.35</v>
      </c>
      <c r="H689" s="39">
        <v>65.41</v>
      </c>
      <c r="I689" s="42">
        <f>IF(Table2[[#This Row],[Order Priority]]=Introduction!$B$42,1,0)</f>
        <v>1</v>
      </c>
      <c r="J689" s="42">
        <f>IF(Table2[[#This Row],[Order Priority]]=Introduction!$B$43,1,0)</f>
        <v>0</v>
      </c>
      <c r="K689" s="42">
        <f>IF(Table2[[#This Row],[Order Priority]]=Introduction!$B$44,1,0)</f>
        <v>0</v>
      </c>
      <c r="L689" s="42">
        <f>IF(Table2[[#This Row],[Order Priority]]=Introduction!$B$45,1,0)</f>
        <v>0</v>
      </c>
      <c r="M689" s="42">
        <f>IF(Table2[[#This Row],[Ship Mode]]=Introduction!$C$42,1,0)</f>
        <v>0</v>
      </c>
      <c r="N689" s="41">
        <f>IF(Table2[[#This Row],[Ship Mode]]=Introduction!$C$44,1,0)</f>
        <v>1</v>
      </c>
      <c r="O689" s="41">
        <f>IF(Table2[[#This Row],[Customer Segment]]=Introduction!$D$45,1,0)</f>
        <v>0</v>
      </c>
      <c r="P689" s="41">
        <f>IF(Table2[[#This Row],[Customer Segment]]=Introduction!$D$42,1,0)</f>
        <v>1</v>
      </c>
      <c r="Q689" s="41">
        <f>IF(Table2[[#This Row],[Customer Segment]]=Introduction!$D$44,1,0)</f>
        <v>0</v>
      </c>
      <c r="R689" s="1">
        <v>98.17</v>
      </c>
      <c r="S6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258.51497114357318</v>
      </c>
    </row>
    <row r="690" spans="1:19" x14ac:dyDescent="0.2">
      <c r="A690" s="1" t="s">
        <v>13</v>
      </c>
      <c r="B690" s="1" t="s">
        <v>14</v>
      </c>
      <c r="C690" s="1" t="s">
        <v>70</v>
      </c>
      <c r="D690" s="37">
        <v>0.02</v>
      </c>
      <c r="E690" s="37">
        <v>11.34</v>
      </c>
      <c r="F690" s="37">
        <v>11.25</v>
      </c>
      <c r="G690" s="37">
        <v>0.36</v>
      </c>
      <c r="H690" s="37">
        <v>-155.21</v>
      </c>
      <c r="I690" s="42">
        <f>IF(Table2[[#This Row],[Order Priority]]=Introduction!$B$42,1,0)</f>
        <v>0</v>
      </c>
      <c r="J690" s="42">
        <f>IF(Table2[[#This Row],[Order Priority]]=Introduction!$B$43,1,0)</f>
        <v>1</v>
      </c>
      <c r="K690" s="42">
        <f>IF(Table2[[#This Row],[Order Priority]]=Introduction!$B$44,1,0)</f>
        <v>0</v>
      </c>
      <c r="L690" s="42">
        <f>IF(Table2[[#This Row],[Order Priority]]=Introduction!$B$45,1,0)</f>
        <v>0</v>
      </c>
      <c r="M690" s="42">
        <f>IF(Table2[[#This Row],[Ship Mode]]=Introduction!$C$42,1,0)</f>
        <v>0</v>
      </c>
      <c r="N690" s="41">
        <f>IF(Table2[[#This Row],[Ship Mode]]=Introduction!$C$44,1,0)</f>
        <v>1</v>
      </c>
      <c r="O690" s="41">
        <f>IF(Table2[[#This Row],[Customer Segment]]=Introduction!$D$45,1,0)</f>
        <v>0</v>
      </c>
      <c r="P690" s="41">
        <f>IF(Table2[[#This Row],[Customer Segment]]=Introduction!$D$42,1,0)</f>
        <v>0</v>
      </c>
      <c r="Q690" s="41">
        <f>IF(Table2[[#This Row],[Customer Segment]]=Introduction!$D$44,1,0)</f>
        <v>0</v>
      </c>
      <c r="R690" s="34">
        <v>105.75</v>
      </c>
      <c r="S6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108.02499049119245</v>
      </c>
    </row>
    <row r="691" spans="1:19" x14ac:dyDescent="0.2">
      <c r="A691" s="1" t="s">
        <v>13</v>
      </c>
      <c r="B691" s="1" t="s">
        <v>14</v>
      </c>
      <c r="C691" s="1" t="s">
        <v>15</v>
      </c>
      <c r="D691" s="39">
        <v>0.06</v>
      </c>
      <c r="E691" s="39">
        <v>19.98</v>
      </c>
      <c r="F691" s="39">
        <v>10.49</v>
      </c>
      <c r="G691" s="39">
        <v>0.49</v>
      </c>
      <c r="H691" s="39">
        <v>514.17719999999997</v>
      </c>
      <c r="I691" s="42">
        <f>IF(Table2[[#This Row],[Order Priority]]=Introduction!$B$42,1,0)</f>
        <v>0</v>
      </c>
      <c r="J691" s="42">
        <f>IF(Table2[[#This Row],[Order Priority]]=Introduction!$B$43,1,0)</f>
        <v>1</v>
      </c>
      <c r="K691" s="42">
        <f>IF(Table2[[#This Row],[Order Priority]]=Introduction!$B$44,1,0)</f>
        <v>0</v>
      </c>
      <c r="L691" s="42">
        <f>IF(Table2[[#This Row],[Order Priority]]=Introduction!$B$45,1,0)</f>
        <v>0</v>
      </c>
      <c r="M691" s="42">
        <f>IF(Table2[[#This Row],[Ship Mode]]=Introduction!$C$42,1,0)</f>
        <v>0</v>
      </c>
      <c r="N691" s="41">
        <f>IF(Table2[[#This Row],[Ship Mode]]=Introduction!$C$44,1,0)</f>
        <v>1</v>
      </c>
      <c r="O691" s="41">
        <f>IF(Table2[[#This Row],[Customer Segment]]=Introduction!$D$45,1,0)</f>
        <v>0</v>
      </c>
      <c r="P691" s="41">
        <f>IF(Table2[[#This Row],[Customer Segment]]=Introduction!$D$42,1,0)</f>
        <v>1</v>
      </c>
      <c r="Q691" s="41">
        <f>IF(Table2[[#This Row],[Customer Segment]]=Introduction!$D$44,1,0)</f>
        <v>0</v>
      </c>
      <c r="R691" s="1">
        <v>103.37</v>
      </c>
      <c r="S6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852.24404187140101</v>
      </c>
    </row>
    <row r="692" spans="1:19" x14ac:dyDescent="0.2">
      <c r="A692" s="1" t="s">
        <v>13</v>
      </c>
      <c r="B692" s="1" t="s">
        <v>14</v>
      </c>
      <c r="C692" s="1" t="s">
        <v>15</v>
      </c>
      <c r="D692" s="37">
        <v>0.08</v>
      </c>
      <c r="E692" s="37">
        <v>1.76</v>
      </c>
      <c r="F692" s="37">
        <v>4.8600000000000003</v>
      </c>
      <c r="G692" s="37">
        <v>0.41</v>
      </c>
      <c r="H692" s="37">
        <v>235.65600000000001</v>
      </c>
      <c r="I692" s="42">
        <f>IF(Table2[[#This Row],[Order Priority]]=Introduction!$B$42,1,0)</f>
        <v>0</v>
      </c>
      <c r="J692" s="42">
        <f>IF(Table2[[#This Row],[Order Priority]]=Introduction!$B$43,1,0)</f>
        <v>1</v>
      </c>
      <c r="K692" s="42">
        <f>IF(Table2[[#This Row],[Order Priority]]=Introduction!$B$44,1,0)</f>
        <v>0</v>
      </c>
      <c r="L692" s="42">
        <f>IF(Table2[[#This Row],[Order Priority]]=Introduction!$B$45,1,0)</f>
        <v>0</v>
      </c>
      <c r="M692" s="42">
        <f>IF(Table2[[#This Row],[Ship Mode]]=Introduction!$C$42,1,0)</f>
        <v>0</v>
      </c>
      <c r="N692" s="41">
        <f>IF(Table2[[#This Row],[Ship Mode]]=Introduction!$C$44,1,0)</f>
        <v>1</v>
      </c>
      <c r="O692" s="41">
        <f>IF(Table2[[#This Row],[Customer Segment]]=Introduction!$D$45,1,0)</f>
        <v>0</v>
      </c>
      <c r="P692" s="41">
        <f>IF(Table2[[#This Row],[Customer Segment]]=Introduction!$D$42,1,0)</f>
        <v>1</v>
      </c>
      <c r="Q692" s="41">
        <f>IF(Table2[[#This Row],[Customer Segment]]=Introduction!$D$44,1,0)</f>
        <v>0</v>
      </c>
      <c r="R692" s="34">
        <v>40.22</v>
      </c>
      <c r="S6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274.62370933775134</v>
      </c>
    </row>
    <row r="693" spans="1:19" x14ac:dyDescent="0.2">
      <c r="A693" s="1" t="s">
        <v>13</v>
      </c>
      <c r="B693" s="1" t="s">
        <v>14</v>
      </c>
      <c r="C693" s="1" t="s">
        <v>47</v>
      </c>
      <c r="D693" s="39">
        <v>0.08</v>
      </c>
      <c r="E693" s="39">
        <v>22.23</v>
      </c>
      <c r="F693" s="39">
        <v>3.63</v>
      </c>
      <c r="G693" s="39">
        <v>0.52</v>
      </c>
      <c r="H693" s="39">
        <v>-29.61</v>
      </c>
      <c r="I693" s="42">
        <f>IF(Table2[[#This Row],[Order Priority]]=Introduction!$B$42,1,0)</f>
        <v>0</v>
      </c>
      <c r="J693" s="42">
        <f>IF(Table2[[#This Row],[Order Priority]]=Introduction!$B$43,1,0)</f>
        <v>1</v>
      </c>
      <c r="K693" s="42">
        <f>IF(Table2[[#This Row],[Order Priority]]=Introduction!$B$44,1,0)</f>
        <v>0</v>
      </c>
      <c r="L693" s="42">
        <f>IF(Table2[[#This Row],[Order Priority]]=Introduction!$B$45,1,0)</f>
        <v>0</v>
      </c>
      <c r="M693" s="42">
        <f>IF(Table2[[#This Row],[Ship Mode]]=Introduction!$C$42,1,0)</f>
        <v>0</v>
      </c>
      <c r="N693" s="41">
        <f>IF(Table2[[#This Row],[Ship Mode]]=Introduction!$C$44,1,0)</f>
        <v>1</v>
      </c>
      <c r="O693" s="41">
        <f>IF(Table2[[#This Row],[Customer Segment]]=Introduction!$D$45,1,0)</f>
        <v>0</v>
      </c>
      <c r="P693" s="41">
        <f>IF(Table2[[#This Row],[Customer Segment]]=Introduction!$D$42,1,0)</f>
        <v>0</v>
      </c>
      <c r="Q693" s="41">
        <f>IF(Table2[[#This Row],[Customer Segment]]=Introduction!$D$44,1,0)</f>
        <v>1</v>
      </c>
      <c r="R693" s="1">
        <v>210.33</v>
      </c>
      <c r="S6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183.9292948337677</v>
      </c>
    </row>
    <row r="694" spans="1:19" x14ac:dyDescent="0.2">
      <c r="A694" s="1" t="s">
        <v>23</v>
      </c>
      <c r="B694" s="1" t="s">
        <v>2</v>
      </c>
      <c r="C694" s="1" t="s">
        <v>47</v>
      </c>
      <c r="D694" s="37">
        <v>0.09</v>
      </c>
      <c r="E694" s="37">
        <v>90.97</v>
      </c>
      <c r="F694" s="37">
        <v>14</v>
      </c>
      <c r="G694" s="37">
        <v>0.36</v>
      </c>
      <c r="H694" s="37">
        <v>35.29</v>
      </c>
      <c r="I694" s="42">
        <f>IF(Table2[[#This Row],[Order Priority]]=Introduction!$B$42,1,0)</f>
        <v>0</v>
      </c>
      <c r="J694" s="42">
        <f>IF(Table2[[#This Row],[Order Priority]]=Introduction!$B$43,1,0)</f>
        <v>0</v>
      </c>
      <c r="K694" s="42">
        <f>IF(Table2[[#This Row],[Order Priority]]=Introduction!$B$44,1,0)</f>
        <v>1</v>
      </c>
      <c r="L694" s="42">
        <f>IF(Table2[[#This Row],[Order Priority]]=Introduction!$B$45,1,0)</f>
        <v>0</v>
      </c>
      <c r="M694" s="42">
        <f>IF(Table2[[#This Row],[Ship Mode]]=Introduction!$C$42,1,0)</f>
        <v>1</v>
      </c>
      <c r="N694" s="41">
        <f>IF(Table2[[#This Row],[Ship Mode]]=Introduction!$C$44,1,0)</f>
        <v>0</v>
      </c>
      <c r="O694" s="41">
        <f>IF(Table2[[#This Row],[Customer Segment]]=Introduction!$D$45,1,0)</f>
        <v>0</v>
      </c>
      <c r="P694" s="41">
        <f>IF(Table2[[#This Row],[Customer Segment]]=Introduction!$D$42,1,0)</f>
        <v>0</v>
      </c>
      <c r="Q694" s="41">
        <f>IF(Table2[[#This Row],[Customer Segment]]=Introduction!$D$44,1,0)</f>
        <v>1</v>
      </c>
      <c r="R694" s="34">
        <v>260</v>
      </c>
      <c r="S6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891.47442912621125</v>
      </c>
    </row>
    <row r="695" spans="1:19" x14ac:dyDescent="0.2">
      <c r="A695" s="1" t="s">
        <v>92</v>
      </c>
      <c r="B695" s="1" t="s">
        <v>63</v>
      </c>
      <c r="C695" s="1" t="s">
        <v>70</v>
      </c>
      <c r="D695" s="39">
        <v>0.06</v>
      </c>
      <c r="E695" s="39">
        <v>3499.99</v>
      </c>
      <c r="F695" s="39">
        <v>24.49</v>
      </c>
      <c r="G695" s="39">
        <v>0.37</v>
      </c>
      <c r="H695" s="39">
        <v>-68.432000000000002</v>
      </c>
      <c r="I695" s="42">
        <f>IF(Table2[[#This Row],[Order Priority]]=Introduction!$B$42,1,0)</f>
        <v>0</v>
      </c>
      <c r="J695" s="42">
        <f>IF(Table2[[#This Row],[Order Priority]]=Introduction!$B$43,1,0)</f>
        <v>0</v>
      </c>
      <c r="K695" s="42">
        <f>IF(Table2[[#This Row],[Order Priority]]=Introduction!$B$44,1,0)</f>
        <v>0</v>
      </c>
      <c r="L695" s="42">
        <f>IF(Table2[[#This Row],[Order Priority]]=Introduction!$B$45,1,0)</f>
        <v>1</v>
      </c>
      <c r="M695" s="42">
        <f>IF(Table2[[#This Row],[Ship Mode]]=Introduction!$C$42,1,0)</f>
        <v>0</v>
      </c>
      <c r="N695" s="41">
        <f>IF(Table2[[#This Row],[Ship Mode]]=Introduction!$C$44,1,0)</f>
        <v>0</v>
      </c>
      <c r="O695" s="41">
        <f>IF(Table2[[#This Row],[Customer Segment]]=Introduction!$D$45,1,0)</f>
        <v>0</v>
      </c>
      <c r="P695" s="41">
        <f>IF(Table2[[#This Row],[Customer Segment]]=Introduction!$D$42,1,0)</f>
        <v>0</v>
      </c>
      <c r="Q695" s="41">
        <f>IF(Table2[[#This Row],[Customer Segment]]=Introduction!$D$44,1,0)</f>
        <v>0</v>
      </c>
      <c r="R695" s="1">
        <v>3550.28</v>
      </c>
      <c r="S6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11408.29985301928</v>
      </c>
    </row>
    <row r="696" spans="1:19" x14ac:dyDescent="0.2">
      <c r="A696" s="1" t="s">
        <v>46</v>
      </c>
      <c r="B696" s="1" t="s">
        <v>14</v>
      </c>
      <c r="C696" s="1" t="s">
        <v>47</v>
      </c>
      <c r="D696" s="37">
        <v>0.09</v>
      </c>
      <c r="E696" s="37">
        <v>5.78</v>
      </c>
      <c r="F696" s="37">
        <v>5.67</v>
      </c>
      <c r="G696" s="37">
        <v>0.36</v>
      </c>
      <c r="H696" s="37">
        <v>-7.96</v>
      </c>
      <c r="I696" s="42">
        <f>IF(Table2[[#This Row],[Order Priority]]=Introduction!$B$42,1,0)</f>
        <v>0</v>
      </c>
      <c r="J696" s="42">
        <f>IF(Table2[[#This Row],[Order Priority]]=Introduction!$B$43,1,0)</f>
        <v>0</v>
      </c>
      <c r="K696" s="42">
        <f>IF(Table2[[#This Row],[Order Priority]]=Introduction!$B$44,1,0)</f>
        <v>0</v>
      </c>
      <c r="L696" s="42">
        <f>IF(Table2[[#This Row],[Order Priority]]=Introduction!$B$45,1,0)</f>
        <v>0</v>
      </c>
      <c r="M696" s="42">
        <f>IF(Table2[[#This Row],[Ship Mode]]=Introduction!$C$42,1,0)</f>
        <v>0</v>
      </c>
      <c r="N696" s="41">
        <f>IF(Table2[[#This Row],[Ship Mode]]=Introduction!$C$44,1,0)</f>
        <v>1</v>
      </c>
      <c r="O696" s="41">
        <f>IF(Table2[[#This Row],[Customer Segment]]=Introduction!$D$45,1,0)</f>
        <v>0</v>
      </c>
      <c r="P696" s="41">
        <f>IF(Table2[[#This Row],[Customer Segment]]=Introduction!$D$42,1,0)</f>
        <v>0</v>
      </c>
      <c r="Q696" s="41">
        <f>IF(Table2[[#This Row],[Customer Segment]]=Introduction!$D$44,1,0)</f>
        <v>1</v>
      </c>
      <c r="R696" s="34">
        <v>11.35</v>
      </c>
      <c r="S6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274.86284292718904</v>
      </c>
    </row>
    <row r="697" spans="1:19" x14ac:dyDescent="0.2">
      <c r="A697" s="1" t="s">
        <v>46</v>
      </c>
      <c r="B697" s="1" t="s">
        <v>2</v>
      </c>
      <c r="C697" s="1" t="s">
        <v>47</v>
      </c>
      <c r="D697" s="39">
        <v>0.05</v>
      </c>
      <c r="E697" s="39">
        <v>535.64</v>
      </c>
      <c r="F697" s="39">
        <v>14.7</v>
      </c>
      <c r="G697" s="39">
        <v>0.59</v>
      </c>
      <c r="H697" s="39">
        <v>4407.4399999999996</v>
      </c>
      <c r="I697" s="42">
        <f>IF(Table2[[#This Row],[Order Priority]]=Introduction!$B$42,1,0)</f>
        <v>0</v>
      </c>
      <c r="J697" s="42">
        <f>IF(Table2[[#This Row],[Order Priority]]=Introduction!$B$43,1,0)</f>
        <v>0</v>
      </c>
      <c r="K697" s="42">
        <f>IF(Table2[[#This Row],[Order Priority]]=Introduction!$B$44,1,0)</f>
        <v>0</v>
      </c>
      <c r="L697" s="42">
        <f>IF(Table2[[#This Row],[Order Priority]]=Introduction!$B$45,1,0)</f>
        <v>0</v>
      </c>
      <c r="M697" s="42">
        <f>IF(Table2[[#This Row],[Ship Mode]]=Introduction!$C$42,1,0)</f>
        <v>1</v>
      </c>
      <c r="N697" s="41">
        <f>IF(Table2[[#This Row],[Ship Mode]]=Introduction!$C$44,1,0)</f>
        <v>0</v>
      </c>
      <c r="O697" s="41">
        <f>IF(Table2[[#This Row],[Customer Segment]]=Introduction!$D$45,1,0)</f>
        <v>0</v>
      </c>
      <c r="P697" s="41">
        <f>IF(Table2[[#This Row],[Customer Segment]]=Introduction!$D$42,1,0)</f>
        <v>0</v>
      </c>
      <c r="Q697" s="41">
        <f>IF(Table2[[#This Row],[Customer Segment]]=Introduction!$D$44,1,0)</f>
        <v>1</v>
      </c>
      <c r="R697" s="1">
        <v>7029.1</v>
      </c>
      <c r="S6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7120.1119589645805</v>
      </c>
    </row>
    <row r="698" spans="1:19" x14ac:dyDescent="0.2">
      <c r="A698" s="1" t="s">
        <v>13</v>
      </c>
      <c r="B698" s="1" t="s">
        <v>2</v>
      </c>
      <c r="C698" s="1" t="s">
        <v>3</v>
      </c>
      <c r="D698" s="37">
        <v>0.08</v>
      </c>
      <c r="E698" s="37">
        <v>170.98</v>
      </c>
      <c r="F698" s="37">
        <v>35.89</v>
      </c>
      <c r="G698" s="37">
        <v>0.66</v>
      </c>
      <c r="H698" s="37">
        <v>-119.812</v>
      </c>
      <c r="I698" s="42">
        <f>IF(Table2[[#This Row],[Order Priority]]=Introduction!$B$42,1,0)</f>
        <v>0</v>
      </c>
      <c r="J698" s="42">
        <f>IF(Table2[[#This Row],[Order Priority]]=Introduction!$B$43,1,0)</f>
        <v>1</v>
      </c>
      <c r="K698" s="42">
        <f>IF(Table2[[#This Row],[Order Priority]]=Introduction!$B$44,1,0)</f>
        <v>0</v>
      </c>
      <c r="L698" s="42">
        <f>IF(Table2[[#This Row],[Order Priority]]=Introduction!$B$45,1,0)</f>
        <v>0</v>
      </c>
      <c r="M698" s="42">
        <f>IF(Table2[[#This Row],[Ship Mode]]=Introduction!$C$42,1,0)</f>
        <v>1</v>
      </c>
      <c r="N698" s="41">
        <f>IF(Table2[[#This Row],[Ship Mode]]=Introduction!$C$44,1,0)</f>
        <v>0</v>
      </c>
      <c r="O698" s="41">
        <f>IF(Table2[[#This Row],[Customer Segment]]=Introduction!$D$45,1,0)</f>
        <v>1</v>
      </c>
      <c r="P698" s="41">
        <f>IF(Table2[[#This Row],[Customer Segment]]=Introduction!$D$42,1,0)</f>
        <v>0</v>
      </c>
      <c r="Q698" s="41">
        <f>IF(Table2[[#This Row],[Customer Segment]]=Introduction!$D$44,1,0)</f>
        <v>0</v>
      </c>
      <c r="R698" s="34">
        <v>199.48</v>
      </c>
      <c r="S6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1722.5876845233422</v>
      </c>
    </row>
    <row r="699" spans="1:19" x14ac:dyDescent="0.2">
      <c r="A699" s="1" t="s">
        <v>46</v>
      </c>
      <c r="B699" s="1" t="s">
        <v>14</v>
      </c>
      <c r="C699" s="1" t="s">
        <v>3</v>
      </c>
      <c r="D699" s="39">
        <v>0</v>
      </c>
      <c r="E699" s="39">
        <v>3.69</v>
      </c>
      <c r="F699" s="39">
        <v>0.5</v>
      </c>
      <c r="G699" s="39">
        <v>0.38</v>
      </c>
      <c r="H699" s="39">
        <v>-37.5291</v>
      </c>
      <c r="I699" s="42">
        <f>IF(Table2[[#This Row],[Order Priority]]=Introduction!$B$42,1,0)</f>
        <v>0</v>
      </c>
      <c r="J699" s="42">
        <f>IF(Table2[[#This Row],[Order Priority]]=Introduction!$B$43,1,0)</f>
        <v>0</v>
      </c>
      <c r="K699" s="42">
        <f>IF(Table2[[#This Row],[Order Priority]]=Introduction!$B$44,1,0)</f>
        <v>0</v>
      </c>
      <c r="L699" s="42">
        <f>IF(Table2[[#This Row],[Order Priority]]=Introduction!$B$45,1,0)</f>
        <v>0</v>
      </c>
      <c r="M699" s="42">
        <f>IF(Table2[[#This Row],[Ship Mode]]=Introduction!$C$42,1,0)</f>
        <v>0</v>
      </c>
      <c r="N699" s="41">
        <f>IF(Table2[[#This Row],[Ship Mode]]=Introduction!$C$44,1,0)</f>
        <v>1</v>
      </c>
      <c r="O699" s="41">
        <f>IF(Table2[[#This Row],[Customer Segment]]=Introduction!$D$45,1,0)</f>
        <v>1</v>
      </c>
      <c r="P699" s="41">
        <f>IF(Table2[[#This Row],[Customer Segment]]=Introduction!$D$42,1,0)</f>
        <v>0</v>
      </c>
      <c r="Q699" s="41">
        <f>IF(Table2[[#This Row],[Customer Segment]]=Introduction!$D$44,1,0)</f>
        <v>0</v>
      </c>
      <c r="R699" s="1">
        <v>4</v>
      </c>
      <c r="S6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131.76303868784791</v>
      </c>
    </row>
    <row r="700" spans="1:19" x14ac:dyDescent="0.2">
      <c r="A700" s="1" t="s">
        <v>46</v>
      </c>
      <c r="B700" s="1" t="s">
        <v>63</v>
      </c>
      <c r="C700" s="1" t="s">
        <v>3</v>
      </c>
      <c r="D700" s="37">
        <v>0.02</v>
      </c>
      <c r="E700" s="37">
        <v>175.99</v>
      </c>
      <c r="F700" s="37">
        <v>4.99</v>
      </c>
      <c r="G700" s="37">
        <v>0.59</v>
      </c>
      <c r="H700" s="37">
        <v>101.49</v>
      </c>
      <c r="I700" s="42">
        <f>IF(Table2[[#This Row],[Order Priority]]=Introduction!$B$42,1,0)</f>
        <v>0</v>
      </c>
      <c r="J700" s="42">
        <f>IF(Table2[[#This Row],[Order Priority]]=Introduction!$B$43,1,0)</f>
        <v>0</v>
      </c>
      <c r="K700" s="42">
        <f>IF(Table2[[#This Row],[Order Priority]]=Introduction!$B$44,1,0)</f>
        <v>0</v>
      </c>
      <c r="L700" s="42">
        <f>IF(Table2[[#This Row],[Order Priority]]=Introduction!$B$45,1,0)</f>
        <v>0</v>
      </c>
      <c r="M700" s="42">
        <f>IF(Table2[[#This Row],[Ship Mode]]=Introduction!$C$42,1,0)</f>
        <v>0</v>
      </c>
      <c r="N700" s="41">
        <f>IF(Table2[[#This Row],[Ship Mode]]=Introduction!$C$44,1,0)</f>
        <v>0</v>
      </c>
      <c r="O700" s="41">
        <f>IF(Table2[[#This Row],[Customer Segment]]=Introduction!$D$45,1,0)</f>
        <v>1</v>
      </c>
      <c r="P700" s="41">
        <f>IF(Table2[[#This Row],[Customer Segment]]=Introduction!$D$42,1,0)</f>
        <v>0</v>
      </c>
      <c r="Q700" s="41">
        <f>IF(Table2[[#This Row],[Customer Segment]]=Introduction!$D$44,1,0)</f>
        <v>0</v>
      </c>
      <c r="R700" s="34">
        <v>589.79999999999995</v>
      </c>
      <c r="S7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1017.1849356240723</v>
      </c>
    </row>
    <row r="701" spans="1:19" x14ac:dyDescent="0.2">
      <c r="A701" s="1" t="s">
        <v>46</v>
      </c>
      <c r="B701" s="1" t="s">
        <v>63</v>
      </c>
      <c r="C701" s="1" t="s">
        <v>15</v>
      </c>
      <c r="D701" s="39">
        <v>0</v>
      </c>
      <c r="E701" s="39">
        <v>8.33</v>
      </c>
      <c r="F701" s="39">
        <v>1.99</v>
      </c>
      <c r="G701" s="39">
        <v>0.52</v>
      </c>
      <c r="H701" s="39">
        <v>74.181899999999999</v>
      </c>
      <c r="I701" s="42">
        <f>IF(Table2[[#This Row],[Order Priority]]=Introduction!$B$42,1,0)</f>
        <v>0</v>
      </c>
      <c r="J701" s="42">
        <f>IF(Table2[[#This Row],[Order Priority]]=Introduction!$B$43,1,0)</f>
        <v>0</v>
      </c>
      <c r="K701" s="42">
        <f>IF(Table2[[#This Row],[Order Priority]]=Introduction!$B$44,1,0)</f>
        <v>0</v>
      </c>
      <c r="L701" s="42">
        <f>IF(Table2[[#This Row],[Order Priority]]=Introduction!$B$45,1,0)</f>
        <v>0</v>
      </c>
      <c r="M701" s="42">
        <f>IF(Table2[[#This Row],[Ship Mode]]=Introduction!$C$42,1,0)</f>
        <v>0</v>
      </c>
      <c r="N701" s="41">
        <f>IF(Table2[[#This Row],[Ship Mode]]=Introduction!$C$44,1,0)</f>
        <v>0</v>
      </c>
      <c r="O701" s="41">
        <f>IF(Table2[[#This Row],[Customer Segment]]=Introduction!$D$45,1,0)</f>
        <v>0</v>
      </c>
      <c r="P701" s="41">
        <f>IF(Table2[[#This Row],[Customer Segment]]=Introduction!$D$42,1,0)</f>
        <v>1</v>
      </c>
      <c r="Q701" s="41">
        <f>IF(Table2[[#This Row],[Customer Segment]]=Introduction!$D$44,1,0)</f>
        <v>0</v>
      </c>
      <c r="R701" s="1">
        <v>107.51</v>
      </c>
      <c r="S7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316.12924581297483</v>
      </c>
    </row>
    <row r="702" spans="1:19" x14ac:dyDescent="0.2">
      <c r="A702" s="1" t="s">
        <v>46</v>
      </c>
      <c r="B702" s="1" t="s">
        <v>63</v>
      </c>
      <c r="C702" s="1" t="s">
        <v>15</v>
      </c>
      <c r="D702" s="37">
        <v>0</v>
      </c>
      <c r="E702" s="37">
        <v>8.33</v>
      </c>
      <c r="F702" s="37">
        <v>1.99</v>
      </c>
      <c r="G702" s="37">
        <v>0.52</v>
      </c>
      <c r="H702" s="37">
        <v>82.31</v>
      </c>
      <c r="I702" s="42">
        <f>IF(Table2[[#This Row],[Order Priority]]=Introduction!$B$42,1,0)</f>
        <v>0</v>
      </c>
      <c r="J702" s="42">
        <f>IF(Table2[[#This Row],[Order Priority]]=Introduction!$B$43,1,0)</f>
        <v>0</v>
      </c>
      <c r="K702" s="42">
        <f>IF(Table2[[#This Row],[Order Priority]]=Introduction!$B$44,1,0)</f>
        <v>0</v>
      </c>
      <c r="L702" s="42">
        <f>IF(Table2[[#This Row],[Order Priority]]=Introduction!$B$45,1,0)</f>
        <v>0</v>
      </c>
      <c r="M702" s="42">
        <f>IF(Table2[[#This Row],[Ship Mode]]=Introduction!$C$42,1,0)</f>
        <v>0</v>
      </c>
      <c r="N702" s="41">
        <f>IF(Table2[[#This Row],[Ship Mode]]=Introduction!$C$44,1,0)</f>
        <v>0</v>
      </c>
      <c r="O702" s="41">
        <f>IF(Table2[[#This Row],[Customer Segment]]=Introduction!$D$45,1,0)</f>
        <v>0</v>
      </c>
      <c r="P702" s="41">
        <f>IF(Table2[[#This Row],[Customer Segment]]=Introduction!$D$42,1,0)</f>
        <v>1</v>
      </c>
      <c r="Q702" s="41">
        <f>IF(Table2[[#This Row],[Customer Segment]]=Introduction!$D$44,1,0)</f>
        <v>0</v>
      </c>
      <c r="R702" s="34">
        <v>421.08</v>
      </c>
      <c r="S7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324.45262928707092</v>
      </c>
    </row>
    <row r="703" spans="1:19" x14ac:dyDescent="0.2">
      <c r="A703" s="1" t="s">
        <v>46</v>
      </c>
      <c r="B703" s="1" t="s">
        <v>2</v>
      </c>
      <c r="C703" s="1" t="s">
        <v>15</v>
      </c>
      <c r="D703" s="39">
        <v>0.06</v>
      </c>
      <c r="E703" s="39">
        <v>355.98</v>
      </c>
      <c r="F703" s="39">
        <v>58.92</v>
      </c>
      <c r="G703" s="39">
        <v>0.64</v>
      </c>
      <c r="H703" s="39">
        <v>1660.92</v>
      </c>
      <c r="I703" s="42">
        <f>IF(Table2[[#This Row],[Order Priority]]=Introduction!$B$42,1,0)</f>
        <v>0</v>
      </c>
      <c r="J703" s="42">
        <f>IF(Table2[[#This Row],[Order Priority]]=Introduction!$B$43,1,0)</f>
        <v>0</v>
      </c>
      <c r="K703" s="42">
        <f>IF(Table2[[#This Row],[Order Priority]]=Introduction!$B$44,1,0)</f>
        <v>0</v>
      </c>
      <c r="L703" s="42">
        <f>IF(Table2[[#This Row],[Order Priority]]=Introduction!$B$45,1,0)</f>
        <v>0</v>
      </c>
      <c r="M703" s="42">
        <f>IF(Table2[[#This Row],[Ship Mode]]=Introduction!$C$42,1,0)</f>
        <v>1</v>
      </c>
      <c r="N703" s="41">
        <f>IF(Table2[[#This Row],[Ship Mode]]=Introduction!$C$44,1,0)</f>
        <v>0</v>
      </c>
      <c r="O703" s="41">
        <f>IF(Table2[[#This Row],[Customer Segment]]=Introduction!$D$45,1,0)</f>
        <v>0</v>
      </c>
      <c r="P703" s="41">
        <f>IF(Table2[[#This Row],[Customer Segment]]=Introduction!$D$42,1,0)</f>
        <v>1</v>
      </c>
      <c r="Q703" s="41">
        <f>IF(Table2[[#This Row],[Customer Segment]]=Introduction!$D$44,1,0)</f>
        <v>0</v>
      </c>
      <c r="R703" s="1">
        <v>5086.08</v>
      </c>
      <c r="S7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4942.4862897698422</v>
      </c>
    </row>
    <row r="704" spans="1:19" x14ac:dyDescent="0.2">
      <c r="A704" s="1" t="s">
        <v>23</v>
      </c>
      <c r="B704" s="1" t="s">
        <v>14</v>
      </c>
      <c r="C704" s="1" t="s">
        <v>70</v>
      </c>
      <c r="D704" s="37">
        <v>0.08</v>
      </c>
      <c r="E704" s="37">
        <v>2.08</v>
      </c>
      <c r="F704" s="37">
        <v>5.33</v>
      </c>
      <c r="G704" s="37">
        <v>0.43</v>
      </c>
      <c r="H704" s="37">
        <v>-129.01</v>
      </c>
      <c r="I704" s="42">
        <f>IF(Table2[[#This Row],[Order Priority]]=Introduction!$B$42,1,0)</f>
        <v>0</v>
      </c>
      <c r="J704" s="42">
        <f>IF(Table2[[#This Row],[Order Priority]]=Introduction!$B$43,1,0)</f>
        <v>0</v>
      </c>
      <c r="K704" s="42">
        <f>IF(Table2[[#This Row],[Order Priority]]=Introduction!$B$44,1,0)</f>
        <v>1</v>
      </c>
      <c r="L704" s="42">
        <f>IF(Table2[[#This Row],[Order Priority]]=Introduction!$B$45,1,0)</f>
        <v>0</v>
      </c>
      <c r="M704" s="42">
        <f>IF(Table2[[#This Row],[Ship Mode]]=Introduction!$C$42,1,0)</f>
        <v>0</v>
      </c>
      <c r="N704" s="41">
        <f>IF(Table2[[#This Row],[Ship Mode]]=Introduction!$C$44,1,0)</f>
        <v>1</v>
      </c>
      <c r="O704" s="41">
        <f>IF(Table2[[#This Row],[Customer Segment]]=Introduction!$D$45,1,0)</f>
        <v>0</v>
      </c>
      <c r="P704" s="41">
        <f>IF(Table2[[#This Row],[Customer Segment]]=Introduction!$D$42,1,0)</f>
        <v>0</v>
      </c>
      <c r="Q704" s="41">
        <f>IF(Table2[[#This Row],[Customer Segment]]=Introduction!$D$44,1,0)</f>
        <v>0</v>
      </c>
      <c r="R704" s="34">
        <v>19.670000000000002</v>
      </c>
      <c r="S7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43.005657189174826</v>
      </c>
    </row>
    <row r="705" spans="1:19" x14ac:dyDescent="0.2">
      <c r="A705" s="1" t="s">
        <v>46</v>
      </c>
      <c r="B705" s="1" t="s">
        <v>14</v>
      </c>
      <c r="C705" s="1" t="s">
        <v>70</v>
      </c>
      <c r="D705" s="39">
        <v>0.05</v>
      </c>
      <c r="E705" s="39">
        <v>10.98</v>
      </c>
      <c r="F705" s="39">
        <v>4.8</v>
      </c>
      <c r="G705" s="39">
        <v>0.36</v>
      </c>
      <c r="H705" s="39">
        <v>90.62</v>
      </c>
      <c r="I705" s="42">
        <f>IF(Table2[[#This Row],[Order Priority]]=Introduction!$B$42,1,0)</f>
        <v>0</v>
      </c>
      <c r="J705" s="42">
        <f>IF(Table2[[#This Row],[Order Priority]]=Introduction!$B$43,1,0)</f>
        <v>0</v>
      </c>
      <c r="K705" s="42">
        <f>IF(Table2[[#This Row],[Order Priority]]=Introduction!$B$44,1,0)</f>
        <v>0</v>
      </c>
      <c r="L705" s="42">
        <f>IF(Table2[[#This Row],[Order Priority]]=Introduction!$B$45,1,0)</f>
        <v>0</v>
      </c>
      <c r="M705" s="42">
        <f>IF(Table2[[#This Row],[Ship Mode]]=Introduction!$C$42,1,0)</f>
        <v>0</v>
      </c>
      <c r="N705" s="41">
        <f>IF(Table2[[#This Row],[Ship Mode]]=Introduction!$C$44,1,0)</f>
        <v>1</v>
      </c>
      <c r="O705" s="41">
        <f>IF(Table2[[#This Row],[Customer Segment]]=Introduction!$D$45,1,0)</f>
        <v>0</v>
      </c>
      <c r="P705" s="41">
        <f>IF(Table2[[#This Row],[Customer Segment]]=Introduction!$D$42,1,0)</f>
        <v>0</v>
      </c>
      <c r="Q705" s="41">
        <f>IF(Table2[[#This Row],[Customer Segment]]=Introduction!$D$44,1,0)</f>
        <v>0</v>
      </c>
      <c r="R705" s="1">
        <v>243.11</v>
      </c>
      <c r="S7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364.05202079708511</v>
      </c>
    </row>
    <row r="706" spans="1:19" x14ac:dyDescent="0.2">
      <c r="A706" s="1" t="s">
        <v>1</v>
      </c>
      <c r="B706" s="1" t="s">
        <v>2</v>
      </c>
      <c r="C706" s="1" t="s">
        <v>15</v>
      </c>
      <c r="D706" s="37">
        <v>0.02</v>
      </c>
      <c r="E706" s="37">
        <v>280.98</v>
      </c>
      <c r="F706" s="37">
        <v>57</v>
      </c>
      <c r="G706" s="37">
        <v>0.78</v>
      </c>
      <c r="H706" s="37">
        <v>1141.7940000000001</v>
      </c>
      <c r="I706" s="42">
        <f>IF(Table2[[#This Row],[Order Priority]]=Introduction!$B$42,1,0)</f>
        <v>1</v>
      </c>
      <c r="J706" s="42">
        <f>IF(Table2[[#This Row],[Order Priority]]=Introduction!$B$43,1,0)</f>
        <v>0</v>
      </c>
      <c r="K706" s="42">
        <f>IF(Table2[[#This Row],[Order Priority]]=Introduction!$B$44,1,0)</f>
        <v>0</v>
      </c>
      <c r="L706" s="42">
        <f>IF(Table2[[#This Row],[Order Priority]]=Introduction!$B$45,1,0)</f>
        <v>0</v>
      </c>
      <c r="M706" s="42">
        <f>IF(Table2[[#This Row],[Ship Mode]]=Introduction!$C$42,1,0)</f>
        <v>1</v>
      </c>
      <c r="N706" s="41">
        <f>IF(Table2[[#This Row],[Ship Mode]]=Introduction!$C$44,1,0)</f>
        <v>0</v>
      </c>
      <c r="O706" s="41">
        <f>IF(Table2[[#This Row],[Customer Segment]]=Introduction!$D$45,1,0)</f>
        <v>0</v>
      </c>
      <c r="P706" s="41">
        <f>IF(Table2[[#This Row],[Customer Segment]]=Introduction!$D$42,1,0)</f>
        <v>1</v>
      </c>
      <c r="Q706" s="41">
        <f>IF(Table2[[#This Row],[Customer Segment]]=Introduction!$D$44,1,0)</f>
        <v>0</v>
      </c>
      <c r="R706" s="34">
        <v>1128.74</v>
      </c>
      <c r="S7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4354.6135082589117</v>
      </c>
    </row>
    <row r="707" spans="1:19" x14ac:dyDescent="0.2">
      <c r="A707" s="1" t="s">
        <v>1</v>
      </c>
      <c r="B707" s="1" t="s">
        <v>14</v>
      </c>
      <c r="C707" s="1" t="s">
        <v>70</v>
      </c>
      <c r="D707" s="39">
        <v>0.08</v>
      </c>
      <c r="E707" s="39">
        <v>5.4</v>
      </c>
      <c r="F707" s="39">
        <v>7.78</v>
      </c>
      <c r="G707" s="39">
        <v>0.37</v>
      </c>
      <c r="H707" s="39">
        <v>-44.067999999999998</v>
      </c>
      <c r="I707" s="42">
        <f>IF(Table2[[#This Row],[Order Priority]]=Introduction!$B$42,1,0)</f>
        <v>1</v>
      </c>
      <c r="J707" s="42">
        <f>IF(Table2[[#This Row],[Order Priority]]=Introduction!$B$43,1,0)</f>
        <v>0</v>
      </c>
      <c r="K707" s="42">
        <f>IF(Table2[[#This Row],[Order Priority]]=Introduction!$B$44,1,0)</f>
        <v>0</v>
      </c>
      <c r="L707" s="42">
        <f>IF(Table2[[#This Row],[Order Priority]]=Introduction!$B$45,1,0)</f>
        <v>0</v>
      </c>
      <c r="M707" s="42">
        <f>IF(Table2[[#This Row],[Ship Mode]]=Introduction!$C$42,1,0)</f>
        <v>0</v>
      </c>
      <c r="N707" s="41">
        <f>IF(Table2[[#This Row],[Ship Mode]]=Introduction!$C$44,1,0)</f>
        <v>1</v>
      </c>
      <c r="O707" s="41">
        <f>IF(Table2[[#This Row],[Customer Segment]]=Introduction!$D$45,1,0)</f>
        <v>0</v>
      </c>
      <c r="P707" s="41">
        <f>IF(Table2[[#This Row],[Customer Segment]]=Introduction!$D$42,1,0)</f>
        <v>0</v>
      </c>
      <c r="Q707" s="41">
        <f>IF(Table2[[#This Row],[Customer Segment]]=Introduction!$D$44,1,0)</f>
        <v>0</v>
      </c>
      <c r="R707" s="1">
        <v>25.35</v>
      </c>
      <c r="S7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368.47885503462538</v>
      </c>
    </row>
    <row r="708" spans="1:19" x14ac:dyDescent="0.2">
      <c r="A708" s="1" t="s">
        <v>1</v>
      </c>
      <c r="B708" s="1" t="s">
        <v>63</v>
      </c>
      <c r="C708" s="1" t="s">
        <v>70</v>
      </c>
      <c r="D708" s="37">
        <v>0.09</v>
      </c>
      <c r="E708" s="37">
        <v>8.4600000000000009</v>
      </c>
      <c r="F708" s="37">
        <v>8.99</v>
      </c>
      <c r="G708" s="37">
        <v>0.79</v>
      </c>
      <c r="H708" s="37">
        <v>-100.51</v>
      </c>
      <c r="I708" s="42">
        <f>IF(Table2[[#This Row],[Order Priority]]=Introduction!$B$42,1,0)</f>
        <v>1</v>
      </c>
      <c r="J708" s="42">
        <f>IF(Table2[[#This Row],[Order Priority]]=Introduction!$B$43,1,0)</f>
        <v>0</v>
      </c>
      <c r="K708" s="42">
        <f>IF(Table2[[#This Row],[Order Priority]]=Introduction!$B$44,1,0)</f>
        <v>0</v>
      </c>
      <c r="L708" s="42">
        <f>IF(Table2[[#This Row],[Order Priority]]=Introduction!$B$45,1,0)</f>
        <v>0</v>
      </c>
      <c r="M708" s="42">
        <f>IF(Table2[[#This Row],[Ship Mode]]=Introduction!$C$42,1,0)</f>
        <v>0</v>
      </c>
      <c r="N708" s="41">
        <f>IF(Table2[[#This Row],[Ship Mode]]=Introduction!$C$44,1,0)</f>
        <v>0</v>
      </c>
      <c r="O708" s="41">
        <f>IF(Table2[[#This Row],[Customer Segment]]=Introduction!$D$45,1,0)</f>
        <v>0</v>
      </c>
      <c r="P708" s="41">
        <f>IF(Table2[[#This Row],[Customer Segment]]=Introduction!$D$42,1,0)</f>
        <v>0</v>
      </c>
      <c r="Q708" s="41">
        <f>IF(Table2[[#This Row],[Customer Segment]]=Introduction!$D$44,1,0)</f>
        <v>0</v>
      </c>
      <c r="R708" s="34">
        <v>45.03</v>
      </c>
      <c r="S7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613.98486817710295</v>
      </c>
    </row>
    <row r="709" spans="1:19" x14ac:dyDescent="0.2">
      <c r="A709" s="1" t="s">
        <v>1</v>
      </c>
      <c r="B709" s="1" t="s">
        <v>14</v>
      </c>
      <c r="C709" s="1" t="s">
        <v>70</v>
      </c>
      <c r="D709" s="39">
        <v>0.21</v>
      </c>
      <c r="E709" s="39">
        <v>14.98</v>
      </c>
      <c r="F709" s="39">
        <v>8.99</v>
      </c>
      <c r="G709" s="39">
        <v>0.39</v>
      </c>
      <c r="H709" s="39">
        <v>-17.75</v>
      </c>
      <c r="I709" s="42">
        <f>IF(Table2[[#This Row],[Order Priority]]=Introduction!$B$42,1,0)</f>
        <v>1</v>
      </c>
      <c r="J709" s="42">
        <f>IF(Table2[[#This Row],[Order Priority]]=Introduction!$B$43,1,0)</f>
        <v>0</v>
      </c>
      <c r="K709" s="42">
        <f>IF(Table2[[#This Row],[Order Priority]]=Introduction!$B$44,1,0)</f>
        <v>0</v>
      </c>
      <c r="L709" s="42">
        <f>IF(Table2[[#This Row],[Order Priority]]=Introduction!$B$45,1,0)</f>
        <v>0</v>
      </c>
      <c r="M709" s="42">
        <f>IF(Table2[[#This Row],[Ship Mode]]=Introduction!$C$42,1,0)</f>
        <v>0</v>
      </c>
      <c r="N709" s="41">
        <f>IF(Table2[[#This Row],[Ship Mode]]=Introduction!$C$44,1,0)</f>
        <v>1</v>
      </c>
      <c r="O709" s="41">
        <f>IF(Table2[[#This Row],[Customer Segment]]=Introduction!$D$45,1,0)</f>
        <v>0</v>
      </c>
      <c r="P709" s="41">
        <f>IF(Table2[[#This Row],[Customer Segment]]=Introduction!$D$42,1,0)</f>
        <v>0</v>
      </c>
      <c r="Q709" s="41">
        <f>IF(Table2[[#This Row],[Customer Segment]]=Introduction!$D$44,1,0)</f>
        <v>0</v>
      </c>
      <c r="R709" s="1">
        <v>153.87</v>
      </c>
      <c r="S7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389.60321306253087</v>
      </c>
    </row>
    <row r="710" spans="1:19" x14ac:dyDescent="0.2">
      <c r="A710" s="1" t="s">
        <v>1</v>
      </c>
      <c r="B710" s="1" t="s">
        <v>14</v>
      </c>
      <c r="C710" s="1" t="s">
        <v>70</v>
      </c>
      <c r="D710" s="37">
        <v>0.04</v>
      </c>
      <c r="E710" s="37">
        <v>155.99</v>
      </c>
      <c r="F710" s="37">
        <v>8.08</v>
      </c>
      <c r="G710" s="37">
        <v>0.6</v>
      </c>
      <c r="H710" s="37">
        <v>1374.9480000000001</v>
      </c>
      <c r="I710" s="42">
        <f>IF(Table2[[#This Row],[Order Priority]]=Introduction!$B$42,1,0)</f>
        <v>1</v>
      </c>
      <c r="J710" s="42">
        <f>IF(Table2[[#This Row],[Order Priority]]=Introduction!$B$43,1,0)</f>
        <v>0</v>
      </c>
      <c r="K710" s="42">
        <f>IF(Table2[[#This Row],[Order Priority]]=Introduction!$B$44,1,0)</f>
        <v>0</v>
      </c>
      <c r="L710" s="42">
        <f>IF(Table2[[#This Row],[Order Priority]]=Introduction!$B$45,1,0)</f>
        <v>0</v>
      </c>
      <c r="M710" s="42">
        <f>IF(Table2[[#This Row],[Ship Mode]]=Introduction!$C$42,1,0)</f>
        <v>0</v>
      </c>
      <c r="N710" s="41">
        <f>IF(Table2[[#This Row],[Ship Mode]]=Introduction!$C$44,1,0)</f>
        <v>1</v>
      </c>
      <c r="O710" s="41">
        <f>IF(Table2[[#This Row],[Customer Segment]]=Introduction!$D$45,1,0)</f>
        <v>0</v>
      </c>
      <c r="P710" s="41">
        <f>IF(Table2[[#This Row],[Customer Segment]]=Introduction!$D$42,1,0)</f>
        <v>0</v>
      </c>
      <c r="Q710" s="41">
        <f>IF(Table2[[#This Row],[Customer Segment]]=Introduction!$D$44,1,0)</f>
        <v>0</v>
      </c>
      <c r="R710" s="34">
        <v>2800.33</v>
      </c>
      <c r="S7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2519.3103015437073</v>
      </c>
    </row>
    <row r="711" spans="1:19" x14ac:dyDescent="0.2">
      <c r="A711" s="1" t="s">
        <v>23</v>
      </c>
      <c r="B711" s="1" t="s">
        <v>14</v>
      </c>
      <c r="C711" s="1" t="s">
        <v>3</v>
      </c>
      <c r="D711" s="39">
        <v>0.06</v>
      </c>
      <c r="E711" s="39">
        <v>10.14</v>
      </c>
      <c r="F711" s="39">
        <v>2.27</v>
      </c>
      <c r="G711" s="39">
        <v>0.36</v>
      </c>
      <c r="H711" s="39">
        <v>-3.88</v>
      </c>
      <c r="I711" s="42">
        <f>IF(Table2[[#This Row],[Order Priority]]=Introduction!$B$42,1,0)</f>
        <v>0</v>
      </c>
      <c r="J711" s="42">
        <f>IF(Table2[[#This Row],[Order Priority]]=Introduction!$B$43,1,0)</f>
        <v>0</v>
      </c>
      <c r="K711" s="42">
        <f>IF(Table2[[#This Row],[Order Priority]]=Introduction!$B$44,1,0)</f>
        <v>1</v>
      </c>
      <c r="L711" s="42">
        <f>IF(Table2[[#This Row],[Order Priority]]=Introduction!$B$45,1,0)</f>
        <v>0</v>
      </c>
      <c r="M711" s="42">
        <f>IF(Table2[[#This Row],[Ship Mode]]=Introduction!$C$42,1,0)</f>
        <v>0</v>
      </c>
      <c r="N711" s="41">
        <f>IF(Table2[[#This Row],[Ship Mode]]=Introduction!$C$44,1,0)</f>
        <v>1</v>
      </c>
      <c r="O711" s="41">
        <f>IF(Table2[[#This Row],[Customer Segment]]=Introduction!$D$45,1,0)</f>
        <v>1</v>
      </c>
      <c r="P711" s="41">
        <f>IF(Table2[[#This Row],[Customer Segment]]=Introduction!$D$42,1,0)</f>
        <v>0</v>
      </c>
      <c r="Q711" s="41">
        <f>IF(Table2[[#This Row],[Customer Segment]]=Introduction!$D$44,1,0)</f>
        <v>0</v>
      </c>
      <c r="R711" s="1">
        <v>12.18</v>
      </c>
      <c r="S7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57.816306756793082</v>
      </c>
    </row>
    <row r="712" spans="1:19" x14ac:dyDescent="0.2">
      <c r="A712" s="1" t="s">
        <v>23</v>
      </c>
      <c r="B712" s="1" t="s">
        <v>14</v>
      </c>
      <c r="C712" s="1" t="s">
        <v>70</v>
      </c>
      <c r="D712" s="37">
        <v>0.1</v>
      </c>
      <c r="E712" s="37">
        <v>205.99</v>
      </c>
      <c r="F712" s="37">
        <v>8.99</v>
      </c>
      <c r="G712" s="37">
        <v>0.56000000000000005</v>
      </c>
      <c r="H712" s="37">
        <v>147</v>
      </c>
      <c r="I712" s="42">
        <f>IF(Table2[[#This Row],[Order Priority]]=Introduction!$B$42,1,0)</f>
        <v>0</v>
      </c>
      <c r="J712" s="42">
        <f>IF(Table2[[#This Row],[Order Priority]]=Introduction!$B$43,1,0)</f>
        <v>0</v>
      </c>
      <c r="K712" s="42">
        <f>IF(Table2[[#This Row],[Order Priority]]=Introduction!$B$44,1,0)</f>
        <v>1</v>
      </c>
      <c r="L712" s="42">
        <f>IF(Table2[[#This Row],[Order Priority]]=Introduction!$B$45,1,0)</f>
        <v>0</v>
      </c>
      <c r="M712" s="42">
        <f>IF(Table2[[#This Row],[Ship Mode]]=Introduction!$C$42,1,0)</f>
        <v>0</v>
      </c>
      <c r="N712" s="41">
        <f>IF(Table2[[#This Row],[Ship Mode]]=Introduction!$C$44,1,0)</f>
        <v>1</v>
      </c>
      <c r="O712" s="41">
        <f>IF(Table2[[#This Row],[Customer Segment]]=Introduction!$D$45,1,0)</f>
        <v>0</v>
      </c>
      <c r="P712" s="41">
        <f>IF(Table2[[#This Row],[Customer Segment]]=Introduction!$D$42,1,0)</f>
        <v>0</v>
      </c>
      <c r="Q712" s="41">
        <f>IF(Table2[[#This Row],[Customer Segment]]=Introduction!$D$44,1,0)</f>
        <v>0</v>
      </c>
      <c r="R712" s="34">
        <v>324.62</v>
      </c>
      <c r="S7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1160.5299603842809</v>
      </c>
    </row>
    <row r="713" spans="1:19" x14ac:dyDescent="0.2">
      <c r="A713" s="1" t="s">
        <v>92</v>
      </c>
      <c r="B713" s="1" t="s">
        <v>14</v>
      </c>
      <c r="C713" s="1" t="s">
        <v>70</v>
      </c>
      <c r="D713" s="39">
        <v>0.06</v>
      </c>
      <c r="E713" s="39">
        <v>175.99</v>
      </c>
      <c r="F713" s="39">
        <v>8.99</v>
      </c>
      <c r="G713" s="39">
        <v>0.56999999999999995</v>
      </c>
      <c r="H713" s="39">
        <v>2031.5070000000001</v>
      </c>
      <c r="I713" s="42">
        <f>IF(Table2[[#This Row],[Order Priority]]=Introduction!$B$42,1,0)</f>
        <v>0</v>
      </c>
      <c r="J713" s="42">
        <f>IF(Table2[[#This Row],[Order Priority]]=Introduction!$B$43,1,0)</f>
        <v>0</v>
      </c>
      <c r="K713" s="42">
        <f>IF(Table2[[#This Row],[Order Priority]]=Introduction!$B$44,1,0)</f>
        <v>0</v>
      </c>
      <c r="L713" s="42">
        <f>IF(Table2[[#This Row],[Order Priority]]=Introduction!$B$45,1,0)</f>
        <v>1</v>
      </c>
      <c r="M713" s="42">
        <f>IF(Table2[[#This Row],[Ship Mode]]=Introduction!$C$42,1,0)</f>
        <v>0</v>
      </c>
      <c r="N713" s="41">
        <f>IF(Table2[[#This Row],[Ship Mode]]=Introduction!$C$44,1,0)</f>
        <v>1</v>
      </c>
      <c r="O713" s="41">
        <f>IF(Table2[[#This Row],[Customer Segment]]=Introduction!$D$45,1,0)</f>
        <v>0</v>
      </c>
      <c r="P713" s="41">
        <f>IF(Table2[[#This Row],[Customer Segment]]=Introduction!$D$42,1,0)</f>
        <v>0</v>
      </c>
      <c r="Q713" s="41">
        <f>IF(Table2[[#This Row],[Customer Segment]]=Introduction!$D$44,1,0)</f>
        <v>0</v>
      </c>
      <c r="R713" s="1">
        <v>3363.53</v>
      </c>
      <c r="S7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2964.0585235333356</v>
      </c>
    </row>
    <row r="714" spans="1:19" x14ac:dyDescent="0.2">
      <c r="A714" s="1" t="s">
        <v>92</v>
      </c>
      <c r="B714" s="1" t="s">
        <v>14</v>
      </c>
      <c r="C714" s="1" t="s">
        <v>70</v>
      </c>
      <c r="D714" s="37">
        <v>0.01</v>
      </c>
      <c r="E714" s="37">
        <v>3.95</v>
      </c>
      <c r="F714" s="37">
        <v>5.13</v>
      </c>
      <c r="G714" s="37">
        <v>0.59</v>
      </c>
      <c r="H714" s="37">
        <v>-19.93</v>
      </c>
      <c r="I714" s="42">
        <f>IF(Table2[[#This Row],[Order Priority]]=Introduction!$B$42,1,0)</f>
        <v>0</v>
      </c>
      <c r="J714" s="42">
        <f>IF(Table2[[#This Row],[Order Priority]]=Introduction!$B$43,1,0)</f>
        <v>0</v>
      </c>
      <c r="K714" s="42">
        <f>IF(Table2[[#This Row],[Order Priority]]=Introduction!$B$44,1,0)</f>
        <v>0</v>
      </c>
      <c r="L714" s="42">
        <f>IF(Table2[[#This Row],[Order Priority]]=Introduction!$B$45,1,0)</f>
        <v>1</v>
      </c>
      <c r="M714" s="42">
        <f>IF(Table2[[#This Row],[Ship Mode]]=Introduction!$C$42,1,0)</f>
        <v>0</v>
      </c>
      <c r="N714" s="41">
        <f>IF(Table2[[#This Row],[Ship Mode]]=Introduction!$C$44,1,0)</f>
        <v>1</v>
      </c>
      <c r="O714" s="41">
        <f>IF(Table2[[#This Row],[Customer Segment]]=Introduction!$D$45,1,0)</f>
        <v>0</v>
      </c>
      <c r="P714" s="41">
        <f>IF(Table2[[#This Row],[Customer Segment]]=Introduction!$D$42,1,0)</f>
        <v>0</v>
      </c>
      <c r="Q714" s="41">
        <f>IF(Table2[[#This Row],[Customer Segment]]=Introduction!$D$44,1,0)</f>
        <v>0</v>
      </c>
      <c r="R714" s="34">
        <v>10.11</v>
      </c>
      <c r="S7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267.28048830700811</v>
      </c>
    </row>
    <row r="715" spans="1:19" x14ac:dyDescent="0.2">
      <c r="A715" s="1" t="s">
        <v>92</v>
      </c>
      <c r="B715" s="1" t="s">
        <v>14</v>
      </c>
      <c r="C715" s="1" t="s">
        <v>70</v>
      </c>
      <c r="D715" s="39">
        <v>0.02</v>
      </c>
      <c r="E715" s="39">
        <v>367.99</v>
      </c>
      <c r="F715" s="39">
        <v>19.989999999999998</v>
      </c>
      <c r="G715" s="39">
        <v>0.4</v>
      </c>
      <c r="H715" s="39">
        <v>4568.6072999999997</v>
      </c>
      <c r="I715" s="42">
        <f>IF(Table2[[#This Row],[Order Priority]]=Introduction!$B$42,1,0)</f>
        <v>0</v>
      </c>
      <c r="J715" s="42">
        <f>IF(Table2[[#This Row],[Order Priority]]=Introduction!$B$43,1,0)</f>
        <v>0</v>
      </c>
      <c r="K715" s="42">
        <f>IF(Table2[[#This Row],[Order Priority]]=Introduction!$B$44,1,0)</f>
        <v>0</v>
      </c>
      <c r="L715" s="42">
        <f>IF(Table2[[#This Row],[Order Priority]]=Introduction!$B$45,1,0)</f>
        <v>1</v>
      </c>
      <c r="M715" s="42">
        <f>IF(Table2[[#This Row],[Ship Mode]]=Introduction!$C$42,1,0)</f>
        <v>0</v>
      </c>
      <c r="N715" s="41">
        <f>IF(Table2[[#This Row],[Ship Mode]]=Introduction!$C$44,1,0)</f>
        <v>1</v>
      </c>
      <c r="O715" s="41">
        <f>IF(Table2[[#This Row],[Customer Segment]]=Introduction!$D$45,1,0)</f>
        <v>0</v>
      </c>
      <c r="P715" s="41">
        <f>IF(Table2[[#This Row],[Customer Segment]]=Introduction!$D$42,1,0)</f>
        <v>0</v>
      </c>
      <c r="Q715" s="41">
        <f>IF(Table2[[#This Row],[Customer Segment]]=Introduction!$D$44,1,0)</f>
        <v>0</v>
      </c>
      <c r="R715" s="1">
        <v>6621.17</v>
      </c>
      <c r="S7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6352.8493012720182</v>
      </c>
    </row>
    <row r="716" spans="1:19" x14ac:dyDescent="0.2">
      <c r="A716" s="1" t="s">
        <v>92</v>
      </c>
      <c r="B716" s="1" t="s">
        <v>14</v>
      </c>
      <c r="C716" s="1" t="s">
        <v>70</v>
      </c>
      <c r="D716" s="37">
        <v>0.04</v>
      </c>
      <c r="E716" s="37">
        <v>95.99</v>
      </c>
      <c r="F716" s="37">
        <v>4.9000000000000004</v>
      </c>
      <c r="G716" s="37">
        <v>0.56000000000000005</v>
      </c>
      <c r="H716" s="37">
        <v>-258.22500000000002</v>
      </c>
      <c r="I716" s="42">
        <f>IF(Table2[[#This Row],[Order Priority]]=Introduction!$B$42,1,0)</f>
        <v>0</v>
      </c>
      <c r="J716" s="42">
        <f>IF(Table2[[#This Row],[Order Priority]]=Introduction!$B$43,1,0)</f>
        <v>0</v>
      </c>
      <c r="K716" s="42">
        <f>IF(Table2[[#This Row],[Order Priority]]=Introduction!$B$44,1,0)</f>
        <v>0</v>
      </c>
      <c r="L716" s="42">
        <f>IF(Table2[[#This Row],[Order Priority]]=Introduction!$B$45,1,0)</f>
        <v>1</v>
      </c>
      <c r="M716" s="42">
        <f>IF(Table2[[#This Row],[Ship Mode]]=Introduction!$C$42,1,0)</f>
        <v>0</v>
      </c>
      <c r="N716" s="41">
        <f>IF(Table2[[#This Row],[Ship Mode]]=Introduction!$C$44,1,0)</f>
        <v>1</v>
      </c>
      <c r="O716" s="41">
        <f>IF(Table2[[#This Row],[Customer Segment]]=Introduction!$D$45,1,0)</f>
        <v>0</v>
      </c>
      <c r="P716" s="41">
        <f>IF(Table2[[#This Row],[Customer Segment]]=Introduction!$D$42,1,0)</f>
        <v>0</v>
      </c>
      <c r="Q716" s="41">
        <f>IF(Table2[[#This Row],[Customer Segment]]=Introduction!$D$44,1,0)</f>
        <v>0</v>
      </c>
      <c r="R716" s="34">
        <v>253.78</v>
      </c>
      <c r="S7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260.52002839087777</v>
      </c>
    </row>
    <row r="717" spans="1:19" x14ac:dyDescent="0.2">
      <c r="A717" s="1" t="s">
        <v>1</v>
      </c>
      <c r="B717" s="1" t="s">
        <v>14</v>
      </c>
      <c r="C717" s="1" t="s">
        <v>47</v>
      </c>
      <c r="D717" s="39">
        <v>0.05</v>
      </c>
      <c r="E717" s="39">
        <v>107.53</v>
      </c>
      <c r="F717" s="39">
        <v>5.81</v>
      </c>
      <c r="G717" s="39">
        <v>0.65</v>
      </c>
      <c r="H717" s="39">
        <v>-89.418000000000006</v>
      </c>
      <c r="I717" s="42">
        <f>IF(Table2[[#This Row],[Order Priority]]=Introduction!$B$42,1,0)</f>
        <v>1</v>
      </c>
      <c r="J717" s="42">
        <f>IF(Table2[[#This Row],[Order Priority]]=Introduction!$B$43,1,0)</f>
        <v>0</v>
      </c>
      <c r="K717" s="42">
        <f>IF(Table2[[#This Row],[Order Priority]]=Introduction!$B$44,1,0)</f>
        <v>0</v>
      </c>
      <c r="L717" s="42">
        <f>IF(Table2[[#This Row],[Order Priority]]=Introduction!$B$45,1,0)</f>
        <v>0</v>
      </c>
      <c r="M717" s="42">
        <f>IF(Table2[[#This Row],[Ship Mode]]=Introduction!$C$42,1,0)</f>
        <v>0</v>
      </c>
      <c r="N717" s="41">
        <f>IF(Table2[[#This Row],[Ship Mode]]=Introduction!$C$44,1,0)</f>
        <v>1</v>
      </c>
      <c r="O717" s="41">
        <f>IF(Table2[[#This Row],[Customer Segment]]=Introduction!$D$45,1,0)</f>
        <v>0</v>
      </c>
      <c r="P717" s="41">
        <f>IF(Table2[[#This Row],[Customer Segment]]=Introduction!$D$42,1,0)</f>
        <v>0</v>
      </c>
      <c r="Q717" s="41">
        <f>IF(Table2[[#This Row],[Customer Segment]]=Introduction!$D$44,1,0)</f>
        <v>1</v>
      </c>
      <c r="R717" s="1">
        <v>612.91999999999996</v>
      </c>
      <c r="S7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870.57676888278741</v>
      </c>
    </row>
    <row r="718" spans="1:19" x14ac:dyDescent="0.2">
      <c r="A718" s="1" t="s">
        <v>13</v>
      </c>
      <c r="B718" s="1" t="s">
        <v>14</v>
      </c>
      <c r="C718" s="1" t="s">
        <v>70</v>
      </c>
      <c r="D718" s="37">
        <v>0.05</v>
      </c>
      <c r="E718" s="37">
        <v>3.28</v>
      </c>
      <c r="F718" s="37">
        <v>3.97</v>
      </c>
      <c r="G718" s="37">
        <v>0.56000000000000005</v>
      </c>
      <c r="H718" s="37">
        <v>-100.24</v>
      </c>
      <c r="I718" s="42">
        <f>IF(Table2[[#This Row],[Order Priority]]=Introduction!$B$42,1,0)</f>
        <v>0</v>
      </c>
      <c r="J718" s="42">
        <f>IF(Table2[[#This Row],[Order Priority]]=Introduction!$B$43,1,0)</f>
        <v>1</v>
      </c>
      <c r="K718" s="42">
        <f>IF(Table2[[#This Row],[Order Priority]]=Introduction!$B$44,1,0)</f>
        <v>0</v>
      </c>
      <c r="L718" s="42">
        <f>IF(Table2[[#This Row],[Order Priority]]=Introduction!$B$45,1,0)</f>
        <v>0</v>
      </c>
      <c r="M718" s="42">
        <f>IF(Table2[[#This Row],[Ship Mode]]=Introduction!$C$42,1,0)</f>
        <v>0</v>
      </c>
      <c r="N718" s="41">
        <f>IF(Table2[[#This Row],[Ship Mode]]=Introduction!$C$44,1,0)</f>
        <v>1</v>
      </c>
      <c r="O718" s="41">
        <f>IF(Table2[[#This Row],[Customer Segment]]=Introduction!$D$45,1,0)</f>
        <v>0</v>
      </c>
      <c r="P718" s="41">
        <f>IF(Table2[[#This Row],[Customer Segment]]=Introduction!$D$42,1,0)</f>
        <v>0</v>
      </c>
      <c r="Q718" s="41">
        <f>IF(Table2[[#This Row],[Customer Segment]]=Introduction!$D$44,1,0)</f>
        <v>0</v>
      </c>
      <c r="R718" s="34">
        <v>61.29</v>
      </c>
      <c r="S7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84.25946254326081</v>
      </c>
    </row>
    <row r="719" spans="1:19" x14ac:dyDescent="0.2">
      <c r="A719" s="1" t="s">
        <v>13</v>
      </c>
      <c r="B719" s="1" t="s">
        <v>14</v>
      </c>
      <c r="C719" s="1" t="s">
        <v>70</v>
      </c>
      <c r="D719" s="39">
        <v>0.03</v>
      </c>
      <c r="E719" s="39">
        <v>6.98</v>
      </c>
      <c r="F719" s="39">
        <v>9.69</v>
      </c>
      <c r="G719" s="39">
        <v>0.83</v>
      </c>
      <c r="H719" s="39">
        <v>-262.62</v>
      </c>
      <c r="I719" s="42">
        <f>IF(Table2[[#This Row],[Order Priority]]=Introduction!$B$42,1,0)</f>
        <v>0</v>
      </c>
      <c r="J719" s="42">
        <f>IF(Table2[[#This Row],[Order Priority]]=Introduction!$B$43,1,0)</f>
        <v>1</v>
      </c>
      <c r="K719" s="42">
        <f>IF(Table2[[#This Row],[Order Priority]]=Introduction!$B$44,1,0)</f>
        <v>0</v>
      </c>
      <c r="L719" s="42">
        <f>IF(Table2[[#This Row],[Order Priority]]=Introduction!$B$45,1,0)</f>
        <v>0</v>
      </c>
      <c r="M719" s="42">
        <f>IF(Table2[[#This Row],[Ship Mode]]=Introduction!$C$42,1,0)</f>
        <v>0</v>
      </c>
      <c r="N719" s="41">
        <f>IF(Table2[[#This Row],[Ship Mode]]=Introduction!$C$44,1,0)</f>
        <v>1</v>
      </c>
      <c r="O719" s="41">
        <f>IF(Table2[[#This Row],[Customer Segment]]=Introduction!$D$45,1,0)</f>
        <v>0</v>
      </c>
      <c r="P719" s="41">
        <f>IF(Table2[[#This Row],[Customer Segment]]=Introduction!$D$42,1,0)</f>
        <v>0</v>
      </c>
      <c r="Q719" s="41">
        <f>IF(Table2[[#This Row],[Customer Segment]]=Introduction!$D$44,1,0)</f>
        <v>0</v>
      </c>
      <c r="R719" s="1">
        <v>109.15</v>
      </c>
      <c r="S7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325.30439080423946</v>
      </c>
    </row>
    <row r="720" spans="1:19" x14ac:dyDescent="0.2">
      <c r="A720" s="1" t="s">
        <v>23</v>
      </c>
      <c r="B720" s="1" t="s">
        <v>2</v>
      </c>
      <c r="C720" s="1" t="s">
        <v>47</v>
      </c>
      <c r="D720" s="37">
        <v>0.08</v>
      </c>
      <c r="E720" s="37">
        <v>296.18</v>
      </c>
      <c r="F720" s="37">
        <v>54.12</v>
      </c>
      <c r="G720" s="37">
        <v>0.76</v>
      </c>
      <c r="H720" s="37">
        <v>-187.22200000000001</v>
      </c>
      <c r="I720" s="42">
        <f>IF(Table2[[#This Row],[Order Priority]]=Introduction!$B$42,1,0)</f>
        <v>0</v>
      </c>
      <c r="J720" s="42">
        <f>IF(Table2[[#This Row],[Order Priority]]=Introduction!$B$43,1,0)</f>
        <v>0</v>
      </c>
      <c r="K720" s="42">
        <f>IF(Table2[[#This Row],[Order Priority]]=Introduction!$B$44,1,0)</f>
        <v>1</v>
      </c>
      <c r="L720" s="42">
        <f>IF(Table2[[#This Row],[Order Priority]]=Introduction!$B$45,1,0)</f>
        <v>0</v>
      </c>
      <c r="M720" s="42">
        <f>IF(Table2[[#This Row],[Ship Mode]]=Introduction!$C$42,1,0)</f>
        <v>1</v>
      </c>
      <c r="N720" s="41">
        <f>IF(Table2[[#This Row],[Ship Mode]]=Introduction!$C$44,1,0)</f>
        <v>0</v>
      </c>
      <c r="O720" s="41">
        <f>IF(Table2[[#This Row],[Customer Segment]]=Introduction!$D$45,1,0)</f>
        <v>0</v>
      </c>
      <c r="P720" s="41">
        <f>IF(Table2[[#This Row],[Customer Segment]]=Introduction!$D$42,1,0)</f>
        <v>0</v>
      </c>
      <c r="Q720" s="41">
        <f>IF(Table2[[#This Row],[Customer Segment]]=Introduction!$D$44,1,0)</f>
        <v>1</v>
      </c>
      <c r="R720" s="34">
        <v>1429.81</v>
      </c>
      <c r="S7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2754.547841624003</v>
      </c>
    </row>
    <row r="721" spans="1:19" x14ac:dyDescent="0.2">
      <c r="A721" s="1" t="s">
        <v>23</v>
      </c>
      <c r="B721" s="1" t="s">
        <v>14</v>
      </c>
      <c r="C721" s="1" t="s">
        <v>70</v>
      </c>
      <c r="D721" s="39">
        <v>0.04</v>
      </c>
      <c r="E721" s="39">
        <v>4.55</v>
      </c>
      <c r="F721" s="39">
        <v>1.49</v>
      </c>
      <c r="G721" s="39">
        <v>0.35</v>
      </c>
      <c r="H721" s="39">
        <v>28.288</v>
      </c>
      <c r="I721" s="42">
        <f>IF(Table2[[#This Row],[Order Priority]]=Introduction!$B$42,1,0)</f>
        <v>0</v>
      </c>
      <c r="J721" s="42">
        <f>IF(Table2[[#This Row],[Order Priority]]=Introduction!$B$43,1,0)</f>
        <v>0</v>
      </c>
      <c r="K721" s="42">
        <f>IF(Table2[[#This Row],[Order Priority]]=Introduction!$B$44,1,0)</f>
        <v>1</v>
      </c>
      <c r="L721" s="42">
        <f>IF(Table2[[#This Row],[Order Priority]]=Introduction!$B$45,1,0)</f>
        <v>0</v>
      </c>
      <c r="M721" s="42">
        <f>IF(Table2[[#This Row],[Ship Mode]]=Introduction!$C$42,1,0)</f>
        <v>0</v>
      </c>
      <c r="N721" s="41">
        <f>IF(Table2[[#This Row],[Ship Mode]]=Introduction!$C$44,1,0)</f>
        <v>1</v>
      </c>
      <c r="O721" s="41">
        <f>IF(Table2[[#This Row],[Customer Segment]]=Introduction!$D$45,1,0)</f>
        <v>0</v>
      </c>
      <c r="P721" s="41">
        <f>IF(Table2[[#This Row],[Customer Segment]]=Introduction!$D$42,1,0)</f>
        <v>0</v>
      </c>
      <c r="Q721" s="41">
        <f>IF(Table2[[#This Row],[Customer Segment]]=Introduction!$D$44,1,0)</f>
        <v>0</v>
      </c>
      <c r="R721" s="1">
        <v>59.75</v>
      </c>
      <c r="S7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65.625561062105191</v>
      </c>
    </row>
    <row r="722" spans="1:19" x14ac:dyDescent="0.2">
      <c r="A722" s="1" t="s">
        <v>92</v>
      </c>
      <c r="B722" s="1" t="s">
        <v>14</v>
      </c>
      <c r="C722" s="1" t="s">
        <v>70</v>
      </c>
      <c r="D722" s="37">
        <v>0.02</v>
      </c>
      <c r="E722" s="37">
        <v>34.979999999999997</v>
      </c>
      <c r="F722" s="37">
        <v>7.53</v>
      </c>
      <c r="G722" s="37">
        <v>0.76</v>
      </c>
      <c r="H722" s="37">
        <v>-159.68</v>
      </c>
      <c r="I722" s="42">
        <f>IF(Table2[[#This Row],[Order Priority]]=Introduction!$B$42,1,0)</f>
        <v>0</v>
      </c>
      <c r="J722" s="42">
        <f>IF(Table2[[#This Row],[Order Priority]]=Introduction!$B$43,1,0)</f>
        <v>0</v>
      </c>
      <c r="K722" s="42">
        <f>IF(Table2[[#This Row],[Order Priority]]=Introduction!$B$44,1,0)</f>
        <v>0</v>
      </c>
      <c r="L722" s="42">
        <f>IF(Table2[[#This Row],[Order Priority]]=Introduction!$B$45,1,0)</f>
        <v>1</v>
      </c>
      <c r="M722" s="42">
        <f>IF(Table2[[#This Row],[Ship Mode]]=Introduction!$C$42,1,0)</f>
        <v>0</v>
      </c>
      <c r="N722" s="41">
        <f>IF(Table2[[#This Row],[Ship Mode]]=Introduction!$C$44,1,0)</f>
        <v>1</v>
      </c>
      <c r="O722" s="41">
        <f>IF(Table2[[#This Row],[Customer Segment]]=Introduction!$D$45,1,0)</f>
        <v>0</v>
      </c>
      <c r="P722" s="41">
        <f>IF(Table2[[#This Row],[Customer Segment]]=Introduction!$D$42,1,0)</f>
        <v>0</v>
      </c>
      <c r="Q722" s="41">
        <f>IF(Table2[[#This Row],[Customer Segment]]=Introduction!$D$44,1,0)</f>
        <v>0</v>
      </c>
      <c r="R722" s="34">
        <v>37.159999999999997</v>
      </c>
      <c r="S7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422.42262846652113</v>
      </c>
    </row>
    <row r="723" spans="1:19" x14ac:dyDescent="0.2">
      <c r="A723" s="1" t="s">
        <v>92</v>
      </c>
      <c r="B723" s="1" t="s">
        <v>14</v>
      </c>
      <c r="C723" s="1" t="s">
        <v>70</v>
      </c>
      <c r="D723" s="39">
        <v>0.01</v>
      </c>
      <c r="E723" s="39">
        <v>19.989999999999998</v>
      </c>
      <c r="F723" s="39">
        <v>11.17</v>
      </c>
      <c r="G723" s="39">
        <v>0.6</v>
      </c>
      <c r="H723" s="39">
        <v>27.91</v>
      </c>
      <c r="I723" s="42">
        <f>IF(Table2[[#This Row],[Order Priority]]=Introduction!$B$42,1,0)</f>
        <v>0</v>
      </c>
      <c r="J723" s="42">
        <f>IF(Table2[[#This Row],[Order Priority]]=Introduction!$B$43,1,0)</f>
        <v>0</v>
      </c>
      <c r="K723" s="42">
        <f>IF(Table2[[#This Row],[Order Priority]]=Introduction!$B$44,1,0)</f>
        <v>0</v>
      </c>
      <c r="L723" s="42">
        <f>IF(Table2[[#This Row],[Order Priority]]=Introduction!$B$45,1,0)</f>
        <v>1</v>
      </c>
      <c r="M723" s="42">
        <f>IF(Table2[[#This Row],[Ship Mode]]=Introduction!$C$42,1,0)</f>
        <v>0</v>
      </c>
      <c r="N723" s="41">
        <f>IF(Table2[[#This Row],[Ship Mode]]=Introduction!$C$44,1,0)</f>
        <v>1</v>
      </c>
      <c r="O723" s="41">
        <f>IF(Table2[[#This Row],[Customer Segment]]=Introduction!$D$45,1,0)</f>
        <v>0</v>
      </c>
      <c r="P723" s="41">
        <f>IF(Table2[[#This Row],[Customer Segment]]=Introduction!$D$42,1,0)</f>
        <v>0</v>
      </c>
      <c r="Q723" s="41">
        <f>IF(Table2[[#This Row],[Customer Segment]]=Introduction!$D$44,1,0)</f>
        <v>0</v>
      </c>
      <c r="R723" s="1">
        <v>43.65</v>
      </c>
      <c r="S7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541.77949840062593</v>
      </c>
    </row>
    <row r="724" spans="1:19" x14ac:dyDescent="0.2">
      <c r="A724" s="1" t="s">
        <v>92</v>
      </c>
      <c r="B724" s="1" t="s">
        <v>14</v>
      </c>
      <c r="C724" s="1" t="s">
        <v>47</v>
      </c>
      <c r="D724" s="37">
        <v>0.03</v>
      </c>
      <c r="E724" s="37">
        <v>85.99</v>
      </c>
      <c r="F724" s="37">
        <v>0.99</v>
      </c>
      <c r="G724" s="37">
        <v>0.55000000000000004</v>
      </c>
      <c r="H724" s="37">
        <v>1037.1044999999999</v>
      </c>
      <c r="I724" s="42">
        <f>IF(Table2[[#This Row],[Order Priority]]=Introduction!$B$42,1,0)</f>
        <v>0</v>
      </c>
      <c r="J724" s="42">
        <f>IF(Table2[[#This Row],[Order Priority]]=Introduction!$B$43,1,0)</f>
        <v>0</v>
      </c>
      <c r="K724" s="42">
        <f>IF(Table2[[#This Row],[Order Priority]]=Introduction!$B$44,1,0)</f>
        <v>0</v>
      </c>
      <c r="L724" s="42">
        <f>IF(Table2[[#This Row],[Order Priority]]=Introduction!$B$45,1,0)</f>
        <v>1</v>
      </c>
      <c r="M724" s="42">
        <f>IF(Table2[[#This Row],[Ship Mode]]=Introduction!$C$42,1,0)</f>
        <v>0</v>
      </c>
      <c r="N724" s="41">
        <f>IF(Table2[[#This Row],[Ship Mode]]=Introduction!$C$44,1,0)</f>
        <v>1</v>
      </c>
      <c r="O724" s="41">
        <f>IF(Table2[[#This Row],[Customer Segment]]=Introduction!$D$45,1,0)</f>
        <v>0</v>
      </c>
      <c r="P724" s="41">
        <f>IF(Table2[[#This Row],[Customer Segment]]=Introduction!$D$42,1,0)</f>
        <v>0</v>
      </c>
      <c r="Q724" s="41">
        <f>IF(Table2[[#This Row],[Customer Segment]]=Introduction!$D$44,1,0)</f>
        <v>1</v>
      </c>
      <c r="R724" s="34">
        <v>1503.05</v>
      </c>
      <c r="S7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1476.3048275781762</v>
      </c>
    </row>
    <row r="725" spans="1:19" x14ac:dyDescent="0.2">
      <c r="A725" s="1" t="s">
        <v>46</v>
      </c>
      <c r="B725" s="1" t="s">
        <v>14</v>
      </c>
      <c r="C725" s="1" t="s">
        <v>47</v>
      </c>
      <c r="D725" s="39">
        <v>0.08</v>
      </c>
      <c r="E725" s="39">
        <v>10.91</v>
      </c>
      <c r="F725" s="39">
        <v>2.99</v>
      </c>
      <c r="G725" s="39">
        <v>0.38</v>
      </c>
      <c r="H725" s="39">
        <v>-2.1</v>
      </c>
      <c r="I725" s="42">
        <f>IF(Table2[[#This Row],[Order Priority]]=Introduction!$B$42,1,0)</f>
        <v>0</v>
      </c>
      <c r="J725" s="42">
        <f>IF(Table2[[#This Row],[Order Priority]]=Introduction!$B$43,1,0)</f>
        <v>0</v>
      </c>
      <c r="K725" s="42">
        <f>IF(Table2[[#This Row],[Order Priority]]=Introduction!$B$44,1,0)</f>
        <v>0</v>
      </c>
      <c r="L725" s="42">
        <f>IF(Table2[[#This Row],[Order Priority]]=Introduction!$B$45,1,0)</f>
        <v>0</v>
      </c>
      <c r="M725" s="42">
        <f>IF(Table2[[#This Row],[Ship Mode]]=Introduction!$C$42,1,0)</f>
        <v>0</v>
      </c>
      <c r="N725" s="41">
        <f>IF(Table2[[#This Row],[Ship Mode]]=Introduction!$C$44,1,0)</f>
        <v>1</v>
      </c>
      <c r="O725" s="41">
        <f>IF(Table2[[#This Row],[Customer Segment]]=Introduction!$D$45,1,0)</f>
        <v>0</v>
      </c>
      <c r="P725" s="41">
        <f>IF(Table2[[#This Row],[Customer Segment]]=Introduction!$D$42,1,0)</f>
        <v>0</v>
      </c>
      <c r="Q725" s="41">
        <f>IF(Table2[[#This Row],[Customer Segment]]=Introduction!$D$44,1,0)</f>
        <v>1</v>
      </c>
      <c r="R725" s="1">
        <v>119.99</v>
      </c>
      <c r="S7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246.0954460278933</v>
      </c>
    </row>
    <row r="726" spans="1:19" x14ac:dyDescent="0.2">
      <c r="A726" s="1" t="s">
        <v>46</v>
      </c>
      <c r="B726" s="1" t="s">
        <v>2</v>
      </c>
      <c r="C726" s="1" t="s">
        <v>70</v>
      </c>
      <c r="D726" s="37">
        <v>0</v>
      </c>
      <c r="E726" s="37">
        <v>442.14</v>
      </c>
      <c r="F726" s="37">
        <v>14.7</v>
      </c>
      <c r="G726" s="37">
        <v>0.56000000000000005</v>
      </c>
      <c r="H726" s="37">
        <v>501.51</v>
      </c>
      <c r="I726" s="42">
        <f>IF(Table2[[#This Row],[Order Priority]]=Introduction!$B$42,1,0)</f>
        <v>0</v>
      </c>
      <c r="J726" s="42">
        <f>IF(Table2[[#This Row],[Order Priority]]=Introduction!$B$43,1,0)</f>
        <v>0</v>
      </c>
      <c r="K726" s="42">
        <f>IF(Table2[[#This Row],[Order Priority]]=Introduction!$B$44,1,0)</f>
        <v>0</v>
      </c>
      <c r="L726" s="42">
        <f>IF(Table2[[#This Row],[Order Priority]]=Introduction!$B$45,1,0)</f>
        <v>0</v>
      </c>
      <c r="M726" s="42">
        <f>IF(Table2[[#This Row],[Ship Mode]]=Introduction!$C$42,1,0)</f>
        <v>1</v>
      </c>
      <c r="N726" s="41">
        <f>IF(Table2[[#This Row],[Ship Mode]]=Introduction!$C$44,1,0)</f>
        <v>0</v>
      </c>
      <c r="O726" s="41">
        <f>IF(Table2[[#This Row],[Customer Segment]]=Introduction!$D$45,1,0)</f>
        <v>0</v>
      </c>
      <c r="P726" s="41">
        <f>IF(Table2[[#This Row],[Customer Segment]]=Introduction!$D$42,1,0)</f>
        <v>0</v>
      </c>
      <c r="Q726" s="41">
        <f>IF(Table2[[#This Row],[Customer Segment]]=Introduction!$D$44,1,0)</f>
        <v>0</v>
      </c>
      <c r="R726" s="34">
        <v>2343.34</v>
      </c>
      <c r="S7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2805.0545630553379</v>
      </c>
    </row>
    <row r="727" spans="1:19" x14ac:dyDescent="0.2">
      <c r="A727" s="1" t="s">
        <v>46</v>
      </c>
      <c r="B727" s="1" t="s">
        <v>14</v>
      </c>
      <c r="C727" s="1" t="s">
        <v>70</v>
      </c>
      <c r="D727" s="39">
        <v>0.05</v>
      </c>
      <c r="E727" s="39">
        <v>9.7799999999999994</v>
      </c>
      <c r="F727" s="39">
        <v>1.39</v>
      </c>
      <c r="G727" s="39">
        <v>0.39</v>
      </c>
      <c r="H727" s="39">
        <v>74.278499999999994</v>
      </c>
      <c r="I727" s="42">
        <f>IF(Table2[[#This Row],[Order Priority]]=Introduction!$B$42,1,0)</f>
        <v>0</v>
      </c>
      <c r="J727" s="42">
        <f>IF(Table2[[#This Row],[Order Priority]]=Introduction!$B$43,1,0)</f>
        <v>0</v>
      </c>
      <c r="K727" s="42">
        <f>IF(Table2[[#This Row],[Order Priority]]=Introduction!$B$44,1,0)</f>
        <v>0</v>
      </c>
      <c r="L727" s="42">
        <f>IF(Table2[[#This Row],[Order Priority]]=Introduction!$B$45,1,0)</f>
        <v>0</v>
      </c>
      <c r="M727" s="42">
        <f>IF(Table2[[#This Row],[Ship Mode]]=Introduction!$C$42,1,0)</f>
        <v>0</v>
      </c>
      <c r="N727" s="41">
        <f>IF(Table2[[#This Row],[Ship Mode]]=Introduction!$C$44,1,0)</f>
        <v>1</v>
      </c>
      <c r="O727" s="41">
        <f>IF(Table2[[#This Row],[Customer Segment]]=Introduction!$D$45,1,0)</f>
        <v>0</v>
      </c>
      <c r="P727" s="41">
        <f>IF(Table2[[#This Row],[Customer Segment]]=Introduction!$D$42,1,0)</f>
        <v>0</v>
      </c>
      <c r="Q727" s="41">
        <f>IF(Table2[[#This Row],[Customer Segment]]=Introduction!$D$44,1,0)</f>
        <v>0</v>
      </c>
      <c r="R727" s="1">
        <v>107.65</v>
      </c>
      <c r="S7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274.24344293714</v>
      </c>
    </row>
    <row r="728" spans="1:19" x14ac:dyDescent="0.2">
      <c r="A728" s="1" t="s">
        <v>46</v>
      </c>
      <c r="B728" s="1" t="s">
        <v>63</v>
      </c>
      <c r="C728" s="1" t="s">
        <v>70</v>
      </c>
      <c r="D728" s="37">
        <v>0.02</v>
      </c>
      <c r="E728" s="37">
        <v>3.28</v>
      </c>
      <c r="F728" s="37">
        <v>3.97</v>
      </c>
      <c r="G728" s="37">
        <v>0.56000000000000005</v>
      </c>
      <c r="H728" s="37">
        <v>-66.349999999999994</v>
      </c>
      <c r="I728" s="42">
        <f>IF(Table2[[#This Row],[Order Priority]]=Introduction!$B$42,1,0)</f>
        <v>0</v>
      </c>
      <c r="J728" s="42">
        <f>IF(Table2[[#This Row],[Order Priority]]=Introduction!$B$43,1,0)</f>
        <v>0</v>
      </c>
      <c r="K728" s="42">
        <f>IF(Table2[[#This Row],[Order Priority]]=Introduction!$B$44,1,0)</f>
        <v>0</v>
      </c>
      <c r="L728" s="42">
        <f>IF(Table2[[#This Row],[Order Priority]]=Introduction!$B$45,1,0)</f>
        <v>0</v>
      </c>
      <c r="M728" s="42">
        <f>IF(Table2[[#This Row],[Ship Mode]]=Introduction!$C$42,1,0)</f>
        <v>0</v>
      </c>
      <c r="N728" s="41">
        <f>IF(Table2[[#This Row],[Ship Mode]]=Introduction!$C$44,1,0)</f>
        <v>0</v>
      </c>
      <c r="O728" s="41">
        <f>IF(Table2[[#This Row],[Customer Segment]]=Introduction!$D$45,1,0)</f>
        <v>0</v>
      </c>
      <c r="P728" s="41">
        <f>IF(Table2[[#This Row],[Customer Segment]]=Introduction!$D$42,1,0)</f>
        <v>0</v>
      </c>
      <c r="Q728" s="41">
        <f>IF(Table2[[#This Row],[Customer Segment]]=Introduction!$D$44,1,0)</f>
        <v>0</v>
      </c>
      <c r="R728" s="34">
        <v>25.15</v>
      </c>
      <c r="S7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260.09064889851368</v>
      </c>
    </row>
    <row r="729" spans="1:19" x14ac:dyDescent="0.2">
      <c r="A729" s="1" t="s">
        <v>46</v>
      </c>
      <c r="B729" s="1" t="s">
        <v>14</v>
      </c>
      <c r="C729" s="1" t="s">
        <v>47</v>
      </c>
      <c r="D729" s="39">
        <v>0.03</v>
      </c>
      <c r="E729" s="39">
        <v>5.78</v>
      </c>
      <c r="F729" s="39">
        <v>5.37</v>
      </c>
      <c r="G729" s="39">
        <v>0.36</v>
      </c>
      <c r="H729" s="39">
        <v>-63.35</v>
      </c>
      <c r="I729" s="42">
        <f>IF(Table2[[#This Row],[Order Priority]]=Introduction!$B$42,1,0)</f>
        <v>0</v>
      </c>
      <c r="J729" s="42">
        <f>IF(Table2[[#This Row],[Order Priority]]=Introduction!$B$43,1,0)</f>
        <v>0</v>
      </c>
      <c r="K729" s="42">
        <f>IF(Table2[[#This Row],[Order Priority]]=Introduction!$B$44,1,0)</f>
        <v>0</v>
      </c>
      <c r="L729" s="42">
        <f>IF(Table2[[#This Row],[Order Priority]]=Introduction!$B$45,1,0)</f>
        <v>0</v>
      </c>
      <c r="M729" s="42">
        <f>IF(Table2[[#This Row],[Ship Mode]]=Introduction!$C$42,1,0)</f>
        <v>0</v>
      </c>
      <c r="N729" s="41">
        <f>IF(Table2[[#This Row],[Ship Mode]]=Introduction!$C$44,1,0)</f>
        <v>1</v>
      </c>
      <c r="O729" s="41">
        <f>IF(Table2[[#This Row],[Customer Segment]]=Introduction!$D$45,1,0)</f>
        <v>0</v>
      </c>
      <c r="P729" s="41">
        <f>IF(Table2[[#This Row],[Customer Segment]]=Introduction!$D$42,1,0)</f>
        <v>0</v>
      </c>
      <c r="Q729" s="41">
        <f>IF(Table2[[#This Row],[Customer Segment]]=Introduction!$D$44,1,0)</f>
        <v>1</v>
      </c>
      <c r="R729" s="1">
        <v>88.22</v>
      </c>
      <c r="S7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249.50058910299981</v>
      </c>
    </row>
    <row r="730" spans="1:19" x14ac:dyDescent="0.2">
      <c r="A730" s="1" t="s">
        <v>1</v>
      </c>
      <c r="B730" s="1" t="s">
        <v>14</v>
      </c>
      <c r="C730" s="1" t="s">
        <v>70</v>
      </c>
      <c r="D730" s="37">
        <v>0.06</v>
      </c>
      <c r="E730" s="37">
        <v>6.48</v>
      </c>
      <c r="F730" s="37">
        <v>8.8800000000000008</v>
      </c>
      <c r="G730" s="37">
        <v>0.37</v>
      </c>
      <c r="H730" s="37">
        <v>-237.47</v>
      </c>
      <c r="I730" s="42">
        <f>IF(Table2[[#This Row],[Order Priority]]=Introduction!$B$42,1,0)</f>
        <v>1</v>
      </c>
      <c r="J730" s="42">
        <f>IF(Table2[[#This Row],[Order Priority]]=Introduction!$B$43,1,0)</f>
        <v>0</v>
      </c>
      <c r="K730" s="42">
        <f>IF(Table2[[#This Row],[Order Priority]]=Introduction!$B$44,1,0)</f>
        <v>0</v>
      </c>
      <c r="L730" s="42">
        <f>IF(Table2[[#This Row],[Order Priority]]=Introduction!$B$45,1,0)</f>
        <v>0</v>
      </c>
      <c r="M730" s="42">
        <f>IF(Table2[[#This Row],[Ship Mode]]=Introduction!$C$42,1,0)</f>
        <v>0</v>
      </c>
      <c r="N730" s="41">
        <f>IF(Table2[[#This Row],[Ship Mode]]=Introduction!$C$44,1,0)</f>
        <v>1</v>
      </c>
      <c r="O730" s="41">
        <f>IF(Table2[[#This Row],[Customer Segment]]=Introduction!$D$45,1,0)</f>
        <v>0</v>
      </c>
      <c r="P730" s="41">
        <f>IF(Table2[[#This Row],[Customer Segment]]=Introduction!$D$42,1,0)</f>
        <v>0</v>
      </c>
      <c r="Q730" s="41">
        <f>IF(Table2[[#This Row],[Customer Segment]]=Introduction!$D$44,1,0)</f>
        <v>0</v>
      </c>
      <c r="R730" s="34">
        <v>125.77</v>
      </c>
      <c r="S7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217.43411966407211</v>
      </c>
    </row>
    <row r="731" spans="1:19" x14ac:dyDescent="0.2">
      <c r="A731" s="1" t="s">
        <v>1</v>
      </c>
      <c r="B731" s="1" t="s">
        <v>14</v>
      </c>
      <c r="C731" s="1" t="s">
        <v>47</v>
      </c>
      <c r="D731" s="39">
        <v>0.05</v>
      </c>
      <c r="E731" s="39">
        <v>9.99</v>
      </c>
      <c r="F731" s="39">
        <v>4.78</v>
      </c>
      <c r="G731" s="39">
        <v>0.4</v>
      </c>
      <c r="H731" s="39">
        <v>41.3</v>
      </c>
      <c r="I731" s="42">
        <f>IF(Table2[[#This Row],[Order Priority]]=Introduction!$B$42,1,0)</f>
        <v>1</v>
      </c>
      <c r="J731" s="42">
        <f>IF(Table2[[#This Row],[Order Priority]]=Introduction!$B$43,1,0)</f>
        <v>0</v>
      </c>
      <c r="K731" s="42">
        <f>IF(Table2[[#This Row],[Order Priority]]=Introduction!$B$44,1,0)</f>
        <v>0</v>
      </c>
      <c r="L731" s="42">
        <f>IF(Table2[[#This Row],[Order Priority]]=Introduction!$B$45,1,0)</f>
        <v>0</v>
      </c>
      <c r="M731" s="42">
        <f>IF(Table2[[#This Row],[Ship Mode]]=Introduction!$C$42,1,0)</f>
        <v>0</v>
      </c>
      <c r="N731" s="41">
        <f>IF(Table2[[#This Row],[Ship Mode]]=Introduction!$C$44,1,0)</f>
        <v>1</v>
      </c>
      <c r="O731" s="41">
        <f>IF(Table2[[#This Row],[Customer Segment]]=Introduction!$D$45,1,0)</f>
        <v>0</v>
      </c>
      <c r="P731" s="41">
        <f>IF(Table2[[#This Row],[Customer Segment]]=Introduction!$D$42,1,0)</f>
        <v>0</v>
      </c>
      <c r="Q731" s="41">
        <f>IF(Table2[[#This Row],[Customer Segment]]=Introduction!$D$44,1,0)</f>
        <v>1</v>
      </c>
      <c r="R731" s="1">
        <v>203.37</v>
      </c>
      <c r="S7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462.56092386281199</v>
      </c>
    </row>
    <row r="732" spans="1:19" x14ac:dyDescent="0.2">
      <c r="A732" s="1" t="s">
        <v>23</v>
      </c>
      <c r="B732" s="1" t="s">
        <v>14</v>
      </c>
      <c r="C732" s="1" t="s">
        <v>3</v>
      </c>
      <c r="D732" s="37">
        <v>0.06</v>
      </c>
      <c r="E732" s="37">
        <v>4.18</v>
      </c>
      <c r="F732" s="37">
        <v>2.99</v>
      </c>
      <c r="G732" s="37">
        <v>0.37</v>
      </c>
      <c r="H732" s="37">
        <v>-12.718999999999999</v>
      </c>
      <c r="I732" s="42">
        <f>IF(Table2[[#This Row],[Order Priority]]=Introduction!$B$42,1,0)</f>
        <v>0</v>
      </c>
      <c r="J732" s="42">
        <f>IF(Table2[[#This Row],[Order Priority]]=Introduction!$B$43,1,0)</f>
        <v>0</v>
      </c>
      <c r="K732" s="42">
        <f>IF(Table2[[#This Row],[Order Priority]]=Introduction!$B$44,1,0)</f>
        <v>1</v>
      </c>
      <c r="L732" s="42">
        <f>IF(Table2[[#This Row],[Order Priority]]=Introduction!$B$45,1,0)</f>
        <v>0</v>
      </c>
      <c r="M732" s="42">
        <f>IF(Table2[[#This Row],[Ship Mode]]=Introduction!$C$42,1,0)</f>
        <v>0</v>
      </c>
      <c r="N732" s="41">
        <f>IF(Table2[[#This Row],[Ship Mode]]=Introduction!$C$44,1,0)</f>
        <v>1</v>
      </c>
      <c r="O732" s="41">
        <f>IF(Table2[[#This Row],[Customer Segment]]=Introduction!$D$45,1,0)</f>
        <v>1</v>
      </c>
      <c r="P732" s="41">
        <f>IF(Table2[[#This Row],[Customer Segment]]=Introduction!$D$42,1,0)</f>
        <v>0</v>
      </c>
      <c r="Q732" s="41">
        <f>IF(Table2[[#This Row],[Customer Segment]]=Introduction!$D$44,1,0)</f>
        <v>0</v>
      </c>
      <c r="R732" s="34">
        <v>21.34</v>
      </c>
      <c r="S7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58.303383926946125</v>
      </c>
    </row>
    <row r="733" spans="1:19" x14ac:dyDescent="0.2">
      <c r="A733" s="1" t="s">
        <v>23</v>
      </c>
      <c r="B733" s="1" t="s">
        <v>14</v>
      </c>
      <c r="C733" s="1" t="s">
        <v>70</v>
      </c>
      <c r="D733" s="39">
        <v>0.09</v>
      </c>
      <c r="E733" s="39">
        <v>6.48</v>
      </c>
      <c r="F733" s="39">
        <v>6.86</v>
      </c>
      <c r="G733" s="39">
        <v>0.37</v>
      </c>
      <c r="H733" s="39">
        <v>-62.23</v>
      </c>
      <c r="I733" s="42">
        <f>IF(Table2[[#This Row],[Order Priority]]=Introduction!$B$42,1,0)</f>
        <v>0</v>
      </c>
      <c r="J733" s="42">
        <f>IF(Table2[[#This Row],[Order Priority]]=Introduction!$B$43,1,0)</f>
        <v>0</v>
      </c>
      <c r="K733" s="42">
        <f>IF(Table2[[#This Row],[Order Priority]]=Introduction!$B$44,1,0)</f>
        <v>1</v>
      </c>
      <c r="L733" s="42">
        <f>IF(Table2[[#This Row],[Order Priority]]=Introduction!$B$45,1,0)</f>
        <v>0</v>
      </c>
      <c r="M733" s="42">
        <f>IF(Table2[[#This Row],[Ship Mode]]=Introduction!$C$42,1,0)</f>
        <v>0</v>
      </c>
      <c r="N733" s="41">
        <f>IF(Table2[[#This Row],[Ship Mode]]=Introduction!$C$44,1,0)</f>
        <v>1</v>
      </c>
      <c r="O733" s="41">
        <f>IF(Table2[[#This Row],[Customer Segment]]=Introduction!$D$45,1,0)</f>
        <v>0</v>
      </c>
      <c r="P733" s="41">
        <f>IF(Table2[[#This Row],[Customer Segment]]=Introduction!$D$42,1,0)</f>
        <v>0</v>
      </c>
      <c r="Q733" s="41">
        <f>IF(Table2[[#This Row],[Customer Segment]]=Introduction!$D$44,1,0)</f>
        <v>0</v>
      </c>
      <c r="R733" s="1">
        <v>50.88</v>
      </c>
      <c r="S7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110.98484460992663</v>
      </c>
    </row>
    <row r="734" spans="1:19" x14ac:dyDescent="0.2">
      <c r="A734" s="1" t="s">
        <v>23</v>
      </c>
      <c r="B734" s="1" t="s">
        <v>2</v>
      </c>
      <c r="C734" s="1" t="s">
        <v>15</v>
      </c>
      <c r="D734" s="37">
        <v>0.08</v>
      </c>
      <c r="E734" s="37">
        <v>230.98</v>
      </c>
      <c r="F734" s="37">
        <v>23.78</v>
      </c>
      <c r="G734" s="37">
        <v>0.6</v>
      </c>
      <c r="H734" s="37">
        <v>501.69</v>
      </c>
      <c r="I734" s="42">
        <f>IF(Table2[[#This Row],[Order Priority]]=Introduction!$B$42,1,0)</f>
        <v>0</v>
      </c>
      <c r="J734" s="42">
        <f>IF(Table2[[#This Row],[Order Priority]]=Introduction!$B$43,1,0)</f>
        <v>0</v>
      </c>
      <c r="K734" s="42">
        <f>IF(Table2[[#This Row],[Order Priority]]=Introduction!$B$44,1,0)</f>
        <v>1</v>
      </c>
      <c r="L734" s="42">
        <f>IF(Table2[[#This Row],[Order Priority]]=Introduction!$B$45,1,0)</f>
        <v>0</v>
      </c>
      <c r="M734" s="42">
        <f>IF(Table2[[#This Row],[Ship Mode]]=Introduction!$C$42,1,0)</f>
        <v>1</v>
      </c>
      <c r="N734" s="41">
        <f>IF(Table2[[#This Row],[Ship Mode]]=Introduction!$C$44,1,0)</f>
        <v>0</v>
      </c>
      <c r="O734" s="41">
        <f>IF(Table2[[#This Row],[Customer Segment]]=Introduction!$D$45,1,0)</f>
        <v>0</v>
      </c>
      <c r="P734" s="41">
        <f>IF(Table2[[#This Row],[Customer Segment]]=Introduction!$D$42,1,0)</f>
        <v>1</v>
      </c>
      <c r="Q734" s="41">
        <f>IF(Table2[[#This Row],[Customer Segment]]=Introduction!$D$44,1,0)</f>
        <v>0</v>
      </c>
      <c r="R734" s="34">
        <v>924.8</v>
      </c>
      <c r="S7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2224.7863953715005</v>
      </c>
    </row>
    <row r="735" spans="1:19" x14ac:dyDescent="0.2">
      <c r="A735" s="1" t="s">
        <v>92</v>
      </c>
      <c r="B735" s="1" t="s">
        <v>14</v>
      </c>
      <c r="C735" s="1" t="s">
        <v>47</v>
      </c>
      <c r="D735" s="39">
        <v>7.0000000000000007E-2</v>
      </c>
      <c r="E735" s="39">
        <v>60.98</v>
      </c>
      <c r="F735" s="39">
        <v>49</v>
      </c>
      <c r="G735" s="39">
        <v>0.59</v>
      </c>
      <c r="H735" s="39">
        <v>-807.89</v>
      </c>
      <c r="I735" s="42">
        <f>IF(Table2[[#This Row],[Order Priority]]=Introduction!$B$42,1,0)</f>
        <v>0</v>
      </c>
      <c r="J735" s="42">
        <f>IF(Table2[[#This Row],[Order Priority]]=Introduction!$B$43,1,0)</f>
        <v>0</v>
      </c>
      <c r="K735" s="42">
        <f>IF(Table2[[#This Row],[Order Priority]]=Introduction!$B$44,1,0)</f>
        <v>0</v>
      </c>
      <c r="L735" s="42">
        <f>IF(Table2[[#This Row],[Order Priority]]=Introduction!$B$45,1,0)</f>
        <v>1</v>
      </c>
      <c r="M735" s="42">
        <f>IF(Table2[[#This Row],[Ship Mode]]=Introduction!$C$42,1,0)</f>
        <v>0</v>
      </c>
      <c r="N735" s="41">
        <f>IF(Table2[[#This Row],[Ship Mode]]=Introduction!$C$44,1,0)</f>
        <v>1</v>
      </c>
      <c r="O735" s="41">
        <f>IF(Table2[[#This Row],[Customer Segment]]=Introduction!$D$45,1,0)</f>
        <v>0</v>
      </c>
      <c r="P735" s="41">
        <f>IF(Table2[[#This Row],[Customer Segment]]=Introduction!$D$42,1,0)</f>
        <v>0</v>
      </c>
      <c r="Q735" s="41">
        <f>IF(Table2[[#This Row],[Customer Segment]]=Introduction!$D$44,1,0)</f>
        <v>1</v>
      </c>
      <c r="R735" s="1">
        <v>410.17</v>
      </c>
      <c r="S7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842.40103576979413</v>
      </c>
    </row>
    <row r="736" spans="1:19" x14ac:dyDescent="0.2">
      <c r="A736" s="1" t="s">
        <v>46</v>
      </c>
      <c r="B736" s="1" t="s">
        <v>14</v>
      </c>
      <c r="C736" s="1" t="s">
        <v>47</v>
      </c>
      <c r="D736" s="37">
        <v>0.03</v>
      </c>
      <c r="E736" s="37">
        <v>31.74</v>
      </c>
      <c r="F736" s="37">
        <v>12.62</v>
      </c>
      <c r="G736" s="37">
        <v>0.37</v>
      </c>
      <c r="H736" s="37">
        <v>-4.3010000000000002</v>
      </c>
      <c r="I736" s="42">
        <f>IF(Table2[[#This Row],[Order Priority]]=Introduction!$B$42,1,0)</f>
        <v>0</v>
      </c>
      <c r="J736" s="42">
        <f>IF(Table2[[#This Row],[Order Priority]]=Introduction!$B$43,1,0)</f>
        <v>0</v>
      </c>
      <c r="K736" s="42">
        <f>IF(Table2[[#This Row],[Order Priority]]=Introduction!$B$44,1,0)</f>
        <v>0</v>
      </c>
      <c r="L736" s="42">
        <f>IF(Table2[[#This Row],[Order Priority]]=Introduction!$B$45,1,0)</f>
        <v>0</v>
      </c>
      <c r="M736" s="42">
        <f>IF(Table2[[#This Row],[Ship Mode]]=Introduction!$C$42,1,0)</f>
        <v>0</v>
      </c>
      <c r="N736" s="41">
        <f>IF(Table2[[#This Row],[Ship Mode]]=Introduction!$C$44,1,0)</f>
        <v>1</v>
      </c>
      <c r="O736" s="41">
        <f>IF(Table2[[#This Row],[Customer Segment]]=Introduction!$D$45,1,0)</f>
        <v>0</v>
      </c>
      <c r="P736" s="41">
        <f>IF(Table2[[#This Row],[Customer Segment]]=Introduction!$D$42,1,0)</f>
        <v>0</v>
      </c>
      <c r="Q736" s="41">
        <f>IF(Table2[[#This Row],[Customer Segment]]=Introduction!$D$44,1,0)</f>
        <v>1</v>
      </c>
      <c r="R736" s="34">
        <v>98.7</v>
      </c>
      <c r="S7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600.00261300749912</v>
      </c>
    </row>
    <row r="737" spans="1:19" x14ac:dyDescent="0.2">
      <c r="A737" s="1" t="s">
        <v>46</v>
      </c>
      <c r="B737" s="1" t="s">
        <v>2</v>
      </c>
      <c r="C737" s="1" t="s">
        <v>3</v>
      </c>
      <c r="D737" s="39">
        <v>0.06</v>
      </c>
      <c r="E737" s="39">
        <v>113.98</v>
      </c>
      <c r="F737" s="39">
        <v>30</v>
      </c>
      <c r="G737" s="39">
        <v>0.69</v>
      </c>
      <c r="H737" s="39">
        <v>-127.3</v>
      </c>
      <c r="I737" s="42">
        <f>IF(Table2[[#This Row],[Order Priority]]=Introduction!$B$42,1,0)</f>
        <v>0</v>
      </c>
      <c r="J737" s="42">
        <f>IF(Table2[[#This Row],[Order Priority]]=Introduction!$B$43,1,0)</f>
        <v>0</v>
      </c>
      <c r="K737" s="42">
        <f>IF(Table2[[#This Row],[Order Priority]]=Introduction!$B$44,1,0)</f>
        <v>0</v>
      </c>
      <c r="L737" s="42">
        <f>IF(Table2[[#This Row],[Order Priority]]=Introduction!$B$45,1,0)</f>
        <v>0</v>
      </c>
      <c r="M737" s="42">
        <f>IF(Table2[[#This Row],[Ship Mode]]=Introduction!$C$42,1,0)</f>
        <v>1</v>
      </c>
      <c r="N737" s="41">
        <f>IF(Table2[[#This Row],[Ship Mode]]=Introduction!$C$44,1,0)</f>
        <v>0</v>
      </c>
      <c r="O737" s="41">
        <f>IF(Table2[[#This Row],[Customer Segment]]=Introduction!$D$45,1,0)</f>
        <v>1</v>
      </c>
      <c r="P737" s="41">
        <f>IF(Table2[[#This Row],[Customer Segment]]=Introduction!$D$42,1,0)</f>
        <v>0</v>
      </c>
      <c r="Q737" s="41">
        <f>IF(Table2[[#This Row],[Customer Segment]]=Introduction!$D$44,1,0)</f>
        <v>0</v>
      </c>
      <c r="R737" s="1">
        <v>356.14</v>
      </c>
      <c r="S7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1615.2029955203395</v>
      </c>
    </row>
    <row r="738" spans="1:19" x14ac:dyDescent="0.2">
      <c r="A738" s="1" t="s">
        <v>46</v>
      </c>
      <c r="B738" s="1" t="s">
        <v>14</v>
      </c>
      <c r="C738" s="1" t="s">
        <v>3</v>
      </c>
      <c r="D738" s="37">
        <v>0.05</v>
      </c>
      <c r="E738" s="37">
        <v>6.48</v>
      </c>
      <c r="F738" s="37">
        <v>6.86</v>
      </c>
      <c r="G738" s="37">
        <v>0.37</v>
      </c>
      <c r="H738" s="37">
        <v>-52.77</v>
      </c>
      <c r="I738" s="42">
        <f>IF(Table2[[#This Row],[Order Priority]]=Introduction!$B$42,1,0)</f>
        <v>0</v>
      </c>
      <c r="J738" s="42">
        <f>IF(Table2[[#This Row],[Order Priority]]=Introduction!$B$43,1,0)</f>
        <v>0</v>
      </c>
      <c r="K738" s="42">
        <f>IF(Table2[[#This Row],[Order Priority]]=Introduction!$B$44,1,0)</f>
        <v>0</v>
      </c>
      <c r="L738" s="42">
        <f>IF(Table2[[#This Row],[Order Priority]]=Introduction!$B$45,1,0)</f>
        <v>0</v>
      </c>
      <c r="M738" s="42">
        <f>IF(Table2[[#This Row],[Ship Mode]]=Introduction!$C$42,1,0)</f>
        <v>0</v>
      </c>
      <c r="N738" s="41">
        <f>IF(Table2[[#This Row],[Ship Mode]]=Introduction!$C$44,1,0)</f>
        <v>1</v>
      </c>
      <c r="O738" s="41">
        <f>IF(Table2[[#This Row],[Customer Segment]]=Introduction!$D$45,1,0)</f>
        <v>1</v>
      </c>
      <c r="P738" s="41">
        <f>IF(Table2[[#This Row],[Customer Segment]]=Introduction!$D$42,1,0)</f>
        <v>0</v>
      </c>
      <c r="Q738" s="41">
        <f>IF(Table2[[#This Row],[Customer Segment]]=Introduction!$D$44,1,0)</f>
        <v>0</v>
      </c>
      <c r="R738" s="34">
        <v>27.08</v>
      </c>
      <c r="S7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259.32997566117263</v>
      </c>
    </row>
    <row r="739" spans="1:19" x14ac:dyDescent="0.2">
      <c r="A739" s="1" t="s">
        <v>1</v>
      </c>
      <c r="B739" s="1" t="s">
        <v>2</v>
      </c>
      <c r="C739" s="1" t="s">
        <v>3</v>
      </c>
      <c r="D739" s="39">
        <v>0.09</v>
      </c>
      <c r="E739" s="39">
        <v>517.48</v>
      </c>
      <c r="F739" s="39">
        <v>16.63</v>
      </c>
      <c r="G739" s="39">
        <v>0.59</v>
      </c>
      <c r="H739" s="39">
        <v>909.36</v>
      </c>
      <c r="I739" s="42">
        <f>IF(Table2[[#This Row],[Order Priority]]=Introduction!$B$42,1,0)</f>
        <v>1</v>
      </c>
      <c r="J739" s="42">
        <f>IF(Table2[[#This Row],[Order Priority]]=Introduction!$B$43,1,0)</f>
        <v>0</v>
      </c>
      <c r="K739" s="42">
        <f>IF(Table2[[#This Row],[Order Priority]]=Introduction!$B$44,1,0)</f>
        <v>0</v>
      </c>
      <c r="L739" s="42">
        <f>IF(Table2[[#This Row],[Order Priority]]=Introduction!$B$45,1,0)</f>
        <v>0</v>
      </c>
      <c r="M739" s="42">
        <f>IF(Table2[[#This Row],[Ship Mode]]=Introduction!$C$42,1,0)</f>
        <v>1</v>
      </c>
      <c r="N739" s="41">
        <f>IF(Table2[[#This Row],[Ship Mode]]=Introduction!$C$44,1,0)</f>
        <v>0</v>
      </c>
      <c r="O739" s="41">
        <f>IF(Table2[[#This Row],[Customer Segment]]=Introduction!$D$45,1,0)</f>
        <v>1</v>
      </c>
      <c r="P739" s="41">
        <f>IF(Table2[[#This Row],[Customer Segment]]=Introduction!$D$42,1,0)</f>
        <v>0</v>
      </c>
      <c r="Q739" s="41">
        <f>IF(Table2[[#This Row],[Customer Segment]]=Introduction!$D$44,1,0)</f>
        <v>0</v>
      </c>
      <c r="R739" s="1">
        <v>2354.54</v>
      </c>
      <c r="S7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3557.5062684976438</v>
      </c>
    </row>
    <row r="740" spans="1:19" x14ac:dyDescent="0.2">
      <c r="A740" s="1" t="s">
        <v>46</v>
      </c>
      <c r="B740" s="1" t="s">
        <v>14</v>
      </c>
      <c r="C740" s="1" t="s">
        <v>70</v>
      </c>
      <c r="D740" s="37">
        <v>7.0000000000000007E-2</v>
      </c>
      <c r="E740" s="37">
        <v>6.08</v>
      </c>
      <c r="F740" s="37">
        <v>0.91</v>
      </c>
      <c r="G740" s="37">
        <v>0.51</v>
      </c>
      <c r="H740" s="37">
        <v>19.57</v>
      </c>
      <c r="I740" s="42">
        <f>IF(Table2[[#This Row],[Order Priority]]=Introduction!$B$42,1,0)</f>
        <v>0</v>
      </c>
      <c r="J740" s="42">
        <f>IF(Table2[[#This Row],[Order Priority]]=Introduction!$B$43,1,0)</f>
        <v>0</v>
      </c>
      <c r="K740" s="42">
        <f>IF(Table2[[#This Row],[Order Priority]]=Introduction!$B$44,1,0)</f>
        <v>0</v>
      </c>
      <c r="L740" s="42">
        <f>IF(Table2[[#This Row],[Order Priority]]=Introduction!$B$45,1,0)</f>
        <v>0</v>
      </c>
      <c r="M740" s="42">
        <f>IF(Table2[[#This Row],[Ship Mode]]=Introduction!$C$42,1,0)</f>
        <v>0</v>
      </c>
      <c r="N740" s="41">
        <f>IF(Table2[[#This Row],[Ship Mode]]=Introduction!$C$44,1,0)</f>
        <v>1</v>
      </c>
      <c r="O740" s="41">
        <f>IF(Table2[[#This Row],[Customer Segment]]=Introduction!$D$45,1,0)</f>
        <v>0</v>
      </c>
      <c r="P740" s="41">
        <f>IF(Table2[[#This Row],[Customer Segment]]=Introduction!$D$42,1,0)</f>
        <v>0</v>
      </c>
      <c r="Q740" s="41">
        <f>IF(Table2[[#This Row],[Customer Segment]]=Introduction!$D$44,1,0)</f>
        <v>0</v>
      </c>
      <c r="R740" s="34">
        <v>41.96</v>
      </c>
      <c r="S7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279.88618189780186</v>
      </c>
    </row>
    <row r="741" spans="1:19" x14ac:dyDescent="0.2">
      <c r="A741" s="1" t="s">
        <v>46</v>
      </c>
      <c r="B741" s="1" t="s">
        <v>14</v>
      </c>
      <c r="C741" s="1" t="s">
        <v>70</v>
      </c>
      <c r="D741" s="39">
        <v>0.08</v>
      </c>
      <c r="E741" s="39">
        <v>19.899999999999999</v>
      </c>
      <c r="F741" s="39">
        <v>5.29</v>
      </c>
      <c r="G741" s="39">
        <v>0.4</v>
      </c>
      <c r="H741" s="39">
        <v>107.11</v>
      </c>
      <c r="I741" s="42">
        <f>IF(Table2[[#This Row],[Order Priority]]=Introduction!$B$42,1,0)</f>
        <v>0</v>
      </c>
      <c r="J741" s="42">
        <f>IF(Table2[[#This Row],[Order Priority]]=Introduction!$B$43,1,0)</f>
        <v>0</v>
      </c>
      <c r="K741" s="42">
        <f>IF(Table2[[#This Row],[Order Priority]]=Introduction!$B$44,1,0)</f>
        <v>0</v>
      </c>
      <c r="L741" s="42">
        <f>IF(Table2[[#This Row],[Order Priority]]=Introduction!$B$45,1,0)</f>
        <v>0</v>
      </c>
      <c r="M741" s="42">
        <f>IF(Table2[[#This Row],[Ship Mode]]=Introduction!$C$42,1,0)</f>
        <v>0</v>
      </c>
      <c r="N741" s="41">
        <f>IF(Table2[[#This Row],[Ship Mode]]=Introduction!$C$44,1,0)</f>
        <v>1</v>
      </c>
      <c r="O741" s="41">
        <f>IF(Table2[[#This Row],[Customer Segment]]=Introduction!$D$45,1,0)</f>
        <v>0</v>
      </c>
      <c r="P741" s="41">
        <f>IF(Table2[[#This Row],[Customer Segment]]=Introduction!$D$42,1,0)</f>
        <v>0</v>
      </c>
      <c r="Q741" s="41">
        <f>IF(Table2[[#This Row],[Customer Segment]]=Introduction!$D$44,1,0)</f>
        <v>0</v>
      </c>
      <c r="R741" s="1">
        <v>240.46</v>
      </c>
      <c r="S7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435.85159772711785</v>
      </c>
    </row>
    <row r="742" spans="1:19" x14ac:dyDescent="0.2">
      <c r="A742" s="1" t="s">
        <v>46</v>
      </c>
      <c r="B742" s="1" t="s">
        <v>14</v>
      </c>
      <c r="C742" s="1" t="s">
        <v>70</v>
      </c>
      <c r="D742" s="37">
        <v>0.02</v>
      </c>
      <c r="E742" s="37">
        <v>3.36</v>
      </c>
      <c r="F742" s="37">
        <v>6.27</v>
      </c>
      <c r="G742" s="37">
        <v>0.4</v>
      </c>
      <c r="H742" s="37">
        <v>-216.154</v>
      </c>
      <c r="I742" s="42">
        <f>IF(Table2[[#This Row],[Order Priority]]=Introduction!$B$42,1,0)</f>
        <v>0</v>
      </c>
      <c r="J742" s="42">
        <f>IF(Table2[[#This Row],[Order Priority]]=Introduction!$B$43,1,0)</f>
        <v>0</v>
      </c>
      <c r="K742" s="42">
        <f>IF(Table2[[#This Row],[Order Priority]]=Introduction!$B$44,1,0)</f>
        <v>0</v>
      </c>
      <c r="L742" s="42">
        <f>IF(Table2[[#This Row],[Order Priority]]=Introduction!$B$45,1,0)</f>
        <v>0</v>
      </c>
      <c r="M742" s="42">
        <f>IF(Table2[[#This Row],[Ship Mode]]=Introduction!$C$42,1,0)</f>
        <v>0</v>
      </c>
      <c r="N742" s="41">
        <f>IF(Table2[[#This Row],[Ship Mode]]=Introduction!$C$44,1,0)</f>
        <v>1</v>
      </c>
      <c r="O742" s="41">
        <f>IF(Table2[[#This Row],[Customer Segment]]=Introduction!$D$45,1,0)</f>
        <v>0</v>
      </c>
      <c r="P742" s="41">
        <f>IF(Table2[[#This Row],[Customer Segment]]=Introduction!$D$42,1,0)</f>
        <v>0</v>
      </c>
      <c r="Q742" s="41">
        <f>IF(Table2[[#This Row],[Customer Segment]]=Introduction!$D$44,1,0)</f>
        <v>0</v>
      </c>
      <c r="R742" s="34">
        <v>74.08</v>
      </c>
      <c r="S7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119.73511484241874</v>
      </c>
    </row>
    <row r="743" spans="1:19" x14ac:dyDescent="0.2">
      <c r="A743" s="1" t="s">
        <v>1</v>
      </c>
      <c r="B743" s="1" t="s">
        <v>14</v>
      </c>
      <c r="C743" s="1" t="s">
        <v>3</v>
      </c>
      <c r="D743" s="39">
        <v>0.02</v>
      </c>
      <c r="E743" s="39">
        <v>161.55000000000001</v>
      </c>
      <c r="F743" s="39">
        <v>19.989999999999998</v>
      </c>
      <c r="G743" s="39">
        <v>0.66</v>
      </c>
      <c r="H743" s="39">
        <v>664.51800000000003</v>
      </c>
      <c r="I743" s="42">
        <f>IF(Table2[[#This Row],[Order Priority]]=Introduction!$B$42,1,0)</f>
        <v>1</v>
      </c>
      <c r="J743" s="42">
        <f>IF(Table2[[#This Row],[Order Priority]]=Introduction!$B$43,1,0)</f>
        <v>0</v>
      </c>
      <c r="K743" s="42">
        <f>IF(Table2[[#This Row],[Order Priority]]=Introduction!$B$44,1,0)</f>
        <v>0</v>
      </c>
      <c r="L743" s="42">
        <f>IF(Table2[[#This Row],[Order Priority]]=Introduction!$B$45,1,0)</f>
        <v>0</v>
      </c>
      <c r="M743" s="42">
        <f>IF(Table2[[#This Row],[Ship Mode]]=Introduction!$C$42,1,0)</f>
        <v>0</v>
      </c>
      <c r="N743" s="41">
        <f>IF(Table2[[#This Row],[Ship Mode]]=Introduction!$C$44,1,0)</f>
        <v>1</v>
      </c>
      <c r="O743" s="41">
        <f>IF(Table2[[#This Row],[Customer Segment]]=Introduction!$D$45,1,0)</f>
        <v>1</v>
      </c>
      <c r="P743" s="41">
        <f>IF(Table2[[#This Row],[Customer Segment]]=Introduction!$D$42,1,0)</f>
        <v>0</v>
      </c>
      <c r="Q743" s="41">
        <f>IF(Table2[[#This Row],[Customer Segment]]=Introduction!$D$44,1,0)</f>
        <v>0</v>
      </c>
      <c r="R743" s="1">
        <v>657.61</v>
      </c>
      <c r="S7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2192.4679777199171</v>
      </c>
    </row>
    <row r="744" spans="1:19" x14ac:dyDescent="0.2">
      <c r="A744" s="1" t="s">
        <v>1</v>
      </c>
      <c r="B744" s="1" t="s">
        <v>14</v>
      </c>
      <c r="C744" s="1" t="s">
        <v>70</v>
      </c>
      <c r="D744" s="37">
        <v>0.02</v>
      </c>
      <c r="E744" s="37">
        <v>11.55</v>
      </c>
      <c r="F744" s="37">
        <v>2.36</v>
      </c>
      <c r="G744" s="37">
        <v>0.55000000000000004</v>
      </c>
      <c r="H744" s="37">
        <v>1289.3820000000001</v>
      </c>
      <c r="I744" s="42">
        <f>IF(Table2[[#This Row],[Order Priority]]=Introduction!$B$42,1,0)</f>
        <v>1</v>
      </c>
      <c r="J744" s="42">
        <f>IF(Table2[[#This Row],[Order Priority]]=Introduction!$B$43,1,0)</f>
        <v>0</v>
      </c>
      <c r="K744" s="42">
        <f>IF(Table2[[#This Row],[Order Priority]]=Introduction!$B$44,1,0)</f>
        <v>0</v>
      </c>
      <c r="L744" s="42">
        <f>IF(Table2[[#This Row],[Order Priority]]=Introduction!$B$45,1,0)</f>
        <v>0</v>
      </c>
      <c r="M744" s="42">
        <f>IF(Table2[[#This Row],[Ship Mode]]=Introduction!$C$42,1,0)</f>
        <v>0</v>
      </c>
      <c r="N744" s="41">
        <f>IF(Table2[[#This Row],[Ship Mode]]=Introduction!$C$44,1,0)</f>
        <v>1</v>
      </c>
      <c r="O744" s="41">
        <f>IF(Table2[[#This Row],[Customer Segment]]=Introduction!$D$45,1,0)</f>
        <v>0</v>
      </c>
      <c r="P744" s="41">
        <f>IF(Table2[[#This Row],[Customer Segment]]=Introduction!$D$42,1,0)</f>
        <v>0</v>
      </c>
      <c r="Q744" s="41">
        <f>IF(Table2[[#This Row],[Customer Segment]]=Introduction!$D$44,1,0)</f>
        <v>0</v>
      </c>
      <c r="R744" s="34">
        <v>159.53</v>
      </c>
      <c r="S7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1792.6931641588285</v>
      </c>
    </row>
    <row r="745" spans="1:19" x14ac:dyDescent="0.2">
      <c r="A745" s="1" t="s">
        <v>13</v>
      </c>
      <c r="B745" s="1" t="s">
        <v>14</v>
      </c>
      <c r="C745" s="1" t="s">
        <v>47</v>
      </c>
      <c r="D745" s="39">
        <v>7.0000000000000007E-2</v>
      </c>
      <c r="E745" s="39">
        <v>51.98</v>
      </c>
      <c r="F745" s="39">
        <v>10.17</v>
      </c>
      <c r="G745" s="39">
        <v>0.37</v>
      </c>
      <c r="H745" s="39">
        <v>439.78530000000001</v>
      </c>
      <c r="I745" s="42">
        <f>IF(Table2[[#This Row],[Order Priority]]=Introduction!$B$42,1,0)</f>
        <v>0</v>
      </c>
      <c r="J745" s="42">
        <f>IF(Table2[[#This Row],[Order Priority]]=Introduction!$B$43,1,0)</f>
        <v>1</v>
      </c>
      <c r="K745" s="42">
        <f>IF(Table2[[#This Row],[Order Priority]]=Introduction!$B$44,1,0)</f>
        <v>0</v>
      </c>
      <c r="L745" s="42">
        <f>IF(Table2[[#This Row],[Order Priority]]=Introduction!$B$45,1,0)</f>
        <v>0</v>
      </c>
      <c r="M745" s="42">
        <f>IF(Table2[[#This Row],[Ship Mode]]=Introduction!$C$42,1,0)</f>
        <v>0</v>
      </c>
      <c r="N745" s="41">
        <f>IF(Table2[[#This Row],[Ship Mode]]=Introduction!$C$44,1,0)</f>
        <v>1</v>
      </c>
      <c r="O745" s="41">
        <f>IF(Table2[[#This Row],[Customer Segment]]=Introduction!$D$45,1,0)</f>
        <v>0</v>
      </c>
      <c r="P745" s="41">
        <f>IF(Table2[[#This Row],[Customer Segment]]=Introduction!$D$42,1,0)</f>
        <v>0</v>
      </c>
      <c r="Q745" s="41">
        <f>IF(Table2[[#This Row],[Customer Segment]]=Introduction!$D$44,1,0)</f>
        <v>1</v>
      </c>
      <c r="R745" s="1">
        <v>637.37</v>
      </c>
      <c r="S7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820.50625634254664</v>
      </c>
    </row>
    <row r="746" spans="1:19" x14ac:dyDescent="0.2">
      <c r="A746" s="1" t="s">
        <v>13</v>
      </c>
      <c r="B746" s="1" t="s">
        <v>2</v>
      </c>
      <c r="C746" s="1" t="s">
        <v>47</v>
      </c>
      <c r="D746" s="37">
        <v>0.1</v>
      </c>
      <c r="E746" s="37">
        <v>80.97</v>
      </c>
      <c r="F746" s="37">
        <v>33.6</v>
      </c>
      <c r="G746" s="37">
        <v>0.37</v>
      </c>
      <c r="H746" s="37">
        <v>-149.4573</v>
      </c>
      <c r="I746" s="42">
        <f>IF(Table2[[#This Row],[Order Priority]]=Introduction!$B$42,1,0)</f>
        <v>0</v>
      </c>
      <c r="J746" s="42">
        <f>IF(Table2[[#This Row],[Order Priority]]=Introduction!$B$43,1,0)</f>
        <v>1</v>
      </c>
      <c r="K746" s="42">
        <f>IF(Table2[[#This Row],[Order Priority]]=Introduction!$B$44,1,0)</f>
        <v>0</v>
      </c>
      <c r="L746" s="42">
        <f>IF(Table2[[#This Row],[Order Priority]]=Introduction!$B$45,1,0)</f>
        <v>0</v>
      </c>
      <c r="M746" s="42">
        <f>IF(Table2[[#This Row],[Ship Mode]]=Introduction!$C$42,1,0)</f>
        <v>1</v>
      </c>
      <c r="N746" s="41">
        <f>IF(Table2[[#This Row],[Ship Mode]]=Introduction!$C$44,1,0)</f>
        <v>0</v>
      </c>
      <c r="O746" s="41">
        <f>IF(Table2[[#This Row],[Customer Segment]]=Introduction!$D$45,1,0)</f>
        <v>0</v>
      </c>
      <c r="P746" s="41">
        <f>IF(Table2[[#This Row],[Customer Segment]]=Introduction!$D$42,1,0)</f>
        <v>0</v>
      </c>
      <c r="Q746" s="41">
        <f>IF(Table2[[#This Row],[Customer Segment]]=Introduction!$D$44,1,0)</f>
        <v>1</v>
      </c>
      <c r="R746" s="34">
        <v>232.16</v>
      </c>
      <c r="S7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1132.13451327539</v>
      </c>
    </row>
    <row r="747" spans="1:19" x14ac:dyDescent="0.2">
      <c r="A747" s="1" t="s">
        <v>23</v>
      </c>
      <c r="B747" s="1" t="s">
        <v>63</v>
      </c>
      <c r="C747" s="1" t="s">
        <v>3</v>
      </c>
      <c r="D747" s="39">
        <v>0.09</v>
      </c>
      <c r="E747" s="39">
        <v>5.34</v>
      </c>
      <c r="F747" s="39">
        <v>2.99</v>
      </c>
      <c r="G747" s="39">
        <v>0.38</v>
      </c>
      <c r="H747" s="39">
        <v>9.4860000000000007</v>
      </c>
      <c r="I747" s="42">
        <f>IF(Table2[[#This Row],[Order Priority]]=Introduction!$B$42,1,0)</f>
        <v>0</v>
      </c>
      <c r="J747" s="42">
        <f>IF(Table2[[#This Row],[Order Priority]]=Introduction!$B$43,1,0)</f>
        <v>0</v>
      </c>
      <c r="K747" s="42">
        <f>IF(Table2[[#This Row],[Order Priority]]=Introduction!$B$44,1,0)</f>
        <v>1</v>
      </c>
      <c r="L747" s="42">
        <f>IF(Table2[[#This Row],[Order Priority]]=Introduction!$B$45,1,0)</f>
        <v>0</v>
      </c>
      <c r="M747" s="42">
        <f>IF(Table2[[#This Row],[Ship Mode]]=Introduction!$C$42,1,0)</f>
        <v>0</v>
      </c>
      <c r="N747" s="41">
        <f>IF(Table2[[#This Row],[Ship Mode]]=Introduction!$C$44,1,0)</f>
        <v>0</v>
      </c>
      <c r="O747" s="41">
        <f>IF(Table2[[#This Row],[Customer Segment]]=Introduction!$D$45,1,0)</f>
        <v>1</v>
      </c>
      <c r="P747" s="41">
        <f>IF(Table2[[#This Row],[Customer Segment]]=Introduction!$D$42,1,0)</f>
        <v>0</v>
      </c>
      <c r="Q747" s="41">
        <f>IF(Table2[[#This Row],[Customer Segment]]=Introduction!$D$44,1,0)</f>
        <v>0</v>
      </c>
      <c r="R747" s="1">
        <v>95.1</v>
      </c>
      <c r="S7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-9.0528555988757837</v>
      </c>
    </row>
    <row r="748" spans="1:19" x14ac:dyDescent="0.2">
      <c r="A748" s="1" t="s">
        <v>23</v>
      </c>
      <c r="B748" s="1" t="s">
        <v>2</v>
      </c>
      <c r="C748" s="1" t="s">
        <v>3</v>
      </c>
      <c r="D748" s="37">
        <v>7.0000000000000007E-2</v>
      </c>
      <c r="E748" s="37">
        <v>140.97999999999999</v>
      </c>
      <c r="F748" s="37">
        <v>53.48</v>
      </c>
      <c r="G748" s="37">
        <v>0.65</v>
      </c>
      <c r="H748" s="37">
        <v>-263.64999999999998</v>
      </c>
      <c r="I748" s="42">
        <f>IF(Table2[[#This Row],[Order Priority]]=Introduction!$B$42,1,0)</f>
        <v>0</v>
      </c>
      <c r="J748" s="42">
        <f>IF(Table2[[#This Row],[Order Priority]]=Introduction!$B$43,1,0)</f>
        <v>0</v>
      </c>
      <c r="K748" s="42">
        <f>IF(Table2[[#This Row],[Order Priority]]=Introduction!$B$44,1,0)</f>
        <v>1</v>
      </c>
      <c r="L748" s="42">
        <f>IF(Table2[[#This Row],[Order Priority]]=Introduction!$B$45,1,0)</f>
        <v>0</v>
      </c>
      <c r="M748" s="42">
        <f>IF(Table2[[#This Row],[Ship Mode]]=Introduction!$C$42,1,0)</f>
        <v>1</v>
      </c>
      <c r="N748" s="41">
        <f>IF(Table2[[#This Row],[Ship Mode]]=Introduction!$C$44,1,0)</f>
        <v>0</v>
      </c>
      <c r="O748" s="41">
        <f>IF(Table2[[#This Row],[Customer Segment]]=Introduction!$D$45,1,0)</f>
        <v>1</v>
      </c>
      <c r="P748" s="41">
        <f>IF(Table2[[#This Row],[Customer Segment]]=Introduction!$D$42,1,0)</f>
        <v>0</v>
      </c>
      <c r="Q748" s="41">
        <f>IF(Table2[[#This Row],[Customer Segment]]=Introduction!$D$44,1,0)</f>
        <v>0</v>
      </c>
      <c r="R748" s="34">
        <v>734.74</v>
      </c>
      <c r="S7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2048.0280207650558</v>
      </c>
    </row>
    <row r="749" spans="1:19" x14ac:dyDescent="0.2">
      <c r="A749" s="1" t="s">
        <v>23</v>
      </c>
      <c r="B749" s="1" t="s">
        <v>14</v>
      </c>
      <c r="C749" s="1" t="s">
        <v>3</v>
      </c>
      <c r="D749" s="39">
        <v>0.06</v>
      </c>
      <c r="E749" s="39">
        <v>205.99</v>
      </c>
      <c r="F749" s="39">
        <v>5.26</v>
      </c>
      <c r="G749" s="39">
        <v>0.56000000000000005</v>
      </c>
      <c r="H749" s="39">
        <v>890.18100000000004</v>
      </c>
      <c r="I749" s="42">
        <f>IF(Table2[[#This Row],[Order Priority]]=Introduction!$B$42,1,0)</f>
        <v>0</v>
      </c>
      <c r="J749" s="42">
        <f>IF(Table2[[#This Row],[Order Priority]]=Introduction!$B$43,1,0)</f>
        <v>0</v>
      </c>
      <c r="K749" s="42">
        <f>IF(Table2[[#This Row],[Order Priority]]=Introduction!$B$44,1,0)</f>
        <v>1</v>
      </c>
      <c r="L749" s="42">
        <f>IF(Table2[[#This Row],[Order Priority]]=Introduction!$B$45,1,0)</f>
        <v>0</v>
      </c>
      <c r="M749" s="42">
        <f>IF(Table2[[#This Row],[Ship Mode]]=Introduction!$C$42,1,0)</f>
        <v>0</v>
      </c>
      <c r="N749" s="41">
        <f>IF(Table2[[#This Row],[Ship Mode]]=Introduction!$C$44,1,0)</f>
        <v>1</v>
      </c>
      <c r="O749" s="41">
        <f>IF(Table2[[#This Row],[Customer Segment]]=Introduction!$D$45,1,0)</f>
        <v>1</v>
      </c>
      <c r="P749" s="41">
        <f>IF(Table2[[#This Row],[Customer Segment]]=Introduction!$D$42,1,0)</f>
        <v>0</v>
      </c>
      <c r="Q749" s="41">
        <f>IF(Table2[[#This Row],[Customer Segment]]=Introduction!$D$44,1,0)</f>
        <v>0</v>
      </c>
      <c r="R749" s="1">
        <v>1882.87</v>
      </c>
      <c r="S7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1835.8686238121811</v>
      </c>
    </row>
    <row r="750" spans="1:19" x14ac:dyDescent="0.2">
      <c r="A750" s="1" t="s">
        <v>23</v>
      </c>
      <c r="B750" s="1" t="s">
        <v>2</v>
      </c>
      <c r="C750" s="1" t="s">
        <v>15</v>
      </c>
      <c r="D750" s="37">
        <v>0.01</v>
      </c>
      <c r="E750" s="37">
        <v>300.98</v>
      </c>
      <c r="F750" s="37">
        <v>64.73</v>
      </c>
      <c r="G750" s="37">
        <v>0.56000000000000005</v>
      </c>
      <c r="H750" s="37">
        <v>-48.874000000000002</v>
      </c>
      <c r="I750" s="42">
        <f>IF(Table2[[#This Row],[Order Priority]]=Introduction!$B$42,1,0)</f>
        <v>0</v>
      </c>
      <c r="J750" s="42">
        <f>IF(Table2[[#This Row],[Order Priority]]=Introduction!$B$43,1,0)</f>
        <v>0</v>
      </c>
      <c r="K750" s="42">
        <f>IF(Table2[[#This Row],[Order Priority]]=Introduction!$B$44,1,0)</f>
        <v>1</v>
      </c>
      <c r="L750" s="42">
        <f>IF(Table2[[#This Row],[Order Priority]]=Introduction!$B$45,1,0)</f>
        <v>0</v>
      </c>
      <c r="M750" s="42">
        <f>IF(Table2[[#This Row],[Ship Mode]]=Introduction!$C$42,1,0)</f>
        <v>1</v>
      </c>
      <c r="N750" s="41">
        <f>IF(Table2[[#This Row],[Ship Mode]]=Introduction!$C$44,1,0)</f>
        <v>0</v>
      </c>
      <c r="O750" s="41">
        <f>IF(Table2[[#This Row],[Customer Segment]]=Introduction!$D$45,1,0)</f>
        <v>0</v>
      </c>
      <c r="P750" s="41">
        <f>IF(Table2[[#This Row],[Customer Segment]]=Introduction!$D$42,1,0)</f>
        <v>1</v>
      </c>
      <c r="Q750" s="41">
        <f>IF(Table2[[#This Row],[Customer Segment]]=Introduction!$D$44,1,0)</f>
        <v>0</v>
      </c>
      <c r="R750" s="34">
        <v>974.14</v>
      </c>
      <c r="S7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3025.1595394975402</v>
      </c>
    </row>
    <row r="751" spans="1:19" x14ac:dyDescent="0.2">
      <c r="A751" s="1" t="s">
        <v>13</v>
      </c>
      <c r="B751" s="1" t="s">
        <v>14</v>
      </c>
      <c r="C751" s="1" t="s">
        <v>47</v>
      </c>
      <c r="D751" s="39">
        <v>0.04</v>
      </c>
      <c r="E751" s="39">
        <v>19.23</v>
      </c>
      <c r="F751" s="39">
        <v>6.15</v>
      </c>
      <c r="G751" s="39">
        <v>0.44</v>
      </c>
      <c r="H751" s="39">
        <v>152.4348</v>
      </c>
      <c r="I751" s="42">
        <f>IF(Table2[[#This Row],[Order Priority]]=Introduction!$B$42,1,0)</f>
        <v>0</v>
      </c>
      <c r="J751" s="42">
        <f>IF(Table2[[#This Row],[Order Priority]]=Introduction!$B$43,1,0)</f>
        <v>1</v>
      </c>
      <c r="K751" s="42">
        <f>IF(Table2[[#This Row],[Order Priority]]=Introduction!$B$44,1,0)</f>
        <v>0</v>
      </c>
      <c r="L751" s="42">
        <f>IF(Table2[[#This Row],[Order Priority]]=Introduction!$B$45,1,0)</f>
        <v>0</v>
      </c>
      <c r="M751" s="42">
        <f>IF(Table2[[#This Row],[Ship Mode]]=Introduction!$C$42,1,0)</f>
        <v>0</v>
      </c>
      <c r="N751" s="41">
        <f>IF(Table2[[#This Row],[Ship Mode]]=Introduction!$C$44,1,0)</f>
        <v>1</v>
      </c>
      <c r="O751" s="41">
        <f>IF(Table2[[#This Row],[Customer Segment]]=Introduction!$D$45,1,0)</f>
        <v>0</v>
      </c>
      <c r="P751" s="41">
        <f>IF(Table2[[#This Row],[Customer Segment]]=Introduction!$D$42,1,0)</f>
        <v>0</v>
      </c>
      <c r="Q751" s="41">
        <f>IF(Table2[[#This Row],[Customer Segment]]=Introduction!$D$44,1,0)</f>
        <v>1</v>
      </c>
      <c r="R751" s="1">
        <v>220.92</v>
      </c>
      <c r="S7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390.53832263934237</v>
      </c>
    </row>
    <row r="752" spans="1:19" x14ac:dyDescent="0.2">
      <c r="A752" s="1" t="s">
        <v>23</v>
      </c>
      <c r="B752" s="1" t="s">
        <v>63</v>
      </c>
      <c r="C752" s="1" t="s">
        <v>70</v>
      </c>
      <c r="D752" s="37">
        <v>0.01</v>
      </c>
      <c r="E752" s="37">
        <v>7.64</v>
      </c>
      <c r="F752" s="37">
        <v>1.39</v>
      </c>
      <c r="G752" s="37">
        <v>0.36</v>
      </c>
      <c r="H752" s="37">
        <v>-1676.6120000000001</v>
      </c>
      <c r="I752" s="42">
        <f>IF(Table2[[#This Row],[Order Priority]]=Introduction!$B$42,1,0)</f>
        <v>0</v>
      </c>
      <c r="J752" s="42">
        <f>IF(Table2[[#This Row],[Order Priority]]=Introduction!$B$43,1,0)</f>
        <v>0</v>
      </c>
      <c r="K752" s="42">
        <f>IF(Table2[[#This Row],[Order Priority]]=Introduction!$B$44,1,0)</f>
        <v>1</v>
      </c>
      <c r="L752" s="42">
        <f>IF(Table2[[#This Row],[Order Priority]]=Introduction!$B$45,1,0)</f>
        <v>0</v>
      </c>
      <c r="M752" s="42">
        <f>IF(Table2[[#This Row],[Ship Mode]]=Introduction!$C$42,1,0)</f>
        <v>0</v>
      </c>
      <c r="N752" s="41">
        <f>IF(Table2[[#This Row],[Ship Mode]]=Introduction!$C$44,1,0)</f>
        <v>0</v>
      </c>
      <c r="O752" s="41">
        <f>IF(Table2[[#This Row],[Customer Segment]]=Introduction!$D$45,1,0)</f>
        <v>0</v>
      </c>
      <c r="P752" s="41">
        <f>IF(Table2[[#This Row],[Customer Segment]]=Introduction!$D$42,1,0)</f>
        <v>0</v>
      </c>
      <c r="Q752" s="41">
        <f>IF(Table2[[#This Row],[Customer Segment]]=Introduction!$D$44,1,0)</f>
        <v>0</v>
      </c>
      <c r="R752" s="34">
        <v>73.290000000000006</v>
      </c>
      <c r="S7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-1727.3971948583232</v>
      </c>
    </row>
    <row r="753" spans="1:19" x14ac:dyDescent="0.2">
      <c r="A753" s="1" t="s">
        <v>23</v>
      </c>
      <c r="B753" s="1" t="s">
        <v>2</v>
      </c>
      <c r="C753" s="1" t="s">
        <v>70</v>
      </c>
      <c r="D753" s="39">
        <v>7.0000000000000007E-2</v>
      </c>
      <c r="E753" s="39">
        <v>400.97</v>
      </c>
      <c r="F753" s="39">
        <v>48.26</v>
      </c>
      <c r="G753" s="39">
        <v>0.36</v>
      </c>
      <c r="H753" s="39">
        <v>45.127800000000001</v>
      </c>
      <c r="I753" s="42">
        <f>IF(Table2[[#This Row],[Order Priority]]=Introduction!$B$42,1,0)</f>
        <v>0</v>
      </c>
      <c r="J753" s="42">
        <f>IF(Table2[[#This Row],[Order Priority]]=Introduction!$B$43,1,0)</f>
        <v>0</v>
      </c>
      <c r="K753" s="42">
        <f>IF(Table2[[#This Row],[Order Priority]]=Introduction!$B$44,1,0)</f>
        <v>1</v>
      </c>
      <c r="L753" s="42">
        <f>IF(Table2[[#This Row],[Order Priority]]=Introduction!$B$45,1,0)</f>
        <v>0</v>
      </c>
      <c r="M753" s="42">
        <f>IF(Table2[[#This Row],[Ship Mode]]=Introduction!$C$42,1,0)</f>
        <v>1</v>
      </c>
      <c r="N753" s="41">
        <f>IF(Table2[[#This Row],[Ship Mode]]=Introduction!$C$44,1,0)</f>
        <v>0</v>
      </c>
      <c r="O753" s="41">
        <f>IF(Table2[[#This Row],[Customer Segment]]=Introduction!$D$45,1,0)</f>
        <v>0</v>
      </c>
      <c r="P753" s="41">
        <f>IF(Table2[[#This Row],[Customer Segment]]=Introduction!$D$42,1,0)</f>
        <v>0</v>
      </c>
      <c r="Q753" s="41">
        <f>IF(Table2[[#This Row],[Customer Segment]]=Introduction!$D$44,1,0)</f>
        <v>0</v>
      </c>
      <c r="R753" s="1">
        <v>2961.32</v>
      </c>
      <c r="S7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2802.5346486100093</v>
      </c>
    </row>
    <row r="754" spans="1:19" x14ac:dyDescent="0.2">
      <c r="A754" s="1" t="s">
        <v>23</v>
      </c>
      <c r="B754" s="1" t="s">
        <v>14</v>
      </c>
      <c r="C754" s="1" t="s">
        <v>15</v>
      </c>
      <c r="D754" s="37">
        <v>0.09</v>
      </c>
      <c r="E754" s="37">
        <v>6783.02</v>
      </c>
      <c r="F754" s="37">
        <v>24.49</v>
      </c>
      <c r="G754" s="37">
        <v>0.39</v>
      </c>
      <c r="H754" s="37">
        <v>-14140.7016</v>
      </c>
      <c r="I754" s="42">
        <f>IF(Table2[[#This Row],[Order Priority]]=Introduction!$B$42,1,0)</f>
        <v>0</v>
      </c>
      <c r="J754" s="42">
        <f>IF(Table2[[#This Row],[Order Priority]]=Introduction!$B$43,1,0)</f>
        <v>0</v>
      </c>
      <c r="K754" s="42">
        <f>IF(Table2[[#This Row],[Order Priority]]=Introduction!$B$44,1,0)</f>
        <v>1</v>
      </c>
      <c r="L754" s="42">
        <f>IF(Table2[[#This Row],[Order Priority]]=Introduction!$B$45,1,0)</f>
        <v>0</v>
      </c>
      <c r="M754" s="42">
        <f>IF(Table2[[#This Row],[Ship Mode]]=Introduction!$C$42,1,0)</f>
        <v>0</v>
      </c>
      <c r="N754" s="41">
        <f>IF(Table2[[#This Row],[Ship Mode]]=Introduction!$C$44,1,0)</f>
        <v>1</v>
      </c>
      <c r="O754" s="41">
        <f>IF(Table2[[#This Row],[Customer Segment]]=Introduction!$D$45,1,0)</f>
        <v>0</v>
      </c>
      <c r="P754" s="41">
        <f>IF(Table2[[#This Row],[Customer Segment]]=Introduction!$D$42,1,0)</f>
        <v>1</v>
      </c>
      <c r="Q754" s="41">
        <f>IF(Table2[[#This Row],[Customer Segment]]=Introduction!$D$44,1,0)</f>
        <v>0</v>
      </c>
      <c r="R754" s="34">
        <v>6296</v>
      </c>
      <c r="S7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7401.3271579278216</v>
      </c>
    </row>
    <row r="755" spans="1:19" x14ac:dyDescent="0.2">
      <c r="A755" s="1" t="s">
        <v>92</v>
      </c>
      <c r="B755" s="1" t="s">
        <v>63</v>
      </c>
      <c r="C755" s="1" t="s">
        <v>47</v>
      </c>
      <c r="D755" s="39">
        <v>0.01</v>
      </c>
      <c r="E755" s="39">
        <v>99.99</v>
      </c>
      <c r="F755" s="39">
        <v>19.989999999999998</v>
      </c>
      <c r="G755" s="39">
        <v>0.52</v>
      </c>
      <c r="H755" s="39">
        <v>90.024000000000001</v>
      </c>
      <c r="I755" s="42">
        <f>IF(Table2[[#This Row],[Order Priority]]=Introduction!$B$42,1,0)</f>
        <v>0</v>
      </c>
      <c r="J755" s="42">
        <f>IF(Table2[[#This Row],[Order Priority]]=Introduction!$B$43,1,0)</f>
        <v>0</v>
      </c>
      <c r="K755" s="42">
        <f>IF(Table2[[#This Row],[Order Priority]]=Introduction!$B$44,1,0)</f>
        <v>0</v>
      </c>
      <c r="L755" s="42">
        <f>IF(Table2[[#This Row],[Order Priority]]=Introduction!$B$45,1,0)</f>
        <v>1</v>
      </c>
      <c r="M755" s="42">
        <f>IF(Table2[[#This Row],[Ship Mode]]=Introduction!$C$42,1,0)</f>
        <v>0</v>
      </c>
      <c r="N755" s="41">
        <f>IF(Table2[[#This Row],[Ship Mode]]=Introduction!$C$44,1,0)</f>
        <v>0</v>
      </c>
      <c r="O755" s="41">
        <f>IF(Table2[[#This Row],[Customer Segment]]=Introduction!$D$45,1,0)</f>
        <v>0</v>
      </c>
      <c r="P755" s="41">
        <f>IF(Table2[[#This Row],[Customer Segment]]=Introduction!$D$42,1,0)</f>
        <v>0</v>
      </c>
      <c r="Q755" s="41">
        <f>IF(Table2[[#This Row],[Customer Segment]]=Introduction!$D$44,1,0)</f>
        <v>1</v>
      </c>
      <c r="R755" s="1">
        <v>202.98</v>
      </c>
      <c r="S7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981.54742575811474</v>
      </c>
    </row>
    <row r="756" spans="1:19" x14ac:dyDescent="0.2">
      <c r="A756" s="1" t="s">
        <v>92</v>
      </c>
      <c r="B756" s="1" t="s">
        <v>14</v>
      </c>
      <c r="C756" s="1" t="s">
        <v>15</v>
      </c>
      <c r="D756" s="37">
        <v>0.1</v>
      </c>
      <c r="E756" s="37">
        <v>4.9800000000000004</v>
      </c>
      <c r="F756" s="37">
        <v>7.54</v>
      </c>
      <c r="G756" s="37">
        <v>0.38</v>
      </c>
      <c r="H756" s="37">
        <v>45.078000000000003</v>
      </c>
      <c r="I756" s="42">
        <f>IF(Table2[[#This Row],[Order Priority]]=Introduction!$B$42,1,0)</f>
        <v>0</v>
      </c>
      <c r="J756" s="42">
        <f>IF(Table2[[#This Row],[Order Priority]]=Introduction!$B$43,1,0)</f>
        <v>0</v>
      </c>
      <c r="K756" s="42">
        <f>IF(Table2[[#This Row],[Order Priority]]=Introduction!$B$44,1,0)</f>
        <v>0</v>
      </c>
      <c r="L756" s="42">
        <f>IF(Table2[[#This Row],[Order Priority]]=Introduction!$B$45,1,0)</f>
        <v>1</v>
      </c>
      <c r="M756" s="42">
        <f>IF(Table2[[#This Row],[Ship Mode]]=Introduction!$C$42,1,0)</f>
        <v>0</v>
      </c>
      <c r="N756" s="41">
        <f>IF(Table2[[#This Row],[Ship Mode]]=Introduction!$C$44,1,0)</f>
        <v>1</v>
      </c>
      <c r="O756" s="41">
        <f>IF(Table2[[#This Row],[Customer Segment]]=Introduction!$D$45,1,0)</f>
        <v>0</v>
      </c>
      <c r="P756" s="41">
        <f>IF(Table2[[#This Row],[Customer Segment]]=Introduction!$D$42,1,0)</f>
        <v>1</v>
      </c>
      <c r="Q756" s="41">
        <f>IF(Table2[[#This Row],[Customer Segment]]=Introduction!$D$44,1,0)</f>
        <v>0</v>
      </c>
      <c r="R756" s="34">
        <v>43.84</v>
      </c>
      <c r="S7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140.72849120243379</v>
      </c>
    </row>
    <row r="757" spans="1:19" x14ac:dyDescent="0.2">
      <c r="A757" s="1" t="s">
        <v>92</v>
      </c>
      <c r="B757" s="1" t="s">
        <v>14</v>
      </c>
      <c r="C757" s="1" t="s">
        <v>15</v>
      </c>
      <c r="D757" s="39">
        <v>0</v>
      </c>
      <c r="E757" s="39">
        <v>22.84</v>
      </c>
      <c r="F757" s="39">
        <v>8.18</v>
      </c>
      <c r="G757" s="39">
        <v>0.39</v>
      </c>
      <c r="H757" s="39">
        <v>-110.376</v>
      </c>
      <c r="I757" s="42">
        <f>IF(Table2[[#This Row],[Order Priority]]=Introduction!$B$42,1,0)</f>
        <v>0</v>
      </c>
      <c r="J757" s="42">
        <f>IF(Table2[[#This Row],[Order Priority]]=Introduction!$B$43,1,0)</f>
        <v>0</v>
      </c>
      <c r="K757" s="42">
        <f>IF(Table2[[#This Row],[Order Priority]]=Introduction!$B$44,1,0)</f>
        <v>0</v>
      </c>
      <c r="L757" s="42">
        <f>IF(Table2[[#This Row],[Order Priority]]=Introduction!$B$45,1,0)</f>
        <v>1</v>
      </c>
      <c r="M757" s="42">
        <f>IF(Table2[[#This Row],[Ship Mode]]=Introduction!$C$42,1,0)</f>
        <v>0</v>
      </c>
      <c r="N757" s="41">
        <f>IF(Table2[[#This Row],[Ship Mode]]=Introduction!$C$44,1,0)</f>
        <v>1</v>
      </c>
      <c r="O757" s="41">
        <f>IF(Table2[[#This Row],[Customer Segment]]=Introduction!$D$45,1,0)</f>
        <v>0</v>
      </c>
      <c r="P757" s="41">
        <f>IF(Table2[[#This Row],[Customer Segment]]=Introduction!$D$42,1,0)</f>
        <v>1</v>
      </c>
      <c r="Q757" s="41">
        <f>IF(Table2[[#This Row],[Customer Segment]]=Introduction!$D$44,1,0)</f>
        <v>0</v>
      </c>
      <c r="R757" s="1">
        <v>141.74</v>
      </c>
      <c r="S7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129.58302301650772</v>
      </c>
    </row>
    <row r="758" spans="1:19" x14ac:dyDescent="0.2">
      <c r="A758" s="1" t="s">
        <v>46</v>
      </c>
      <c r="B758" s="1" t="s">
        <v>14</v>
      </c>
      <c r="C758" s="1" t="s">
        <v>70</v>
      </c>
      <c r="D758" s="37">
        <v>0</v>
      </c>
      <c r="E758" s="37">
        <v>115.99</v>
      </c>
      <c r="F758" s="37">
        <v>2.5</v>
      </c>
      <c r="G758" s="37">
        <v>0.56999999999999995</v>
      </c>
      <c r="H758" s="37">
        <v>162.666</v>
      </c>
      <c r="I758" s="42">
        <f>IF(Table2[[#This Row],[Order Priority]]=Introduction!$B$42,1,0)</f>
        <v>0</v>
      </c>
      <c r="J758" s="42">
        <f>IF(Table2[[#This Row],[Order Priority]]=Introduction!$B$43,1,0)</f>
        <v>0</v>
      </c>
      <c r="K758" s="42">
        <f>IF(Table2[[#This Row],[Order Priority]]=Introduction!$B$44,1,0)</f>
        <v>0</v>
      </c>
      <c r="L758" s="42">
        <f>IF(Table2[[#This Row],[Order Priority]]=Introduction!$B$45,1,0)</f>
        <v>0</v>
      </c>
      <c r="M758" s="42">
        <f>IF(Table2[[#This Row],[Ship Mode]]=Introduction!$C$42,1,0)</f>
        <v>0</v>
      </c>
      <c r="N758" s="41">
        <f>IF(Table2[[#This Row],[Ship Mode]]=Introduction!$C$44,1,0)</f>
        <v>1</v>
      </c>
      <c r="O758" s="41">
        <f>IF(Table2[[#This Row],[Customer Segment]]=Introduction!$D$45,1,0)</f>
        <v>0</v>
      </c>
      <c r="P758" s="41">
        <f>IF(Table2[[#This Row],[Customer Segment]]=Introduction!$D$42,1,0)</f>
        <v>0</v>
      </c>
      <c r="Q758" s="41">
        <f>IF(Table2[[#This Row],[Customer Segment]]=Introduction!$D$44,1,0)</f>
        <v>0</v>
      </c>
      <c r="R758" s="34">
        <v>627.04</v>
      </c>
      <c r="S7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910.86381081410673</v>
      </c>
    </row>
    <row r="759" spans="1:19" x14ac:dyDescent="0.2">
      <c r="A759" s="1" t="s">
        <v>46</v>
      </c>
      <c r="B759" s="1" t="s">
        <v>14</v>
      </c>
      <c r="C759" s="1" t="s">
        <v>70</v>
      </c>
      <c r="D759" s="39">
        <v>0.02</v>
      </c>
      <c r="E759" s="39">
        <v>5.98</v>
      </c>
      <c r="F759" s="39">
        <v>5.79</v>
      </c>
      <c r="G759" s="39">
        <v>0.36</v>
      </c>
      <c r="H759" s="39">
        <v>-67.489999999999995</v>
      </c>
      <c r="I759" s="42">
        <f>IF(Table2[[#This Row],[Order Priority]]=Introduction!$B$42,1,0)</f>
        <v>0</v>
      </c>
      <c r="J759" s="42">
        <f>IF(Table2[[#This Row],[Order Priority]]=Introduction!$B$43,1,0)</f>
        <v>0</v>
      </c>
      <c r="K759" s="42">
        <f>IF(Table2[[#This Row],[Order Priority]]=Introduction!$B$44,1,0)</f>
        <v>0</v>
      </c>
      <c r="L759" s="42">
        <f>IF(Table2[[#This Row],[Order Priority]]=Introduction!$B$45,1,0)</f>
        <v>0</v>
      </c>
      <c r="M759" s="42">
        <f>IF(Table2[[#This Row],[Ship Mode]]=Introduction!$C$42,1,0)</f>
        <v>0</v>
      </c>
      <c r="N759" s="41">
        <f>IF(Table2[[#This Row],[Ship Mode]]=Introduction!$C$44,1,0)</f>
        <v>1</v>
      </c>
      <c r="O759" s="41">
        <f>IF(Table2[[#This Row],[Customer Segment]]=Introduction!$D$45,1,0)</f>
        <v>0</v>
      </c>
      <c r="P759" s="41">
        <f>IF(Table2[[#This Row],[Customer Segment]]=Introduction!$D$42,1,0)</f>
        <v>0</v>
      </c>
      <c r="Q759" s="41">
        <f>IF(Table2[[#This Row],[Customer Segment]]=Introduction!$D$44,1,0)</f>
        <v>0</v>
      </c>
      <c r="R759" s="1">
        <v>110.19</v>
      </c>
      <c r="S7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233.66555469768832</v>
      </c>
    </row>
    <row r="760" spans="1:19" x14ac:dyDescent="0.2">
      <c r="A760" s="1" t="s">
        <v>1</v>
      </c>
      <c r="B760" s="1" t="s">
        <v>63</v>
      </c>
      <c r="C760" s="1" t="s">
        <v>70</v>
      </c>
      <c r="D760" s="37">
        <v>0.06</v>
      </c>
      <c r="E760" s="37">
        <v>2.61</v>
      </c>
      <c r="F760" s="37">
        <v>0.5</v>
      </c>
      <c r="G760" s="37">
        <v>0.39</v>
      </c>
      <c r="H760" s="37">
        <v>10.85</v>
      </c>
      <c r="I760" s="42">
        <f>IF(Table2[[#This Row],[Order Priority]]=Introduction!$B$42,1,0)</f>
        <v>1</v>
      </c>
      <c r="J760" s="42">
        <f>IF(Table2[[#This Row],[Order Priority]]=Introduction!$B$43,1,0)</f>
        <v>0</v>
      </c>
      <c r="K760" s="42">
        <f>IF(Table2[[#This Row],[Order Priority]]=Introduction!$B$44,1,0)</f>
        <v>0</v>
      </c>
      <c r="L760" s="42">
        <f>IF(Table2[[#This Row],[Order Priority]]=Introduction!$B$45,1,0)</f>
        <v>0</v>
      </c>
      <c r="M760" s="42">
        <f>IF(Table2[[#This Row],[Ship Mode]]=Introduction!$C$42,1,0)</f>
        <v>0</v>
      </c>
      <c r="N760" s="41">
        <f>IF(Table2[[#This Row],[Ship Mode]]=Introduction!$C$44,1,0)</f>
        <v>0</v>
      </c>
      <c r="O760" s="41">
        <f>IF(Table2[[#This Row],[Customer Segment]]=Introduction!$D$45,1,0)</f>
        <v>0</v>
      </c>
      <c r="P760" s="41">
        <f>IF(Table2[[#This Row],[Customer Segment]]=Introduction!$D$42,1,0)</f>
        <v>0</v>
      </c>
      <c r="Q760" s="41">
        <f>IF(Table2[[#This Row],[Customer Segment]]=Introduction!$D$44,1,0)</f>
        <v>0</v>
      </c>
      <c r="R760" s="34">
        <v>17.59</v>
      </c>
      <c r="S7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162.38487719069553</v>
      </c>
    </row>
    <row r="761" spans="1:19" x14ac:dyDescent="0.2">
      <c r="A761" s="1" t="s">
        <v>1</v>
      </c>
      <c r="B761" s="1" t="s">
        <v>14</v>
      </c>
      <c r="C761" s="1" t="s">
        <v>70</v>
      </c>
      <c r="D761" s="39">
        <v>0.01</v>
      </c>
      <c r="E761" s="39">
        <v>6.35</v>
      </c>
      <c r="F761" s="39">
        <v>1.02</v>
      </c>
      <c r="G761" s="39">
        <v>0.39</v>
      </c>
      <c r="H761" s="39">
        <v>97.662599999999998</v>
      </c>
      <c r="I761" s="42">
        <f>IF(Table2[[#This Row],[Order Priority]]=Introduction!$B$42,1,0)</f>
        <v>1</v>
      </c>
      <c r="J761" s="42">
        <f>IF(Table2[[#This Row],[Order Priority]]=Introduction!$B$43,1,0)</f>
        <v>0</v>
      </c>
      <c r="K761" s="42">
        <f>IF(Table2[[#This Row],[Order Priority]]=Introduction!$B$44,1,0)</f>
        <v>0</v>
      </c>
      <c r="L761" s="42">
        <f>IF(Table2[[#This Row],[Order Priority]]=Introduction!$B$45,1,0)</f>
        <v>0</v>
      </c>
      <c r="M761" s="42">
        <f>IF(Table2[[#This Row],[Ship Mode]]=Introduction!$C$42,1,0)</f>
        <v>0</v>
      </c>
      <c r="N761" s="41">
        <f>IF(Table2[[#This Row],[Ship Mode]]=Introduction!$C$44,1,0)</f>
        <v>1</v>
      </c>
      <c r="O761" s="41">
        <f>IF(Table2[[#This Row],[Customer Segment]]=Introduction!$D$45,1,0)</f>
        <v>0</v>
      </c>
      <c r="P761" s="41">
        <f>IF(Table2[[#This Row],[Customer Segment]]=Introduction!$D$42,1,0)</f>
        <v>0</v>
      </c>
      <c r="Q761" s="41">
        <f>IF(Table2[[#This Row],[Customer Segment]]=Introduction!$D$44,1,0)</f>
        <v>0</v>
      </c>
      <c r="R761" s="1">
        <v>141.54</v>
      </c>
      <c r="S7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392.63157998159602</v>
      </c>
    </row>
    <row r="762" spans="1:19" x14ac:dyDescent="0.2">
      <c r="A762" s="1" t="s">
        <v>1</v>
      </c>
      <c r="B762" s="1" t="s">
        <v>14</v>
      </c>
      <c r="C762" s="1" t="s">
        <v>70</v>
      </c>
      <c r="D762" s="37">
        <v>0.06</v>
      </c>
      <c r="E762" s="37">
        <v>8.3699999999999992</v>
      </c>
      <c r="F762" s="37">
        <v>10.16</v>
      </c>
      <c r="G762" s="37">
        <v>0.59</v>
      </c>
      <c r="H762" s="37">
        <v>-255.65</v>
      </c>
      <c r="I762" s="42">
        <f>IF(Table2[[#This Row],[Order Priority]]=Introduction!$B$42,1,0)</f>
        <v>1</v>
      </c>
      <c r="J762" s="42">
        <f>IF(Table2[[#This Row],[Order Priority]]=Introduction!$B$43,1,0)</f>
        <v>0</v>
      </c>
      <c r="K762" s="42">
        <f>IF(Table2[[#This Row],[Order Priority]]=Introduction!$B$44,1,0)</f>
        <v>0</v>
      </c>
      <c r="L762" s="42">
        <f>IF(Table2[[#This Row],[Order Priority]]=Introduction!$B$45,1,0)</f>
        <v>0</v>
      </c>
      <c r="M762" s="42">
        <f>IF(Table2[[#This Row],[Ship Mode]]=Introduction!$C$42,1,0)</f>
        <v>0</v>
      </c>
      <c r="N762" s="41">
        <f>IF(Table2[[#This Row],[Ship Mode]]=Introduction!$C$44,1,0)</f>
        <v>1</v>
      </c>
      <c r="O762" s="41">
        <f>IF(Table2[[#This Row],[Customer Segment]]=Introduction!$D$45,1,0)</f>
        <v>0</v>
      </c>
      <c r="P762" s="41">
        <f>IF(Table2[[#This Row],[Customer Segment]]=Introduction!$D$42,1,0)</f>
        <v>0</v>
      </c>
      <c r="Q762" s="41">
        <f>IF(Table2[[#This Row],[Customer Segment]]=Introduction!$D$44,1,0)</f>
        <v>0</v>
      </c>
      <c r="R762" s="34">
        <v>157.63999999999999</v>
      </c>
      <c r="S7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422.97784573743741</v>
      </c>
    </row>
    <row r="763" spans="1:19" x14ac:dyDescent="0.2">
      <c r="A763" s="1" t="s">
        <v>1</v>
      </c>
      <c r="B763" s="1" t="s">
        <v>63</v>
      </c>
      <c r="C763" s="1" t="s">
        <v>70</v>
      </c>
      <c r="D763" s="39">
        <v>0.09</v>
      </c>
      <c r="E763" s="39">
        <v>6.48</v>
      </c>
      <c r="F763" s="39">
        <v>9.17</v>
      </c>
      <c r="G763" s="39">
        <v>0.37</v>
      </c>
      <c r="H763" s="39">
        <v>-76.540000000000006</v>
      </c>
      <c r="I763" s="42">
        <f>IF(Table2[[#This Row],[Order Priority]]=Introduction!$B$42,1,0)</f>
        <v>1</v>
      </c>
      <c r="J763" s="42">
        <f>IF(Table2[[#This Row],[Order Priority]]=Introduction!$B$43,1,0)</f>
        <v>0</v>
      </c>
      <c r="K763" s="42">
        <f>IF(Table2[[#This Row],[Order Priority]]=Introduction!$B$44,1,0)</f>
        <v>0</v>
      </c>
      <c r="L763" s="42">
        <f>IF(Table2[[#This Row],[Order Priority]]=Introduction!$B$45,1,0)</f>
        <v>0</v>
      </c>
      <c r="M763" s="42">
        <f>IF(Table2[[#This Row],[Ship Mode]]=Introduction!$C$42,1,0)</f>
        <v>0</v>
      </c>
      <c r="N763" s="41">
        <f>IF(Table2[[#This Row],[Ship Mode]]=Introduction!$C$44,1,0)</f>
        <v>0</v>
      </c>
      <c r="O763" s="41">
        <f>IF(Table2[[#This Row],[Customer Segment]]=Introduction!$D$45,1,0)</f>
        <v>0</v>
      </c>
      <c r="P763" s="41">
        <f>IF(Table2[[#This Row],[Customer Segment]]=Introduction!$D$42,1,0)</f>
        <v>0</v>
      </c>
      <c r="Q763" s="41">
        <f>IF(Table2[[#This Row],[Customer Segment]]=Introduction!$D$44,1,0)</f>
        <v>0</v>
      </c>
      <c r="R763" s="1">
        <v>42.16</v>
      </c>
      <c r="S7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288.20493621247186</v>
      </c>
    </row>
    <row r="764" spans="1:19" x14ac:dyDescent="0.2">
      <c r="A764" s="1" t="s">
        <v>1</v>
      </c>
      <c r="B764" s="1" t="s">
        <v>14</v>
      </c>
      <c r="C764" s="1" t="s">
        <v>70</v>
      </c>
      <c r="D764" s="37">
        <v>0.09</v>
      </c>
      <c r="E764" s="37">
        <v>6.28</v>
      </c>
      <c r="F764" s="37">
        <v>5.29</v>
      </c>
      <c r="G764" s="37">
        <v>0.43</v>
      </c>
      <c r="H764" s="37">
        <v>-10.09</v>
      </c>
      <c r="I764" s="42">
        <f>IF(Table2[[#This Row],[Order Priority]]=Introduction!$B$42,1,0)</f>
        <v>1</v>
      </c>
      <c r="J764" s="42">
        <f>IF(Table2[[#This Row],[Order Priority]]=Introduction!$B$43,1,0)</f>
        <v>0</v>
      </c>
      <c r="K764" s="42">
        <f>IF(Table2[[#This Row],[Order Priority]]=Introduction!$B$44,1,0)</f>
        <v>0</v>
      </c>
      <c r="L764" s="42">
        <f>IF(Table2[[#This Row],[Order Priority]]=Introduction!$B$45,1,0)</f>
        <v>0</v>
      </c>
      <c r="M764" s="42">
        <f>IF(Table2[[#This Row],[Ship Mode]]=Introduction!$C$42,1,0)</f>
        <v>0</v>
      </c>
      <c r="N764" s="41">
        <f>IF(Table2[[#This Row],[Ship Mode]]=Introduction!$C$44,1,0)</f>
        <v>1</v>
      </c>
      <c r="O764" s="41">
        <f>IF(Table2[[#This Row],[Customer Segment]]=Introduction!$D$45,1,0)</f>
        <v>0</v>
      </c>
      <c r="P764" s="41">
        <f>IF(Table2[[#This Row],[Customer Segment]]=Introduction!$D$42,1,0)</f>
        <v>0</v>
      </c>
      <c r="Q764" s="41">
        <f>IF(Table2[[#This Row],[Customer Segment]]=Introduction!$D$44,1,0)</f>
        <v>0</v>
      </c>
      <c r="R764" s="34">
        <v>14.08</v>
      </c>
      <c r="S7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380.47106908043054</v>
      </c>
    </row>
    <row r="765" spans="1:19" x14ac:dyDescent="0.2">
      <c r="A765" s="1" t="s">
        <v>1</v>
      </c>
      <c r="B765" s="1" t="s">
        <v>14</v>
      </c>
      <c r="C765" s="1" t="s">
        <v>70</v>
      </c>
      <c r="D765" s="39">
        <v>0.03</v>
      </c>
      <c r="E765" s="39">
        <v>15.14</v>
      </c>
      <c r="F765" s="39">
        <v>4.53</v>
      </c>
      <c r="G765" s="39">
        <v>0.81</v>
      </c>
      <c r="H765" s="39">
        <v>-92.87</v>
      </c>
      <c r="I765" s="42">
        <f>IF(Table2[[#This Row],[Order Priority]]=Introduction!$B$42,1,0)</f>
        <v>1</v>
      </c>
      <c r="J765" s="42">
        <f>IF(Table2[[#This Row],[Order Priority]]=Introduction!$B$43,1,0)</f>
        <v>0</v>
      </c>
      <c r="K765" s="42">
        <f>IF(Table2[[#This Row],[Order Priority]]=Introduction!$B$44,1,0)</f>
        <v>0</v>
      </c>
      <c r="L765" s="42">
        <f>IF(Table2[[#This Row],[Order Priority]]=Introduction!$B$45,1,0)</f>
        <v>0</v>
      </c>
      <c r="M765" s="42">
        <f>IF(Table2[[#This Row],[Ship Mode]]=Introduction!$C$42,1,0)</f>
        <v>0</v>
      </c>
      <c r="N765" s="41">
        <f>IF(Table2[[#This Row],[Ship Mode]]=Introduction!$C$44,1,0)</f>
        <v>1</v>
      </c>
      <c r="O765" s="41">
        <f>IF(Table2[[#This Row],[Customer Segment]]=Introduction!$D$45,1,0)</f>
        <v>0</v>
      </c>
      <c r="P765" s="41">
        <f>IF(Table2[[#This Row],[Customer Segment]]=Introduction!$D$42,1,0)</f>
        <v>0</v>
      </c>
      <c r="Q765" s="41">
        <f>IF(Table2[[#This Row],[Customer Segment]]=Introduction!$D$44,1,0)</f>
        <v>0</v>
      </c>
      <c r="R765" s="1">
        <v>256.73</v>
      </c>
      <c r="S7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657.95645618083938</v>
      </c>
    </row>
    <row r="766" spans="1:19" x14ac:dyDescent="0.2">
      <c r="A766" s="1" t="s">
        <v>1</v>
      </c>
      <c r="B766" s="1" t="s">
        <v>14</v>
      </c>
      <c r="C766" s="1" t="s">
        <v>70</v>
      </c>
      <c r="D766" s="37">
        <v>0</v>
      </c>
      <c r="E766" s="37">
        <v>2.6</v>
      </c>
      <c r="F766" s="37">
        <v>2.4</v>
      </c>
      <c r="G766" s="37">
        <v>0.57999999999999996</v>
      </c>
      <c r="H766" s="37">
        <v>-45.21</v>
      </c>
      <c r="I766" s="42">
        <f>IF(Table2[[#This Row],[Order Priority]]=Introduction!$B$42,1,0)</f>
        <v>1</v>
      </c>
      <c r="J766" s="42">
        <f>IF(Table2[[#This Row],[Order Priority]]=Introduction!$B$43,1,0)</f>
        <v>0</v>
      </c>
      <c r="K766" s="42">
        <f>IF(Table2[[#This Row],[Order Priority]]=Introduction!$B$44,1,0)</f>
        <v>0</v>
      </c>
      <c r="L766" s="42">
        <f>IF(Table2[[#This Row],[Order Priority]]=Introduction!$B$45,1,0)</f>
        <v>0</v>
      </c>
      <c r="M766" s="42">
        <f>IF(Table2[[#This Row],[Ship Mode]]=Introduction!$C$42,1,0)</f>
        <v>0</v>
      </c>
      <c r="N766" s="41">
        <f>IF(Table2[[#This Row],[Ship Mode]]=Introduction!$C$44,1,0)</f>
        <v>1</v>
      </c>
      <c r="O766" s="41">
        <f>IF(Table2[[#This Row],[Customer Segment]]=Introduction!$D$45,1,0)</f>
        <v>0</v>
      </c>
      <c r="P766" s="41">
        <f>IF(Table2[[#This Row],[Customer Segment]]=Introduction!$D$42,1,0)</f>
        <v>0</v>
      </c>
      <c r="Q766" s="41">
        <f>IF(Table2[[#This Row],[Customer Segment]]=Introduction!$D$44,1,0)</f>
        <v>0</v>
      </c>
      <c r="R766" s="34">
        <v>44.75</v>
      </c>
      <c r="S7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437.25257354587018</v>
      </c>
    </row>
    <row r="767" spans="1:19" x14ac:dyDescent="0.2">
      <c r="A767" s="1" t="s">
        <v>13</v>
      </c>
      <c r="B767" s="1" t="s">
        <v>14</v>
      </c>
      <c r="C767" s="1" t="s">
        <v>47</v>
      </c>
      <c r="D767" s="39">
        <v>0.06</v>
      </c>
      <c r="E767" s="39">
        <v>99.99</v>
      </c>
      <c r="F767" s="39">
        <v>19.989999999999998</v>
      </c>
      <c r="G767" s="39">
        <v>0.52</v>
      </c>
      <c r="H767" s="39">
        <v>-127.56</v>
      </c>
      <c r="I767" s="42">
        <f>IF(Table2[[#This Row],[Order Priority]]=Introduction!$B$42,1,0)</f>
        <v>0</v>
      </c>
      <c r="J767" s="42">
        <f>IF(Table2[[#This Row],[Order Priority]]=Introduction!$B$43,1,0)</f>
        <v>1</v>
      </c>
      <c r="K767" s="42">
        <f>IF(Table2[[#This Row],[Order Priority]]=Introduction!$B$44,1,0)</f>
        <v>0</v>
      </c>
      <c r="L767" s="42">
        <f>IF(Table2[[#This Row],[Order Priority]]=Introduction!$B$45,1,0)</f>
        <v>0</v>
      </c>
      <c r="M767" s="42">
        <f>IF(Table2[[#This Row],[Ship Mode]]=Introduction!$C$42,1,0)</f>
        <v>0</v>
      </c>
      <c r="N767" s="41">
        <f>IF(Table2[[#This Row],[Ship Mode]]=Introduction!$C$44,1,0)</f>
        <v>1</v>
      </c>
      <c r="O767" s="41">
        <f>IF(Table2[[#This Row],[Customer Segment]]=Introduction!$D$45,1,0)</f>
        <v>0</v>
      </c>
      <c r="P767" s="41">
        <f>IF(Table2[[#This Row],[Customer Segment]]=Introduction!$D$42,1,0)</f>
        <v>0</v>
      </c>
      <c r="Q767" s="41">
        <f>IF(Table2[[#This Row],[Customer Segment]]=Introduction!$D$44,1,0)</f>
        <v>1</v>
      </c>
      <c r="R767" s="1">
        <v>290.24</v>
      </c>
      <c r="S7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792.65817356981154</v>
      </c>
    </row>
    <row r="768" spans="1:19" x14ac:dyDescent="0.2">
      <c r="A768" s="1" t="s">
        <v>13</v>
      </c>
      <c r="B768" s="1" t="s">
        <v>14</v>
      </c>
      <c r="C768" s="1" t="s">
        <v>47</v>
      </c>
      <c r="D768" s="37">
        <v>0</v>
      </c>
      <c r="E768" s="37">
        <v>193.17</v>
      </c>
      <c r="F768" s="37">
        <v>19.989999999999998</v>
      </c>
      <c r="G768" s="37">
        <v>0.71</v>
      </c>
      <c r="H768" s="37">
        <v>282.18</v>
      </c>
      <c r="I768" s="42">
        <f>IF(Table2[[#This Row],[Order Priority]]=Introduction!$B$42,1,0)</f>
        <v>0</v>
      </c>
      <c r="J768" s="42">
        <f>IF(Table2[[#This Row],[Order Priority]]=Introduction!$B$43,1,0)</f>
        <v>1</v>
      </c>
      <c r="K768" s="42">
        <f>IF(Table2[[#This Row],[Order Priority]]=Introduction!$B$44,1,0)</f>
        <v>0</v>
      </c>
      <c r="L768" s="42">
        <f>IF(Table2[[#This Row],[Order Priority]]=Introduction!$B$45,1,0)</f>
        <v>0</v>
      </c>
      <c r="M768" s="42">
        <f>IF(Table2[[#This Row],[Ship Mode]]=Introduction!$C$42,1,0)</f>
        <v>0</v>
      </c>
      <c r="N768" s="41">
        <f>IF(Table2[[#This Row],[Ship Mode]]=Introduction!$C$44,1,0)</f>
        <v>1</v>
      </c>
      <c r="O768" s="41">
        <f>IF(Table2[[#This Row],[Customer Segment]]=Introduction!$D$45,1,0)</f>
        <v>0</v>
      </c>
      <c r="P768" s="41">
        <f>IF(Table2[[#This Row],[Customer Segment]]=Introduction!$D$42,1,0)</f>
        <v>0</v>
      </c>
      <c r="Q768" s="41">
        <f>IF(Table2[[#This Row],[Customer Segment]]=Introduction!$D$44,1,0)</f>
        <v>1</v>
      </c>
      <c r="R768" s="34">
        <v>971.4</v>
      </c>
      <c r="S7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1701.7670440243692</v>
      </c>
    </row>
    <row r="769" spans="1:19" x14ac:dyDescent="0.2">
      <c r="A769" s="1" t="s">
        <v>13</v>
      </c>
      <c r="B769" s="1" t="s">
        <v>63</v>
      </c>
      <c r="C769" s="1" t="s">
        <v>47</v>
      </c>
      <c r="D769" s="39">
        <v>0.08</v>
      </c>
      <c r="E769" s="39">
        <v>20.99</v>
      </c>
      <c r="F769" s="39">
        <v>3.3</v>
      </c>
      <c r="G769" s="39">
        <v>0.81</v>
      </c>
      <c r="H769" s="39">
        <v>-96.337999999999994</v>
      </c>
      <c r="I769" s="42">
        <f>IF(Table2[[#This Row],[Order Priority]]=Introduction!$B$42,1,0)</f>
        <v>0</v>
      </c>
      <c r="J769" s="42">
        <f>IF(Table2[[#This Row],[Order Priority]]=Introduction!$B$43,1,0)</f>
        <v>1</v>
      </c>
      <c r="K769" s="42">
        <f>IF(Table2[[#This Row],[Order Priority]]=Introduction!$B$44,1,0)</f>
        <v>0</v>
      </c>
      <c r="L769" s="42">
        <f>IF(Table2[[#This Row],[Order Priority]]=Introduction!$B$45,1,0)</f>
        <v>0</v>
      </c>
      <c r="M769" s="42">
        <f>IF(Table2[[#This Row],[Ship Mode]]=Introduction!$C$42,1,0)</f>
        <v>0</v>
      </c>
      <c r="N769" s="41">
        <f>IF(Table2[[#This Row],[Ship Mode]]=Introduction!$C$44,1,0)</f>
        <v>0</v>
      </c>
      <c r="O769" s="41">
        <f>IF(Table2[[#This Row],[Customer Segment]]=Introduction!$D$45,1,0)</f>
        <v>0</v>
      </c>
      <c r="P769" s="41">
        <f>IF(Table2[[#This Row],[Customer Segment]]=Introduction!$D$42,1,0)</f>
        <v>0</v>
      </c>
      <c r="Q769" s="41">
        <f>IF(Table2[[#This Row],[Customer Segment]]=Introduction!$D$44,1,0)</f>
        <v>1</v>
      </c>
      <c r="R769" s="1">
        <v>193.51</v>
      </c>
      <c r="S7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261.41941962921533</v>
      </c>
    </row>
    <row r="770" spans="1:19" x14ac:dyDescent="0.2">
      <c r="A770" s="1" t="s">
        <v>13</v>
      </c>
      <c r="B770" s="1" t="s">
        <v>14</v>
      </c>
      <c r="C770" s="1" t="s">
        <v>3</v>
      </c>
      <c r="D770" s="37">
        <v>0.01</v>
      </c>
      <c r="E770" s="37">
        <v>10.9</v>
      </c>
      <c r="F770" s="37">
        <v>7.46</v>
      </c>
      <c r="G770" s="37">
        <v>0.59</v>
      </c>
      <c r="H770" s="37">
        <v>-116.76</v>
      </c>
      <c r="I770" s="42">
        <f>IF(Table2[[#This Row],[Order Priority]]=Introduction!$B$42,1,0)</f>
        <v>0</v>
      </c>
      <c r="J770" s="42">
        <f>IF(Table2[[#This Row],[Order Priority]]=Introduction!$B$43,1,0)</f>
        <v>1</v>
      </c>
      <c r="K770" s="42">
        <f>IF(Table2[[#This Row],[Order Priority]]=Introduction!$B$44,1,0)</f>
        <v>0</v>
      </c>
      <c r="L770" s="42">
        <f>IF(Table2[[#This Row],[Order Priority]]=Introduction!$B$45,1,0)</f>
        <v>0</v>
      </c>
      <c r="M770" s="42">
        <f>IF(Table2[[#This Row],[Ship Mode]]=Introduction!$C$42,1,0)</f>
        <v>0</v>
      </c>
      <c r="N770" s="41">
        <f>IF(Table2[[#This Row],[Ship Mode]]=Introduction!$C$44,1,0)</f>
        <v>1</v>
      </c>
      <c r="O770" s="41">
        <f>IF(Table2[[#This Row],[Customer Segment]]=Introduction!$D$45,1,0)</f>
        <v>1</v>
      </c>
      <c r="P770" s="41">
        <f>IF(Table2[[#This Row],[Customer Segment]]=Introduction!$D$42,1,0)</f>
        <v>0</v>
      </c>
      <c r="Q770" s="41">
        <f>IF(Table2[[#This Row],[Customer Segment]]=Introduction!$D$44,1,0)</f>
        <v>0</v>
      </c>
      <c r="R770" s="34">
        <v>207.31</v>
      </c>
      <c r="S7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230.01114612226516</v>
      </c>
    </row>
    <row r="771" spans="1:19" x14ac:dyDescent="0.2">
      <c r="A771" s="1" t="s">
        <v>13</v>
      </c>
      <c r="B771" s="1" t="s">
        <v>14</v>
      </c>
      <c r="C771" s="1" t="s">
        <v>3</v>
      </c>
      <c r="D771" s="39">
        <v>0.1</v>
      </c>
      <c r="E771" s="39">
        <v>7.99</v>
      </c>
      <c r="F771" s="39">
        <v>5.03</v>
      </c>
      <c r="G771" s="39">
        <v>0.6</v>
      </c>
      <c r="H771" s="39">
        <v>-160.952</v>
      </c>
      <c r="I771" s="42">
        <f>IF(Table2[[#This Row],[Order Priority]]=Introduction!$B$42,1,0)</f>
        <v>0</v>
      </c>
      <c r="J771" s="42">
        <f>IF(Table2[[#This Row],[Order Priority]]=Introduction!$B$43,1,0)</f>
        <v>1</v>
      </c>
      <c r="K771" s="42">
        <f>IF(Table2[[#This Row],[Order Priority]]=Introduction!$B$44,1,0)</f>
        <v>0</v>
      </c>
      <c r="L771" s="42">
        <f>IF(Table2[[#This Row],[Order Priority]]=Introduction!$B$45,1,0)</f>
        <v>0</v>
      </c>
      <c r="M771" s="42">
        <f>IF(Table2[[#This Row],[Ship Mode]]=Introduction!$C$42,1,0)</f>
        <v>0</v>
      </c>
      <c r="N771" s="41">
        <f>IF(Table2[[#This Row],[Ship Mode]]=Introduction!$C$44,1,0)</f>
        <v>1</v>
      </c>
      <c r="O771" s="41">
        <f>IF(Table2[[#This Row],[Customer Segment]]=Introduction!$D$45,1,0)</f>
        <v>1</v>
      </c>
      <c r="P771" s="41">
        <f>IF(Table2[[#This Row],[Customer Segment]]=Introduction!$D$42,1,0)</f>
        <v>0</v>
      </c>
      <c r="Q771" s="41">
        <f>IF(Table2[[#This Row],[Customer Segment]]=Introduction!$D$44,1,0)</f>
        <v>0</v>
      </c>
      <c r="R771" s="1">
        <v>143.12</v>
      </c>
      <c r="S7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57.312588808026376</v>
      </c>
    </row>
    <row r="772" spans="1:19" x14ac:dyDescent="0.2">
      <c r="A772" s="1" t="s">
        <v>92</v>
      </c>
      <c r="B772" s="1" t="s">
        <v>14</v>
      </c>
      <c r="C772" s="1" t="s">
        <v>70</v>
      </c>
      <c r="D772" s="37">
        <v>0.02</v>
      </c>
      <c r="E772" s="37">
        <v>5.98</v>
      </c>
      <c r="F772" s="37">
        <v>1.49</v>
      </c>
      <c r="G772" s="37">
        <v>0.39</v>
      </c>
      <c r="H772" s="37">
        <v>28.526</v>
      </c>
      <c r="I772" s="42">
        <f>IF(Table2[[#This Row],[Order Priority]]=Introduction!$B$42,1,0)</f>
        <v>0</v>
      </c>
      <c r="J772" s="42">
        <f>IF(Table2[[#This Row],[Order Priority]]=Introduction!$B$43,1,0)</f>
        <v>0</v>
      </c>
      <c r="K772" s="42">
        <f>IF(Table2[[#This Row],[Order Priority]]=Introduction!$B$44,1,0)</f>
        <v>0</v>
      </c>
      <c r="L772" s="42">
        <f>IF(Table2[[#This Row],[Order Priority]]=Introduction!$B$45,1,0)</f>
        <v>1</v>
      </c>
      <c r="M772" s="42">
        <f>IF(Table2[[#This Row],[Ship Mode]]=Introduction!$C$42,1,0)</f>
        <v>0</v>
      </c>
      <c r="N772" s="41">
        <f>IF(Table2[[#This Row],[Ship Mode]]=Introduction!$C$44,1,0)</f>
        <v>1</v>
      </c>
      <c r="O772" s="41">
        <f>IF(Table2[[#This Row],[Customer Segment]]=Introduction!$D$45,1,0)</f>
        <v>0</v>
      </c>
      <c r="P772" s="41">
        <f>IF(Table2[[#This Row],[Customer Segment]]=Introduction!$D$42,1,0)</f>
        <v>0</v>
      </c>
      <c r="Q772" s="41">
        <f>IF(Table2[[#This Row],[Customer Segment]]=Introduction!$D$44,1,0)</f>
        <v>0</v>
      </c>
      <c r="R772" s="34">
        <v>59.9</v>
      </c>
      <c r="S7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49.808647168866628</v>
      </c>
    </row>
    <row r="773" spans="1:19" x14ac:dyDescent="0.2">
      <c r="A773" s="1" t="s">
        <v>46</v>
      </c>
      <c r="B773" s="1" t="s">
        <v>14</v>
      </c>
      <c r="C773" s="1" t="s">
        <v>70</v>
      </c>
      <c r="D773" s="39">
        <v>0.06</v>
      </c>
      <c r="E773" s="39">
        <v>8.6</v>
      </c>
      <c r="F773" s="39">
        <v>6.19</v>
      </c>
      <c r="G773" s="39">
        <v>0.38</v>
      </c>
      <c r="H773" s="39">
        <v>-46.115000000000002</v>
      </c>
      <c r="I773" s="42">
        <f>IF(Table2[[#This Row],[Order Priority]]=Introduction!$B$42,1,0)</f>
        <v>0</v>
      </c>
      <c r="J773" s="42">
        <f>IF(Table2[[#This Row],[Order Priority]]=Introduction!$B$43,1,0)</f>
        <v>0</v>
      </c>
      <c r="K773" s="42">
        <f>IF(Table2[[#This Row],[Order Priority]]=Introduction!$B$44,1,0)</f>
        <v>0</v>
      </c>
      <c r="L773" s="42">
        <f>IF(Table2[[#This Row],[Order Priority]]=Introduction!$B$45,1,0)</f>
        <v>0</v>
      </c>
      <c r="M773" s="42">
        <f>IF(Table2[[#This Row],[Ship Mode]]=Introduction!$C$42,1,0)</f>
        <v>0</v>
      </c>
      <c r="N773" s="41">
        <f>IF(Table2[[#This Row],[Ship Mode]]=Introduction!$C$44,1,0)</f>
        <v>1</v>
      </c>
      <c r="O773" s="41">
        <f>IF(Table2[[#This Row],[Customer Segment]]=Introduction!$D$45,1,0)</f>
        <v>0</v>
      </c>
      <c r="P773" s="41">
        <f>IF(Table2[[#This Row],[Customer Segment]]=Introduction!$D$42,1,0)</f>
        <v>0</v>
      </c>
      <c r="Q773" s="41">
        <f>IF(Table2[[#This Row],[Customer Segment]]=Introduction!$D$44,1,0)</f>
        <v>0</v>
      </c>
      <c r="R773" s="1">
        <v>79.400000000000006</v>
      </c>
      <c r="S7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265.00888359025254</v>
      </c>
    </row>
    <row r="774" spans="1:19" x14ac:dyDescent="0.2">
      <c r="A774" s="1" t="s">
        <v>1</v>
      </c>
      <c r="B774" s="1" t="s">
        <v>14</v>
      </c>
      <c r="C774" s="1" t="s">
        <v>47</v>
      </c>
      <c r="D774" s="37">
        <v>0.06</v>
      </c>
      <c r="E774" s="37">
        <v>80.98</v>
      </c>
      <c r="F774" s="37">
        <v>35</v>
      </c>
      <c r="G774" s="37">
        <v>0.81</v>
      </c>
      <c r="H774" s="37">
        <v>-218.77</v>
      </c>
      <c r="I774" s="42">
        <f>IF(Table2[[#This Row],[Order Priority]]=Introduction!$B$42,1,0)</f>
        <v>1</v>
      </c>
      <c r="J774" s="42">
        <f>IF(Table2[[#This Row],[Order Priority]]=Introduction!$B$43,1,0)</f>
        <v>0</v>
      </c>
      <c r="K774" s="42">
        <f>IF(Table2[[#This Row],[Order Priority]]=Introduction!$B$44,1,0)</f>
        <v>0</v>
      </c>
      <c r="L774" s="42">
        <f>IF(Table2[[#This Row],[Order Priority]]=Introduction!$B$45,1,0)</f>
        <v>0</v>
      </c>
      <c r="M774" s="42">
        <f>IF(Table2[[#This Row],[Ship Mode]]=Introduction!$C$42,1,0)</f>
        <v>0</v>
      </c>
      <c r="N774" s="41">
        <f>IF(Table2[[#This Row],[Ship Mode]]=Introduction!$C$44,1,0)</f>
        <v>1</v>
      </c>
      <c r="O774" s="41">
        <f>IF(Table2[[#This Row],[Customer Segment]]=Introduction!$D$45,1,0)</f>
        <v>0</v>
      </c>
      <c r="P774" s="41">
        <f>IF(Table2[[#This Row],[Customer Segment]]=Introduction!$D$42,1,0)</f>
        <v>0</v>
      </c>
      <c r="Q774" s="41">
        <f>IF(Table2[[#This Row],[Customer Segment]]=Introduction!$D$44,1,0)</f>
        <v>1</v>
      </c>
      <c r="R774" s="34">
        <v>172.79</v>
      </c>
      <c r="S7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1588.1046935830232</v>
      </c>
    </row>
    <row r="775" spans="1:19" x14ac:dyDescent="0.2">
      <c r="A775" s="1" t="s">
        <v>1</v>
      </c>
      <c r="B775" s="1" t="s">
        <v>14</v>
      </c>
      <c r="C775" s="1" t="s">
        <v>47</v>
      </c>
      <c r="D775" s="39">
        <v>0</v>
      </c>
      <c r="E775" s="39">
        <v>22.84</v>
      </c>
      <c r="F775" s="39">
        <v>16.920000000000002</v>
      </c>
      <c r="G775" s="39">
        <v>0.39</v>
      </c>
      <c r="H775" s="39">
        <v>-83.75</v>
      </c>
      <c r="I775" s="42">
        <f>IF(Table2[[#This Row],[Order Priority]]=Introduction!$B$42,1,0)</f>
        <v>1</v>
      </c>
      <c r="J775" s="42">
        <f>IF(Table2[[#This Row],[Order Priority]]=Introduction!$B$43,1,0)</f>
        <v>0</v>
      </c>
      <c r="K775" s="42">
        <f>IF(Table2[[#This Row],[Order Priority]]=Introduction!$B$44,1,0)</f>
        <v>0</v>
      </c>
      <c r="L775" s="42">
        <f>IF(Table2[[#This Row],[Order Priority]]=Introduction!$B$45,1,0)</f>
        <v>0</v>
      </c>
      <c r="M775" s="42">
        <f>IF(Table2[[#This Row],[Ship Mode]]=Introduction!$C$42,1,0)</f>
        <v>0</v>
      </c>
      <c r="N775" s="41">
        <f>IF(Table2[[#This Row],[Ship Mode]]=Introduction!$C$44,1,0)</f>
        <v>1</v>
      </c>
      <c r="O775" s="41">
        <f>IF(Table2[[#This Row],[Customer Segment]]=Introduction!$D$45,1,0)</f>
        <v>0</v>
      </c>
      <c r="P775" s="41">
        <f>IF(Table2[[#This Row],[Customer Segment]]=Introduction!$D$42,1,0)</f>
        <v>0</v>
      </c>
      <c r="Q775" s="41">
        <f>IF(Table2[[#This Row],[Customer Segment]]=Introduction!$D$44,1,0)</f>
        <v>1</v>
      </c>
      <c r="R775" s="1">
        <v>370.62</v>
      </c>
      <c r="S7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735.03956974618916</v>
      </c>
    </row>
    <row r="776" spans="1:19" x14ac:dyDescent="0.2">
      <c r="A776" s="1" t="s">
        <v>13</v>
      </c>
      <c r="B776" s="1" t="s">
        <v>14</v>
      </c>
      <c r="C776" s="1" t="s">
        <v>3</v>
      </c>
      <c r="D776" s="37">
        <v>0.1</v>
      </c>
      <c r="E776" s="37">
        <v>73.98</v>
      </c>
      <c r="F776" s="37">
        <v>4</v>
      </c>
      <c r="G776" s="37">
        <v>0.79</v>
      </c>
      <c r="H776" s="37">
        <v>-229.87</v>
      </c>
      <c r="I776" s="42">
        <f>IF(Table2[[#This Row],[Order Priority]]=Introduction!$B$42,1,0)</f>
        <v>0</v>
      </c>
      <c r="J776" s="42">
        <f>IF(Table2[[#This Row],[Order Priority]]=Introduction!$B$43,1,0)</f>
        <v>1</v>
      </c>
      <c r="K776" s="42">
        <f>IF(Table2[[#This Row],[Order Priority]]=Introduction!$B$44,1,0)</f>
        <v>0</v>
      </c>
      <c r="L776" s="42">
        <f>IF(Table2[[#This Row],[Order Priority]]=Introduction!$B$45,1,0)</f>
        <v>0</v>
      </c>
      <c r="M776" s="42">
        <f>IF(Table2[[#This Row],[Ship Mode]]=Introduction!$C$42,1,0)</f>
        <v>0</v>
      </c>
      <c r="N776" s="41">
        <f>IF(Table2[[#This Row],[Ship Mode]]=Introduction!$C$44,1,0)</f>
        <v>1</v>
      </c>
      <c r="O776" s="41">
        <f>IF(Table2[[#This Row],[Customer Segment]]=Introduction!$D$45,1,0)</f>
        <v>1</v>
      </c>
      <c r="P776" s="41">
        <f>IF(Table2[[#This Row],[Customer Segment]]=Introduction!$D$42,1,0)</f>
        <v>0</v>
      </c>
      <c r="Q776" s="41">
        <f>IF(Table2[[#This Row],[Customer Segment]]=Introduction!$D$44,1,0)</f>
        <v>0</v>
      </c>
      <c r="R776" s="34">
        <v>347.23</v>
      </c>
      <c r="S7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322.95345060823053</v>
      </c>
    </row>
    <row r="777" spans="1:19" x14ac:dyDescent="0.2">
      <c r="A777" s="1" t="s">
        <v>13</v>
      </c>
      <c r="B777" s="1" t="s">
        <v>14</v>
      </c>
      <c r="C777" s="1" t="s">
        <v>3</v>
      </c>
      <c r="D777" s="39">
        <v>0.05</v>
      </c>
      <c r="E777" s="39">
        <v>51.98</v>
      </c>
      <c r="F777" s="39">
        <v>10.17</v>
      </c>
      <c r="G777" s="39">
        <v>0.37</v>
      </c>
      <c r="H777" s="39">
        <v>329.9787</v>
      </c>
      <c r="I777" s="42">
        <f>IF(Table2[[#This Row],[Order Priority]]=Introduction!$B$42,1,0)</f>
        <v>0</v>
      </c>
      <c r="J777" s="42">
        <f>IF(Table2[[#This Row],[Order Priority]]=Introduction!$B$43,1,0)</f>
        <v>1</v>
      </c>
      <c r="K777" s="42">
        <f>IF(Table2[[#This Row],[Order Priority]]=Introduction!$B$44,1,0)</f>
        <v>0</v>
      </c>
      <c r="L777" s="42">
        <f>IF(Table2[[#This Row],[Order Priority]]=Introduction!$B$45,1,0)</f>
        <v>0</v>
      </c>
      <c r="M777" s="42">
        <f>IF(Table2[[#This Row],[Ship Mode]]=Introduction!$C$42,1,0)</f>
        <v>0</v>
      </c>
      <c r="N777" s="41">
        <f>IF(Table2[[#This Row],[Ship Mode]]=Introduction!$C$44,1,0)</f>
        <v>1</v>
      </c>
      <c r="O777" s="41">
        <f>IF(Table2[[#This Row],[Customer Segment]]=Introduction!$D$45,1,0)</f>
        <v>1</v>
      </c>
      <c r="P777" s="41">
        <f>IF(Table2[[#This Row],[Customer Segment]]=Introduction!$D$42,1,0)</f>
        <v>0</v>
      </c>
      <c r="Q777" s="41">
        <f>IF(Table2[[#This Row],[Customer Segment]]=Introduction!$D$44,1,0)</f>
        <v>0</v>
      </c>
      <c r="R777" s="1">
        <v>478.23</v>
      </c>
      <c r="S7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681.80253844795925</v>
      </c>
    </row>
    <row r="778" spans="1:19" x14ac:dyDescent="0.2">
      <c r="A778" s="1" t="s">
        <v>23</v>
      </c>
      <c r="B778" s="1" t="s">
        <v>14</v>
      </c>
      <c r="C778" s="1" t="s">
        <v>70</v>
      </c>
      <c r="D778" s="37">
        <v>0.06</v>
      </c>
      <c r="E778" s="37">
        <v>205.99</v>
      </c>
      <c r="F778" s="37">
        <v>8.99</v>
      </c>
      <c r="G778" s="37">
        <v>0.56000000000000005</v>
      </c>
      <c r="H778" s="37">
        <v>3568.096</v>
      </c>
      <c r="I778" s="42">
        <f>IF(Table2[[#This Row],[Order Priority]]=Introduction!$B$42,1,0)</f>
        <v>0</v>
      </c>
      <c r="J778" s="42">
        <f>IF(Table2[[#This Row],[Order Priority]]=Introduction!$B$43,1,0)</f>
        <v>0</v>
      </c>
      <c r="K778" s="42">
        <f>IF(Table2[[#This Row],[Order Priority]]=Introduction!$B$44,1,0)</f>
        <v>1</v>
      </c>
      <c r="L778" s="42">
        <f>IF(Table2[[#This Row],[Order Priority]]=Introduction!$B$45,1,0)</f>
        <v>0</v>
      </c>
      <c r="M778" s="42">
        <f>IF(Table2[[#This Row],[Ship Mode]]=Introduction!$C$42,1,0)</f>
        <v>0</v>
      </c>
      <c r="N778" s="41">
        <f>IF(Table2[[#This Row],[Ship Mode]]=Introduction!$C$44,1,0)</f>
        <v>1</v>
      </c>
      <c r="O778" s="41">
        <f>IF(Table2[[#This Row],[Customer Segment]]=Introduction!$D$45,1,0)</f>
        <v>0</v>
      </c>
      <c r="P778" s="41">
        <f>IF(Table2[[#This Row],[Customer Segment]]=Introduction!$D$42,1,0)</f>
        <v>0</v>
      </c>
      <c r="Q778" s="41">
        <f>IF(Table2[[#This Row],[Customer Segment]]=Introduction!$D$44,1,0)</f>
        <v>0</v>
      </c>
      <c r="R778" s="34">
        <v>3838.14</v>
      </c>
      <c r="S7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4690.2538194321787</v>
      </c>
    </row>
    <row r="779" spans="1:19" x14ac:dyDescent="0.2">
      <c r="A779" s="1" t="s">
        <v>23</v>
      </c>
      <c r="B779" s="1" t="s">
        <v>14</v>
      </c>
      <c r="C779" s="1" t="s">
        <v>70</v>
      </c>
      <c r="D779" s="39">
        <v>0.01</v>
      </c>
      <c r="E779" s="39">
        <v>85.99</v>
      </c>
      <c r="F779" s="39">
        <v>0.99</v>
      </c>
      <c r="G779" s="39">
        <v>0.85</v>
      </c>
      <c r="H779" s="39">
        <v>311.73</v>
      </c>
      <c r="I779" s="42">
        <f>IF(Table2[[#This Row],[Order Priority]]=Introduction!$B$42,1,0)</f>
        <v>0</v>
      </c>
      <c r="J779" s="42">
        <f>IF(Table2[[#This Row],[Order Priority]]=Introduction!$B$43,1,0)</f>
        <v>0</v>
      </c>
      <c r="K779" s="42">
        <f>IF(Table2[[#This Row],[Order Priority]]=Introduction!$B$44,1,0)</f>
        <v>1</v>
      </c>
      <c r="L779" s="42">
        <f>IF(Table2[[#This Row],[Order Priority]]=Introduction!$B$45,1,0)</f>
        <v>0</v>
      </c>
      <c r="M779" s="42">
        <f>IF(Table2[[#This Row],[Ship Mode]]=Introduction!$C$42,1,0)</f>
        <v>0</v>
      </c>
      <c r="N779" s="41">
        <f>IF(Table2[[#This Row],[Ship Mode]]=Introduction!$C$44,1,0)</f>
        <v>1</v>
      </c>
      <c r="O779" s="41">
        <f>IF(Table2[[#This Row],[Customer Segment]]=Introduction!$D$45,1,0)</f>
        <v>0</v>
      </c>
      <c r="P779" s="41">
        <f>IF(Table2[[#This Row],[Customer Segment]]=Introduction!$D$42,1,0)</f>
        <v>0</v>
      </c>
      <c r="Q779" s="41">
        <f>IF(Table2[[#This Row],[Customer Segment]]=Introduction!$D$44,1,0)</f>
        <v>0</v>
      </c>
      <c r="R779" s="1">
        <v>146.16999999999999</v>
      </c>
      <c r="S7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1032.6407074264293</v>
      </c>
    </row>
    <row r="780" spans="1:19" x14ac:dyDescent="0.2">
      <c r="A780" s="1" t="s">
        <v>23</v>
      </c>
      <c r="B780" s="1" t="s">
        <v>14</v>
      </c>
      <c r="C780" s="1" t="s">
        <v>3</v>
      </c>
      <c r="D780" s="37">
        <v>0.01</v>
      </c>
      <c r="E780" s="37">
        <v>35.99</v>
      </c>
      <c r="F780" s="37">
        <v>5.99</v>
      </c>
      <c r="G780" s="37">
        <v>0.38</v>
      </c>
      <c r="H780" s="37">
        <v>218.23320000000001</v>
      </c>
      <c r="I780" s="42">
        <f>IF(Table2[[#This Row],[Order Priority]]=Introduction!$B$42,1,0)</f>
        <v>0</v>
      </c>
      <c r="J780" s="42">
        <f>IF(Table2[[#This Row],[Order Priority]]=Introduction!$B$43,1,0)</f>
        <v>0</v>
      </c>
      <c r="K780" s="42">
        <f>IF(Table2[[#This Row],[Order Priority]]=Introduction!$B$44,1,0)</f>
        <v>1</v>
      </c>
      <c r="L780" s="42">
        <f>IF(Table2[[#This Row],[Order Priority]]=Introduction!$B$45,1,0)</f>
        <v>0</v>
      </c>
      <c r="M780" s="42">
        <f>IF(Table2[[#This Row],[Ship Mode]]=Introduction!$C$42,1,0)</f>
        <v>0</v>
      </c>
      <c r="N780" s="41">
        <f>IF(Table2[[#This Row],[Ship Mode]]=Introduction!$C$44,1,0)</f>
        <v>1</v>
      </c>
      <c r="O780" s="41">
        <f>IF(Table2[[#This Row],[Customer Segment]]=Introduction!$D$45,1,0)</f>
        <v>1</v>
      </c>
      <c r="P780" s="41">
        <f>IF(Table2[[#This Row],[Customer Segment]]=Introduction!$D$42,1,0)</f>
        <v>0</v>
      </c>
      <c r="Q780" s="41">
        <f>IF(Table2[[#This Row],[Customer Segment]]=Introduction!$D$44,1,0)</f>
        <v>0</v>
      </c>
      <c r="R780" s="34">
        <v>316.27999999999997</v>
      </c>
      <c r="S7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518.74251243837364</v>
      </c>
    </row>
    <row r="781" spans="1:19" x14ac:dyDescent="0.2">
      <c r="A781" s="1" t="s">
        <v>46</v>
      </c>
      <c r="B781" s="1" t="s">
        <v>14</v>
      </c>
      <c r="C781" s="1" t="s">
        <v>3</v>
      </c>
      <c r="D781" s="39">
        <v>0.01</v>
      </c>
      <c r="E781" s="39">
        <v>45.98</v>
      </c>
      <c r="F781" s="39">
        <v>4.8</v>
      </c>
      <c r="G781" s="39">
        <v>0.68</v>
      </c>
      <c r="H781" s="39">
        <v>133.5771</v>
      </c>
      <c r="I781" s="42">
        <f>IF(Table2[[#This Row],[Order Priority]]=Introduction!$B$42,1,0)</f>
        <v>0</v>
      </c>
      <c r="J781" s="42">
        <f>IF(Table2[[#This Row],[Order Priority]]=Introduction!$B$43,1,0)</f>
        <v>0</v>
      </c>
      <c r="K781" s="42">
        <f>IF(Table2[[#This Row],[Order Priority]]=Introduction!$B$44,1,0)</f>
        <v>0</v>
      </c>
      <c r="L781" s="42">
        <f>IF(Table2[[#This Row],[Order Priority]]=Introduction!$B$45,1,0)</f>
        <v>0</v>
      </c>
      <c r="M781" s="42">
        <f>IF(Table2[[#This Row],[Ship Mode]]=Introduction!$C$42,1,0)</f>
        <v>0</v>
      </c>
      <c r="N781" s="41">
        <f>IF(Table2[[#This Row],[Ship Mode]]=Introduction!$C$44,1,0)</f>
        <v>1</v>
      </c>
      <c r="O781" s="41">
        <f>IF(Table2[[#This Row],[Customer Segment]]=Introduction!$D$45,1,0)</f>
        <v>1</v>
      </c>
      <c r="P781" s="41">
        <f>IF(Table2[[#This Row],[Customer Segment]]=Introduction!$D$42,1,0)</f>
        <v>0</v>
      </c>
      <c r="Q781" s="41">
        <f>IF(Table2[[#This Row],[Customer Segment]]=Introduction!$D$44,1,0)</f>
        <v>0</v>
      </c>
      <c r="R781" s="1">
        <v>193.59</v>
      </c>
      <c r="S7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801.07813885058329</v>
      </c>
    </row>
    <row r="782" spans="1:19" x14ac:dyDescent="0.2">
      <c r="A782" s="1" t="s">
        <v>46</v>
      </c>
      <c r="B782" s="1" t="s">
        <v>14</v>
      </c>
      <c r="C782" s="1" t="s">
        <v>15</v>
      </c>
      <c r="D782" s="37">
        <v>0</v>
      </c>
      <c r="E782" s="37">
        <v>5.98</v>
      </c>
      <c r="F782" s="37">
        <v>1.49</v>
      </c>
      <c r="G782" s="37">
        <v>0.39</v>
      </c>
      <c r="H782" s="37">
        <v>80.674800000000005</v>
      </c>
      <c r="I782" s="42">
        <f>IF(Table2[[#This Row],[Order Priority]]=Introduction!$B$42,1,0)</f>
        <v>0</v>
      </c>
      <c r="J782" s="42">
        <f>IF(Table2[[#This Row],[Order Priority]]=Introduction!$B$43,1,0)</f>
        <v>0</v>
      </c>
      <c r="K782" s="42">
        <f>IF(Table2[[#This Row],[Order Priority]]=Introduction!$B$44,1,0)</f>
        <v>0</v>
      </c>
      <c r="L782" s="42">
        <f>IF(Table2[[#This Row],[Order Priority]]=Introduction!$B$45,1,0)</f>
        <v>0</v>
      </c>
      <c r="M782" s="42">
        <f>IF(Table2[[#This Row],[Ship Mode]]=Introduction!$C$42,1,0)</f>
        <v>0</v>
      </c>
      <c r="N782" s="41">
        <f>IF(Table2[[#This Row],[Ship Mode]]=Introduction!$C$44,1,0)</f>
        <v>1</v>
      </c>
      <c r="O782" s="41">
        <f>IF(Table2[[#This Row],[Customer Segment]]=Introduction!$D$45,1,0)</f>
        <v>0</v>
      </c>
      <c r="P782" s="41">
        <f>IF(Table2[[#This Row],[Customer Segment]]=Introduction!$D$42,1,0)</f>
        <v>1</v>
      </c>
      <c r="Q782" s="41">
        <f>IF(Table2[[#This Row],[Customer Segment]]=Introduction!$D$44,1,0)</f>
        <v>0</v>
      </c>
      <c r="R782" s="34">
        <v>116.92</v>
      </c>
      <c r="S7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275.75749068031462</v>
      </c>
    </row>
    <row r="783" spans="1:19" x14ac:dyDescent="0.2">
      <c r="A783" s="1" t="s">
        <v>46</v>
      </c>
      <c r="B783" s="1" t="s">
        <v>14</v>
      </c>
      <c r="C783" s="1" t="s">
        <v>3</v>
      </c>
      <c r="D783" s="39">
        <v>0</v>
      </c>
      <c r="E783" s="39">
        <v>73.98</v>
      </c>
      <c r="F783" s="39">
        <v>14.52</v>
      </c>
      <c r="G783" s="39">
        <v>0.65</v>
      </c>
      <c r="H783" s="39">
        <v>-88.61</v>
      </c>
      <c r="I783" s="42">
        <f>IF(Table2[[#This Row],[Order Priority]]=Introduction!$B$42,1,0)</f>
        <v>0</v>
      </c>
      <c r="J783" s="42">
        <f>IF(Table2[[#This Row],[Order Priority]]=Introduction!$B$43,1,0)</f>
        <v>0</v>
      </c>
      <c r="K783" s="42">
        <f>IF(Table2[[#This Row],[Order Priority]]=Introduction!$B$44,1,0)</f>
        <v>0</v>
      </c>
      <c r="L783" s="42">
        <f>IF(Table2[[#This Row],[Order Priority]]=Introduction!$B$45,1,0)</f>
        <v>0</v>
      </c>
      <c r="M783" s="42">
        <f>IF(Table2[[#This Row],[Ship Mode]]=Introduction!$C$42,1,0)</f>
        <v>0</v>
      </c>
      <c r="N783" s="41">
        <f>IF(Table2[[#This Row],[Ship Mode]]=Introduction!$C$44,1,0)</f>
        <v>1</v>
      </c>
      <c r="O783" s="41">
        <f>IF(Table2[[#This Row],[Customer Segment]]=Introduction!$D$45,1,0)</f>
        <v>1</v>
      </c>
      <c r="P783" s="41">
        <f>IF(Table2[[#This Row],[Customer Segment]]=Introduction!$D$42,1,0)</f>
        <v>0</v>
      </c>
      <c r="Q783" s="41">
        <f>IF(Table2[[#This Row],[Customer Segment]]=Introduction!$D$44,1,0)</f>
        <v>0</v>
      </c>
      <c r="R783" s="1">
        <v>305.70999999999998</v>
      </c>
      <c r="S7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911.6090573728701</v>
      </c>
    </row>
    <row r="784" spans="1:19" x14ac:dyDescent="0.2">
      <c r="A784" s="1" t="s">
        <v>46</v>
      </c>
      <c r="B784" s="1" t="s">
        <v>63</v>
      </c>
      <c r="C784" s="1" t="s">
        <v>15</v>
      </c>
      <c r="D784" s="37">
        <v>0.01</v>
      </c>
      <c r="E784" s="37">
        <v>47.98</v>
      </c>
      <c r="F784" s="37">
        <v>3.61</v>
      </c>
      <c r="G784" s="37">
        <v>0.71</v>
      </c>
      <c r="H784" s="37">
        <v>-44.436</v>
      </c>
      <c r="I784" s="42">
        <f>IF(Table2[[#This Row],[Order Priority]]=Introduction!$B$42,1,0)</f>
        <v>0</v>
      </c>
      <c r="J784" s="42">
        <f>IF(Table2[[#This Row],[Order Priority]]=Introduction!$B$43,1,0)</f>
        <v>0</v>
      </c>
      <c r="K784" s="42">
        <f>IF(Table2[[#This Row],[Order Priority]]=Introduction!$B$44,1,0)</f>
        <v>0</v>
      </c>
      <c r="L784" s="42">
        <f>IF(Table2[[#This Row],[Order Priority]]=Introduction!$B$45,1,0)</f>
        <v>0</v>
      </c>
      <c r="M784" s="42">
        <f>IF(Table2[[#This Row],[Ship Mode]]=Introduction!$C$42,1,0)</f>
        <v>0</v>
      </c>
      <c r="N784" s="41">
        <f>IF(Table2[[#This Row],[Ship Mode]]=Introduction!$C$44,1,0)</f>
        <v>0</v>
      </c>
      <c r="O784" s="41">
        <f>IF(Table2[[#This Row],[Customer Segment]]=Introduction!$D$45,1,0)</f>
        <v>0</v>
      </c>
      <c r="P784" s="41">
        <f>IF(Table2[[#This Row],[Customer Segment]]=Introduction!$D$42,1,0)</f>
        <v>1</v>
      </c>
      <c r="Q784" s="41">
        <f>IF(Table2[[#This Row],[Customer Segment]]=Introduction!$D$44,1,0)</f>
        <v>0</v>
      </c>
      <c r="R784" s="34">
        <v>393.98</v>
      </c>
      <c r="S7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514.98416172407258</v>
      </c>
    </row>
    <row r="785" spans="1:19" x14ac:dyDescent="0.2">
      <c r="A785" s="1" t="s">
        <v>1</v>
      </c>
      <c r="B785" s="1" t="s">
        <v>14</v>
      </c>
      <c r="C785" s="1" t="s">
        <v>47</v>
      </c>
      <c r="D785" s="39">
        <v>0.05</v>
      </c>
      <c r="E785" s="39">
        <v>4.13</v>
      </c>
      <c r="F785" s="39">
        <v>5.04</v>
      </c>
      <c r="G785" s="39">
        <v>0.38</v>
      </c>
      <c r="H785" s="39">
        <v>-12.1555</v>
      </c>
      <c r="I785" s="42">
        <f>IF(Table2[[#This Row],[Order Priority]]=Introduction!$B$42,1,0)</f>
        <v>1</v>
      </c>
      <c r="J785" s="42">
        <f>IF(Table2[[#This Row],[Order Priority]]=Introduction!$B$43,1,0)</f>
        <v>0</v>
      </c>
      <c r="K785" s="42">
        <f>IF(Table2[[#This Row],[Order Priority]]=Introduction!$B$44,1,0)</f>
        <v>0</v>
      </c>
      <c r="L785" s="42">
        <f>IF(Table2[[#This Row],[Order Priority]]=Introduction!$B$45,1,0)</f>
        <v>0</v>
      </c>
      <c r="M785" s="42">
        <f>IF(Table2[[#This Row],[Ship Mode]]=Introduction!$C$42,1,0)</f>
        <v>0</v>
      </c>
      <c r="N785" s="41">
        <f>IF(Table2[[#This Row],[Ship Mode]]=Introduction!$C$44,1,0)</f>
        <v>1</v>
      </c>
      <c r="O785" s="41">
        <f>IF(Table2[[#This Row],[Customer Segment]]=Introduction!$D$45,1,0)</f>
        <v>0</v>
      </c>
      <c r="P785" s="41">
        <f>IF(Table2[[#This Row],[Customer Segment]]=Introduction!$D$42,1,0)</f>
        <v>0</v>
      </c>
      <c r="Q785" s="41">
        <f>IF(Table2[[#This Row],[Customer Segment]]=Introduction!$D$44,1,0)</f>
        <v>1</v>
      </c>
      <c r="R785" s="1">
        <v>5.84</v>
      </c>
      <c r="S7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380.02326028752071</v>
      </c>
    </row>
    <row r="786" spans="1:19" x14ac:dyDescent="0.2">
      <c r="A786" s="1" t="s">
        <v>1</v>
      </c>
      <c r="B786" s="1" t="s">
        <v>14</v>
      </c>
      <c r="C786" s="1" t="s">
        <v>47</v>
      </c>
      <c r="D786" s="37">
        <v>7.0000000000000007E-2</v>
      </c>
      <c r="E786" s="37">
        <v>125.99</v>
      </c>
      <c r="F786" s="37">
        <v>2.5</v>
      </c>
      <c r="G786" s="37">
        <v>0.6</v>
      </c>
      <c r="H786" s="37">
        <v>-604.40599999999995</v>
      </c>
      <c r="I786" s="42">
        <f>IF(Table2[[#This Row],[Order Priority]]=Introduction!$B$42,1,0)</f>
        <v>1</v>
      </c>
      <c r="J786" s="42">
        <f>IF(Table2[[#This Row],[Order Priority]]=Introduction!$B$43,1,0)</f>
        <v>0</v>
      </c>
      <c r="K786" s="42">
        <f>IF(Table2[[#This Row],[Order Priority]]=Introduction!$B$44,1,0)</f>
        <v>0</v>
      </c>
      <c r="L786" s="42">
        <f>IF(Table2[[#This Row],[Order Priority]]=Introduction!$B$45,1,0)</f>
        <v>0</v>
      </c>
      <c r="M786" s="42">
        <f>IF(Table2[[#This Row],[Ship Mode]]=Introduction!$C$42,1,0)</f>
        <v>0</v>
      </c>
      <c r="N786" s="41">
        <f>IF(Table2[[#This Row],[Ship Mode]]=Introduction!$C$44,1,0)</f>
        <v>1</v>
      </c>
      <c r="O786" s="41">
        <f>IF(Table2[[#This Row],[Customer Segment]]=Introduction!$D$45,1,0)</f>
        <v>0</v>
      </c>
      <c r="P786" s="41">
        <f>IF(Table2[[#This Row],[Customer Segment]]=Introduction!$D$42,1,0)</f>
        <v>0</v>
      </c>
      <c r="Q786" s="41">
        <f>IF(Table2[[#This Row],[Customer Segment]]=Introduction!$D$44,1,0)</f>
        <v>1</v>
      </c>
      <c r="R786" s="34">
        <v>100.59</v>
      </c>
      <c r="S7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254.79202814045388</v>
      </c>
    </row>
    <row r="787" spans="1:19" x14ac:dyDescent="0.2">
      <c r="A787" s="1" t="s">
        <v>1</v>
      </c>
      <c r="B787" s="1" t="s">
        <v>14</v>
      </c>
      <c r="C787" s="1" t="s">
        <v>47</v>
      </c>
      <c r="D787" s="39">
        <v>0.03</v>
      </c>
      <c r="E787" s="39">
        <v>99.99</v>
      </c>
      <c r="F787" s="39">
        <v>19.989999999999998</v>
      </c>
      <c r="G787" s="39">
        <v>0.52</v>
      </c>
      <c r="H787" s="39">
        <v>293.66000000000003</v>
      </c>
      <c r="I787" s="42">
        <f>IF(Table2[[#This Row],[Order Priority]]=Introduction!$B$42,1,0)</f>
        <v>1</v>
      </c>
      <c r="J787" s="42">
        <f>IF(Table2[[#This Row],[Order Priority]]=Introduction!$B$43,1,0)</f>
        <v>0</v>
      </c>
      <c r="K787" s="42">
        <f>IF(Table2[[#This Row],[Order Priority]]=Introduction!$B$44,1,0)</f>
        <v>0</v>
      </c>
      <c r="L787" s="42">
        <f>IF(Table2[[#This Row],[Order Priority]]=Introduction!$B$45,1,0)</f>
        <v>0</v>
      </c>
      <c r="M787" s="42">
        <f>IF(Table2[[#This Row],[Ship Mode]]=Introduction!$C$42,1,0)</f>
        <v>0</v>
      </c>
      <c r="N787" s="41">
        <f>IF(Table2[[#This Row],[Ship Mode]]=Introduction!$C$44,1,0)</f>
        <v>1</v>
      </c>
      <c r="O787" s="41">
        <f>IF(Table2[[#This Row],[Customer Segment]]=Introduction!$D$45,1,0)</f>
        <v>0</v>
      </c>
      <c r="P787" s="41">
        <f>IF(Table2[[#This Row],[Customer Segment]]=Introduction!$D$42,1,0)</f>
        <v>0</v>
      </c>
      <c r="Q787" s="41">
        <f>IF(Table2[[#This Row],[Customer Segment]]=Introduction!$D$44,1,0)</f>
        <v>1</v>
      </c>
      <c r="R787" s="1">
        <v>598.38</v>
      </c>
      <c r="S7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1536.3231395973003</v>
      </c>
    </row>
    <row r="788" spans="1:19" x14ac:dyDescent="0.2">
      <c r="A788" s="1" t="s">
        <v>1</v>
      </c>
      <c r="B788" s="1" t="s">
        <v>14</v>
      </c>
      <c r="C788" s="1" t="s">
        <v>70</v>
      </c>
      <c r="D788" s="37">
        <v>0.04</v>
      </c>
      <c r="E788" s="37">
        <v>65.989999999999995</v>
      </c>
      <c r="F788" s="37">
        <v>8.99</v>
      </c>
      <c r="G788" s="37">
        <v>0.55000000000000004</v>
      </c>
      <c r="H788" s="37">
        <v>-335.041</v>
      </c>
      <c r="I788" s="42">
        <f>IF(Table2[[#This Row],[Order Priority]]=Introduction!$B$42,1,0)</f>
        <v>1</v>
      </c>
      <c r="J788" s="42">
        <f>IF(Table2[[#This Row],[Order Priority]]=Introduction!$B$43,1,0)</f>
        <v>0</v>
      </c>
      <c r="K788" s="42">
        <f>IF(Table2[[#This Row],[Order Priority]]=Introduction!$B$44,1,0)</f>
        <v>0</v>
      </c>
      <c r="L788" s="42">
        <f>IF(Table2[[#This Row],[Order Priority]]=Introduction!$B$45,1,0)</f>
        <v>0</v>
      </c>
      <c r="M788" s="42">
        <f>IF(Table2[[#This Row],[Ship Mode]]=Introduction!$C$42,1,0)</f>
        <v>0</v>
      </c>
      <c r="N788" s="41">
        <f>IF(Table2[[#This Row],[Ship Mode]]=Introduction!$C$44,1,0)</f>
        <v>1</v>
      </c>
      <c r="O788" s="41">
        <f>IF(Table2[[#This Row],[Customer Segment]]=Introduction!$D$45,1,0)</f>
        <v>0</v>
      </c>
      <c r="P788" s="41">
        <f>IF(Table2[[#This Row],[Customer Segment]]=Introduction!$D$42,1,0)</f>
        <v>0</v>
      </c>
      <c r="Q788" s="41">
        <f>IF(Table2[[#This Row],[Customer Segment]]=Introduction!$D$44,1,0)</f>
        <v>0</v>
      </c>
      <c r="R788" s="34">
        <v>724.57</v>
      </c>
      <c r="S7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469.84438746401452</v>
      </c>
    </row>
    <row r="789" spans="1:19" x14ac:dyDescent="0.2">
      <c r="A789" s="1" t="s">
        <v>1</v>
      </c>
      <c r="B789" s="1" t="s">
        <v>14</v>
      </c>
      <c r="C789" s="1" t="s">
        <v>47</v>
      </c>
      <c r="D789" s="39">
        <v>0.08</v>
      </c>
      <c r="E789" s="39">
        <v>178.47</v>
      </c>
      <c r="F789" s="39">
        <v>19.989999999999998</v>
      </c>
      <c r="G789" s="39">
        <v>0.55000000000000004</v>
      </c>
      <c r="H789" s="39">
        <v>2267.2199999999998</v>
      </c>
      <c r="I789" s="42">
        <f>IF(Table2[[#This Row],[Order Priority]]=Introduction!$B$42,1,0)</f>
        <v>1</v>
      </c>
      <c r="J789" s="42">
        <f>IF(Table2[[#This Row],[Order Priority]]=Introduction!$B$43,1,0)</f>
        <v>0</v>
      </c>
      <c r="K789" s="42">
        <f>IF(Table2[[#This Row],[Order Priority]]=Introduction!$B$44,1,0)</f>
        <v>0</v>
      </c>
      <c r="L789" s="42">
        <f>IF(Table2[[#This Row],[Order Priority]]=Introduction!$B$45,1,0)</f>
        <v>0</v>
      </c>
      <c r="M789" s="42">
        <f>IF(Table2[[#This Row],[Ship Mode]]=Introduction!$C$42,1,0)</f>
        <v>0</v>
      </c>
      <c r="N789" s="41">
        <f>IF(Table2[[#This Row],[Ship Mode]]=Introduction!$C$44,1,0)</f>
        <v>1</v>
      </c>
      <c r="O789" s="41">
        <f>IF(Table2[[#This Row],[Customer Segment]]=Introduction!$D$45,1,0)</f>
        <v>0</v>
      </c>
      <c r="P789" s="41">
        <f>IF(Table2[[#This Row],[Customer Segment]]=Introduction!$D$42,1,0)</f>
        <v>0</v>
      </c>
      <c r="Q789" s="41">
        <f>IF(Table2[[#This Row],[Customer Segment]]=Introduction!$D$44,1,0)</f>
        <v>1</v>
      </c>
      <c r="R789" s="1">
        <v>3802.01</v>
      </c>
      <c r="S7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3795.0845358054048</v>
      </c>
    </row>
    <row r="790" spans="1:19" x14ac:dyDescent="0.2">
      <c r="A790" s="1" t="s">
        <v>92</v>
      </c>
      <c r="B790" s="1" t="s">
        <v>14</v>
      </c>
      <c r="C790" s="1" t="s">
        <v>70</v>
      </c>
      <c r="D790" s="37">
        <v>0.06</v>
      </c>
      <c r="E790" s="37">
        <v>6.48</v>
      </c>
      <c r="F790" s="37">
        <v>7.37</v>
      </c>
      <c r="G790" s="37">
        <v>0.37</v>
      </c>
      <c r="H790" s="37">
        <v>-75.44</v>
      </c>
      <c r="I790" s="42">
        <f>IF(Table2[[#This Row],[Order Priority]]=Introduction!$B$42,1,0)</f>
        <v>0</v>
      </c>
      <c r="J790" s="42">
        <f>IF(Table2[[#This Row],[Order Priority]]=Introduction!$B$43,1,0)</f>
        <v>0</v>
      </c>
      <c r="K790" s="42">
        <f>IF(Table2[[#This Row],[Order Priority]]=Introduction!$B$44,1,0)</f>
        <v>0</v>
      </c>
      <c r="L790" s="42">
        <f>IF(Table2[[#This Row],[Order Priority]]=Introduction!$B$45,1,0)</f>
        <v>1</v>
      </c>
      <c r="M790" s="42">
        <f>IF(Table2[[#This Row],[Ship Mode]]=Introduction!$C$42,1,0)</f>
        <v>0</v>
      </c>
      <c r="N790" s="41">
        <f>IF(Table2[[#This Row],[Ship Mode]]=Introduction!$C$44,1,0)</f>
        <v>1</v>
      </c>
      <c r="O790" s="41">
        <f>IF(Table2[[#This Row],[Customer Segment]]=Introduction!$D$45,1,0)</f>
        <v>0</v>
      </c>
      <c r="P790" s="41">
        <f>IF(Table2[[#This Row],[Customer Segment]]=Introduction!$D$42,1,0)</f>
        <v>0</v>
      </c>
      <c r="Q790" s="41">
        <f>IF(Table2[[#This Row],[Customer Segment]]=Introduction!$D$44,1,0)</f>
        <v>0</v>
      </c>
      <c r="R790" s="34">
        <v>32.39</v>
      </c>
      <c r="S7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64.373492196317841</v>
      </c>
    </row>
    <row r="791" spans="1:19" x14ac:dyDescent="0.2">
      <c r="A791" s="1" t="s">
        <v>92</v>
      </c>
      <c r="B791" s="1" t="s">
        <v>63</v>
      </c>
      <c r="C791" s="1" t="s">
        <v>70</v>
      </c>
      <c r="D791" s="39">
        <v>0.02</v>
      </c>
      <c r="E791" s="39">
        <v>17.7</v>
      </c>
      <c r="F791" s="39">
        <v>9.4700000000000006</v>
      </c>
      <c r="G791" s="39">
        <v>0.59</v>
      </c>
      <c r="H791" s="39">
        <v>-85.022000000000006</v>
      </c>
      <c r="I791" s="42">
        <f>IF(Table2[[#This Row],[Order Priority]]=Introduction!$B$42,1,0)</f>
        <v>0</v>
      </c>
      <c r="J791" s="42">
        <f>IF(Table2[[#This Row],[Order Priority]]=Introduction!$B$43,1,0)</f>
        <v>0</v>
      </c>
      <c r="K791" s="42">
        <f>IF(Table2[[#This Row],[Order Priority]]=Introduction!$B$44,1,0)</f>
        <v>0</v>
      </c>
      <c r="L791" s="42">
        <f>IF(Table2[[#This Row],[Order Priority]]=Introduction!$B$45,1,0)</f>
        <v>1</v>
      </c>
      <c r="M791" s="42">
        <f>IF(Table2[[#This Row],[Ship Mode]]=Introduction!$C$42,1,0)</f>
        <v>0</v>
      </c>
      <c r="N791" s="41">
        <f>IF(Table2[[#This Row],[Ship Mode]]=Introduction!$C$44,1,0)</f>
        <v>0</v>
      </c>
      <c r="O791" s="41">
        <f>IF(Table2[[#This Row],[Customer Segment]]=Introduction!$D$45,1,0)</f>
        <v>0</v>
      </c>
      <c r="P791" s="41">
        <f>IF(Table2[[#This Row],[Customer Segment]]=Introduction!$D$42,1,0)</f>
        <v>0</v>
      </c>
      <c r="Q791" s="41">
        <f>IF(Table2[[#This Row],[Customer Segment]]=Introduction!$D$44,1,0)</f>
        <v>0</v>
      </c>
      <c r="R791" s="1">
        <v>374.6</v>
      </c>
      <c r="S7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274.83625324656305</v>
      </c>
    </row>
    <row r="792" spans="1:19" x14ac:dyDescent="0.2">
      <c r="A792" s="1" t="s">
        <v>92</v>
      </c>
      <c r="B792" s="1" t="s">
        <v>14</v>
      </c>
      <c r="C792" s="1" t="s">
        <v>70</v>
      </c>
      <c r="D792" s="37">
        <v>0.05</v>
      </c>
      <c r="E792" s="37">
        <v>6.48</v>
      </c>
      <c r="F792" s="37">
        <v>7.91</v>
      </c>
      <c r="G792" s="37">
        <v>0.37</v>
      </c>
      <c r="H792" s="37">
        <v>322.12200000000001</v>
      </c>
      <c r="I792" s="42">
        <f>IF(Table2[[#This Row],[Order Priority]]=Introduction!$B$42,1,0)</f>
        <v>0</v>
      </c>
      <c r="J792" s="42">
        <f>IF(Table2[[#This Row],[Order Priority]]=Introduction!$B$43,1,0)</f>
        <v>0</v>
      </c>
      <c r="K792" s="42">
        <f>IF(Table2[[#This Row],[Order Priority]]=Introduction!$B$44,1,0)</f>
        <v>0</v>
      </c>
      <c r="L792" s="42">
        <f>IF(Table2[[#This Row],[Order Priority]]=Introduction!$B$45,1,0)</f>
        <v>1</v>
      </c>
      <c r="M792" s="42">
        <f>IF(Table2[[#This Row],[Ship Mode]]=Introduction!$C$42,1,0)</f>
        <v>0</v>
      </c>
      <c r="N792" s="41">
        <f>IF(Table2[[#This Row],[Ship Mode]]=Introduction!$C$44,1,0)</f>
        <v>1</v>
      </c>
      <c r="O792" s="41">
        <f>IF(Table2[[#This Row],[Customer Segment]]=Introduction!$D$45,1,0)</f>
        <v>0</v>
      </c>
      <c r="P792" s="41">
        <f>IF(Table2[[#This Row],[Customer Segment]]=Introduction!$D$42,1,0)</f>
        <v>0</v>
      </c>
      <c r="Q792" s="41">
        <f>IF(Table2[[#This Row],[Customer Segment]]=Introduction!$D$44,1,0)</f>
        <v>0</v>
      </c>
      <c r="R792" s="34">
        <v>109.99</v>
      </c>
      <c r="S7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493.02084185869421</v>
      </c>
    </row>
    <row r="793" spans="1:19" x14ac:dyDescent="0.2">
      <c r="A793" s="1" t="s">
        <v>92</v>
      </c>
      <c r="B793" s="1" t="s">
        <v>14</v>
      </c>
      <c r="C793" s="1" t="s">
        <v>70</v>
      </c>
      <c r="D793" s="39">
        <v>0.03</v>
      </c>
      <c r="E793" s="39">
        <v>111.03</v>
      </c>
      <c r="F793" s="39">
        <v>8.64</v>
      </c>
      <c r="G793" s="39">
        <v>0.78</v>
      </c>
      <c r="H793" s="39">
        <v>366.54</v>
      </c>
      <c r="I793" s="42">
        <f>IF(Table2[[#This Row],[Order Priority]]=Introduction!$B$42,1,0)</f>
        <v>0</v>
      </c>
      <c r="J793" s="42">
        <f>IF(Table2[[#This Row],[Order Priority]]=Introduction!$B$43,1,0)</f>
        <v>0</v>
      </c>
      <c r="K793" s="42">
        <f>IF(Table2[[#This Row],[Order Priority]]=Introduction!$B$44,1,0)</f>
        <v>0</v>
      </c>
      <c r="L793" s="42">
        <f>IF(Table2[[#This Row],[Order Priority]]=Introduction!$B$45,1,0)</f>
        <v>1</v>
      </c>
      <c r="M793" s="42">
        <f>IF(Table2[[#This Row],[Ship Mode]]=Introduction!$C$42,1,0)</f>
        <v>0</v>
      </c>
      <c r="N793" s="41">
        <f>IF(Table2[[#This Row],[Ship Mode]]=Introduction!$C$44,1,0)</f>
        <v>1</v>
      </c>
      <c r="O793" s="41">
        <f>IF(Table2[[#This Row],[Customer Segment]]=Introduction!$D$45,1,0)</f>
        <v>0</v>
      </c>
      <c r="P793" s="41">
        <f>IF(Table2[[#This Row],[Customer Segment]]=Introduction!$D$42,1,0)</f>
        <v>0</v>
      </c>
      <c r="Q793" s="41">
        <f>IF(Table2[[#This Row],[Customer Segment]]=Introduction!$D$44,1,0)</f>
        <v>0</v>
      </c>
      <c r="R793" s="1">
        <v>900.12</v>
      </c>
      <c r="S7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1240.2584096423425</v>
      </c>
    </row>
    <row r="794" spans="1:19" x14ac:dyDescent="0.2">
      <c r="A794" s="1" t="s">
        <v>1</v>
      </c>
      <c r="B794" s="1" t="s">
        <v>63</v>
      </c>
      <c r="C794" s="1" t="s">
        <v>70</v>
      </c>
      <c r="D794" s="37">
        <v>0.09</v>
      </c>
      <c r="E794" s="37">
        <v>154.13</v>
      </c>
      <c r="F794" s="37">
        <v>69</v>
      </c>
      <c r="G794" s="37">
        <v>0.68</v>
      </c>
      <c r="H794" s="37">
        <v>-1763.7476999999999</v>
      </c>
      <c r="I794" s="42">
        <f>IF(Table2[[#This Row],[Order Priority]]=Introduction!$B$42,1,0)</f>
        <v>1</v>
      </c>
      <c r="J794" s="42">
        <f>IF(Table2[[#This Row],[Order Priority]]=Introduction!$B$43,1,0)</f>
        <v>0</v>
      </c>
      <c r="K794" s="42">
        <f>IF(Table2[[#This Row],[Order Priority]]=Introduction!$B$44,1,0)</f>
        <v>0</v>
      </c>
      <c r="L794" s="42">
        <f>IF(Table2[[#This Row],[Order Priority]]=Introduction!$B$45,1,0)</f>
        <v>0</v>
      </c>
      <c r="M794" s="42">
        <f>IF(Table2[[#This Row],[Ship Mode]]=Introduction!$C$42,1,0)</f>
        <v>0</v>
      </c>
      <c r="N794" s="41">
        <f>IF(Table2[[#This Row],[Ship Mode]]=Introduction!$C$44,1,0)</f>
        <v>0</v>
      </c>
      <c r="O794" s="41">
        <f>IF(Table2[[#This Row],[Customer Segment]]=Introduction!$D$45,1,0)</f>
        <v>0</v>
      </c>
      <c r="P794" s="41">
        <f>IF(Table2[[#This Row],[Customer Segment]]=Introduction!$D$42,1,0)</f>
        <v>0</v>
      </c>
      <c r="Q794" s="41">
        <f>IF(Table2[[#This Row],[Customer Segment]]=Introduction!$D$44,1,0)</f>
        <v>0</v>
      </c>
      <c r="R794" s="34">
        <v>5679.59</v>
      </c>
      <c r="S7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934.40324365661741</v>
      </c>
    </row>
    <row r="795" spans="1:19" x14ac:dyDescent="0.2">
      <c r="A795" s="1" t="s">
        <v>1</v>
      </c>
      <c r="B795" s="1" t="s">
        <v>63</v>
      </c>
      <c r="C795" s="1" t="s">
        <v>70</v>
      </c>
      <c r="D795" s="39">
        <v>0.09</v>
      </c>
      <c r="E795" s="39">
        <v>154.13</v>
      </c>
      <c r="F795" s="39">
        <v>69</v>
      </c>
      <c r="G795" s="39">
        <v>0.68</v>
      </c>
      <c r="H795" s="39">
        <v>-1763.7476999999999</v>
      </c>
      <c r="I795" s="42">
        <f>IF(Table2[[#This Row],[Order Priority]]=Introduction!$B$42,1,0)</f>
        <v>1</v>
      </c>
      <c r="J795" s="42">
        <f>IF(Table2[[#This Row],[Order Priority]]=Introduction!$B$43,1,0)</f>
        <v>0</v>
      </c>
      <c r="K795" s="42">
        <f>IF(Table2[[#This Row],[Order Priority]]=Introduction!$B$44,1,0)</f>
        <v>0</v>
      </c>
      <c r="L795" s="42">
        <f>IF(Table2[[#This Row],[Order Priority]]=Introduction!$B$45,1,0)</f>
        <v>0</v>
      </c>
      <c r="M795" s="42">
        <f>IF(Table2[[#This Row],[Ship Mode]]=Introduction!$C$42,1,0)</f>
        <v>0</v>
      </c>
      <c r="N795" s="41">
        <f>IF(Table2[[#This Row],[Ship Mode]]=Introduction!$C$44,1,0)</f>
        <v>0</v>
      </c>
      <c r="O795" s="41">
        <f>IF(Table2[[#This Row],[Customer Segment]]=Introduction!$D$45,1,0)</f>
        <v>0</v>
      </c>
      <c r="P795" s="41">
        <f>IF(Table2[[#This Row],[Customer Segment]]=Introduction!$D$42,1,0)</f>
        <v>0</v>
      </c>
      <c r="Q795" s="41">
        <f>IF(Table2[[#This Row],[Customer Segment]]=Introduction!$D$44,1,0)</f>
        <v>0</v>
      </c>
      <c r="R795" s="1">
        <v>1494.63</v>
      </c>
      <c r="S7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934.40324365661741</v>
      </c>
    </row>
    <row r="796" spans="1:19" x14ac:dyDescent="0.2">
      <c r="A796" s="1" t="s">
        <v>13</v>
      </c>
      <c r="B796" s="1" t="s">
        <v>2</v>
      </c>
      <c r="C796" s="1" t="s">
        <v>3</v>
      </c>
      <c r="D796" s="37">
        <v>0.1</v>
      </c>
      <c r="E796" s="37">
        <v>400.98</v>
      </c>
      <c r="F796" s="37">
        <v>76.37</v>
      </c>
      <c r="G796" s="37">
        <v>0.6</v>
      </c>
      <c r="H796" s="37">
        <v>-969.04836599999999</v>
      </c>
      <c r="I796" s="42">
        <f>IF(Table2[[#This Row],[Order Priority]]=Introduction!$B$42,1,0)</f>
        <v>0</v>
      </c>
      <c r="J796" s="42">
        <f>IF(Table2[[#This Row],[Order Priority]]=Introduction!$B$43,1,0)</f>
        <v>1</v>
      </c>
      <c r="K796" s="42">
        <f>IF(Table2[[#This Row],[Order Priority]]=Introduction!$B$44,1,0)</f>
        <v>0</v>
      </c>
      <c r="L796" s="42">
        <f>IF(Table2[[#This Row],[Order Priority]]=Introduction!$B$45,1,0)</f>
        <v>0</v>
      </c>
      <c r="M796" s="42">
        <f>IF(Table2[[#This Row],[Ship Mode]]=Introduction!$C$42,1,0)</f>
        <v>1</v>
      </c>
      <c r="N796" s="41">
        <f>IF(Table2[[#This Row],[Ship Mode]]=Introduction!$C$44,1,0)</f>
        <v>0</v>
      </c>
      <c r="O796" s="41">
        <f>IF(Table2[[#This Row],[Customer Segment]]=Introduction!$D$45,1,0)</f>
        <v>1</v>
      </c>
      <c r="P796" s="41">
        <f>IF(Table2[[#This Row],[Customer Segment]]=Introduction!$D$42,1,0)</f>
        <v>0</v>
      </c>
      <c r="Q796" s="41">
        <f>IF(Table2[[#This Row],[Customer Segment]]=Introduction!$D$44,1,0)</f>
        <v>0</v>
      </c>
      <c r="R796" s="34">
        <v>810.47</v>
      </c>
      <c r="S7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2629.3310679619021</v>
      </c>
    </row>
    <row r="797" spans="1:19" x14ac:dyDescent="0.2">
      <c r="A797" s="1" t="s">
        <v>13</v>
      </c>
      <c r="B797" s="1" t="s">
        <v>14</v>
      </c>
      <c r="C797" s="1" t="s">
        <v>3</v>
      </c>
      <c r="D797" s="39">
        <v>0.08</v>
      </c>
      <c r="E797" s="39">
        <v>45.19</v>
      </c>
      <c r="F797" s="39">
        <v>1.99</v>
      </c>
      <c r="G797" s="39">
        <v>0.55000000000000004</v>
      </c>
      <c r="H797" s="39">
        <v>-71.83</v>
      </c>
      <c r="I797" s="42">
        <f>IF(Table2[[#This Row],[Order Priority]]=Introduction!$B$42,1,0)</f>
        <v>0</v>
      </c>
      <c r="J797" s="42">
        <f>IF(Table2[[#This Row],[Order Priority]]=Introduction!$B$43,1,0)</f>
        <v>1</v>
      </c>
      <c r="K797" s="42">
        <f>IF(Table2[[#This Row],[Order Priority]]=Introduction!$B$44,1,0)</f>
        <v>0</v>
      </c>
      <c r="L797" s="42">
        <f>IF(Table2[[#This Row],[Order Priority]]=Introduction!$B$45,1,0)</f>
        <v>0</v>
      </c>
      <c r="M797" s="42">
        <f>IF(Table2[[#This Row],[Ship Mode]]=Introduction!$C$42,1,0)</f>
        <v>0</v>
      </c>
      <c r="N797" s="41">
        <f>IF(Table2[[#This Row],[Ship Mode]]=Introduction!$C$44,1,0)</f>
        <v>1</v>
      </c>
      <c r="O797" s="41">
        <f>IF(Table2[[#This Row],[Customer Segment]]=Introduction!$D$45,1,0)</f>
        <v>1</v>
      </c>
      <c r="P797" s="41">
        <f>IF(Table2[[#This Row],[Customer Segment]]=Introduction!$D$42,1,0)</f>
        <v>0</v>
      </c>
      <c r="Q797" s="41">
        <f>IF(Table2[[#This Row],[Customer Segment]]=Introduction!$D$44,1,0)</f>
        <v>0</v>
      </c>
      <c r="R797" s="1">
        <v>127.22</v>
      </c>
      <c r="S7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152.76391741806245</v>
      </c>
    </row>
    <row r="798" spans="1:19" x14ac:dyDescent="0.2">
      <c r="A798" s="1" t="s">
        <v>13</v>
      </c>
      <c r="B798" s="1" t="s">
        <v>14</v>
      </c>
      <c r="C798" s="1" t="s">
        <v>3</v>
      </c>
      <c r="D798" s="37">
        <v>0.03</v>
      </c>
      <c r="E798" s="37">
        <v>33.979999999999997</v>
      </c>
      <c r="F798" s="37">
        <v>19.989999999999998</v>
      </c>
      <c r="G798" s="37">
        <v>0.55000000000000004</v>
      </c>
      <c r="H798" s="37">
        <v>-0.74</v>
      </c>
      <c r="I798" s="42">
        <f>IF(Table2[[#This Row],[Order Priority]]=Introduction!$B$42,1,0)</f>
        <v>0</v>
      </c>
      <c r="J798" s="42">
        <f>IF(Table2[[#This Row],[Order Priority]]=Introduction!$B$43,1,0)</f>
        <v>1</v>
      </c>
      <c r="K798" s="42">
        <f>IF(Table2[[#This Row],[Order Priority]]=Introduction!$B$44,1,0)</f>
        <v>0</v>
      </c>
      <c r="L798" s="42">
        <f>IF(Table2[[#This Row],[Order Priority]]=Introduction!$B$45,1,0)</f>
        <v>0</v>
      </c>
      <c r="M798" s="42">
        <f>IF(Table2[[#This Row],[Ship Mode]]=Introduction!$C$42,1,0)</f>
        <v>0</v>
      </c>
      <c r="N798" s="41">
        <f>IF(Table2[[#This Row],[Ship Mode]]=Introduction!$C$44,1,0)</f>
        <v>1</v>
      </c>
      <c r="O798" s="41">
        <f>IF(Table2[[#This Row],[Customer Segment]]=Introduction!$D$45,1,0)</f>
        <v>1</v>
      </c>
      <c r="P798" s="41">
        <f>IF(Table2[[#This Row],[Customer Segment]]=Introduction!$D$42,1,0)</f>
        <v>0</v>
      </c>
      <c r="Q798" s="41">
        <f>IF(Table2[[#This Row],[Customer Segment]]=Introduction!$D$44,1,0)</f>
        <v>0</v>
      </c>
      <c r="R798" s="34">
        <v>432.44</v>
      </c>
      <c r="S7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720.98916439322682</v>
      </c>
    </row>
    <row r="799" spans="1:19" x14ac:dyDescent="0.2">
      <c r="A799" s="1" t="s">
        <v>92</v>
      </c>
      <c r="B799" s="1" t="s">
        <v>2</v>
      </c>
      <c r="C799" s="1" t="s">
        <v>70</v>
      </c>
      <c r="D799" s="39">
        <v>7.0000000000000007E-2</v>
      </c>
      <c r="E799" s="39">
        <v>200.98</v>
      </c>
      <c r="F799" s="39">
        <v>23.76</v>
      </c>
      <c r="G799" s="39">
        <v>0.57999999999999996</v>
      </c>
      <c r="H799" s="39">
        <v>-132.42599999999999</v>
      </c>
      <c r="I799" s="42">
        <f>IF(Table2[[#This Row],[Order Priority]]=Introduction!$B$42,1,0)</f>
        <v>0</v>
      </c>
      <c r="J799" s="42">
        <f>IF(Table2[[#This Row],[Order Priority]]=Introduction!$B$43,1,0)</f>
        <v>0</v>
      </c>
      <c r="K799" s="42">
        <f>IF(Table2[[#This Row],[Order Priority]]=Introduction!$B$44,1,0)</f>
        <v>0</v>
      </c>
      <c r="L799" s="42">
        <f>IF(Table2[[#This Row],[Order Priority]]=Introduction!$B$45,1,0)</f>
        <v>1</v>
      </c>
      <c r="M799" s="42">
        <f>IF(Table2[[#This Row],[Ship Mode]]=Introduction!$C$42,1,0)</f>
        <v>1</v>
      </c>
      <c r="N799" s="41">
        <f>IF(Table2[[#This Row],[Ship Mode]]=Introduction!$C$44,1,0)</f>
        <v>0</v>
      </c>
      <c r="O799" s="41">
        <f>IF(Table2[[#This Row],[Customer Segment]]=Introduction!$D$45,1,0)</f>
        <v>0</v>
      </c>
      <c r="P799" s="41">
        <f>IF(Table2[[#This Row],[Customer Segment]]=Introduction!$D$42,1,0)</f>
        <v>0</v>
      </c>
      <c r="Q799" s="41">
        <f>IF(Table2[[#This Row],[Customer Segment]]=Introduction!$D$44,1,0)</f>
        <v>0</v>
      </c>
      <c r="R799" s="1">
        <v>1805.9</v>
      </c>
      <c r="S7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1432.8024920807832</v>
      </c>
    </row>
    <row r="800" spans="1:19" x14ac:dyDescent="0.2">
      <c r="A800" s="1" t="s">
        <v>92</v>
      </c>
      <c r="B800" s="1" t="s">
        <v>2</v>
      </c>
      <c r="C800" s="1" t="s">
        <v>70</v>
      </c>
      <c r="D800" s="37">
        <v>0.02</v>
      </c>
      <c r="E800" s="37">
        <v>179.29</v>
      </c>
      <c r="F800" s="37">
        <v>29.21</v>
      </c>
      <c r="G800" s="37">
        <v>0.76</v>
      </c>
      <c r="H800" s="37">
        <v>-411.23599999999999</v>
      </c>
      <c r="I800" s="42">
        <f>IF(Table2[[#This Row],[Order Priority]]=Introduction!$B$42,1,0)</f>
        <v>0</v>
      </c>
      <c r="J800" s="42">
        <f>IF(Table2[[#This Row],[Order Priority]]=Introduction!$B$43,1,0)</f>
        <v>0</v>
      </c>
      <c r="K800" s="42">
        <f>IF(Table2[[#This Row],[Order Priority]]=Introduction!$B$44,1,0)</f>
        <v>0</v>
      </c>
      <c r="L800" s="42">
        <f>IF(Table2[[#This Row],[Order Priority]]=Introduction!$B$45,1,0)</f>
        <v>1</v>
      </c>
      <c r="M800" s="42">
        <f>IF(Table2[[#This Row],[Ship Mode]]=Introduction!$C$42,1,0)</f>
        <v>1</v>
      </c>
      <c r="N800" s="41">
        <f>IF(Table2[[#This Row],[Ship Mode]]=Introduction!$C$44,1,0)</f>
        <v>0</v>
      </c>
      <c r="O800" s="41">
        <f>IF(Table2[[#This Row],[Customer Segment]]=Introduction!$D$45,1,0)</f>
        <v>0</v>
      </c>
      <c r="P800" s="41">
        <f>IF(Table2[[#This Row],[Customer Segment]]=Introduction!$D$42,1,0)</f>
        <v>0</v>
      </c>
      <c r="Q800" s="41">
        <f>IF(Table2[[#This Row],[Customer Segment]]=Introduction!$D$44,1,0)</f>
        <v>0</v>
      </c>
      <c r="R800" s="34">
        <v>311.41000000000003</v>
      </c>
      <c r="S8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1412.6247733109801</v>
      </c>
    </row>
    <row r="801" spans="1:19" x14ac:dyDescent="0.2">
      <c r="A801" s="1" t="s">
        <v>92</v>
      </c>
      <c r="B801" s="1" t="s">
        <v>14</v>
      </c>
      <c r="C801" s="1" t="s">
        <v>15</v>
      </c>
      <c r="D801" s="39">
        <v>0</v>
      </c>
      <c r="E801" s="39">
        <v>65.989999999999995</v>
      </c>
      <c r="F801" s="39">
        <v>3.99</v>
      </c>
      <c r="G801" s="39">
        <v>0.59</v>
      </c>
      <c r="H801" s="39">
        <v>-60.564</v>
      </c>
      <c r="I801" s="42">
        <f>IF(Table2[[#This Row],[Order Priority]]=Introduction!$B$42,1,0)</f>
        <v>0</v>
      </c>
      <c r="J801" s="42">
        <f>IF(Table2[[#This Row],[Order Priority]]=Introduction!$B$43,1,0)</f>
        <v>0</v>
      </c>
      <c r="K801" s="42">
        <f>IF(Table2[[#This Row],[Order Priority]]=Introduction!$B$44,1,0)</f>
        <v>0</v>
      </c>
      <c r="L801" s="42">
        <f>IF(Table2[[#This Row],[Order Priority]]=Introduction!$B$45,1,0)</f>
        <v>1</v>
      </c>
      <c r="M801" s="42">
        <f>IF(Table2[[#This Row],[Ship Mode]]=Introduction!$C$42,1,0)</f>
        <v>0</v>
      </c>
      <c r="N801" s="41">
        <f>IF(Table2[[#This Row],[Ship Mode]]=Introduction!$C$44,1,0)</f>
        <v>1</v>
      </c>
      <c r="O801" s="41">
        <f>IF(Table2[[#This Row],[Customer Segment]]=Introduction!$D$45,1,0)</f>
        <v>0</v>
      </c>
      <c r="P801" s="41">
        <f>IF(Table2[[#This Row],[Customer Segment]]=Introduction!$D$42,1,0)</f>
        <v>1</v>
      </c>
      <c r="Q801" s="41">
        <f>IF(Table2[[#This Row],[Customer Segment]]=Introduction!$D$44,1,0)</f>
        <v>0</v>
      </c>
      <c r="R801" s="1">
        <v>765.65</v>
      </c>
      <c r="S8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366.21623634331212</v>
      </c>
    </row>
    <row r="802" spans="1:19" x14ac:dyDescent="0.2">
      <c r="A802" s="1" t="s">
        <v>92</v>
      </c>
      <c r="B802" s="1" t="s">
        <v>14</v>
      </c>
      <c r="C802" s="1" t="s">
        <v>47</v>
      </c>
      <c r="D802" s="37">
        <v>0.01</v>
      </c>
      <c r="E802" s="37">
        <v>45.99</v>
      </c>
      <c r="F802" s="37">
        <v>4.99</v>
      </c>
      <c r="G802" s="37">
        <v>0.56000000000000005</v>
      </c>
      <c r="H802" s="37">
        <v>24.018000000000001</v>
      </c>
      <c r="I802" s="42">
        <f>IF(Table2[[#This Row],[Order Priority]]=Introduction!$B$42,1,0)</f>
        <v>0</v>
      </c>
      <c r="J802" s="42">
        <f>IF(Table2[[#This Row],[Order Priority]]=Introduction!$B$43,1,0)</f>
        <v>0</v>
      </c>
      <c r="K802" s="42">
        <f>IF(Table2[[#This Row],[Order Priority]]=Introduction!$B$44,1,0)</f>
        <v>0</v>
      </c>
      <c r="L802" s="42">
        <f>IF(Table2[[#This Row],[Order Priority]]=Introduction!$B$45,1,0)</f>
        <v>1</v>
      </c>
      <c r="M802" s="42">
        <f>IF(Table2[[#This Row],[Ship Mode]]=Introduction!$C$42,1,0)</f>
        <v>0</v>
      </c>
      <c r="N802" s="41">
        <f>IF(Table2[[#This Row],[Ship Mode]]=Introduction!$C$44,1,0)</f>
        <v>1</v>
      </c>
      <c r="O802" s="41">
        <f>IF(Table2[[#This Row],[Customer Segment]]=Introduction!$D$45,1,0)</f>
        <v>0</v>
      </c>
      <c r="P802" s="41">
        <f>IF(Table2[[#This Row],[Customer Segment]]=Introduction!$D$42,1,0)</f>
        <v>0</v>
      </c>
      <c r="Q802" s="41">
        <f>IF(Table2[[#This Row],[Customer Segment]]=Introduction!$D$44,1,0)</f>
        <v>1</v>
      </c>
      <c r="R802" s="34">
        <v>125.19</v>
      </c>
      <c r="S8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445.63716574128364</v>
      </c>
    </row>
    <row r="803" spans="1:19" x14ac:dyDescent="0.2">
      <c r="A803" s="1" t="s">
        <v>46</v>
      </c>
      <c r="B803" s="1" t="s">
        <v>2</v>
      </c>
      <c r="C803" s="1" t="s">
        <v>3</v>
      </c>
      <c r="D803" s="39">
        <v>0.02</v>
      </c>
      <c r="E803" s="39">
        <v>200.98</v>
      </c>
      <c r="F803" s="39">
        <v>55.96</v>
      </c>
      <c r="G803" s="39">
        <v>0.75</v>
      </c>
      <c r="H803" s="39">
        <v>-163.63</v>
      </c>
      <c r="I803" s="42">
        <f>IF(Table2[[#This Row],[Order Priority]]=Introduction!$B$42,1,0)</f>
        <v>0</v>
      </c>
      <c r="J803" s="42">
        <f>IF(Table2[[#This Row],[Order Priority]]=Introduction!$B$43,1,0)</f>
        <v>0</v>
      </c>
      <c r="K803" s="42">
        <f>IF(Table2[[#This Row],[Order Priority]]=Introduction!$B$44,1,0)</f>
        <v>0</v>
      </c>
      <c r="L803" s="42">
        <f>IF(Table2[[#This Row],[Order Priority]]=Introduction!$B$45,1,0)</f>
        <v>0</v>
      </c>
      <c r="M803" s="42">
        <f>IF(Table2[[#This Row],[Ship Mode]]=Introduction!$C$42,1,0)</f>
        <v>1</v>
      </c>
      <c r="N803" s="41">
        <f>IF(Table2[[#This Row],[Ship Mode]]=Introduction!$C$44,1,0)</f>
        <v>0</v>
      </c>
      <c r="O803" s="41">
        <f>IF(Table2[[#This Row],[Customer Segment]]=Introduction!$D$45,1,0)</f>
        <v>1</v>
      </c>
      <c r="P803" s="41">
        <f>IF(Table2[[#This Row],[Customer Segment]]=Introduction!$D$42,1,0)</f>
        <v>0</v>
      </c>
      <c r="Q803" s="41">
        <f>IF(Table2[[#This Row],[Customer Segment]]=Introduction!$D$44,1,0)</f>
        <v>0</v>
      </c>
      <c r="R803" s="1">
        <v>9539.6</v>
      </c>
      <c r="S8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2644.4084045820359</v>
      </c>
    </row>
    <row r="804" spans="1:19" x14ac:dyDescent="0.2">
      <c r="A804" s="1" t="s">
        <v>46</v>
      </c>
      <c r="B804" s="1" t="s">
        <v>14</v>
      </c>
      <c r="C804" s="1" t="s">
        <v>3</v>
      </c>
      <c r="D804" s="37">
        <v>0.02</v>
      </c>
      <c r="E804" s="37">
        <v>4.28</v>
      </c>
      <c r="F804" s="37">
        <v>5.17</v>
      </c>
      <c r="G804" s="37">
        <v>0.4</v>
      </c>
      <c r="H804" s="37">
        <v>-63.87</v>
      </c>
      <c r="I804" s="42">
        <f>IF(Table2[[#This Row],[Order Priority]]=Introduction!$B$42,1,0)</f>
        <v>0</v>
      </c>
      <c r="J804" s="42">
        <f>IF(Table2[[#This Row],[Order Priority]]=Introduction!$B$43,1,0)</f>
        <v>0</v>
      </c>
      <c r="K804" s="42">
        <f>IF(Table2[[#This Row],[Order Priority]]=Introduction!$B$44,1,0)</f>
        <v>0</v>
      </c>
      <c r="L804" s="42">
        <f>IF(Table2[[#This Row],[Order Priority]]=Introduction!$B$45,1,0)</f>
        <v>0</v>
      </c>
      <c r="M804" s="42">
        <f>IF(Table2[[#This Row],[Ship Mode]]=Introduction!$C$42,1,0)</f>
        <v>0</v>
      </c>
      <c r="N804" s="41">
        <f>IF(Table2[[#This Row],[Ship Mode]]=Introduction!$C$44,1,0)</f>
        <v>1</v>
      </c>
      <c r="O804" s="41">
        <f>IF(Table2[[#This Row],[Customer Segment]]=Introduction!$D$45,1,0)</f>
        <v>1</v>
      </c>
      <c r="P804" s="41">
        <f>IF(Table2[[#This Row],[Customer Segment]]=Introduction!$D$42,1,0)</f>
        <v>0</v>
      </c>
      <c r="Q804" s="41">
        <f>IF(Table2[[#This Row],[Customer Segment]]=Introduction!$D$44,1,0)</f>
        <v>0</v>
      </c>
      <c r="R804" s="34">
        <v>109.86</v>
      </c>
      <c r="S8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239.12049379602485</v>
      </c>
    </row>
    <row r="805" spans="1:19" x14ac:dyDescent="0.2">
      <c r="A805" s="1" t="s">
        <v>46</v>
      </c>
      <c r="B805" s="1" t="s">
        <v>14</v>
      </c>
      <c r="C805" s="1" t="s">
        <v>3</v>
      </c>
      <c r="D805" s="39">
        <v>0.04</v>
      </c>
      <c r="E805" s="39">
        <v>85.99</v>
      </c>
      <c r="F805" s="39">
        <v>0.99</v>
      </c>
      <c r="G805" s="39">
        <v>0.85</v>
      </c>
      <c r="H805" s="39">
        <v>-175.17500000000001</v>
      </c>
      <c r="I805" s="42">
        <f>IF(Table2[[#This Row],[Order Priority]]=Introduction!$B$42,1,0)</f>
        <v>0</v>
      </c>
      <c r="J805" s="42">
        <f>IF(Table2[[#This Row],[Order Priority]]=Introduction!$B$43,1,0)</f>
        <v>0</v>
      </c>
      <c r="K805" s="42">
        <f>IF(Table2[[#This Row],[Order Priority]]=Introduction!$B$44,1,0)</f>
        <v>0</v>
      </c>
      <c r="L805" s="42">
        <f>IF(Table2[[#This Row],[Order Priority]]=Introduction!$B$45,1,0)</f>
        <v>0</v>
      </c>
      <c r="M805" s="42">
        <f>IF(Table2[[#This Row],[Ship Mode]]=Introduction!$C$42,1,0)</f>
        <v>0</v>
      </c>
      <c r="N805" s="41">
        <f>IF(Table2[[#This Row],[Ship Mode]]=Introduction!$C$44,1,0)</f>
        <v>1</v>
      </c>
      <c r="O805" s="41">
        <f>IF(Table2[[#This Row],[Customer Segment]]=Introduction!$D$45,1,0)</f>
        <v>1</v>
      </c>
      <c r="P805" s="41">
        <f>IF(Table2[[#This Row],[Customer Segment]]=Introduction!$D$42,1,0)</f>
        <v>0</v>
      </c>
      <c r="Q805" s="41">
        <f>IF(Table2[[#This Row],[Customer Segment]]=Introduction!$D$44,1,0)</f>
        <v>0</v>
      </c>
      <c r="R805" s="1">
        <v>1426.51</v>
      </c>
      <c r="S8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626.43658724750776</v>
      </c>
    </row>
    <row r="806" spans="1:19" x14ac:dyDescent="0.2">
      <c r="A806" s="1" t="s">
        <v>46</v>
      </c>
      <c r="B806" s="1" t="s">
        <v>2</v>
      </c>
      <c r="C806" s="1" t="s">
        <v>3</v>
      </c>
      <c r="D806" s="37">
        <v>0.02</v>
      </c>
      <c r="E806" s="37">
        <v>200.98</v>
      </c>
      <c r="F806" s="37">
        <v>55.96</v>
      </c>
      <c r="G806" s="37">
        <v>0.75</v>
      </c>
      <c r="H806" s="37">
        <v>-224.9478</v>
      </c>
      <c r="I806" s="42">
        <f>IF(Table2[[#This Row],[Order Priority]]=Introduction!$B$42,1,0)</f>
        <v>0</v>
      </c>
      <c r="J806" s="42">
        <f>IF(Table2[[#This Row],[Order Priority]]=Introduction!$B$43,1,0)</f>
        <v>0</v>
      </c>
      <c r="K806" s="42">
        <f>IF(Table2[[#This Row],[Order Priority]]=Introduction!$B$44,1,0)</f>
        <v>0</v>
      </c>
      <c r="L806" s="42">
        <f>IF(Table2[[#This Row],[Order Priority]]=Introduction!$B$45,1,0)</f>
        <v>0</v>
      </c>
      <c r="M806" s="42">
        <f>IF(Table2[[#This Row],[Ship Mode]]=Introduction!$C$42,1,0)</f>
        <v>1</v>
      </c>
      <c r="N806" s="41">
        <f>IF(Table2[[#This Row],[Ship Mode]]=Introduction!$C$44,1,0)</f>
        <v>0</v>
      </c>
      <c r="O806" s="41">
        <f>IF(Table2[[#This Row],[Customer Segment]]=Introduction!$D$45,1,0)</f>
        <v>1</v>
      </c>
      <c r="P806" s="41">
        <f>IF(Table2[[#This Row],[Customer Segment]]=Introduction!$D$42,1,0)</f>
        <v>0</v>
      </c>
      <c r="Q806" s="41">
        <f>IF(Table2[[#This Row],[Customer Segment]]=Introduction!$D$44,1,0)</f>
        <v>0</v>
      </c>
      <c r="R806" s="34">
        <v>2331.9</v>
      </c>
      <c r="S8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2581.6174001421386</v>
      </c>
    </row>
    <row r="807" spans="1:19" x14ac:dyDescent="0.2">
      <c r="A807" s="1" t="s">
        <v>46</v>
      </c>
      <c r="B807" s="1" t="s">
        <v>14</v>
      </c>
      <c r="C807" s="1" t="s">
        <v>3</v>
      </c>
      <c r="D807" s="39">
        <v>0.02</v>
      </c>
      <c r="E807" s="39">
        <v>4.28</v>
      </c>
      <c r="F807" s="39">
        <v>5.17</v>
      </c>
      <c r="G807" s="39">
        <v>0.4</v>
      </c>
      <c r="H807" s="39">
        <v>196.8</v>
      </c>
      <c r="I807" s="42">
        <f>IF(Table2[[#This Row],[Order Priority]]=Introduction!$B$42,1,0)</f>
        <v>0</v>
      </c>
      <c r="J807" s="42">
        <f>IF(Table2[[#This Row],[Order Priority]]=Introduction!$B$43,1,0)</f>
        <v>0</v>
      </c>
      <c r="K807" s="42">
        <f>IF(Table2[[#This Row],[Order Priority]]=Introduction!$B$44,1,0)</f>
        <v>0</v>
      </c>
      <c r="L807" s="42">
        <f>IF(Table2[[#This Row],[Order Priority]]=Introduction!$B$45,1,0)</f>
        <v>0</v>
      </c>
      <c r="M807" s="42">
        <f>IF(Table2[[#This Row],[Ship Mode]]=Introduction!$C$42,1,0)</f>
        <v>0</v>
      </c>
      <c r="N807" s="41">
        <f>IF(Table2[[#This Row],[Ship Mode]]=Introduction!$C$44,1,0)</f>
        <v>1</v>
      </c>
      <c r="O807" s="41">
        <f>IF(Table2[[#This Row],[Customer Segment]]=Introduction!$D$45,1,0)</f>
        <v>1</v>
      </c>
      <c r="P807" s="41">
        <f>IF(Table2[[#This Row],[Customer Segment]]=Introduction!$D$42,1,0)</f>
        <v>0</v>
      </c>
      <c r="Q807" s="41">
        <f>IF(Table2[[#This Row],[Customer Segment]]=Introduction!$D$44,1,0)</f>
        <v>0</v>
      </c>
      <c r="R807" s="1">
        <v>27.47</v>
      </c>
      <c r="S8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506.05327884943557</v>
      </c>
    </row>
    <row r="808" spans="1:19" x14ac:dyDescent="0.2">
      <c r="A808" s="1" t="s">
        <v>46</v>
      </c>
      <c r="B808" s="1" t="s">
        <v>14</v>
      </c>
      <c r="C808" s="1" t="s">
        <v>15</v>
      </c>
      <c r="D808" s="37">
        <v>0.08</v>
      </c>
      <c r="E808" s="37">
        <v>4.9800000000000004</v>
      </c>
      <c r="F808" s="37">
        <v>4.7</v>
      </c>
      <c r="G808" s="37">
        <v>0.38</v>
      </c>
      <c r="H808" s="37">
        <v>-56.35</v>
      </c>
      <c r="I808" s="42">
        <f>IF(Table2[[#This Row],[Order Priority]]=Introduction!$B$42,1,0)</f>
        <v>0</v>
      </c>
      <c r="J808" s="42">
        <f>IF(Table2[[#This Row],[Order Priority]]=Introduction!$B$43,1,0)</f>
        <v>0</v>
      </c>
      <c r="K808" s="42">
        <f>IF(Table2[[#This Row],[Order Priority]]=Introduction!$B$44,1,0)</f>
        <v>0</v>
      </c>
      <c r="L808" s="42">
        <f>IF(Table2[[#This Row],[Order Priority]]=Introduction!$B$45,1,0)</f>
        <v>0</v>
      </c>
      <c r="M808" s="42">
        <f>IF(Table2[[#This Row],[Ship Mode]]=Introduction!$C$42,1,0)</f>
        <v>0</v>
      </c>
      <c r="N808" s="41">
        <f>IF(Table2[[#This Row],[Ship Mode]]=Introduction!$C$44,1,0)</f>
        <v>1</v>
      </c>
      <c r="O808" s="41">
        <f>IF(Table2[[#This Row],[Customer Segment]]=Introduction!$D$45,1,0)</f>
        <v>0</v>
      </c>
      <c r="P808" s="41">
        <f>IF(Table2[[#This Row],[Customer Segment]]=Introduction!$D$42,1,0)</f>
        <v>1</v>
      </c>
      <c r="Q808" s="41">
        <f>IF(Table2[[#This Row],[Customer Segment]]=Introduction!$D$44,1,0)</f>
        <v>0</v>
      </c>
      <c r="R808" s="34">
        <v>225.98</v>
      </c>
      <c r="S8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159.85074172670994</v>
      </c>
    </row>
    <row r="809" spans="1:19" x14ac:dyDescent="0.2">
      <c r="A809" s="1" t="s">
        <v>46</v>
      </c>
      <c r="B809" s="1" t="s">
        <v>14</v>
      </c>
      <c r="C809" s="1" t="s">
        <v>15</v>
      </c>
      <c r="D809" s="39">
        <v>0.08</v>
      </c>
      <c r="E809" s="39">
        <v>4.9800000000000004</v>
      </c>
      <c r="F809" s="39">
        <v>4.7</v>
      </c>
      <c r="G809" s="39">
        <v>0.38</v>
      </c>
      <c r="H809" s="39">
        <v>-56.35</v>
      </c>
      <c r="I809" s="42">
        <f>IF(Table2[[#This Row],[Order Priority]]=Introduction!$B$42,1,0)</f>
        <v>0</v>
      </c>
      <c r="J809" s="42">
        <f>IF(Table2[[#This Row],[Order Priority]]=Introduction!$B$43,1,0)</f>
        <v>0</v>
      </c>
      <c r="K809" s="42">
        <f>IF(Table2[[#This Row],[Order Priority]]=Introduction!$B$44,1,0)</f>
        <v>0</v>
      </c>
      <c r="L809" s="42">
        <f>IF(Table2[[#This Row],[Order Priority]]=Introduction!$B$45,1,0)</f>
        <v>0</v>
      </c>
      <c r="M809" s="42">
        <f>IF(Table2[[#This Row],[Ship Mode]]=Introduction!$C$42,1,0)</f>
        <v>0</v>
      </c>
      <c r="N809" s="41">
        <f>IF(Table2[[#This Row],[Ship Mode]]=Introduction!$C$44,1,0)</f>
        <v>1</v>
      </c>
      <c r="O809" s="41">
        <f>IF(Table2[[#This Row],[Customer Segment]]=Introduction!$D$45,1,0)</f>
        <v>0</v>
      </c>
      <c r="P809" s="41">
        <f>IF(Table2[[#This Row],[Customer Segment]]=Introduction!$D$42,1,0)</f>
        <v>1</v>
      </c>
      <c r="Q809" s="41">
        <f>IF(Table2[[#This Row],[Customer Segment]]=Introduction!$D$44,1,0)</f>
        <v>0</v>
      </c>
      <c r="R809" s="1">
        <v>57.7</v>
      </c>
      <c r="S8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159.85074172670994</v>
      </c>
    </row>
    <row r="810" spans="1:19" x14ac:dyDescent="0.2">
      <c r="A810" s="1" t="s">
        <v>46</v>
      </c>
      <c r="B810" s="1" t="s">
        <v>14</v>
      </c>
      <c r="C810" s="1" t="s">
        <v>15</v>
      </c>
      <c r="D810" s="37">
        <v>0.1</v>
      </c>
      <c r="E810" s="37">
        <v>62.18</v>
      </c>
      <c r="F810" s="37">
        <v>10.84</v>
      </c>
      <c r="G810" s="37">
        <v>0.63</v>
      </c>
      <c r="H810" s="37">
        <v>-29.666</v>
      </c>
      <c r="I810" s="42">
        <f>IF(Table2[[#This Row],[Order Priority]]=Introduction!$B$42,1,0)</f>
        <v>0</v>
      </c>
      <c r="J810" s="42">
        <f>IF(Table2[[#This Row],[Order Priority]]=Introduction!$B$43,1,0)</f>
        <v>0</v>
      </c>
      <c r="K810" s="42">
        <f>IF(Table2[[#This Row],[Order Priority]]=Introduction!$B$44,1,0)</f>
        <v>0</v>
      </c>
      <c r="L810" s="42">
        <f>IF(Table2[[#This Row],[Order Priority]]=Introduction!$B$45,1,0)</f>
        <v>0</v>
      </c>
      <c r="M810" s="42">
        <f>IF(Table2[[#This Row],[Ship Mode]]=Introduction!$C$42,1,0)</f>
        <v>0</v>
      </c>
      <c r="N810" s="41">
        <f>IF(Table2[[#This Row],[Ship Mode]]=Introduction!$C$44,1,0)</f>
        <v>1</v>
      </c>
      <c r="O810" s="41">
        <f>IF(Table2[[#This Row],[Customer Segment]]=Introduction!$D$45,1,0)</f>
        <v>0</v>
      </c>
      <c r="P810" s="41">
        <f>IF(Table2[[#This Row],[Customer Segment]]=Introduction!$D$42,1,0)</f>
        <v>1</v>
      </c>
      <c r="Q810" s="41">
        <f>IF(Table2[[#This Row],[Customer Segment]]=Introduction!$D$44,1,0)</f>
        <v>0</v>
      </c>
      <c r="R810" s="34">
        <v>511.57</v>
      </c>
      <c r="S8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730.67825504792381</v>
      </c>
    </row>
    <row r="811" spans="1:19" x14ac:dyDescent="0.2">
      <c r="A811" s="1" t="s">
        <v>1</v>
      </c>
      <c r="B811" s="1" t="s">
        <v>14</v>
      </c>
      <c r="C811" s="1" t="s">
        <v>15</v>
      </c>
      <c r="D811" s="39">
        <v>0.09</v>
      </c>
      <c r="E811" s="39">
        <v>13.79</v>
      </c>
      <c r="F811" s="39">
        <v>8.7799999999999994</v>
      </c>
      <c r="G811" s="39">
        <v>0.43</v>
      </c>
      <c r="H811" s="39">
        <v>-22.12</v>
      </c>
      <c r="I811" s="42">
        <f>IF(Table2[[#This Row],[Order Priority]]=Introduction!$B$42,1,0)</f>
        <v>1</v>
      </c>
      <c r="J811" s="42">
        <f>IF(Table2[[#This Row],[Order Priority]]=Introduction!$B$43,1,0)</f>
        <v>0</v>
      </c>
      <c r="K811" s="42">
        <f>IF(Table2[[#This Row],[Order Priority]]=Introduction!$B$44,1,0)</f>
        <v>0</v>
      </c>
      <c r="L811" s="42">
        <f>IF(Table2[[#This Row],[Order Priority]]=Introduction!$B$45,1,0)</f>
        <v>0</v>
      </c>
      <c r="M811" s="42">
        <f>IF(Table2[[#This Row],[Ship Mode]]=Introduction!$C$42,1,0)</f>
        <v>0</v>
      </c>
      <c r="N811" s="41">
        <f>IF(Table2[[#This Row],[Ship Mode]]=Introduction!$C$44,1,0)</f>
        <v>1</v>
      </c>
      <c r="O811" s="41">
        <f>IF(Table2[[#This Row],[Customer Segment]]=Introduction!$D$45,1,0)</f>
        <v>0</v>
      </c>
      <c r="P811" s="41">
        <f>IF(Table2[[#This Row],[Customer Segment]]=Introduction!$D$42,1,0)</f>
        <v>1</v>
      </c>
      <c r="Q811" s="41">
        <f>IF(Table2[[#This Row],[Customer Segment]]=Introduction!$D$44,1,0)</f>
        <v>0</v>
      </c>
      <c r="R811" s="1">
        <v>17.440000000000001</v>
      </c>
      <c r="S8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459.20776211638554</v>
      </c>
    </row>
    <row r="812" spans="1:19" x14ac:dyDescent="0.2">
      <c r="A812" s="1" t="s">
        <v>13</v>
      </c>
      <c r="B812" s="1" t="s">
        <v>2</v>
      </c>
      <c r="C812" s="1" t="s">
        <v>70</v>
      </c>
      <c r="D812" s="37">
        <v>0.04</v>
      </c>
      <c r="E812" s="37">
        <v>296.18</v>
      </c>
      <c r="F812" s="37">
        <v>54.12</v>
      </c>
      <c r="G812" s="37">
        <v>0.76</v>
      </c>
      <c r="H812" s="37">
        <v>-715.77820599999995</v>
      </c>
      <c r="I812" s="42">
        <f>IF(Table2[[#This Row],[Order Priority]]=Introduction!$B$42,1,0)</f>
        <v>0</v>
      </c>
      <c r="J812" s="42">
        <f>IF(Table2[[#This Row],[Order Priority]]=Introduction!$B$43,1,0)</f>
        <v>1</v>
      </c>
      <c r="K812" s="42">
        <f>IF(Table2[[#This Row],[Order Priority]]=Introduction!$B$44,1,0)</f>
        <v>0</v>
      </c>
      <c r="L812" s="42">
        <f>IF(Table2[[#This Row],[Order Priority]]=Introduction!$B$45,1,0)</f>
        <v>0</v>
      </c>
      <c r="M812" s="42">
        <f>IF(Table2[[#This Row],[Ship Mode]]=Introduction!$C$42,1,0)</f>
        <v>1</v>
      </c>
      <c r="N812" s="41">
        <f>IF(Table2[[#This Row],[Ship Mode]]=Introduction!$C$44,1,0)</f>
        <v>0</v>
      </c>
      <c r="O812" s="41">
        <f>IF(Table2[[#This Row],[Customer Segment]]=Introduction!$D$45,1,0)</f>
        <v>0</v>
      </c>
      <c r="P812" s="41">
        <f>IF(Table2[[#This Row],[Customer Segment]]=Introduction!$D$42,1,0)</f>
        <v>0</v>
      </c>
      <c r="Q812" s="41">
        <f>IF(Table2[[#This Row],[Customer Segment]]=Introduction!$D$44,1,0)</f>
        <v>0</v>
      </c>
      <c r="R812" s="34">
        <v>1821.89</v>
      </c>
      <c r="S8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2127.0303445544855</v>
      </c>
    </row>
    <row r="813" spans="1:19" x14ac:dyDescent="0.2">
      <c r="A813" s="1" t="s">
        <v>13</v>
      </c>
      <c r="B813" s="1" t="s">
        <v>14</v>
      </c>
      <c r="C813" s="1" t="s">
        <v>3</v>
      </c>
      <c r="D813" s="39">
        <v>0.03</v>
      </c>
      <c r="E813" s="39">
        <v>7.3</v>
      </c>
      <c r="F813" s="39">
        <v>7.72</v>
      </c>
      <c r="G813" s="39">
        <v>0.38</v>
      </c>
      <c r="H813" s="39">
        <v>-127.05200000000001</v>
      </c>
      <c r="I813" s="42">
        <f>IF(Table2[[#This Row],[Order Priority]]=Introduction!$B$42,1,0)</f>
        <v>0</v>
      </c>
      <c r="J813" s="42">
        <f>IF(Table2[[#This Row],[Order Priority]]=Introduction!$B$43,1,0)</f>
        <v>1</v>
      </c>
      <c r="K813" s="42">
        <f>IF(Table2[[#This Row],[Order Priority]]=Introduction!$B$44,1,0)</f>
        <v>0</v>
      </c>
      <c r="L813" s="42">
        <f>IF(Table2[[#This Row],[Order Priority]]=Introduction!$B$45,1,0)</f>
        <v>0</v>
      </c>
      <c r="M813" s="42">
        <f>IF(Table2[[#This Row],[Ship Mode]]=Introduction!$C$42,1,0)</f>
        <v>0</v>
      </c>
      <c r="N813" s="41">
        <f>IF(Table2[[#This Row],[Ship Mode]]=Introduction!$C$44,1,0)</f>
        <v>1</v>
      </c>
      <c r="O813" s="41">
        <f>IF(Table2[[#This Row],[Customer Segment]]=Introduction!$D$45,1,0)</f>
        <v>1</v>
      </c>
      <c r="P813" s="41">
        <f>IF(Table2[[#This Row],[Customer Segment]]=Introduction!$D$42,1,0)</f>
        <v>0</v>
      </c>
      <c r="Q813" s="41">
        <f>IF(Table2[[#This Row],[Customer Segment]]=Introduction!$D$44,1,0)</f>
        <v>0</v>
      </c>
      <c r="R813" s="1">
        <v>103.61</v>
      </c>
      <c r="S8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27.613281318705969</v>
      </c>
    </row>
    <row r="814" spans="1:19" x14ac:dyDescent="0.2">
      <c r="A814" s="1" t="s">
        <v>13</v>
      </c>
      <c r="B814" s="1" t="s">
        <v>14</v>
      </c>
      <c r="C814" s="1" t="s">
        <v>3</v>
      </c>
      <c r="D814" s="37">
        <v>0.08</v>
      </c>
      <c r="E814" s="37">
        <v>30.93</v>
      </c>
      <c r="F814" s="37">
        <v>3.92</v>
      </c>
      <c r="G814" s="37">
        <v>0.44</v>
      </c>
      <c r="H814" s="37">
        <v>63.059100000000001</v>
      </c>
      <c r="I814" s="42">
        <f>IF(Table2[[#This Row],[Order Priority]]=Introduction!$B$42,1,0)</f>
        <v>0</v>
      </c>
      <c r="J814" s="42">
        <f>IF(Table2[[#This Row],[Order Priority]]=Introduction!$B$43,1,0)</f>
        <v>1</v>
      </c>
      <c r="K814" s="42">
        <f>IF(Table2[[#This Row],[Order Priority]]=Introduction!$B$44,1,0)</f>
        <v>0</v>
      </c>
      <c r="L814" s="42">
        <f>IF(Table2[[#This Row],[Order Priority]]=Introduction!$B$45,1,0)</f>
        <v>0</v>
      </c>
      <c r="M814" s="42">
        <f>IF(Table2[[#This Row],[Ship Mode]]=Introduction!$C$42,1,0)</f>
        <v>0</v>
      </c>
      <c r="N814" s="41">
        <f>IF(Table2[[#This Row],[Ship Mode]]=Introduction!$C$44,1,0)</f>
        <v>1</v>
      </c>
      <c r="O814" s="41">
        <f>IF(Table2[[#This Row],[Customer Segment]]=Introduction!$D$45,1,0)</f>
        <v>1</v>
      </c>
      <c r="P814" s="41">
        <f>IF(Table2[[#This Row],[Customer Segment]]=Introduction!$D$42,1,0)</f>
        <v>0</v>
      </c>
      <c r="Q814" s="41">
        <f>IF(Table2[[#This Row],[Customer Segment]]=Introduction!$D$44,1,0)</f>
        <v>0</v>
      </c>
      <c r="R814" s="34">
        <v>91.39</v>
      </c>
      <c r="S8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208.12845239125247</v>
      </c>
    </row>
    <row r="815" spans="1:19" x14ac:dyDescent="0.2">
      <c r="A815" s="1" t="s">
        <v>92</v>
      </c>
      <c r="B815" s="1" t="s">
        <v>14</v>
      </c>
      <c r="C815" s="1" t="s">
        <v>15</v>
      </c>
      <c r="D815" s="39">
        <v>0.09</v>
      </c>
      <c r="E815" s="39">
        <v>125.99</v>
      </c>
      <c r="F815" s="39">
        <v>8.99</v>
      </c>
      <c r="G815" s="39">
        <v>0.55000000000000004</v>
      </c>
      <c r="H815" s="39">
        <v>-605.37400000000002</v>
      </c>
      <c r="I815" s="42">
        <f>IF(Table2[[#This Row],[Order Priority]]=Introduction!$B$42,1,0)</f>
        <v>0</v>
      </c>
      <c r="J815" s="42">
        <f>IF(Table2[[#This Row],[Order Priority]]=Introduction!$B$43,1,0)</f>
        <v>0</v>
      </c>
      <c r="K815" s="42">
        <f>IF(Table2[[#This Row],[Order Priority]]=Introduction!$B$44,1,0)</f>
        <v>0</v>
      </c>
      <c r="L815" s="42">
        <f>IF(Table2[[#This Row],[Order Priority]]=Introduction!$B$45,1,0)</f>
        <v>1</v>
      </c>
      <c r="M815" s="42">
        <f>IF(Table2[[#This Row],[Ship Mode]]=Introduction!$C$42,1,0)</f>
        <v>0</v>
      </c>
      <c r="N815" s="41">
        <f>IF(Table2[[#This Row],[Ship Mode]]=Introduction!$C$44,1,0)</f>
        <v>1</v>
      </c>
      <c r="O815" s="41">
        <f>IF(Table2[[#This Row],[Customer Segment]]=Introduction!$D$45,1,0)</f>
        <v>0</v>
      </c>
      <c r="P815" s="41">
        <f>IF(Table2[[#This Row],[Customer Segment]]=Introduction!$D$42,1,0)</f>
        <v>1</v>
      </c>
      <c r="Q815" s="41">
        <f>IF(Table2[[#This Row],[Customer Segment]]=Introduction!$D$44,1,0)</f>
        <v>0</v>
      </c>
      <c r="R815" s="1">
        <v>100.38</v>
      </c>
      <c r="S8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41.781187608290303</v>
      </c>
    </row>
    <row r="816" spans="1:19" x14ac:dyDescent="0.2">
      <c r="A816" s="1" t="s">
        <v>92</v>
      </c>
      <c r="B816" s="1" t="s">
        <v>14</v>
      </c>
      <c r="C816" s="1" t="s">
        <v>15</v>
      </c>
      <c r="D816" s="37">
        <v>0.1</v>
      </c>
      <c r="E816" s="37">
        <v>17.98</v>
      </c>
      <c r="F816" s="37">
        <v>4</v>
      </c>
      <c r="G816" s="37">
        <v>0.79</v>
      </c>
      <c r="H816" s="37">
        <v>-99.55</v>
      </c>
      <c r="I816" s="42">
        <f>IF(Table2[[#This Row],[Order Priority]]=Introduction!$B$42,1,0)</f>
        <v>0</v>
      </c>
      <c r="J816" s="42">
        <f>IF(Table2[[#This Row],[Order Priority]]=Introduction!$B$43,1,0)</f>
        <v>0</v>
      </c>
      <c r="K816" s="42">
        <f>IF(Table2[[#This Row],[Order Priority]]=Introduction!$B$44,1,0)</f>
        <v>0</v>
      </c>
      <c r="L816" s="42">
        <f>IF(Table2[[#This Row],[Order Priority]]=Introduction!$B$45,1,0)</f>
        <v>1</v>
      </c>
      <c r="M816" s="42">
        <f>IF(Table2[[#This Row],[Ship Mode]]=Introduction!$C$42,1,0)</f>
        <v>0</v>
      </c>
      <c r="N816" s="41">
        <f>IF(Table2[[#This Row],[Ship Mode]]=Introduction!$C$44,1,0)</f>
        <v>1</v>
      </c>
      <c r="O816" s="41">
        <f>IF(Table2[[#This Row],[Customer Segment]]=Introduction!$D$45,1,0)</f>
        <v>0</v>
      </c>
      <c r="P816" s="41">
        <f>IF(Table2[[#This Row],[Customer Segment]]=Introduction!$D$42,1,0)</f>
        <v>1</v>
      </c>
      <c r="Q816" s="41">
        <f>IF(Table2[[#This Row],[Customer Segment]]=Introduction!$D$44,1,0)</f>
        <v>0</v>
      </c>
      <c r="R816" s="34">
        <v>66.319999999999993</v>
      </c>
      <c r="S8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276.29908454353102</v>
      </c>
    </row>
    <row r="817" spans="1:19" x14ac:dyDescent="0.2">
      <c r="A817" s="1" t="s">
        <v>92</v>
      </c>
      <c r="B817" s="1" t="s">
        <v>14</v>
      </c>
      <c r="C817" s="1" t="s">
        <v>15</v>
      </c>
      <c r="D817" s="39">
        <v>0</v>
      </c>
      <c r="E817" s="39">
        <v>29.34</v>
      </c>
      <c r="F817" s="39">
        <v>7.87</v>
      </c>
      <c r="G817" s="39">
        <v>0.54</v>
      </c>
      <c r="H817" s="39">
        <v>385.37</v>
      </c>
      <c r="I817" s="42">
        <f>IF(Table2[[#This Row],[Order Priority]]=Introduction!$B$42,1,0)</f>
        <v>0</v>
      </c>
      <c r="J817" s="42">
        <f>IF(Table2[[#This Row],[Order Priority]]=Introduction!$B$43,1,0)</f>
        <v>0</v>
      </c>
      <c r="K817" s="42">
        <f>IF(Table2[[#This Row],[Order Priority]]=Introduction!$B$44,1,0)</f>
        <v>0</v>
      </c>
      <c r="L817" s="42">
        <f>IF(Table2[[#This Row],[Order Priority]]=Introduction!$B$45,1,0)</f>
        <v>1</v>
      </c>
      <c r="M817" s="42">
        <f>IF(Table2[[#This Row],[Ship Mode]]=Introduction!$C$42,1,0)</f>
        <v>0</v>
      </c>
      <c r="N817" s="41">
        <f>IF(Table2[[#This Row],[Ship Mode]]=Introduction!$C$44,1,0)</f>
        <v>1</v>
      </c>
      <c r="O817" s="41">
        <f>IF(Table2[[#This Row],[Customer Segment]]=Introduction!$D$45,1,0)</f>
        <v>0</v>
      </c>
      <c r="P817" s="41">
        <f>IF(Table2[[#This Row],[Customer Segment]]=Introduction!$D$42,1,0)</f>
        <v>1</v>
      </c>
      <c r="Q817" s="41">
        <f>IF(Table2[[#This Row],[Customer Segment]]=Introduction!$D$44,1,0)</f>
        <v>0</v>
      </c>
      <c r="R817" s="1">
        <v>668.38</v>
      </c>
      <c r="S8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773.71470283081919</v>
      </c>
    </row>
    <row r="818" spans="1:19" x14ac:dyDescent="0.2">
      <c r="A818" s="1" t="s">
        <v>92</v>
      </c>
      <c r="B818" s="1" t="s">
        <v>14</v>
      </c>
      <c r="C818" s="1" t="s">
        <v>70</v>
      </c>
      <c r="D818" s="37">
        <v>0.01</v>
      </c>
      <c r="E818" s="37">
        <v>1.76</v>
      </c>
      <c r="F818" s="37">
        <v>0.7</v>
      </c>
      <c r="G818" s="37">
        <v>0.56000000000000005</v>
      </c>
      <c r="H818" s="37">
        <v>-1.56</v>
      </c>
      <c r="I818" s="42">
        <f>IF(Table2[[#This Row],[Order Priority]]=Introduction!$B$42,1,0)</f>
        <v>0</v>
      </c>
      <c r="J818" s="42">
        <f>IF(Table2[[#This Row],[Order Priority]]=Introduction!$B$43,1,0)</f>
        <v>0</v>
      </c>
      <c r="K818" s="42">
        <f>IF(Table2[[#This Row],[Order Priority]]=Introduction!$B$44,1,0)</f>
        <v>0</v>
      </c>
      <c r="L818" s="42">
        <f>IF(Table2[[#This Row],[Order Priority]]=Introduction!$B$45,1,0)</f>
        <v>1</v>
      </c>
      <c r="M818" s="42">
        <f>IF(Table2[[#This Row],[Ship Mode]]=Introduction!$C$42,1,0)</f>
        <v>0</v>
      </c>
      <c r="N818" s="41">
        <f>IF(Table2[[#This Row],[Ship Mode]]=Introduction!$C$44,1,0)</f>
        <v>1</v>
      </c>
      <c r="O818" s="41">
        <f>IF(Table2[[#This Row],[Customer Segment]]=Introduction!$D$45,1,0)</f>
        <v>0</v>
      </c>
      <c r="P818" s="41">
        <f>IF(Table2[[#This Row],[Customer Segment]]=Introduction!$D$42,1,0)</f>
        <v>0</v>
      </c>
      <c r="Q818" s="41">
        <f>IF(Table2[[#This Row],[Customer Segment]]=Introduction!$D$44,1,0)</f>
        <v>0</v>
      </c>
      <c r="R818" s="34">
        <v>7.2</v>
      </c>
      <c r="S8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131.85237163323038</v>
      </c>
    </row>
    <row r="819" spans="1:19" x14ac:dyDescent="0.2">
      <c r="A819" s="1" t="s">
        <v>46</v>
      </c>
      <c r="B819" s="1" t="s">
        <v>14</v>
      </c>
      <c r="C819" s="1" t="s">
        <v>47</v>
      </c>
      <c r="D819" s="39">
        <v>0.03</v>
      </c>
      <c r="E819" s="39">
        <v>14.2</v>
      </c>
      <c r="F819" s="39">
        <v>5.3</v>
      </c>
      <c r="G819" s="39">
        <v>0.46</v>
      </c>
      <c r="H819" s="39">
        <v>21.555599999999998</v>
      </c>
      <c r="I819" s="42">
        <f>IF(Table2[[#This Row],[Order Priority]]=Introduction!$B$42,1,0)</f>
        <v>0</v>
      </c>
      <c r="J819" s="42">
        <f>IF(Table2[[#This Row],[Order Priority]]=Introduction!$B$43,1,0)</f>
        <v>0</v>
      </c>
      <c r="K819" s="42">
        <f>IF(Table2[[#This Row],[Order Priority]]=Introduction!$B$44,1,0)</f>
        <v>0</v>
      </c>
      <c r="L819" s="42">
        <f>IF(Table2[[#This Row],[Order Priority]]=Introduction!$B$45,1,0)</f>
        <v>0</v>
      </c>
      <c r="M819" s="42">
        <f>IF(Table2[[#This Row],[Ship Mode]]=Introduction!$C$42,1,0)</f>
        <v>0</v>
      </c>
      <c r="N819" s="41">
        <f>IF(Table2[[#This Row],[Ship Mode]]=Introduction!$C$44,1,0)</f>
        <v>1</v>
      </c>
      <c r="O819" s="41">
        <f>IF(Table2[[#This Row],[Customer Segment]]=Introduction!$D$45,1,0)</f>
        <v>0</v>
      </c>
      <c r="P819" s="41">
        <f>IF(Table2[[#This Row],[Customer Segment]]=Introduction!$D$42,1,0)</f>
        <v>0</v>
      </c>
      <c r="Q819" s="41">
        <f>IF(Table2[[#This Row],[Customer Segment]]=Introduction!$D$44,1,0)</f>
        <v>1</v>
      </c>
      <c r="R819" s="1">
        <v>31.24</v>
      </c>
      <c r="S8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444.01107828332238</v>
      </c>
    </row>
    <row r="820" spans="1:19" x14ac:dyDescent="0.2">
      <c r="A820" s="1" t="s">
        <v>46</v>
      </c>
      <c r="B820" s="1" t="s">
        <v>14</v>
      </c>
      <c r="C820" s="1" t="s">
        <v>3</v>
      </c>
      <c r="D820" s="37">
        <v>0.06</v>
      </c>
      <c r="E820" s="37">
        <v>3.29</v>
      </c>
      <c r="F820" s="37">
        <v>1.35</v>
      </c>
      <c r="G820" s="37">
        <v>0.4</v>
      </c>
      <c r="H820" s="37">
        <v>8.5299999999999994</v>
      </c>
      <c r="I820" s="42">
        <f>IF(Table2[[#This Row],[Order Priority]]=Introduction!$B$42,1,0)</f>
        <v>0</v>
      </c>
      <c r="J820" s="42">
        <f>IF(Table2[[#This Row],[Order Priority]]=Introduction!$B$43,1,0)</f>
        <v>0</v>
      </c>
      <c r="K820" s="42">
        <f>IF(Table2[[#This Row],[Order Priority]]=Introduction!$B$44,1,0)</f>
        <v>0</v>
      </c>
      <c r="L820" s="42">
        <f>IF(Table2[[#This Row],[Order Priority]]=Introduction!$B$45,1,0)</f>
        <v>0</v>
      </c>
      <c r="M820" s="42">
        <f>IF(Table2[[#This Row],[Ship Mode]]=Introduction!$C$42,1,0)</f>
        <v>0</v>
      </c>
      <c r="N820" s="41">
        <f>IF(Table2[[#This Row],[Ship Mode]]=Introduction!$C$44,1,0)</f>
        <v>1</v>
      </c>
      <c r="O820" s="41">
        <f>IF(Table2[[#This Row],[Customer Segment]]=Introduction!$D$45,1,0)</f>
        <v>1</v>
      </c>
      <c r="P820" s="41">
        <f>IF(Table2[[#This Row],[Customer Segment]]=Introduction!$D$42,1,0)</f>
        <v>0</v>
      </c>
      <c r="Q820" s="41">
        <f>IF(Table2[[#This Row],[Customer Segment]]=Introduction!$D$44,1,0)</f>
        <v>0</v>
      </c>
      <c r="R820" s="34">
        <v>35.97</v>
      </c>
      <c r="S8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178.14225773752645</v>
      </c>
    </row>
    <row r="821" spans="1:19" x14ac:dyDescent="0.2">
      <c r="A821" s="1" t="s">
        <v>13</v>
      </c>
      <c r="B821" s="1" t="s">
        <v>14</v>
      </c>
      <c r="C821" s="1" t="s">
        <v>3</v>
      </c>
      <c r="D821" s="39">
        <v>0.05</v>
      </c>
      <c r="E821" s="39">
        <v>4.24</v>
      </c>
      <c r="F821" s="39">
        <v>5.41</v>
      </c>
      <c r="G821" s="39">
        <v>0.35</v>
      </c>
      <c r="H821" s="39">
        <v>-89.216999999999999</v>
      </c>
      <c r="I821" s="42">
        <f>IF(Table2[[#This Row],[Order Priority]]=Introduction!$B$42,1,0)</f>
        <v>0</v>
      </c>
      <c r="J821" s="42">
        <f>IF(Table2[[#This Row],[Order Priority]]=Introduction!$B$43,1,0)</f>
        <v>1</v>
      </c>
      <c r="K821" s="42">
        <f>IF(Table2[[#This Row],[Order Priority]]=Introduction!$B$44,1,0)</f>
        <v>0</v>
      </c>
      <c r="L821" s="42">
        <f>IF(Table2[[#This Row],[Order Priority]]=Introduction!$B$45,1,0)</f>
        <v>0</v>
      </c>
      <c r="M821" s="42">
        <f>IF(Table2[[#This Row],[Ship Mode]]=Introduction!$C$42,1,0)</f>
        <v>0</v>
      </c>
      <c r="N821" s="41">
        <f>IF(Table2[[#This Row],[Ship Mode]]=Introduction!$C$44,1,0)</f>
        <v>1</v>
      </c>
      <c r="O821" s="41">
        <f>IF(Table2[[#This Row],[Customer Segment]]=Introduction!$D$45,1,0)</f>
        <v>1</v>
      </c>
      <c r="P821" s="41">
        <f>IF(Table2[[#This Row],[Customer Segment]]=Introduction!$D$42,1,0)</f>
        <v>0</v>
      </c>
      <c r="Q821" s="41">
        <f>IF(Table2[[#This Row],[Customer Segment]]=Introduction!$D$44,1,0)</f>
        <v>0</v>
      </c>
      <c r="R821" s="1">
        <v>50.83</v>
      </c>
      <c r="S8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-45.229404023507328</v>
      </c>
    </row>
    <row r="822" spans="1:19" x14ac:dyDescent="0.2">
      <c r="A822" s="1" t="s">
        <v>13</v>
      </c>
      <c r="B822" s="1" t="s">
        <v>63</v>
      </c>
      <c r="C822" s="1" t="s">
        <v>70</v>
      </c>
      <c r="D822" s="37">
        <v>0.08</v>
      </c>
      <c r="E822" s="37">
        <v>15.73</v>
      </c>
      <c r="F822" s="37">
        <v>7.42</v>
      </c>
      <c r="G822" s="37">
        <v>0.56000000000000005</v>
      </c>
      <c r="H822" s="37">
        <v>-37.6</v>
      </c>
      <c r="I822" s="42">
        <f>IF(Table2[[#This Row],[Order Priority]]=Introduction!$B$42,1,0)</f>
        <v>0</v>
      </c>
      <c r="J822" s="42">
        <f>IF(Table2[[#This Row],[Order Priority]]=Introduction!$B$43,1,0)</f>
        <v>1</v>
      </c>
      <c r="K822" s="42">
        <f>IF(Table2[[#This Row],[Order Priority]]=Introduction!$B$44,1,0)</f>
        <v>0</v>
      </c>
      <c r="L822" s="42">
        <f>IF(Table2[[#This Row],[Order Priority]]=Introduction!$B$45,1,0)</f>
        <v>0</v>
      </c>
      <c r="M822" s="42">
        <f>IF(Table2[[#This Row],[Ship Mode]]=Introduction!$C$42,1,0)</f>
        <v>0</v>
      </c>
      <c r="N822" s="41">
        <f>IF(Table2[[#This Row],[Ship Mode]]=Introduction!$C$44,1,0)</f>
        <v>0</v>
      </c>
      <c r="O822" s="41">
        <f>IF(Table2[[#This Row],[Customer Segment]]=Introduction!$D$45,1,0)</f>
        <v>0</v>
      </c>
      <c r="P822" s="41">
        <f>IF(Table2[[#This Row],[Customer Segment]]=Introduction!$D$42,1,0)</f>
        <v>0</v>
      </c>
      <c r="Q822" s="41">
        <f>IF(Table2[[#This Row],[Customer Segment]]=Introduction!$D$44,1,0)</f>
        <v>0</v>
      </c>
      <c r="R822" s="34">
        <v>78.08</v>
      </c>
      <c r="S8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180.72715749966525</v>
      </c>
    </row>
    <row r="823" spans="1:19" x14ac:dyDescent="0.2">
      <c r="A823" s="1" t="s">
        <v>13</v>
      </c>
      <c r="B823" s="1" t="s">
        <v>2</v>
      </c>
      <c r="C823" s="1" t="s">
        <v>3</v>
      </c>
      <c r="D823" s="39">
        <v>0.08</v>
      </c>
      <c r="E823" s="39">
        <v>68.81</v>
      </c>
      <c r="F823" s="39">
        <v>60</v>
      </c>
      <c r="G823" s="39">
        <v>0.41</v>
      </c>
      <c r="H823" s="39">
        <v>-550.42999999999995</v>
      </c>
      <c r="I823" s="42">
        <f>IF(Table2[[#This Row],[Order Priority]]=Introduction!$B$42,1,0)</f>
        <v>0</v>
      </c>
      <c r="J823" s="42">
        <f>IF(Table2[[#This Row],[Order Priority]]=Introduction!$B$43,1,0)</f>
        <v>1</v>
      </c>
      <c r="K823" s="42">
        <f>IF(Table2[[#This Row],[Order Priority]]=Introduction!$B$44,1,0)</f>
        <v>0</v>
      </c>
      <c r="L823" s="42">
        <f>IF(Table2[[#This Row],[Order Priority]]=Introduction!$B$45,1,0)</f>
        <v>0</v>
      </c>
      <c r="M823" s="42">
        <f>IF(Table2[[#This Row],[Ship Mode]]=Introduction!$C$42,1,0)</f>
        <v>1</v>
      </c>
      <c r="N823" s="41">
        <f>IF(Table2[[#This Row],[Ship Mode]]=Introduction!$C$44,1,0)</f>
        <v>0</v>
      </c>
      <c r="O823" s="41">
        <f>IF(Table2[[#This Row],[Customer Segment]]=Introduction!$D$45,1,0)</f>
        <v>1</v>
      </c>
      <c r="P823" s="41">
        <f>IF(Table2[[#This Row],[Customer Segment]]=Introduction!$D$42,1,0)</f>
        <v>0</v>
      </c>
      <c r="Q823" s="41">
        <f>IF(Table2[[#This Row],[Customer Segment]]=Introduction!$D$44,1,0)</f>
        <v>0</v>
      </c>
      <c r="R823" s="1">
        <v>337.86</v>
      </c>
      <c r="S8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1420.0958689053036</v>
      </c>
    </row>
    <row r="824" spans="1:19" x14ac:dyDescent="0.2">
      <c r="A824" s="1" t="s">
        <v>13</v>
      </c>
      <c r="B824" s="1" t="s">
        <v>14</v>
      </c>
      <c r="C824" s="1" t="s">
        <v>3</v>
      </c>
      <c r="D824" s="37">
        <v>0.04</v>
      </c>
      <c r="E824" s="37">
        <v>21.38</v>
      </c>
      <c r="F824" s="37">
        <v>8.99</v>
      </c>
      <c r="G824" s="37">
        <v>0.59</v>
      </c>
      <c r="H824" s="37">
        <v>-52.12</v>
      </c>
      <c r="I824" s="42">
        <f>IF(Table2[[#This Row],[Order Priority]]=Introduction!$B$42,1,0)</f>
        <v>0</v>
      </c>
      <c r="J824" s="42">
        <f>IF(Table2[[#This Row],[Order Priority]]=Introduction!$B$43,1,0)</f>
        <v>1</v>
      </c>
      <c r="K824" s="42">
        <f>IF(Table2[[#This Row],[Order Priority]]=Introduction!$B$44,1,0)</f>
        <v>0</v>
      </c>
      <c r="L824" s="42">
        <f>IF(Table2[[#This Row],[Order Priority]]=Introduction!$B$45,1,0)</f>
        <v>0</v>
      </c>
      <c r="M824" s="42">
        <f>IF(Table2[[#This Row],[Ship Mode]]=Introduction!$C$42,1,0)</f>
        <v>0</v>
      </c>
      <c r="N824" s="41">
        <f>IF(Table2[[#This Row],[Ship Mode]]=Introduction!$C$44,1,0)</f>
        <v>1</v>
      </c>
      <c r="O824" s="41">
        <f>IF(Table2[[#This Row],[Customer Segment]]=Introduction!$D$45,1,0)</f>
        <v>1</v>
      </c>
      <c r="P824" s="41">
        <f>IF(Table2[[#This Row],[Customer Segment]]=Introduction!$D$42,1,0)</f>
        <v>0</v>
      </c>
      <c r="Q824" s="41">
        <f>IF(Table2[[#This Row],[Customer Segment]]=Introduction!$D$44,1,0)</f>
        <v>0</v>
      </c>
      <c r="R824" s="34">
        <v>84.21</v>
      </c>
      <c r="S8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351.50287983555603</v>
      </c>
    </row>
    <row r="825" spans="1:19" x14ac:dyDescent="0.2">
      <c r="A825" s="1" t="s">
        <v>23</v>
      </c>
      <c r="B825" s="1" t="s">
        <v>63</v>
      </c>
      <c r="C825" s="1" t="s">
        <v>47</v>
      </c>
      <c r="D825" s="39">
        <v>7.0000000000000007E-2</v>
      </c>
      <c r="E825" s="39">
        <v>154.13</v>
      </c>
      <c r="F825" s="39">
        <v>69</v>
      </c>
      <c r="G825" s="39">
        <v>0.68</v>
      </c>
      <c r="H825" s="39">
        <v>-634.73410000000001</v>
      </c>
      <c r="I825" s="42">
        <f>IF(Table2[[#This Row],[Order Priority]]=Introduction!$B$42,1,0)</f>
        <v>0</v>
      </c>
      <c r="J825" s="42">
        <f>IF(Table2[[#This Row],[Order Priority]]=Introduction!$B$43,1,0)</f>
        <v>0</v>
      </c>
      <c r="K825" s="42">
        <f>IF(Table2[[#This Row],[Order Priority]]=Introduction!$B$44,1,0)</f>
        <v>1</v>
      </c>
      <c r="L825" s="42">
        <f>IF(Table2[[#This Row],[Order Priority]]=Introduction!$B$45,1,0)</f>
        <v>0</v>
      </c>
      <c r="M825" s="42">
        <f>IF(Table2[[#This Row],[Ship Mode]]=Introduction!$C$42,1,0)</f>
        <v>0</v>
      </c>
      <c r="N825" s="41">
        <f>IF(Table2[[#This Row],[Ship Mode]]=Introduction!$C$44,1,0)</f>
        <v>0</v>
      </c>
      <c r="O825" s="41">
        <f>IF(Table2[[#This Row],[Customer Segment]]=Introduction!$D$45,1,0)</f>
        <v>0</v>
      </c>
      <c r="P825" s="41">
        <f>IF(Table2[[#This Row],[Customer Segment]]=Introduction!$D$42,1,0)</f>
        <v>0</v>
      </c>
      <c r="Q825" s="41">
        <f>IF(Table2[[#This Row],[Customer Segment]]=Introduction!$D$44,1,0)</f>
        <v>1</v>
      </c>
      <c r="R825" s="1">
        <v>453.62</v>
      </c>
      <c r="S8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1923.9552078253141</v>
      </c>
    </row>
    <row r="826" spans="1:19" x14ac:dyDescent="0.2">
      <c r="A826" s="1" t="s">
        <v>23</v>
      </c>
      <c r="B826" s="1" t="s">
        <v>14</v>
      </c>
      <c r="C826" s="1" t="s">
        <v>47</v>
      </c>
      <c r="D826" s="37">
        <v>0.04</v>
      </c>
      <c r="E826" s="37">
        <v>22.84</v>
      </c>
      <c r="F826" s="37">
        <v>16.87</v>
      </c>
      <c r="G826" s="37">
        <v>0.39</v>
      </c>
      <c r="H826" s="37">
        <v>-97.28</v>
      </c>
      <c r="I826" s="42">
        <f>IF(Table2[[#This Row],[Order Priority]]=Introduction!$B$42,1,0)</f>
        <v>0</v>
      </c>
      <c r="J826" s="42">
        <f>IF(Table2[[#This Row],[Order Priority]]=Introduction!$B$43,1,0)</f>
        <v>0</v>
      </c>
      <c r="K826" s="42">
        <f>IF(Table2[[#This Row],[Order Priority]]=Introduction!$B$44,1,0)</f>
        <v>1</v>
      </c>
      <c r="L826" s="42">
        <f>IF(Table2[[#This Row],[Order Priority]]=Introduction!$B$45,1,0)</f>
        <v>0</v>
      </c>
      <c r="M826" s="42">
        <f>IF(Table2[[#This Row],[Ship Mode]]=Introduction!$C$42,1,0)</f>
        <v>0</v>
      </c>
      <c r="N826" s="41">
        <f>IF(Table2[[#This Row],[Ship Mode]]=Introduction!$C$44,1,0)</f>
        <v>1</v>
      </c>
      <c r="O826" s="41">
        <f>IF(Table2[[#This Row],[Customer Segment]]=Introduction!$D$45,1,0)</f>
        <v>0</v>
      </c>
      <c r="P826" s="41">
        <f>IF(Table2[[#This Row],[Customer Segment]]=Introduction!$D$42,1,0)</f>
        <v>0</v>
      </c>
      <c r="Q826" s="41">
        <f>IF(Table2[[#This Row],[Customer Segment]]=Introduction!$D$44,1,0)</f>
        <v>1</v>
      </c>
      <c r="R826" s="34">
        <v>286.39999999999998</v>
      </c>
      <c r="S8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483.12607980941937</v>
      </c>
    </row>
    <row r="827" spans="1:19" x14ac:dyDescent="0.2">
      <c r="A827" s="1" t="s">
        <v>23</v>
      </c>
      <c r="B827" s="1" t="s">
        <v>14</v>
      </c>
      <c r="C827" s="1" t="s">
        <v>47</v>
      </c>
      <c r="D827" s="39">
        <v>0.05</v>
      </c>
      <c r="E827" s="39">
        <v>55.5</v>
      </c>
      <c r="F827" s="39">
        <v>52.2</v>
      </c>
      <c r="G827" s="39">
        <v>0.72</v>
      </c>
      <c r="H827" s="39">
        <v>-118.54</v>
      </c>
      <c r="I827" s="42">
        <f>IF(Table2[[#This Row],[Order Priority]]=Introduction!$B$42,1,0)</f>
        <v>0</v>
      </c>
      <c r="J827" s="42">
        <f>IF(Table2[[#This Row],[Order Priority]]=Introduction!$B$43,1,0)</f>
        <v>0</v>
      </c>
      <c r="K827" s="42">
        <f>IF(Table2[[#This Row],[Order Priority]]=Introduction!$B$44,1,0)</f>
        <v>1</v>
      </c>
      <c r="L827" s="42">
        <f>IF(Table2[[#This Row],[Order Priority]]=Introduction!$B$45,1,0)</f>
        <v>0</v>
      </c>
      <c r="M827" s="42">
        <f>IF(Table2[[#This Row],[Ship Mode]]=Introduction!$C$42,1,0)</f>
        <v>0</v>
      </c>
      <c r="N827" s="41">
        <f>IF(Table2[[#This Row],[Ship Mode]]=Introduction!$C$44,1,0)</f>
        <v>1</v>
      </c>
      <c r="O827" s="41">
        <f>IF(Table2[[#This Row],[Customer Segment]]=Introduction!$D$45,1,0)</f>
        <v>0</v>
      </c>
      <c r="P827" s="41">
        <f>IF(Table2[[#This Row],[Customer Segment]]=Introduction!$D$42,1,0)</f>
        <v>0</v>
      </c>
      <c r="Q827" s="41">
        <f>IF(Table2[[#This Row],[Customer Segment]]=Introduction!$D$44,1,0)</f>
        <v>1</v>
      </c>
      <c r="R827" s="1">
        <v>253.87</v>
      </c>
      <c r="S8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1807.8651558116371</v>
      </c>
    </row>
    <row r="828" spans="1:19" x14ac:dyDescent="0.2">
      <c r="A828" s="1" t="s">
        <v>23</v>
      </c>
      <c r="B828" s="1" t="s">
        <v>2</v>
      </c>
      <c r="C828" s="1" t="s">
        <v>47</v>
      </c>
      <c r="D828" s="37">
        <v>0.05</v>
      </c>
      <c r="E828" s="37">
        <v>442.14</v>
      </c>
      <c r="F828" s="37">
        <v>14.7</v>
      </c>
      <c r="G828" s="37">
        <v>0.56000000000000005</v>
      </c>
      <c r="H828" s="37">
        <v>2963.48</v>
      </c>
      <c r="I828" s="42">
        <f>IF(Table2[[#This Row],[Order Priority]]=Introduction!$B$42,1,0)</f>
        <v>0</v>
      </c>
      <c r="J828" s="42">
        <f>IF(Table2[[#This Row],[Order Priority]]=Introduction!$B$43,1,0)</f>
        <v>0</v>
      </c>
      <c r="K828" s="42">
        <f>IF(Table2[[#This Row],[Order Priority]]=Introduction!$B$44,1,0)</f>
        <v>1</v>
      </c>
      <c r="L828" s="42">
        <f>IF(Table2[[#This Row],[Order Priority]]=Introduction!$B$45,1,0)</f>
        <v>0</v>
      </c>
      <c r="M828" s="42">
        <f>IF(Table2[[#This Row],[Ship Mode]]=Introduction!$C$42,1,0)</f>
        <v>1</v>
      </c>
      <c r="N828" s="41">
        <f>IF(Table2[[#This Row],[Ship Mode]]=Introduction!$C$44,1,0)</f>
        <v>0</v>
      </c>
      <c r="O828" s="41">
        <f>IF(Table2[[#This Row],[Customer Segment]]=Introduction!$D$45,1,0)</f>
        <v>0</v>
      </c>
      <c r="P828" s="41">
        <f>IF(Table2[[#This Row],[Customer Segment]]=Introduction!$D$42,1,0)</f>
        <v>0</v>
      </c>
      <c r="Q828" s="41">
        <f>IF(Table2[[#This Row],[Customer Segment]]=Introduction!$D$44,1,0)</f>
        <v>1</v>
      </c>
      <c r="R828" s="34">
        <v>5880.46</v>
      </c>
      <c r="S8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5202.311454923677</v>
      </c>
    </row>
    <row r="829" spans="1:19" x14ac:dyDescent="0.2">
      <c r="A829" s="1" t="s">
        <v>46</v>
      </c>
      <c r="B829" s="1" t="s">
        <v>14</v>
      </c>
      <c r="C829" s="1" t="s">
        <v>70</v>
      </c>
      <c r="D829" s="39">
        <v>0</v>
      </c>
      <c r="E829" s="39">
        <v>387.99</v>
      </c>
      <c r="F829" s="39">
        <v>19.989999999999998</v>
      </c>
      <c r="G829" s="39">
        <v>0.38</v>
      </c>
      <c r="H829" s="39">
        <v>-70.14</v>
      </c>
      <c r="I829" s="42">
        <f>IF(Table2[[#This Row],[Order Priority]]=Introduction!$B$42,1,0)</f>
        <v>0</v>
      </c>
      <c r="J829" s="42">
        <f>IF(Table2[[#This Row],[Order Priority]]=Introduction!$B$43,1,0)</f>
        <v>0</v>
      </c>
      <c r="K829" s="42">
        <f>IF(Table2[[#This Row],[Order Priority]]=Introduction!$B$44,1,0)</f>
        <v>0</v>
      </c>
      <c r="L829" s="42">
        <f>IF(Table2[[#This Row],[Order Priority]]=Introduction!$B$45,1,0)</f>
        <v>0</v>
      </c>
      <c r="M829" s="42">
        <f>IF(Table2[[#This Row],[Ship Mode]]=Introduction!$C$42,1,0)</f>
        <v>0</v>
      </c>
      <c r="N829" s="41">
        <f>IF(Table2[[#This Row],[Ship Mode]]=Introduction!$C$44,1,0)</f>
        <v>1</v>
      </c>
      <c r="O829" s="41">
        <f>IF(Table2[[#This Row],[Customer Segment]]=Introduction!$D$45,1,0)</f>
        <v>0</v>
      </c>
      <c r="P829" s="41">
        <f>IF(Table2[[#This Row],[Customer Segment]]=Introduction!$D$42,1,0)</f>
        <v>0</v>
      </c>
      <c r="Q829" s="41">
        <f>IF(Table2[[#This Row],[Customer Segment]]=Introduction!$D$44,1,0)</f>
        <v>0</v>
      </c>
      <c r="R829" s="1">
        <v>9280.7199999999993</v>
      </c>
      <c r="S8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1850.1754526576406</v>
      </c>
    </row>
    <row r="830" spans="1:19" x14ac:dyDescent="0.2">
      <c r="A830" s="1" t="s">
        <v>46</v>
      </c>
      <c r="B830" s="1" t="s">
        <v>14</v>
      </c>
      <c r="C830" s="1" t="s">
        <v>70</v>
      </c>
      <c r="D830" s="37">
        <v>7.0000000000000007E-2</v>
      </c>
      <c r="E830" s="37">
        <v>7.59</v>
      </c>
      <c r="F830" s="37">
        <v>4</v>
      </c>
      <c r="G830" s="37">
        <v>0.42</v>
      </c>
      <c r="H830" s="37">
        <v>-167.048</v>
      </c>
      <c r="I830" s="42">
        <f>IF(Table2[[#This Row],[Order Priority]]=Introduction!$B$42,1,0)</f>
        <v>0</v>
      </c>
      <c r="J830" s="42">
        <f>IF(Table2[[#This Row],[Order Priority]]=Introduction!$B$43,1,0)</f>
        <v>0</v>
      </c>
      <c r="K830" s="42">
        <f>IF(Table2[[#This Row],[Order Priority]]=Introduction!$B$44,1,0)</f>
        <v>0</v>
      </c>
      <c r="L830" s="42">
        <f>IF(Table2[[#This Row],[Order Priority]]=Introduction!$B$45,1,0)</f>
        <v>0</v>
      </c>
      <c r="M830" s="42">
        <f>IF(Table2[[#This Row],[Ship Mode]]=Introduction!$C$42,1,0)</f>
        <v>0</v>
      </c>
      <c r="N830" s="41">
        <f>IF(Table2[[#This Row],[Ship Mode]]=Introduction!$C$44,1,0)</f>
        <v>1</v>
      </c>
      <c r="O830" s="41">
        <f>IF(Table2[[#This Row],[Customer Segment]]=Introduction!$D$45,1,0)</f>
        <v>0</v>
      </c>
      <c r="P830" s="41">
        <f>IF(Table2[[#This Row],[Customer Segment]]=Introduction!$D$42,1,0)</f>
        <v>0</v>
      </c>
      <c r="Q830" s="41">
        <f>IF(Table2[[#This Row],[Customer Segment]]=Introduction!$D$44,1,0)</f>
        <v>0</v>
      </c>
      <c r="R830" s="34">
        <v>22.48</v>
      </c>
      <c r="S8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104.11467331453059</v>
      </c>
    </row>
    <row r="831" spans="1:19" x14ac:dyDescent="0.2">
      <c r="A831" s="1" t="s">
        <v>1</v>
      </c>
      <c r="B831" s="1" t="s">
        <v>14</v>
      </c>
      <c r="C831" s="1" t="s">
        <v>70</v>
      </c>
      <c r="D831" s="39">
        <v>0.04</v>
      </c>
      <c r="E831" s="39">
        <v>120.97</v>
      </c>
      <c r="F831" s="39">
        <v>7.11</v>
      </c>
      <c r="G831" s="39">
        <v>0.36</v>
      </c>
      <c r="H831" s="39">
        <v>1320.5496000000001</v>
      </c>
      <c r="I831" s="42">
        <f>IF(Table2[[#This Row],[Order Priority]]=Introduction!$B$42,1,0)</f>
        <v>1</v>
      </c>
      <c r="J831" s="42">
        <f>IF(Table2[[#This Row],[Order Priority]]=Introduction!$B$43,1,0)</f>
        <v>0</v>
      </c>
      <c r="K831" s="42">
        <f>IF(Table2[[#This Row],[Order Priority]]=Introduction!$B$44,1,0)</f>
        <v>0</v>
      </c>
      <c r="L831" s="42">
        <f>IF(Table2[[#This Row],[Order Priority]]=Introduction!$B$45,1,0)</f>
        <v>0</v>
      </c>
      <c r="M831" s="42">
        <f>IF(Table2[[#This Row],[Ship Mode]]=Introduction!$C$42,1,0)</f>
        <v>0</v>
      </c>
      <c r="N831" s="41">
        <f>IF(Table2[[#This Row],[Ship Mode]]=Introduction!$C$44,1,0)</f>
        <v>1</v>
      </c>
      <c r="O831" s="41">
        <f>IF(Table2[[#This Row],[Customer Segment]]=Introduction!$D$45,1,0)</f>
        <v>0</v>
      </c>
      <c r="P831" s="41">
        <f>IF(Table2[[#This Row],[Customer Segment]]=Introduction!$D$42,1,0)</f>
        <v>0</v>
      </c>
      <c r="Q831" s="41">
        <f>IF(Table2[[#This Row],[Customer Segment]]=Introduction!$D$44,1,0)</f>
        <v>0</v>
      </c>
      <c r="R831" s="1">
        <v>1913.84</v>
      </c>
      <c r="S8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2127.586839080016</v>
      </c>
    </row>
    <row r="832" spans="1:19" x14ac:dyDescent="0.2">
      <c r="A832" s="1" t="s">
        <v>1</v>
      </c>
      <c r="B832" s="1" t="s">
        <v>14</v>
      </c>
      <c r="C832" s="1" t="s">
        <v>70</v>
      </c>
      <c r="D832" s="37">
        <v>0</v>
      </c>
      <c r="E832" s="37">
        <v>195.99</v>
      </c>
      <c r="F832" s="37">
        <v>4.2</v>
      </c>
      <c r="G832" s="37">
        <v>0.6</v>
      </c>
      <c r="H832" s="37">
        <v>1585.5029999999999</v>
      </c>
      <c r="I832" s="42">
        <f>IF(Table2[[#This Row],[Order Priority]]=Introduction!$B$42,1,0)</f>
        <v>1</v>
      </c>
      <c r="J832" s="42">
        <f>IF(Table2[[#This Row],[Order Priority]]=Introduction!$B$43,1,0)</f>
        <v>0</v>
      </c>
      <c r="K832" s="42">
        <f>IF(Table2[[#This Row],[Order Priority]]=Introduction!$B$44,1,0)</f>
        <v>0</v>
      </c>
      <c r="L832" s="42">
        <f>IF(Table2[[#This Row],[Order Priority]]=Introduction!$B$45,1,0)</f>
        <v>0</v>
      </c>
      <c r="M832" s="42">
        <f>IF(Table2[[#This Row],[Ship Mode]]=Introduction!$C$42,1,0)</f>
        <v>0</v>
      </c>
      <c r="N832" s="41">
        <f>IF(Table2[[#This Row],[Ship Mode]]=Introduction!$C$44,1,0)</f>
        <v>1</v>
      </c>
      <c r="O832" s="41">
        <f>IF(Table2[[#This Row],[Customer Segment]]=Introduction!$D$45,1,0)</f>
        <v>0</v>
      </c>
      <c r="P832" s="41">
        <f>IF(Table2[[#This Row],[Customer Segment]]=Introduction!$D$42,1,0)</f>
        <v>0</v>
      </c>
      <c r="Q832" s="41">
        <f>IF(Table2[[#This Row],[Customer Segment]]=Introduction!$D$44,1,0)</f>
        <v>0</v>
      </c>
      <c r="R832" s="34">
        <v>2692.12</v>
      </c>
      <c r="S8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2779.4439588727591</v>
      </c>
    </row>
    <row r="833" spans="1:19" x14ac:dyDescent="0.2">
      <c r="A833" s="1" t="s">
        <v>23</v>
      </c>
      <c r="B833" s="1" t="s">
        <v>14</v>
      </c>
      <c r="C833" s="1" t="s">
        <v>70</v>
      </c>
      <c r="D833" s="39">
        <v>0.1</v>
      </c>
      <c r="E833" s="39">
        <v>10.98</v>
      </c>
      <c r="F833" s="39">
        <v>3.99</v>
      </c>
      <c r="G833" s="39">
        <v>0.57999999999999996</v>
      </c>
      <c r="H833" s="39">
        <v>-21.03</v>
      </c>
      <c r="I833" s="42">
        <f>IF(Table2[[#This Row],[Order Priority]]=Introduction!$B$42,1,0)</f>
        <v>0</v>
      </c>
      <c r="J833" s="42">
        <f>IF(Table2[[#This Row],[Order Priority]]=Introduction!$B$43,1,0)</f>
        <v>0</v>
      </c>
      <c r="K833" s="42">
        <f>IF(Table2[[#This Row],[Order Priority]]=Introduction!$B$44,1,0)</f>
        <v>1</v>
      </c>
      <c r="L833" s="42">
        <f>IF(Table2[[#This Row],[Order Priority]]=Introduction!$B$45,1,0)</f>
        <v>0</v>
      </c>
      <c r="M833" s="42">
        <f>IF(Table2[[#This Row],[Ship Mode]]=Introduction!$C$42,1,0)</f>
        <v>0</v>
      </c>
      <c r="N833" s="41">
        <f>IF(Table2[[#This Row],[Ship Mode]]=Introduction!$C$44,1,0)</f>
        <v>1</v>
      </c>
      <c r="O833" s="41">
        <f>IF(Table2[[#This Row],[Customer Segment]]=Introduction!$D$45,1,0)</f>
        <v>0</v>
      </c>
      <c r="P833" s="41">
        <f>IF(Table2[[#This Row],[Customer Segment]]=Introduction!$D$42,1,0)</f>
        <v>0</v>
      </c>
      <c r="Q833" s="41">
        <f>IF(Table2[[#This Row],[Customer Segment]]=Introduction!$D$44,1,0)</f>
        <v>0</v>
      </c>
      <c r="R833" s="1">
        <v>52.21</v>
      </c>
      <c r="S8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255.88929658839933</v>
      </c>
    </row>
    <row r="834" spans="1:19" x14ac:dyDescent="0.2">
      <c r="A834" s="1" t="s">
        <v>23</v>
      </c>
      <c r="B834" s="1" t="s">
        <v>14</v>
      </c>
      <c r="C834" s="1" t="s">
        <v>70</v>
      </c>
      <c r="D834" s="37">
        <v>0.01</v>
      </c>
      <c r="E834" s="37">
        <v>39.979999999999997</v>
      </c>
      <c r="F834" s="37">
        <v>9.1999999999999993</v>
      </c>
      <c r="G834" s="37">
        <v>0.65</v>
      </c>
      <c r="H834" s="37">
        <v>117.52079999999999</v>
      </c>
      <c r="I834" s="42">
        <f>IF(Table2[[#This Row],[Order Priority]]=Introduction!$B$42,1,0)</f>
        <v>0</v>
      </c>
      <c r="J834" s="42">
        <f>IF(Table2[[#This Row],[Order Priority]]=Introduction!$B$43,1,0)</f>
        <v>0</v>
      </c>
      <c r="K834" s="42">
        <f>IF(Table2[[#This Row],[Order Priority]]=Introduction!$B$44,1,0)</f>
        <v>1</v>
      </c>
      <c r="L834" s="42">
        <f>IF(Table2[[#This Row],[Order Priority]]=Introduction!$B$45,1,0)</f>
        <v>0</v>
      </c>
      <c r="M834" s="42">
        <f>IF(Table2[[#This Row],[Ship Mode]]=Introduction!$C$42,1,0)</f>
        <v>0</v>
      </c>
      <c r="N834" s="41">
        <f>IF(Table2[[#This Row],[Ship Mode]]=Introduction!$C$44,1,0)</f>
        <v>1</v>
      </c>
      <c r="O834" s="41">
        <f>IF(Table2[[#This Row],[Customer Segment]]=Introduction!$D$45,1,0)</f>
        <v>0</v>
      </c>
      <c r="P834" s="41">
        <f>IF(Table2[[#This Row],[Customer Segment]]=Introduction!$D$42,1,0)</f>
        <v>0</v>
      </c>
      <c r="Q834" s="41">
        <f>IF(Table2[[#This Row],[Customer Segment]]=Introduction!$D$44,1,0)</f>
        <v>0</v>
      </c>
      <c r="R834" s="34">
        <v>170.32</v>
      </c>
      <c r="S8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750.29033207039822</v>
      </c>
    </row>
    <row r="835" spans="1:19" x14ac:dyDescent="0.2">
      <c r="A835" s="1" t="s">
        <v>92</v>
      </c>
      <c r="B835" s="1" t="s">
        <v>14</v>
      </c>
      <c r="C835" s="1" t="s">
        <v>70</v>
      </c>
      <c r="D835" s="39">
        <v>0.08</v>
      </c>
      <c r="E835" s="39">
        <v>7.77</v>
      </c>
      <c r="F835" s="39">
        <v>9.23</v>
      </c>
      <c r="G835" s="39">
        <v>0.57999999999999996</v>
      </c>
      <c r="H835" s="39">
        <v>-83.65</v>
      </c>
      <c r="I835" s="42">
        <f>IF(Table2[[#This Row],[Order Priority]]=Introduction!$B$42,1,0)</f>
        <v>0</v>
      </c>
      <c r="J835" s="42">
        <f>IF(Table2[[#This Row],[Order Priority]]=Introduction!$B$43,1,0)</f>
        <v>0</v>
      </c>
      <c r="K835" s="42">
        <f>IF(Table2[[#This Row],[Order Priority]]=Introduction!$B$44,1,0)</f>
        <v>0</v>
      </c>
      <c r="L835" s="42">
        <f>IF(Table2[[#This Row],[Order Priority]]=Introduction!$B$45,1,0)</f>
        <v>1</v>
      </c>
      <c r="M835" s="42">
        <f>IF(Table2[[#This Row],[Ship Mode]]=Introduction!$C$42,1,0)</f>
        <v>0</v>
      </c>
      <c r="N835" s="41">
        <f>IF(Table2[[#This Row],[Ship Mode]]=Introduction!$C$44,1,0)</f>
        <v>1</v>
      </c>
      <c r="O835" s="41">
        <f>IF(Table2[[#This Row],[Customer Segment]]=Introduction!$D$45,1,0)</f>
        <v>0</v>
      </c>
      <c r="P835" s="41">
        <f>IF(Table2[[#This Row],[Customer Segment]]=Introduction!$D$42,1,0)</f>
        <v>0</v>
      </c>
      <c r="Q835" s="41">
        <f>IF(Table2[[#This Row],[Customer Segment]]=Introduction!$D$44,1,0)</f>
        <v>0</v>
      </c>
      <c r="R835" s="1">
        <v>40.299999999999997</v>
      </c>
      <c r="S8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272.74905271306602</v>
      </c>
    </row>
    <row r="836" spans="1:19" x14ac:dyDescent="0.2">
      <c r="A836" s="1" t="s">
        <v>92</v>
      </c>
      <c r="B836" s="1" t="s">
        <v>14</v>
      </c>
      <c r="C836" s="1" t="s">
        <v>70</v>
      </c>
      <c r="D836" s="37">
        <v>7.0000000000000007E-2</v>
      </c>
      <c r="E836" s="37">
        <v>7.59</v>
      </c>
      <c r="F836" s="37">
        <v>4</v>
      </c>
      <c r="G836" s="37">
        <v>0.42</v>
      </c>
      <c r="H836" s="37">
        <v>24.39</v>
      </c>
      <c r="I836" s="42">
        <f>IF(Table2[[#This Row],[Order Priority]]=Introduction!$B$42,1,0)</f>
        <v>0</v>
      </c>
      <c r="J836" s="42">
        <f>IF(Table2[[#This Row],[Order Priority]]=Introduction!$B$43,1,0)</f>
        <v>0</v>
      </c>
      <c r="K836" s="42">
        <f>IF(Table2[[#This Row],[Order Priority]]=Introduction!$B$44,1,0)</f>
        <v>0</v>
      </c>
      <c r="L836" s="42">
        <f>IF(Table2[[#This Row],[Order Priority]]=Introduction!$B$45,1,0)</f>
        <v>1</v>
      </c>
      <c r="M836" s="42">
        <f>IF(Table2[[#This Row],[Ship Mode]]=Introduction!$C$42,1,0)</f>
        <v>0</v>
      </c>
      <c r="N836" s="41">
        <f>IF(Table2[[#This Row],[Ship Mode]]=Introduction!$C$44,1,0)</f>
        <v>1</v>
      </c>
      <c r="O836" s="41">
        <f>IF(Table2[[#This Row],[Customer Segment]]=Introduction!$D$45,1,0)</f>
        <v>0</v>
      </c>
      <c r="P836" s="41">
        <f>IF(Table2[[#This Row],[Customer Segment]]=Introduction!$D$42,1,0)</f>
        <v>0</v>
      </c>
      <c r="Q836" s="41">
        <f>IF(Table2[[#This Row],[Customer Segment]]=Introduction!$D$44,1,0)</f>
        <v>0</v>
      </c>
      <c r="R836" s="34">
        <v>111.88</v>
      </c>
      <c r="S8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111.88601618746875</v>
      </c>
    </row>
    <row r="837" spans="1:19" x14ac:dyDescent="0.2">
      <c r="A837" s="1" t="s">
        <v>92</v>
      </c>
      <c r="B837" s="1" t="s">
        <v>63</v>
      </c>
      <c r="C837" s="1" t="s">
        <v>47</v>
      </c>
      <c r="D837" s="39">
        <v>0.01</v>
      </c>
      <c r="E837" s="39">
        <v>8.1199999999999992</v>
      </c>
      <c r="F837" s="39">
        <v>2.83</v>
      </c>
      <c r="G837" s="39">
        <v>0.77</v>
      </c>
      <c r="H837" s="39">
        <v>-40.76</v>
      </c>
      <c r="I837" s="42">
        <f>IF(Table2[[#This Row],[Order Priority]]=Introduction!$B$42,1,0)</f>
        <v>0</v>
      </c>
      <c r="J837" s="42">
        <f>IF(Table2[[#This Row],[Order Priority]]=Introduction!$B$43,1,0)</f>
        <v>0</v>
      </c>
      <c r="K837" s="42">
        <f>IF(Table2[[#This Row],[Order Priority]]=Introduction!$B$44,1,0)</f>
        <v>0</v>
      </c>
      <c r="L837" s="42">
        <f>IF(Table2[[#This Row],[Order Priority]]=Introduction!$B$45,1,0)</f>
        <v>1</v>
      </c>
      <c r="M837" s="42">
        <f>IF(Table2[[#This Row],[Ship Mode]]=Introduction!$C$42,1,0)</f>
        <v>0</v>
      </c>
      <c r="N837" s="41">
        <f>IF(Table2[[#This Row],[Ship Mode]]=Introduction!$C$44,1,0)</f>
        <v>0</v>
      </c>
      <c r="O837" s="41">
        <f>IF(Table2[[#This Row],[Customer Segment]]=Introduction!$D$45,1,0)</f>
        <v>0</v>
      </c>
      <c r="P837" s="41">
        <f>IF(Table2[[#This Row],[Customer Segment]]=Introduction!$D$42,1,0)</f>
        <v>0</v>
      </c>
      <c r="Q837" s="41">
        <f>IF(Table2[[#This Row],[Customer Segment]]=Introduction!$D$44,1,0)</f>
        <v>1</v>
      </c>
      <c r="R837" s="1">
        <v>88.64</v>
      </c>
      <c r="S8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293.28120787463581</v>
      </c>
    </row>
    <row r="838" spans="1:19" x14ac:dyDescent="0.2">
      <c r="A838" s="1" t="s">
        <v>46</v>
      </c>
      <c r="B838" s="1" t="s">
        <v>14</v>
      </c>
      <c r="C838" s="1" t="s">
        <v>47</v>
      </c>
      <c r="D838" s="37">
        <v>0.1</v>
      </c>
      <c r="E838" s="37">
        <v>5.98</v>
      </c>
      <c r="F838" s="37">
        <v>5.35</v>
      </c>
      <c r="G838" s="37">
        <v>0.4</v>
      </c>
      <c r="H838" s="37">
        <v>-90.26</v>
      </c>
      <c r="I838" s="42">
        <f>IF(Table2[[#This Row],[Order Priority]]=Introduction!$B$42,1,0)</f>
        <v>0</v>
      </c>
      <c r="J838" s="42">
        <f>IF(Table2[[#This Row],[Order Priority]]=Introduction!$B$43,1,0)</f>
        <v>0</v>
      </c>
      <c r="K838" s="42">
        <f>IF(Table2[[#This Row],[Order Priority]]=Introduction!$B$44,1,0)</f>
        <v>0</v>
      </c>
      <c r="L838" s="42">
        <f>IF(Table2[[#This Row],[Order Priority]]=Introduction!$B$45,1,0)</f>
        <v>0</v>
      </c>
      <c r="M838" s="42">
        <f>IF(Table2[[#This Row],[Ship Mode]]=Introduction!$C$42,1,0)</f>
        <v>0</v>
      </c>
      <c r="N838" s="41">
        <f>IF(Table2[[#This Row],[Ship Mode]]=Introduction!$C$44,1,0)</f>
        <v>1</v>
      </c>
      <c r="O838" s="41">
        <f>IF(Table2[[#This Row],[Customer Segment]]=Introduction!$D$45,1,0)</f>
        <v>0</v>
      </c>
      <c r="P838" s="41">
        <f>IF(Table2[[#This Row],[Customer Segment]]=Introduction!$D$42,1,0)</f>
        <v>0</v>
      </c>
      <c r="Q838" s="41">
        <f>IF(Table2[[#This Row],[Customer Segment]]=Introduction!$D$44,1,0)</f>
        <v>1</v>
      </c>
      <c r="R838" s="34">
        <v>57.34</v>
      </c>
      <c r="S8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209.00653615952049</v>
      </c>
    </row>
    <row r="839" spans="1:19" x14ac:dyDescent="0.2">
      <c r="A839" s="1" t="s">
        <v>46</v>
      </c>
      <c r="B839" s="1" t="s">
        <v>14</v>
      </c>
      <c r="C839" s="1" t="s">
        <v>15</v>
      </c>
      <c r="D839" s="39">
        <v>0.03</v>
      </c>
      <c r="E839" s="39">
        <v>5.4</v>
      </c>
      <c r="F839" s="39">
        <v>7.78</v>
      </c>
      <c r="G839" s="39">
        <v>0.37</v>
      </c>
      <c r="H839" s="39">
        <v>-237.54400000000001</v>
      </c>
      <c r="I839" s="42">
        <f>IF(Table2[[#This Row],[Order Priority]]=Introduction!$B$42,1,0)</f>
        <v>0</v>
      </c>
      <c r="J839" s="42">
        <f>IF(Table2[[#This Row],[Order Priority]]=Introduction!$B$43,1,0)</f>
        <v>0</v>
      </c>
      <c r="K839" s="42">
        <f>IF(Table2[[#This Row],[Order Priority]]=Introduction!$B$44,1,0)</f>
        <v>0</v>
      </c>
      <c r="L839" s="42">
        <f>IF(Table2[[#This Row],[Order Priority]]=Introduction!$B$45,1,0)</f>
        <v>0</v>
      </c>
      <c r="M839" s="42">
        <f>IF(Table2[[#This Row],[Ship Mode]]=Introduction!$C$42,1,0)</f>
        <v>0</v>
      </c>
      <c r="N839" s="41">
        <f>IF(Table2[[#This Row],[Ship Mode]]=Introduction!$C$44,1,0)</f>
        <v>1</v>
      </c>
      <c r="O839" s="41">
        <f>IF(Table2[[#This Row],[Customer Segment]]=Introduction!$D$45,1,0)</f>
        <v>0</v>
      </c>
      <c r="P839" s="41">
        <f>IF(Table2[[#This Row],[Customer Segment]]=Introduction!$D$42,1,0)</f>
        <v>1</v>
      </c>
      <c r="Q839" s="41">
        <f>IF(Table2[[#This Row],[Customer Segment]]=Introduction!$D$44,1,0)</f>
        <v>0</v>
      </c>
      <c r="R839" s="1">
        <v>117.87</v>
      </c>
      <c r="S8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85.478648328621546</v>
      </c>
    </row>
    <row r="840" spans="1:19" x14ac:dyDescent="0.2">
      <c r="A840" s="1" t="s">
        <v>1</v>
      </c>
      <c r="B840" s="1" t="s">
        <v>14</v>
      </c>
      <c r="C840" s="1" t="s">
        <v>47</v>
      </c>
      <c r="D840" s="37">
        <v>0.1</v>
      </c>
      <c r="E840" s="37">
        <v>5.98</v>
      </c>
      <c r="F840" s="37">
        <v>5.14</v>
      </c>
      <c r="G840" s="37">
        <v>0.36</v>
      </c>
      <c r="H840" s="37">
        <v>-49.53</v>
      </c>
      <c r="I840" s="42">
        <f>IF(Table2[[#This Row],[Order Priority]]=Introduction!$B$42,1,0)</f>
        <v>1</v>
      </c>
      <c r="J840" s="42">
        <f>IF(Table2[[#This Row],[Order Priority]]=Introduction!$B$43,1,0)</f>
        <v>0</v>
      </c>
      <c r="K840" s="42">
        <f>IF(Table2[[#This Row],[Order Priority]]=Introduction!$B$44,1,0)</f>
        <v>0</v>
      </c>
      <c r="L840" s="42">
        <f>IF(Table2[[#This Row],[Order Priority]]=Introduction!$B$45,1,0)</f>
        <v>0</v>
      </c>
      <c r="M840" s="42">
        <f>IF(Table2[[#This Row],[Ship Mode]]=Introduction!$C$42,1,0)</f>
        <v>0</v>
      </c>
      <c r="N840" s="41">
        <f>IF(Table2[[#This Row],[Ship Mode]]=Introduction!$C$44,1,0)</f>
        <v>1</v>
      </c>
      <c r="O840" s="41">
        <f>IF(Table2[[#This Row],[Customer Segment]]=Introduction!$D$45,1,0)</f>
        <v>0</v>
      </c>
      <c r="P840" s="41">
        <f>IF(Table2[[#This Row],[Customer Segment]]=Introduction!$D$42,1,0)</f>
        <v>0</v>
      </c>
      <c r="Q840" s="41">
        <f>IF(Table2[[#This Row],[Customer Segment]]=Introduction!$D$44,1,0)</f>
        <v>1</v>
      </c>
      <c r="R840" s="34">
        <v>33.950000000000003</v>
      </c>
      <c r="S8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300.64549762303756</v>
      </c>
    </row>
    <row r="841" spans="1:19" x14ac:dyDescent="0.2">
      <c r="A841" s="1" t="s">
        <v>1</v>
      </c>
      <c r="B841" s="1" t="s">
        <v>14</v>
      </c>
      <c r="C841" s="1" t="s">
        <v>70</v>
      </c>
      <c r="D841" s="39">
        <v>0.01</v>
      </c>
      <c r="E841" s="39">
        <v>20.99</v>
      </c>
      <c r="F841" s="39">
        <v>4.8099999999999996</v>
      </c>
      <c r="G841" s="39">
        <v>0.57999999999999996</v>
      </c>
      <c r="H841" s="39">
        <v>-9.1080000000000005</v>
      </c>
      <c r="I841" s="42">
        <f>IF(Table2[[#This Row],[Order Priority]]=Introduction!$B$42,1,0)</f>
        <v>1</v>
      </c>
      <c r="J841" s="42">
        <f>IF(Table2[[#This Row],[Order Priority]]=Introduction!$B$43,1,0)</f>
        <v>0</v>
      </c>
      <c r="K841" s="42">
        <f>IF(Table2[[#This Row],[Order Priority]]=Introduction!$B$44,1,0)</f>
        <v>0</v>
      </c>
      <c r="L841" s="42">
        <f>IF(Table2[[#This Row],[Order Priority]]=Introduction!$B$45,1,0)</f>
        <v>0</v>
      </c>
      <c r="M841" s="42">
        <f>IF(Table2[[#This Row],[Ship Mode]]=Introduction!$C$42,1,0)</f>
        <v>0</v>
      </c>
      <c r="N841" s="41">
        <f>IF(Table2[[#This Row],[Ship Mode]]=Introduction!$C$44,1,0)</f>
        <v>1</v>
      </c>
      <c r="O841" s="41">
        <f>IF(Table2[[#This Row],[Customer Segment]]=Introduction!$D$45,1,0)</f>
        <v>0</v>
      </c>
      <c r="P841" s="41">
        <f>IF(Table2[[#This Row],[Customer Segment]]=Introduction!$D$42,1,0)</f>
        <v>0</v>
      </c>
      <c r="Q841" s="41">
        <f>IF(Table2[[#This Row],[Customer Segment]]=Introduction!$D$44,1,0)</f>
        <v>0</v>
      </c>
      <c r="R841" s="1">
        <v>93.81</v>
      </c>
      <c r="S8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591.84348200635566</v>
      </c>
    </row>
    <row r="842" spans="1:19" x14ac:dyDescent="0.2">
      <c r="A842" s="1" t="s">
        <v>13</v>
      </c>
      <c r="B842" s="1" t="s">
        <v>2</v>
      </c>
      <c r="C842" s="1" t="s">
        <v>3</v>
      </c>
      <c r="D842" s="37">
        <v>0.08</v>
      </c>
      <c r="E842" s="37">
        <v>355.98</v>
      </c>
      <c r="F842" s="37">
        <v>58.92</v>
      </c>
      <c r="G842" s="37">
        <v>0.64</v>
      </c>
      <c r="H842" s="37">
        <v>103.83</v>
      </c>
      <c r="I842" s="42">
        <f>IF(Table2[[#This Row],[Order Priority]]=Introduction!$B$42,1,0)</f>
        <v>0</v>
      </c>
      <c r="J842" s="42">
        <f>IF(Table2[[#This Row],[Order Priority]]=Introduction!$B$43,1,0)</f>
        <v>1</v>
      </c>
      <c r="K842" s="42">
        <f>IF(Table2[[#This Row],[Order Priority]]=Introduction!$B$44,1,0)</f>
        <v>0</v>
      </c>
      <c r="L842" s="42">
        <f>IF(Table2[[#This Row],[Order Priority]]=Introduction!$B$45,1,0)</f>
        <v>0</v>
      </c>
      <c r="M842" s="42">
        <f>IF(Table2[[#This Row],[Ship Mode]]=Introduction!$C$42,1,0)</f>
        <v>1</v>
      </c>
      <c r="N842" s="41">
        <f>IF(Table2[[#This Row],[Ship Mode]]=Introduction!$C$44,1,0)</f>
        <v>0</v>
      </c>
      <c r="O842" s="41">
        <f>IF(Table2[[#This Row],[Customer Segment]]=Introduction!$D$45,1,0)</f>
        <v>1</v>
      </c>
      <c r="P842" s="41">
        <f>IF(Table2[[#This Row],[Customer Segment]]=Introduction!$D$42,1,0)</f>
        <v>0</v>
      </c>
      <c r="Q842" s="41">
        <f>IF(Table2[[#This Row],[Customer Segment]]=Introduction!$D$44,1,0)</f>
        <v>0</v>
      </c>
      <c r="R842" s="34">
        <v>1350.94</v>
      </c>
      <c r="S8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3151.1507708488675</v>
      </c>
    </row>
    <row r="843" spans="1:19" x14ac:dyDescent="0.2">
      <c r="A843" s="1" t="s">
        <v>13</v>
      </c>
      <c r="B843" s="1" t="s">
        <v>14</v>
      </c>
      <c r="C843" s="1" t="s">
        <v>15</v>
      </c>
      <c r="D843" s="39">
        <v>0.01</v>
      </c>
      <c r="E843" s="39">
        <v>26.17</v>
      </c>
      <c r="F843" s="39">
        <v>1.39</v>
      </c>
      <c r="G843" s="39">
        <v>0.38</v>
      </c>
      <c r="H843" s="39">
        <v>237.04259999999999</v>
      </c>
      <c r="I843" s="42">
        <f>IF(Table2[[#This Row],[Order Priority]]=Introduction!$B$42,1,0)</f>
        <v>0</v>
      </c>
      <c r="J843" s="42">
        <f>IF(Table2[[#This Row],[Order Priority]]=Introduction!$B$43,1,0)</f>
        <v>1</v>
      </c>
      <c r="K843" s="42">
        <f>IF(Table2[[#This Row],[Order Priority]]=Introduction!$B$44,1,0)</f>
        <v>0</v>
      </c>
      <c r="L843" s="42">
        <f>IF(Table2[[#This Row],[Order Priority]]=Introduction!$B$45,1,0)</f>
        <v>0</v>
      </c>
      <c r="M843" s="42">
        <f>IF(Table2[[#This Row],[Ship Mode]]=Introduction!$C$42,1,0)</f>
        <v>0</v>
      </c>
      <c r="N843" s="41">
        <f>IF(Table2[[#This Row],[Ship Mode]]=Introduction!$C$44,1,0)</f>
        <v>1</v>
      </c>
      <c r="O843" s="41">
        <f>IF(Table2[[#This Row],[Customer Segment]]=Introduction!$D$45,1,0)</f>
        <v>0</v>
      </c>
      <c r="P843" s="41">
        <f>IF(Table2[[#This Row],[Customer Segment]]=Introduction!$D$42,1,0)</f>
        <v>1</v>
      </c>
      <c r="Q843" s="41">
        <f>IF(Table2[[#This Row],[Customer Segment]]=Introduction!$D$44,1,0)</f>
        <v>0</v>
      </c>
      <c r="R843" s="1">
        <v>343.54</v>
      </c>
      <c r="S8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277.93911995884395</v>
      </c>
    </row>
    <row r="844" spans="1:19" x14ac:dyDescent="0.2">
      <c r="A844" s="1" t="s">
        <v>92</v>
      </c>
      <c r="B844" s="1" t="s">
        <v>14</v>
      </c>
      <c r="C844" s="1" t="s">
        <v>47</v>
      </c>
      <c r="D844" s="37">
        <v>0</v>
      </c>
      <c r="E844" s="37">
        <v>43.98</v>
      </c>
      <c r="F844" s="37">
        <v>8.99</v>
      </c>
      <c r="G844" s="37">
        <v>0.57999999999999996</v>
      </c>
      <c r="H844" s="37">
        <v>829.46699999999998</v>
      </c>
      <c r="I844" s="42">
        <f>IF(Table2[[#This Row],[Order Priority]]=Introduction!$B$42,1,0)</f>
        <v>0</v>
      </c>
      <c r="J844" s="42">
        <f>IF(Table2[[#This Row],[Order Priority]]=Introduction!$B$43,1,0)</f>
        <v>0</v>
      </c>
      <c r="K844" s="42">
        <f>IF(Table2[[#This Row],[Order Priority]]=Introduction!$B$44,1,0)</f>
        <v>0</v>
      </c>
      <c r="L844" s="42">
        <f>IF(Table2[[#This Row],[Order Priority]]=Introduction!$B$45,1,0)</f>
        <v>1</v>
      </c>
      <c r="M844" s="42">
        <f>IF(Table2[[#This Row],[Ship Mode]]=Introduction!$C$42,1,0)</f>
        <v>0</v>
      </c>
      <c r="N844" s="41">
        <f>IF(Table2[[#This Row],[Ship Mode]]=Introduction!$C$44,1,0)</f>
        <v>1</v>
      </c>
      <c r="O844" s="41">
        <f>IF(Table2[[#This Row],[Customer Segment]]=Introduction!$D$45,1,0)</f>
        <v>0</v>
      </c>
      <c r="P844" s="41">
        <f>IF(Table2[[#This Row],[Customer Segment]]=Introduction!$D$42,1,0)</f>
        <v>0</v>
      </c>
      <c r="Q844" s="41">
        <f>IF(Table2[[#This Row],[Customer Segment]]=Introduction!$D$44,1,0)</f>
        <v>1</v>
      </c>
      <c r="R844" s="34">
        <v>650.70000000000005</v>
      </c>
      <c r="S8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1397.9294235375432</v>
      </c>
    </row>
    <row r="845" spans="1:19" x14ac:dyDescent="0.2">
      <c r="A845" s="1" t="s">
        <v>92</v>
      </c>
      <c r="B845" s="1" t="s">
        <v>63</v>
      </c>
      <c r="C845" s="1" t="s">
        <v>3</v>
      </c>
      <c r="D845" s="39">
        <v>0.01</v>
      </c>
      <c r="E845" s="39">
        <v>78.650000000000006</v>
      </c>
      <c r="F845" s="39">
        <v>13.99</v>
      </c>
      <c r="G845" s="39">
        <v>0.52</v>
      </c>
      <c r="H845" s="39">
        <v>442.36590000000001</v>
      </c>
      <c r="I845" s="42">
        <f>IF(Table2[[#This Row],[Order Priority]]=Introduction!$B$42,1,0)</f>
        <v>0</v>
      </c>
      <c r="J845" s="42">
        <f>IF(Table2[[#This Row],[Order Priority]]=Introduction!$B$43,1,0)</f>
        <v>0</v>
      </c>
      <c r="K845" s="42">
        <f>IF(Table2[[#This Row],[Order Priority]]=Introduction!$B$44,1,0)</f>
        <v>0</v>
      </c>
      <c r="L845" s="42">
        <f>IF(Table2[[#This Row],[Order Priority]]=Introduction!$B$45,1,0)</f>
        <v>1</v>
      </c>
      <c r="M845" s="42">
        <f>IF(Table2[[#This Row],[Ship Mode]]=Introduction!$C$42,1,0)</f>
        <v>0</v>
      </c>
      <c r="N845" s="41">
        <f>IF(Table2[[#This Row],[Ship Mode]]=Introduction!$C$44,1,0)</f>
        <v>0</v>
      </c>
      <c r="O845" s="41">
        <f>IF(Table2[[#This Row],[Customer Segment]]=Introduction!$D$45,1,0)</f>
        <v>1</v>
      </c>
      <c r="P845" s="41">
        <f>IF(Table2[[#This Row],[Customer Segment]]=Introduction!$D$42,1,0)</f>
        <v>0</v>
      </c>
      <c r="Q845" s="41">
        <f>IF(Table2[[#This Row],[Customer Segment]]=Introduction!$D$44,1,0)</f>
        <v>0</v>
      </c>
      <c r="R845" s="1">
        <v>641.11</v>
      </c>
      <c r="S8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1070.1808435056932</v>
      </c>
    </row>
    <row r="846" spans="1:19" x14ac:dyDescent="0.2">
      <c r="A846" s="1" t="s">
        <v>92</v>
      </c>
      <c r="B846" s="1" t="s">
        <v>14</v>
      </c>
      <c r="C846" s="1" t="s">
        <v>70</v>
      </c>
      <c r="D846" s="37">
        <v>0.03</v>
      </c>
      <c r="E846" s="37">
        <v>55.98</v>
      </c>
      <c r="F846" s="37">
        <v>4.8600000000000003</v>
      </c>
      <c r="G846" s="37">
        <v>0.36</v>
      </c>
      <c r="H846" s="37">
        <v>526.04219999999998</v>
      </c>
      <c r="I846" s="42">
        <f>IF(Table2[[#This Row],[Order Priority]]=Introduction!$B$42,1,0)</f>
        <v>0</v>
      </c>
      <c r="J846" s="42">
        <f>IF(Table2[[#This Row],[Order Priority]]=Introduction!$B$43,1,0)</f>
        <v>0</v>
      </c>
      <c r="K846" s="42">
        <f>IF(Table2[[#This Row],[Order Priority]]=Introduction!$B$44,1,0)</f>
        <v>0</v>
      </c>
      <c r="L846" s="42">
        <f>IF(Table2[[#This Row],[Order Priority]]=Introduction!$B$45,1,0)</f>
        <v>1</v>
      </c>
      <c r="M846" s="42">
        <f>IF(Table2[[#This Row],[Ship Mode]]=Introduction!$C$42,1,0)</f>
        <v>0</v>
      </c>
      <c r="N846" s="41">
        <f>IF(Table2[[#This Row],[Ship Mode]]=Introduction!$C$44,1,0)</f>
        <v>1</v>
      </c>
      <c r="O846" s="41">
        <f>IF(Table2[[#This Row],[Customer Segment]]=Introduction!$D$45,1,0)</f>
        <v>0</v>
      </c>
      <c r="P846" s="41">
        <f>IF(Table2[[#This Row],[Customer Segment]]=Introduction!$D$42,1,0)</f>
        <v>0</v>
      </c>
      <c r="Q846" s="41">
        <f>IF(Table2[[#This Row],[Customer Segment]]=Introduction!$D$44,1,0)</f>
        <v>0</v>
      </c>
      <c r="R846" s="34">
        <v>762.38</v>
      </c>
      <c r="S8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777.53750113532283</v>
      </c>
    </row>
    <row r="847" spans="1:19" x14ac:dyDescent="0.2">
      <c r="A847" s="1" t="s">
        <v>92</v>
      </c>
      <c r="B847" s="1" t="s">
        <v>2</v>
      </c>
      <c r="C847" s="1" t="s">
        <v>70</v>
      </c>
      <c r="D847" s="39">
        <v>0.01</v>
      </c>
      <c r="E847" s="39">
        <v>220.98</v>
      </c>
      <c r="F847" s="39">
        <v>64.66</v>
      </c>
      <c r="G847" s="39">
        <v>0.62</v>
      </c>
      <c r="H847" s="39">
        <v>1049.03</v>
      </c>
      <c r="I847" s="42">
        <f>IF(Table2[[#This Row],[Order Priority]]=Introduction!$B$42,1,0)</f>
        <v>0</v>
      </c>
      <c r="J847" s="42">
        <f>IF(Table2[[#This Row],[Order Priority]]=Introduction!$B$43,1,0)</f>
        <v>0</v>
      </c>
      <c r="K847" s="42">
        <f>IF(Table2[[#This Row],[Order Priority]]=Introduction!$B$44,1,0)</f>
        <v>0</v>
      </c>
      <c r="L847" s="42">
        <f>IF(Table2[[#This Row],[Order Priority]]=Introduction!$B$45,1,0)</f>
        <v>1</v>
      </c>
      <c r="M847" s="42">
        <f>IF(Table2[[#This Row],[Ship Mode]]=Introduction!$C$42,1,0)</f>
        <v>1</v>
      </c>
      <c r="N847" s="41">
        <f>IF(Table2[[#This Row],[Ship Mode]]=Introduction!$C$44,1,0)</f>
        <v>0</v>
      </c>
      <c r="O847" s="41">
        <f>IF(Table2[[#This Row],[Customer Segment]]=Introduction!$D$45,1,0)</f>
        <v>0</v>
      </c>
      <c r="P847" s="41">
        <f>IF(Table2[[#This Row],[Customer Segment]]=Introduction!$D$42,1,0)</f>
        <v>0</v>
      </c>
      <c r="Q847" s="41">
        <f>IF(Table2[[#This Row],[Customer Segment]]=Introduction!$D$44,1,0)</f>
        <v>0</v>
      </c>
      <c r="R847" s="1">
        <v>2591.09</v>
      </c>
      <c r="S8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3908.6542407454435</v>
      </c>
    </row>
    <row r="848" spans="1:19" x14ac:dyDescent="0.2">
      <c r="A848" s="1" t="s">
        <v>92</v>
      </c>
      <c r="B848" s="1" t="s">
        <v>2</v>
      </c>
      <c r="C848" s="1" t="s">
        <v>70</v>
      </c>
      <c r="D848" s="37">
        <v>0.01</v>
      </c>
      <c r="E848" s="37">
        <v>220.98</v>
      </c>
      <c r="F848" s="37">
        <v>64.66</v>
      </c>
      <c r="G848" s="37">
        <v>0.62</v>
      </c>
      <c r="H848" s="37">
        <v>1049.03</v>
      </c>
      <c r="I848" s="42">
        <f>IF(Table2[[#This Row],[Order Priority]]=Introduction!$B$42,1,0)</f>
        <v>0</v>
      </c>
      <c r="J848" s="42">
        <f>IF(Table2[[#This Row],[Order Priority]]=Introduction!$B$43,1,0)</f>
        <v>0</v>
      </c>
      <c r="K848" s="42">
        <f>IF(Table2[[#This Row],[Order Priority]]=Introduction!$B$44,1,0)</f>
        <v>0</v>
      </c>
      <c r="L848" s="42">
        <f>IF(Table2[[#This Row],[Order Priority]]=Introduction!$B$45,1,0)</f>
        <v>1</v>
      </c>
      <c r="M848" s="42">
        <f>IF(Table2[[#This Row],[Ship Mode]]=Introduction!$C$42,1,0)</f>
        <v>1</v>
      </c>
      <c r="N848" s="41">
        <f>IF(Table2[[#This Row],[Ship Mode]]=Introduction!$C$44,1,0)</f>
        <v>0</v>
      </c>
      <c r="O848" s="41">
        <f>IF(Table2[[#This Row],[Customer Segment]]=Introduction!$D$45,1,0)</f>
        <v>0</v>
      </c>
      <c r="P848" s="41">
        <f>IF(Table2[[#This Row],[Customer Segment]]=Introduction!$D$42,1,0)</f>
        <v>0</v>
      </c>
      <c r="Q848" s="41">
        <f>IF(Table2[[#This Row],[Customer Segment]]=Introduction!$D$44,1,0)</f>
        <v>0</v>
      </c>
      <c r="R848" s="34">
        <v>10364.36</v>
      </c>
      <c r="S8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3908.6542407454435</v>
      </c>
    </row>
    <row r="849" spans="1:19" x14ac:dyDescent="0.2">
      <c r="A849" s="1" t="s">
        <v>46</v>
      </c>
      <c r="B849" s="1" t="s">
        <v>14</v>
      </c>
      <c r="C849" s="1" t="s">
        <v>70</v>
      </c>
      <c r="D849" s="39">
        <v>0.05</v>
      </c>
      <c r="E849" s="39">
        <v>2.88</v>
      </c>
      <c r="F849" s="39">
        <v>0.5</v>
      </c>
      <c r="G849" s="39">
        <v>0.36</v>
      </c>
      <c r="H849" s="39">
        <v>6.0513000000000003</v>
      </c>
      <c r="I849" s="42">
        <f>IF(Table2[[#This Row],[Order Priority]]=Introduction!$B$42,1,0)</f>
        <v>0</v>
      </c>
      <c r="J849" s="42">
        <f>IF(Table2[[#This Row],[Order Priority]]=Introduction!$B$43,1,0)</f>
        <v>0</v>
      </c>
      <c r="K849" s="42">
        <f>IF(Table2[[#This Row],[Order Priority]]=Introduction!$B$44,1,0)</f>
        <v>0</v>
      </c>
      <c r="L849" s="42">
        <f>IF(Table2[[#This Row],[Order Priority]]=Introduction!$B$45,1,0)</f>
        <v>0</v>
      </c>
      <c r="M849" s="42">
        <f>IF(Table2[[#This Row],[Ship Mode]]=Introduction!$C$42,1,0)</f>
        <v>0</v>
      </c>
      <c r="N849" s="41">
        <f>IF(Table2[[#This Row],[Ship Mode]]=Introduction!$C$44,1,0)</f>
        <v>1</v>
      </c>
      <c r="O849" s="41">
        <f>IF(Table2[[#This Row],[Customer Segment]]=Introduction!$D$45,1,0)</f>
        <v>0</v>
      </c>
      <c r="P849" s="41">
        <f>IF(Table2[[#This Row],[Customer Segment]]=Introduction!$D$42,1,0)</f>
        <v>0</v>
      </c>
      <c r="Q849" s="41">
        <f>IF(Table2[[#This Row],[Customer Segment]]=Introduction!$D$44,1,0)</f>
        <v>0</v>
      </c>
      <c r="R849" s="1">
        <v>8.77</v>
      </c>
      <c r="S8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133.22359049118938</v>
      </c>
    </row>
    <row r="850" spans="1:19" x14ac:dyDescent="0.2">
      <c r="A850" s="1" t="s">
        <v>1</v>
      </c>
      <c r="B850" s="1" t="s">
        <v>14</v>
      </c>
      <c r="C850" s="1" t="s">
        <v>70</v>
      </c>
      <c r="D850" s="37">
        <v>0.06</v>
      </c>
      <c r="E850" s="37">
        <v>5.34</v>
      </c>
      <c r="F850" s="37">
        <v>5.63</v>
      </c>
      <c r="G850" s="37">
        <v>0.39</v>
      </c>
      <c r="H850" s="37">
        <v>-82.822999999999993</v>
      </c>
      <c r="I850" s="42">
        <f>IF(Table2[[#This Row],[Order Priority]]=Introduction!$B$42,1,0)</f>
        <v>1</v>
      </c>
      <c r="J850" s="42">
        <f>IF(Table2[[#This Row],[Order Priority]]=Introduction!$B$43,1,0)</f>
        <v>0</v>
      </c>
      <c r="K850" s="42">
        <f>IF(Table2[[#This Row],[Order Priority]]=Introduction!$B$44,1,0)</f>
        <v>0</v>
      </c>
      <c r="L850" s="42">
        <f>IF(Table2[[#This Row],[Order Priority]]=Introduction!$B$45,1,0)</f>
        <v>0</v>
      </c>
      <c r="M850" s="42">
        <f>IF(Table2[[#This Row],[Ship Mode]]=Introduction!$C$42,1,0)</f>
        <v>0</v>
      </c>
      <c r="N850" s="41">
        <f>IF(Table2[[#This Row],[Ship Mode]]=Introduction!$C$44,1,0)</f>
        <v>1</v>
      </c>
      <c r="O850" s="41">
        <f>IF(Table2[[#This Row],[Customer Segment]]=Introduction!$D$45,1,0)</f>
        <v>0</v>
      </c>
      <c r="P850" s="41">
        <f>IF(Table2[[#This Row],[Customer Segment]]=Introduction!$D$42,1,0)</f>
        <v>0</v>
      </c>
      <c r="Q850" s="41">
        <f>IF(Table2[[#This Row],[Customer Segment]]=Introduction!$D$44,1,0)</f>
        <v>0</v>
      </c>
      <c r="R850" s="34">
        <v>38.65</v>
      </c>
      <c r="S8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299.02061114264603</v>
      </c>
    </row>
    <row r="851" spans="1:19" x14ac:dyDescent="0.2">
      <c r="A851" s="1" t="s">
        <v>1</v>
      </c>
      <c r="B851" s="1" t="s">
        <v>63</v>
      </c>
      <c r="C851" s="1" t="s">
        <v>70</v>
      </c>
      <c r="D851" s="39">
        <v>7.0000000000000007E-2</v>
      </c>
      <c r="E851" s="39">
        <v>65.989999999999995</v>
      </c>
      <c r="F851" s="39">
        <v>5.26</v>
      </c>
      <c r="G851" s="39">
        <v>0.56000000000000005</v>
      </c>
      <c r="H851" s="39">
        <v>107.08199999999999</v>
      </c>
      <c r="I851" s="42">
        <f>IF(Table2[[#This Row],[Order Priority]]=Introduction!$B$42,1,0)</f>
        <v>1</v>
      </c>
      <c r="J851" s="42">
        <f>IF(Table2[[#This Row],[Order Priority]]=Introduction!$B$43,1,0)</f>
        <v>0</v>
      </c>
      <c r="K851" s="42">
        <f>IF(Table2[[#This Row],[Order Priority]]=Introduction!$B$44,1,0)</f>
        <v>0</v>
      </c>
      <c r="L851" s="42">
        <f>IF(Table2[[#This Row],[Order Priority]]=Introduction!$B$45,1,0)</f>
        <v>0</v>
      </c>
      <c r="M851" s="42">
        <f>IF(Table2[[#This Row],[Ship Mode]]=Introduction!$C$42,1,0)</f>
        <v>0</v>
      </c>
      <c r="N851" s="41">
        <f>IF(Table2[[#This Row],[Ship Mode]]=Introduction!$C$44,1,0)</f>
        <v>0</v>
      </c>
      <c r="O851" s="41">
        <f>IF(Table2[[#This Row],[Customer Segment]]=Introduction!$D$45,1,0)</f>
        <v>0</v>
      </c>
      <c r="P851" s="41">
        <f>IF(Table2[[#This Row],[Customer Segment]]=Introduction!$D$42,1,0)</f>
        <v>0</v>
      </c>
      <c r="Q851" s="41">
        <f>IF(Table2[[#This Row],[Customer Segment]]=Introduction!$D$44,1,0)</f>
        <v>0</v>
      </c>
      <c r="R851" s="1">
        <v>279.83</v>
      </c>
      <c r="S8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725.76574038448177</v>
      </c>
    </row>
    <row r="852" spans="1:19" x14ac:dyDescent="0.2">
      <c r="A852" s="1" t="s">
        <v>1</v>
      </c>
      <c r="B852" s="1" t="s">
        <v>14</v>
      </c>
      <c r="C852" s="1" t="s">
        <v>3</v>
      </c>
      <c r="D852" s="37">
        <v>0.08</v>
      </c>
      <c r="E852" s="37">
        <v>30.73</v>
      </c>
      <c r="F852" s="37">
        <v>4</v>
      </c>
      <c r="G852" s="37">
        <v>0.75</v>
      </c>
      <c r="H852" s="37">
        <v>-45.07</v>
      </c>
      <c r="I852" s="42">
        <f>IF(Table2[[#This Row],[Order Priority]]=Introduction!$B$42,1,0)</f>
        <v>1</v>
      </c>
      <c r="J852" s="42">
        <f>IF(Table2[[#This Row],[Order Priority]]=Introduction!$B$43,1,0)</f>
        <v>0</v>
      </c>
      <c r="K852" s="42">
        <f>IF(Table2[[#This Row],[Order Priority]]=Introduction!$B$44,1,0)</f>
        <v>0</v>
      </c>
      <c r="L852" s="42">
        <f>IF(Table2[[#This Row],[Order Priority]]=Introduction!$B$45,1,0)</f>
        <v>0</v>
      </c>
      <c r="M852" s="42">
        <f>IF(Table2[[#This Row],[Ship Mode]]=Introduction!$C$42,1,0)</f>
        <v>0</v>
      </c>
      <c r="N852" s="41">
        <f>IF(Table2[[#This Row],[Ship Mode]]=Introduction!$C$44,1,0)</f>
        <v>1</v>
      </c>
      <c r="O852" s="41">
        <f>IF(Table2[[#This Row],[Customer Segment]]=Introduction!$D$45,1,0)</f>
        <v>1</v>
      </c>
      <c r="P852" s="41">
        <f>IF(Table2[[#This Row],[Customer Segment]]=Introduction!$D$42,1,0)</f>
        <v>0</v>
      </c>
      <c r="Q852" s="41">
        <f>IF(Table2[[#This Row],[Customer Segment]]=Introduction!$D$44,1,0)</f>
        <v>0</v>
      </c>
      <c r="R852" s="34">
        <v>429.33</v>
      </c>
      <c r="S8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649.152667052222</v>
      </c>
    </row>
    <row r="853" spans="1:19" x14ac:dyDescent="0.2">
      <c r="A853" s="1" t="s">
        <v>1</v>
      </c>
      <c r="B853" s="1" t="s">
        <v>14</v>
      </c>
      <c r="C853" s="1" t="s">
        <v>3</v>
      </c>
      <c r="D853" s="39">
        <v>0.05</v>
      </c>
      <c r="E853" s="39">
        <v>14.56</v>
      </c>
      <c r="F853" s="39">
        <v>3.5</v>
      </c>
      <c r="G853" s="39">
        <v>0.57999999999999996</v>
      </c>
      <c r="H853" s="39">
        <v>-8.5299999999999994</v>
      </c>
      <c r="I853" s="42">
        <f>IF(Table2[[#This Row],[Order Priority]]=Introduction!$B$42,1,0)</f>
        <v>1</v>
      </c>
      <c r="J853" s="42">
        <f>IF(Table2[[#This Row],[Order Priority]]=Introduction!$B$43,1,0)</f>
        <v>0</v>
      </c>
      <c r="K853" s="42">
        <f>IF(Table2[[#This Row],[Order Priority]]=Introduction!$B$44,1,0)</f>
        <v>0</v>
      </c>
      <c r="L853" s="42">
        <f>IF(Table2[[#This Row],[Order Priority]]=Introduction!$B$45,1,0)</f>
        <v>0</v>
      </c>
      <c r="M853" s="42">
        <f>IF(Table2[[#This Row],[Ship Mode]]=Introduction!$C$42,1,0)</f>
        <v>0</v>
      </c>
      <c r="N853" s="41">
        <f>IF(Table2[[#This Row],[Ship Mode]]=Introduction!$C$44,1,0)</f>
        <v>1</v>
      </c>
      <c r="O853" s="41">
        <f>IF(Table2[[#This Row],[Customer Segment]]=Introduction!$D$45,1,0)</f>
        <v>1</v>
      </c>
      <c r="P853" s="41">
        <f>IF(Table2[[#This Row],[Customer Segment]]=Introduction!$D$42,1,0)</f>
        <v>0</v>
      </c>
      <c r="Q853" s="41">
        <f>IF(Table2[[#This Row],[Customer Segment]]=Introduction!$D$44,1,0)</f>
        <v>0</v>
      </c>
      <c r="R853" s="1">
        <v>44.66</v>
      </c>
      <c r="S8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500.61135529277863</v>
      </c>
    </row>
    <row r="854" spans="1:19" x14ac:dyDescent="0.2">
      <c r="A854" s="1" t="s">
        <v>1</v>
      </c>
      <c r="B854" s="1" t="s">
        <v>14</v>
      </c>
      <c r="C854" s="1" t="s">
        <v>3</v>
      </c>
      <c r="D854" s="37">
        <v>0</v>
      </c>
      <c r="E854" s="37">
        <v>299.99</v>
      </c>
      <c r="F854" s="37">
        <v>11.64</v>
      </c>
      <c r="G854" s="37">
        <v>0.5</v>
      </c>
      <c r="H854" s="37">
        <v>285.95</v>
      </c>
      <c r="I854" s="42">
        <f>IF(Table2[[#This Row],[Order Priority]]=Introduction!$B$42,1,0)</f>
        <v>1</v>
      </c>
      <c r="J854" s="42">
        <f>IF(Table2[[#This Row],[Order Priority]]=Introduction!$B$43,1,0)</f>
        <v>0</v>
      </c>
      <c r="K854" s="42">
        <f>IF(Table2[[#This Row],[Order Priority]]=Introduction!$B$44,1,0)</f>
        <v>0</v>
      </c>
      <c r="L854" s="42">
        <f>IF(Table2[[#This Row],[Order Priority]]=Introduction!$B$45,1,0)</f>
        <v>0</v>
      </c>
      <c r="M854" s="42">
        <f>IF(Table2[[#This Row],[Ship Mode]]=Introduction!$C$42,1,0)</f>
        <v>0</v>
      </c>
      <c r="N854" s="41">
        <f>IF(Table2[[#This Row],[Ship Mode]]=Introduction!$C$44,1,0)</f>
        <v>1</v>
      </c>
      <c r="O854" s="41">
        <f>IF(Table2[[#This Row],[Customer Segment]]=Introduction!$D$45,1,0)</f>
        <v>1</v>
      </c>
      <c r="P854" s="41">
        <f>IF(Table2[[#This Row],[Customer Segment]]=Introduction!$D$42,1,0)</f>
        <v>0</v>
      </c>
      <c r="Q854" s="41">
        <f>IF(Table2[[#This Row],[Customer Segment]]=Introduction!$D$44,1,0)</f>
        <v>0</v>
      </c>
      <c r="R854" s="34">
        <v>1619.95</v>
      </c>
      <c r="S8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1888.0002664253136</v>
      </c>
    </row>
    <row r="855" spans="1:19" x14ac:dyDescent="0.2">
      <c r="A855" s="1" t="s">
        <v>13</v>
      </c>
      <c r="B855" s="1" t="s">
        <v>14</v>
      </c>
      <c r="C855" s="1" t="s">
        <v>47</v>
      </c>
      <c r="D855" s="39">
        <v>0.1</v>
      </c>
      <c r="E855" s="39">
        <v>24.92</v>
      </c>
      <c r="F855" s="39">
        <v>12.98</v>
      </c>
      <c r="G855" s="39">
        <v>0.39</v>
      </c>
      <c r="H855" s="39">
        <v>-45.816000000000003</v>
      </c>
      <c r="I855" s="42">
        <f>IF(Table2[[#This Row],[Order Priority]]=Introduction!$B$42,1,0)</f>
        <v>0</v>
      </c>
      <c r="J855" s="42">
        <f>IF(Table2[[#This Row],[Order Priority]]=Introduction!$B$43,1,0)</f>
        <v>1</v>
      </c>
      <c r="K855" s="42">
        <f>IF(Table2[[#This Row],[Order Priority]]=Introduction!$B$44,1,0)</f>
        <v>0</v>
      </c>
      <c r="L855" s="42">
        <f>IF(Table2[[#This Row],[Order Priority]]=Introduction!$B$45,1,0)</f>
        <v>0</v>
      </c>
      <c r="M855" s="42">
        <f>IF(Table2[[#This Row],[Ship Mode]]=Introduction!$C$42,1,0)</f>
        <v>0</v>
      </c>
      <c r="N855" s="41">
        <f>IF(Table2[[#This Row],[Ship Mode]]=Introduction!$C$44,1,0)</f>
        <v>1</v>
      </c>
      <c r="O855" s="41">
        <f>IF(Table2[[#This Row],[Customer Segment]]=Introduction!$D$45,1,0)</f>
        <v>0</v>
      </c>
      <c r="P855" s="41">
        <f>IF(Table2[[#This Row],[Customer Segment]]=Introduction!$D$42,1,0)</f>
        <v>0</v>
      </c>
      <c r="Q855" s="41">
        <f>IF(Table2[[#This Row],[Customer Segment]]=Introduction!$D$44,1,0)</f>
        <v>1</v>
      </c>
      <c r="R855" s="1">
        <v>70.819999999999993</v>
      </c>
      <c r="S8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312.91937234212708</v>
      </c>
    </row>
    <row r="856" spans="1:19" x14ac:dyDescent="0.2">
      <c r="A856" s="1" t="s">
        <v>13</v>
      </c>
      <c r="B856" s="1" t="s">
        <v>63</v>
      </c>
      <c r="C856" s="1" t="s">
        <v>47</v>
      </c>
      <c r="D856" s="37">
        <v>0</v>
      </c>
      <c r="E856" s="37">
        <v>12.28</v>
      </c>
      <c r="F856" s="37">
        <v>6.35</v>
      </c>
      <c r="G856" s="37">
        <v>0.38</v>
      </c>
      <c r="H856" s="37">
        <v>30.63</v>
      </c>
      <c r="I856" s="42">
        <f>IF(Table2[[#This Row],[Order Priority]]=Introduction!$B$42,1,0)</f>
        <v>0</v>
      </c>
      <c r="J856" s="42">
        <f>IF(Table2[[#This Row],[Order Priority]]=Introduction!$B$43,1,0)</f>
        <v>1</v>
      </c>
      <c r="K856" s="42">
        <f>IF(Table2[[#This Row],[Order Priority]]=Introduction!$B$44,1,0)</f>
        <v>0</v>
      </c>
      <c r="L856" s="42">
        <f>IF(Table2[[#This Row],[Order Priority]]=Introduction!$B$45,1,0)</f>
        <v>0</v>
      </c>
      <c r="M856" s="42">
        <f>IF(Table2[[#This Row],[Ship Mode]]=Introduction!$C$42,1,0)</f>
        <v>0</v>
      </c>
      <c r="N856" s="41">
        <f>IF(Table2[[#This Row],[Ship Mode]]=Introduction!$C$44,1,0)</f>
        <v>0</v>
      </c>
      <c r="O856" s="41">
        <f>IF(Table2[[#This Row],[Customer Segment]]=Introduction!$D$45,1,0)</f>
        <v>0</v>
      </c>
      <c r="P856" s="41">
        <f>IF(Table2[[#This Row],[Customer Segment]]=Introduction!$D$42,1,0)</f>
        <v>0</v>
      </c>
      <c r="Q856" s="41">
        <f>IF(Table2[[#This Row],[Customer Segment]]=Introduction!$D$44,1,0)</f>
        <v>1</v>
      </c>
      <c r="R856" s="34">
        <v>90.44</v>
      </c>
      <c r="S8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143.90601159396965</v>
      </c>
    </row>
    <row r="857" spans="1:19" x14ac:dyDescent="0.2">
      <c r="A857" s="1" t="s">
        <v>13</v>
      </c>
      <c r="B857" s="1" t="s">
        <v>63</v>
      </c>
      <c r="C857" s="1" t="s">
        <v>70</v>
      </c>
      <c r="D857" s="39">
        <v>0.03</v>
      </c>
      <c r="E857" s="39">
        <v>40.97</v>
      </c>
      <c r="F857" s="39">
        <v>8.99</v>
      </c>
      <c r="G857" s="39">
        <v>0.59</v>
      </c>
      <c r="H857" s="39">
        <v>-177.05799999999999</v>
      </c>
      <c r="I857" s="42">
        <f>IF(Table2[[#This Row],[Order Priority]]=Introduction!$B$42,1,0)</f>
        <v>0</v>
      </c>
      <c r="J857" s="42">
        <f>IF(Table2[[#This Row],[Order Priority]]=Introduction!$B$43,1,0)</f>
        <v>1</v>
      </c>
      <c r="K857" s="42">
        <f>IF(Table2[[#This Row],[Order Priority]]=Introduction!$B$44,1,0)</f>
        <v>0</v>
      </c>
      <c r="L857" s="42">
        <f>IF(Table2[[#This Row],[Order Priority]]=Introduction!$B$45,1,0)</f>
        <v>0</v>
      </c>
      <c r="M857" s="42">
        <f>IF(Table2[[#This Row],[Ship Mode]]=Introduction!$C$42,1,0)</f>
        <v>0</v>
      </c>
      <c r="N857" s="41">
        <f>IF(Table2[[#This Row],[Ship Mode]]=Introduction!$C$44,1,0)</f>
        <v>0</v>
      </c>
      <c r="O857" s="41">
        <f>IF(Table2[[#This Row],[Customer Segment]]=Introduction!$D$45,1,0)</f>
        <v>0</v>
      </c>
      <c r="P857" s="41">
        <f>IF(Table2[[#This Row],[Customer Segment]]=Introduction!$D$42,1,0)</f>
        <v>0</v>
      </c>
      <c r="Q857" s="41">
        <f>IF(Table2[[#This Row],[Customer Segment]]=Introduction!$D$44,1,0)</f>
        <v>0</v>
      </c>
      <c r="R857" s="1">
        <v>207.22</v>
      </c>
      <c r="S8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218.37116351201425</v>
      </c>
    </row>
    <row r="858" spans="1:19" x14ac:dyDescent="0.2">
      <c r="A858" s="1" t="s">
        <v>13</v>
      </c>
      <c r="B858" s="1" t="s">
        <v>14</v>
      </c>
      <c r="C858" s="1" t="s">
        <v>70</v>
      </c>
      <c r="D858" s="37">
        <v>0</v>
      </c>
      <c r="E858" s="37">
        <v>21.98</v>
      </c>
      <c r="F858" s="37">
        <v>2.87</v>
      </c>
      <c r="G858" s="37">
        <v>0.55000000000000004</v>
      </c>
      <c r="H858" s="37">
        <v>21.096</v>
      </c>
      <c r="I858" s="42">
        <f>IF(Table2[[#This Row],[Order Priority]]=Introduction!$B$42,1,0)</f>
        <v>0</v>
      </c>
      <c r="J858" s="42">
        <f>IF(Table2[[#This Row],[Order Priority]]=Introduction!$B$43,1,0)</f>
        <v>1</v>
      </c>
      <c r="K858" s="42">
        <f>IF(Table2[[#This Row],[Order Priority]]=Introduction!$B$44,1,0)</f>
        <v>0</v>
      </c>
      <c r="L858" s="42">
        <f>IF(Table2[[#This Row],[Order Priority]]=Introduction!$B$45,1,0)</f>
        <v>0</v>
      </c>
      <c r="M858" s="42">
        <f>IF(Table2[[#This Row],[Ship Mode]]=Introduction!$C$42,1,0)</f>
        <v>0</v>
      </c>
      <c r="N858" s="41">
        <f>IF(Table2[[#This Row],[Ship Mode]]=Introduction!$C$44,1,0)</f>
        <v>1</v>
      </c>
      <c r="O858" s="41">
        <f>IF(Table2[[#This Row],[Customer Segment]]=Introduction!$D$45,1,0)</f>
        <v>0</v>
      </c>
      <c r="P858" s="41">
        <f>IF(Table2[[#This Row],[Customer Segment]]=Introduction!$D$42,1,0)</f>
        <v>0</v>
      </c>
      <c r="Q858" s="41">
        <f>IF(Table2[[#This Row],[Customer Segment]]=Introduction!$D$44,1,0)</f>
        <v>0</v>
      </c>
      <c r="R858" s="34">
        <v>360.03</v>
      </c>
      <c r="S8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261.42785844918933</v>
      </c>
    </row>
    <row r="859" spans="1:19" x14ac:dyDescent="0.2">
      <c r="A859" s="1" t="s">
        <v>13</v>
      </c>
      <c r="B859" s="1" t="s">
        <v>14</v>
      </c>
      <c r="C859" s="1" t="s">
        <v>15</v>
      </c>
      <c r="D859" s="39">
        <v>7.0000000000000007E-2</v>
      </c>
      <c r="E859" s="39">
        <v>28.99</v>
      </c>
      <c r="F859" s="39">
        <v>8.59</v>
      </c>
      <c r="G859" s="39">
        <v>0.56000000000000005</v>
      </c>
      <c r="H859" s="39">
        <v>-16.063739999999999</v>
      </c>
      <c r="I859" s="42">
        <f>IF(Table2[[#This Row],[Order Priority]]=Introduction!$B$42,1,0)</f>
        <v>0</v>
      </c>
      <c r="J859" s="42">
        <f>IF(Table2[[#This Row],[Order Priority]]=Introduction!$B$43,1,0)</f>
        <v>1</v>
      </c>
      <c r="K859" s="42">
        <f>IF(Table2[[#This Row],[Order Priority]]=Introduction!$B$44,1,0)</f>
        <v>0</v>
      </c>
      <c r="L859" s="42">
        <f>IF(Table2[[#This Row],[Order Priority]]=Introduction!$B$45,1,0)</f>
        <v>0</v>
      </c>
      <c r="M859" s="42">
        <f>IF(Table2[[#This Row],[Ship Mode]]=Introduction!$C$42,1,0)</f>
        <v>0</v>
      </c>
      <c r="N859" s="41">
        <f>IF(Table2[[#This Row],[Ship Mode]]=Introduction!$C$44,1,0)</f>
        <v>1</v>
      </c>
      <c r="O859" s="41">
        <f>IF(Table2[[#This Row],[Customer Segment]]=Introduction!$D$45,1,0)</f>
        <v>0</v>
      </c>
      <c r="P859" s="41">
        <f>IF(Table2[[#This Row],[Customer Segment]]=Introduction!$D$42,1,0)</f>
        <v>1</v>
      </c>
      <c r="Q859" s="41">
        <f>IF(Table2[[#This Row],[Customer Segment]]=Introduction!$D$44,1,0)</f>
        <v>0</v>
      </c>
      <c r="R859" s="1">
        <v>936.8</v>
      </c>
      <c r="S8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336.55331816048368</v>
      </c>
    </row>
    <row r="860" spans="1:19" x14ac:dyDescent="0.2">
      <c r="A860" s="1" t="s">
        <v>13</v>
      </c>
      <c r="B860" s="1" t="s">
        <v>14</v>
      </c>
      <c r="C860" s="1" t="s">
        <v>15</v>
      </c>
      <c r="D860" s="37">
        <v>7.0000000000000007E-2</v>
      </c>
      <c r="E860" s="37">
        <v>28.99</v>
      </c>
      <c r="F860" s="37">
        <v>8.59</v>
      </c>
      <c r="G860" s="37">
        <v>0.56000000000000005</v>
      </c>
      <c r="H860" s="37">
        <v>-12.077999999999999</v>
      </c>
      <c r="I860" s="42">
        <f>IF(Table2[[#This Row],[Order Priority]]=Introduction!$B$42,1,0)</f>
        <v>0</v>
      </c>
      <c r="J860" s="42">
        <f>IF(Table2[[#This Row],[Order Priority]]=Introduction!$B$43,1,0)</f>
        <v>1</v>
      </c>
      <c r="K860" s="42">
        <f>IF(Table2[[#This Row],[Order Priority]]=Introduction!$B$44,1,0)</f>
        <v>0</v>
      </c>
      <c r="L860" s="42">
        <f>IF(Table2[[#This Row],[Order Priority]]=Introduction!$B$45,1,0)</f>
        <v>0</v>
      </c>
      <c r="M860" s="42">
        <f>IF(Table2[[#This Row],[Ship Mode]]=Introduction!$C$42,1,0)</f>
        <v>0</v>
      </c>
      <c r="N860" s="41">
        <f>IF(Table2[[#This Row],[Ship Mode]]=Introduction!$C$44,1,0)</f>
        <v>1</v>
      </c>
      <c r="O860" s="41">
        <f>IF(Table2[[#This Row],[Customer Segment]]=Introduction!$D$45,1,0)</f>
        <v>0</v>
      </c>
      <c r="P860" s="41">
        <f>IF(Table2[[#This Row],[Customer Segment]]=Introduction!$D$42,1,0)</f>
        <v>1</v>
      </c>
      <c r="Q860" s="41">
        <f>IF(Table2[[#This Row],[Customer Segment]]=Introduction!$D$44,1,0)</f>
        <v>0</v>
      </c>
      <c r="R860" s="34">
        <v>240.21</v>
      </c>
      <c r="S8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340.63481844321194</v>
      </c>
    </row>
    <row r="861" spans="1:19" x14ac:dyDescent="0.2">
      <c r="A861" s="1" t="s">
        <v>13</v>
      </c>
      <c r="B861" s="1" t="s">
        <v>63</v>
      </c>
      <c r="C861" s="1" t="s">
        <v>70</v>
      </c>
      <c r="D861" s="39">
        <v>0.04</v>
      </c>
      <c r="E861" s="39">
        <v>39.479999999999997</v>
      </c>
      <c r="F861" s="39">
        <v>1.99</v>
      </c>
      <c r="G861" s="39">
        <v>0.54</v>
      </c>
      <c r="H861" s="39">
        <v>-1535.4864</v>
      </c>
      <c r="I861" s="42">
        <f>IF(Table2[[#This Row],[Order Priority]]=Introduction!$B$42,1,0)</f>
        <v>0</v>
      </c>
      <c r="J861" s="42">
        <f>IF(Table2[[#This Row],[Order Priority]]=Introduction!$B$43,1,0)</f>
        <v>1</v>
      </c>
      <c r="K861" s="42">
        <f>IF(Table2[[#This Row],[Order Priority]]=Introduction!$B$44,1,0)</f>
        <v>0</v>
      </c>
      <c r="L861" s="42">
        <f>IF(Table2[[#This Row],[Order Priority]]=Introduction!$B$45,1,0)</f>
        <v>0</v>
      </c>
      <c r="M861" s="42">
        <f>IF(Table2[[#This Row],[Ship Mode]]=Introduction!$C$42,1,0)</f>
        <v>0</v>
      </c>
      <c r="N861" s="41">
        <f>IF(Table2[[#This Row],[Ship Mode]]=Introduction!$C$44,1,0)</f>
        <v>0</v>
      </c>
      <c r="O861" s="41">
        <f>IF(Table2[[#This Row],[Customer Segment]]=Introduction!$D$45,1,0)</f>
        <v>0</v>
      </c>
      <c r="P861" s="41">
        <f>IF(Table2[[#This Row],[Customer Segment]]=Introduction!$D$42,1,0)</f>
        <v>0</v>
      </c>
      <c r="Q861" s="41">
        <f>IF(Table2[[#This Row],[Customer Segment]]=Introduction!$D$44,1,0)</f>
        <v>0</v>
      </c>
      <c r="R861" s="1">
        <v>332.16</v>
      </c>
      <c r="S8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-1419.0058895951997</v>
      </c>
    </row>
    <row r="862" spans="1:19" x14ac:dyDescent="0.2">
      <c r="A862" s="1" t="s">
        <v>13</v>
      </c>
      <c r="B862" s="1" t="s">
        <v>14</v>
      </c>
      <c r="C862" s="1" t="s">
        <v>70</v>
      </c>
      <c r="D862" s="37">
        <v>0</v>
      </c>
      <c r="E862" s="37">
        <v>8.1199999999999992</v>
      </c>
      <c r="F862" s="37">
        <v>2.83</v>
      </c>
      <c r="G862" s="37">
        <v>0.77</v>
      </c>
      <c r="H862" s="37">
        <v>-159.32</v>
      </c>
      <c r="I862" s="42">
        <f>IF(Table2[[#This Row],[Order Priority]]=Introduction!$B$42,1,0)</f>
        <v>0</v>
      </c>
      <c r="J862" s="42">
        <f>IF(Table2[[#This Row],[Order Priority]]=Introduction!$B$43,1,0)</f>
        <v>1</v>
      </c>
      <c r="K862" s="42">
        <f>IF(Table2[[#This Row],[Order Priority]]=Introduction!$B$44,1,0)</f>
        <v>0</v>
      </c>
      <c r="L862" s="42">
        <f>IF(Table2[[#This Row],[Order Priority]]=Introduction!$B$45,1,0)</f>
        <v>0</v>
      </c>
      <c r="M862" s="42">
        <f>IF(Table2[[#This Row],[Ship Mode]]=Introduction!$C$42,1,0)</f>
        <v>0</v>
      </c>
      <c r="N862" s="41">
        <f>IF(Table2[[#This Row],[Ship Mode]]=Introduction!$C$44,1,0)</f>
        <v>1</v>
      </c>
      <c r="O862" s="41">
        <f>IF(Table2[[#This Row],[Customer Segment]]=Introduction!$D$45,1,0)</f>
        <v>0</v>
      </c>
      <c r="P862" s="41">
        <f>IF(Table2[[#This Row],[Customer Segment]]=Introduction!$D$42,1,0)</f>
        <v>0</v>
      </c>
      <c r="Q862" s="41">
        <f>IF(Table2[[#This Row],[Customer Segment]]=Introduction!$D$44,1,0)</f>
        <v>0</v>
      </c>
      <c r="R862" s="34">
        <v>147.62</v>
      </c>
      <c r="S8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215.00629623687863</v>
      </c>
    </row>
    <row r="863" spans="1:19" x14ac:dyDescent="0.2">
      <c r="A863" s="1" t="s">
        <v>46</v>
      </c>
      <c r="B863" s="1" t="s">
        <v>63</v>
      </c>
      <c r="C863" s="1" t="s">
        <v>47</v>
      </c>
      <c r="D863" s="39">
        <v>0.06</v>
      </c>
      <c r="E863" s="39">
        <v>6.48</v>
      </c>
      <c r="F863" s="39">
        <v>5.14</v>
      </c>
      <c r="G863" s="39">
        <v>0.37</v>
      </c>
      <c r="H863" s="39">
        <v>-28.45</v>
      </c>
      <c r="I863" s="42">
        <f>IF(Table2[[#This Row],[Order Priority]]=Introduction!$B$42,1,0)</f>
        <v>0</v>
      </c>
      <c r="J863" s="42">
        <f>IF(Table2[[#This Row],[Order Priority]]=Introduction!$B$43,1,0)</f>
        <v>0</v>
      </c>
      <c r="K863" s="42">
        <f>IF(Table2[[#This Row],[Order Priority]]=Introduction!$B$44,1,0)</f>
        <v>0</v>
      </c>
      <c r="L863" s="42">
        <f>IF(Table2[[#This Row],[Order Priority]]=Introduction!$B$45,1,0)</f>
        <v>0</v>
      </c>
      <c r="M863" s="42">
        <f>IF(Table2[[#This Row],[Ship Mode]]=Introduction!$C$42,1,0)</f>
        <v>0</v>
      </c>
      <c r="N863" s="41">
        <f>IF(Table2[[#This Row],[Ship Mode]]=Introduction!$C$44,1,0)</f>
        <v>0</v>
      </c>
      <c r="O863" s="41">
        <f>IF(Table2[[#This Row],[Customer Segment]]=Introduction!$D$45,1,0)</f>
        <v>0</v>
      </c>
      <c r="P863" s="41">
        <f>IF(Table2[[#This Row],[Customer Segment]]=Introduction!$D$42,1,0)</f>
        <v>0</v>
      </c>
      <c r="Q863" s="41">
        <f>IF(Table2[[#This Row],[Customer Segment]]=Introduction!$D$44,1,0)</f>
        <v>1</v>
      </c>
      <c r="R863" s="1">
        <v>68.34</v>
      </c>
      <c r="S8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187.34604597880067</v>
      </c>
    </row>
    <row r="864" spans="1:19" x14ac:dyDescent="0.2">
      <c r="A864" s="1" t="s">
        <v>46</v>
      </c>
      <c r="B864" s="1" t="s">
        <v>14</v>
      </c>
      <c r="C864" s="1" t="s">
        <v>47</v>
      </c>
      <c r="D864" s="37">
        <v>0.02</v>
      </c>
      <c r="E864" s="37">
        <v>30.73</v>
      </c>
      <c r="F864" s="37">
        <v>4</v>
      </c>
      <c r="G864" s="37">
        <v>0.75</v>
      </c>
      <c r="H864" s="37">
        <v>72.78</v>
      </c>
      <c r="I864" s="42">
        <f>IF(Table2[[#This Row],[Order Priority]]=Introduction!$B$42,1,0)</f>
        <v>0</v>
      </c>
      <c r="J864" s="42">
        <f>IF(Table2[[#This Row],[Order Priority]]=Introduction!$B$43,1,0)</f>
        <v>0</v>
      </c>
      <c r="K864" s="42">
        <f>IF(Table2[[#This Row],[Order Priority]]=Introduction!$B$44,1,0)</f>
        <v>0</v>
      </c>
      <c r="L864" s="42">
        <f>IF(Table2[[#This Row],[Order Priority]]=Introduction!$B$45,1,0)</f>
        <v>0</v>
      </c>
      <c r="M864" s="42">
        <f>IF(Table2[[#This Row],[Ship Mode]]=Introduction!$C$42,1,0)</f>
        <v>0</v>
      </c>
      <c r="N864" s="41">
        <f>IF(Table2[[#This Row],[Ship Mode]]=Introduction!$C$44,1,0)</f>
        <v>1</v>
      </c>
      <c r="O864" s="41">
        <f>IF(Table2[[#This Row],[Customer Segment]]=Introduction!$D$45,1,0)</f>
        <v>0</v>
      </c>
      <c r="P864" s="41">
        <f>IF(Table2[[#This Row],[Customer Segment]]=Introduction!$D$42,1,0)</f>
        <v>0</v>
      </c>
      <c r="Q864" s="41">
        <f>IF(Table2[[#This Row],[Customer Segment]]=Introduction!$D$44,1,0)</f>
        <v>1</v>
      </c>
      <c r="R864" s="34">
        <v>522.22</v>
      </c>
      <c r="S8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759.97813523389209</v>
      </c>
    </row>
    <row r="865" spans="1:19" x14ac:dyDescent="0.2">
      <c r="A865" s="1" t="s">
        <v>46</v>
      </c>
      <c r="B865" s="1" t="s">
        <v>14</v>
      </c>
      <c r="C865" s="1" t="s">
        <v>15</v>
      </c>
      <c r="D865" s="39">
        <v>0.05</v>
      </c>
      <c r="E865" s="39">
        <v>4.9800000000000004</v>
      </c>
      <c r="F865" s="39">
        <v>0.49</v>
      </c>
      <c r="G865" s="39">
        <v>0.39</v>
      </c>
      <c r="H865" s="39">
        <v>3.84</v>
      </c>
      <c r="I865" s="42">
        <f>IF(Table2[[#This Row],[Order Priority]]=Introduction!$B$42,1,0)</f>
        <v>0</v>
      </c>
      <c r="J865" s="42">
        <f>IF(Table2[[#This Row],[Order Priority]]=Introduction!$B$43,1,0)</f>
        <v>0</v>
      </c>
      <c r="K865" s="42">
        <f>IF(Table2[[#This Row],[Order Priority]]=Introduction!$B$44,1,0)</f>
        <v>0</v>
      </c>
      <c r="L865" s="42">
        <f>IF(Table2[[#This Row],[Order Priority]]=Introduction!$B$45,1,0)</f>
        <v>0</v>
      </c>
      <c r="M865" s="42">
        <f>IF(Table2[[#This Row],[Ship Mode]]=Introduction!$C$42,1,0)</f>
        <v>0</v>
      </c>
      <c r="N865" s="41">
        <f>IF(Table2[[#This Row],[Ship Mode]]=Introduction!$C$44,1,0)</f>
        <v>1</v>
      </c>
      <c r="O865" s="41">
        <f>IF(Table2[[#This Row],[Customer Segment]]=Introduction!$D$45,1,0)</f>
        <v>0</v>
      </c>
      <c r="P865" s="41">
        <f>IF(Table2[[#This Row],[Customer Segment]]=Introduction!$D$42,1,0)</f>
        <v>1</v>
      </c>
      <c r="Q865" s="41">
        <f>IF(Table2[[#This Row],[Customer Segment]]=Introduction!$D$44,1,0)</f>
        <v>0</v>
      </c>
      <c r="R865" s="1">
        <v>14.2</v>
      </c>
      <c r="S8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133.26221304117217</v>
      </c>
    </row>
    <row r="866" spans="1:19" x14ac:dyDescent="0.2">
      <c r="A866" s="1" t="s">
        <v>1</v>
      </c>
      <c r="B866" s="1" t="s">
        <v>14</v>
      </c>
      <c r="C866" s="1" t="s">
        <v>47</v>
      </c>
      <c r="D866" s="37">
        <v>0.04</v>
      </c>
      <c r="E866" s="37">
        <v>3.08</v>
      </c>
      <c r="F866" s="37">
        <v>0.99</v>
      </c>
      <c r="G866" s="37">
        <v>0.37</v>
      </c>
      <c r="H866" s="37">
        <v>13.8</v>
      </c>
      <c r="I866" s="42">
        <f>IF(Table2[[#This Row],[Order Priority]]=Introduction!$B$42,1,0)</f>
        <v>1</v>
      </c>
      <c r="J866" s="42">
        <f>IF(Table2[[#This Row],[Order Priority]]=Introduction!$B$43,1,0)</f>
        <v>0</v>
      </c>
      <c r="K866" s="42">
        <f>IF(Table2[[#This Row],[Order Priority]]=Introduction!$B$44,1,0)</f>
        <v>0</v>
      </c>
      <c r="L866" s="42">
        <f>IF(Table2[[#This Row],[Order Priority]]=Introduction!$B$45,1,0)</f>
        <v>0</v>
      </c>
      <c r="M866" s="42">
        <f>IF(Table2[[#This Row],[Ship Mode]]=Introduction!$C$42,1,0)</f>
        <v>0</v>
      </c>
      <c r="N866" s="41">
        <f>IF(Table2[[#This Row],[Ship Mode]]=Introduction!$C$44,1,0)</f>
        <v>1</v>
      </c>
      <c r="O866" s="41">
        <f>IF(Table2[[#This Row],[Customer Segment]]=Introduction!$D$45,1,0)</f>
        <v>0</v>
      </c>
      <c r="P866" s="41">
        <f>IF(Table2[[#This Row],[Customer Segment]]=Introduction!$D$42,1,0)</f>
        <v>0</v>
      </c>
      <c r="Q866" s="41">
        <f>IF(Table2[[#This Row],[Customer Segment]]=Introduction!$D$44,1,0)</f>
        <v>1</v>
      </c>
      <c r="R866" s="34">
        <v>60.01</v>
      </c>
      <c r="S8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289.6697284051092</v>
      </c>
    </row>
    <row r="867" spans="1:19" x14ac:dyDescent="0.2">
      <c r="A867" s="1" t="s">
        <v>1</v>
      </c>
      <c r="B867" s="1" t="s">
        <v>14</v>
      </c>
      <c r="C867" s="1" t="s">
        <v>47</v>
      </c>
      <c r="D867" s="39">
        <v>0.02</v>
      </c>
      <c r="E867" s="39">
        <v>6.48</v>
      </c>
      <c r="F867" s="39">
        <v>5.9</v>
      </c>
      <c r="G867" s="39">
        <v>0.37</v>
      </c>
      <c r="H867" s="39">
        <v>4.3920000000000003</v>
      </c>
      <c r="I867" s="42">
        <f>IF(Table2[[#This Row],[Order Priority]]=Introduction!$B$42,1,0)</f>
        <v>1</v>
      </c>
      <c r="J867" s="42">
        <f>IF(Table2[[#This Row],[Order Priority]]=Introduction!$B$43,1,0)</f>
        <v>0</v>
      </c>
      <c r="K867" s="42">
        <f>IF(Table2[[#This Row],[Order Priority]]=Introduction!$B$44,1,0)</f>
        <v>0</v>
      </c>
      <c r="L867" s="42">
        <f>IF(Table2[[#This Row],[Order Priority]]=Introduction!$B$45,1,0)</f>
        <v>0</v>
      </c>
      <c r="M867" s="42">
        <f>IF(Table2[[#This Row],[Ship Mode]]=Introduction!$C$42,1,0)</f>
        <v>0</v>
      </c>
      <c r="N867" s="41">
        <f>IF(Table2[[#This Row],[Ship Mode]]=Introduction!$C$44,1,0)</f>
        <v>1</v>
      </c>
      <c r="O867" s="41">
        <f>IF(Table2[[#This Row],[Customer Segment]]=Introduction!$D$45,1,0)</f>
        <v>0</v>
      </c>
      <c r="P867" s="41">
        <f>IF(Table2[[#This Row],[Customer Segment]]=Introduction!$D$42,1,0)</f>
        <v>0</v>
      </c>
      <c r="Q867" s="41">
        <f>IF(Table2[[#This Row],[Customer Segment]]=Introduction!$D$44,1,0)</f>
        <v>1</v>
      </c>
      <c r="R867" s="1">
        <v>90.98</v>
      </c>
      <c r="S8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439.61445394483201</v>
      </c>
    </row>
    <row r="868" spans="1:19" x14ac:dyDescent="0.2">
      <c r="A868" s="1" t="s">
        <v>1</v>
      </c>
      <c r="B868" s="1" t="s">
        <v>14</v>
      </c>
      <c r="C868" s="1" t="s">
        <v>47</v>
      </c>
      <c r="D868" s="37">
        <v>0.04</v>
      </c>
      <c r="E868" s="37">
        <v>125.99</v>
      </c>
      <c r="F868" s="37">
        <v>4.2</v>
      </c>
      <c r="G868" s="37">
        <v>0.59</v>
      </c>
      <c r="H868" s="37">
        <v>-236.25</v>
      </c>
      <c r="I868" s="42">
        <f>IF(Table2[[#This Row],[Order Priority]]=Introduction!$B$42,1,0)</f>
        <v>1</v>
      </c>
      <c r="J868" s="42">
        <f>IF(Table2[[#This Row],[Order Priority]]=Introduction!$B$43,1,0)</f>
        <v>0</v>
      </c>
      <c r="K868" s="42">
        <f>IF(Table2[[#This Row],[Order Priority]]=Introduction!$B$44,1,0)</f>
        <v>0</v>
      </c>
      <c r="L868" s="42">
        <f>IF(Table2[[#This Row],[Order Priority]]=Introduction!$B$45,1,0)</f>
        <v>0</v>
      </c>
      <c r="M868" s="42">
        <f>IF(Table2[[#This Row],[Ship Mode]]=Introduction!$C$42,1,0)</f>
        <v>0</v>
      </c>
      <c r="N868" s="41">
        <f>IF(Table2[[#This Row],[Ship Mode]]=Introduction!$C$44,1,0)</f>
        <v>1</v>
      </c>
      <c r="O868" s="41">
        <f>IF(Table2[[#This Row],[Customer Segment]]=Introduction!$D$45,1,0)</f>
        <v>0</v>
      </c>
      <c r="P868" s="41">
        <f>IF(Table2[[#This Row],[Customer Segment]]=Introduction!$D$42,1,0)</f>
        <v>0</v>
      </c>
      <c r="Q868" s="41">
        <f>IF(Table2[[#This Row],[Customer Segment]]=Introduction!$D$44,1,0)</f>
        <v>1</v>
      </c>
      <c r="R868" s="34">
        <v>1270.7</v>
      </c>
      <c r="S8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690.29345721621837</v>
      </c>
    </row>
    <row r="869" spans="1:19" x14ac:dyDescent="0.2">
      <c r="A869" s="1" t="s">
        <v>1</v>
      </c>
      <c r="B869" s="1" t="s">
        <v>14</v>
      </c>
      <c r="C869" s="1" t="s">
        <v>47</v>
      </c>
      <c r="D869" s="39">
        <v>0.04</v>
      </c>
      <c r="E869" s="39">
        <v>3.08</v>
      </c>
      <c r="F869" s="39">
        <v>0.99</v>
      </c>
      <c r="G869" s="39">
        <v>0.37</v>
      </c>
      <c r="H869" s="39">
        <v>36.020000000000003</v>
      </c>
      <c r="I869" s="42">
        <f>IF(Table2[[#This Row],[Order Priority]]=Introduction!$B$42,1,0)</f>
        <v>1</v>
      </c>
      <c r="J869" s="42">
        <f>IF(Table2[[#This Row],[Order Priority]]=Introduction!$B$43,1,0)</f>
        <v>0</v>
      </c>
      <c r="K869" s="42">
        <f>IF(Table2[[#This Row],[Order Priority]]=Introduction!$B$44,1,0)</f>
        <v>0</v>
      </c>
      <c r="L869" s="42">
        <f>IF(Table2[[#This Row],[Order Priority]]=Introduction!$B$45,1,0)</f>
        <v>0</v>
      </c>
      <c r="M869" s="42">
        <f>IF(Table2[[#This Row],[Ship Mode]]=Introduction!$C$42,1,0)</f>
        <v>0</v>
      </c>
      <c r="N869" s="41">
        <f>IF(Table2[[#This Row],[Ship Mode]]=Introduction!$C$44,1,0)</f>
        <v>1</v>
      </c>
      <c r="O869" s="41">
        <f>IF(Table2[[#This Row],[Customer Segment]]=Introduction!$D$45,1,0)</f>
        <v>0</v>
      </c>
      <c r="P869" s="41">
        <f>IF(Table2[[#This Row],[Customer Segment]]=Introduction!$D$42,1,0)</f>
        <v>0</v>
      </c>
      <c r="Q869" s="41">
        <f>IF(Table2[[#This Row],[Customer Segment]]=Introduction!$D$44,1,0)</f>
        <v>1</v>
      </c>
      <c r="R869" s="1">
        <v>236.87</v>
      </c>
      <c r="S8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312.42357995644534</v>
      </c>
    </row>
    <row r="870" spans="1:19" x14ac:dyDescent="0.2">
      <c r="A870" s="1" t="s">
        <v>1</v>
      </c>
      <c r="B870" s="1" t="s">
        <v>14</v>
      </c>
      <c r="C870" s="1" t="s">
        <v>47</v>
      </c>
      <c r="D870" s="37">
        <v>0.02</v>
      </c>
      <c r="E870" s="37">
        <v>6.48</v>
      </c>
      <c r="F870" s="37">
        <v>5.9</v>
      </c>
      <c r="G870" s="37">
        <v>0.37</v>
      </c>
      <c r="H870" s="37">
        <v>-50.64</v>
      </c>
      <c r="I870" s="42">
        <f>IF(Table2[[#This Row],[Order Priority]]=Introduction!$B$42,1,0)</f>
        <v>1</v>
      </c>
      <c r="J870" s="42">
        <f>IF(Table2[[#This Row],[Order Priority]]=Introduction!$B$43,1,0)</f>
        <v>0</v>
      </c>
      <c r="K870" s="42">
        <f>IF(Table2[[#This Row],[Order Priority]]=Introduction!$B$44,1,0)</f>
        <v>0</v>
      </c>
      <c r="L870" s="42">
        <f>IF(Table2[[#This Row],[Order Priority]]=Introduction!$B$45,1,0)</f>
        <v>0</v>
      </c>
      <c r="M870" s="42">
        <f>IF(Table2[[#This Row],[Ship Mode]]=Introduction!$C$42,1,0)</f>
        <v>0</v>
      </c>
      <c r="N870" s="41">
        <f>IF(Table2[[#This Row],[Ship Mode]]=Introduction!$C$44,1,0)</f>
        <v>1</v>
      </c>
      <c r="O870" s="41">
        <f>IF(Table2[[#This Row],[Customer Segment]]=Introduction!$D$45,1,0)</f>
        <v>0</v>
      </c>
      <c r="P870" s="41">
        <f>IF(Table2[[#This Row],[Customer Segment]]=Introduction!$D$42,1,0)</f>
        <v>0</v>
      </c>
      <c r="Q870" s="41">
        <f>IF(Table2[[#This Row],[Customer Segment]]=Introduction!$D$44,1,0)</f>
        <v>1</v>
      </c>
      <c r="R870" s="34">
        <v>370.91</v>
      </c>
      <c r="S8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383.26027039068572</v>
      </c>
    </row>
    <row r="871" spans="1:19" x14ac:dyDescent="0.2">
      <c r="A871" s="1" t="s">
        <v>1</v>
      </c>
      <c r="B871" s="1" t="s">
        <v>14</v>
      </c>
      <c r="C871" s="1" t="s">
        <v>47</v>
      </c>
      <c r="D871" s="39">
        <v>0.04</v>
      </c>
      <c r="E871" s="39">
        <v>125.99</v>
      </c>
      <c r="F871" s="39">
        <v>4.2</v>
      </c>
      <c r="G871" s="39">
        <v>0.59</v>
      </c>
      <c r="H871" s="39">
        <v>510.48899999999998</v>
      </c>
      <c r="I871" s="42">
        <f>IF(Table2[[#This Row],[Order Priority]]=Introduction!$B$42,1,0)</f>
        <v>1</v>
      </c>
      <c r="J871" s="42">
        <f>IF(Table2[[#This Row],[Order Priority]]=Introduction!$B$43,1,0)</f>
        <v>0</v>
      </c>
      <c r="K871" s="42">
        <f>IF(Table2[[#This Row],[Order Priority]]=Introduction!$B$44,1,0)</f>
        <v>0</v>
      </c>
      <c r="L871" s="42">
        <f>IF(Table2[[#This Row],[Order Priority]]=Introduction!$B$45,1,0)</f>
        <v>0</v>
      </c>
      <c r="M871" s="42">
        <f>IF(Table2[[#This Row],[Ship Mode]]=Introduction!$C$42,1,0)</f>
        <v>0</v>
      </c>
      <c r="N871" s="41">
        <f>IF(Table2[[#This Row],[Ship Mode]]=Introduction!$C$44,1,0)</f>
        <v>1</v>
      </c>
      <c r="O871" s="41">
        <f>IF(Table2[[#This Row],[Customer Segment]]=Introduction!$D$45,1,0)</f>
        <v>0</v>
      </c>
      <c r="P871" s="41">
        <f>IF(Table2[[#This Row],[Customer Segment]]=Introduction!$D$42,1,0)</f>
        <v>0</v>
      </c>
      <c r="Q871" s="41">
        <f>IF(Table2[[#This Row],[Customer Segment]]=Introduction!$D$44,1,0)</f>
        <v>1</v>
      </c>
      <c r="R871" s="1">
        <v>4976.92</v>
      </c>
      <c r="S8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1454.9734011223027</v>
      </c>
    </row>
    <row r="872" spans="1:19" x14ac:dyDescent="0.2">
      <c r="A872" s="1" t="s">
        <v>23</v>
      </c>
      <c r="B872" s="1" t="s">
        <v>2</v>
      </c>
      <c r="C872" s="1" t="s">
        <v>15</v>
      </c>
      <c r="D872" s="37">
        <v>0.06</v>
      </c>
      <c r="E872" s="37">
        <v>160.97999999999999</v>
      </c>
      <c r="F872" s="37">
        <v>35.020000000000003</v>
      </c>
      <c r="G872" s="37">
        <v>0.72</v>
      </c>
      <c r="H872" s="37">
        <v>-229.68</v>
      </c>
      <c r="I872" s="42">
        <f>IF(Table2[[#This Row],[Order Priority]]=Introduction!$B$42,1,0)</f>
        <v>0</v>
      </c>
      <c r="J872" s="42">
        <f>IF(Table2[[#This Row],[Order Priority]]=Introduction!$B$43,1,0)</f>
        <v>0</v>
      </c>
      <c r="K872" s="42">
        <f>IF(Table2[[#This Row],[Order Priority]]=Introduction!$B$44,1,0)</f>
        <v>1</v>
      </c>
      <c r="L872" s="42">
        <f>IF(Table2[[#This Row],[Order Priority]]=Introduction!$B$45,1,0)</f>
        <v>0</v>
      </c>
      <c r="M872" s="42">
        <f>IF(Table2[[#This Row],[Ship Mode]]=Introduction!$C$42,1,0)</f>
        <v>1</v>
      </c>
      <c r="N872" s="41">
        <f>IF(Table2[[#This Row],[Ship Mode]]=Introduction!$C$44,1,0)</f>
        <v>0</v>
      </c>
      <c r="O872" s="41">
        <f>IF(Table2[[#This Row],[Customer Segment]]=Introduction!$D$45,1,0)</f>
        <v>0</v>
      </c>
      <c r="P872" s="41">
        <f>IF(Table2[[#This Row],[Customer Segment]]=Introduction!$D$42,1,0)</f>
        <v>1</v>
      </c>
      <c r="Q872" s="41">
        <f>IF(Table2[[#This Row],[Customer Segment]]=Introduction!$D$44,1,0)</f>
        <v>0</v>
      </c>
      <c r="R872" s="34">
        <v>1232.01</v>
      </c>
      <c r="S8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1680.1474914301386</v>
      </c>
    </row>
    <row r="873" spans="1:19" x14ac:dyDescent="0.2">
      <c r="A873" s="1" t="s">
        <v>23</v>
      </c>
      <c r="B873" s="1" t="s">
        <v>2</v>
      </c>
      <c r="C873" s="1" t="s">
        <v>15</v>
      </c>
      <c r="D873" s="39">
        <v>0.06</v>
      </c>
      <c r="E873" s="39">
        <v>160.97999999999999</v>
      </c>
      <c r="F873" s="39">
        <v>35.020000000000003</v>
      </c>
      <c r="G873" s="39">
        <v>0.72</v>
      </c>
      <c r="H873" s="39">
        <v>-229.68</v>
      </c>
      <c r="I873" s="42">
        <f>IF(Table2[[#This Row],[Order Priority]]=Introduction!$B$42,1,0)</f>
        <v>0</v>
      </c>
      <c r="J873" s="42">
        <f>IF(Table2[[#This Row],[Order Priority]]=Introduction!$B$43,1,0)</f>
        <v>0</v>
      </c>
      <c r="K873" s="42">
        <f>IF(Table2[[#This Row],[Order Priority]]=Introduction!$B$44,1,0)</f>
        <v>1</v>
      </c>
      <c r="L873" s="42">
        <f>IF(Table2[[#This Row],[Order Priority]]=Introduction!$B$45,1,0)</f>
        <v>0</v>
      </c>
      <c r="M873" s="42">
        <f>IF(Table2[[#This Row],[Ship Mode]]=Introduction!$C$42,1,0)</f>
        <v>1</v>
      </c>
      <c r="N873" s="41">
        <f>IF(Table2[[#This Row],[Ship Mode]]=Introduction!$C$44,1,0)</f>
        <v>0</v>
      </c>
      <c r="O873" s="41">
        <f>IF(Table2[[#This Row],[Customer Segment]]=Introduction!$D$45,1,0)</f>
        <v>0</v>
      </c>
      <c r="P873" s="41">
        <f>IF(Table2[[#This Row],[Customer Segment]]=Introduction!$D$42,1,0)</f>
        <v>1</v>
      </c>
      <c r="Q873" s="41">
        <f>IF(Table2[[#This Row],[Customer Segment]]=Introduction!$D$44,1,0)</f>
        <v>0</v>
      </c>
      <c r="R873" s="1">
        <v>4620.05</v>
      </c>
      <c r="S8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1680.1474914301386</v>
      </c>
    </row>
    <row r="874" spans="1:19" x14ac:dyDescent="0.2">
      <c r="A874" s="1" t="s">
        <v>92</v>
      </c>
      <c r="B874" s="1" t="s">
        <v>14</v>
      </c>
      <c r="C874" s="1" t="s">
        <v>70</v>
      </c>
      <c r="D874" s="37">
        <v>0.04</v>
      </c>
      <c r="E874" s="37">
        <v>1637.53</v>
      </c>
      <c r="F874" s="37">
        <v>24.49</v>
      </c>
      <c r="G874" s="37">
        <v>0.81</v>
      </c>
      <c r="H874" s="37">
        <v>-1759.58</v>
      </c>
      <c r="I874" s="42">
        <f>IF(Table2[[#This Row],[Order Priority]]=Introduction!$B$42,1,0)</f>
        <v>0</v>
      </c>
      <c r="J874" s="42">
        <f>IF(Table2[[#This Row],[Order Priority]]=Introduction!$B$43,1,0)</f>
        <v>0</v>
      </c>
      <c r="K874" s="42">
        <f>IF(Table2[[#This Row],[Order Priority]]=Introduction!$B$44,1,0)</f>
        <v>0</v>
      </c>
      <c r="L874" s="42">
        <f>IF(Table2[[#This Row],[Order Priority]]=Introduction!$B$45,1,0)</f>
        <v>1</v>
      </c>
      <c r="M874" s="42">
        <f>IF(Table2[[#This Row],[Ship Mode]]=Introduction!$C$42,1,0)</f>
        <v>0</v>
      </c>
      <c r="N874" s="41">
        <f>IF(Table2[[#This Row],[Ship Mode]]=Introduction!$C$44,1,0)</f>
        <v>1</v>
      </c>
      <c r="O874" s="41">
        <f>IF(Table2[[#This Row],[Customer Segment]]=Introduction!$D$45,1,0)</f>
        <v>0</v>
      </c>
      <c r="P874" s="41">
        <f>IF(Table2[[#This Row],[Customer Segment]]=Introduction!$D$42,1,0)</f>
        <v>0</v>
      </c>
      <c r="Q874" s="41">
        <f>IF(Table2[[#This Row],[Customer Segment]]=Introduction!$D$44,1,0)</f>
        <v>0</v>
      </c>
      <c r="R874" s="34">
        <v>3206.94</v>
      </c>
      <c r="S8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4302.2601388949088</v>
      </c>
    </row>
    <row r="875" spans="1:19" x14ac:dyDescent="0.2">
      <c r="A875" s="1" t="s">
        <v>92</v>
      </c>
      <c r="B875" s="1" t="s">
        <v>14</v>
      </c>
      <c r="C875" s="1" t="s">
        <v>70</v>
      </c>
      <c r="D875" s="39">
        <v>0.01</v>
      </c>
      <c r="E875" s="39">
        <v>19.98</v>
      </c>
      <c r="F875" s="39">
        <v>4</v>
      </c>
      <c r="G875" s="39">
        <v>0.68</v>
      </c>
      <c r="H875" s="39">
        <v>-72.23</v>
      </c>
      <c r="I875" s="42">
        <f>IF(Table2[[#This Row],[Order Priority]]=Introduction!$B$42,1,0)</f>
        <v>0</v>
      </c>
      <c r="J875" s="42">
        <f>IF(Table2[[#This Row],[Order Priority]]=Introduction!$B$43,1,0)</f>
        <v>0</v>
      </c>
      <c r="K875" s="42">
        <f>IF(Table2[[#This Row],[Order Priority]]=Introduction!$B$44,1,0)</f>
        <v>0</v>
      </c>
      <c r="L875" s="42">
        <f>IF(Table2[[#This Row],[Order Priority]]=Introduction!$B$45,1,0)</f>
        <v>1</v>
      </c>
      <c r="M875" s="42">
        <f>IF(Table2[[#This Row],[Ship Mode]]=Introduction!$C$42,1,0)</f>
        <v>0</v>
      </c>
      <c r="N875" s="41">
        <f>IF(Table2[[#This Row],[Ship Mode]]=Introduction!$C$44,1,0)</f>
        <v>1</v>
      </c>
      <c r="O875" s="41">
        <f>IF(Table2[[#This Row],[Customer Segment]]=Introduction!$D$45,1,0)</f>
        <v>0</v>
      </c>
      <c r="P875" s="41">
        <f>IF(Table2[[#This Row],[Customer Segment]]=Introduction!$D$42,1,0)</f>
        <v>0</v>
      </c>
      <c r="Q875" s="41">
        <f>IF(Table2[[#This Row],[Customer Segment]]=Introduction!$D$44,1,0)</f>
        <v>0</v>
      </c>
      <c r="R875" s="1">
        <v>43.08</v>
      </c>
      <c r="S8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307.52283571297505</v>
      </c>
    </row>
    <row r="876" spans="1:19" x14ac:dyDescent="0.2">
      <c r="A876" s="1" t="s">
        <v>92</v>
      </c>
      <c r="B876" s="1" t="s">
        <v>14</v>
      </c>
      <c r="C876" s="1" t="s">
        <v>47</v>
      </c>
      <c r="D876" s="37">
        <v>0.09</v>
      </c>
      <c r="E876" s="37">
        <v>2.89</v>
      </c>
      <c r="F876" s="37">
        <v>0.5</v>
      </c>
      <c r="G876" s="37">
        <v>0.38</v>
      </c>
      <c r="H876" s="37">
        <v>40.482300000000002</v>
      </c>
      <c r="I876" s="42">
        <f>IF(Table2[[#This Row],[Order Priority]]=Introduction!$B$42,1,0)</f>
        <v>0</v>
      </c>
      <c r="J876" s="42">
        <f>IF(Table2[[#This Row],[Order Priority]]=Introduction!$B$43,1,0)</f>
        <v>0</v>
      </c>
      <c r="K876" s="42">
        <f>IF(Table2[[#This Row],[Order Priority]]=Introduction!$B$44,1,0)</f>
        <v>0</v>
      </c>
      <c r="L876" s="42">
        <f>IF(Table2[[#This Row],[Order Priority]]=Introduction!$B$45,1,0)</f>
        <v>1</v>
      </c>
      <c r="M876" s="42">
        <f>IF(Table2[[#This Row],[Ship Mode]]=Introduction!$C$42,1,0)</f>
        <v>0</v>
      </c>
      <c r="N876" s="41">
        <f>IF(Table2[[#This Row],[Ship Mode]]=Introduction!$C$44,1,0)</f>
        <v>1</v>
      </c>
      <c r="O876" s="41">
        <f>IF(Table2[[#This Row],[Customer Segment]]=Introduction!$D$45,1,0)</f>
        <v>0</v>
      </c>
      <c r="P876" s="41">
        <f>IF(Table2[[#This Row],[Customer Segment]]=Introduction!$D$42,1,0)</f>
        <v>0</v>
      </c>
      <c r="Q876" s="41">
        <f>IF(Table2[[#This Row],[Customer Segment]]=Introduction!$D$44,1,0)</f>
        <v>1</v>
      </c>
      <c r="R876" s="34">
        <v>58.67</v>
      </c>
      <c r="S8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0.87629654666644896</v>
      </c>
    </row>
    <row r="877" spans="1:19" x14ac:dyDescent="0.2">
      <c r="A877" s="1" t="s">
        <v>92</v>
      </c>
      <c r="B877" s="1" t="s">
        <v>14</v>
      </c>
      <c r="C877" s="1" t="s">
        <v>47</v>
      </c>
      <c r="D877" s="39">
        <v>0.02</v>
      </c>
      <c r="E877" s="39">
        <v>48.91</v>
      </c>
      <c r="F877" s="39">
        <v>5.81</v>
      </c>
      <c r="G877" s="39">
        <v>0.38</v>
      </c>
      <c r="H877" s="39">
        <v>32.86</v>
      </c>
      <c r="I877" s="42">
        <f>IF(Table2[[#This Row],[Order Priority]]=Introduction!$B$42,1,0)</f>
        <v>0</v>
      </c>
      <c r="J877" s="42">
        <f>IF(Table2[[#This Row],[Order Priority]]=Introduction!$B$43,1,0)</f>
        <v>0</v>
      </c>
      <c r="K877" s="42">
        <f>IF(Table2[[#This Row],[Order Priority]]=Introduction!$B$44,1,0)</f>
        <v>0</v>
      </c>
      <c r="L877" s="42">
        <f>IF(Table2[[#This Row],[Order Priority]]=Introduction!$B$45,1,0)</f>
        <v>1</v>
      </c>
      <c r="M877" s="42">
        <f>IF(Table2[[#This Row],[Ship Mode]]=Introduction!$C$42,1,0)</f>
        <v>0</v>
      </c>
      <c r="N877" s="41">
        <f>IF(Table2[[#This Row],[Ship Mode]]=Introduction!$C$44,1,0)</f>
        <v>1</v>
      </c>
      <c r="O877" s="41">
        <f>IF(Table2[[#This Row],[Customer Segment]]=Introduction!$D$45,1,0)</f>
        <v>0</v>
      </c>
      <c r="P877" s="41">
        <f>IF(Table2[[#This Row],[Customer Segment]]=Introduction!$D$42,1,0)</f>
        <v>0</v>
      </c>
      <c r="Q877" s="41">
        <f>IF(Table2[[#This Row],[Customer Segment]]=Introduction!$D$44,1,0)</f>
        <v>1</v>
      </c>
      <c r="R877" s="1">
        <v>101.06</v>
      </c>
      <c r="S8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330.28325226257471</v>
      </c>
    </row>
    <row r="878" spans="1:19" x14ac:dyDescent="0.2">
      <c r="A878" s="1" t="s">
        <v>92</v>
      </c>
      <c r="B878" s="1" t="s">
        <v>14</v>
      </c>
      <c r="C878" s="1" t="s">
        <v>15</v>
      </c>
      <c r="D878" s="37">
        <v>7.0000000000000007E-2</v>
      </c>
      <c r="E878" s="37">
        <v>13.73</v>
      </c>
      <c r="F878" s="37">
        <v>6.85</v>
      </c>
      <c r="G878" s="37">
        <v>0.54</v>
      </c>
      <c r="H878" s="37">
        <v>-22.72</v>
      </c>
      <c r="I878" s="42">
        <f>IF(Table2[[#This Row],[Order Priority]]=Introduction!$B$42,1,0)</f>
        <v>0</v>
      </c>
      <c r="J878" s="42">
        <f>IF(Table2[[#This Row],[Order Priority]]=Introduction!$B$43,1,0)</f>
        <v>0</v>
      </c>
      <c r="K878" s="42">
        <f>IF(Table2[[#This Row],[Order Priority]]=Introduction!$B$44,1,0)</f>
        <v>0</v>
      </c>
      <c r="L878" s="42">
        <f>IF(Table2[[#This Row],[Order Priority]]=Introduction!$B$45,1,0)</f>
        <v>1</v>
      </c>
      <c r="M878" s="42">
        <f>IF(Table2[[#This Row],[Ship Mode]]=Introduction!$C$42,1,0)</f>
        <v>0</v>
      </c>
      <c r="N878" s="41">
        <f>IF(Table2[[#This Row],[Ship Mode]]=Introduction!$C$44,1,0)</f>
        <v>1</v>
      </c>
      <c r="O878" s="41">
        <f>IF(Table2[[#This Row],[Customer Segment]]=Introduction!$D$45,1,0)</f>
        <v>0</v>
      </c>
      <c r="P878" s="41">
        <f>IF(Table2[[#This Row],[Customer Segment]]=Introduction!$D$42,1,0)</f>
        <v>1</v>
      </c>
      <c r="Q878" s="41">
        <f>IF(Table2[[#This Row],[Customer Segment]]=Introduction!$D$44,1,0)</f>
        <v>0</v>
      </c>
      <c r="R878" s="34">
        <v>276.64</v>
      </c>
      <c r="S8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232.46031916270766</v>
      </c>
    </row>
    <row r="879" spans="1:19" x14ac:dyDescent="0.2">
      <c r="A879" s="1" t="s">
        <v>92</v>
      </c>
      <c r="B879" s="1" t="s">
        <v>14</v>
      </c>
      <c r="C879" s="1" t="s">
        <v>70</v>
      </c>
      <c r="D879" s="39">
        <v>0.06</v>
      </c>
      <c r="E879" s="39">
        <v>2.61</v>
      </c>
      <c r="F879" s="39">
        <v>0.5</v>
      </c>
      <c r="G879" s="39">
        <v>0.39</v>
      </c>
      <c r="H879" s="39">
        <v>3.5949</v>
      </c>
      <c r="I879" s="42">
        <f>IF(Table2[[#This Row],[Order Priority]]=Introduction!$B$42,1,0)</f>
        <v>0</v>
      </c>
      <c r="J879" s="42">
        <f>IF(Table2[[#This Row],[Order Priority]]=Introduction!$B$43,1,0)</f>
        <v>0</v>
      </c>
      <c r="K879" s="42">
        <f>IF(Table2[[#This Row],[Order Priority]]=Introduction!$B$44,1,0)</f>
        <v>0</v>
      </c>
      <c r="L879" s="42">
        <f>IF(Table2[[#This Row],[Order Priority]]=Introduction!$B$45,1,0)</f>
        <v>1</v>
      </c>
      <c r="M879" s="42">
        <f>IF(Table2[[#This Row],[Ship Mode]]=Introduction!$C$42,1,0)</f>
        <v>0</v>
      </c>
      <c r="N879" s="41">
        <f>IF(Table2[[#This Row],[Ship Mode]]=Introduction!$C$44,1,0)</f>
        <v>1</v>
      </c>
      <c r="O879" s="41">
        <f>IF(Table2[[#This Row],[Customer Segment]]=Introduction!$D$45,1,0)</f>
        <v>0</v>
      </c>
      <c r="P879" s="41">
        <f>IF(Table2[[#This Row],[Customer Segment]]=Introduction!$D$42,1,0)</f>
        <v>0</v>
      </c>
      <c r="Q879" s="41">
        <f>IF(Table2[[#This Row],[Customer Segment]]=Introduction!$D$44,1,0)</f>
        <v>0</v>
      </c>
      <c r="R879" s="1">
        <v>5.21</v>
      </c>
      <c r="S8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-40.076750224969828</v>
      </c>
    </row>
    <row r="880" spans="1:19" x14ac:dyDescent="0.2">
      <c r="A880" s="1" t="s">
        <v>46</v>
      </c>
      <c r="B880" s="1" t="s">
        <v>14</v>
      </c>
      <c r="C880" s="1" t="s">
        <v>47</v>
      </c>
      <c r="D880" s="37">
        <v>0.02</v>
      </c>
      <c r="E880" s="37">
        <v>9.11</v>
      </c>
      <c r="F880" s="37">
        <v>2.15</v>
      </c>
      <c r="G880" s="37">
        <v>0.4</v>
      </c>
      <c r="H880" s="37">
        <v>18.41</v>
      </c>
      <c r="I880" s="42">
        <f>IF(Table2[[#This Row],[Order Priority]]=Introduction!$B$42,1,0)</f>
        <v>0</v>
      </c>
      <c r="J880" s="42">
        <f>IF(Table2[[#This Row],[Order Priority]]=Introduction!$B$43,1,0)</f>
        <v>0</v>
      </c>
      <c r="K880" s="42">
        <f>IF(Table2[[#This Row],[Order Priority]]=Introduction!$B$44,1,0)</f>
        <v>0</v>
      </c>
      <c r="L880" s="42">
        <f>IF(Table2[[#This Row],[Order Priority]]=Introduction!$B$45,1,0)</f>
        <v>0</v>
      </c>
      <c r="M880" s="42">
        <f>IF(Table2[[#This Row],[Ship Mode]]=Introduction!$C$42,1,0)</f>
        <v>0</v>
      </c>
      <c r="N880" s="41">
        <f>IF(Table2[[#This Row],[Ship Mode]]=Introduction!$C$44,1,0)</f>
        <v>1</v>
      </c>
      <c r="O880" s="41">
        <f>IF(Table2[[#This Row],[Customer Segment]]=Introduction!$D$45,1,0)</f>
        <v>0</v>
      </c>
      <c r="P880" s="41">
        <f>IF(Table2[[#This Row],[Customer Segment]]=Introduction!$D$42,1,0)</f>
        <v>0</v>
      </c>
      <c r="Q880" s="41">
        <f>IF(Table2[[#This Row],[Customer Segment]]=Introduction!$D$44,1,0)</f>
        <v>1</v>
      </c>
      <c r="R880" s="34">
        <v>27.37</v>
      </c>
      <c r="S8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294.51545939474431</v>
      </c>
    </row>
    <row r="881" spans="1:19" x14ac:dyDescent="0.2">
      <c r="A881" s="1" t="s">
        <v>46</v>
      </c>
      <c r="B881" s="1" t="s">
        <v>14</v>
      </c>
      <c r="C881" s="1" t="s">
        <v>47</v>
      </c>
      <c r="D881" s="39">
        <v>0.06</v>
      </c>
      <c r="E881" s="39">
        <v>12.64</v>
      </c>
      <c r="F881" s="39">
        <v>4.9800000000000004</v>
      </c>
      <c r="G881" s="39">
        <v>0.48</v>
      </c>
      <c r="H881" s="39">
        <v>65.63</v>
      </c>
      <c r="I881" s="42">
        <f>IF(Table2[[#This Row],[Order Priority]]=Introduction!$B$42,1,0)</f>
        <v>0</v>
      </c>
      <c r="J881" s="42">
        <f>IF(Table2[[#This Row],[Order Priority]]=Introduction!$B$43,1,0)</f>
        <v>0</v>
      </c>
      <c r="K881" s="42">
        <f>IF(Table2[[#This Row],[Order Priority]]=Introduction!$B$44,1,0)</f>
        <v>0</v>
      </c>
      <c r="L881" s="42">
        <f>IF(Table2[[#This Row],[Order Priority]]=Introduction!$B$45,1,0)</f>
        <v>0</v>
      </c>
      <c r="M881" s="42">
        <f>IF(Table2[[#This Row],[Ship Mode]]=Introduction!$C$42,1,0)</f>
        <v>0</v>
      </c>
      <c r="N881" s="41">
        <f>IF(Table2[[#This Row],[Ship Mode]]=Introduction!$C$44,1,0)</f>
        <v>1</v>
      </c>
      <c r="O881" s="41">
        <f>IF(Table2[[#This Row],[Customer Segment]]=Introduction!$D$45,1,0)</f>
        <v>0</v>
      </c>
      <c r="P881" s="41">
        <f>IF(Table2[[#This Row],[Customer Segment]]=Introduction!$D$42,1,0)</f>
        <v>0</v>
      </c>
      <c r="Q881" s="41">
        <f>IF(Table2[[#This Row],[Customer Segment]]=Introduction!$D$44,1,0)</f>
        <v>1</v>
      </c>
      <c r="R881" s="1">
        <v>98.16</v>
      </c>
      <c r="S8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472.21056327420217</v>
      </c>
    </row>
    <row r="882" spans="1:19" x14ac:dyDescent="0.2">
      <c r="A882" s="1" t="s">
        <v>13</v>
      </c>
      <c r="B882" s="1" t="s">
        <v>14</v>
      </c>
      <c r="C882" s="1" t="s">
        <v>47</v>
      </c>
      <c r="D882" s="37">
        <v>0.09</v>
      </c>
      <c r="E882" s="37">
        <v>6.48</v>
      </c>
      <c r="F882" s="37">
        <v>6.35</v>
      </c>
      <c r="G882" s="37">
        <v>0.37</v>
      </c>
      <c r="H882" s="37">
        <v>-88.6</v>
      </c>
      <c r="I882" s="42">
        <f>IF(Table2[[#This Row],[Order Priority]]=Introduction!$B$42,1,0)</f>
        <v>0</v>
      </c>
      <c r="J882" s="42">
        <f>IF(Table2[[#This Row],[Order Priority]]=Introduction!$B$43,1,0)</f>
        <v>1</v>
      </c>
      <c r="K882" s="42">
        <f>IF(Table2[[#This Row],[Order Priority]]=Introduction!$B$44,1,0)</f>
        <v>0</v>
      </c>
      <c r="L882" s="42">
        <f>IF(Table2[[#This Row],[Order Priority]]=Introduction!$B$45,1,0)</f>
        <v>0</v>
      </c>
      <c r="M882" s="42">
        <f>IF(Table2[[#This Row],[Ship Mode]]=Introduction!$C$42,1,0)</f>
        <v>0</v>
      </c>
      <c r="N882" s="41">
        <f>IF(Table2[[#This Row],[Ship Mode]]=Introduction!$C$44,1,0)</f>
        <v>1</v>
      </c>
      <c r="O882" s="41">
        <f>IF(Table2[[#This Row],[Customer Segment]]=Introduction!$D$45,1,0)</f>
        <v>0</v>
      </c>
      <c r="P882" s="41">
        <f>IF(Table2[[#This Row],[Customer Segment]]=Introduction!$D$42,1,0)</f>
        <v>0</v>
      </c>
      <c r="Q882" s="41">
        <f>IF(Table2[[#This Row],[Customer Segment]]=Introduction!$D$44,1,0)</f>
        <v>1</v>
      </c>
      <c r="R882" s="34">
        <v>49.81</v>
      </c>
      <c r="S8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18.067551701210657</v>
      </c>
    </row>
    <row r="883" spans="1:19" x14ac:dyDescent="0.2">
      <c r="A883" s="1" t="s">
        <v>13</v>
      </c>
      <c r="B883" s="1" t="s">
        <v>14</v>
      </c>
      <c r="C883" s="1" t="s">
        <v>47</v>
      </c>
      <c r="D883" s="39">
        <v>0.03</v>
      </c>
      <c r="E883" s="39">
        <v>420.98</v>
      </c>
      <c r="F883" s="39">
        <v>19.989999999999998</v>
      </c>
      <c r="G883" s="39">
        <v>0.35</v>
      </c>
      <c r="H883" s="39">
        <v>3043.0311000000002</v>
      </c>
      <c r="I883" s="42">
        <f>IF(Table2[[#This Row],[Order Priority]]=Introduction!$B$42,1,0)</f>
        <v>0</v>
      </c>
      <c r="J883" s="42">
        <f>IF(Table2[[#This Row],[Order Priority]]=Introduction!$B$43,1,0)</f>
        <v>1</v>
      </c>
      <c r="K883" s="42">
        <f>IF(Table2[[#This Row],[Order Priority]]=Introduction!$B$44,1,0)</f>
        <v>0</v>
      </c>
      <c r="L883" s="42">
        <f>IF(Table2[[#This Row],[Order Priority]]=Introduction!$B$45,1,0)</f>
        <v>0</v>
      </c>
      <c r="M883" s="42">
        <f>IF(Table2[[#This Row],[Ship Mode]]=Introduction!$C$42,1,0)</f>
        <v>0</v>
      </c>
      <c r="N883" s="41">
        <f>IF(Table2[[#This Row],[Ship Mode]]=Introduction!$C$44,1,0)</f>
        <v>1</v>
      </c>
      <c r="O883" s="41">
        <f>IF(Table2[[#This Row],[Customer Segment]]=Introduction!$D$45,1,0)</f>
        <v>0</v>
      </c>
      <c r="P883" s="41">
        <f>IF(Table2[[#This Row],[Customer Segment]]=Introduction!$D$42,1,0)</f>
        <v>0</v>
      </c>
      <c r="Q883" s="41">
        <f>IF(Table2[[#This Row],[Customer Segment]]=Introduction!$D$44,1,0)</f>
        <v>1</v>
      </c>
      <c r="R883" s="1">
        <v>4410.1899999999996</v>
      </c>
      <c r="S8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4923.6669609428163</v>
      </c>
    </row>
    <row r="884" spans="1:19" x14ac:dyDescent="0.2">
      <c r="A884" s="1" t="s">
        <v>23</v>
      </c>
      <c r="B884" s="1" t="s">
        <v>14</v>
      </c>
      <c r="C884" s="1" t="s">
        <v>70</v>
      </c>
      <c r="D884" s="37">
        <v>0.05</v>
      </c>
      <c r="E884" s="37">
        <v>5.74</v>
      </c>
      <c r="F884" s="37">
        <v>5.3</v>
      </c>
      <c r="G884" s="37">
        <v>0.55000000000000004</v>
      </c>
      <c r="H884" s="37">
        <v>-50.75</v>
      </c>
      <c r="I884" s="42">
        <f>IF(Table2[[#This Row],[Order Priority]]=Introduction!$B$42,1,0)</f>
        <v>0</v>
      </c>
      <c r="J884" s="42">
        <f>IF(Table2[[#This Row],[Order Priority]]=Introduction!$B$43,1,0)</f>
        <v>0</v>
      </c>
      <c r="K884" s="42">
        <f>IF(Table2[[#This Row],[Order Priority]]=Introduction!$B$44,1,0)</f>
        <v>1</v>
      </c>
      <c r="L884" s="42">
        <f>IF(Table2[[#This Row],[Order Priority]]=Introduction!$B$45,1,0)</f>
        <v>0</v>
      </c>
      <c r="M884" s="42">
        <f>IF(Table2[[#This Row],[Ship Mode]]=Introduction!$C$42,1,0)</f>
        <v>0</v>
      </c>
      <c r="N884" s="41">
        <f>IF(Table2[[#This Row],[Ship Mode]]=Introduction!$C$44,1,0)</f>
        <v>1</v>
      </c>
      <c r="O884" s="41">
        <f>IF(Table2[[#This Row],[Customer Segment]]=Introduction!$D$45,1,0)</f>
        <v>0</v>
      </c>
      <c r="P884" s="41">
        <f>IF(Table2[[#This Row],[Customer Segment]]=Introduction!$D$42,1,0)</f>
        <v>0</v>
      </c>
      <c r="Q884" s="41">
        <f>IF(Table2[[#This Row],[Customer Segment]]=Introduction!$D$44,1,0)</f>
        <v>0</v>
      </c>
      <c r="R884" s="34">
        <v>42.02</v>
      </c>
      <c r="S8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253.35138349631379</v>
      </c>
    </row>
    <row r="885" spans="1:19" x14ac:dyDescent="0.2">
      <c r="A885" s="1" t="s">
        <v>23</v>
      </c>
      <c r="B885" s="1" t="s">
        <v>14</v>
      </c>
      <c r="C885" s="1" t="s">
        <v>47</v>
      </c>
      <c r="D885" s="39">
        <v>0.02</v>
      </c>
      <c r="E885" s="39">
        <v>13.48</v>
      </c>
      <c r="F885" s="39">
        <v>4.51</v>
      </c>
      <c r="G885" s="39">
        <v>0.59</v>
      </c>
      <c r="H885" s="39">
        <v>34.520000000000003</v>
      </c>
      <c r="I885" s="42">
        <f>IF(Table2[[#This Row],[Order Priority]]=Introduction!$B$42,1,0)</f>
        <v>0</v>
      </c>
      <c r="J885" s="42">
        <f>IF(Table2[[#This Row],[Order Priority]]=Introduction!$B$43,1,0)</f>
        <v>0</v>
      </c>
      <c r="K885" s="42">
        <f>IF(Table2[[#This Row],[Order Priority]]=Introduction!$B$44,1,0)</f>
        <v>1</v>
      </c>
      <c r="L885" s="42">
        <f>IF(Table2[[#This Row],[Order Priority]]=Introduction!$B$45,1,0)</f>
        <v>0</v>
      </c>
      <c r="M885" s="42">
        <f>IF(Table2[[#This Row],[Ship Mode]]=Introduction!$C$42,1,0)</f>
        <v>0</v>
      </c>
      <c r="N885" s="41">
        <f>IF(Table2[[#This Row],[Ship Mode]]=Introduction!$C$44,1,0)</f>
        <v>1</v>
      </c>
      <c r="O885" s="41">
        <f>IF(Table2[[#This Row],[Customer Segment]]=Introduction!$D$45,1,0)</f>
        <v>0</v>
      </c>
      <c r="P885" s="41">
        <f>IF(Table2[[#This Row],[Customer Segment]]=Introduction!$D$42,1,0)</f>
        <v>0</v>
      </c>
      <c r="Q885" s="41">
        <f>IF(Table2[[#This Row],[Customer Segment]]=Introduction!$D$44,1,0)</f>
        <v>1</v>
      </c>
      <c r="R885" s="1">
        <v>127.12</v>
      </c>
      <c r="S8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426.59739221011557</v>
      </c>
    </row>
    <row r="886" spans="1:19" x14ac:dyDescent="0.2">
      <c r="A886" s="1" t="s">
        <v>92</v>
      </c>
      <c r="B886" s="1" t="s">
        <v>14</v>
      </c>
      <c r="C886" s="1" t="s">
        <v>70</v>
      </c>
      <c r="D886" s="37">
        <v>0.09</v>
      </c>
      <c r="E886" s="37">
        <v>2.88</v>
      </c>
      <c r="F886" s="37">
        <v>0.99</v>
      </c>
      <c r="G886" s="37">
        <v>0.36</v>
      </c>
      <c r="H886" s="37">
        <v>-145.08199999999999</v>
      </c>
      <c r="I886" s="42">
        <f>IF(Table2[[#This Row],[Order Priority]]=Introduction!$B$42,1,0)</f>
        <v>0</v>
      </c>
      <c r="J886" s="42">
        <f>IF(Table2[[#This Row],[Order Priority]]=Introduction!$B$43,1,0)</f>
        <v>0</v>
      </c>
      <c r="K886" s="42">
        <f>IF(Table2[[#This Row],[Order Priority]]=Introduction!$B$44,1,0)</f>
        <v>0</v>
      </c>
      <c r="L886" s="42">
        <f>IF(Table2[[#This Row],[Order Priority]]=Introduction!$B$45,1,0)</f>
        <v>1</v>
      </c>
      <c r="M886" s="42">
        <f>IF(Table2[[#This Row],[Ship Mode]]=Introduction!$C$42,1,0)</f>
        <v>0</v>
      </c>
      <c r="N886" s="41">
        <f>IF(Table2[[#This Row],[Ship Mode]]=Introduction!$C$44,1,0)</f>
        <v>1</v>
      </c>
      <c r="O886" s="41">
        <f>IF(Table2[[#This Row],[Customer Segment]]=Introduction!$D$45,1,0)</f>
        <v>0</v>
      </c>
      <c r="P886" s="41">
        <f>IF(Table2[[#This Row],[Customer Segment]]=Introduction!$D$42,1,0)</f>
        <v>0</v>
      </c>
      <c r="Q886" s="41">
        <f>IF(Table2[[#This Row],[Customer Segment]]=Introduction!$D$44,1,0)</f>
        <v>0</v>
      </c>
      <c r="R886" s="34">
        <v>28.73</v>
      </c>
      <c r="S8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-222.6971668048684</v>
      </c>
    </row>
    <row r="887" spans="1:19" x14ac:dyDescent="0.2">
      <c r="A887" s="1" t="s">
        <v>92</v>
      </c>
      <c r="B887" s="1" t="s">
        <v>14</v>
      </c>
      <c r="C887" s="1" t="s">
        <v>15</v>
      </c>
      <c r="D887" s="39">
        <v>0</v>
      </c>
      <c r="E887" s="39">
        <v>6783.02</v>
      </c>
      <c r="F887" s="39">
        <v>24.49</v>
      </c>
      <c r="G887" s="39">
        <v>0.39</v>
      </c>
      <c r="H887" s="39">
        <v>4.1100000000000003</v>
      </c>
      <c r="I887" s="42">
        <f>IF(Table2[[#This Row],[Order Priority]]=Introduction!$B$42,1,0)</f>
        <v>0</v>
      </c>
      <c r="J887" s="42">
        <f>IF(Table2[[#This Row],[Order Priority]]=Introduction!$B$43,1,0)</f>
        <v>0</v>
      </c>
      <c r="K887" s="42">
        <f>IF(Table2[[#This Row],[Order Priority]]=Introduction!$B$44,1,0)</f>
        <v>0</v>
      </c>
      <c r="L887" s="42">
        <f>IF(Table2[[#This Row],[Order Priority]]=Introduction!$B$45,1,0)</f>
        <v>1</v>
      </c>
      <c r="M887" s="42">
        <f>IF(Table2[[#This Row],[Ship Mode]]=Introduction!$C$42,1,0)</f>
        <v>0</v>
      </c>
      <c r="N887" s="41">
        <f>IF(Table2[[#This Row],[Ship Mode]]=Introduction!$C$44,1,0)</f>
        <v>1</v>
      </c>
      <c r="O887" s="41">
        <f>IF(Table2[[#This Row],[Customer Segment]]=Introduction!$D$45,1,0)</f>
        <v>0</v>
      </c>
      <c r="P887" s="41">
        <f>IF(Table2[[#This Row],[Customer Segment]]=Introduction!$D$42,1,0)</f>
        <v>1</v>
      </c>
      <c r="Q887" s="41">
        <f>IF(Table2[[#This Row],[Customer Segment]]=Introduction!$D$44,1,0)</f>
        <v>0</v>
      </c>
      <c r="R887" s="1">
        <v>20552.55</v>
      </c>
      <c r="S8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21878.448370430986</v>
      </c>
    </row>
    <row r="888" spans="1:19" x14ac:dyDescent="0.2">
      <c r="A888" s="1" t="s">
        <v>46</v>
      </c>
      <c r="B888" s="1" t="s">
        <v>14</v>
      </c>
      <c r="C888" s="1" t="s">
        <v>15</v>
      </c>
      <c r="D888" s="37">
        <v>0.02</v>
      </c>
      <c r="E888" s="37">
        <v>55.94</v>
      </c>
      <c r="F888" s="37">
        <v>6.55</v>
      </c>
      <c r="G888" s="37">
        <v>0.68</v>
      </c>
      <c r="H888" s="37">
        <v>401.85</v>
      </c>
      <c r="I888" s="42">
        <f>IF(Table2[[#This Row],[Order Priority]]=Introduction!$B$42,1,0)</f>
        <v>0</v>
      </c>
      <c r="J888" s="42">
        <f>IF(Table2[[#This Row],[Order Priority]]=Introduction!$B$43,1,0)</f>
        <v>0</v>
      </c>
      <c r="K888" s="42">
        <f>IF(Table2[[#This Row],[Order Priority]]=Introduction!$B$44,1,0)</f>
        <v>0</v>
      </c>
      <c r="L888" s="42">
        <f>IF(Table2[[#This Row],[Order Priority]]=Introduction!$B$45,1,0)</f>
        <v>0</v>
      </c>
      <c r="M888" s="42">
        <f>IF(Table2[[#This Row],[Ship Mode]]=Introduction!$C$42,1,0)</f>
        <v>0</v>
      </c>
      <c r="N888" s="41">
        <f>IF(Table2[[#This Row],[Ship Mode]]=Introduction!$C$44,1,0)</f>
        <v>1</v>
      </c>
      <c r="O888" s="41">
        <f>IF(Table2[[#This Row],[Customer Segment]]=Introduction!$D$45,1,0)</f>
        <v>0</v>
      </c>
      <c r="P888" s="41">
        <f>IF(Table2[[#This Row],[Customer Segment]]=Introduction!$D$42,1,0)</f>
        <v>1</v>
      </c>
      <c r="Q888" s="41">
        <f>IF(Table2[[#This Row],[Customer Segment]]=Introduction!$D$44,1,0)</f>
        <v>0</v>
      </c>
      <c r="R888" s="34">
        <v>646.88</v>
      </c>
      <c r="S8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1128.8642383611514</v>
      </c>
    </row>
    <row r="889" spans="1:19" x14ac:dyDescent="0.2">
      <c r="A889" s="1" t="s">
        <v>13</v>
      </c>
      <c r="B889" s="1" t="s">
        <v>14</v>
      </c>
      <c r="C889" s="1" t="s">
        <v>70</v>
      </c>
      <c r="D889" s="39">
        <v>0.09</v>
      </c>
      <c r="E889" s="39">
        <v>4.91</v>
      </c>
      <c r="F889" s="39">
        <v>0.5</v>
      </c>
      <c r="G889" s="39">
        <v>0.36</v>
      </c>
      <c r="H889" s="39">
        <v>28.855799999999999</v>
      </c>
      <c r="I889" s="42">
        <f>IF(Table2[[#This Row],[Order Priority]]=Introduction!$B$42,1,0)</f>
        <v>0</v>
      </c>
      <c r="J889" s="42">
        <f>IF(Table2[[#This Row],[Order Priority]]=Introduction!$B$43,1,0)</f>
        <v>1</v>
      </c>
      <c r="K889" s="42">
        <f>IF(Table2[[#This Row],[Order Priority]]=Introduction!$B$44,1,0)</f>
        <v>0</v>
      </c>
      <c r="L889" s="42">
        <f>IF(Table2[[#This Row],[Order Priority]]=Introduction!$B$45,1,0)</f>
        <v>0</v>
      </c>
      <c r="M889" s="42">
        <f>IF(Table2[[#This Row],[Ship Mode]]=Introduction!$C$42,1,0)</f>
        <v>0</v>
      </c>
      <c r="N889" s="41">
        <f>IF(Table2[[#This Row],[Ship Mode]]=Introduction!$C$44,1,0)</f>
        <v>1</v>
      </c>
      <c r="O889" s="41">
        <f>IF(Table2[[#This Row],[Customer Segment]]=Introduction!$D$45,1,0)</f>
        <v>0</v>
      </c>
      <c r="P889" s="41">
        <f>IF(Table2[[#This Row],[Customer Segment]]=Introduction!$D$42,1,0)</f>
        <v>0</v>
      </c>
      <c r="Q889" s="41">
        <f>IF(Table2[[#This Row],[Customer Segment]]=Introduction!$D$44,1,0)</f>
        <v>0</v>
      </c>
      <c r="R889" s="1">
        <v>41.82</v>
      </c>
      <c r="S8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-67.014897954353501</v>
      </c>
    </row>
    <row r="890" spans="1:19" x14ac:dyDescent="0.2">
      <c r="A890" s="1" t="s">
        <v>13</v>
      </c>
      <c r="B890" s="1" t="s">
        <v>2</v>
      </c>
      <c r="C890" s="1" t="s">
        <v>70</v>
      </c>
      <c r="D890" s="37">
        <v>0.01</v>
      </c>
      <c r="E890" s="37">
        <v>296.18</v>
      </c>
      <c r="F890" s="37">
        <v>54.12</v>
      </c>
      <c r="G890" s="37">
        <v>0.76</v>
      </c>
      <c r="H890" s="37">
        <v>173.48</v>
      </c>
      <c r="I890" s="42">
        <f>IF(Table2[[#This Row],[Order Priority]]=Introduction!$B$42,1,0)</f>
        <v>0</v>
      </c>
      <c r="J890" s="42">
        <f>IF(Table2[[#This Row],[Order Priority]]=Introduction!$B$43,1,0)</f>
        <v>1</v>
      </c>
      <c r="K890" s="42">
        <f>IF(Table2[[#This Row],[Order Priority]]=Introduction!$B$44,1,0)</f>
        <v>0</v>
      </c>
      <c r="L890" s="42">
        <f>IF(Table2[[#This Row],[Order Priority]]=Introduction!$B$45,1,0)</f>
        <v>0</v>
      </c>
      <c r="M890" s="42">
        <f>IF(Table2[[#This Row],[Ship Mode]]=Introduction!$C$42,1,0)</f>
        <v>1</v>
      </c>
      <c r="N890" s="41">
        <f>IF(Table2[[#This Row],[Ship Mode]]=Introduction!$C$44,1,0)</f>
        <v>0</v>
      </c>
      <c r="O890" s="41">
        <f>IF(Table2[[#This Row],[Customer Segment]]=Introduction!$D$45,1,0)</f>
        <v>0</v>
      </c>
      <c r="P890" s="41">
        <f>IF(Table2[[#This Row],[Customer Segment]]=Introduction!$D$42,1,0)</f>
        <v>0</v>
      </c>
      <c r="Q890" s="41">
        <f>IF(Table2[[#This Row],[Customer Segment]]=Introduction!$D$44,1,0)</f>
        <v>0</v>
      </c>
      <c r="R890" s="34">
        <v>2875.72</v>
      </c>
      <c r="S8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3057.4787885694423</v>
      </c>
    </row>
    <row r="891" spans="1:19" x14ac:dyDescent="0.2">
      <c r="A891" s="1" t="s">
        <v>13</v>
      </c>
      <c r="B891" s="1" t="s">
        <v>14</v>
      </c>
      <c r="C891" s="1" t="s">
        <v>47</v>
      </c>
      <c r="D891" s="39">
        <v>7.0000000000000007E-2</v>
      </c>
      <c r="E891" s="39">
        <v>39.479999999999997</v>
      </c>
      <c r="F891" s="39">
        <v>1.99</v>
      </c>
      <c r="G891" s="39">
        <v>0.54</v>
      </c>
      <c r="H891" s="39">
        <v>88.72</v>
      </c>
      <c r="I891" s="42">
        <f>IF(Table2[[#This Row],[Order Priority]]=Introduction!$B$42,1,0)</f>
        <v>0</v>
      </c>
      <c r="J891" s="42">
        <f>IF(Table2[[#This Row],[Order Priority]]=Introduction!$B$43,1,0)</f>
        <v>1</v>
      </c>
      <c r="K891" s="42">
        <f>IF(Table2[[#This Row],[Order Priority]]=Introduction!$B$44,1,0)</f>
        <v>0</v>
      </c>
      <c r="L891" s="42">
        <f>IF(Table2[[#This Row],[Order Priority]]=Introduction!$B$45,1,0)</f>
        <v>0</v>
      </c>
      <c r="M891" s="42">
        <f>IF(Table2[[#This Row],[Ship Mode]]=Introduction!$C$42,1,0)</f>
        <v>0</v>
      </c>
      <c r="N891" s="41">
        <f>IF(Table2[[#This Row],[Ship Mode]]=Introduction!$C$44,1,0)</f>
        <v>1</v>
      </c>
      <c r="O891" s="41">
        <f>IF(Table2[[#This Row],[Customer Segment]]=Introduction!$D$45,1,0)</f>
        <v>0</v>
      </c>
      <c r="P891" s="41">
        <f>IF(Table2[[#This Row],[Customer Segment]]=Introduction!$D$42,1,0)</f>
        <v>0</v>
      </c>
      <c r="Q891" s="41">
        <f>IF(Table2[[#This Row],[Customer Segment]]=Introduction!$D$44,1,0)</f>
        <v>1</v>
      </c>
      <c r="R891" s="1">
        <v>151.27000000000001</v>
      </c>
      <c r="S8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337.05307807344775</v>
      </c>
    </row>
    <row r="892" spans="1:19" x14ac:dyDescent="0.2">
      <c r="A892" s="1" t="s">
        <v>13</v>
      </c>
      <c r="B892" s="1" t="s">
        <v>14</v>
      </c>
      <c r="C892" s="1" t="s">
        <v>47</v>
      </c>
      <c r="D892" s="37">
        <v>0</v>
      </c>
      <c r="E892" s="37">
        <v>4.91</v>
      </c>
      <c r="F892" s="37">
        <v>0.5</v>
      </c>
      <c r="G892" s="37">
        <v>0.36</v>
      </c>
      <c r="H892" s="37">
        <v>7.2519</v>
      </c>
      <c r="I892" s="42">
        <f>IF(Table2[[#This Row],[Order Priority]]=Introduction!$B$42,1,0)</f>
        <v>0</v>
      </c>
      <c r="J892" s="42">
        <f>IF(Table2[[#This Row],[Order Priority]]=Introduction!$B$43,1,0)</f>
        <v>1</v>
      </c>
      <c r="K892" s="42">
        <f>IF(Table2[[#This Row],[Order Priority]]=Introduction!$B$44,1,0)</f>
        <v>0</v>
      </c>
      <c r="L892" s="42">
        <f>IF(Table2[[#This Row],[Order Priority]]=Introduction!$B$45,1,0)</f>
        <v>0</v>
      </c>
      <c r="M892" s="42">
        <f>IF(Table2[[#This Row],[Ship Mode]]=Introduction!$C$42,1,0)</f>
        <v>0</v>
      </c>
      <c r="N892" s="41">
        <f>IF(Table2[[#This Row],[Ship Mode]]=Introduction!$C$44,1,0)</f>
        <v>1</v>
      </c>
      <c r="O892" s="41">
        <f>IF(Table2[[#This Row],[Customer Segment]]=Introduction!$D$45,1,0)</f>
        <v>0</v>
      </c>
      <c r="P892" s="41">
        <f>IF(Table2[[#This Row],[Customer Segment]]=Introduction!$D$42,1,0)</f>
        <v>0</v>
      </c>
      <c r="Q892" s="41">
        <f>IF(Table2[[#This Row],[Customer Segment]]=Introduction!$D$44,1,0)</f>
        <v>1</v>
      </c>
      <c r="R892" s="34">
        <v>10.51</v>
      </c>
      <c r="S8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0.77677148132643126</v>
      </c>
    </row>
    <row r="893" spans="1:19" x14ac:dyDescent="0.2">
      <c r="A893" s="1" t="s">
        <v>23</v>
      </c>
      <c r="B893" s="1" t="s">
        <v>14</v>
      </c>
      <c r="C893" s="1" t="s">
        <v>15</v>
      </c>
      <c r="D893" s="39">
        <v>0.02</v>
      </c>
      <c r="E893" s="39">
        <v>48.04</v>
      </c>
      <c r="F893" s="39">
        <v>5.09</v>
      </c>
      <c r="G893" s="39">
        <v>0.37</v>
      </c>
      <c r="H893" s="39">
        <v>373.67</v>
      </c>
      <c r="I893" s="42">
        <f>IF(Table2[[#This Row],[Order Priority]]=Introduction!$B$42,1,0)</f>
        <v>0</v>
      </c>
      <c r="J893" s="42">
        <f>IF(Table2[[#This Row],[Order Priority]]=Introduction!$B$43,1,0)</f>
        <v>0</v>
      </c>
      <c r="K893" s="42">
        <f>IF(Table2[[#This Row],[Order Priority]]=Introduction!$B$44,1,0)</f>
        <v>1</v>
      </c>
      <c r="L893" s="42">
        <f>IF(Table2[[#This Row],[Order Priority]]=Introduction!$B$45,1,0)</f>
        <v>0</v>
      </c>
      <c r="M893" s="42">
        <f>IF(Table2[[#This Row],[Ship Mode]]=Introduction!$C$42,1,0)</f>
        <v>0</v>
      </c>
      <c r="N893" s="41">
        <f>IF(Table2[[#This Row],[Ship Mode]]=Introduction!$C$44,1,0)</f>
        <v>1</v>
      </c>
      <c r="O893" s="41">
        <f>IF(Table2[[#This Row],[Customer Segment]]=Introduction!$D$45,1,0)</f>
        <v>0</v>
      </c>
      <c r="P893" s="41">
        <f>IF(Table2[[#This Row],[Customer Segment]]=Introduction!$D$42,1,0)</f>
        <v>1</v>
      </c>
      <c r="Q893" s="41">
        <f>IF(Table2[[#This Row],[Customer Segment]]=Introduction!$D$44,1,0)</f>
        <v>0</v>
      </c>
      <c r="R893" s="1">
        <v>881.32</v>
      </c>
      <c r="S8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655.97377703213169</v>
      </c>
    </row>
    <row r="894" spans="1:19" x14ac:dyDescent="0.2">
      <c r="A894" s="1" t="s">
        <v>23</v>
      </c>
      <c r="B894" s="1" t="s">
        <v>2</v>
      </c>
      <c r="C894" s="1" t="s">
        <v>15</v>
      </c>
      <c r="D894" s="37">
        <v>0.05</v>
      </c>
      <c r="E894" s="37">
        <v>1500.97</v>
      </c>
      <c r="F894" s="37">
        <v>29.7</v>
      </c>
      <c r="G894" s="37">
        <v>0.56999999999999995</v>
      </c>
      <c r="H894" s="37">
        <v>-2561.3235</v>
      </c>
      <c r="I894" s="42">
        <f>IF(Table2[[#This Row],[Order Priority]]=Introduction!$B$42,1,0)</f>
        <v>0</v>
      </c>
      <c r="J894" s="42">
        <f>IF(Table2[[#This Row],[Order Priority]]=Introduction!$B$43,1,0)</f>
        <v>0</v>
      </c>
      <c r="K894" s="42">
        <f>IF(Table2[[#This Row],[Order Priority]]=Introduction!$B$44,1,0)</f>
        <v>1</v>
      </c>
      <c r="L894" s="42">
        <f>IF(Table2[[#This Row],[Order Priority]]=Introduction!$B$45,1,0)</f>
        <v>0</v>
      </c>
      <c r="M894" s="42">
        <f>IF(Table2[[#This Row],[Ship Mode]]=Introduction!$C$42,1,0)</f>
        <v>1</v>
      </c>
      <c r="N894" s="41">
        <f>IF(Table2[[#This Row],[Ship Mode]]=Introduction!$C$44,1,0)</f>
        <v>0</v>
      </c>
      <c r="O894" s="41">
        <f>IF(Table2[[#This Row],[Customer Segment]]=Introduction!$D$45,1,0)</f>
        <v>0</v>
      </c>
      <c r="P894" s="41">
        <f>IF(Table2[[#This Row],[Customer Segment]]=Introduction!$D$42,1,0)</f>
        <v>1</v>
      </c>
      <c r="Q894" s="41">
        <f>IF(Table2[[#This Row],[Customer Segment]]=Introduction!$D$44,1,0)</f>
        <v>0</v>
      </c>
      <c r="R894" s="34">
        <v>1497.22</v>
      </c>
      <c r="S8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3225.7980364202863</v>
      </c>
    </row>
    <row r="895" spans="1:19" x14ac:dyDescent="0.2">
      <c r="A895" s="1" t="s">
        <v>23</v>
      </c>
      <c r="B895" s="1" t="s">
        <v>14</v>
      </c>
      <c r="C895" s="1" t="s">
        <v>15</v>
      </c>
      <c r="D895" s="39">
        <v>0.02</v>
      </c>
      <c r="E895" s="39">
        <v>48.04</v>
      </c>
      <c r="F895" s="39">
        <v>5.09</v>
      </c>
      <c r="G895" s="39">
        <v>0.37</v>
      </c>
      <c r="H895" s="39">
        <v>168.91890000000001</v>
      </c>
      <c r="I895" s="42">
        <f>IF(Table2[[#This Row],[Order Priority]]=Introduction!$B$42,1,0)</f>
        <v>0</v>
      </c>
      <c r="J895" s="42">
        <f>IF(Table2[[#This Row],[Order Priority]]=Introduction!$B$43,1,0)</f>
        <v>0</v>
      </c>
      <c r="K895" s="42">
        <f>IF(Table2[[#This Row],[Order Priority]]=Introduction!$B$44,1,0)</f>
        <v>1</v>
      </c>
      <c r="L895" s="42">
        <f>IF(Table2[[#This Row],[Order Priority]]=Introduction!$B$45,1,0)</f>
        <v>0</v>
      </c>
      <c r="M895" s="42">
        <f>IF(Table2[[#This Row],[Ship Mode]]=Introduction!$C$42,1,0)</f>
        <v>0</v>
      </c>
      <c r="N895" s="41">
        <f>IF(Table2[[#This Row],[Ship Mode]]=Introduction!$C$44,1,0)</f>
        <v>1</v>
      </c>
      <c r="O895" s="41">
        <f>IF(Table2[[#This Row],[Customer Segment]]=Introduction!$D$45,1,0)</f>
        <v>0</v>
      </c>
      <c r="P895" s="41">
        <f>IF(Table2[[#This Row],[Customer Segment]]=Introduction!$D$42,1,0)</f>
        <v>1</v>
      </c>
      <c r="Q895" s="41">
        <f>IF(Table2[[#This Row],[Customer Segment]]=Introduction!$D$44,1,0)</f>
        <v>0</v>
      </c>
      <c r="R895" s="1">
        <v>244.81</v>
      </c>
      <c r="S8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446.30338394604809</v>
      </c>
    </row>
    <row r="896" spans="1:19" x14ac:dyDescent="0.2">
      <c r="A896" s="1" t="s">
        <v>23</v>
      </c>
      <c r="B896" s="1" t="s">
        <v>14</v>
      </c>
      <c r="C896" s="1" t="s">
        <v>15</v>
      </c>
      <c r="D896" s="37">
        <v>0.03</v>
      </c>
      <c r="E896" s="37">
        <v>4.28</v>
      </c>
      <c r="F896" s="37">
        <v>1.6</v>
      </c>
      <c r="G896" s="37">
        <v>0.57999999999999996</v>
      </c>
      <c r="H896" s="37">
        <v>-6.2</v>
      </c>
      <c r="I896" s="42">
        <f>IF(Table2[[#This Row],[Order Priority]]=Introduction!$B$42,1,0)</f>
        <v>0</v>
      </c>
      <c r="J896" s="42">
        <f>IF(Table2[[#This Row],[Order Priority]]=Introduction!$B$43,1,0)</f>
        <v>0</v>
      </c>
      <c r="K896" s="42">
        <f>IF(Table2[[#This Row],[Order Priority]]=Introduction!$B$44,1,0)</f>
        <v>1</v>
      </c>
      <c r="L896" s="42">
        <f>IF(Table2[[#This Row],[Order Priority]]=Introduction!$B$45,1,0)</f>
        <v>0</v>
      </c>
      <c r="M896" s="42">
        <f>IF(Table2[[#This Row],[Ship Mode]]=Introduction!$C$42,1,0)</f>
        <v>0</v>
      </c>
      <c r="N896" s="41">
        <f>IF(Table2[[#This Row],[Ship Mode]]=Introduction!$C$44,1,0)</f>
        <v>1</v>
      </c>
      <c r="O896" s="41">
        <f>IF(Table2[[#This Row],[Customer Segment]]=Introduction!$D$45,1,0)</f>
        <v>0</v>
      </c>
      <c r="P896" s="41">
        <f>IF(Table2[[#This Row],[Customer Segment]]=Introduction!$D$42,1,0)</f>
        <v>1</v>
      </c>
      <c r="Q896" s="41">
        <f>IF(Table2[[#This Row],[Customer Segment]]=Introduction!$D$44,1,0)</f>
        <v>0</v>
      </c>
      <c r="R896" s="34">
        <v>4.55</v>
      </c>
      <c r="S8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201.34826973332375</v>
      </c>
    </row>
    <row r="897" spans="1:19" x14ac:dyDescent="0.2">
      <c r="A897" s="1" t="s">
        <v>92</v>
      </c>
      <c r="B897" s="1" t="s">
        <v>63</v>
      </c>
      <c r="C897" s="1" t="s">
        <v>70</v>
      </c>
      <c r="D897" s="39">
        <v>0.1</v>
      </c>
      <c r="E897" s="39">
        <v>152.47999999999999</v>
      </c>
      <c r="F897" s="39">
        <v>4</v>
      </c>
      <c r="G897" s="39">
        <v>0.79</v>
      </c>
      <c r="H897" s="39">
        <v>-521.09</v>
      </c>
      <c r="I897" s="42">
        <f>IF(Table2[[#This Row],[Order Priority]]=Introduction!$B$42,1,0)</f>
        <v>0</v>
      </c>
      <c r="J897" s="42">
        <f>IF(Table2[[#This Row],[Order Priority]]=Introduction!$B$43,1,0)</f>
        <v>0</v>
      </c>
      <c r="K897" s="42">
        <f>IF(Table2[[#This Row],[Order Priority]]=Introduction!$B$44,1,0)</f>
        <v>0</v>
      </c>
      <c r="L897" s="42">
        <f>IF(Table2[[#This Row],[Order Priority]]=Introduction!$B$45,1,0)</f>
        <v>1</v>
      </c>
      <c r="M897" s="42">
        <f>IF(Table2[[#This Row],[Ship Mode]]=Introduction!$C$42,1,0)</f>
        <v>0</v>
      </c>
      <c r="N897" s="41">
        <f>IF(Table2[[#This Row],[Ship Mode]]=Introduction!$C$44,1,0)</f>
        <v>0</v>
      </c>
      <c r="O897" s="41">
        <f>IF(Table2[[#This Row],[Customer Segment]]=Introduction!$D$45,1,0)</f>
        <v>0</v>
      </c>
      <c r="P897" s="41">
        <f>IF(Table2[[#This Row],[Customer Segment]]=Introduction!$D$42,1,0)</f>
        <v>0</v>
      </c>
      <c r="Q897" s="41">
        <f>IF(Table2[[#This Row],[Customer Segment]]=Introduction!$D$44,1,0)</f>
        <v>0</v>
      </c>
      <c r="R897" s="1">
        <v>558.16999999999996</v>
      </c>
      <c r="S8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212.76325439112443</v>
      </c>
    </row>
    <row r="898" spans="1:19" x14ac:dyDescent="0.2">
      <c r="A898" s="1" t="s">
        <v>92</v>
      </c>
      <c r="B898" s="1" t="s">
        <v>14</v>
      </c>
      <c r="C898" s="1" t="s">
        <v>70</v>
      </c>
      <c r="D898" s="37">
        <v>0.08</v>
      </c>
      <c r="E898" s="37">
        <v>6.84</v>
      </c>
      <c r="F898" s="37">
        <v>8.3699999999999992</v>
      </c>
      <c r="G898" s="37">
        <v>0.57999999999999996</v>
      </c>
      <c r="H898" s="37">
        <v>-29.49</v>
      </c>
      <c r="I898" s="42">
        <f>IF(Table2[[#This Row],[Order Priority]]=Introduction!$B$42,1,0)</f>
        <v>0</v>
      </c>
      <c r="J898" s="42">
        <f>IF(Table2[[#This Row],[Order Priority]]=Introduction!$B$43,1,0)</f>
        <v>0</v>
      </c>
      <c r="K898" s="42">
        <f>IF(Table2[[#This Row],[Order Priority]]=Introduction!$B$44,1,0)</f>
        <v>0</v>
      </c>
      <c r="L898" s="42">
        <f>IF(Table2[[#This Row],[Order Priority]]=Introduction!$B$45,1,0)</f>
        <v>1</v>
      </c>
      <c r="M898" s="42">
        <f>IF(Table2[[#This Row],[Ship Mode]]=Introduction!$C$42,1,0)</f>
        <v>0</v>
      </c>
      <c r="N898" s="41">
        <f>IF(Table2[[#This Row],[Ship Mode]]=Introduction!$C$44,1,0)</f>
        <v>1</v>
      </c>
      <c r="O898" s="41">
        <f>IF(Table2[[#This Row],[Customer Segment]]=Introduction!$D$45,1,0)</f>
        <v>0</v>
      </c>
      <c r="P898" s="41">
        <f>IF(Table2[[#This Row],[Customer Segment]]=Introduction!$D$42,1,0)</f>
        <v>0</v>
      </c>
      <c r="Q898" s="41">
        <f>IF(Table2[[#This Row],[Customer Segment]]=Introduction!$D$44,1,0)</f>
        <v>0</v>
      </c>
      <c r="R898" s="34">
        <v>8.39</v>
      </c>
      <c r="S8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301.52659576105714</v>
      </c>
    </row>
    <row r="899" spans="1:19" x14ac:dyDescent="0.2">
      <c r="A899" s="1" t="s">
        <v>46</v>
      </c>
      <c r="B899" s="1" t="s">
        <v>2</v>
      </c>
      <c r="C899" s="1" t="s">
        <v>70</v>
      </c>
      <c r="D899" s="39">
        <v>0.01</v>
      </c>
      <c r="E899" s="39">
        <v>145.44999999999999</v>
      </c>
      <c r="F899" s="39">
        <v>17.850000000000001</v>
      </c>
      <c r="G899" s="39">
        <v>0.56000000000000005</v>
      </c>
      <c r="H899" s="39">
        <v>837.6807</v>
      </c>
      <c r="I899" s="42">
        <f>IF(Table2[[#This Row],[Order Priority]]=Introduction!$B$42,1,0)</f>
        <v>0</v>
      </c>
      <c r="J899" s="42">
        <f>IF(Table2[[#This Row],[Order Priority]]=Introduction!$B$43,1,0)</f>
        <v>0</v>
      </c>
      <c r="K899" s="42">
        <f>IF(Table2[[#This Row],[Order Priority]]=Introduction!$B$44,1,0)</f>
        <v>0</v>
      </c>
      <c r="L899" s="42">
        <f>IF(Table2[[#This Row],[Order Priority]]=Introduction!$B$45,1,0)</f>
        <v>0</v>
      </c>
      <c r="M899" s="42">
        <f>IF(Table2[[#This Row],[Ship Mode]]=Introduction!$C$42,1,0)</f>
        <v>1</v>
      </c>
      <c r="N899" s="41">
        <f>IF(Table2[[#This Row],[Ship Mode]]=Introduction!$C$44,1,0)</f>
        <v>0</v>
      </c>
      <c r="O899" s="41">
        <f>IF(Table2[[#This Row],[Customer Segment]]=Introduction!$D$45,1,0)</f>
        <v>0</v>
      </c>
      <c r="P899" s="41">
        <f>IF(Table2[[#This Row],[Customer Segment]]=Introduction!$D$42,1,0)</f>
        <v>0</v>
      </c>
      <c r="Q899" s="41">
        <f>IF(Table2[[#This Row],[Customer Segment]]=Introduction!$D$44,1,0)</f>
        <v>0</v>
      </c>
      <c r="R899" s="1">
        <v>1214.03</v>
      </c>
      <c r="S8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2300.1756864499202</v>
      </c>
    </row>
    <row r="900" spans="1:19" x14ac:dyDescent="0.2">
      <c r="A900" s="1" t="s">
        <v>46</v>
      </c>
      <c r="B900" s="1" t="s">
        <v>14</v>
      </c>
      <c r="C900" s="1" t="s">
        <v>3</v>
      </c>
      <c r="D900" s="37">
        <v>0.03</v>
      </c>
      <c r="E900" s="37">
        <v>12.28</v>
      </c>
      <c r="F900" s="37">
        <v>6.35</v>
      </c>
      <c r="G900" s="37">
        <v>0.38</v>
      </c>
      <c r="H900" s="37">
        <v>68.676000000000002</v>
      </c>
      <c r="I900" s="42">
        <f>IF(Table2[[#This Row],[Order Priority]]=Introduction!$B$42,1,0)</f>
        <v>0</v>
      </c>
      <c r="J900" s="42">
        <f>IF(Table2[[#This Row],[Order Priority]]=Introduction!$B$43,1,0)</f>
        <v>0</v>
      </c>
      <c r="K900" s="42">
        <f>IF(Table2[[#This Row],[Order Priority]]=Introduction!$B$44,1,0)</f>
        <v>0</v>
      </c>
      <c r="L900" s="42">
        <f>IF(Table2[[#This Row],[Order Priority]]=Introduction!$B$45,1,0)</f>
        <v>0</v>
      </c>
      <c r="M900" s="42">
        <f>IF(Table2[[#This Row],[Ship Mode]]=Introduction!$C$42,1,0)</f>
        <v>0</v>
      </c>
      <c r="N900" s="41">
        <f>IF(Table2[[#This Row],[Ship Mode]]=Introduction!$C$44,1,0)</f>
        <v>1</v>
      </c>
      <c r="O900" s="41">
        <f>IF(Table2[[#This Row],[Customer Segment]]=Introduction!$D$45,1,0)</f>
        <v>1</v>
      </c>
      <c r="P900" s="41">
        <f>IF(Table2[[#This Row],[Customer Segment]]=Introduction!$D$42,1,0)</f>
        <v>0</v>
      </c>
      <c r="Q900" s="41">
        <f>IF(Table2[[#This Row],[Customer Segment]]=Introduction!$D$44,1,0)</f>
        <v>0</v>
      </c>
      <c r="R900" s="34">
        <v>87.53</v>
      </c>
      <c r="S9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409.29877282040417</v>
      </c>
    </row>
    <row r="901" spans="1:19" x14ac:dyDescent="0.2">
      <c r="A901" s="1" t="s">
        <v>46</v>
      </c>
      <c r="B901" s="1" t="s">
        <v>2</v>
      </c>
      <c r="C901" s="1" t="s">
        <v>15</v>
      </c>
      <c r="D901" s="39">
        <v>0.03</v>
      </c>
      <c r="E901" s="39">
        <v>160.97999999999999</v>
      </c>
      <c r="F901" s="39">
        <v>30</v>
      </c>
      <c r="G901" s="39">
        <v>0.62</v>
      </c>
      <c r="H901" s="39">
        <v>1261.4718</v>
      </c>
      <c r="I901" s="42">
        <f>IF(Table2[[#This Row],[Order Priority]]=Introduction!$B$42,1,0)</f>
        <v>0</v>
      </c>
      <c r="J901" s="42">
        <f>IF(Table2[[#This Row],[Order Priority]]=Introduction!$B$43,1,0)</f>
        <v>0</v>
      </c>
      <c r="K901" s="42">
        <f>IF(Table2[[#This Row],[Order Priority]]=Introduction!$B$44,1,0)</f>
        <v>0</v>
      </c>
      <c r="L901" s="42">
        <f>IF(Table2[[#This Row],[Order Priority]]=Introduction!$B$45,1,0)</f>
        <v>0</v>
      </c>
      <c r="M901" s="42">
        <f>IF(Table2[[#This Row],[Ship Mode]]=Introduction!$C$42,1,0)</f>
        <v>1</v>
      </c>
      <c r="N901" s="41">
        <f>IF(Table2[[#This Row],[Ship Mode]]=Introduction!$C$44,1,0)</f>
        <v>0</v>
      </c>
      <c r="O901" s="41">
        <f>IF(Table2[[#This Row],[Customer Segment]]=Introduction!$D$45,1,0)</f>
        <v>0</v>
      </c>
      <c r="P901" s="41">
        <f>IF(Table2[[#This Row],[Customer Segment]]=Introduction!$D$42,1,0)</f>
        <v>1</v>
      </c>
      <c r="Q901" s="41">
        <f>IF(Table2[[#This Row],[Customer Segment]]=Introduction!$D$44,1,0)</f>
        <v>0</v>
      </c>
      <c r="R901" s="1">
        <v>1828.22</v>
      </c>
      <c r="S9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3126.3434466404547</v>
      </c>
    </row>
    <row r="902" spans="1:19" x14ac:dyDescent="0.2">
      <c r="A902" s="1" t="s">
        <v>1</v>
      </c>
      <c r="B902" s="1" t="s">
        <v>14</v>
      </c>
      <c r="C902" s="1" t="s">
        <v>15</v>
      </c>
      <c r="D902" s="37">
        <v>0.06</v>
      </c>
      <c r="E902" s="37">
        <v>40.99</v>
      </c>
      <c r="F902" s="37">
        <v>17.48</v>
      </c>
      <c r="G902" s="37">
        <v>0.36</v>
      </c>
      <c r="H902" s="37">
        <v>214.23</v>
      </c>
      <c r="I902" s="42">
        <f>IF(Table2[[#This Row],[Order Priority]]=Introduction!$B$42,1,0)</f>
        <v>1</v>
      </c>
      <c r="J902" s="42">
        <f>IF(Table2[[#This Row],[Order Priority]]=Introduction!$B$43,1,0)</f>
        <v>0</v>
      </c>
      <c r="K902" s="42">
        <f>IF(Table2[[#This Row],[Order Priority]]=Introduction!$B$44,1,0)</f>
        <v>0</v>
      </c>
      <c r="L902" s="42">
        <f>IF(Table2[[#This Row],[Order Priority]]=Introduction!$B$45,1,0)</f>
        <v>0</v>
      </c>
      <c r="M902" s="42">
        <f>IF(Table2[[#This Row],[Ship Mode]]=Introduction!$C$42,1,0)</f>
        <v>0</v>
      </c>
      <c r="N902" s="41">
        <f>IF(Table2[[#This Row],[Ship Mode]]=Introduction!$C$44,1,0)</f>
        <v>1</v>
      </c>
      <c r="O902" s="41">
        <f>IF(Table2[[#This Row],[Customer Segment]]=Introduction!$D$45,1,0)</f>
        <v>0</v>
      </c>
      <c r="P902" s="41">
        <f>IF(Table2[[#This Row],[Customer Segment]]=Introduction!$D$42,1,0)</f>
        <v>1</v>
      </c>
      <c r="Q902" s="41">
        <f>IF(Table2[[#This Row],[Customer Segment]]=Introduction!$D$44,1,0)</f>
        <v>0</v>
      </c>
      <c r="R902" s="34">
        <v>585.08000000000004</v>
      </c>
      <c r="S9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988.56321683076567</v>
      </c>
    </row>
    <row r="903" spans="1:19" x14ac:dyDescent="0.2">
      <c r="A903" s="1" t="s">
        <v>1</v>
      </c>
      <c r="B903" s="1" t="s">
        <v>14</v>
      </c>
      <c r="C903" s="1" t="s">
        <v>70</v>
      </c>
      <c r="D903" s="39">
        <v>0.1</v>
      </c>
      <c r="E903" s="39">
        <v>20.27</v>
      </c>
      <c r="F903" s="39">
        <v>3.99</v>
      </c>
      <c r="G903" s="39">
        <v>0.56999999999999995</v>
      </c>
      <c r="H903" s="39">
        <v>84.05</v>
      </c>
      <c r="I903" s="42">
        <f>IF(Table2[[#This Row],[Order Priority]]=Introduction!$B$42,1,0)</f>
        <v>1</v>
      </c>
      <c r="J903" s="42">
        <f>IF(Table2[[#This Row],[Order Priority]]=Introduction!$B$43,1,0)</f>
        <v>0</v>
      </c>
      <c r="K903" s="42">
        <f>IF(Table2[[#This Row],[Order Priority]]=Introduction!$B$44,1,0)</f>
        <v>0</v>
      </c>
      <c r="L903" s="42">
        <f>IF(Table2[[#This Row],[Order Priority]]=Introduction!$B$45,1,0)</f>
        <v>0</v>
      </c>
      <c r="M903" s="42">
        <f>IF(Table2[[#This Row],[Ship Mode]]=Introduction!$C$42,1,0)</f>
        <v>0</v>
      </c>
      <c r="N903" s="41">
        <f>IF(Table2[[#This Row],[Ship Mode]]=Introduction!$C$44,1,0)</f>
        <v>1</v>
      </c>
      <c r="O903" s="41">
        <f>IF(Table2[[#This Row],[Customer Segment]]=Introduction!$D$45,1,0)</f>
        <v>0</v>
      </c>
      <c r="P903" s="41">
        <f>IF(Table2[[#This Row],[Customer Segment]]=Introduction!$D$42,1,0)</f>
        <v>0</v>
      </c>
      <c r="Q903" s="41">
        <f>IF(Table2[[#This Row],[Customer Segment]]=Introduction!$D$44,1,0)</f>
        <v>0</v>
      </c>
      <c r="R903" s="1">
        <v>1051.52</v>
      </c>
      <c r="S9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594.53218051884551</v>
      </c>
    </row>
    <row r="904" spans="1:19" x14ac:dyDescent="0.2">
      <c r="A904" s="1" t="s">
        <v>1</v>
      </c>
      <c r="B904" s="1" t="s">
        <v>14</v>
      </c>
      <c r="C904" s="1" t="s">
        <v>70</v>
      </c>
      <c r="D904" s="37">
        <v>0.1</v>
      </c>
      <c r="E904" s="37">
        <v>20.27</v>
      </c>
      <c r="F904" s="37">
        <v>3.99</v>
      </c>
      <c r="G904" s="37">
        <v>0.56999999999999995</v>
      </c>
      <c r="H904" s="37">
        <v>381.61799999999999</v>
      </c>
      <c r="I904" s="42">
        <f>IF(Table2[[#This Row],[Order Priority]]=Introduction!$B$42,1,0)</f>
        <v>1</v>
      </c>
      <c r="J904" s="42">
        <f>IF(Table2[[#This Row],[Order Priority]]=Introduction!$B$43,1,0)</f>
        <v>0</v>
      </c>
      <c r="K904" s="42">
        <f>IF(Table2[[#This Row],[Order Priority]]=Introduction!$B$44,1,0)</f>
        <v>0</v>
      </c>
      <c r="L904" s="42">
        <f>IF(Table2[[#This Row],[Order Priority]]=Introduction!$B$45,1,0)</f>
        <v>0</v>
      </c>
      <c r="M904" s="42">
        <f>IF(Table2[[#This Row],[Ship Mode]]=Introduction!$C$42,1,0)</f>
        <v>0</v>
      </c>
      <c r="N904" s="41">
        <f>IF(Table2[[#This Row],[Ship Mode]]=Introduction!$C$44,1,0)</f>
        <v>1</v>
      </c>
      <c r="O904" s="41">
        <f>IF(Table2[[#This Row],[Customer Segment]]=Introduction!$D$45,1,0)</f>
        <v>0</v>
      </c>
      <c r="P904" s="41">
        <f>IF(Table2[[#This Row],[Customer Segment]]=Introduction!$D$42,1,0)</f>
        <v>0</v>
      </c>
      <c r="Q904" s="41">
        <f>IF(Table2[[#This Row],[Customer Segment]]=Introduction!$D$44,1,0)</f>
        <v>0</v>
      </c>
      <c r="R904" s="34">
        <v>257.92</v>
      </c>
      <c r="S9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899.24946667672077</v>
      </c>
    </row>
    <row r="905" spans="1:19" x14ac:dyDescent="0.2">
      <c r="A905" s="1" t="s">
        <v>13</v>
      </c>
      <c r="B905" s="1" t="s">
        <v>63</v>
      </c>
      <c r="C905" s="1" t="s">
        <v>70</v>
      </c>
      <c r="D905" s="39">
        <v>0.05</v>
      </c>
      <c r="E905" s="39">
        <v>4.84</v>
      </c>
      <c r="F905" s="39">
        <v>0.71</v>
      </c>
      <c r="G905" s="39">
        <v>0.52</v>
      </c>
      <c r="H905" s="39">
        <v>29.17</v>
      </c>
      <c r="I905" s="42">
        <f>IF(Table2[[#This Row],[Order Priority]]=Introduction!$B$42,1,0)</f>
        <v>0</v>
      </c>
      <c r="J905" s="42">
        <f>IF(Table2[[#This Row],[Order Priority]]=Introduction!$B$43,1,0)</f>
        <v>1</v>
      </c>
      <c r="K905" s="42">
        <f>IF(Table2[[#This Row],[Order Priority]]=Introduction!$B$44,1,0)</f>
        <v>0</v>
      </c>
      <c r="L905" s="42">
        <f>IF(Table2[[#This Row],[Order Priority]]=Introduction!$B$45,1,0)</f>
        <v>0</v>
      </c>
      <c r="M905" s="42">
        <f>IF(Table2[[#This Row],[Ship Mode]]=Introduction!$C$42,1,0)</f>
        <v>0</v>
      </c>
      <c r="N905" s="41">
        <f>IF(Table2[[#This Row],[Ship Mode]]=Introduction!$C$44,1,0)</f>
        <v>0</v>
      </c>
      <c r="O905" s="41">
        <f>IF(Table2[[#This Row],[Customer Segment]]=Introduction!$D$45,1,0)</f>
        <v>0</v>
      </c>
      <c r="P905" s="41">
        <f>IF(Table2[[#This Row],[Customer Segment]]=Introduction!$D$42,1,0)</f>
        <v>0</v>
      </c>
      <c r="Q905" s="41">
        <f>IF(Table2[[#This Row],[Customer Segment]]=Introduction!$D$44,1,0)</f>
        <v>0</v>
      </c>
      <c r="R905" s="1">
        <v>103.39</v>
      </c>
      <c r="S9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16.098879884512201</v>
      </c>
    </row>
    <row r="906" spans="1:19" x14ac:dyDescent="0.2">
      <c r="A906" s="1" t="s">
        <v>13</v>
      </c>
      <c r="B906" s="1" t="s">
        <v>14</v>
      </c>
      <c r="C906" s="1" t="s">
        <v>70</v>
      </c>
      <c r="D906" s="37">
        <v>0.01</v>
      </c>
      <c r="E906" s="37">
        <v>14.98</v>
      </c>
      <c r="F906" s="37">
        <v>7.69</v>
      </c>
      <c r="G906" s="37">
        <v>0.56999999999999995</v>
      </c>
      <c r="H906" s="37">
        <v>-48.97</v>
      </c>
      <c r="I906" s="42">
        <f>IF(Table2[[#This Row],[Order Priority]]=Introduction!$B$42,1,0)</f>
        <v>0</v>
      </c>
      <c r="J906" s="42">
        <f>IF(Table2[[#This Row],[Order Priority]]=Introduction!$B$43,1,0)</f>
        <v>1</v>
      </c>
      <c r="K906" s="42">
        <f>IF(Table2[[#This Row],[Order Priority]]=Introduction!$B$44,1,0)</f>
        <v>0</v>
      </c>
      <c r="L906" s="42">
        <f>IF(Table2[[#This Row],[Order Priority]]=Introduction!$B$45,1,0)</f>
        <v>0</v>
      </c>
      <c r="M906" s="42">
        <f>IF(Table2[[#This Row],[Ship Mode]]=Introduction!$C$42,1,0)</f>
        <v>0</v>
      </c>
      <c r="N906" s="41">
        <f>IF(Table2[[#This Row],[Ship Mode]]=Introduction!$C$44,1,0)</f>
        <v>1</v>
      </c>
      <c r="O906" s="41">
        <f>IF(Table2[[#This Row],[Customer Segment]]=Introduction!$D$45,1,0)</f>
        <v>0</v>
      </c>
      <c r="P906" s="41">
        <f>IF(Table2[[#This Row],[Customer Segment]]=Introduction!$D$42,1,0)</f>
        <v>0</v>
      </c>
      <c r="Q906" s="41">
        <f>IF(Table2[[#This Row],[Customer Segment]]=Introduction!$D$44,1,0)</f>
        <v>0</v>
      </c>
      <c r="R906" s="34">
        <v>435.39</v>
      </c>
      <c r="S9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310.98317448702983</v>
      </c>
    </row>
    <row r="907" spans="1:19" x14ac:dyDescent="0.2">
      <c r="A907" s="1" t="s">
        <v>13</v>
      </c>
      <c r="B907" s="1" t="s">
        <v>63</v>
      </c>
      <c r="C907" s="1" t="s">
        <v>70</v>
      </c>
      <c r="D907" s="39">
        <v>0.05</v>
      </c>
      <c r="E907" s="39">
        <v>4.84</v>
      </c>
      <c r="F907" s="39">
        <v>0.71</v>
      </c>
      <c r="G907" s="39">
        <v>0.52</v>
      </c>
      <c r="H907" s="39">
        <v>17.836500000000001</v>
      </c>
      <c r="I907" s="42">
        <f>IF(Table2[[#This Row],[Order Priority]]=Introduction!$B$42,1,0)</f>
        <v>0</v>
      </c>
      <c r="J907" s="42">
        <f>IF(Table2[[#This Row],[Order Priority]]=Introduction!$B$43,1,0)</f>
        <v>1</v>
      </c>
      <c r="K907" s="42">
        <f>IF(Table2[[#This Row],[Order Priority]]=Introduction!$B$44,1,0)</f>
        <v>0</v>
      </c>
      <c r="L907" s="42">
        <f>IF(Table2[[#This Row],[Order Priority]]=Introduction!$B$45,1,0)</f>
        <v>0</v>
      </c>
      <c r="M907" s="42">
        <f>IF(Table2[[#This Row],[Ship Mode]]=Introduction!$C$42,1,0)</f>
        <v>0</v>
      </c>
      <c r="N907" s="41">
        <f>IF(Table2[[#This Row],[Ship Mode]]=Introduction!$C$44,1,0)</f>
        <v>0</v>
      </c>
      <c r="O907" s="41">
        <f>IF(Table2[[#This Row],[Customer Segment]]=Introduction!$D$45,1,0)</f>
        <v>0</v>
      </c>
      <c r="P907" s="41">
        <f>IF(Table2[[#This Row],[Customer Segment]]=Introduction!$D$42,1,0)</f>
        <v>0</v>
      </c>
      <c r="Q907" s="41">
        <f>IF(Table2[[#This Row],[Customer Segment]]=Introduction!$D$44,1,0)</f>
        <v>0</v>
      </c>
      <c r="R907" s="1">
        <v>25.85</v>
      </c>
      <c r="S9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4.4930843598916965</v>
      </c>
    </row>
    <row r="908" spans="1:19" x14ac:dyDescent="0.2">
      <c r="A908" s="1" t="s">
        <v>23</v>
      </c>
      <c r="B908" s="1" t="s">
        <v>14</v>
      </c>
      <c r="C908" s="1" t="s">
        <v>70</v>
      </c>
      <c r="D908" s="37">
        <v>0.06</v>
      </c>
      <c r="E908" s="37">
        <v>20.99</v>
      </c>
      <c r="F908" s="37">
        <v>0.99</v>
      </c>
      <c r="G908" s="37">
        <v>0.37</v>
      </c>
      <c r="H908" s="37">
        <v>224.9607</v>
      </c>
      <c r="I908" s="42">
        <f>IF(Table2[[#This Row],[Order Priority]]=Introduction!$B$42,1,0)</f>
        <v>0</v>
      </c>
      <c r="J908" s="42">
        <f>IF(Table2[[#This Row],[Order Priority]]=Introduction!$B$43,1,0)</f>
        <v>0</v>
      </c>
      <c r="K908" s="42">
        <f>IF(Table2[[#This Row],[Order Priority]]=Introduction!$B$44,1,0)</f>
        <v>1</v>
      </c>
      <c r="L908" s="42">
        <f>IF(Table2[[#This Row],[Order Priority]]=Introduction!$B$45,1,0)</f>
        <v>0</v>
      </c>
      <c r="M908" s="42">
        <f>IF(Table2[[#This Row],[Ship Mode]]=Introduction!$C$42,1,0)</f>
        <v>0</v>
      </c>
      <c r="N908" s="41">
        <f>IF(Table2[[#This Row],[Ship Mode]]=Introduction!$C$44,1,0)</f>
        <v>1</v>
      </c>
      <c r="O908" s="41">
        <f>IF(Table2[[#This Row],[Customer Segment]]=Introduction!$D$45,1,0)</f>
        <v>0</v>
      </c>
      <c r="P908" s="41">
        <f>IF(Table2[[#This Row],[Customer Segment]]=Introduction!$D$42,1,0)</f>
        <v>0</v>
      </c>
      <c r="Q908" s="41">
        <f>IF(Table2[[#This Row],[Customer Segment]]=Introduction!$D$44,1,0)</f>
        <v>0</v>
      </c>
      <c r="R908" s="34">
        <v>326.02999999999997</v>
      </c>
      <c r="S9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308.12009818797117</v>
      </c>
    </row>
    <row r="909" spans="1:19" x14ac:dyDescent="0.2">
      <c r="A909" s="1" t="s">
        <v>92</v>
      </c>
      <c r="B909" s="1" t="s">
        <v>14</v>
      </c>
      <c r="C909" s="1" t="s">
        <v>15</v>
      </c>
      <c r="D909" s="39">
        <v>0.09</v>
      </c>
      <c r="E909" s="39">
        <v>4.55</v>
      </c>
      <c r="F909" s="39">
        <v>1.49</v>
      </c>
      <c r="G909" s="39">
        <v>0.35</v>
      </c>
      <c r="H909" s="39">
        <v>16.898</v>
      </c>
      <c r="I909" s="42">
        <f>IF(Table2[[#This Row],[Order Priority]]=Introduction!$B$42,1,0)</f>
        <v>0</v>
      </c>
      <c r="J909" s="42">
        <f>IF(Table2[[#This Row],[Order Priority]]=Introduction!$B$43,1,0)</f>
        <v>0</v>
      </c>
      <c r="K909" s="42">
        <f>IF(Table2[[#This Row],[Order Priority]]=Introduction!$B$44,1,0)</f>
        <v>0</v>
      </c>
      <c r="L909" s="42">
        <f>IF(Table2[[#This Row],[Order Priority]]=Introduction!$B$45,1,0)</f>
        <v>1</v>
      </c>
      <c r="M909" s="42">
        <f>IF(Table2[[#This Row],[Ship Mode]]=Introduction!$C$42,1,0)</f>
        <v>0</v>
      </c>
      <c r="N909" s="41">
        <f>IF(Table2[[#This Row],[Ship Mode]]=Introduction!$C$44,1,0)</f>
        <v>1</v>
      </c>
      <c r="O909" s="41">
        <f>IF(Table2[[#This Row],[Customer Segment]]=Introduction!$D$45,1,0)</f>
        <v>0</v>
      </c>
      <c r="P909" s="41">
        <f>IF(Table2[[#This Row],[Customer Segment]]=Introduction!$D$42,1,0)</f>
        <v>1</v>
      </c>
      <c r="Q909" s="41">
        <f>IF(Table2[[#This Row],[Customer Segment]]=Introduction!$D$44,1,0)</f>
        <v>0</v>
      </c>
      <c r="R909" s="1">
        <v>25.45</v>
      </c>
      <c r="S9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-75.020983747460292</v>
      </c>
    </row>
    <row r="910" spans="1:19" x14ac:dyDescent="0.2">
      <c r="A910" s="1" t="s">
        <v>92</v>
      </c>
      <c r="B910" s="1" t="s">
        <v>63</v>
      </c>
      <c r="C910" s="1" t="s">
        <v>15</v>
      </c>
      <c r="D910" s="37">
        <v>7.0000000000000007E-2</v>
      </c>
      <c r="E910" s="37">
        <v>9.7799999999999994</v>
      </c>
      <c r="F910" s="37">
        <v>5.76</v>
      </c>
      <c r="G910" s="37">
        <v>0.35</v>
      </c>
      <c r="H910" s="37">
        <v>20.14</v>
      </c>
      <c r="I910" s="42">
        <f>IF(Table2[[#This Row],[Order Priority]]=Introduction!$B$42,1,0)</f>
        <v>0</v>
      </c>
      <c r="J910" s="42">
        <f>IF(Table2[[#This Row],[Order Priority]]=Introduction!$B$43,1,0)</f>
        <v>0</v>
      </c>
      <c r="K910" s="42">
        <f>IF(Table2[[#This Row],[Order Priority]]=Introduction!$B$44,1,0)</f>
        <v>0</v>
      </c>
      <c r="L910" s="42">
        <f>IF(Table2[[#This Row],[Order Priority]]=Introduction!$B$45,1,0)</f>
        <v>1</v>
      </c>
      <c r="M910" s="42">
        <f>IF(Table2[[#This Row],[Ship Mode]]=Introduction!$C$42,1,0)</f>
        <v>0</v>
      </c>
      <c r="N910" s="41">
        <f>IF(Table2[[#This Row],[Ship Mode]]=Introduction!$C$44,1,0)</f>
        <v>0</v>
      </c>
      <c r="O910" s="41">
        <f>IF(Table2[[#This Row],[Customer Segment]]=Introduction!$D$45,1,0)</f>
        <v>0</v>
      </c>
      <c r="P910" s="41">
        <f>IF(Table2[[#This Row],[Customer Segment]]=Introduction!$D$42,1,0)</f>
        <v>1</v>
      </c>
      <c r="Q910" s="41">
        <f>IF(Table2[[#This Row],[Customer Segment]]=Introduction!$D$44,1,0)</f>
        <v>0</v>
      </c>
      <c r="R910" s="34">
        <v>110.72</v>
      </c>
      <c r="S9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-6.2936881216905718</v>
      </c>
    </row>
    <row r="911" spans="1:19" x14ac:dyDescent="0.2">
      <c r="A911" s="1" t="s">
        <v>46</v>
      </c>
      <c r="B911" s="1" t="s">
        <v>14</v>
      </c>
      <c r="C911" s="1" t="s">
        <v>70</v>
      </c>
      <c r="D911" s="39">
        <v>0.04</v>
      </c>
      <c r="E911" s="39">
        <v>60.97</v>
      </c>
      <c r="F911" s="39">
        <v>4.5</v>
      </c>
      <c r="G911" s="39">
        <v>0.56000000000000005</v>
      </c>
      <c r="H911" s="39">
        <v>79.423199999999994</v>
      </c>
      <c r="I911" s="42">
        <f>IF(Table2[[#This Row],[Order Priority]]=Introduction!$B$42,1,0)</f>
        <v>0</v>
      </c>
      <c r="J911" s="42">
        <f>IF(Table2[[#This Row],[Order Priority]]=Introduction!$B$43,1,0)</f>
        <v>0</v>
      </c>
      <c r="K911" s="42">
        <f>IF(Table2[[#This Row],[Order Priority]]=Introduction!$B$44,1,0)</f>
        <v>0</v>
      </c>
      <c r="L911" s="42">
        <f>IF(Table2[[#This Row],[Order Priority]]=Introduction!$B$45,1,0)</f>
        <v>0</v>
      </c>
      <c r="M911" s="42">
        <f>IF(Table2[[#This Row],[Ship Mode]]=Introduction!$C$42,1,0)</f>
        <v>0</v>
      </c>
      <c r="N911" s="41">
        <f>IF(Table2[[#This Row],[Ship Mode]]=Introduction!$C$44,1,0)</f>
        <v>1</v>
      </c>
      <c r="O911" s="41">
        <f>IF(Table2[[#This Row],[Customer Segment]]=Introduction!$D$45,1,0)</f>
        <v>0</v>
      </c>
      <c r="P911" s="41">
        <f>IF(Table2[[#This Row],[Customer Segment]]=Introduction!$D$42,1,0)</f>
        <v>0</v>
      </c>
      <c r="Q911" s="41">
        <f>IF(Table2[[#This Row],[Customer Segment]]=Introduction!$D$44,1,0)</f>
        <v>0</v>
      </c>
      <c r="R911" s="1">
        <v>904.31</v>
      </c>
      <c r="S9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673.76701616913851</v>
      </c>
    </row>
    <row r="912" spans="1:19" x14ac:dyDescent="0.2">
      <c r="A912" s="1" t="s">
        <v>46</v>
      </c>
      <c r="B912" s="1" t="s">
        <v>14</v>
      </c>
      <c r="C912" s="1" t="s">
        <v>70</v>
      </c>
      <c r="D912" s="37">
        <v>0.05</v>
      </c>
      <c r="E912" s="37">
        <v>11.97</v>
      </c>
      <c r="F912" s="37">
        <v>5.81</v>
      </c>
      <c r="G912" s="37">
        <v>0.6</v>
      </c>
      <c r="H912" s="37">
        <v>349.05930000000001</v>
      </c>
      <c r="I912" s="42">
        <f>IF(Table2[[#This Row],[Order Priority]]=Introduction!$B$42,1,0)</f>
        <v>0</v>
      </c>
      <c r="J912" s="42">
        <f>IF(Table2[[#This Row],[Order Priority]]=Introduction!$B$43,1,0)</f>
        <v>0</v>
      </c>
      <c r="K912" s="42">
        <f>IF(Table2[[#This Row],[Order Priority]]=Introduction!$B$44,1,0)</f>
        <v>0</v>
      </c>
      <c r="L912" s="42">
        <f>IF(Table2[[#This Row],[Order Priority]]=Introduction!$B$45,1,0)</f>
        <v>0</v>
      </c>
      <c r="M912" s="42">
        <f>IF(Table2[[#This Row],[Ship Mode]]=Introduction!$C$42,1,0)</f>
        <v>0</v>
      </c>
      <c r="N912" s="41">
        <f>IF(Table2[[#This Row],[Ship Mode]]=Introduction!$C$44,1,0)</f>
        <v>1</v>
      </c>
      <c r="O912" s="41">
        <f>IF(Table2[[#This Row],[Customer Segment]]=Introduction!$D$45,1,0)</f>
        <v>0</v>
      </c>
      <c r="P912" s="41">
        <f>IF(Table2[[#This Row],[Customer Segment]]=Introduction!$D$42,1,0)</f>
        <v>0</v>
      </c>
      <c r="Q912" s="41">
        <f>IF(Table2[[#This Row],[Customer Segment]]=Introduction!$D$44,1,0)</f>
        <v>0</v>
      </c>
      <c r="R912" s="34">
        <v>25.31</v>
      </c>
      <c r="S9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859.20222145083903</v>
      </c>
    </row>
    <row r="913" spans="1:19" x14ac:dyDescent="0.2">
      <c r="A913" s="1" t="s">
        <v>1</v>
      </c>
      <c r="B913" s="1" t="s">
        <v>14</v>
      </c>
      <c r="C913" s="1" t="s">
        <v>15</v>
      </c>
      <c r="D913" s="39">
        <v>0.06</v>
      </c>
      <c r="E913" s="39">
        <v>17.98</v>
      </c>
      <c r="F913" s="39">
        <v>4</v>
      </c>
      <c r="G913" s="39">
        <v>0.79</v>
      </c>
      <c r="H913" s="39">
        <v>-78.13</v>
      </c>
      <c r="I913" s="42">
        <f>IF(Table2[[#This Row],[Order Priority]]=Introduction!$B$42,1,0)</f>
        <v>1</v>
      </c>
      <c r="J913" s="42">
        <f>IF(Table2[[#This Row],[Order Priority]]=Introduction!$B$43,1,0)</f>
        <v>0</v>
      </c>
      <c r="K913" s="42">
        <f>IF(Table2[[#This Row],[Order Priority]]=Introduction!$B$44,1,0)</f>
        <v>0</v>
      </c>
      <c r="L913" s="42">
        <f>IF(Table2[[#This Row],[Order Priority]]=Introduction!$B$45,1,0)</f>
        <v>0</v>
      </c>
      <c r="M913" s="42">
        <f>IF(Table2[[#This Row],[Ship Mode]]=Introduction!$C$42,1,0)</f>
        <v>0</v>
      </c>
      <c r="N913" s="41">
        <f>IF(Table2[[#This Row],[Ship Mode]]=Introduction!$C$44,1,0)</f>
        <v>1</v>
      </c>
      <c r="O913" s="41">
        <f>IF(Table2[[#This Row],[Customer Segment]]=Introduction!$D$45,1,0)</f>
        <v>0</v>
      </c>
      <c r="P913" s="41">
        <f>IF(Table2[[#This Row],[Customer Segment]]=Introduction!$D$42,1,0)</f>
        <v>1</v>
      </c>
      <c r="Q913" s="41">
        <f>IF(Table2[[#This Row],[Customer Segment]]=Introduction!$D$44,1,0)</f>
        <v>0</v>
      </c>
      <c r="R913" s="1">
        <v>70.06</v>
      </c>
      <c r="S9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601.9153760192346</v>
      </c>
    </row>
    <row r="914" spans="1:19" x14ac:dyDescent="0.2">
      <c r="A914" s="1" t="s">
        <v>1</v>
      </c>
      <c r="B914" s="1" t="s">
        <v>14</v>
      </c>
      <c r="C914" s="1" t="s">
        <v>3</v>
      </c>
      <c r="D914" s="37">
        <v>0.1</v>
      </c>
      <c r="E914" s="37">
        <v>6.64</v>
      </c>
      <c r="F914" s="37">
        <v>54.95</v>
      </c>
      <c r="G914" s="37">
        <v>0.37</v>
      </c>
      <c r="H914" s="37">
        <v>-25</v>
      </c>
      <c r="I914" s="42">
        <f>IF(Table2[[#This Row],[Order Priority]]=Introduction!$B$42,1,0)</f>
        <v>1</v>
      </c>
      <c r="J914" s="42">
        <f>IF(Table2[[#This Row],[Order Priority]]=Introduction!$B$43,1,0)</f>
        <v>0</v>
      </c>
      <c r="K914" s="42">
        <f>IF(Table2[[#This Row],[Order Priority]]=Introduction!$B$44,1,0)</f>
        <v>0</v>
      </c>
      <c r="L914" s="42">
        <f>IF(Table2[[#This Row],[Order Priority]]=Introduction!$B$45,1,0)</f>
        <v>0</v>
      </c>
      <c r="M914" s="42">
        <f>IF(Table2[[#This Row],[Ship Mode]]=Introduction!$C$42,1,0)</f>
        <v>0</v>
      </c>
      <c r="N914" s="41">
        <f>IF(Table2[[#This Row],[Ship Mode]]=Introduction!$C$44,1,0)</f>
        <v>1</v>
      </c>
      <c r="O914" s="41">
        <f>IF(Table2[[#This Row],[Customer Segment]]=Introduction!$D$45,1,0)</f>
        <v>1</v>
      </c>
      <c r="P914" s="41">
        <f>IF(Table2[[#This Row],[Customer Segment]]=Introduction!$D$42,1,0)</f>
        <v>0</v>
      </c>
      <c r="Q914" s="41">
        <f>IF(Table2[[#This Row],[Customer Segment]]=Introduction!$D$44,1,0)</f>
        <v>0</v>
      </c>
      <c r="R914" s="34">
        <v>25.31</v>
      </c>
      <c r="S9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1673.3846484292346</v>
      </c>
    </row>
    <row r="915" spans="1:19" x14ac:dyDescent="0.2">
      <c r="A915" s="1" t="s">
        <v>1</v>
      </c>
      <c r="B915" s="1" t="s">
        <v>14</v>
      </c>
      <c r="C915" s="1" t="s">
        <v>3</v>
      </c>
      <c r="D915" s="39">
        <v>0.05</v>
      </c>
      <c r="E915" s="39">
        <v>90.48</v>
      </c>
      <c r="F915" s="39">
        <v>19.989999999999998</v>
      </c>
      <c r="G915" s="39">
        <v>0.4</v>
      </c>
      <c r="H915" s="39">
        <v>255.1482</v>
      </c>
      <c r="I915" s="42">
        <f>IF(Table2[[#This Row],[Order Priority]]=Introduction!$B$42,1,0)</f>
        <v>1</v>
      </c>
      <c r="J915" s="42">
        <f>IF(Table2[[#This Row],[Order Priority]]=Introduction!$B$43,1,0)</f>
        <v>0</v>
      </c>
      <c r="K915" s="42">
        <f>IF(Table2[[#This Row],[Order Priority]]=Introduction!$B$44,1,0)</f>
        <v>0</v>
      </c>
      <c r="L915" s="42">
        <f>IF(Table2[[#This Row],[Order Priority]]=Introduction!$B$45,1,0)</f>
        <v>0</v>
      </c>
      <c r="M915" s="42">
        <f>IF(Table2[[#This Row],[Ship Mode]]=Introduction!$C$42,1,0)</f>
        <v>0</v>
      </c>
      <c r="N915" s="41">
        <f>IF(Table2[[#This Row],[Ship Mode]]=Introduction!$C$44,1,0)</f>
        <v>1</v>
      </c>
      <c r="O915" s="41">
        <f>IF(Table2[[#This Row],[Customer Segment]]=Introduction!$D$45,1,0)</f>
        <v>1</v>
      </c>
      <c r="P915" s="41">
        <f>IF(Table2[[#This Row],[Customer Segment]]=Introduction!$D$42,1,0)</f>
        <v>0</v>
      </c>
      <c r="Q915" s="41">
        <f>IF(Table2[[#This Row],[Customer Segment]]=Introduction!$D$44,1,0)</f>
        <v>0</v>
      </c>
      <c r="R915" s="1">
        <v>369.78</v>
      </c>
      <c r="S9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1314.6550108181129</v>
      </c>
    </row>
    <row r="916" spans="1:19" x14ac:dyDescent="0.2">
      <c r="A916" s="1" t="s">
        <v>13</v>
      </c>
      <c r="B916" s="1" t="s">
        <v>14</v>
      </c>
      <c r="C916" s="1" t="s">
        <v>70</v>
      </c>
      <c r="D916" s="37">
        <v>0</v>
      </c>
      <c r="E916" s="37">
        <v>48.91</v>
      </c>
      <c r="F916" s="37">
        <v>35</v>
      </c>
      <c r="G916" s="37">
        <v>0.83</v>
      </c>
      <c r="H916" s="37">
        <v>-628.38</v>
      </c>
      <c r="I916" s="42">
        <f>IF(Table2[[#This Row],[Order Priority]]=Introduction!$B$42,1,0)</f>
        <v>0</v>
      </c>
      <c r="J916" s="42">
        <f>IF(Table2[[#This Row],[Order Priority]]=Introduction!$B$43,1,0)</f>
        <v>1</v>
      </c>
      <c r="K916" s="42">
        <f>IF(Table2[[#This Row],[Order Priority]]=Introduction!$B$44,1,0)</f>
        <v>0</v>
      </c>
      <c r="L916" s="42">
        <f>IF(Table2[[#This Row],[Order Priority]]=Introduction!$B$45,1,0)</f>
        <v>0</v>
      </c>
      <c r="M916" s="42">
        <f>IF(Table2[[#This Row],[Ship Mode]]=Introduction!$C$42,1,0)</f>
        <v>0</v>
      </c>
      <c r="N916" s="41">
        <f>IF(Table2[[#This Row],[Ship Mode]]=Introduction!$C$44,1,0)</f>
        <v>1</v>
      </c>
      <c r="O916" s="41">
        <f>IF(Table2[[#This Row],[Customer Segment]]=Introduction!$D$45,1,0)</f>
        <v>0</v>
      </c>
      <c r="P916" s="41">
        <f>IF(Table2[[#This Row],[Customer Segment]]=Introduction!$D$42,1,0)</f>
        <v>0</v>
      </c>
      <c r="Q916" s="41">
        <f>IF(Table2[[#This Row],[Customer Segment]]=Introduction!$D$44,1,0)</f>
        <v>0</v>
      </c>
      <c r="R916" s="34">
        <v>514.79</v>
      </c>
      <c r="S9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801.50778666753718</v>
      </c>
    </row>
    <row r="917" spans="1:19" x14ac:dyDescent="0.2">
      <c r="A917" s="1" t="s">
        <v>23</v>
      </c>
      <c r="B917" s="1" t="s">
        <v>14</v>
      </c>
      <c r="C917" s="1" t="s">
        <v>3</v>
      </c>
      <c r="D917" s="39">
        <v>0.08</v>
      </c>
      <c r="E917" s="39">
        <v>9.48</v>
      </c>
      <c r="F917" s="39">
        <v>7.29</v>
      </c>
      <c r="G917" s="39">
        <v>0.45</v>
      </c>
      <c r="H917" s="39">
        <v>-50.4</v>
      </c>
      <c r="I917" s="42">
        <f>IF(Table2[[#This Row],[Order Priority]]=Introduction!$B$42,1,0)</f>
        <v>0</v>
      </c>
      <c r="J917" s="42">
        <f>IF(Table2[[#This Row],[Order Priority]]=Introduction!$B$43,1,0)</f>
        <v>0</v>
      </c>
      <c r="K917" s="42">
        <f>IF(Table2[[#This Row],[Order Priority]]=Introduction!$B$44,1,0)</f>
        <v>1</v>
      </c>
      <c r="L917" s="42">
        <f>IF(Table2[[#This Row],[Order Priority]]=Introduction!$B$45,1,0)</f>
        <v>0</v>
      </c>
      <c r="M917" s="42">
        <f>IF(Table2[[#This Row],[Ship Mode]]=Introduction!$C$42,1,0)</f>
        <v>0</v>
      </c>
      <c r="N917" s="41">
        <f>IF(Table2[[#This Row],[Ship Mode]]=Introduction!$C$44,1,0)</f>
        <v>1</v>
      </c>
      <c r="O917" s="41">
        <f>IF(Table2[[#This Row],[Customer Segment]]=Introduction!$D$45,1,0)</f>
        <v>1</v>
      </c>
      <c r="P917" s="41">
        <f>IF(Table2[[#This Row],[Customer Segment]]=Introduction!$D$42,1,0)</f>
        <v>0</v>
      </c>
      <c r="Q917" s="41">
        <f>IF(Table2[[#This Row],[Customer Segment]]=Introduction!$D$44,1,0)</f>
        <v>0</v>
      </c>
      <c r="R917" s="1">
        <v>20.22</v>
      </c>
      <c r="S9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208.45001618310434</v>
      </c>
    </row>
    <row r="918" spans="1:19" x14ac:dyDescent="0.2">
      <c r="A918" s="1" t="s">
        <v>23</v>
      </c>
      <c r="B918" s="1" t="s">
        <v>14</v>
      </c>
      <c r="C918" s="1" t="s">
        <v>3</v>
      </c>
      <c r="D918" s="37">
        <v>0.03</v>
      </c>
      <c r="E918" s="37">
        <v>193.17</v>
      </c>
      <c r="F918" s="37">
        <v>19.989999999999998</v>
      </c>
      <c r="G918" s="37">
        <v>0.71</v>
      </c>
      <c r="H918" s="37">
        <v>-348.75400000000002</v>
      </c>
      <c r="I918" s="42">
        <f>IF(Table2[[#This Row],[Order Priority]]=Introduction!$B$42,1,0)</f>
        <v>0</v>
      </c>
      <c r="J918" s="42">
        <f>IF(Table2[[#This Row],[Order Priority]]=Introduction!$B$43,1,0)</f>
        <v>0</v>
      </c>
      <c r="K918" s="42">
        <f>IF(Table2[[#This Row],[Order Priority]]=Introduction!$B$44,1,0)</f>
        <v>1</v>
      </c>
      <c r="L918" s="42">
        <f>IF(Table2[[#This Row],[Order Priority]]=Introduction!$B$45,1,0)</f>
        <v>0</v>
      </c>
      <c r="M918" s="42">
        <f>IF(Table2[[#This Row],[Ship Mode]]=Introduction!$C$42,1,0)</f>
        <v>0</v>
      </c>
      <c r="N918" s="41">
        <f>IF(Table2[[#This Row],[Ship Mode]]=Introduction!$C$44,1,0)</f>
        <v>1</v>
      </c>
      <c r="O918" s="41">
        <f>IF(Table2[[#This Row],[Customer Segment]]=Introduction!$D$45,1,0)</f>
        <v>1</v>
      </c>
      <c r="P918" s="41">
        <f>IF(Table2[[#This Row],[Customer Segment]]=Introduction!$D$42,1,0)</f>
        <v>0</v>
      </c>
      <c r="Q918" s="41">
        <f>IF(Table2[[#This Row],[Customer Segment]]=Introduction!$D$44,1,0)</f>
        <v>0</v>
      </c>
      <c r="R918" s="34">
        <v>1548.97</v>
      </c>
      <c r="S9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1078.6303041697345</v>
      </c>
    </row>
    <row r="919" spans="1:19" x14ac:dyDescent="0.2">
      <c r="A919" s="1" t="s">
        <v>92</v>
      </c>
      <c r="B919" s="1" t="s">
        <v>2</v>
      </c>
      <c r="C919" s="1" t="s">
        <v>3</v>
      </c>
      <c r="D919" s="39">
        <v>0.09</v>
      </c>
      <c r="E919" s="39">
        <v>138.75</v>
      </c>
      <c r="F919" s="39">
        <v>52.42</v>
      </c>
      <c r="G919" s="39">
        <v>0.74</v>
      </c>
      <c r="H919" s="39">
        <v>-445.97177625</v>
      </c>
      <c r="I919" s="42">
        <f>IF(Table2[[#This Row],[Order Priority]]=Introduction!$B$42,1,0)</f>
        <v>0</v>
      </c>
      <c r="J919" s="42">
        <f>IF(Table2[[#This Row],[Order Priority]]=Introduction!$B$43,1,0)</f>
        <v>0</v>
      </c>
      <c r="K919" s="42">
        <f>IF(Table2[[#This Row],[Order Priority]]=Introduction!$B$44,1,0)</f>
        <v>0</v>
      </c>
      <c r="L919" s="42">
        <f>IF(Table2[[#This Row],[Order Priority]]=Introduction!$B$45,1,0)</f>
        <v>1</v>
      </c>
      <c r="M919" s="42">
        <f>IF(Table2[[#This Row],[Ship Mode]]=Introduction!$C$42,1,0)</f>
        <v>1</v>
      </c>
      <c r="N919" s="41">
        <f>IF(Table2[[#This Row],[Ship Mode]]=Introduction!$C$44,1,0)</f>
        <v>0</v>
      </c>
      <c r="O919" s="41">
        <f>IF(Table2[[#This Row],[Customer Segment]]=Introduction!$D$45,1,0)</f>
        <v>1</v>
      </c>
      <c r="P919" s="41">
        <f>IF(Table2[[#This Row],[Customer Segment]]=Introduction!$D$42,1,0)</f>
        <v>0</v>
      </c>
      <c r="Q919" s="41">
        <f>IF(Table2[[#This Row],[Customer Segment]]=Introduction!$D$44,1,0)</f>
        <v>0</v>
      </c>
      <c r="R919" s="1">
        <v>2527.79</v>
      </c>
      <c r="S9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1819.6257085429538</v>
      </c>
    </row>
    <row r="920" spans="1:19" x14ac:dyDescent="0.2">
      <c r="A920" s="1" t="s">
        <v>92</v>
      </c>
      <c r="B920" s="1" t="s">
        <v>2</v>
      </c>
      <c r="C920" s="1" t="s">
        <v>3</v>
      </c>
      <c r="D920" s="37">
        <v>0.09</v>
      </c>
      <c r="E920" s="37">
        <v>138.75</v>
      </c>
      <c r="F920" s="37">
        <v>52.42</v>
      </c>
      <c r="G920" s="37">
        <v>0.74</v>
      </c>
      <c r="H920" s="37">
        <v>-335.31712499999998</v>
      </c>
      <c r="I920" s="42">
        <f>IF(Table2[[#This Row],[Order Priority]]=Introduction!$B$42,1,0)</f>
        <v>0</v>
      </c>
      <c r="J920" s="42">
        <f>IF(Table2[[#This Row],[Order Priority]]=Introduction!$B$43,1,0)</f>
        <v>0</v>
      </c>
      <c r="K920" s="42">
        <f>IF(Table2[[#This Row],[Order Priority]]=Introduction!$B$44,1,0)</f>
        <v>0</v>
      </c>
      <c r="L920" s="42">
        <f>IF(Table2[[#This Row],[Order Priority]]=Introduction!$B$45,1,0)</f>
        <v>1</v>
      </c>
      <c r="M920" s="42">
        <f>IF(Table2[[#This Row],[Ship Mode]]=Introduction!$C$42,1,0)</f>
        <v>1</v>
      </c>
      <c r="N920" s="41">
        <f>IF(Table2[[#This Row],[Ship Mode]]=Introduction!$C$44,1,0)</f>
        <v>0</v>
      </c>
      <c r="O920" s="41">
        <f>IF(Table2[[#This Row],[Customer Segment]]=Introduction!$D$45,1,0)</f>
        <v>1</v>
      </c>
      <c r="P920" s="41">
        <f>IF(Table2[[#This Row],[Customer Segment]]=Introduction!$D$42,1,0)</f>
        <v>0</v>
      </c>
      <c r="Q920" s="41">
        <f>IF(Table2[[#This Row],[Customer Segment]]=Introduction!$D$44,1,0)</f>
        <v>0</v>
      </c>
      <c r="R920" s="34">
        <v>659.42</v>
      </c>
      <c r="S9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1932.9389177242035</v>
      </c>
    </row>
    <row r="921" spans="1:19" x14ac:dyDescent="0.2">
      <c r="A921" s="1" t="s">
        <v>92</v>
      </c>
      <c r="B921" s="1" t="s">
        <v>14</v>
      </c>
      <c r="C921" s="1" t="s">
        <v>47</v>
      </c>
      <c r="D921" s="39">
        <v>0.06</v>
      </c>
      <c r="E921" s="39">
        <v>3.95</v>
      </c>
      <c r="F921" s="39">
        <v>2</v>
      </c>
      <c r="G921" s="39">
        <v>0.53</v>
      </c>
      <c r="H921" s="39">
        <v>-9.68</v>
      </c>
      <c r="I921" s="42">
        <f>IF(Table2[[#This Row],[Order Priority]]=Introduction!$B$42,1,0)</f>
        <v>0</v>
      </c>
      <c r="J921" s="42">
        <f>IF(Table2[[#This Row],[Order Priority]]=Introduction!$B$43,1,0)</f>
        <v>0</v>
      </c>
      <c r="K921" s="42">
        <f>IF(Table2[[#This Row],[Order Priority]]=Introduction!$B$44,1,0)</f>
        <v>0</v>
      </c>
      <c r="L921" s="42">
        <f>IF(Table2[[#This Row],[Order Priority]]=Introduction!$B$45,1,0)</f>
        <v>1</v>
      </c>
      <c r="M921" s="42">
        <f>IF(Table2[[#This Row],[Ship Mode]]=Introduction!$C$42,1,0)</f>
        <v>0</v>
      </c>
      <c r="N921" s="41">
        <f>IF(Table2[[#This Row],[Ship Mode]]=Introduction!$C$44,1,0)</f>
        <v>1</v>
      </c>
      <c r="O921" s="41">
        <f>IF(Table2[[#This Row],[Customer Segment]]=Introduction!$D$45,1,0)</f>
        <v>0</v>
      </c>
      <c r="P921" s="41">
        <f>IF(Table2[[#This Row],[Customer Segment]]=Introduction!$D$42,1,0)</f>
        <v>0</v>
      </c>
      <c r="Q921" s="41">
        <f>IF(Table2[[#This Row],[Customer Segment]]=Introduction!$D$44,1,0)</f>
        <v>1</v>
      </c>
      <c r="R921" s="1">
        <v>19.66</v>
      </c>
      <c r="S9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138.79174166792691</v>
      </c>
    </row>
    <row r="922" spans="1:19" x14ac:dyDescent="0.2">
      <c r="A922" s="1" t="s">
        <v>92</v>
      </c>
      <c r="B922" s="1" t="s">
        <v>2</v>
      </c>
      <c r="C922" s="1" t="s">
        <v>70</v>
      </c>
      <c r="D922" s="37">
        <v>7.0000000000000007E-2</v>
      </c>
      <c r="E922" s="37">
        <v>70.98</v>
      </c>
      <c r="F922" s="37">
        <v>30</v>
      </c>
      <c r="G922" s="37">
        <v>0.73</v>
      </c>
      <c r="H922" s="37">
        <v>-222.95</v>
      </c>
      <c r="I922" s="42">
        <f>IF(Table2[[#This Row],[Order Priority]]=Introduction!$B$42,1,0)</f>
        <v>0</v>
      </c>
      <c r="J922" s="42">
        <f>IF(Table2[[#This Row],[Order Priority]]=Introduction!$B$43,1,0)</f>
        <v>0</v>
      </c>
      <c r="K922" s="42">
        <f>IF(Table2[[#This Row],[Order Priority]]=Introduction!$B$44,1,0)</f>
        <v>0</v>
      </c>
      <c r="L922" s="42">
        <f>IF(Table2[[#This Row],[Order Priority]]=Introduction!$B$45,1,0)</f>
        <v>1</v>
      </c>
      <c r="M922" s="42">
        <f>IF(Table2[[#This Row],[Ship Mode]]=Introduction!$C$42,1,0)</f>
        <v>1</v>
      </c>
      <c r="N922" s="41">
        <f>IF(Table2[[#This Row],[Ship Mode]]=Introduction!$C$44,1,0)</f>
        <v>0</v>
      </c>
      <c r="O922" s="41">
        <f>IF(Table2[[#This Row],[Customer Segment]]=Introduction!$D$45,1,0)</f>
        <v>0</v>
      </c>
      <c r="P922" s="41">
        <f>IF(Table2[[#This Row],[Customer Segment]]=Introduction!$D$42,1,0)</f>
        <v>0</v>
      </c>
      <c r="Q922" s="41">
        <f>IF(Table2[[#This Row],[Customer Segment]]=Introduction!$D$44,1,0)</f>
        <v>0</v>
      </c>
      <c r="R922" s="34">
        <v>1373.47</v>
      </c>
      <c r="S9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1229.9378526589521</v>
      </c>
    </row>
    <row r="923" spans="1:19" x14ac:dyDescent="0.2">
      <c r="A923" s="1" t="s">
        <v>92</v>
      </c>
      <c r="B923" s="1" t="s">
        <v>14</v>
      </c>
      <c r="C923" s="1" t="s">
        <v>47</v>
      </c>
      <c r="D923" s="39">
        <v>0.06</v>
      </c>
      <c r="E923" s="39">
        <v>28.53</v>
      </c>
      <c r="F923" s="39">
        <v>1.49</v>
      </c>
      <c r="G923" s="39">
        <v>0.38</v>
      </c>
      <c r="H923" s="39">
        <v>74.638499999999993</v>
      </c>
      <c r="I923" s="42">
        <f>IF(Table2[[#This Row],[Order Priority]]=Introduction!$B$42,1,0)</f>
        <v>0</v>
      </c>
      <c r="J923" s="42">
        <f>IF(Table2[[#This Row],[Order Priority]]=Introduction!$B$43,1,0)</f>
        <v>0</v>
      </c>
      <c r="K923" s="42">
        <f>IF(Table2[[#This Row],[Order Priority]]=Introduction!$B$44,1,0)</f>
        <v>0</v>
      </c>
      <c r="L923" s="42">
        <f>IF(Table2[[#This Row],[Order Priority]]=Introduction!$B$45,1,0)</f>
        <v>1</v>
      </c>
      <c r="M923" s="42">
        <f>IF(Table2[[#This Row],[Ship Mode]]=Introduction!$C$42,1,0)</f>
        <v>0</v>
      </c>
      <c r="N923" s="41">
        <f>IF(Table2[[#This Row],[Ship Mode]]=Introduction!$C$44,1,0)</f>
        <v>1</v>
      </c>
      <c r="O923" s="41">
        <f>IF(Table2[[#This Row],[Customer Segment]]=Introduction!$D$45,1,0)</f>
        <v>0</v>
      </c>
      <c r="P923" s="41">
        <f>IF(Table2[[#This Row],[Customer Segment]]=Introduction!$D$42,1,0)</f>
        <v>0</v>
      </c>
      <c r="Q923" s="41">
        <f>IF(Table2[[#This Row],[Customer Segment]]=Introduction!$D$44,1,0)</f>
        <v>1</v>
      </c>
      <c r="R923" s="1">
        <v>134.09</v>
      </c>
      <c r="S9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163.37586514285235</v>
      </c>
    </row>
    <row r="924" spans="1:19" x14ac:dyDescent="0.2">
      <c r="A924" s="1" t="s">
        <v>92</v>
      </c>
      <c r="B924" s="1" t="s">
        <v>14</v>
      </c>
      <c r="C924" s="1" t="s">
        <v>15</v>
      </c>
      <c r="D924" s="37">
        <v>0.02</v>
      </c>
      <c r="E924" s="37">
        <v>15.42</v>
      </c>
      <c r="F924" s="37">
        <v>5.41</v>
      </c>
      <c r="G924" s="37">
        <v>0.59</v>
      </c>
      <c r="H924" s="37">
        <v>-16.37</v>
      </c>
      <c r="I924" s="42">
        <f>IF(Table2[[#This Row],[Order Priority]]=Introduction!$B$42,1,0)</f>
        <v>0</v>
      </c>
      <c r="J924" s="42">
        <f>IF(Table2[[#This Row],[Order Priority]]=Introduction!$B$43,1,0)</f>
        <v>0</v>
      </c>
      <c r="K924" s="42">
        <f>IF(Table2[[#This Row],[Order Priority]]=Introduction!$B$44,1,0)</f>
        <v>0</v>
      </c>
      <c r="L924" s="42">
        <f>IF(Table2[[#This Row],[Order Priority]]=Introduction!$B$45,1,0)</f>
        <v>1</v>
      </c>
      <c r="M924" s="42">
        <f>IF(Table2[[#This Row],[Ship Mode]]=Introduction!$C$42,1,0)</f>
        <v>0</v>
      </c>
      <c r="N924" s="41">
        <f>IF(Table2[[#This Row],[Ship Mode]]=Introduction!$C$44,1,0)</f>
        <v>1</v>
      </c>
      <c r="O924" s="41">
        <f>IF(Table2[[#This Row],[Customer Segment]]=Introduction!$D$45,1,0)</f>
        <v>0</v>
      </c>
      <c r="P924" s="41">
        <f>IF(Table2[[#This Row],[Customer Segment]]=Introduction!$D$42,1,0)</f>
        <v>1</v>
      </c>
      <c r="Q924" s="41">
        <f>IF(Table2[[#This Row],[Customer Segment]]=Introduction!$D$44,1,0)</f>
        <v>0</v>
      </c>
      <c r="R924" s="34">
        <v>33.840000000000003</v>
      </c>
      <c r="S9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279.05843094104733</v>
      </c>
    </row>
    <row r="925" spans="1:19" x14ac:dyDescent="0.2">
      <c r="A925" s="1" t="s">
        <v>46</v>
      </c>
      <c r="B925" s="1" t="s">
        <v>14</v>
      </c>
      <c r="C925" s="1" t="s">
        <v>47</v>
      </c>
      <c r="D925" s="39">
        <v>0.1</v>
      </c>
      <c r="E925" s="39">
        <v>14.28</v>
      </c>
      <c r="F925" s="39">
        <v>2.99</v>
      </c>
      <c r="G925" s="39">
        <v>0.39</v>
      </c>
      <c r="H925" s="39">
        <v>104.9145</v>
      </c>
      <c r="I925" s="42">
        <f>IF(Table2[[#This Row],[Order Priority]]=Introduction!$B$42,1,0)</f>
        <v>0</v>
      </c>
      <c r="J925" s="42">
        <f>IF(Table2[[#This Row],[Order Priority]]=Introduction!$B$43,1,0)</f>
        <v>0</v>
      </c>
      <c r="K925" s="42">
        <f>IF(Table2[[#This Row],[Order Priority]]=Introduction!$B$44,1,0)</f>
        <v>0</v>
      </c>
      <c r="L925" s="42">
        <f>IF(Table2[[#This Row],[Order Priority]]=Introduction!$B$45,1,0)</f>
        <v>0</v>
      </c>
      <c r="M925" s="42">
        <f>IF(Table2[[#This Row],[Ship Mode]]=Introduction!$C$42,1,0)</f>
        <v>0</v>
      </c>
      <c r="N925" s="41">
        <f>IF(Table2[[#This Row],[Ship Mode]]=Introduction!$C$44,1,0)</f>
        <v>1</v>
      </c>
      <c r="O925" s="41">
        <f>IF(Table2[[#This Row],[Customer Segment]]=Introduction!$D$45,1,0)</f>
        <v>0</v>
      </c>
      <c r="P925" s="41">
        <f>IF(Table2[[#This Row],[Customer Segment]]=Introduction!$D$42,1,0)</f>
        <v>0</v>
      </c>
      <c r="Q925" s="41">
        <f>IF(Table2[[#This Row],[Customer Segment]]=Introduction!$D$44,1,0)</f>
        <v>1</v>
      </c>
      <c r="R925" s="1">
        <v>152.05000000000001</v>
      </c>
      <c r="S9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361.3349089517709</v>
      </c>
    </row>
    <row r="926" spans="1:19" x14ac:dyDescent="0.2">
      <c r="A926" s="1" t="s">
        <v>1</v>
      </c>
      <c r="B926" s="1" t="s">
        <v>14</v>
      </c>
      <c r="C926" s="1" t="s">
        <v>3</v>
      </c>
      <c r="D926" s="37">
        <v>7.0000000000000007E-2</v>
      </c>
      <c r="E926" s="37">
        <v>5.68</v>
      </c>
      <c r="F926" s="37">
        <v>1.39</v>
      </c>
      <c r="G926" s="37">
        <v>0.38</v>
      </c>
      <c r="H926" s="37">
        <v>18.643799999999999</v>
      </c>
      <c r="I926" s="42">
        <f>IF(Table2[[#This Row],[Order Priority]]=Introduction!$B$42,1,0)</f>
        <v>1</v>
      </c>
      <c r="J926" s="42">
        <f>IF(Table2[[#This Row],[Order Priority]]=Introduction!$B$43,1,0)</f>
        <v>0</v>
      </c>
      <c r="K926" s="42">
        <f>IF(Table2[[#This Row],[Order Priority]]=Introduction!$B$44,1,0)</f>
        <v>0</v>
      </c>
      <c r="L926" s="42">
        <f>IF(Table2[[#This Row],[Order Priority]]=Introduction!$B$45,1,0)</f>
        <v>0</v>
      </c>
      <c r="M926" s="42">
        <f>IF(Table2[[#This Row],[Ship Mode]]=Introduction!$C$42,1,0)</f>
        <v>0</v>
      </c>
      <c r="N926" s="41">
        <f>IF(Table2[[#This Row],[Ship Mode]]=Introduction!$C$44,1,0)</f>
        <v>1</v>
      </c>
      <c r="O926" s="41">
        <f>IF(Table2[[#This Row],[Customer Segment]]=Introduction!$D$45,1,0)</f>
        <v>1</v>
      </c>
      <c r="P926" s="41">
        <f>IF(Table2[[#This Row],[Customer Segment]]=Introduction!$D$42,1,0)</f>
        <v>0</v>
      </c>
      <c r="Q926" s="41">
        <f>IF(Table2[[#This Row],[Customer Segment]]=Introduction!$D$44,1,0)</f>
        <v>0</v>
      </c>
      <c r="R926" s="34">
        <v>27.02</v>
      </c>
      <c r="S9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262.84285703761554</v>
      </c>
    </row>
    <row r="927" spans="1:19" x14ac:dyDescent="0.2">
      <c r="A927" s="1" t="s">
        <v>1</v>
      </c>
      <c r="B927" s="1" t="s">
        <v>14</v>
      </c>
      <c r="C927" s="1" t="s">
        <v>3</v>
      </c>
      <c r="D927" s="39">
        <v>0.06</v>
      </c>
      <c r="E927" s="39">
        <v>22.84</v>
      </c>
      <c r="F927" s="39">
        <v>11.54</v>
      </c>
      <c r="G927" s="39">
        <v>0.39</v>
      </c>
      <c r="H927" s="39">
        <v>-31.24</v>
      </c>
      <c r="I927" s="42">
        <f>IF(Table2[[#This Row],[Order Priority]]=Introduction!$B$42,1,0)</f>
        <v>1</v>
      </c>
      <c r="J927" s="42">
        <f>IF(Table2[[#This Row],[Order Priority]]=Introduction!$B$43,1,0)</f>
        <v>0</v>
      </c>
      <c r="K927" s="42">
        <f>IF(Table2[[#This Row],[Order Priority]]=Introduction!$B$44,1,0)</f>
        <v>0</v>
      </c>
      <c r="L927" s="42">
        <f>IF(Table2[[#This Row],[Order Priority]]=Introduction!$B$45,1,0)</f>
        <v>0</v>
      </c>
      <c r="M927" s="42">
        <f>IF(Table2[[#This Row],[Ship Mode]]=Introduction!$C$42,1,0)</f>
        <v>0</v>
      </c>
      <c r="N927" s="41">
        <f>IF(Table2[[#This Row],[Ship Mode]]=Introduction!$C$44,1,0)</f>
        <v>1</v>
      </c>
      <c r="O927" s="41">
        <f>IF(Table2[[#This Row],[Customer Segment]]=Introduction!$D$45,1,0)</f>
        <v>1</v>
      </c>
      <c r="P927" s="41">
        <f>IF(Table2[[#This Row],[Customer Segment]]=Introduction!$D$42,1,0)</f>
        <v>0</v>
      </c>
      <c r="Q927" s="41">
        <f>IF(Table2[[#This Row],[Customer Segment]]=Introduction!$D$44,1,0)</f>
        <v>0</v>
      </c>
      <c r="R927" s="1">
        <v>27.67</v>
      </c>
      <c r="S9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560.98543627111178</v>
      </c>
    </row>
    <row r="928" spans="1:19" x14ac:dyDescent="0.2">
      <c r="A928" s="1" t="s">
        <v>1</v>
      </c>
      <c r="B928" s="1" t="s">
        <v>2</v>
      </c>
      <c r="C928" s="1" t="s">
        <v>3</v>
      </c>
      <c r="D928" s="37">
        <v>0.06</v>
      </c>
      <c r="E928" s="37">
        <v>200.97</v>
      </c>
      <c r="F928" s="37">
        <v>15.59</v>
      </c>
      <c r="G928" s="37">
        <v>0.36</v>
      </c>
      <c r="H928" s="37">
        <v>531.61800000000005</v>
      </c>
      <c r="I928" s="42">
        <f>IF(Table2[[#This Row],[Order Priority]]=Introduction!$B$42,1,0)</f>
        <v>1</v>
      </c>
      <c r="J928" s="42">
        <f>IF(Table2[[#This Row],[Order Priority]]=Introduction!$B$43,1,0)</f>
        <v>0</v>
      </c>
      <c r="K928" s="42">
        <f>IF(Table2[[#This Row],[Order Priority]]=Introduction!$B$44,1,0)</f>
        <v>0</v>
      </c>
      <c r="L928" s="42">
        <f>IF(Table2[[#This Row],[Order Priority]]=Introduction!$B$45,1,0)</f>
        <v>0</v>
      </c>
      <c r="M928" s="42">
        <f>IF(Table2[[#This Row],[Ship Mode]]=Introduction!$C$42,1,0)</f>
        <v>1</v>
      </c>
      <c r="N928" s="41">
        <f>IF(Table2[[#This Row],[Ship Mode]]=Introduction!$C$44,1,0)</f>
        <v>0</v>
      </c>
      <c r="O928" s="41">
        <f>IF(Table2[[#This Row],[Customer Segment]]=Introduction!$D$45,1,0)</f>
        <v>1</v>
      </c>
      <c r="P928" s="41">
        <f>IF(Table2[[#This Row],[Customer Segment]]=Introduction!$D$42,1,0)</f>
        <v>0</v>
      </c>
      <c r="Q928" s="41">
        <f>IF(Table2[[#This Row],[Customer Segment]]=Introduction!$D$44,1,0)</f>
        <v>0</v>
      </c>
      <c r="R928" s="34">
        <v>1348.83</v>
      </c>
      <c r="S9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1978.9152948442002</v>
      </c>
    </row>
    <row r="929" spans="1:19" x14ac:dyDescent="0.2">
      <c r="A929" s="1" t="s">
        <v>1</v>
      </c>
      <c r="B929" s="1" t="s">
        <v>14</v>
      </c>
      <c r="C929" s="1" t="s">
        <v>70</v>
      </c>
      <c r="D929" s="39">
        <v>0.08</v>
      </c>
      <c r="E929" s="39">
        <v>46.89</v>
      </c>
      <c r="F929" s="39">
        <v>5.0999999999999996</v>
      </c>
      <c r="G929" s="39">
        <v>0.46</v>
      </c>
      <c r="H929" s="39">
        <v>507.63299999999998</v>
      </c>
      <c r="I929" s="42">
        <f>IF(Table2[[#This Row],[Order Priority]]=Introduction!$B$42,1,0)</f>
        <v>1</v>
      </c>
      <c r="J929" s="42">
        <f>IF(Table2[[#This Row],[Order Priority]]=Introduction!$B$43,1,0)</f>
        <v>0</v>
      </c>
      <c r="K929" s="42">
        <f>IF(Table2[[#This Row],[Order Priority]]=Introduction!$B$44,1,0)</f>
        <v>0</v>
      </c>
      <c r="L929" s="42">
        <f>IF(Table2[[#This Row],[Order Priority]]=Introduction!$B$45,1,0)</f>
        <v>0</v>
      </c>
      <c r="M929" s="42">
        <f>IF(Table2[[#This Row],[Ship Mode]]=Introduction!$C$42,1,0)</f>
        <v>0</v>
      </c>
      <c r="N929" s="41">
        <f>IF(Table2[[#This Row],[Ship Mode]]=Introduction!$C$44,1,0)</f>
        <v>1</v>
      </c>
      <c r="O929" s="41">
        <f>IF(Table2[[#This Row],[Customer Segment]]=Introduction!$D$45,1,0)</f>
        <v>0</v>
      </c>
      <c r="P929" s="41">
        <f>IF(Table2[[#This Row],[Customer Segment]]=Introduction!$D$42,1,0)</f>
        <v>0</v>
      </c>
      <c r="Q929" s="41">
        <f>IF(Table2[[#This Row],[Customer Segment]]=Introduction!$D$44,1,0)</f>
        <v>0</v>
      </c>
      <c r="R929" s="1">
        <v>735.7</v>
      </c>
      <c r="S9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1064.1634286589351</v>
      </c>
    </row>
    <row r="930" spans="1:19" x14ac:dyDescent="0.2">
      <c r="A930" s="1" t="s">
        <v>1</v>
      </c>
      <c r="B930" s="1" t="s">
        <v>14</v>
      </c>
      <c r="C930" s="1" t="s">
        <v>70</v>
      </c>
      <c r="D930" s="37">
        <v>0.05</v>
      </c>
      <c r="E930" s="37">
        <v>12.98</v>
      </c>
      <c r="F930" s="37">
        <v>3.14</v>
      </c>
      <c r="G930" s="37">
        <v>0.6</v>
      </c>
      <c r="H930" s="37">
        <v>38.229999999999997</v>
      </c>
      <c r="I930" s="42">
        <f>IF(Table2[[#This Row],[Order Priority]]=Introduction!$B$42,1,0)</f>
        <v>1</v>
      </c>
      <c r="J930" s="42">
        <f>IF(Table2[[#This Row],[Order Priority]]=Introduction!$B$43,1,0)</f>
        <v>0</v>
      </c>
      <c r="K930" s="42">
        <f>IF(Table2[[#This Row],[Order Priority]]=Introduction!$B$44,1,0)</f>
        <v>0</v>
      </c>
      <c r="L930" s="42">
        <f>IF(Table2[[#This Row],[Order Priority]]=Introduction!$B$45,1,0)</f>
        <v>0</v>
      </c>
      <c r="M930" s="42">
        <f>IF(Table2[[#This Row],[Ship Mode]]=Introduction!$C$42,1,0)</f>
        <v>0</v>
      </c>
      <c r="N930" s="41">
        <f>IF(Table2[[#This Row],[Ship Mode]]=Introduction!$C$44,1,0)</f>
        <v>1</v>
      </c>
      <c r="O930" s="41">
        <f>IF(Table2[[#This Row],[Customer Segment]]=Introduction!$D$45,1,0)</f>
        <v>0</v>
      </c>
      <c r="P930" s="41">
        <f>IF(Table2[[#This Row],[Customer Segment]]=Introduction!$D$42,1,0)</f>
        <v>0</v>
      </c>
      <c r="Q930" s="41">
        <f>IF(Table2[[#This Row],[Customer Segment]]=Introduction!$D$44,1,0)</f>
        <v>0</v>
      </c>
      <c r="R930" s="34">
        <v>225.59</v>
      </c>
      <c r="S9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559.2544897959599</v>
      </c>
    </row>
    <row r="931" spans="1:19" x14ac:dyDescent="0.2">
      <c r="A931" s="1" t="s">
        <v>1</v>
      </c>
      <c r="B931" s="1" t="s">
        <v>63</v>
      </c>
      <c r="C931" s="1" t="s">
        <v>70</v>
      </c>
      <c r="D931" s="39">
        <v>0.01</v>
      </c>
      <c r="E931" s="39">
        <v>10.64</v>
      </c>
      <c r="F931" s="39">
        <v>5.16</v>
      </c>
      <c r="G931" s="39">
        <v>0.56999999999999995</v>
      </c>
      <c r="H931" s="39">
        <v>-11.69</v>
      </c>
      <c r="I931" s="42">
        <f>IF(Table2[[#This Row],[Order Priority]]=Introduction!$B$42,1,0)</f>
        <v>1</v>
      </c>
      <c r="J931" s="42">
        <f>IF(Table2[[#This Row],[Order Priority]]=Introduction!$B$43,1,0)</f>
        <v>0</v>
      </c>
      <c r="K931" s="42">
        <f>IF(Table2[[#This Row],[Order Priority]]=Introduction!$B$44,1,0)</f>
        <v>0</v>
      </c>
      <c r="L931" s="42">
        <f>IF(Table2[[#This Row],[Order Priority]]=Introduction!$B$45,1,0)</f>
        <v>0</v>
      </c>
      <c r="M931" s="42">
        <f>IF(Table2[[#This Row],[Ship Mode]]=Introduction!$C$42,1,0)</f>
        <v>0</v>
      </c>
      <c r="N931" s="41">
        <f>IF(Table2[[#This Row],[Ship Mode]]=Introduction!$C$44,1,0)</f>
        <v>0</v>
      </c>
      <c r="O931" s="41">
        <f>IF(Table2[[#This Row],[Customer Segment]]=Introduction!$D$45,1,0)</f>
        <v>0</v>
      </c>
      <c r="P931" s="41">
        <f>IF(Table2[[#This Row],[Customer Segment]]=Introduction!$D$42,1,0)</f>
        <v>0</v>
      </c>
      <c r="Q931" s="41">
        <f>IF(Table2[[#This Row],[Customer Segment]]=Introduction!$D$44,1,0)</f>
        <v>0</v>
      </c>
      <c r="R931" s="1">
        <v>58.52</v>
      </c>
      <c r="S9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475.9171264820788</v>
      </c>
    </row>
    <row r="932" spans="1:19" x14ac:dyDescent="0.2">
      <c r="A932" s="1" t="s">
        <v>1</v>
      </c>
      <c r="B932" s="1" t="s">
        <v>14</v>
      </c>
      <c r="C932" s="1" t="s">
        <v>3</v>
      </c>
      <c r="D932" s="37">
        <v>0.17</v>
      </c>
      <c r="E932" s="37">
        <v>14.89</v>
      </c>
      <c r="F932" s="37">
        <v>13.56</v>
      </c>
      <c r="G932" s="37">
        <v>0.57999999999999996</v>
      </c>
      <c r="H932" s="37">
        <v>-9.1300000000000008</v>
      </c>
      <c r="I932" s="42">
        <f>IF(Table2[[#This Row],[Order Priority]]=Introduction!$B$42,1,0)</f>
        <v>1</v>
      </c>
      <c r="J932" s="42">
        <f>IF(Table2[[#This Row],[Order Priority]]=Introduction!$B$43,1,0)</f>
        <v>0</v>
      </c>
      <c r="K932" s="42">
        <f>IF(Table2[[#This Row],[Order Priority]]=Introduction!$B$44,1,0)</f>
        <v>0</v>
      </c>
      <c r="L932" s="42">
        <f>IF(Table2[[#This Row],[Order Priority]]=Introduction!$B$45,1,0)</f>
        <v>0</v>
      </c>
      <c r="M932" s="42">
        <f>IF(Table2[[#This Row],[Ship Mode]]=Introduction!$C$42,1,0)</f>
        <v>0</v>
      </c>
      <c r="N932" s="41">
        <f>IF(Table2[[#This Row],[Ship Mode]]=Introduction!$C$44,1,0)</f>
        <v>1</v>
      </c>
      <c r="O932" s="41">
        <f>IF(Table2[[#This Row],[Customer Segment]]=Introduction!$D$45,1,0)</f>
        <v>1</v>
      </c>
      <c r="P932" s="41">
        <f>IF(Table2[[#This Row],[Customer Segment]]=Introduction!$D$42,1,0)</f>
        <v>0</v>
      </c>
      <c r="Q932" s="41">
        <f>IF(Table2[[#This Row],[Customer Segment]]=Introduction!$D$44,1,0)</f>
        <v>0</v>
      </c>
      <c r="R932" s="34">
        <v>27.96</v>
      </c>
      <c r="S9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699.78203039152868</v>
      </c>
    </row>
    <row r="933" spans="1:19" x14ac:dyDescent="0.2">
      <c r="A933" s="1" t="s">
        <v>1</v>
      </c>
      <c r="B933" s="1" t="s">
        <v>14</v>
      </c>
      <c r="C933" s="1" t="s">
        <v>15</v>
      </c>
      <c r="D933" s="39">
        <v>7.0000000000000007E-2</v>
      </c>
      <c r="E933" s="39">
        <v>35.99</v>
      </c>
      <c r="F933" s="39">
        <v>5</v>
      </c>
      <c r="G933" s="39">
        <v>0.82</v>
      </c>
      <c r="H933" s="39">
        <v>-299.81420000000003</v>
      </c>
      <c r="I933" s="42">
        <f>IF(Table2[[#This Row],[Order Priority]]=Introduction!$B$42,1,0)</f>
        <v>1</v>
      </c>
      <c r="J933" s="42">
        <f>IF(Table2[[#This Row],[Order Priority]]=Introduction!$B$43,1,0)</f>
        <v>0</v>
      </c>
      <c r="K933" s="42">
        <f>IF(Table2[[#This Row],[Order Priority]]=Introduction!$B$44,1,0)</f>
        <v>0</v>
      </c>
      <c r="L933" s="42">
        <f>IF(Table2[[#This Row],[Order Priority]]=Introduction!$B$45,1,0)</f>
        <v>0</v>
      </c>
      <c r="M933" s="42">
        <f>IF(Table2[[#This Row],[Ship Mode]]=Introduction!$C$42,1,0)</f>
        <v>0</v>
      </c>
      <c r="N933" s="41">
        <f>IF(Table2[[#This Row],[Ship Mode]]=Introduction!$C$44,1,0)</f>
        <v>1</v>
      </c>
      <c r="O933" s="41">
        <f>IF(Table2[[#This Row],[Customer Segment]]=Introduction!$D$45,1,0)</f>
        <v>0</v>
      </c>
      <c r="P933" s="41">
        <f>IF(Table2[[#This Row],[Customer Segment]]=Introduction!$D$42,1,0)</f>
        <v>1</v>
      </c>
      <c r="Q933" s="41">
        <f>IF(Table2[[#This Row],[Customer Segment]]=Introduction!$D$44,1,0)</f>
        <v>0</v>
      </c>
      <c r="R933" s="1">
        <v>31.71</v>
      </c>
      <c r="S9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477.30001743902596</v>
      </c>
    </row>
    <row r="934" spans="1:19" x14ac:dyDescent="0.2">
      <c r="A934" s="1" t="s">
        <v>23</v>
      </c>
      <c r="B934" s="1" t="s">
        <v>2</v>
      </c>
      <c r="C934" s="1" t="s">
        <v>3</v>
      </c>
      <c r="D934" s="37">
        <v>0.02</v>
      </c>
      <c r="E934" s="37">
        <v>500.98</v>
      </c>
      <c r="F934" s="37">
        <v>41.44</v>
      </c>
      <c r="G934" s="37">
        <v>0.66</v>
      </c>
      <c r="H934" s="37">
        <v>2568.4629</v>
      </c>
      <c r="I934" s="42">
        <f>IF(Table2[[#This Row],[Order Priority]]=Introduction!$B$42,1,0)</f>
        <v>0</v>
      </c>
      <c r="J934" s="42">
        <f>IF(Table2[[#This Row],[Order Priority]]=Introduction!$B$43,1,0)</f>
        <v>0</v>
      </c>
      <c r="K934" s="42">
        <f>IF(Table2[[#This Row],[Order Priority]]=Introduction!$B$44,1,0)</f>
        <v>1</v>
      </c>
      <c r="L934" s="42">
        <f>IF(Table2[[#This Row],[Order Priority]]=Introduction!$B$45,1,0)</f>
        <v>0</v>
      </c>
      <c r="M934" s="42">
        <f>IF(Table2[[#This Row],[Ship Mode]]=Introduction!$C$42,1,0)</f>
        <v>1</v>
      </c>
      <c r="N934" s="41">
        <f>IF(Table2[[#This Row],[Ship Mode]]=Introduction!$C$44,1,0)</f>
        <v>0</v>
      </c>
      <c r="O934" s="41">
        <f>IF(Table2[[#This Row],[Customer Segment]]=Introduction!$D$45,1,0)</f>
        <v>1</v>
      </c>
      <c r="P934" s="41">
        <f>IF(Table2[[#This Row],[Customer Segment]]=Introduction!$D$42,1,0)</f>
        <v>0</v>
      </c>
      <c r="Q934" s="41">
        <f>IF(Table2[[#This Row],[Customer Segment]]=Introduction!$D$44,1,0)</f>
        <v>0</v>
      </c>
      <c r="R934" s="34">
        <v>3722.41</v>
      </c>
      <c r="S9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5784.7037639247928</v>
      </c>
    </row>
    <row r="935" spans="1:19" x14ac:dyDescent="0.2">
      <c r="A935" s="1" t="s">
        <v>23</v>
      </c>
      <c r="B935" s="1" t="s">
        <v>14</v>
      </c>
      <c r="C935" s="1" t="s">
        <v>15</v>
      </c>
      <c r="D935" s="39">
        <v>0.09</v>
      </c>
      <c r="E935" s="39">
        <v>60.98</v>
      </c>
      <c r="F935" s="39">
        <v>49</v>
      </c>
      <c r="G935" s="39">
        <v>0.59</v>
      </c>
      <c r="H935" s="39">
        <v>-954.75800000000004</v>
      </c>
      <c r="I935" s="42">
        <f>IF(Table2[[#This Row],[Order Priority]]=Introduction!$B$42,1,0)</f>
        <v>0</v>
      </c>
      <c r="J935" s="42">
        <f>IF(Table2[[#This Row],[Order Priority]]=Introduction!$B$43,1,0)</f>
        <v>0</v>
      </c>
      <c r="K935" s="42">
        <f>IF(Table2[[#This Row],[Order Priority]]=Introduction!$B$44,1,0)</f>
        <v>1</v>
      </c>
      <c r="L935" s="42">
        <f>IF(Table2[[#This Row],[Order Priority]]=Introduction!$B$45,1,0)</f>
        <v>0</v>
      </c>
      <c r="M935" s="42">
        <f>IF(Table2[[#This Row],[Ship Mode]]=Introduction!$C$42,1,0)</f>
        <v>0</v>
      </c>
      <c r="N935" s="41">
        <f>IF(Table2[[#This Row],[Ship Mode]]=Introduction!$C$44,1,0)</f>
        <v>1</v>
      </c>
      <c r="O935" s="41">
        <f>IF(Table2[[#This Row],[Customer Segment]]=Introduction!$D$45,1,0)</f>
        <v>0</v>
      </c>
      <c r="P935" s="41">
        <f>IF(Table2[[#This Row],[Customer Segment]]=Introduction!$D$42,1,0)</f>
        <v>1</v>
      </c>
      <c r="Q935" s="41">
        <f>IF(Table2[[#This Row],[Customer Segment]]=Introduction!$D$44,1,0)</f>
        <v>0</v>
      </c>
      <c r="R935" s="1">
        <v>879.62</v>
      </c>
      <c r="S9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686.41799601602895</v>
      </c>
    </row>
    <row r="936" spans="1:19" x14ac:dyDescent="0.2">
      <c r="A936" s="1" t="s">
        <v>23</v>
      </c>
      <c r="B936" s="1" t="s">
        <v>14</v>
      </c>
      <c r="C936" s="1" t="s">
        <v>15</v>
      </c>
      <c r="D936" s="37">
        <v>0.05</v>
      </c>
      <c r="E936" s="37">
        <v>29.89</v>
      </c>
      <c r="F936" s="37">
        <v>1.99</v>
      </c>
      <c r="G936" s="37">
        <v>0.5</v>
      </c>
      <c r="H936" s="37">
        <v>219.4734</v>
      </c>
      <c r="I936" s="42">
        <f>IF(Table2[[#This Row],[Order Priority]]=Introduction!$B$42,1,0)</f>
        <v>0</v>
      </c>
      <c r="J936" s="42">
        <f>IF(Table2[[#This Row],[Order Priority]]=Introduction!$B$43,1,0)</f>
        <v>0</v>
      </c>
      <c r="K936" s="42">
        <f>IF(Table2[[#This Row],[Order Priority]]=Introduction!$B$44,1,0)</f>
        <v>1</v>
      </c>
      <c r="L936" s="42">
        <f>IF(Table2[[#This Row],[Order Priority]]=Introduction!$B$45,1,0)</f>
        <v>0</v>
      </c>
      <c r="M936" s="42">
        <f>IF(Table2[[#This Row],[Ship Mode]]=Introduction!$C$42,1,0)</f>
        <v>0</v>
      </c>
      <c r="N936" s="41">
        <f>IF(Table2[[#This Row],[Ship Mode]]=Introduction!$C$44,1,0)</f>
        <v>1</v>
      </c>
      <c r="O936" s="41">
        <f>IF(Table2[[#This Row],[Customer Segment]]=Introduction!$D$45,1,0)</f>
        <v>0</v>
      </c>
      <c r="P936" s="41">
        <f>IF(Table2[[#This Row],[Customer Segment]]=Introduction!$D$42,1,0)</f>
        <v>1</v>
      </c>
      <c r="Q936" s="41">
        <f>IF(Table2[[#This Row],[Customer Segment]]=Introduction!$D$44,1,0)</f>
        <v>0</v>
      </c>
      <c r="R936" s="34">
        <v>361.19</v>
      </c>
      <c r="S9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443.752120571273</v>
      </c>
    </row>
    <row r="937" spans="1:19" x14ac:dyDescent="0.2">
      <c r="A937" s="1" t="s">
        <v>23</v>
      </c>
      <c r="B937" s="1" t="s">
        <v>14</v>
      </c>
      <c r="C937" s="1" t="s">
        <v>3</v>
      </c>
      <c r="D937" s="39">
        <v>0.05</v>
      </c>
      <c r="E937" s="39">
        <v>3.98</v>
      </c>
      <c r="F937" s="39">
        <v>5.26</v>
      </c>
      <c r="G937" s="39">
        <v>0.38</v>
      </c>
      <c r="H937" s="39">
        <v>-152.52449999999999</v>
      </c>
      <c r="I937" s="42">
        <f>IF(Table2[[#This Row],[Order Priority]]=Introduction!$B$42,1,0)</f>
        <v>0</v>
      </c>
      <c r="J937" s="42">
        <f>IF(Table2[[#This Row],[Order Priority]]=Introduction!$B$43,1,0)</f>
        <v>0</v>
      </c>
      <c r="K937" s="42">
        <f>IF(Table2[[#This Row],[Order Priority]]=Introduction!$B$44,1,0)</f>
        <v>1</v>
      </c>
      <c r="L937" s="42">
        <f>IF(Table2[[#This Row],[Order Priority]]=Introduction!$B$45,1,0)</f>
        <v>0</v>
      </c>
      <c r="M937" s="42">
        <f>IF(Table2[[#This Row],[Ship Mode]]=Introduction!$C$42,1,0)</f>
        <v>0</v>
      </c>
      <c r="N937" s="41">
        <f>IF(Table2[[#This Row],[Ship Mode]]=Introduction!$C$44,1,0)</f>
        <v>1</v>
      </c>
      <c r="O937" s="41">
        <f>IF(Table2[[#This Row],[Customer Segment]]=Introduction!$D$45,1,0)</f>
        <v>1</v>
      </c>
      <c r="P937" s="41">
        <f>IF(Table2[[#This Row],[Customer Segment]]=Introduction!$D$42,1,0)</f>
        <v>0</v>
      </c>
      <c r="Q937" s="41">
        <f>IF(Table2[[#This Row],[Customer Segment]]=Introduction!$D$44,1,0)</f>
        <v>0</v>
      </c>
      <c r="R937" s="1">
        <v>49.44</v>
      </c>
      <c r="S9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-7.8261382715989392</v>
      </c>
    </row>
    <row r="938" spans="1:19" x14ac:dyDescent="0.2">
      <c r="A938" s="1" t="s">
        <v>23</v>
      </c>
      <c r="B938" s="1" t="s">
        <v>14</v>
      </c>
      <c r="C938" s="1" t="s">
        <v>3</v>
      </c>
      <c r="D938" s="37">
        <v>0.01</v>
      </c>
      <c r="E938" s="37">
        <v>6.48</v>
      </c>
      <c r="F938" s="37">
        <v>5.4</v>
      </c>
      <c r="G938" s="37">
        <v>0.37</v>
      </c>
      <c r="H938" s="37">
        <v>-18.850000000000001</v>
      </c>
      <c r="I938" s="42">
        <f>IF(Table2[[#This Row],[Order Priority]]=Introduction!$B$42,1,0)</f>
        <v>0</v>
      </c>
      <c r="J938" s="42">
        <f>IF(Table2[[#This Row],[Order Priority]]=Introduction!$B$43,1,0)</f>
        <v>0</v>
      </c>
      <c r="K938" s="42">
        <f>IF(Table2[[#This Row],[Order Priority]]=Introduction!$B$44,1,0)</f>
        <v>1</v>
      </c>
      <c r="L938" s="42">
        <f>IF(Table2[[#This Row],[Order Priority]]=Introduction!$B$45,1,0)</f>
        <v>0</v>
      </c>
      <c r="M938" s="42">
        <f>IF(Table2[[#This Row],[Ship Mode]]=Introduction!$C$42,1,0)</f>
        <v>0</v>
      </c>
      <c r="N938" s="41">
        <f>IF(Table2[[#This Row],[Ship Mode]]=Introduction!$C$44,1,0)</f>
        <v>1</v>
      </c>
      <c r="O938" s="41">
        <f>IF(Table2[[#This Row],[Customer Segment]]=Introduction!$D$45,1,0)</f>
        <v>1</v>
      </c>
      <c r="P938" s="41">
        <f>IF(Table2[[#This Row],[Customer Segment]]=Introduction!$D$42,1,0)</f>
        <v>0</v>
      </c>
      <c r="Q938" s="41">
        <f>IF(Table2[[#This Row],[Customer Segment]]=Introduction!$D$44,1,0)</f>
        <v>0</v>
      </c>
      <c r="R938" s="34">
        <v>14.29</v>
      </c>
      <c r="S9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158.88415313017899</v>
      </c>
    </row>
    <row r="939" spans="1:19" x14ac:dyDescent="0.2">
      <c r="A939" s="1" t="s">
        <v>46</v>
      </c>
      <c r="B939" s="1" t="s">
        <v>14</v>
      </c>
      <c r="C939" s="1" t="s">
        <v>3</v>
      </c>
      <c r="D939" s="39">
        <v>0.04</v>
      </c>
      <c r="E939" s="39">
        <v>4.9800000000000004</v>
      </c>
      <c r="F939" s="39">
        <v>4.62</v>
      </c>
      <c r="G939" s="39">
        <v>0.64</v>
      </c>
      <c r="H939" s="39">
        <v>-135.16</v>
      </c>
      <c r="I939" s="42">
        <f>IF(Table2[[#This Row],[Order Priority]]=Introduction!$B$42,1,0)</f>
        <v>0</v>
      </c>
      <c r="J939" s="42">
        <f>IF(Table2[[#This Row],[Order Priority]]=Introduction!$B$43,1,0)</f>
        <v>0</v>
      </c>
      <c r="K939" s="42">
        <f>IF(Table2[[#This Row],[Order Priority]]=Introduction!$B$44,1,0)</f>
        <v>0</v>
      </c>
      <c r="L939" s="42">
        <f>IF(Table2[[#This Row],[Order Priority]]=Introduction!$B$45,1,0)</f>
        <v>0</v>
      </c>
      <c r="M939" s="42">
        <f>IF(Table2[[#This Row],[Ship Mode]]=Introduction!$C$42,1,0)</f>
        <v>0</v>
      </c>
      <c r="N939" s="41">
        <f>IF(Table2[[#This Row],[Ship Mode]]=Introduction!$C$44,1,0)</f>
        <v>1</v>
      </c>
      <c r="O939" s="41">
        <f>IF(Table2[[#This Row],[Customer Segment]]=Introduction!$D$45,1,0)</f>
        <v>1</v>
      </c>
      <c r="P939" s="41">
        <f>IF(Table2[[#This Row],[Customer Segment]]=Introduction!$D$42,1,0)</f>
        <v>0</v>
      </c>
      <c r="Q939" s="41">
        <f>IF(Table2[[#This Row],[Customer Segment]]=Introduction!$D$44,1,0)</f>
        <v>0</v>
      </c>
      <c r="R939" s="1">
        <v>102.54</v>
      </c>
      <c r="S9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339.37663242311561</v>
      </c>
    </row>
    <row r="940" spans="1:19" x14ac:dyDescent="0.2">
      <c r="A940" s="1" t="s">
        <v>46</v>
      </c>
      <c r="B940" s="1" t="s">
        <v>14</v>
      </c>
      <c r="C940" s="1" t="s">
        <v>70</v>
      </c>
      <c r="D940" s="37">
        <v>0.01</v>
      </c>
      <c r="E940" s="37">
        <v>18.97</v>
      </c>
      <c r="F940" s="37">
        <v>9.0299999999999994</v>
      </c>
      <c r="G940" s="37">
        <v>0.37</v>
      </c>
      <c r="H940" s="37">
        <v>-12.0267</v>
      </c>
      <c r="I940" s="42">
        <f>IF(Table2[[#This Row],[Order Priority]]=Introduction!$B$42,1,0)</f>
        <v>0</v>
      </c>
      <c r="J940" s="42">
        <f>IF(Table2[[#This Row],[Order Priority]]=Introduction!$B$43,1,0)</f>
        <v>0</v>
      </c>
      <c r="K940" s="42">
        <f>IF(Table2[[#This Row],[Order Priority]]=Introduction!$B$44,1,0)</f>
        <v>0</v>
      </c>
      <c r="L940" s="42">
        <f>IF(Table2[[#This Row],[Order Priority]]=Introduction!$B$45,1,0)</f>
        <v>0</v>
      </c>
      <c r="M940" s="42">
        <f>IF(Table2[[#This Row],[Ship Mode]]=Introduction!$C$42,1,0)</f>
        <v>0</v>
      </c>
      <c r="N940" s="41">
        <f>IF(Table2[[#This Row],[Ship Mode]]=Introduction!$C$44,1,0)</f>
        <v>1</v>
      </c>
      <c r="O940" s="41">
        <f>IF(Table2[[#This Row],[Customer Segment]]=Introduction!$D$45,1,0)</f>
        <v>0</v>
      </c>
      <c r="P940" s="41">
        <f>IF(Table2[[#This Row],[Customer Segment]]=Introduction!$D$42,1,0)</f>
        <v>0</v>
      </c>
      <c r="Q940" s="41">
        <f>IF(Table2[[#This Row],[Customer Segment]]=Introduction!$D$44,1,0)</f>
        <v>0</v>
      </c>
      <c r="R940" s="34">
        <v>164.67</v>
      </c>
      <c r="S9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435.6330573557189</v>
      </c>
    </row>
    <row r="941" spans="1:19" x14ac:dyDescent="0.2">
      <c r="A941" s="1" t="s">
        <v>46</v>
      </c>
      <c r="B941" s="1" t="s">
        <v>14</v>
      </c>
      <c r="C941" s="1" t="s">
        <v>70</v>
      </c>
      <c r="D941" s="39">
        <v>0.03</v>
      </c>
      <c r="E941" s="39">
        <v>12.28</v>
      </c>
      <c r="F941" s="39">
        <v>4.8600000000000003</v>
      </c>
      <c r="G941" s="39">
        <v>0.38</v>
      </c>
      <c r="H941" s="39">
        <v>122.508</v>
      </c>
      <c r="I941" s="42">
        <f>IF(Table2[[#This Row],[Order Priority]]=Introduction!$B$42,1,0)</f>
        <v>0</v>
      </c>
      <c r="J941" s="42">
        <f>IF(Table2[[#This Row],[Order Priority]]=Introduction!$B$43,1,0)</f>
        <v>0</v>
      </c>
      <c r="K941" s="42">
        <f>IF(Table2[[#This Row],[Order Priority]]=Introduction!$B$44,1,0)</f>
        <v>0</v>
      </c>
      <c r="L941" s="42">
        <f>IF(Table2[[#This Row],[Order Priority]]=Introduction!$B$45,1,0)</f>
        <v>0</v>
      </c>
      <c r="M941" s="42">
        <f>IF(Table2[[#This Row],[Ship Mode]]=Introduction!$C$42,1,0)</f>
        <v>0</v>
      </c>
      <c r="N941" s="41">
        <f>IF(Table2[[#This Row],[Ship Mode]]=Introduction!$C$44,1,0)</f>
        <v>1</v>
      </c>
      <c r="O941" s="41">
        <f>IF(Table2[[#This Row],[Customer Segment]]=Introduction!$D$45,1,0)</f>
        <v>0</v>
      </c>
      <c r="P941" s="41">
        <f>IF(Table2[[#This Row],[Customer Segment]]=Introduction!$D$42,1,0)</f>
        <v>0</v>
      </c>
      <c r="Q941" s="41">
        <f>IF(Table2[[#This Row],[Customer Segment]]=Introduction!$D$44,1,0)</f>
        <v>0</v>
      </c>
      <c r="R941" s="1">
        <v>72.739999999999995</v>
      </c>
      <c r="S9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432.27809745383172</v>
      </c>
    </row>
    <row r="942" spans="1:19" x14ac:dyDescent="0.2">
      <c r="A942" s="1" t="s">
        <v>46</v>
      </c>
      <c r="B942" s="1" t="s">
        <v>63</v>
      </c>
      <c r="C942" s="1" t="s">
        <v>70</v>
      </c>
      <c r="D942" s="37">
        <v>0.05</v>
      </c>
      <c r="E942" s="37">
        <v>34.99</v>
      </c>
      <c r="F942" s="37">
        <v>7.73</v>
      </c>
      <c r="G942" s="37">
        <v>0.59</v>
      </c>
      <c r="H942" s="37">
        <v>-12.0267</v>
      </c>
      <c r="I942" s="42">
        <f>IF(Table2[[#This Row],[Order Priority]]=Introduction!$B$42,1,0)</f>
        <v>0</v>
      </c>
      <c r="J942" s="42">
        <f>IF(Table2[[#This Row],[Order Priority]]=Introduction!$B$43,1,0)</f>
        <v>0</v>
      </c>
      <c r="K942" s="42">
        <f>IF(Table2[[#This Row],[Order Priority]]=Introduction!$B$44,1,0)</f>
        <v>0</v>
      </c>
      <c r="L942" s="42">
        <f>IF(Table2[[#This Row],[Order Priority]]=Introduction!$B$45,1,0)</f>
        <v>0</v>
      </c>
      <c r="M942" s="42">
        <f>IF(Table2[[#This Row],[Ship Mode]]=Introduction!$C$42,1,0)</f>
        <v>0</v>
      </c>
      <c r="N942" s="41">
        <f>IF(Table2[[#This Row],[Ship Mode]]=Introduction!$C$44,1,0)</f>
        <v>0</v>
      </c>
      <c r="O942" s="41">
        <f>IF(Table2[[#This Row],[Customer Segment]]=Introduction!$D$45,1,0)</f>
        <v>0</v>
      </c>
      <c r="P942" s="41">
        <f>IF(Table2[[#This Row],[Customer Segment]]=Introduction!$D$42,1,0)</f>
        <v>0</v>
      </c>
      <c r="Q942" s="41">
        <f>IF(Table2[[#This Row],[Customer Segment]]=Introduction!$D$44,1,0)</f>
        <v>0</v>
      </c>
      <c r="R942" s="34">
        <v>418.75</v>
      </c>
      <c r="S9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524.1063898619235</v>
      </c>
    </row>
    <row r="943" spans="1:19" x14ac:dyDescent="0.2">
      <c r="A943" s="1" t="s">
        <v>46</v>
      </c>
      <c r="B943" s="1" t="s">
        <v>2</v>
      </c>
      <c r="C943" s="1" t="s">
        <v>3</v>
      </c>
      <c r="D943" s="39">
        <v>0.03</v>
      </c>
      <c r="E943" s="39">
        <v>140.97999999999999</v>
      </c>
      <c r="F943" s="39">
        <v>36.090000000000003</v>
      </c>
      <c r="G943" s="39">
        <v>0.77</v>
      </c>
      <c r="H943" s="39">
        <v>-221.5</v>
      </c>
      <c r="I943" s="42">
        <f>IF(Table2[[#This Row],[Order Priority]]=Introduction!$B$42,1,0)</f>
        <v>0</v>
      </c>
      <c r="J943" s="42">
        <f>IF(Table2[[#This Row],[Order Priority]]=Introduction!$B$43,1,0)</f>
        <v>0</v>
      </c>
      <c r="K943" s="42">
        <f>IF(Table2[[#This Row],[Order Priority]]=Introduction!$B$44,1,0)</f>
        <v>0</v>
      </c>
      <c r="L943" s="42">
        <f>IF(Table2[[#This Row],[Order Priority]]=Introduction!$B$45,1,0)</f>
        <v>0</v>
      </c>
      <c r="M943" s="42">
        <f>IF(Table2[[#This Row],[Ship Mode]]=Introduction!$C$42,1,0)</f>
        <v>1</v>
      </c>
      <c r="N943" s="41">
        <f>IF(Table2[[#This Row],[Ship Mode]]=Introduction!$C$44,1,0)</f>
        <v>0</v>
      </c>
      <c r="O943" s="41">
        <f>IF(Table2[[#This Row],[Customer Segment]]=Introduction!$D$45,1,0)</f>
        <v>1</v>
      </c>
      <c r="P943" s="41">
        <f>IF(Table2[[#This Row],[Customer Segment]]=Introduction!$D$42,1,0)</f>
        <v>0</v>
      </c>
      <c r="Q943" s="41">
        <f>IF(Table2[[#This Row],[Customer Segment]]=Introduction!$D$44,1,0)</f>
        <v>0</v>
      </c>
      <c r="R943" s="1">
        <v>608.80999999999995</v>
      </c>
      <c r="S9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1857.9790015494325</v>
      </c>
    </row>
    <row r="944" spans="1:19" x14ac:dyDescent="0.2">
      <c r="A944" s="1" t="s">
        <v>46</v>
      </c>
      <c r="B944" s="1" t="s">
        <v>14</v>
      </c>
      <c r="C944" s="1" t="s">
        <v>3</v>
      </c>
      <c r="D944" s="37">
        <v>0.08</v>
      </c>
      <c r="E944" s="37">
        <v>65.989999999999995</v>
      </c>
      <c r="F944" s="37">
        <v>8.99</v>
      </c>
      <c r="G944" s="37">
        <v>0.56000000000000005</v>
      </c>
      <c r="H944" s="37">
        <v>206.352</v>
      </c>
      <c r="I944" s="42">
        <f>IF(Table2[[#This Row],[Order Priority]]=Introduction!$B$42,1,0)</f>
        <v>0</v>
      </c>
      <c r="J944" s="42">
        <f>IF(Table2[[#This Row],[Order Priority]]=Introduction!$B$43,1,0)</f>
        <v>0</v>
      </c>
      <c r="K944" s="42">
        <f>IF(Table2[[#This Row],[Order Priority]]=Introduction!$B$44,1,0)</f>
        <v>0</v>
      </c>
      <c r="L944" s="42">
        <f>IF(Table2[[#This Row],[Order Priority]]=Introduction!$B$45,1,0)</f>
        <v>0</v>
      </c>
      <c r="M944" s="42">
        <f>IF(Table2[[#This Row],[Ship Mode]]=Introduction!$C$42,1,0)</f>
        <v>0</v>
      </c>
      <c r="N944" s="41">
        <f>IF(Table2[[#This Row],[Ship Mode]]=Introduction!$C$44,1,0)</f>
        <v>1</v>
      </c>
      <c r="O944" s="41">
        <f>IF(Table2[[#This Row],[Customer Segment]]=Introduction!$D$45,1,0)</f>
        <v>1</v>
      </c>
      <c r="P944" s="41">
        <f>IF(Table2[[#This Row],[Customer Segment]]=Introduction!$D$42,1,0)</f>
        <v>0</v>
      </c>
      <c r="Q944" s="41">
        <f>IF(Table2[[#This Row],[Customer Segment]]=Introduction!$D$44,1,0)</f>
        <v>0</v>
      </c>
      <c r="R944" s="34">
        <v>808.61</v>
      </c>
      <c r="S9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908.10442077376047</v>
      </c>
    </row>
    <row r="945" spans="1:19" x14ac:dyDescent="0.2">
      <c r="A945" s="1" t="s">
        <v>1</v>
      </c>
      <c r="B945" s="1" t="s">
        <v>14</v>
      </c>
      <c r="C945" s="1" t="s">
        <v>47</v>
      </c>
      <c r="D945" s="39">
        <v>0.01</v>
      </c>
      <c r="E945" s="39">
        <v>50.98</v>
      </c>
      <c r="F945" s="39">
        <v>6.5</v>
      </c>
      <c r="G945" s="39">
        <v>0.73</v>
      </c>
      <c r="H945" s="39">
        <v>5.3396999999999997</v>
      </c>
      <c r="I945" s="42">
        <f>IF(Table2[[#This Row],[Order Priority]]=Introduction!$B$42,1,0)</f>
        <v>1</v>
      </c>
      <c r="J945" s="42">
        <f>IF(Table2[[#This Row],[Order Priority]]=Introduction!$B$43,1,0)</f>
        <v>0</v>
      </c>
      <c r="K945" s="42">
        <f>IF(Table2[[#This Row],[Order Priority]]=Introduction!$B$44,1,0)</f>
        <v>0</v>
      </c>
      <c r="L945" s="42">
        <f>IF(Table2[[#This Row],[Order Priority]]=Introduction!$B$45,1,0)</f>
        <v>0</v>
      </c>
      <c r="M945" s="42">
        <f>IF(Table2[[#This Row],[Ship Mode]]=Introduction!$C$42,1,0)</f>
        <v>0</v>
      </c>
      <c r="N945" s="41">
        <f>IF(Table2[[#This Row],[Ship Mode]]=Introduction!$C$44,1,0)</f>
        <v>1</v>
      </c>
      <c r="O945" s="41">
        <f>IF(Table2[[#This Row],[Customer Segment]]=Introduction!$D$45,1,0)</f>
        <v>0</v>
      </c>
      <c r="P945" s="41">
        <f>IF(Table2[[#This Row],[Customer Segment]]=Introduction!$D$42,1,0)</f>
        <v>0</v>
      </c>
      <c r="Q945" s="41">
        <f>IF(Table2[[#This Row],[Customer Segment]]=Introduction!$D$44,1,0)</f>
        <v>1</v>
      </c>
      <c r="R945" s="1">
        <v>818.49</v>
      </c>
      <c r="S9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902.4294245067656</v>
      </c>
    </row>
    <row r="946" spans="1:19" x14ac:dyDescent="0.2">
      <c r="A946" s="1" t="s">
        <v>1</v>
      </c>
      <c r="B946" s="1" t="s">
        <v>14</v>
      </c>
      <c r="C946" s="1" t="s">
        <v>70</v>
      </c>
      <c r="D946" s="37">
        <v>0.08</v>
      </c>
      <c r="E946" s="37">
        <v>6.68</v>
      </c>
      <c r="F946" s="37">
        <v>1.5</v>
      </c>
      <c r="G946" s="37">
        <v>0.48</v>
      </c>
      <c r="H946" s="37">
        <v>-601.80399999999997</v>
      </c>
      <c r="I946" s="42">
        <f>IF(Table2[[#This Row],[Order Priority]]=Introduction!$B$42,1,0)</f>
        <v>1</v>
      </c>
      <c r="J946" s="42">
        <f>IF(Table2[[#This Row],[Order Priority]]=Introduction!$B$43,1,0)</f>
        <v>0</v>
      </c>
      <c r="K946" s="42">
        <f>IF(Table2[[#This Row],[Order Priority]]=Introduction!$B$44,1,0)</f>
        <v>0</v>
      </c>
      <c r="L946" s="42">
        <f>IF(Table2[[#This Row],[Order Priority]]=Introduction!$B$45,1,0)</f>
        <v>0</v>
      </c>
      <c r="M946" s="42">
        <f>IF(Table2[[#This Row],[Ship Mode]]=Introduction!$C$42,1,0)</f>
        <v>0</v>
      </c>
      <c r="N946" s="41">
        <f>IF(Table2[[#This Row],[Ship Mode]]=Introduction!$C$44,1,0)</f>
        <v>1</v>
      </c>
      <c r="O946" s="41">
        <f>IF(Table2[[#This Row],[Customer Segment]]=Introduction!$D$45,1,0)</f>
        <v>0</v>
      </c>
      <c r="P946" s="41">
        <f>IF(Table2[[#This Row],[Customer Segment]]=Introduction!$D$42,1,0)</f>
        <v>0</v>
      </c>
      <c r="Q946" s="41">
        <f>IF(Table2[[#This Row],[Customer Segment]]=Introduction!$D$44,1,0)</f>
        <v>0</v>
      </c>
      <c r="R946" s="34">
        <v>66.12</v>
      </c>
      <c r="S9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-280.79155254241533</v>
      </c>
    </row>
    <row r="947" spans="1:19" x14ac:dyDescent="0.2">
      <c r="A947" s="1" t="s">
        <v>1</v>
      </c>
      <c r="B947" s="1" t="s">
        <v>63</v>
      </c>
      <c r="C947" s="1" t="s">
        <v>70</v>
      </c>
      <c r="D947" s="39">
        <v>0</v>
      </c>
      <c r="E947" s="39">
        <v>19.98</v>
      </c>
      <c r="F947" s="39">
        <v>5.97</v>
      </c>
      <c r="G947" s="39">
        <v>0.38</v>
      </c>
      <c r="H947" s="39">
        <v>-189.714</v>
      </c>
      <c r="I947" s="42">
        <f>IF(Table2[[#This Row],[Order Priority]]=Introduction!$B$42,1,0)</f>
        <v>1</v>
      </c>
      <c r="J947" s="42">
        <f>IF(Table2[[#This Row],[Order Priority]]=Introduction!$B$43,1,0)</f>
        <v>0</v>
      </c>
      <c r="K947" s="42">
        <f>IF(Table2[[#This Row],[Order Priority]]=Introduction!$B$44,1,0)</f>
        <v>0</v>
      </c>
      <c r="L947" s="42">
        <f>IF(Table2[[#This Row],[Order Priority]]=Introduction!$B$45,1,0)</f>
        <v>0</v>
      </c>
      <c r="M947" s="42">
        <f>IF(Table2[[#This Row],[Ship Mode]]=Introduction!$C$42,1,0)</f>
        <v>0</v>
      </c>
      <c r="N947" s="41">
        <f>IF(Table2[[#This Row],[Ship Mode]]=Introduction!$C$44,1,0)</f>
        <v>0</v>
      </c>
      <c r="O947" s="41">
        <f>IF(Table2[[#This Row],[Customer Segment]]=Introduction!$D$45,1,0)</f>
        <v>0</v>
      </c>
      <c r="P947" s="41">
        <f>IF(Table2[[#This Row],[Customer Segment]]=Introduction!$D$42,1,0)</f>
        <v>0</v>
      </c>
      <c r="Q947" s="41">
        <f>IF(Table2[[#This Row],[Customer Segment]]=Introduction!$D$44,1,0)</f>
        <v>0</v>
      </c>
      <c r="R947" s="1">
        <v>249.07</v>
      </c>
      <c r="S9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193.95115577128638</v>
      </c>
    </row>
    <row r="948" spans="1:19" x14ac:dyDescent="0.2">
      <c r="A948" s="1" t="s">
        <v>13</v>
      </c>
      <c r="B948" s="1" t="s">
        <v>2</v>
      </c>
      <c r="C948" s="1" t="s">
        <v>70</v>
      </c>
      <c r="D948" s="37">
        <v>0.03</v>
      </c>
      <c r="E948" s="37">
        <v>124.49</v>
      </c>
      <c r="F948" s="37">
        <v>51.94</v>
      </c>
      <c r="G948" s="37">
        <v>0.63</v>
      </c>
      <c r="H948" s="37">
        <v>18.173999999999999</v>
      </c>
      <c r="I948" s="42">
        <f>IF(Table2[[#This Row],[Order Priority]]=Introduction!$B$42,1,0)</f>
        <v>0</v>
      </c>
      <c r="J948" s="42">
        <f>IF(Table2[[#This Row],[Order Priority]]=Introduction!$B$43,1,0)</f>
        <v>1</v>
      </c>
      <c r="K948" s="42">
        <f>IF(Table2[[#This Row],[Order Priority]]=Introduction!$B$44,1,0)</f>
        <v>0</v>
      </c>
      <c r="L948" s="42">
        <f>IF(Table2[[#This Row],[Order Priority]]=Introduction!$B$45,1,0)</f>
        <v>0</v>
      </c>
      <c r="M948" s="42">
        <f>IF(Table2[[#This Row],[Ship Mode]]=Introduction!$C$42,1,0)</f>
        <v>1</v>
      </c>
      <c r="N948" s="41">
        <f>IF(Table2[[#This Row],[Ship Mode]]=Introduction!$C$44,1,0)</f>
        <v>0</v>
      </c>
      <c r="O948" s="41">
        <f>IF(Table2[[#This Row],[Customer Segment]]=Introduction!$D$45,1,0)</f>
        <v>0</v>
      </c>
      <c r="P948" s="41">
        <f>IF(Table2[[#This Row],[Customer Segment]]=Introduction!$D$42,1,0)</f>
        <v>0</v>
      </c>
      <c r="Q948" s="41">
        <f>IF(Table2[[#This Row],[Customer Segment]]=Introduction!$D$44,1,0)</f>
        <v>0</v>
      </c>
      <c r="R948" s="34">
        <v>2761.94</v>
      </c>
      <c r="S9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2178.9820783766195</v>
      </c>
    </row>
    <row r="949" spans="1:19" x14ac:dyDescent="0.2">
      <c r="A949" s="1" t="s">
        <v>92</v>
      </c>
      <c r="B949" s="1" t="s">
        <v>14</v>
      </c>
      <c r="C949" s="1" t="s">
        <v>47</v>
      </c>
      <c r="D949" s="39">
        <v>0.09</v>
      </c>
      <c r="E949" s="39">
        <v>20.89</v>
      </c>
      <c r="F949" s="39">
        <v>11.52</v>
      </c>
      <c r="G949" s="39">
        <v>0.83</v>
      </c>
      <c r="H949" s="39">
        <v>-133.54599999999999</v>
      </c>
      <c r="I949" s="42">
        <f>IF(Table2[[#This Row],[Order Priority]]=Introduction!$B$42,1,0)</f>
        <v>0</v>
      </c>
      <c r="J949" s="42">
        <f>IF(Table2[[#This Row],[Order Priority]]=Introduction!$B$43,1,0)</f>
        <v>0</v>
      </c>
      <c r="K949" s="42">
        <f>IF(Table2[[#This Row],[Order Priority]]=Introduction!$B$44,1,0)</f>
        <v>0</v>
      </c>
      <c r="L949" s="42">
        <f>IF(Table2[[#This Row],[Order Priority]]=Introduction!$B$45,1,0)</f>
        <v>1</v>
      </c>
      <c r="M949" s="42">
        <f>IF(Table2[[#This Row],[Ship Mode]]=Introduction!$C$42,1,0)</f>
        <v>0</v>
      </c>
      <c r="N949" s="41">
        <f>IF(Table2[[#This Row],[Ship Mode]]=Introduction!$C$44,1,0)</f>
        <v>1</v>
      </c>
      <c r="O949" s="41">
        <f>IF(Table2[[#This Row],[Customer Segment]]=Introduction!$D$45,1,0)</f>
        <v>0</v>
      </c>
      <c r="P949" s="41">
        <f>IF(Table2[[#This Row],[Customer Segment]]=Introduction!$D$42,1,0)</f>
        <v>0</v>
      </c>
      <c r="Q949" s="41">
        <f>IF(Table2[[#This Row],[Customer Segment]]=Introduction!$D$44,1,0)</f>
        <v>1</v>
      </c>
      <c r="R949" s="1">
        <v>146.5</v>
      </c>
      <c r="S9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557.68232337640541</v>
      </c>
    </row>
    <row r="950" spans="1:19" x14ac:dyDescent="0.2">
      <c r="A950" s="1" t="s">
        <v>46</v>
      </c>
      <c r="B950" s="1" t="s">
        <v>14</v>
      </c>
      <c r="C950" s="1" t="s">
        <v>15</v>
      </c>
      <c r="D950" s="37">
        <v>7.0000000000000007E-2</v>
      </c>
      <c r="E950" s="37">
        <v>225.04</v>
      </c>
      <c r="F950" s="37">
        <v>11.79</v>
      </c>
      <c r="G950" s="37">
        <v>0.42</v>
      </c>
      <c r="H950" s="37">
        <v>-162.91800000000001</v>
      </c>
      <c r="I950" s="42">
        <f>IF(Table2[[#This Row],[Order Priority]]=Introduction!$B$42,1,0)</f>
        <v>0</v>
      </c>
      <c r="J950" s="42">
        <f>IF(Table2[[#This Row],[Order Priority]]=Introduction!$B$43,1,0)</f>
        <v>0</v>
      </c>
      <c r="K950" s="42">
        <f>IF(Table2[[#This Row],[Order Priority]]=Introduction!$B$44,1,0)</f>
        <v>0</v>
      </c>
      <c r="L950" s="42">
        <f>IF(Table2[[#This Row],[Order Priority]]=Introduction!$B$45,1,0)</f>
        <v>0</v>
      </c>
      <c r="M950" s="42">
        <f>IF(Table2[[#This Row],[Ship Mode]]=Introduction!$C$42,1,0)</f>
        <v>0</v>
      </c>
      <c r="N950" s="41">
        <f>IF(Table2[[#This Row],[Ship Mode]]=Introduction!$C$44,1,0)</f>
        <v>1</v>
      </c>
      <c r="O950" s="41">
        <f>IF(Table2[[#This Row],[Customer Segment]]=Introduction!$D$45,1,0)</f>
        <v>0</v>
      </c>
      <c r="P950" s="41">
        <f>IF(Table2[[#This Row],[Customer Segment]]=Introduction!$D$42,1,0)</f>
        <v>1</v>
      </c>
      <c r="Q950" s="41">
        <f>IF(Table2[[#This Row],[Customer Segment]]=Introduction!$D$44,1,0)</f>
        <v>0</v>
      </c>
      <c r="R950" s="34">
        <v>1130.1500000000001</v>
      </c>
      <c r="S9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976.02769110740451</v>
      </c>
    </row>
    <row r="951" spans="1:19" x14ac:dyDescent="0.2">
      <c r="A951" s="1" t="s">
        <v>46</v>
      </c>
      <c r="B951" s="1" t="s">
        <v>14</v>
      </c>
      <c r="C951" s="1" t="s">
        <v>15</v>
      </c>
      <c r="D951" s="39">
        <v>0.03</v>
      </c>
      <c r="E951" s="39">
        <v>7.84</v>
      </c>
      <c r="F951" s="39">
        <v>4.71</v>
      </c>
      <c r="G951" s="39">
        <v>0.35</v>
      </c>
      <c r="H951" s="39">
        <v>859.71780000000001</v>
      </c>
      <c r="I951" s="42">
        <f>IF(Table2[[#This Row],[Order Priority]]=Introduction!$B$42,1,0)</f>
        <v>0</v>
      </c>
      <c r="J951" s="42">
        <f>IF(Table2[[#This Row],[Order Priority]]=Introduction!$B$43,1,0)</f>
        <v>0</v>
      </c>
      <c r="K951" s="42">
        <f>IF(Table2[[#This Row],[Order Priority]]=Introduction!$B$44,1,0)</f>
        <v>0</v>
      </c>
      <c r="L951" s="42">
        <f>IF(Table2[[#This Row],[Order Priority]]=Introduction!$B$45,1,0)</f>
        <v>0</v>
      </c>
      <c r="M951" s="42">
        <f>IF(Table2[[#This Row],[Ship Mode]]=Introduction!$C$42,1,0)</f>
        <v>0</v>
      </c>
      <c r="N951" s="41">
        <f>IF(Table2[[#This Row],[Ship Mode]]=Introduction!$C$44,1,0)</f>
        <v>1</v>
      </c>
      <c r="O951" s="41">
        <f>IF(Table2[[#This Row],[Customer Segment]]=Introduction!$D$45,1,0)</f>
        <v>0</v>
      </c>
      <c r="P951" s="41">
        <f>IF(Table2[[#This Row],[Customer Segment]]=Introduction!$D$42,1,0)</f>
        <v>1</v>
      </c>
      <c r="Q951" s="41">
        <f>IF(Table2[[#This Row],[Customer Segment]]=Introduction!$D$44,1,0)</f>
        <v>0</v>
      </c>
      <c r="R951" s="1">
        <v>54.37</v>
      </c>
      <c r="S9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1115.2714374966226</v>
      </c>
    </row>
    <row r="952" spans="1:19" x14ac:dyDescent="0.2">
      <c r="A952" s="1" t="s">
        <v>46</v>
      </c>
      <c r="B952" s="1" t="s">
        <v>14</v>
      </c>
      <c r="C952" s="1" t="s">
        <v>70</v>
      </c>
      <c r="D952" s="37">
        <v>0.1</v>
      </c>
      <c r="E952" s="37">
        <v>5.18</v>
      </c>
      <c r="F952" s="37">
        <v>5.74</v>
      </c>
      <c r="G952" s="37">
        <v>0.36</v>
      </c>
      <c r="H952" s="37">
        <v>-29.003</v>
      </c>
      <c r="I952" s="42">
        <f>IF(Table2[[#This Row],[Order Priority]]=Introduction!$B$42,1,0)</f>
        <v>0</v>
      </c>
      <c r="J952" s="42">
        <f>IF(Table2[[#This Row],[Order Priority]]=Introduction!$B$43,1,0)</f>
        <v>0</v>
      </c>
      <c r="K952" s="42">
        <f>IF(Table2[[#This Row],[Order Priority]]=Introduction!$B$44,1,0)</f>
        <v>0</v>
      </c>
      <c r="L952" s="42">
        <f>IF(Table2[[#This Row],[Order Priority]]=Introduction!$B$45,1,0)</f>
        <v>0</v>
      </c>
      <c r="M952" s="42">
        <f>IF(Table2[[#This Row],[Ship Mode]]=Introduction!$C$42,1,0)</f>
        <v>0</v>
      </c>
      <c r="N952" s="41">
        <f>IF(Table2[[#This Row],[Ship Mode]]=Introduction!$C$44,1,0)</f>
        <v>1</v>
      </c>
      <c r="O952" s="41">
        <f>IF(Table2[[#This Row],[Customer Segment]]=Introduction!$D$45,1,0)</f>
        <v>0</v>
      </c>
      <c r="P952" s="41">
        <f>IF(Table2[[#This Row],[Customer Segment]]=Introduction!$D$42,1,0)</f>
        <v>0</v>
      </c>
      <c r="Q952" s="41">
        <f>IF(Table2[[#This Row],[Customer Segment]]=Introduction!$D$44,1,0)</f>
        <v>0</v>
      </c>
      <c r="R952" s="34">
        <v>10.96</v>
      </c>
      <c r="S9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216.32161232489153</v>
      </c>
    </row>
    <row r="953" spans="1:19" x14ac:dyDescent="0.2">
      <c r="A953" s="1" t="s">
        <v>1</v>
      </c>
      <c r="B953" s="1" t="s">
        <v>14</v>
      </c>
      <c r="C953" s="1" t="s">
        <v>70</v>
      </c>
      <c r="D953" s="39">
        <v>0.1</v>
      </c>
      <c r="E953" s="39">
        <v>9.85</v>
      </c>
      <c r="F953" s="39">
        <v>4.82</v>
      </c>
      <c r="G953" s="39">
        <v>0.47</v>
      </c>
      <c r="H953" s="39">
        <v>374.904</v>
      </c>
      <c r="I953" s="42">
        <f>IF(Table2[[#This Row],[Order Priority]]=Introduction!$B$42,1,0)</f>
        <v>1</v>
      </c>
      <c r="J953" s="42">
        <f>IF(Table2[[#This Row],[Order Priority]]=Introduction!$B$43,1,0)</f>
        <v>0</v>
      </c>
      <c r="K953" s="42">
        <f>IF(Table2[[#This Row],[Order Priority]]=Introduction!$B$44,1,0)</f>
        <v>0</v>
      </c>
      <c r="L953" s="42">
        <f>IF(Table2[[#This Row],[Order Priority]]=Introduction!$B$45,1,0)</f>
        <v>0</v>
      </c>
      <c r="M953" s="42">
        <f>IF(Table2[[#This Row],[Ship Mode]]=Introduction!$C$42,1,0)</f>
        <v>0</v>
      </c>
      <c r="N953" s="41">
        <f>IF(Table2[[#This Row],[Ship Mode]]=Introduction!$C$44,1,0)</f>
        <v>1</v>
      </c>
      <c r="O953" s="41">
        <f>IF(Table2[[#This Row],[Customer Segment]]=Introduction!$D$45,1,0)</f>
        <v>0</v>
      </c>
      <c r="P953" s="41">
        <f>IF(Table2[[#This Row],[Customer Segment]]=Introduction!$D$42,1,0)</f>
        <v>0</v>
      </c>
      <c r="Q953" s="41">
        <f>IF(Table2[[#This Row],[Customer Segment]]=Introduction!$D$44,1,0)</f>
        <v>0</v>
      </c>
      <c r="R953" s="1">
        <v>114.91</v>
      </c>
      <c r="S9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799.5487382339852</v>
      </c>
    </row>
    <row r="954" spans="1:19" x14ac:dyDescent="0.2">
      <c r="A954" s="1" t="s">
        <v>1</v>
      </c>
      <c r="B954" s="1" t="s">
        <v>14</v>
      </c>
      <c r="C954" s="1" t="s">
        <v>70</v>
      </c>
      <c r="D954" s="37">
        <v>0.04</v>
      </c>
      <c r="E954" s="37">
        <v>125.99</v>
      </c>
      <c r="F954" s="37">
        <v>7.69</v>
      </c>
      <c r="G954" s="37">
        <v>0.57999999999999996</v>
      </c>
      <c r="H954" s="37">
        <v>-528.83600000000001</v>
      </c>
      <c r="I954" s="42">
        <f>IF(Table2[[#This Row],[Order Priority]]=Introduction!$B$42,1,0)</f>
        <v>1</v>
      </c>
      <c r="J954" s="42">
        <f>IF(Table2[[#This Row],[Order Priority]]=Introduction!$B$43,1,0)</f>
        <v>0</v>
      </c>
      <c r="K954" s="42">
        <f>IF(Table2[[#This Row],[Order Priority]]=Introduction!$B$44,1,0)</f>
        <v>0</v>
      </c>
      <c r="L954" s="42">
        <f>IF(Table2[[#This Row],[Order Priority]]=Introduction!$B$45,1,0)</f>
        <v>0</v>
      </c>
      <c r="M954" s="42">
        <f>IF(Table2[[#This Row],[Ship Mode]]=Introduction!$C$42,1,0)</f>
        <v>0</v>
      </c>
      <c r="N954" s="41">
        <f>IF(Table2[[#This Row],[Ship Mode]]=Introduction!$C$44,1,0)</f>
        <v>1</v>
      </c>
      <c r="O954" s="41">
        <f>IF(Table2[[#This Row],[Customer Segment]]=Introduction!$D$45,1,0)</f>
        <v>0</v>
      </c>
      <c r="P954" s="41">
        <f>IF(Table2[[#This Row],[Customer Segment]]=Introduction!$D$42,1,0)</f>
        <v>0</v>
      </c>
      <c r="Q954" s="41">
        <f>IF(Table2[[#This Row],[Customer Segment]]=Introduction!$D$44,1,0)</f>
        <v>0</v>
      </c>
      <c r="R954" s="34">
        <v>934.52</v>
      </c>
      <c r="S9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448.38822585100598</v>
      </c>
    </row>
    <row r="955" spans="1:19" x14ac:dyDescent="0.2">
      <c r="A955" s="1" t="s">
        <v>13</v>
      </c>
      <c r="B955" s="1" t="s">
        <v>14</v>
      </c>
      <c r="C955" s="1" t="s">
        <v>70</v>
      </c>
      <c r="D955" s="39">
        <v>0.01</v>
      </c>
      <c r="E955" s="39">
        <v>17.98</v>
      </c>
      <c r="F955" s="39">
        <v>8.51</v>
      </c>
      <c r="G955" s="39">
        <v>0.4</v>
      </c>
      <c r="H955" s="39">
        <v>-35.878799999999998</v>
      </c>
      <c r="I955" s="42">
        <f>IF(Table2[[#This Row],[Order Priority]]=Introduction!$B$42,1,0)</f>
        <v>0</v>
      </c>
      <c r="J955" s="42">
        <f>IF(Table2[[#This Row],[Order Priority]]=Introduction!$B$43,1,0)</f>
        <v>1</v>
      </c>
      <c r="K955" s="42">
        <f>IF(Table2[[#This Row],[Order Priority]]=Introduction!$B$44,1,0)</f>
        <v>0</v>
      </c>
      <c r="L955" s="42">
        <f>IF(Table2[[#This Row],[Order Priority]]=Introduction!$B$45,1,0)</f>
        <v>0</v>
      </c>
      <c r="M955" s="42">
        <f>IF(Table2[[#This Row],[Ship Mode]]=Introduction!$C$42,1,0)</f>
        <v>0</v>
      </c>
      <c r="N955" s="41">
        <f>IF(Table2[[#This Row],[Ship Mode]]=Introduction!$C$44,1,0)</f>
        <v>1</v>
      </c>
      <c r="O955" s="41">
        <f>IF(Table2[[#This Row],[Customer Segment]]=Introduction!$D$45,1,0)</f>
        <v>0</v>
      </c>
      <c r="P955" s="41">
        <f>IF(Table2[[#This Row],[Customer Segment]]=Introduction!$D$42,1,0)</f>
        <v>0</v>
      </c>
      <c r="Q955" s="41">
        <f>IF(Table2[[#This Row],[Customer Segment]]=Introduction!$D$44,1,0)</f>
        <v>0</v>
      </c>
      <c r="R955" s="1">
        <v>40.17</v>
      </c>
      <c r="S9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215.15143287477778</v>
      </c>
    </row>
    <row r="956" spans="1:19" x14ac:dyDescent="0.2">
      <c r="A956" s="1" t="s">
        <v>13</v>
      </c>
      <c r="B956" s="1" t="s">
        <v>14</v>
      </c>
      <c r="C956" s="1" t="s">
        <v>3</v>
      </c>
      <c r="D956" s="37">
        <v>0.03</v>
      </c>
      <c r="E956" s="37">
        <v>28.53</v>
      </c>
      <c r="F956" s="37">
        <v>1.49</v>
      </c>
      <c r="G956" s="37">
        <v>0.38</v>
      </c>
      <c r="H956" s="37">
        <v>136.33709999999999</v>
      </c>
      <c r="I956" s="42">
        <f>IF(Table2[[#This Row],[Order Priority]]=Introduction!$B$42,1,0)</f>
        <v>0</v>
      </c>
      <c r="J956" s="42">
        <f>IF(Table2[[#This Row],[Order Priority]]=Introduction!$B$43,1,0)</f>
        <v>1</v>
      </c>
      <c r="K956" s="42">
        <f>IF(Table2[[#This Row],[Order Priority]]=Introduction!$B$44,1,0)</f>
        <v>0</v>
      </c>
      <c r="L956" s="42">
        <f>IF(Table2[[#This Row],[Order Priority]]=Introduction!$B$45,1,0)</f>
        <v>0</v>
      </c>
      <c r="M956" s="42">
        <f>IF(Table2[[#This Row],[Ship Mode]]=Introduction!$C$42,1,0)</f>
        <v>0</v>
      </c>
      <c r="N956" s="41">
        <f>IF(Table2[[#This Row],[Ship Mode]]=Introduction!$C$44,1,0)</f>
        <v>1</v>
      </c>
      <c r="O956" s="41">
        <f>IF(Table2[[#This Row],[Customer Segment]]=Introduction!$D$45,1,0)</f>
        <v>1</v>
      </c>
      <c r="P956" s="41">
        <f>IF(Table2[[#This Row],[Customer Segment]]=Introduction!$D$42,1,0)</f>
        <v>0</v>
      </c>
      <c r="Q956" s="41">
        <f>IF(Table2[[#This Row],[Customer Segment]]=Introduction!$D$44,1,0)</f>
        <v>0</v>
      </c>
      <c r="R956" s="34">
        <v>197.59</v>
      </c>
      <c r="S9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191.65469282728074</v>
      </c>
    </row>
    <row r="957" spans="1:19" x14ac:dyDescent="0.2">
      <c r="A957" s="1" t="s">
        <v>13</v>
      </c>
      <c r="B957" s="1" t="s">
        <v>14</v>
      </c>
      <c r="C957" s="1" t="s">
        <v>3</v>
      </c>
      <c r="D957" s="39">
        <v>0.01</v>
      </c>
      <c r="E957" s="39">
        <v>15.28</v>
      </c>
      <c r="F957" s="39">
        <v>1.99</v>
      </c>
      <c r="G957" s="39">
        <v>0.42</v>
      </c>
      <c r="H957" s="39">
        <v>-12.46</v>
      </c>
      <c r="I957" s="42">
        <f>IF(Table2[[#This Row],[Order Priority]]=Introduction!$B$42,1,0)</f>
        <v>0</v>
      </c>
      <c r="J957" s="42">
        <f>IF(Table2[[#This Row],[Order Priority]]=Introduction!$B$43,1,0)</f>
        <v>1</v>
      </c>
      <c r="K957" s="42">
        <f>IF(Table2[[#This Row],[Order Priority]]=Introduction!$B$44,1,0)</f>
        <v>0</v>
      </c>
      <c r="L957" s="42">
        <f>IF(Table2[[#This Row],[Order Priority]]=Introduction!$B$45,1,0)</f>
        <v>0</v>
      </c>
      <c r="M957" s="42">
        <f>IF(Table2[[#This Row],[Ship Mode]]=Introduction!$C$42,1,0)</f>
        <v>0</v>
      </c>
      <c r="N957" s="41">
        <f>IF(Table2[[#This Row],[Ship Mode]]=Introduction!$C$44,1,0)</f>
        <v>1</v>
      </c>
      <c r="O957" s="41">
        <f>IF(Table2[[#This Row],[Customer Segment]]=Introduction!$D$45,1,0)</f>
        <v>1</v>
      </c>
      <c r="P957" s="41">
        <f>IF(Table2[[#This Row],[Customer Segment]]=Introduction!$D$42,1,0)</f>
        <v>0</v>
      </c>
      <c r="Q957" s="41">
        <f>IF(Table2[[#This Row],[Customer Segment]]=Introduction!$D$44,1,0)</f>
        <v>0</v>
      </c>
      <c r="R957" s="1">
        <v>33.04</v>
      </c>
      <c r="S9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58.051863587707473</v>
      </c>
    </row>
    <row r="958" spans="1:19" x14ac:dyDescent="0.2">
      <c r="A958" s="1" t="s">
        <v>23</v>
      </c>
      <c r="B958" s="1" t="s">
        <v>14</v>
      </c>
      <c r="C958" s="1" t="s">
        <v>70</v>
      </c>
      <c r="D958" s="37">
        <v>0.1</v>
      </c>
      <c r="E958" s="37">
        <v>15.98</v>
      </c>
      <c r="F958" s="37">
        <v>4</v>
      </c>
      <c r="G958" s="37">
        <v>0.37</v>
      </c>
      <c r="H958" s="37">
        <v>92.722200000000001</v>
      </c>
      <c r="I958" s="42">
        <f>IF(Table2[[#This Row],[Order Priority]]=Introduction!$B$42,1,0)</f>
        <v>0</v>
      </c>
      <c r="J958" s="42">
        <f>IF(Table2[[#This Row],[Order Priority]]=Introduction!$B$43,1,0)</f>
        <v>0</v>
      </c>
      <c r="K958" s="42">
        <f>IF(Table2[[#This Row],[Order Priority]]=Introduction!$B$44,1,0)</f>
        <v>1</v>
      </c>
      <c r="L958" s="42">
        <f>IF(Table2[[#This Row],[Order Priority]]=Introduction!$B$45,1,0)</f>
        <v>0</v>
      </c>
      <c r="M958" s="42">
        <f>IF(Table2[[#This Row],[Ship Mode]]=Introduction!$C$42,1,0)</f>
        <v>0</v>
      </c>
      <c r="N958" s="41">
        <f>IF(Table2[[#This Row],[Ship Mode]]=Introduction!$C$44,1,0)</f>
        <v>1</v>
      </c>
      <c r="O958" s="41">
        <f>IF(Table2[[#This Row],[Customer Segment]]=Introduction!$D$45,1,0)</f>
        <v>0</v>
      </c>
      <c r="P958" s="41">
        <f>IF(Table2[[#This Row],[Customer Segment]]=Introduction!$D$42,1,0)</f>
        <v>0</v>
      </c>
      <c r="Q958" s="41">
        <f>IF(Table2[[#This Row],[Customer Segment]]=Introduction!$D$44,1,0)</f>
        <v>0</v>
      </c>
      <c r="R958" s="34">
        <v>134.38</v>
      </c>
      <c r="S9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213.76813533199646</v>
      </c>
    </row>
    <row r="959" spans="1:19" x14ac:dyDescent="0.2">
      <c r="A959" s="1" t="s">
        <v>92</v>
      </c>
      <c r="B959" s="1" t="s">
        <v>14</v>
      </c>
      <c r="C959" s="1" t="s">
        <v>70</v>
      </c>
      <c r="D959" s="39">
        <v>0.06</v>
      </c>
      <c r="E959" s="39">
        <v>8.1199999999999992</v>
      </c>
      <c r="F959" s="39">
        <v>2.83</v>
      </c>
      <c r="G959" s="39">
        <v>0.77</v>
      </c>
      <c r="H959" s="39">
        <v>-82.83</v>
      </c>
      <c r="I959" s="42">
        <f>IF(Table2[[#This Row],[Order Priority]]=Introduction!$B$42,1,0)</f>
        <v>0</v>
      </c>
      <c r="J959" s="42">
        <f>IF(Table2[[#This Row],[Order Priority]]=Introduction!$B$43,1,0)</f>
        <v>0</v>
      </c>
      <c r="K959" s="42">
        <f>IF(Table2[[#This Row],[Order Priority]]=Introduction!$B$44,1,0)</f>
        <v>0</v>
      </c>
      <c r="L959" s="42">
        <f>IF(Table2[[#This Row],[Order Priority]]=Introduction!$B$45,1,0)</f>
        <v>1</v>
      </c>
      <c r="M959" s="42">
        <f>IF(Table2[[#This Row],[Ship Mode]]=Introduction!$C$42,1,0)</f>
        <v>0</v>
      </c>
      <c r="N959" s="41">
        <f>IF(Table2[[#This Row],[Ship Mode]]=Introduction!$C$44,1,0)</f>
        <v>1</v>
      </c>
      <c r="O959" s="41">
        <f>IF(Table2[[#This Row],[Customer Segment]]=Introduction!$D$45,1,0)</f>
        <v>0</v>
      </c>
      <c r="P959" s="41">
        <f>IF(Table2[[#This Row],[Customer Segment]]=Introduction!$D$42,1,0)</f>
        <v>0</v>
      </c>
      <c r="Q959" s="41">
        <f>IF(Table2[[#This Row],[Customer Segment]]=Introduction!$D$44,1,0)</f>
        <v>0</v>
      </c>
      <c r="R959" s="1">
        <v>78.540000000000006</v>
      </c>
      <c r="S9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268.93526909961781</v>
      </c>
    </row>
    <row r="960" spans="1:19" x14ac:dyDescent="0.2">
      <c r="A960" s="1" t="s">
        <v>92</v>
      </c>
      <c r="B960" s="1" t="s">
        <v>14</v>
      </c>
      <c r="C960" s="1" t="s">
        <v>70</v>
      </c>
      <c r="D960" s="37">
        <v>0.05</v>
      </c>
      <c r="E960" s="37">
        <v>51.65</v>
      </c>
      <c r="F960" s="37">
        <v>18.45</v>
      </c>
      <c r="G960" s="37">
        <v>0.65</v>
      </c>
      <c r="H960" s="37">
        <v>25.04</v>
      </c>
      <c r="I960" s="42">
        <f>IF(Table2[[#This Row],[Order Priority]]=Introduction!$B$42,1,0)</f>
        <v>0</v>
      </c>
      <c r="J960" s="42">
        <f>IF(Table2[[#This Row],[Order Priority]]=Introduction!$B$43,1,0)</f>
        <v>0</v>
      </c>
      <c r="K960" s="42">
        <f>IF(Table2[[#This Row],[Order Priority]]=Introduction!$B$44,1,0)</f>
        <v>0</v>
      </c>
      <c r="L960" s="42">
        <f>IF(Table2[[#This Row],[Order Priority]]=Introduction!$B$45,1,0)</f>
        <v>1</v>
      </c>
      <c r="M960" s="42">
        <f>IF(Table2[[#This Row],[Ship Mode]]=Introduction!$C$42,1,0)</f>
        <v>0</v>
      </c>
      <c r="N960" s="41">
        <f>IF(Table2[[#This Row],[Ship Mode]]=Introduction!$C$44,1,0)</f>
        <v>1</v>
      </c>
      <c r="O960" s="41">
        <f>IF(Table2[[#This Row],[Customer Segment]]=Introduction!$D$45,1,0)</f>
        <v>0</v>
      </c>
      <c r="P960" s="41">
        <f>IF(Table2[[#This Row],[Customer Segment]]=Introduction!$D$42,1,0)</f>
        <v>0</v>
      </c>
      <c r="Q960" s="41">
        <f>IF(Table2[[#This Row],[Customer Segment]]=Introduction!$D$44,1,0)</f>
        <v>0</v>
      </c>
      <c r="R960" s="34">
        <v>605.1</v>
      </c>
      <c r="S9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854.37695312620292</v>
      </c>
    </row>
    <row r="961" spans="1:19" x14ac:dyDescent="0.2">
      <c r="A961" s="1" t="s">
        <v>92</v>
      </c>
      <c r="B961" s="1" t="s">
        <v>14</v>
      </c>
      <c r="C961" s="1" t="s">
        <v>70</v>
      </c>
      <c r="D961" s="39">
        <v>0.1</v>
      </c>
      <c r="E961" s="39">
        <v>175.99</v>
      </c>
      <c r="F961" s="39">
        <v>8.99</v>
      </c>
      <c r="G961" s="39">
        <v>0.56999999999999995</v>
      </c>
      <c r="H961" s="39">
        <v>928.96079999999995</v>
      </c>
      <c r="I961" s="42">
        <f>IF(Table2[[#This Row],[Order Priority]]=Introduction!$B$42,1,0)</f>
        <v>0</v>
      </c>
      <c r="J961" s="42">
        <f>IF(Table2[[#This Row],[Order Priority]]=Introduction!$B$43,1,0)</f>
        <v>0</v>
      </c>
      <c r="K961" s="42">
        <f>IF(Table2[[#This Row],[Order Priority]]=Introduction!$B$44,1,0)</f>
        <v>0</v>
      </c>
      <c r="L961" s="42">
        <f>IF(Table2[[#This Row],[Order Priority]]=Introduction!$B$45,1,0)</f>
        <v>1</v>
      </c>
      <c r="M961" s="42">
        <f>IF(Table2[[#This Row],[Ship Mode]]=Introduction!$C$42,1,0)</f>
        <v>0</v>
      </c>
      <c r="N961" s="41">
        <f>IF(Table2[[#This Row],[Ship Mode]]=Introduction!$C$44,1,0)</f>
        <v>1</v>
      </c>
      <c r="O961" s="41">
        <f>IF(Table2[[#This Row],[Customer Segment]]=Introduction!$D$45,1,0)</f>
        <v>0</v>
      </c>
      <c r="P961" s="41">
        <f>IF(Table2[[#This Row],[Customer Segment]]=Introduction!$D$42,1,0)</f>
        <v>0</v>
      </c>
      <c r="Q961" s="41">
        <f>IF(Table2[[#This Row],[Customer Segment]]=Introduction!$D$44,1,0)</f>
        <v>0</v>
      </c>
      <c r="R961" s="1">
        <v>1346.32</v>
      </c>
      <c r="S9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1808.589298309922</v>
      </c>
    </row>
    <row r="962" spans="1:19" x14ac:dyDescent="0.2">
      <c r="A962" s="1" t="s">
        <v>92</v>
      </c>
      <c r="B962" s="1" t="s">
        <v>14</v>
      </c>
      <c r="C962" s="1" t="s">
        <v>70</v>
      </c>
      <c r="D962" s="37">
        <v>0.06</v>
      </c>
      <c r="E962" s="37">
        <v>8.1199999999999992</v>
      </c>
      <c r="F962" s="37">
        <v>2.83</v>
      </c>
      <c r="G962" s="37">
        <v>0.77</v>
      </c>
      <c r="H962" s="37">
        <v>-82.83</v>
      </c>
      <c r="I962" s="42">
        <f>IF(Table2[[#This Row],[Order Priority]]=Introduction!$B$42,1,0)</f>
        <v>0</v>
      </c>
      <c r="J962" s="42">
        <f>IF(Table2[[#This Row],[Order Priority]]=Introduction!$B$43,1,0)</f>
        <v>0</v>
      </c>
      <c r="K962" s="42">
        <f>IF(Table2[[#This Row],[Order Priority]]=Introduction!$B$44,1,0)</f>
        <v>0</v>
      </c>
      <c r="L962" s="42">
        <f>IF(Table2[[#This Row],[Order Priority]]=Introduction!$B$45,1,0)</f>
        <v>1</v>
      </c>
      <c r="M962" s="42">
        <f>IF(Table2[[#This Row],[Ship Mode]]=Introduction!$C$42,1,0)</f>
        <v>0</v>
      </c>
      <c r="N962" s="41">
        <f>IF(Table2[[#This Row],[Ship Mode]]=Introduction!$C$44,1,0)</f>
        <v>1</v>
      </c>
      <c r="O962" s="41">
        <f>IF(Table2[[#This Row],[Customer Segment]]=Introduction!$D$45,1,0)</f>
        <v>0</v>
      </c>
      <c r="P962" s="41">
        <f>IF(Table2[[#This Row],[Customer Segment]]=Introduction!$D$42,1,0)</f>
        <v>0</v>
      </c>
      <c r="Q962" s="41">
        <f>IF(Table2[[#This Row],[Customer Segment]]=Introduction!$D$44,1,0)</f>
        <v>0</v>
      </c>
      <c r="R962" s="34">
        <v>322.02999999999997</v>
      </c>
      <c r="S9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268.93526909961781</v>
      </c>
    </row>
    <row r="963" spans="1:19" x14ac:dyDescent="0.2">
      <c r="A963" s="1" t="s">
        <v>92</v>
      </c>
      <c r="B963" s="1" t="s">
        <v>14</v>
      </c>
      <c r="C963" s="1" t="s">
        <v>70</v>
      </c>
      <c r="D963" s="39">
        <v>0.05</v>
      </c>
      <c r="E963" s="39">
        <v>51.65</v>
      </c>
      <c r="F963" s="39">
        <v>18.45</v>
      </c>
      <c r="G963" s="39">
        <v>0.65</v>
      </c>
      <c r="H963" s="39">
        <v>25.04</v>
      </c>
      <c r="I963" s="42">
        <f>IF(Table2[[#This Row],[Order Priority]]=Introduction!$B$42,1,0)</f>
        <v>0</v>
      </c>
      <c r="J963" s="42">
        <f>IF(Table2[[#This Row],[Order Priority]]=Introduction!$B$43,1,0)</f>
        <v>0</v>
      </c>
      <c r="K963" s="42">
        <f>IF(Table2[[#This Row],[Order Priority]]=Introduction!$B$44,1,0)</f>
        <v>0</v>
      </c>
      <c r="L963" s="42">
        <f>IF(Table2[[#This Row],[Order Priority]]=Introduction!$B$45,1,0)</f>
        <v>1</v>
      </c>
      <c r="M963" s="42">
        <f>IF(Table2[[#This Row],[Ship Mode]]=Introduction!$C$42,1,0)</f>
        <v>0</v>
      </c>
      <c r="N963" s="41">
        <f>IF(Table2[[#This Row],[Ship Mode]]=Introduction!$C$44,1,0)</f>
        <v>1</v>
      </c>
      <c r="O963" s="41">
        <f>IF(Table2[[#This Row],[Customer Segment]]=Introduction!$D$45,1,0)</f>
        <v>0</v>
      </c>
      <c r="P963" s="41">
        <f>IF(Table2[[#This Row],[Customer Segment]]=Introduction!$D$42,1,0)</f>
        <v>0</v>
      </c>
      <c r="Q963" s="41">
        <f>IF(Table2[[#This Row],[Customer Segment]]=Introduction!$D$44,1,0)</f>
        <v>0</v>
      </c>
      <c r="R963" s="1">
        <v>2470.84</v>
      </c>
      <c r="S9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854.37695312620292</v>
      </c>
    </row>
    <row r="964" spans="1:19" x14ac:dyDescent="0.2">
      <c r="A964" s="1" t="s">
        <v>92</v>
      </c>
      <c r="B964" s="1" t="s">
        <v>14</v>
      </c>
      <c r="C964" s="1" t="s">
        <v>70</v>
      </c>
      <c r="D964" s="37">
        <v>0.1</v>
      </c>
      <c r="E964" s="37">
        <v>175.99</v>
      </c>
      <c r="F964" s="37">
        <v>8.99</v>
      </c>
      <c r="G964" s="37">
        <v>0.56999999999999995</v>
      </c>
      <c r="H964" s="37">
        <v>930.98699999999997</v>
      </c>
      <c r="I964" s="42">
        <f>IF(Table2[[#This Row],[Order Priority]]=Introduction!$B$42,1,0)</f>
        <v>0</v>
      </c>
      <c r="J964" s="42">
        <f>IF(Table2[[#This Row],[Order Priority]]=Introduction!$B$43,1,0)</f>
        <v>0</v>
      </c>
      <c r="K964" s="42">
        <f>IF(Table2[[#This Row],[Order Priority]]=Introduction!$B$44,1,0)</f>
        <v>0</v>
      </c>
      <c r="L964" s="42">
        <f>IF(Table2[[#This Row],[Order Priority]]=Introduction!$B$45,1,0)</f>
        <v>1</v>
      </c>
      <c r="M964" s="42">
        <f>IF(Table2[[#This Row],[Ship Mode]]=Introduction!$C$42,1,0)</f>
        <v>0</v>
      </c>
      <c r="N964" s="41">
        <f>IF(Table2[[#This Row],[Ship Mode]]=Introduction!$C$44,1,0)</f>
        <v>1</v>
      </c>
      <c r="O964" s="41">
        <f>IF(Table2[[#This Row],[Customer Segment]]=Introduction!$D$45,1,0)</f>
        <v>0</v>
      </c>
      <c r="P964" s="41">
        <f>IF(Table2[[#This Row],[Customer Segment]]=Introduction!$D$42,1,0)</f>
        <v>0</v>
      </c>
      <c r="Q964" s="41">
        <f>IF(Table2[[#This Row],[Customer Segment]]=Introduction!$D$44,1,0)</f>
        <v>0</v>
      </c>
      <c r="R964" s="34">
        <v>5250.66</v>
      </c>
      <c r="S9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1810.6641792286132</v>
      </c>
    </row>
    <row r="965" spans="1:19" x14ac:dyDescent="0.2">
      <c r="A965" s="1" t="s">
        <v>92</v>
      </c>
      <c r="B965" s="1" t="s">
        <v>2</v>
      </c>
      <c r="C965" s="1" t="s">
        <v>47</v>
      </c>
      <c r="D965" s="39">
        <v>0.08</v>
      </c>
      <c r="E965" s="39">
        <v>213.45</v>
      </c>
      <c r="F965" s="39">
        <v>14.7</v>
      </c>
      <c r="G965" s="39">
        <v>0.59</v>
      </c>
      <c r="H965" s="39">
        <v>1674.7542000000001</v>
      </c>
      <c r="I965" s="42">
        <f>IF(Table2[[#This Row],[Order Priority]]=Introduction!$B$42,1,0)</f>
        <v>0</v>
      </c>
      <c r="J965" s="42">
        <f>IF(Table2[[#This Row],[Order Priority]]=Introduction!$B$43,1,0)</f>
        <v>0</v>
      </c>
      <c r="K965" s="42">
        <f>IF(Table2[[#This Row],[Order Priority]]=Introduction!$B$44,1,0)</f>
        <v>0</v>
      </c>
      <c r="L965" s="42">
        <f>IF(Table2[[#This Row],[Order Priority]]=Introduction!$B$45,1,0)</f>
        <v>1</v>
      </c>
      <c r="M965" s="42">
        <f>IF(Table2[[#This Row],[Ship Mode]]=Introduction!$C$42,1,0)</f>
        <v>1</v>
      </c>
      <c r="N965" s="41">
        <f>IF(Table2[[#This Row],[Ship Mode]]=Introduction!$C$44,1,0)</f>
        <v>0</v>
      </c>
      <c r="O965" s="41">
        <f>IF(Table2[[#This Row],[Customer Segment]]=Introduction!$D$45,1,0)</f>
        <v>0</v>
      </c>
      <c r="P965" s="41">
        <f>IF(Table2[[#This Row],[Customer Segment]]=Introduction!$D$42,1,0)</f>
        <v>0</v>
      </c>
      <c r="Q965" s="41">
        <f>IF(Table2[[#This Row],[Customer Segment]]=Introduction!$D$44,1,0)</f>
        <v>1</v>
      </c>
      <c r="R965" s="1">
        <v>2427.1799999999998</v>
      </c>
      <c r="S9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3104.2023017600595</v>
      </c>
    </row>
    <row r="966" spans="1:19" x14ac:dyDescent="0.2">
      <c r="A966" s="1" t="s">
        <v>92</v>
      </c>
      <c r="B966" s="1" t="s">
        <v>14</v>
      </c>
      <c r="C966" s="1" t="s">
        <v>47</v>
      </c>
      <c r="D966" s="37">
        <v>0.1</v>
      </c>
      <c r="E966" s="37">
        <v>55.98</v>
      </c>
      <c r="F966" s="37">
        <v>13.88</v>
      </c>
      <c r="G966" s="37">
        <v>0.36</v>
      </c>
      <c r="H966" s="37">
        <v>300.04649999999998</v>
      </c>
      <c r="I966" s="42">
        <f>IF(Table2[[#This Row],[Order Priority]]=Introduction!$B$42,1,0)</f>
        <v>0</v>
      </c>
      <c r="J966" s="42">
        <f>IF(Table2[[#This Row],[Order Priority]]=Introduction!$B$43,1,0)</f>
        <v>0</v>
      </c>
      <c r="K966" s="42">
        <f>IF(Table2[[#This Row],[Order Priority]]=Introduction!$B$44,1,0)</f>
        <v>0</v>
      </c>
      <c r="L966" s="42">
        <f>IF(Table2[[#This Row],[Order Priority]]=Introduction!$B$45,1,0)</f>
        <v>1</v>
      </c>
      <c r="M966" s="42">
        <f>IF(Table2[[#This Row],[Ship Mode]]=Introduction!$C$42,1,0)</f>
        <v>0</v>
      </c>
      <c r="N966" s="41">
        <f>IF(Table2[[#This Row],[Ship Mode]]=Introduction!$C$44,1,0)</f>
        <v>1</v>
      </c>
      <c r="O966" s="41">
        <f>IF(Table2[[#This Row],[Customer Segment]]=Introduction!$D$45,1,0)</f>
        <v>0</v>
      </c>
      <c r="P966" s="41">
        <f>IF(Table2[[#This Row],[Customer Segment]]=Introduction!$D$42,1,0)</f>
        <v>0</v>
      </c>
      <c r="Q966" s="41">
        <f>IF(Table2[[#This Row],[Customer Segment]]=Introduction!$D$44,1,0)</f>
        <v>1</v>
      </c>
      <c r="R966" s="34">
        <v>434.85</v>
      </c>
      <c r="S9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779.59937731928824</v>
      </c>
    </row>
    <row r="967" spans="1:19" x14ac:dyDescent="0.2">
      <c r="A967" s="1" t="s">
        <v>92</v>
      </c>
      <c r="B967" s="1" t="s">
        <v>14</v>
      </c>
      <c r="C967" s="1" t="s">
        <v>47</v>
      </c>
      <c r="D967" s="39">
        <v>0</v>
      </c>
      <c r="E967" s="39">
        <v>16.059999999999999</v>
      </c>
      <c r="F967" s="39">
        <v>8.34</v>
      </c>
      <c r="G967" s="39">
        <v>0.59</v>
      </c>
      <c r="H967" s="39">
        <v>-28.09</v>
      </c>
      <c r="I967" s="42">
        <f>IF(Table2[[#This Row],[Order Priority]]=Introduction!$B$42,1,0)</f>
        <v>0</v>
      </c>
      <c r="J967" s="42">
        <f>IF(Table2[[#This Row],[Order Priority]]=Introduction!$B$43,1,0)</f>
        <v>0</v>
      </c>
      <c r="K967" s="42">
        <f>IF(Table2[[#This Row],[Order Priority]]=Introduction!$B$44,1,0)</f>
        <v>0</v>
      </c>
      <c r="L967" s="42">
        <f>IF(Table2[[#This Row],[Order Priority]]=Introduction!$B$45,1,0)</f>
        <v>1</v>
      </c>
      <c r="M967" s="42">
        <f>IF(Table2[[#This Row],[Ship Mode]]=Introduction!$C$42,1,0)</f>
        <v>0</v>
      </c>
      <c r="N967" s="41">
        <f>IF(Table2[[#This Row],[Ship Mode]]=Introduction!$C$44,1,0)</f>
        <v>1</v>
      </c>
      <c r="O967" s="41">
        <f>IF(Table2[[#This Row],[Customer Segment]]=Introduction!$D$45,1,0)</f>
        <v>0</v>
      </c>
      <c r="P967" s="41">
        <f>IF(Table2[[#This Row],[Customer Segment]]=Introduction!$D$42,1,0)</f>
        <v>0</v>
      </c>
      <c r="Q967" s="41">
        <f>IF(Table2[[#This Row],[Customer Segment]]=Introduction!$D$44,1,0)</f>
        <v>1</v>
      </c>
      <c r="R967" s="1">
        <v>19.16</v>
      </c>
      <c r="S9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422.63699874621898</v>
      </c>
    </row>
    <row r="968" spans="1:19" x14ac:dyDescent="0.2">
      <c r="A968" s="1" t="s">
        <v>92</v>
      </c>
      <c r="B968" s="1" t="s">
        <v>14</v>
      </c>
      <c r="C968" s="1" t="s">
        <v>47</v>
      </c>
      <c r="D968" s="37">
        <v>0.08</v>
      </c>
      <c r="E968" s="37">
        <v>18.7</v>
      </c>
      <c r="F968" s="37">
        <v>8.99</v>
      </c>
      <c r="G968" s="37">
        <v>0.47</v>
      </c>
      <c r="H968" s="37">
        <v>16.136399999999998</v>
      </c>
      <c r="I968" s="42">
        <f>IF(Table2[[#This Row],[Order Priority]]=Introduction!$B$42,1,0)</f>
        <v>0</v>
      </c>
      <c r="J968" s="42">
        <f>IF(Table2[[#This Row],[Order Priority]]=Introduction!$B$43,1,0)</f>
        <v>0</v>
      </c>
      <c r="K968" s="42">
        <f>IF(Table2[[#This Row],[Order Priority]]=Introduction!$B$44,1,0)</f>
        <v>0</v>
      </c>
      <c r="L968" s="42">
        <f>IF(Table2[[#This Row],[Order Priority]]=Introduction!$B$45,1,0)</f>
        <v>1</v>
      </c>
      <c r="M968" s="42">
        <f>IF(Table2[[#This Row],[Ship Mode]]=Introduction!$C$42,1,0)</f>
        <v>0</v>
      </c>
      <c r="N968" s="41">
        <f>IF(Table2[[#This Row],[Ship Mode]]=Introduction!$C$44,1,0)</f>
        <v>1</v>
      </c>
      <c r="O968" s="41">
        <f>IF(Table2[[#This Row],[Customer Segment]]=Introduction!$D$45,1,0)</f>
        <v>0</v>
      </c>
      <c r="P968" s="41">
        <f>IF(Table2[[#This Row],[Customer Segment]]=Introduction!$D$42,1,0)</f>
        <v>0</v>
      </c>
      <c r="Q968" s="41">
        <f>IF(Table2[[#This Row],[Customer Segment]]=Introduction!$D$44,1,0)</f>
        <v>1</v>
      </c>
      <c r="R968" s="34">
        <v>132.22999999999999</v>
      </c>
      <c r="S9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341.55395151859909</v>
      </c>
    </row>
    <row r="969" spans="1:19" x14ac:dyDescent="0.2">
      <c r="A969" s="1" t="s">
        <v>46</v>
      </c>
      <c r="B969" s="1" t="s">
        <v>2</v>
      </c>
      <c r="C969" s="1" t="s">
        <v>70</v>
      </c>
      <c r="D969" s="39">
        <v>0.01</v>
      </c>
      <c r="E969" s="39">
        <v>150.88999999999999</v>
      </c>
      <c r="F969" s="39">
        <v>60.2</v>
      </c>
      <c r="G969" s="39">
        <v>0.77</v>
      </c>
      <c r="H969" s="39">
        <v>-505.76</v>
      </c>
      <c r="I969" s="42">
        <f>IF(Table2[[#This Row],[Order Priority]]=Introduction!$B$42,1,0)</f>
        <v>0</v>
      </c>
      <c r="J969" s="42">
        <f>IF(Table2[[#This Row],[Order Priority]]=Introduction!$B$43,1,0)</f>
        <v>0</v>
      </c>
      <c r="K969" s="42">
        <f>IF(Table2[[#This Row],[Order Priority]]=Introduction!$B$44,1,0)</f>
        <v>0</v>
      </c>
      <c r="L969" s="42">
        <f>IF(Table2[[#This Row],[Order Priority]]=Introduction!$B$45,1,0)</f>
        <v>0</v>
      </c>
      <c r="M969" s="42">
        <f>IF(Table2[[#This Row],[Ship Mode]]=Introduction!$C$42,1,0)</f>
        <v>1</v>
      </c>
      <c r="N969" s="41">
        <f>IF(Table2[[#This Row],[Ship Mode]]=Introduction!$C$44,1,0)</f>
        <v>0</v>
      </c>
      <c r="O969" s="41">
        <f>IF(Table2[[#This Row],[Customer Segment]]=Introduction!$D$45,1,0)</f>
        <v>0</v>
      </c>
      <c r="P969" s="41">
        <f>IF(Table2[[#This Row],[Customer Segment]]=Introduction!$D$42,1,0)</f>
        <v>0</v>
      </c>
      <c r="Q969" s="41">
        <f>IF(Table2[[#This Row],[Customer Segment]]=Introduction!$D$44,1,0)</f>
        <v>0</v>
      </c>
      <c r="R969" s="1">
        <v>473.53</v>
      </c>
      <c r="S9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2286.5772040518827</v>
      </c>
    </row>
    <row r="970" spans="1:19" x14ac:dyDescent="0.2">
      <c r="A970" s="1" t="s">
        <v>46</v>
      </c>
      <c r="B970" s="1" t="s">
        <v>14</v>
      </c>
      <c r="C970" s="1" t="s">
        <v>70</v>
      </c>
      <c r="D970" s="37">
        <v>7.0000000000000007E-2</v>
      </c>
      <c r="E970" s="37">
        <v>8.9499999999999993</v>
      </c>
      <c r="F970" s="37">
        <v>2.0099999999999998</v>
      </c>
      <c r="G970" s="37">
        <v>0.39</v>
      </c>
      <c r="H970" s="37">
        <v>91.73</v>
      </c>
      <c r="I970" s="42">
        <f>IF(Table2[[#This Row],[Order Priority]]=Introduction!$B$42,1,0)</f>
        <v>0</v>
      </c>
      <c r="J970" s="42">
        <f>IF(Table2[[#This Row],[Order Priority]]=Introduction!$B$43,1,0)</f>
        <v>0</v>
      </c>
      <c r="K970" s="42">
        <f>IF(Table2[[#This Row],[Order Priority]]=Introduction!$B$44,1,0)</f>
        <v>0</v>
      </c>
      <c r="L970" s="42">
        <f>IF(Table2[[#This Row],[Order Priority]]=Introduction!$B$45,1,0)</f>
        <v>0</v>
      </c>
      <c r="M970" s="42">
        <f>IF(Table2[[#This Row],[Ship Mode]]=Introduction!$C$42,1,0)</f>
        <v>0</v>
      </c>
      <c r="N970" s="41">
        <f>IF(Table2[[#This Row],[Ship Mode]]=Introduction!$C$44,1,0)</f>
        <v>1</v>
      </c>
      <c r="O970" s="41">
        <f>IF(Table2[[#This Row],[Customer Segment]]=Introduction!$D$45,1,0)</f>
        <v>0</v>
      </c>
      <c r="P970" s="41">
        <f>IF(Table2[[#This Row],[Customer Segment]]=Introduction!$D$42,1,0)</f>
        <v>0</v>
      </c>
      <c r="Q970" s="41">
        <f>IF(Table2[[#This Row],[Customer Segment]]=Introduction!$D$44,1,0)</f>
        <v>0</v>
      </c>
      <c r="R970" s="34">
        <v>307.64999999999998</v>
      </c>
      <c r="S9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293.43330787987134</v>
      </c>
    </row>
    <row r="971" spans="1:19" x14ac:dyDescent="0.2">
      <c r="A971" s="1" t="s">
        <v>46</v>
      </c>
      <c r="B971" s="1" t="s">
        <v>14</v>
      </c>
      <c r="C971" s="1" t="s">
        <v>70</v>
      </c>
      <c r="D971" s="39">
        <v>7.0000000000000007E-2</v>
      </c>
      <c r="E971" s="39">
        <v>8.9499999999999993</v>
      </c>
      <c r="F971" s="39">
        <v>2.0099999999999998</v>
      </c>
      <c r="G971" s="39">
        <v>0.39</v>
      </c>
      <c r="H971" s="39">
        <v>53.067900000000002</v>
      </c>
      <c r="I971" s="42">
        <f>IF(Table2[[#This Row],[Order Priority]]=Introduction!$B$42,1,0)</f>
        <v>0</v>
      </c>
      <c r="J971" s="42">
        <f>IF(Table2[[#This Row],[Order Priority]]=Introduction!$B$43,1,0)</f>
        <v>0</v>
      </c>
      <c r="K971" s="42">
        <f>IF(Table2[[#This Row],[Order Priority]]=Introduction!$B$44,1,0)</f>
        <v>0</v>
      </c>
      <c r="L971" s="42">
        <f>IF(Table2[[#This Row],[Order Priority]]=Introduction!$B$45,1,0)</f>
        <v>0</v>
      </c>
      <c r="M971" s="42">
        <f>IF(Table2[[#This Row],[Ship Mode]]=Introduction!$C$42,1,0)</f>
        <v>0</v>
      </c>
      <c r="N971" s="41">
        <f>IF(Table2[[#This Row],[Ship Mode]]=Introduction!$C$44,1,0)</f>
        <v>1</v>
      </c>
      <c r="O971" s="41">
        <f>IF(Table2[[#This Row],[Customer Segment]]=Introduction!$D$45,1,0)</f>
        <v>0</v>
      </c>
      <c r="P971" s="41">
        <f>IF(Table2[[#This Row],[Customer Segment]]=Introduction!$D$42,1,0)</f>
        <v>0</v>
      </c>
      <c r="Q971" s="41">
        <f>IF(Table2[[#This Row],[Customer Segment]]=Introduction!$D$44,1,0)</f>
        <v>0</v>
      </c>
      <c r="R971" s="1">
        <v>76.91</v>
      </c>
      <c r="S9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253.84232299855211</v>
      </c>
    </row>
    <row r="972" spans="1:19" x14ac:dyDescent="0.2">
      <c r="A972" s="1" t="s">
        <v>46</v>
      </c>
      <c r="B972" s="1" t="s">
        <v>14</v>
      </c>
      <c r="C972" s="1" t="s">
        <v>70</v>
      </c>
      <c r="D972" s="37">
        <v>0.04</v>
      </c>
      <c r="E972" s="37">
        <v>3.69</v>
      </c>
      <c r="F972" s="37">
        <v>0.5</v>
      </c>
      <c r="G972" s="37">
        <v>0.38</v>
      </c>
      <c r="H972" s="37">
        <v>47.527200000000001</v>
      </c>
      <c r="I972" s="42">
        <f>IF(Table2[[#This Row],[Order Priority]]=Introduction!$B$42,1,0)</f>
        <v>0</v>
      </c>
      <c r="J972" s="42">
        <f>IF(Table2[[#This Row],[Order Priority]]=Introduction!$B$43,1,0)</f>
        <v>0</v>
      </c>
      <c r="K972" s="42">
        <f>IF(Table2[[#This Row],[Order Priority]]=Introduction!$B$44,1,0)</f>
        <v>0</v>
      </c>
      <c r="L972" s="42">
        <f>IF(Table2[[#This Row],[Order Priority]]=Introduction!$B$45,1,0)</f>
        <v>0</v>
      </c>
      <c r="M972" s="42">
        <f>IF(Table2[[#This Row],[Ship Mode]]=Introduction!$C$42,1,0)</f>
        <v>0</v>
      </c>
      <c r="N972" s="41">
        <f>IF(Table2[[#This Row],[Ship Mode]]=Introduction!$C$44,1,0)</f>
        <v>1</v>
      </c>
      <c r="O972" s="41">
        <f>IF(Table2[[#This Row],[Customer Segment]]=Introduction!$D$45,1,0)</f>
        <v>0</v>
      </c>
      <c r="P972" s="41">
        <f>IF(Table2[[#This Row],[Customer Segment]]=Introduction!$D$42,1,0)</f>
        <v>0</v>
      </c>
      <c r="Q972" s="41">
        <f>IF(Table2[[#This Row],[Customer Segment]]=Introduction!$D$44,1,0)</f>
        <v>0</v>
      </c>
      <c r="R972" s="34">
        <v>68.88</v>
      </c>
      <c r="S9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201.46591754614403</v>
      </c>
    </row>
    <row r="973" spans="1:19" x14ac:dyDescent="0.2">
      <c r="A973" s="1" t="s">
        <v>13</v>
      </c>
      <c r="B973" s="1" t="s">
        <v>14</v>
      </c>
      <c r="C973" s="1" t="s">
        <v>70</v>
      </c>
      <c r="D973" s="39">
        <v>0.04</v>
      </c>
      <c r="E973" s="39">
        <v>10.4</v>
      </c>
      <c r="F973" s="39">
        <v>5.4</v>
      </c>
      <c r="G973" s="39">
        <v>0.51</v>
      </c>
      <c r="H973" s="39">
        <v>29.98</v>
      </c>
      <c r="I973" s="42">
        <f>IF(Table2[[#This Row],[Order Priority]]=Introduction!$B$42,1,0)</f>
        <v>0</v>
      </c>
      <c r="J973" s="42">
        <f>IF(Table2[[#This Row],[Order Priority]]=Introduction!$B$43,1,0)</f>
        <v>1</v>
      </c>
      <c r="K973" s="42">
        <f>IF(Table2[[#This Row],[Order Priority]]=Introduction!$B$44,1,0)</f>
        <v>0</v>
      </c>
      <c r="L973" s="42">
        <f>IF(Table2[[#This Row],[Order Priority]]=Introduction!$B$45,1,0)</f>
        <v>0</v>
      </c>
      <c r="M973" s="42">
        <f>IF(Table2[[#This Row],[Ship Mode]]=Introduction!$C$42,1,0)</f>
        <v>0</v>
      </c>
      <c r="N973" s="41">
        <f>IF(Table2[[#This Row],[Ship Mode]]=Introduction!$C$44,1,0)</f>
        <v>1</v>
      </c>
      <c r="O973" s="41">
        <f>IF(Table2[[#This Row],[Customer Segment]]=Introduction!$D$45,1,0)</f>
        <v>0</v>
      </c>
      <c r="P973" s="41">
        <f>IF(Table2[[#This Row],[Customer Segment]]=Introduction!$D$42,1,0)</f>
        <v>0</v>
      </c>
      <c r="Q973" s="41">
        <f>IF(Table2[[#This Row],[Customer Segment]]=Introduction!$D$44,1,0)</f>
        <v>0</v>
      </c>
      <c r="R973" s="1">
        <v>130.74</v>
      </c>
      <c r="S9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244.4897617090742</v>
      </c>
    </row>
    <row r="974" spans="1:19" x14ac:dyDescent="0.2">
      <c r="A974" s="1" t="s">
        <v>13</v>
      </c>
      <c r="B974" s="1" t="s">
        <v>14</v>
      </c>
      <c r="C974" s="1" t="s">
        <v>70</v>
      </c>
      <c r="D974" s="37">
        <v>0.08</v>
      </c>
      <c r="E974" s="37">
        <v>4.28</v>
      </c>
      <c r="F974" s="37">
        <v>4.79</v>
      </c>
      <c r="G974" s="37">
        <v>0.4</v>
      </c>
      <c r="H974" s="37">
        <v>-121.2</v>
      </c>
      <c r="I974" s="42">
        <f>IF(Table2[[#This Row],[Order Priority]]=Introduction!$B$42,1,0)</f>
        <v>0</v>
      </c>
      <c r="J974" s="42">
        <f>IF(Table2[[#This Row],[Order Priority]]=Introduction!$B$43,1,0)</f>
        <v>1</v>
      </c>
      <c r="K974" s="42">
        <f>IF(Table2[[#This Row],[Order Priority]]=Introduction!$B$44,1,0)</f>
        <v>0</v>
      </c>
      <c r="L974" s="42">
        <f>IF(Table2[[#This Row],[Order Priority]]=Introduction!$B$45,1,0)</f>
        <v>0</v>
      </c>
      <c r="M974" s="42">
        <f>IF(Table2[[#This Row],[Ship Mode]]=Introduction!$C$42,1,0)</f>
        <v>0</v>
      </c>
      <c r="N974" s="41">
        <f>IF(Table2[[#This Row],[Ship Mode]]=Introduction!$C$44,1,0)</f>
        <v>1</v>
      </c>
      <c r="O974" s="41">
        <f>IF(Table2[[#This Row],[Customer Segment]]=Introduction!$D$45,1,0)</f>
        <v>0</v>
      </c>
      <c r="P974" s="41">
        <f>IF(Table2[[#This Row],[Customer Segment]]=Introduction!$D$42,1,0)</f>
        <v>0</v>
      </c>
      <c r="Q974" s="41">
        <f>IF(Table2[[#This Row],[Customer Segment]]=Introduction!$D$44,1,0)</f>
        <v>0</v>
      </c>
      <c r="R974" s="34">
        <v>49.87</v>
      </c>
      <c r="S9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-64.221263534301983</v>
      </c>
    </row>
    <row r="975" spans="1:19" x14ac:dyDescent="0.2">
      <c r="A975" s="1" t="s">
        <v>13</v>
      </c>
      <c r="B975" s="1" t="s">
        <v>14</v>
      </c>
      <c r="C975" s="1" t="s">
        <v>3</v>
      </c>
      <c r="D975" s="39">
        <v>0.06</v>
      </c>
      <c r="E975" s="39">
        <v>363.25</v>
      </c>
      <c r="F975" s="39">
        <v>19.989999999999998</v>
      </c>
      <c r="G975" s="39">
        <v>0.56999999999999995</v>
      </c>
      <c r="H975" s="39">
        <v>36.164099999999998</v>
      </c>
      <c r="I975" s="42">
        <f>IF(Table2[[#This Row],[Order Priority]]=Introduction!$B$42,1,0)</f>
        <v>0</v>
      </c>
      <c r="J975" s="42">
        <f>IF(Table2[[#This Row],[Order Priority]]=Introduction!$B$43,1,0)</f>
        <v>1</v>
      </c>
      <c r="K975" s="42">
        <f>IF(Table2[[#This Row],[Order Priority]]=Introduction!$B$44,1,0)</f>
        <v>0</v>
      </c>
      <c r="L975" s="42">
        <f>IF(Table2[[#This Row],[Order Priority]]=Introduction!$B$45,1,0)</f>
        <v>0</v>
      </c>
      <c r="M975" s="42">
        <f>IF(Table2[[#This Row],[Ship Mode]]=Introduction!$C$42,1,0)</f>
        <v>0</v>
      </c>
      <c r="N975" s="41">
        <f>IF(Table2[[#This Row],[Ship Mode]]=Introduction!$C$44,1,0)</f>
        <v>1</v>
      </c>
      <c r="O975" s="41">
        <f>IF(Table2[[#This Row],[Customer Segment]]=Introduction!$D$45,1,0)</f>
        <v>1</v>
      </c>
      <c r="P975" s="41">
        <f>IF(Table2[[#This Row],[Customer Segment]]=Introduction!$D$42,1,0)</f>
        <v>0</v>
      </c>
      <c r="Q975" s="41">
        <f>IF(Table2[[#This Row],[Customer Segment]]=Introduction!$D$44,1,0)</f>
        <v>0</v>
      </c>
      <c r="R975" s="1">
        <v>344.87</v>
      </c>
      <c r="S9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1787.2391515629654</v>
      </c>
    </row>
    <row r="976" spans="1:19" x14ac:dyDescent="0.2">
      <c r="A976" s="1" t="s">
        <v>23</v>
      </c>
      <c r="B976" s="1" t="s">
        <v>14</v>
      </c>
      <c r="C976" s="1" t="s">
        <v>15</v>
      </c>
      <c r="D976" s="37">
        <v>0.04</v>
      </c>
      <c r="E976" s="37">
        <v>50.98</v>
      </c>
      <c r="F976" s="37">
        <v>6.5</v>
      </c>
      <c r="G976" s="37">
        <v>0.73</v>
      </c>
      <c r="H976" s="37">
        <v>-13.28</v>
      </c>
      <c r="I976" s="42">
        <f>IF(Table2[[#This Row],[Order Priority]]=Introduction!$B$42,1,0)</f>
        <v>0</v>
      </c>
      <c r="J976" s="42">
        <f>IF(Table2[[#This Row],[Order Priority]]=Introduction!$B$43,1,0)</f>
        <v>0</v>
      </c>
      <c r="K976" s="42">
        <f>IF(Table2[[#This Row],[Order Priority]]=Introduction!$B$44,1,0)</f>
        <v>1</v>
      </c>
      <c r="L976" s="42">
        <f>IF(Table2[[#This Row],[Order Priority]]=Introduction!$B$45,1,0)</f>
        <v>0</v>
      </c>
      <c r="M976" s="42">
        <f>IF(Table2[[#This Row],[Ship Mode]]=Introduction!$C$42,1,0)</f>
        <v>0</v>
      </c>
      <c r="N976" s="41">
        <f>IF(Table2[[#This Row],[Ship Mode]]=Introduction!$C$44,1,0)</f>
        <v>1</v>
      </c>
      <c r="O976" s="41">
        <f>IF(Table2[[#This Row],[Customer Segment]]=Introduction!$D$45,1,0)</f>
        <v>0</v>
      </c>
      <c r="P976" s="41">
        <f>IF(Table2[[#This Row],[Customer Segment]]=Introduction!$D$42,1,0)</f>
        <v>1</v>
      </c>
      <c r="Q976" s="41">
        <f>IF(Table2[[#This Row],[Customer Segment]]=Introduction!$D$44,1,0)</f>
        <v>0</v>
      </c>
      <c r="R976" s="34">
        <v>568.25</v>
      </c>
      <c r="S9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593.91944953389952</v>
      </c>
    </row>
    <row r="977" spans="1:19" x14ac:dyDescent="0.2">
      <c r="A977" s="1" t="s">
        <v>23</v>
      </c>
      <c r="B977" s="1" t="s">
        <v>14</v>
      </c>
      <c r="C977" s="1" t="s">
        <v>15</v>
      </c>
      <c r="D977" s="39">
        <v>0.02</v>
      </c>
      <c r="E977" s="39">
        <v>6.48</v>
      </c>
      <c r="F977" s="39">
        <v>5.14</v>
      </c>
      <c r="G977" s="39">
        <v>0.37</v>
      </c>
      <c r="H977" s="39">
        <v>-48.68</v>
      </c>
      <c r="I977" s="42">
        <f>IF(Table2[[#This Row],[Order Priority]]=Introduction!$B$42,1,0)</f>
        <v>0</v>
      </c>
      <c r="J977" s="42">
        <f>IF(Table2[[#This Row],[Order Priority]]=Introduction!$B$43,1,0)</f>
        <v>0</v>
      </c>
      <c r="K977" s="42">
        <f>IF(Table2[[#This Row],[Order Priority]]=Introduction!$B$44,1,0)</f>
        <v>1</v>
      </c>
      <c r="L977" s="42">
        <f>IF(Table2[[#This Row],[Order Priority]]=Introduction!$B$45,1,0)</f>
        <v>0</v>
      </c>
      <c r="M977" s="42">
        <f>IF(Table2[[#This Row],[Ship Mode]]=Introduction!$C$42,1,0)</f>
        <v>0</v>
      </c>
      <c r="N977" s="41">
        <f>IF(Table2[[#This Row],[Ship Mode]]=Introduction!$C$44,1,0)</f>
        <v>1</v>
      </c>
      <c r="O977" s="41">
        <f>IF(Table2[[#This Row],[Customer Segment]]=Introduction!$D$45,1,0)</f>
        <v>0</v>
      </c>
      <c r="P977" s="41">
        <f>IF(Table2[[#This Row],[Customer Segment]]=Introduction!$D$42,1,0)</f>
        <v>1</v>
      </c>
      <c r="Q977" s="41">
        <f>IF(Table2[[#This Row],[Customer Segment]]=Introduction!$D$44,1,0)</f>
        <v>0</v>
      </c>
      <c r="R977" s="1">
        <v>126.66</v>
      </c>
      <c r="S9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94.643702546902603</v>
      </c>
    </row>
    <row r="978" spans="1:19" x14ac:dyDescent="0.2">
      <c r="A978" s="1" t="s">
        <v>92</v>
      </c>
      <c r="B978" s="1" t="s">
        <v>14</v>
      </c>
      <c r="C978" s="1" t="s">
        <v>70</v>
      </c>
      <c r="D978" s="37">
        <v>0.08</v>
      </c>
      <c r="E978" s="37">
        <v>175.99</v>
      </c>
      <c r="F978" s="37">
        <v>4.99</v>
      </c>
      <c r="G978" s="37">
        <v>0.59</v>
      </c>
      <c r="H978" s="37">
        <v>-16476.838</v>
      </c>
      <c r="I978" s="42">
        <f>IF(Table2[[#This Row],[Order Priority]]=Introduction!$B$42,1,0)</f>
        <v>0</v>
      </c>
      <c r="J978" s="42">
        <f>IF(Table2[[#This Row],[Order Priority]]=Introduction!$B$43,1,0)</f>
        <v>0</v>
      </c>
      <c r="K978" s="42">
        <f>IF(Table2[[#This Row],[Order Priority]]=Introduction!$B$44,1,0)</f>
        <v>0</v>
      </c>
      <c r="L978" s="42">
        <f>IF(Table2[[#This Row],[Order Priority]]=Introduction!$B$45,1,0)</f>
        <v>1</v>
      </c>
      <c r="M978" s="42">
        <f>IF(Table2[[#This Row],[Ship Mode]]=Introduction!$C$42,1,0)</f>
        <v>0</v>
      </c>
      <c r="N978" s="41">
        <f>IF(Table2[[#This Row],[Ship Mode]]=Introduction!$C$44,1,0)</f>
        <v>1</v>
      </c>
      <c r="O978" s="41">
        <f>IF(Table2[[#This Row],[Customer Segment]]=Introduction!$D$45,1,0)</f>
        <v>0</v>
      </c>
      <c r="P978" s="41">
        <f>IF(Table2[[#This Row],[Customer Segment]]=Introduction!$D$42,1,0)</f>
        <v>0</v>
      </c>
      <c r="Q978" s="41">
        <f>IF(Table2[[#This Row],[Customer Segment]]=Introduction!$D$44,1,0)</f>
        <v>0</v>
      </c>
      <c r="R978" s="34">
        <v>1486.34</v>
      </c>
      <c r="S9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-16096.113316386231</v>
      </c>
    </row>
    <row r="979" spans="1:19" x14ac:dyDescent="0.2">
      <c r="A979" s="1" t="s">
        <v>92</v>
      </c>
      <c r="B979" s="1" t="s">
        <v>14</v>
      </c>
      <c r="C979" s="1" t="s">
        <v>3</v>
      </c>
      <c r="D979" s="39">
        <v>0.05</v>
      </c>
      <c r="E979" s="39">
        <v>6.68</v>
      </c>
      <c r="F979" s="39">
        <v>6.93</v>
      </c>
      <c r="G979" s="39">
        <v>0.37</v>
      </c>
      <c r="H979" s="39">
        <v>-2.3519999999999999</v>
      </c>
      <c r="I979" s="42">
        <f>IF(Table2[[#This Row],[Order Priority]]=Introduction!$B$42,1,0)</f>
        <v>0</v>
      </c>
      <c r="J979" s="42">
        <f>IF(Table2[[#This Row],[Order Priority]]=Introduction!$B$43,1,0)</f>
        <v>0</v>
      </c>
      <c r="K979" s="42">
        <f>IF(Table2[[#This Row],[Order Priority]]=Introduction!$B$44,1,0)</f>
        <v>0</v>
      </c>
      <c r="L979" s="42">
        <f>IF(Table2[[#This Row],[Order Priority]]=Introduction!$B$45,1,0)</f>
        <v>1</v>
      </c>
      <c r="M979" s="42">
        <f>IF(Table2[[#This Row],[Ship Mode]]=Introduction!$C$42,1,0)</f>
        <v>0</v>
      </c>
      <c r="N979" s="41">
        <f>IF(Table2[[#This Row],[Ship Mode]]=Introduction!$C$44,1,0)</f>
        <v>1</v>
      </c>
      <c r="O979" s="41">
        <f>IF(Table2[[#This Row],[Customer Segment]]=Introduction!$D$45,1,0)</f>
        <v>1</v>
      </c>
      <c r="P979" s="41">
        <f>IF(Table2[[#This Row],[Customer Segment]]=Introduction!$D$42,1,0)</f>
        <v>0</v>
      </c>
      <c r="Q979" s="41">
        <f>IF(Table2[[#This Row],[Customer Segment]]=Introduction!$D$44,1,0)</f>
        <v>0</v>
      </c>
      <c r="R979" s="1">
        <v>77.2</v>
      </c>
      <c r="S9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125.25460043916969</v>
      </c>
    </row>
    <row r="980" spans="1:19" x14ac:dyDescent="0.2">
      <c r="A980" s="1" t="s">
        <v>13</v>
      </c>
      <c r="B980" s="1" t="s">
        <v>14</v>
      </c>
      <c r="C980" s="1" t="s">
        <v>15</v>
      </c>
      <c r="D980" s="37">
        <v>0.01</v>
      </c>
      <c r="E980" s="37">
        <v>65.989999999999995</v>
      </c>
      <c r="F980" s="37">
        <v>8.99</v>
      </c>
      <c r="G980" s="37">
        <v>0.6</v>
      </c>
      <c r="H980" s="37">
        <v>97.86</v>
      </c>
      <c r="I980" s="42">
        <f>IF(Table2[[#This Row],[Order Priority]]=Introduction!$B$42,1,0)</f>
        <v>0</v>
      </c>
      <c r="J980" s="42">
        <f>IF(Table2[[#This Row],[Order Priority]]=Introduction!$B$43,1,0)</f>
        <v>1</v>
      </c>
      <c r="K980" s="42">
        <f>IF(Table2[[#This Row],[Order Priority]]=Introduction!$B$44,1,0)</f>
        <v>0</v>
      </c>
      <c r="L980" s="42">
        <f>IF(Table2[[#This Row],[Order Priority]]=Introduction!$B$45,1,0)</f>
        <v>0</v>
      </c>
      <c r="M980" s="42">
        <f>IF(Table2[[#This Row],[Ship Mode]]=Introduction!$C$42,1,0)</f>
        <v>0</v>
      </c>
      <c r="N980" s="41">
        <f>IF(Table2[[#This Row],[Ship Mode]]=Introduction!$C$44,1,0)</f>
        <v>1</v>
      </c>
      <c r="O980" s="41">
        <f>IF(Table2[[#This Row],[Customer Segment]]=Introduction!$D$45,1,0)</f>
        <v>0</v>
      </c>
      <c r="P980" s="41">
        <f>IF(Table2[[#This Row],[Customer Segment]]=Introduction!$D$42,1,0)</f>
        <v>1</v>
      </c>
      <c r="Q980" s="41">
        <f>IF(Table2[[#This Row],[Customer Segment]]=Introduction!$D$44,1,0)</f>
        <v>0</v>
      </c>
      <c r="R980" s="34">
        <v>292.23</v>
      </c>
      <c r="S9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653.09508253291074</v>
      </c>
    </row>
    <row r="981" spans="1:19" x14ac:dyDescent="0.2">
      <c r="A981" s="1" t="s">
        <v>13</v>
      </c>
      <c r="B981" s="1" t="s">
        <v>14</v>
      </c>
      <c r="C981" s="1" t="s">
        <v>47</v>
      </c>
      <c r="D981" s="39">
        <v>0.1</v>
      </c>
      <c r="E981" s="39">
        <v>6.75</v>
      </c>
      <c r="F981" s="39">
        <v>2.99</v>
      </c>
      <c r="G981" s="39">
        <v>0.35</v>
      </c>
      <c r="H981" s="39">
        <v>18.147500000000001</v>
      </c>
      <c r="I981" s="42">
        <f>IF(Table2[[#This Row],[Order Priority]]=Introduction!$B$42,1,0)</f>
        <v>0</v>
      </c>
      <c r="J981" s="42">
        <f>IF(Table2[[#This Row],[Order Priority]]=Introduction!$B$43,1,0)</f>
        <v>1</v>
      </c>
      <c r="K981" s="42">
        <f>IF(Table2[[#This Row],[Order Priority]]=Introduction!$B$44,1,0)</f>
        <v>0</v>
      </c>
      <c r="L981" s="42">
        <f>IF(Table2[[#This Row],[Order Priority]]=Introduction!$B$45,1,0)</f>
        <v>0</v>
      </c>
      <c r="M981" s="42">
        <f>IF(Table2[[#This Row],[Ship Mode]]=Introduction!$C$42,1,0)</f>
        <v>0</v>
      </c>
      <c r="N981" s="41">
        <f>IF(Table2[[#This Row],[Ship Mode]]=Introduction!$C$44,1,0)</f>
        <v>1</v>
      </c>
      <c r="O981" s="41">
        <f>IF(Table2[[#This Row],[Customer Segment]]=Introduction!$D$45,1,0)</f>
        <v>0</v>
      </c>
      <c r="P981" s="41">
        <f>IF(Table2[[#This Row],[Customer Segment]]=Introduction!$D$42,1,0)</f>
        <v>0</v>
      </c>
      <c r="Q981" s="41">
        <f>IF(Table2[[#This Row],[Customer Segment]]=Introduction!$D$44,1,0)</f>
        <v>1</v>
      </c>
      <c r="R981" s="1">
        <v>96.13</v>
      </c>
      <c r="S9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12.125429081526544</v>
      </c>
    </row>
    <row r="982" spans="1:19" x14ac:dyDescent="0.2">
      <c r="A982" s="1" t="s">
        <v>13</v>
      </c>
      <c r="B982" s="1" t="s">
        <v>14</v>
      </c>
      <c r="C982" s="1" t="s">
        <v>3</v>
      </c>
      <c r="D982" s="37">
        <v>0.04</v>
      </c>
      <c r="E982" s="37">
        <v>40.98</v>
      </c>
      <c r="F982" s="37">
        <v>6.5</v>
      </c>
      <c r="G982" s="37">
        <v>0.74</v>
      </c>
      <c r="H982" s="37">
        <v>-89.5</v>
      </c>
      <c r="I982" s="42">
        <f>IF(Table2[[#This Row],[Order Priority]]=Introduction!$B$42,1,0)</f>
        <v>0</v>
      </c>
      <c r="J982" s="42">
        <f>IF(Table2[[#This Row],[Order Priority]]=Introduction!$B$43,1,0)</f>
        <v>1</v>
      </c>
      <c r="K982" s="42">
        <f>IF(Table2[[#This Row],[Order Priority]]=Introduction!$B$44,1,0)</f>
        <v>0</v>
      </c>
      <c r="L982" s="42">
        <f>IF(Table2[[#This Row],[Order Priority]]=Introduction!$B$45,1,0)</f>
        <v>0</v>
      </c>
      <c r="M982" s="42">
        <f>IF(Table2[[#This Row],[Ship Mode]]=Introduction!$C$42,1,0)</f>
        <v>0</v>
      </c>
      <c r="N982" s="41">
        <f>IF(Table2[[#This Row],[Ship Mode]]=Introduction!$C$44,1,0)</f>
        <v>1</v>
      </c>
      <c r="O982" s="41">
        <f>IF(Table2[[#This Row],[Customer Segment]]=Introduction!$D$45,1,0)</f>
        <v>1</v>
      </c>
      <c r="P982" s="41">
        <f>IF(Table2[[#This Row],[Customer Segment]]=Introduction!$D$42,1,0)</f>
        <v>0</v>
      </c>
      <c r="Q982" s="41">
        <f>IF(Table2[[#This Row],[Customer Segment]]=Introduction!$D$44,1,0)</f>
        <v>0</v>
      </c>
      <c r="R982" s="34">
        <v>277.07</v>
      </c>
      <c r="S9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430.49065044935963</v>
      </c>
    </row>
    <row r="983" spans="1:19" x14ac:dyDescent="0.2">
      <c r="A983" s="1" t="s">
        <v>13</v>
      </c>
      <c r="B983" s="1" t="s">
        <v>14</v>
      </c>
      <c r="C983" s="1" t="s">
        <v>3</v>
      </c>
      <c r="D983" s="39">
        <v>0.05</v>
      </c>
      <c r="E983" s="39">
        <v>35.99</v>
      </c>
      <c r="F983" s="39">
        <v>3.3</v>
      </c>
      <c r="G983" s="39">
        <v>0.39</v>
      </c>
      <c r="H983" s="39">
        <v>103.2723</v>
      </c>
      <c r="I983" s="42">
        <f>IF(Table2[[#This Row],[Order Priority]]=Introduction!$B$42,1,0)</f>
        <v>0</v>
      </c>
      <c r="J983" s="42">
        <f>IF(Table2[[#This Row],[Order Priority]]=Introduction!$B$43,1,0)</f>
        <v>1</v>
      </c>
      <c r="K983" s="42">
        <f>IF(Table2[[#This Row],[Order Priority]]=Introduction!$B$44,1,0)</f>
        <v>0</v>
      </c>
      <c r="L983" s="42">
        <f>IF(Table2[[#This Row],[Order Priority]]=Introduction!$B$45,1,0)</f>
        <v>0</v>
      </c>
      <c r="M983" s="42">
        <f>IF(Table2[[#This Row],[Ship Mode]]=Introduction!$C$42,1,0)</f>
        <v>0</v>
      </c>
      <c r="N983" s="41">
        <f>IF(Table2[[#This Row],[Ship Mode]]=Introduction!$C$44,1,0)</f>
        <v>1</v>
      </c>
      <c r="O983" s="41">
        <f>IF(Table2[[#This Row],[Customer Segment]]=Introduction!$D$45,1,0)</f>
        <v>1</v>
      </c>
      <c r="P983" s="41">
        <f>IF(Table2[[#This Row],[Customer Segment]]=Introduction!$D$42,1,0)</f>
        <v>0</v>
      </c>
      <c r="Q983" s="41">
        <f>IF(Table2[[#This Row],[Customer Segment]]=Introduction!$D$44,1,0)</f>
        <v>0</v>
      </c>
      <c r="R983" s="1">
        <v>149.66999999999999</v>
      </c>
      <c r="S9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226.29125217315308</v>
      </c>
    </row>
    <row r="984" spans="1:19" x14ac:dyDescent="0.2">
      <c r="A984" s="1" t="s">
        <v>13</v>
      </c>
      <c r="B984" s="1" t="s">
        <v>14</v>
      </c>
      <c r="C984" s="1" t="s">
        <v>70</v>
      </c>
      <c r="D984" s="37">
        <v>0.01</v>
      </c>
      <c r="E984" s="37">
        <v>99.23</v>
      </c>
      <c r="F984" s="37">
        <v>8.99</v>
      </c>
      <c r="G984" s="37">
        <v>0.35</v>
      </c>
      <c r="H984" s="37">
        <v>-87.46</v>
      </c>
      <c r="I984" s="42">
        <f>IF(Table2[[#This Row],[Order Priority]]=Introduction!$B$42,1,0)</f>
        <v>0</v>
      </c>
      <c r="J984" s="42">
        <f>IF(Table2[[#This Row],[Order Priority]]=Introduction!$B$43,1,0)</f>
        <v>1</v>
      </c>
      <c r="K984" s="42">
        <f>IF(Table2[[#This Row],[Order Priority]]=Introduction!$B$44,1,0)</f>
        <v>0</v>
      </c>
      <c r="L984" s="42">
        <f>IF(Table2[[#This Row],[Order Priority]]=Introduction!$B$45,1,0)</f>
        <v>0</v>
      </c>
      <c r="M984" s="42">
        <f>IF(Table2[[#This Row],[Ship Mode]]=Introduction!$C$42,1,0)</f>
        <v>0</v>
      </c>
      <c r="N984" s="41">
        <f>IF(Table2[[#This Row],[Ship Mode]]=Introduction!$C$44,1,0)</f>
        <v>1</v>
      </c>
      <c r="O984" s="41">
        <f>IF(Table2[[#This Row],[Customer Segment]]=Introduction!$D$45,1,0)</f>
        <v>0</v>
      </c>
      <c r="P984" s="41">
        <f>IF(Table2[[#This Row],[Customer Segment]]=Introduction!$D$42,1,0)</f>
        <v>0</v>
      </c>
      <c r="Q984" s="41">
        <f>IF(Table2[[#This Row],[Customer Segment]]=Introduction!$D$44,1,0)</f>
        <v>0</v>
      </c>
      <c r="R984" s="34">
        <v>99.22</v>
      </c>
      <c r="S9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388.60916712484754</v>
      </c>
    </row>
    <row r="985" spans="1:19" x14ac:dyDescent="0.2">
      <c r="A985" s="1" t="s">
        <v>23</v>
      </c>
      <c r="B985" s="1" t="s">
        <v>14</v>
      </c>
      <c r="C985" s="1" t="s">
        <v>47</v>
      </c>
      <c r="D985" s="39">
        <v>0.03</v>
      </c>
      <c r="E985" s="39">
        <v>140.99</v>
      </c>
      <c r="F985" s="39">
        <v>4.2</v>
      </c>
      <c r="G985" s="39">
        <v>0.59</v>
      </c>
      <c r="H985" s="39">
        <v>-458.74400000000003</v>
      </c>
      <c r="I985" s="42">
        <f>IF(Table2[[#This Row],[Order Priority]]=Introduction!$B$42,1,0)</f>
        <v>0</v>
      </c>
      <c r="J985" s="42">
        <f>IF(Table2[[#This Row],[Order Priority]]=Introduction!$B$43,1,0)</f>
        <v>0</v>
      </c>
      <c r="K985" s="42">
        <f>IF(Table2[[#This Row],[Order Priority]]=Introduction!$B$44,1,0)</f>
        <v>1</v>
      </c>
      <c r="L985" s="42">
        <f>IF(Table2[[#This Row],[Order Priority]]=Introduction!$B$45,1,0)</f>
        <v>0</v>
      </c>
      <c r="M985" s="42">
        <f>IF(Table2[[#This Row],[Ship Mode]]=Introduction!$C$42,1,0)</f>
        <v>0</v>
      </c>
      <c r="N985" s="41">
        <f>IF(Table2[[#This Row],[Ship Mode]]=Introduction!$C$44,1,0)</f>
        <v>1</v>
      </c>
      <c r="O985" s="41">
        <f>IF(Table2[[#This Row],[Customer Segment]]=Introduction!$D$45,1,0)</f>
        <v>0</v>
      </c>
      <c r="P985" s="41">
        <f>IF(Table2[[#This Row],[Customer Segment]]=Introduction!$D$42,1,0)</f>
        <v>0</v>
      </c>
      <c r="Q985" s="41">
        <f>IF(Table2[[#This Row],[Customer Segment]]=Introduction!$D$44,1,0)</f>
        <v>1</v>
      </c>
      <c r="R985" s="1">
        <v>246.44</v>
      </c>
      <c r="S9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305.81700285095133</v>
      </c>
    </row>
    <row r="986" spans="1:19" x14ac:dyDescent="0.2">
      <c r="A986" s="1" t="s">
        <v>92</v>
      </c>
      <c r="B986" s="1" t="s">
        <v>63</v>
      </c>
      <c r="C986" s="1" t="s">
        <v>3</v>
      </c>
      <c r="D986" s="37">
        <v>7.0000000000000007E-2</v>
      </c>
      <c r="E986" s="37">
        <v>7.08</v>
      </c>
      <c r="F986" s="37">
        <v>2.35</v>
      </c>
      <c r="G986" s="37">
        <v>0.47</v>
      </c>
      <c r="H986" s="37">
        <v>30.49</v>
      </c>
      <c r="I986" s="42">
        <f>IF(Table2[[#This Row],[Order Priority]]=Introduction!$B$42,1,0)</f>
        <v>0</v>
      </c>
      <c r="J986" s="42">
        <f>IF(Table2[[#This Row],[Order Priority]]=Introduction!$B$43,1,0)</f>
        <v>0</v>
      </c>
      <c r="K986" s="42">
        <f>IF(Table2[[#This Row],[Order Priority]]=Introduction!$B$44,1,0)</f>
        <v>0</v>
      </c>
      <c r="L986" s="42">
        <f>IF(Table2[[#This Row],[Order Priority]]=Introduction!$B$45,1,0)</f>
        <v>1</v>
      </c>
      <c r="M986" s="42">
        <f>IF(Table2[[#This Row],[Ship Mode]]=Introduction!$C$42,1,0)</f>
        <v>0</v>
      </c>
      <c r="N986" s="41">
        <f>IF(Table2[[#This Row],[Ship Mode]]=Introduction!$C$44,1,0)</f>
        <v>0</v>
      </c>
      <c r="O986" s="41">
        <f>IF(Table2[[#This Row],[Customer Segment]]=Introduction!$D$45,1,0)</f>
        <v>1</v>
      </c>
      <c r="P986" s="41">
        <f>IF(Table2[[#This Row],[Customer Segment]]=Introduction!$D$42,1,0)</f>
        <v>0</v>
      </c>
      <c r="Q986" s="41">
        <f>IF(Table2[[#This Row],[Customer Segment]]=Introduction!$D$44,1,0)</f>
        <v>0</v>
      </c>
      <c r="R986" s="34">
        <v>93.82</v>
      </c>
      <c r="S9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21.236445452390068</v>
      </c>
    </row>
    <row r="987" spans="1:19" x14ac:dyDescent="0.2">
      <c r="A987" s="1" t="s">
        <v>46</v>
      </c>
      <c r="B987" s="1" t="s">
        <v>63</v>
      </c>
      <c r="C987" s="1" t="s">
        <v>70</v>
      </c>
      <c r="D987" s="39">
        <v>0.05</v>
      </c>
      <c r="E987" s="39">
        <v>5.78</v>
      </c>
      <c r="F987" s="39">
        <v>7.64</v>
      </c>
      <c r="G987" s="39">
        <v>0.36</v>
      </c>
      <c r="H987" s="39">
        <v>-116.05</v>
      </c>
      <c r="I987" s="42">
        <f>IF(Table2[[#This Row],[Order Priority]]=Introduction!$B$42,1,0)</f>
        <v>0</v>
      </c>
      <c r="J987" s="42">
        <f>IF(Table2[[#This Row],[Order Priority]]=Introduction!$B$43,1,0)</f>
        <v>0</v>
      </c>
      <c r="K987" s="42">
        <f>IF(Table2[[#This Row],[Order Priority]]=Introduction!$B$44,1,0)</f>
        <v>0</v>
      </c>
      <c r="L987" s="42">
        <f>IF(Table2[[#This Row],[Order Priority]]=Introduction!$B$45,1,0)</f>
        <v>0</v>
      </c>
      <c r="M987" s="42">
        <f>IF(Table2[[#This Row],[Ship Mode]]=Introduction!$C$42,1,0)</f>
        <v>0</v>
      </c>
      <c r="N987" s="41">
        <f>IF(Table2[[#This Row],[Ship Mode]]=Introduction!$C$44,1,0)</f>
        <v>0</v>
      </c>
      <c r="O987" s="41">
        <f>IF(Table2[[#This Row],[Customer Segment]]=Introduction!$D$45,1,0)</f>
        <v>0</v>
      </c>
      <c r="P987" s="41">
        <f>IF(Table2[[#This Row],[Customer Segment]]=Introduction!$D$42,1,0)</f>
        <v>0</v>
      </c>
      <c r="Q987" s="41">
        <f>IF(Table2[[#This Row],[Customer Segment]]=Introduction!$D$44,1,0)</f>
        <v>0</v>
      </c>
      <c r="R987" s="1">
        <v>177.41</v>
      </c>
      <c r="S9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132.40396587002687</v>
      </c>
    </row>
    <row r="988" spans="1:19" x14ac:dyDescent="0.2">
      <c r="A988" s="1" t="s">
        <v>46</v>
      </c>
      <c r="B988" s="1" t="s">
        <v>14</v>
      </c>
      <c r="C988" s="1" t="s">
        <v>70</v>
      </c>
      <c r="D988" s="37">
        <v>0.02</v>
      </c>
      <c r="E988" s="37">
        <v>7.38</v>
      </c>
      <c r="F988" s="37">
        <v>5.21</v>
      </c>
      <c r="G988" s="37">
        <v>0.56000000000000005</v>
      </c>
      <c r="H988" s="37">
        <v>7.74</v>
      </c>
      <c r="I988" s="42">
        <f>IF(Table2[[#This Row],[Order Priority]]=Introduction!$B$42,1,0)</f>
        <v>0</v>
      </c>
      <c r="J988" s="42">
        <f>IF(Table2[[#This Row],[Order Priority]]=Introduction!$B$43,1,0)</f>
        <v>0</v>
      </c>
      <c r="K988" s="42">
        <f>IF(Table2[[#This Row],[Order Priority]]=Introduction!$B$44,1,0)</f>
        <v>0</v>
      </c>
      <c r="L988" s="42">
        <f>IF(Table2[[#This Row],[Order Priority]]=Introduction!$B$45,1,0)</f>
        <v>0</v>
      </c>
      <c r="M988" s="42">
        <f>IF(Table2[[#This Row],[Ship Mode]]=Introduction!$C$42,1,0)</f>
        <v>0</v>
      </c>
      <c r="N988" s="41">
        <f>IF(Table2[[#This Row],[Ship Mode]]=Introduction!$C$44,1,0)</f>
        <v>1</v>
      </c>
      <c r="O988" s="41">
        <f>IF(Table2[[#This Row],[Customer Segment]]=Introduction!$D$45,1,0)</f>
        <v>0</v>
      </c>
      <c r="P988" s="41">
        <f>IF(Table2[[#This Row],[Customer Segment]]=Introduction!$D$42,1,0)</f>
        <v>0</v>
      </c>
      <c r="Q988" s="41">
        <f>IF(Table2[[#This Row],[Customer Segment]]=Introduction!$D$44,1,0)</f>
        <v>0</v>
      </c>
      <c r="R988" s="34">
        <v>24.52</v>
      </c>
      <c r="S9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465.29540832181038</v>
      </c>
    </row>
    <row r="989" spans="1:19" x14ac:dyDescent="0.2">
      <c r="A989" s="1" t="s">
        <v>46</v>
      </c>
      <c r="B989" s="1" t="s">
        <v>14</v>
      </c>
      <c r="C989" s="1" t="s">
        <v>3</v>
      </c>
      <c r="D989" s="39">
        <v>0.08</v>
      </c>
      <c r="E989" s="39">
        <v>11.97</v>
      </c>
      <c r="F989" s="39">
        <v>5.81</v>
      </c>
      <c r="G989" s="39">
        <v>0.6</v>
      </c>
      <c r="H989" s="39">
        <v>-41.87</v>
      </c>
      <c r="I989" s="42">
        <f>IF(Table2[[#This Row],[Order Priority]]=Introduction!$B$42,1,0)</f>
        <v>0</v>
      </c>
      <c r="J989" s="42">
        <f>IF(Table2[[#This Row],[Order Priority]]=Introduction!$B$43,1,0)</f>
        <v>0</v>
      </c>
      <c r="K989" s="42">
        <f>IF(Table2[[#This Row],[Order Priority]]=Introduction!$B$44,1,0)</f>
        <v>0</v>
      </c>
      <c r="L989" s="42">
        <f>IF(Table2[[#This Row],[Order Priority]]=Introduction!$B$45,1,0)</f>
        <v>0</v>
      </c>
      <c r="M989" s="42">
        <f>IF(Table2[[#This Row],[Ship Mode]]=Introduction!$C$42,1,0)</f>
        <v>0</v>
      </c>
      <c r="N989" s="41">
        <f>IF(Table2[[#This Row],[Ship Mode]]=Introduction!$C$44,1,0)</f>
        <v>1</v>
      </c>
      <c r="O989" s="41">
        <f>IF(Table2[[#This Row],[Customer Segment]]=Introduction!$D$45,1,0)</f>
        <v>1</v>
      </c>
      <c r="P989" s="41">
        <f>IF(Table2[[#This Row],[Customer Segment]]=Introduction!$D$42,1,0)</f>
        <v>0</v>
      </c>
      <c r="Q989" s="41">
        <f>IF(Table2[[#This Row],[Customer Segment]]=Introduction!$D$44,1,0)</f>
        <v>0</v>
      </c>
      <c r="R989" s="1">
        <v>59.98</v>
      </c>
      <c r="S9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430.01879927043683</v>
      </c>
    </row>
    <row r="990" spans="1:19" x14ac:dyDescent="0.2">
      <c r="A990" s="1" t="s">
        <v>1</v>
      </c>
      <c r="B990" s="1" t="s">
        <v>14</v>
      </c>
      <c r="C990" s="1" t="s">
        <v>70</v>
      </c>
      <c r="D990" s="37">
        <v>0.08</v>
      </c>
      <c r="E990" s="37">
        <v>6.48</v>
      </c>
      <c r="F990" s="37">
        <v>7.49</v>
      </c>
      <c r="G990" s="37">
        <v>0.37</v>
      </c>
      <c r="H990" s="37">
        <v>-119.32</v>
      </c>
      <c r="I990" s="42">
        <f>IF(Table2[[#This Row],[Order Priority]]=Introduction!$B$42,1,0)</f>
        <v>1</v>
      </c>
      <c r="J990" s="42">
        <f>IF(Table2[[#This Row],[Order Priority]]=Introduction!$B$43,1,0)</f>
        <v>0</v>
      </c>
      <c r="K990" s="42">
        <f>IF(Table2[[#This Row],[Order Priority]]=Introduction!$B$44,1,0)</f>
        <v>0</v>
      </c>
      <c r="L990" s="42">
        <f>IF(Table2[[#This Row],[Order Priority]]=Introduction!$B$45,1,0)</f>
        <v>0</v>
      </c>
      <c r="M990" s="42">
        <f>IF(Table2[[#This Row],[Ship Mode]]=Introduction!$C$42,1,0)</f>
        <v>0</v>
      </c>
      <c r="N990" s="41">
        <f>IF(Table2[[#This Row],[Ship Mode]]=Introduction!$C$44,1,0)</f>
        <v>1</v>
      </c>
      <c r="O990" s="41">
        <f>IF(Table2[[#This Row],[Customer Segment]]=Introduction!$D$45,1,0)</f>
        <v>0</v>
      </c>
      <c r="P990" s="41">
        <f>IF(Table2[[#This Row],[Customer Segment]]=Introduction!$D$42,1,0)</f>
        <v>0</v>
      </c>
      <c r="Q990" s="41">
        <f>IF(Table2[[#This Row],[Customer Segment]]=Introduction!$D$44,1,0)</f>
        <v>0</v>
      </c>
      <c r="R990" s="34">
        <v>80.86</v>
      </c>
      <c r="S9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286.78729094739049</v>
      </c>
    </row>
    <row r="991" spans="1:19" x14ac:dyDescent="0.2">
      <c r="A991" s="1" t="s">
        <v>1</v>
      </c>
      <c r="B991" s="1" t="s">
        <v>14</v>
      </c>
      <c r="C991" s="1" t="s">
        <v>70</v>
      </c>
      <c r="D991" s="39">
        <v>0.04</v>
      </c>
      <c r="E991" s="39">
        <v>21.38</v>
      </c>
      <c r="F991" s="39">
        <v>8.99</v>
      </c>
      <c r="G991" s="39">
        <v>0.59</v>
      </c>
      <c r="H991" s="39">
        <v>-51.66</v>
      </c>
      <c r="I991" s="42">
        <f>IF(Table2[[#This Row],[Order Priority]]=Introduction!$B$42,1,0)</f>
        <v>1</v>
      </c>
      <c r="J991" s="42">
        <f>IF(Table2[[#This Row],[Order Priority]]=Introduction!$B$43,1,0)</f>
        <v>0</v>
      </c>
      <c r="K991" s="42">
        <f>IF(Table2[[#This Row],[Order Priority]]=Introduction!$B$44,1,0)</f>
        <v>0</v>
      </c>
      <c r="L991" s="42">
        <f>IF(Table2[[#This Row],[Order Priority]]=Introduction!$B$45,1,0)</f>
        <v>0</v>
      </c>
      <c r="M991" s="42">
        <f>IF(Table2[[#This Row],[Ship Mode]]=Introduction!$C$42,1,0)</f>
        <v>0</v>
      </c>
      <c r="N991" s="41">
        <f>IF(Table2[[#This Row],[Ship Mode]]=Introduction!$C$44,1,0)</f>
        <v>1</v>
      </c>
      <c r="O991" s="41">
        <f>IF(Table2[[#This Row],[Customer Segment]]=Introduction!$D$45,1,0)</f>
        <v>0</v>
      </c>
      <c r="P991" s="41">
        <f>IF(Table2[[#This Row],[Customer Segment]]=Introduction!$D$42,1,0)</f>
        <v>0</v>
      </c>
      <c r="Q991" s="41">
        <f>IF(Table2[[#This Row],[Customer Segment]]=Introduction!$D$44,1,0)</f>
        <v>0</v>
      </c>
      <c r="R991" s="1">
        <v>443.66</v>
      </c>
      <c r="S9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653.51021179818724</v>
      </c>
    </row>
    <row r="992" spans="1:19" x14ac:dyDescent="0.2">
      <c r="A992" s="1" t="s">
        <v>1</v>
      </c>
      <c r="B992" s="1" t="s">
        <v>14</v>
      </c>
      <c r="C992" s="1" t="s">
        <v>3</v>
      </c>
      <c r="D992" s="37">
        <v>0.01</v>
      </c>
      <c r="E992" s="37">
        <v>11.34</v>
      </c>
      <c r="F992" s="37">
        <v>5.01</v>
      </c>
      <c r="G992" s="37">
        <v>0.36</v>
      </c>
      <c r="H992" s="37">
        <v>-11.83</v>
      </c>
      <c r="I992" s="42">
        <f>IF(Table2[[#This Row],[Order Priority]]=Introduction!$B$42,1,0)</f>
        <v>1</v>
      </c>
      <c r="J992" s="42">
        <f>IF(Table2[[#This Row],[Order Priority]]=Introduction!$B$43,1,0)</f>
        <v>0</v>
      </c>
      <c r="K992" s="42">
        <f>IF(Table2[[#This Row],[Order Priority]]=Introduction!$B$44,1,0)</f>
        <v>0</v>
      </c>
      <c r="L992" s="42">
        <f>IF(Table2[[#This Row],[Order Priority]]=Introduction!$B$45,1,0)</f>
        <v>0</v>
      </c>
      <c r="M992" s="42">
        <f>IF(Table2[[#This Row],[Ship Mode]]=Introduction!$C$42,1,0)</f>
        <v>0</v>
      </c>
      <c r="N992" s="41">
        <f>IF(Table2[[#This Row],[Ship Mode]]=Introduction!$C$44,1,0)</f>
        <v>1</v>
      </c>
      <c r="O992" s="41">
        <f>IF(Table2[[#This Row],[Customer Segment]]=Introduction!$D$45,1,0)</f>
        <v>1</v>
      </c>
      <c r="P992" s="41">
        <f>IF(Table2[[#This Row],[Customer Segment]]=Introduction!$D$42,1,0)</f>
        <v>0</v>
      </c>
      <c r="Q992" s="41">
        <f>IF(Table2[[#This Row],[Customer Segment]]=Introduction!$D$44,1,0)</f>
        <v>0</v>
      </c>
      <c r="R992" s="34">
        <v>14.52</v>
      </c>
      <c r="S9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372.45176223919941</v>
      </c>
    </row>
    <row r="993" spans="1:19" x14ac:dyDescent="0.2">
      <c r="A993" s="1" t="s">
        <v>13</v>
      </c>
      <c r="B993" s="1" t="s">
        <v>14</v>
      </c>
      <c r="C993" s="1" t="s">
        <v>70</v>
      </c>
      <c r="D993" s="39">
        <v>0.08</v>
      </c>
      <c r="E993" s="39">
        <v>896.99</v>
      </c>
      <c r="F993" s="39">
        <v>19.989999999999998</v>
      </c>
      <c r="G993" s="39">
        <v>0.38</v>
      </c>
      <c r="H993" s="39">
        <v>7402.32</v>
      </c>
      <c r="I993" s="42">
        <f>IF(Table2[[#This Row],[Order Priority]]=Introduction!$B$42,1,0)</f>
        <v>0</v>
      </c>
      <c r="J993" s="42">
        <f>IF(Table2[[#This Row],[Order Priority]]=Introduction!$B$43,1,0)</f>
        <v>1</v>
      </c>
      <c r="K993" s="42">
        <f>IF(Table2[[#This Row],[Order Priority]]=Introduction!$B$44,1,0)</f>
        <v>0</v>
      </c>
      <c r="L993" s="42">
        <f>IF(Table2[[#This Row],[Order Priority]]=Introduction!$B$45,1,0)</f>
        <v>0</v>
      </c>
      <c r="M993" s="42">
        <f>IF(Table2[[#This Row],[Ship Mode]]=Introduction!$C$42,1,0)</f>
        <v>0</v>
      </c>
      <c r="N993" s="41">
        <f>IF(Table2[[#This Row],[Ship Mode]]=Introduction!$C$44,1,0)</f>
        <v>1</v>
      </c>
      <c r="O993" s="41">
        <f>IF(Table2[[#This Row],[Customer Segment]]=Introduction!$D$45,1,0)</f>
        <v>0</v>
      </c>
      <c r="P993" s="41">
        <f>IF(Table2[[#This Row],[Customer Segment]]=Introduction!$D$42,1,0)</f>
        <v>0</v>
      </c>
      <c r="Q993" s="41">
        <f>IF(Table2[[#This Row],[Customer Segment]]=Introduction!$D$44,1,0)</f>
        <v>0</v>
      </c>
      <c r="R993" s="1">
        <v>10728</v>
      </c>
      <c r="S9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10840.568296174706</v>
      </c>
    </row>
    <row r="994" spans="1:19" x14ac:dyDescent="0.2">
      <c r="A994" s="1" t="s">
        <v>23</v>
      </c>
      <c r="B994" s="1" t="s">
        <v>14</v>
      </c>
      <c r="C994" s="1" t="s">
        <v>47</v>
      </c>
      <c r="D994" s="37">
        <v>0.03</v>
      </c>
      <c r="E994" s="37">
        <v>65.989999999999995</v>
      </c>
      <c r="F994" s="37">
        <v>5.26</v>
      </c>
      <c r="G994" s="37">
        <v>0.56000000000000005</v>
      </c>
      <c r="H994" s="37">
        <v>-52.247999999999998</v>
      </c>
      <c r="I994" s="42">
        <f>IF(Table2[[#This Row],[Order Priority]]=Introduction!$B$42,1,0)</f>
        <v>0</v>
      </c>
      <c r="J994" s="42">
        <f>IF(Table2[[#This Row],[Order Priority]]=Introduction!$B$43,1,0)</f>
        <v>0</v>
      </c>
      <c r="K994" s="42">
        <f>IF(Table2[[#This Row],[Order Priority]]=Introduction!$B$44,1,0)</f>
        <v>1</v>
      </c>
      <c r="L994" s="42">
        <f>IF(Table2[[#This Row],[Order Priority]]=Introduction!$B$45,1,0)</f>
        <v>0</v>
      </c>
      <c r="M994" s="42">
        <f>IF(Table2[[#This Row],[Ship Mode]]=Introduction!$C$42,1,0)</f>
        <v>0</v>
      </c>
      <c r="N994" s="41">
        <f>IF(Table2[[#This Row],[Ship Mode]]=Introduction!$C$44,1,0)</f>
        <v>1</v>
      </c>
      <c r="O994" s="41">
        <f>IF(Table2[[#This Row],[Customer Segment]]=Introduction!$D$45,1,0)</f>
        <v>0</v>
      </c>
      <c r="P994" s="41">
        <f>IF(Table2[[#This Row],[Customer Segment]]=Introduction!$D$42,1,0)</f>
        <v>0</v>
      </c>
      <c r="Q994" s="41">
        <f>IF(Table2[[#This Row],[Customer Segment]]=Introduction!$D$44,1,0)</f>
        <v>1</v>
      </c>
      <c r="R994" s="34">
        <v>1316.03</v>
      </c>
      <c r="S9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491.45338283730587</v>
      </c>
    </row>
    <row r="995" spans="1:19" x14ac:dyDescent="0.2">
      <c r="A995" s="1" t="s">
        <v>23</v>
      </c>
      <c r="B995" s="1" t="s">
        <v>14</v>
      </c>
      <c r="C995" s="1" t="s">
        <v>15</v>
      </c>
      <c r="D995" s="39">
        <v>7.0000000000000007E-2</v>
      </c>
      <c r="E995" s="39">
        <v>5.98</v>
      </c>
      <c r="F995" s="39">
        <v>0.96</v>
      </c>
      <c r="G995" s="39">
        <v>0.6</v>
      </c>
      <c r="H995" s="39">
        <v>32.83</v>
      </c>
      <c r="I995" s="42">
        <f>IF(Table2[[#This Row],[Order Priority]]=Introduction!$B$42,1,0)</f>
        <v>0</v>
      </c>
      <c r="J995" s="42">
        <f>IF(Table2[[#This Row],[Order Priority]]=Introduction!$B$43,1,0)</f>
        <v>0</v>
      </c>
      <c r="K995" s="42">
        <f>IF(Table2[[#This Row],[Order Priority]]=Introduction!$B$44,1,0)</f>
        <v>1</v>
      </c>
      <c r="L995" s="42">
        <f>IF(Table2[[#This Row],[Order Priority]]=Introduction!$B$45,1,0)</f>
        <v>0</v>
      </c>
      <c r="M995" s="42">
        <f>IF(Table2[[#This Row],[Ship Mode]]=Introduction!$C$42,1,0)</f>
        <v>0</v>
      </c>
      <c r="N995" s="41">
        <f>IF(Table2[[#This Row],[Ship Mode]]=Introduction!$C$44,1,0)</f>
        <v>1</v>
      </c>
      <c r="O995" s="41">
        <f>IF(Table2[[#This Row],[Customer Segment]]=Introduction!$D$45,1,0)</f>
        <v>0</v>
      </c>
      <c r="P995" s="41">
        <f>IF(Table2[[#This Row],[Customer Segment]]=Introduction!$D$42,1,0)</f>
        <v>1</v>
      </c>
      <c r="Q995" s="41">
        <f>IF(Table2[[#This Row],[Customer Segment]]=Introduction!$D$44,1,0)</f>
        <v>0</v>
      </c>
      <c r="R995" s="1">
        <v>56.4</v>
      </c>
      <c r="S9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219.1433323198074</v>
      </c>
    </row>
    <row r="996" spans="1:19" x14ac:dyDescent="0.2">
      <c r="A996" s="1" t="s">
        <v>23</v>
      </c>
      <c r="B996" s="1" t="s">
        <v>14</v>
      </c>
      <c r="C996" s="1" t="s">
        <v>15</v>
      </c>
      <c r="D996" s="37">
        <v>0.01</v>
      </c>
      <c r="E996" s="37">
        <v>39.979999999999997</v>
      </c>
      <c r="F996" s="37">
        <v>4</v>
      </c>
      <c r="G996" s="37">
        <v>0.7</v>
      </c>
      <c r="H996" s="37">
        <v>51.59</v>
      </c>
      <c r="I996" s="42">
        <f>IF(Table2[[#This Row],[Order Priority]]=Introduction!$B$42,1,0)</f>
        <v>0</v>
      </c>
      <c r="J996" s="42">
        <f>IF(Table2[[#This Row],[Order Priority]]=Introduction!$B$43,1,0)</f>
        <v>0</v>
      </c>
      <c r="K996" s="42">
        <f>IF(Table2[[#This Row],[Order Priority]]=Introduction!$B$44,1,0)</f>
        <v>1</v>
      </c>
      <c r="L996" s="42">
        <f>IF(Table2[[#This Row],[Order Priority]]=Introduction!$B$45,1,0)</f>
        <v>0</v>
      </c>
      <c r="M996" s="42">
        <f>IF(Table2[[#This Row],[Ship Mode]]=Introduction!$C$42,1,0)</f>
        <v>0</v>
      </c>
      <c r="N996" s="41">
        <f>IF(Table2[[#This Row],[Ship Mode]]=Introduction!$C$44,1,0)</f>
        <v>1</v>
      </c>
      <c r="O996" s="41">
        <f>IF(Table2[[#This Row],[Customer Segment]]=Introduction!$D$45,1,0)</f>
        <v>0</v>
      </c>
      <c r="P996" s="41">
        <f>IF(Table2[[#This Row],[Customer Segment]]=Introduction!$D$42,1,0)</f>
        <v>1</v>
      </c>
      <c r="Q996" s="41">
        <f>IF(Table2[[#This Row],[Customer Segment]]=Introduction!$D$44,1,0)</f>
        <v>0</v>
      </c>
      <c r="R996" s="34">
        <v>257.52</v>
      </c>
      <c r="S9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551.67435516118428</v>
      </c>
    </row>
    <row r="997" spans="1:19" x14ac:dyDescent="0.2">
      <c r="A997" s="1" t="s">
        <v>92</v>
      </c>
      <c r="B997" s="1" t="s">
        <v>14</v>
      </c>
      <c r="C997" s="1" t="s">
        <v>70</v>
      </c>
      <c r="D997" s="39">
        <v>7.0000000000000007E-2</v>
      </c>
      <c r="E997" s="39">
        <v>6.54</v>
      </c>
      <c r="F997" s="39">
        <v>5.27</v>
      </c>
      <c r="G997" s="39">
        <v>0.36</v>
      </c>
      <c r="H997" s="39">
        <v>-66.044499999999999</v>
      </c>
      <c r="I997" s="42">
        <f>IF(Table2[[#This Row],[Order Priority]]=Introduction!$B$42,1,0)</f>
        <v>0</v>
      </c>
      <c r="J997" s="42">
        <f>IF(Table2[[#This Row],[Order Priority]]=Introduction!$B$43,1,0)</f>
        <v>0</v>
      </c>
      <c r="K997" s="42">
        <f>IF(Table2[[#This Row],[Order Priority]]=Introduction!$B$44,1,0)</f>
        <v>0</v>
      </c>
      <c r="L997" s="42">
        <f>IF(Table2[[#This Row],[Order Priority]]=Introduction!$B$45,1,0)</f>
        <v>1</v>
      </c>
      <c r="M997" s="42">
        <f>IF(Table2[[#This Row],[Ship Mode]]=Introduction!$C$42,1,0)</f>
        <v>0</v>
      </c>
      <c r="N997" s="41">
        <f>IF(Table2[[#This Row],[Ship Mode]]=Introduction!$C$44,1,0)</f>
        <v>1</v>
      </c>
      <c r="O997" s="41">
        <f>IF(Table2[[#This Row],[Customer Segment]]=Introduction!$D$45,1,0)</f>
        <v>0</v>
      </c>
      <c r="P997" s="41">
        <f>IF(Table2[[#This Row],[Customer Segment]]=Introduction!$D$42,1,0)</f>
        <v>0</v>
      </c>
      <c r="Q997" s="41">
        <f>IF(Table2[[#This Row],[Customer Segment]]=Introduction!$D$44,1,0)</f>
        <v>0</v>
      </c>
      <c r="R997" s="1">
        <v>140.30000000000001</v>
      </c>
      <c r="S9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1.2198640188179297</v>
      </c>
    </row>
    <row r="998" spans="1:19" x14ac:dyDescent="0.2">
      <c r="A998" s="1" t="s">
        <v>92</v>
      </c>
      <c r="B998" s="1" t="s">
        <v>14</v>
      </c>
      <c r="C998" s="1" t="s">
        <v>70</v>
      </c>
      <c r="D998" s="37">
        <v>0.09</v>
      </c>
      <c r="E998" s="37">
        <v>3.29</v>
      </c>
      <c r="F998" s="37">
        <v>1.35</v>
      </c>
      <c r="G998" s="37">
        <v>0.4</v>
      </c>
      <c r="H998" s="37">
        <v>15.66</v>
      </c>
      <c r="I998" s="42">
        <f>IF(Table2[[#This Row],[Order Priority]]=Introduction!$B$42,1,0)</f>
        <v>0</v>
      </c>
      <c r="J998" s="42">
        <f>IF(Table2[[#This Row],[Order Priority]]=Introduction!$B$43,1,0)</f>
        <v>0</v>
      </c>
      <c r="K998" s="42">
        <f>IF(Table2[[#This Row],[Order Priority]]=Introduction!$B$44,1,0)</f>
        <v>0</v>
      </c>
      <c r="L998" s="42">
        <f>IF(Table2[[#This Row],[Order Priority]]=Introduction!$B$45,1,0)</f>
        <v>1</v>
      </c>
      <c r="M998" s="42">
        <f>IF(Table2[[#This Row],[Ship Mode]]=Introduction!$C$42,1,0)</f>
        <v>0</v>
      </c>
      <c r="N998" s="41">
        <f>IF(Table2[[#This Row],[Ship Mode]]=Introduction!$C$44,1,0)</f>
        <v>1</v>
      </c>
      <c r="O998" s="41">
        <f>IF(Table2[[#This Row],[Customer Segment]]=Introduction!$D$45,1,0)</f>
        <v>0</v>
      </c>
      <c r="P998" s="41">
        <f>IF(Table2[[#This Row],[Customer Segment]]=Introduction!$D$42,1,0)</f>
        <v>0</v>
      </c>
      <c r="Q998" s="41">
        <f>IF(Table2[[#This Row],[Customer Segment]]=Introduction!$D$44,1,0)</f>
        <v>0</v>
      </c>
      <c r="R998" s="34">
        <v>71.55</v>
      </c>
      <c r="S9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-13.611103345638242</v>
      </c>
    </row>
    <row r="999" spans="1:19" x14ac:dyDescent="0.2">
      <c r="A999" s="1" t="s">
        <v>92</v>
      </c>
      <c r="B999" s="1" t="s">
        <v>2</v>
      </c>
      <c r="C999" s="1" t="s">
        <v>3</v>
      </c>
      <c r="D999" s="39">
        <v>0.1</v>
      </c>
      <c r="E999" s="39">
        <v>80.97</v>
      </c>
      <c r="F999" s="39">
        <v>30.06</v>
      </c>
      <c r="G999" s="39">
        <v>0.4</v>
      </c>
      <c r="H999" s="39">
        <v>128.02529999999999</v>
      </c>
      <c r="I999" s="42">
        <f>IF(Table2[[#This Row],[Order Priority]]=Introduction!$B$42,1,0)</f>
        <v>0</v>
      </c>
      <c r="J999" s="42">
        <f>IF(Table2[[#This Row],[Order Priority]]=Introduction!$B$43,1,0)</f>
        <v>0</v>
      </c>
      <c r="K999" s="42">
        <f>IF(Table2[[#This Row],[Order Priority]]=Introduction!$B$44,1,0)</f>
        <v>0</v>
      </c>
      <c r="L999" s="42">
        <f>IF(Table2[[#This Row],[Order Priority]]=Introduction!$B$45,1,0)</f>
        <v>1</v>
      </c>
      <c r="M999" s="42">
        <f>IF(Table2[[#This Row],[Ship Mode]]=Introduction!$C$42,1,0)</f>
        <v>1</v>
      </c>
      <c r="N999" s="41">
        <f>IF(Table2[[#This Row],[Ship Mode]]=Introduction!$C$44,1,0)</f>
        <v>0</v>
      </c>
      <c r="O999" s="41">
        <f>IF(Table2[[#This Row],[Customer Segment]]=Introduction!$D$45,1,0)</f>
        <v>1</v>
      </c>
      <c r="P999" s="41">
        <f>IF(Table2[[#This Row],[Customer Segment]]=Introduction!$D$42,1,0)</f>
        <v>0</v>
      </c>
      <c r="Q999" s="41">
        <f>IF(Table2[[#This Row],[Customer Segment]]=Introduction!$D$44,1,0)</f>
        <v>0</v>
      </c>
      <c r="R999" s="1">
        <v>899.81</v>
      </c>
      <c r="S9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1319.1519341884875</v>
      </c>
    </row>
    <row r="1000" spans="1:19" x14ac:dyDescent="0.2">
      <c r="A1000" s="1" t="s">
        <v>92</v>
      </c>
      <c r="B1000" s="1" t="s">
        <v>14</v>
      </c>
      <c r="C1000" s="1" t="s">
        <v>47</v>
      </c>
      <c r="D1000" s="37">
        <v>0.04</v>
      </c>
      <c r="E1000" s="37">
        <v>5.34</v>
      </c>
      <c r="F1000" s="37">
        <v>2.99</v>
      </c>
      <c r="G1000" s="37">
        <v>0.38</v>
      </c>
      <c r="H1000" s="37">
        <v>3.4510000000000001</v>
      </c>
      <c r="I1000" s="42">
        <f>IF(Table2[[#This Row],[Order Priority]]=Introduction!$B$42,1,0)</f>
        <v>0</v>
      </c>
      <c r="J1000" s="42">
        <f>IF(Table2[[#This Row],[Order Priority]]=Introduction!$B$43,1,0)</f>
        <v>0</v>
      </c>
      <c r="K1000" s="42">
        <f>IF(Table2[[#This Row],[Order Priority]]=Introduction!$B$44,1,0)</f>
        <v>0</v>
      </c>
      <c r="L1000" s="42">
        <f>IF(Table2[[#This Row],[Order Priority]]=Introduction!$B$45,1,0)</f>
        <v>1</v>
      </c>
      <c r="M1000" s="42">
        <f>IF(Table2[[#This Row],[Ship Mode]]=Introduction!$C$42,1,0)</f>
        <v>0</v>
      </c>
      <c r="N1000" s="41">
        <f>IF(Table2[[#This Row],[Ship Mode]]=Introduction!$C$44,1,0)</f>
        <v>1</v>
      </c>
      <c r="O1000" s="41">
        <f>IF(Table2[[#This Row],[Customer Segment]]=Introduction!$D$45,1,0)</f>
        <v>0</v>
      </c>
      <c r="P1000" s="41">
        <f>IF(Table2[[#This Row],[Customer Segment]]=Introduction!$D$42,1,0)</f>
        <v>0</v>
      </c>
      <c r="Q1000" s="41">
        <f>IF(Table2[[#This Row],[Customer Segment]]=Introduction!$D$44,1,0)</f>
        <v>1</v>
      </c>
      <c r="R1000" s="34">
        <v>240.6</v>
      </c>
      <c r="S10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72.495487666846515</v>
      </c>
    </row>
    <row r="1001" spans="1:19" x14ac:dyDescent="0.2">
      <c r="A1001" s="1" t="s">
        <v>92</v>
      </c>
      <c r="B1001" s="1" t="s">
        <v>14</v>
      </c>
      <c r="C1001" s="1" t="s">
        <v>47</v>
      </c>
      <c r="D1001" s="39">
        <v>0.06</v>
      </c>
      <c r="E1001" s="39">
        <v>55.99</v>
      </c>
      <c r="F1001" s="39">
        <v>5</v>
      </c>
      <c r="G1001" s="39">
        <v>0.8</v>
      </c>
      <c r="H1001" s="39">
        <v>-275.25299999999999</v>
      </c>
      <c r="I1001" s="42">
        <f>IF(Table2[[#This Row],[Order Priority]]=Introduction!$B$42,1,0)</f>
        <v>0</v>
      </c>
      <c r="J1001" s="42">
        <f>IF(Table2[[#This Row],[Order Priority]]=Introduction!$B$43,1,0)</f>
        <v>0</v>
      </c>
      <c r="K1001" s="42">
        <f>IF(Table2[[#This Row],[Order Priority]]=Introduction!$B$44,1,0)</f>
        <v>0</v>
      </c>
      <c r="L1001" s="42">
        <f>IF(Table2[[#This Row],[Order Priority]]=Introduction!$B$45,1,0)</f>
        <v>1</v>
      </c>
      <c r="M1001" s="42">
        <f>IF(Table2[[#This Row],[Ship Mode]]=Introduction!$C$42,1,0)</f>
        <v>0</v>
      </c>
      <c r="N1001" s="41">
        <f>IF(Table2[[#This Row],[Ship Mode]]=Introduction!$C$44,1,0)</f>
        <v>1</v>
      </c>
      <c r="O1001" s="41">
        <f>IF(Table2[[#This Row],[Customer Segment]]=Introduction!$D$45,1,0)</f>
        <v>0</v>
      </c>
      <c r="P1001" s="41">
        <f>IF(Table2[[#This Row],[Customer Segment]]=Introduction!$D$42,1,0)</f>
        <v>0</v>
      </c>
      <c r="Q1001" s="41">
        <f>IF(Table2[[#This Row],[Customer Segment]]=Introduction!$D$44,1,0)</f>
        <v>1</v>
      </c>
      <c r="R1001" s="1">
        <v>236.88</v>
      </c>
      <c r="S10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337.22629523759167</v>
      </c>
    </row>
    <row r="1002" spans="1:19" x14ac:dyDescent="0.2">
      <c r="A1002" s="1" t="s">
        <v>92</v>
      </c>
      <c r="B1002" s="1" t="s">
        <v>14</v>
      </c>
      <c r="C1002" s="1" t="s">
        <v>47</v>
      </c>
      <c r="D1002" s="37">
        <v>0</v>
      </c>
      <c r="E1002" s="37">
        <v>4.91</v>
      </c>
      <c r="F1002" s="37">
        <v>5.68</v>
      </c>
      <c r="G1002" s="37">
        <v>0.36</v>
      </c>
      <c r="H1002" s="37">
        <v>-95.047499999999999</v>
      </c>
      <c r="I1002" s="42">
        <f>IF(Table2[[#This Row],[Order Priority]]=Introduction!$B$42,1,0)</f>
        <v>0</v>
      </c>
      <c r="J1002" s="42">
        <f>IF(Table2[[#This Row],[Order Priority]]=Introduction!$B$43,1,0)</f>
        <v>0</v>
      </c>
      <c r="K1002" s="42">
        <f>IF(Table2[[#This Row],[Order Priority]]=Introduction!$B$44,1,0)</f>
        <v>0</v>
      </c>
      <c r="L1002" s="42">
        <f>IF(Table2[[#This Row],[Order Priority]]=Introduction!$B$45,1,0)</f>
        <v>1</v>
      </c>
      <c r="M1002" s="42">
        <f>IF(Table2[[#This Row],[Ship Mode]]=Introduction!$C$42,1,0)</f>
        <v>0</v>
      </c>
      <c r="N1002" s="41">
        <f>IF(Table2[[#This Row],[Ship Mode]]=Introduction!$C$44,1,0)</f>
        <v>1</v>
      </c>
      <c r="O1002" s="41">
        <f>IF(Table2[[#This Row],[Customer Segment]]=Introduction!$D$45,1,0)</f>
        <v>0</v>
      </c>
      <c r="P1002" s="41">
        <f>IF(Table2[[#This Row],[Customer Segment]]=Introduction!$D$42,1,0)</f>
        <v>0</v>
      </c>
      <c r="Q1002" s="41">
        <f>IF(Table2[[#This Row],[Customer Segment]]=Introduction!$D$44,1,0)</f>
        <v>1</v>
      </c>
      <c r="R1002" s="34">
        <v>48.3</v>
      </c>
      <c r="S10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54.442941834550709</v>
      </c>
    </row>
    <row r="1003" spans="1:19" x14ac:dyDescent="0.2">
      <c r="A1003" s="1" t="s">
        <v>92</v>
      </c>
      <c r="B1003" s="1" t="s">
        <v>14</v>
      </c>
      <c r="C1003" s="1" t="s">
        <v>47</v>
      </c>
      <c r="D1003" s="39">
        <v>0.04</v>
      </c>
      <c r="E1003" s="39">
        <v>5.34</v>
      </c>
      <c r="F1003" s="39">
        <v>2.99</v>
      </c>
      <c r="G1003" s="39">
        <v>0.38</v>
      </c>
      <c r="H1003" s="39">
        <v>3.4510000000000001</v>
      </c>
      <c r="I1003" s="42">
        <f>IF(Table2[[#This Row],[Order Priority]]=Introduction!$B$42,1,0)</f>
        <v>0</v>
      </c>
      <c r="J1003" s="42">
        <f>IF(Table2[[#This Row],[Order Priority]]=Introduction!$B$43,1,0)</f>
        <v>0</v>
      </c>
      <c r="K1003" s="42">
        <f>IF(Table2[[#This Row],[Order Priority]]=Introduction!$B$44,1,0)</f>
        <v>0</v>
      </c>
      <c r="L1003" s="42">
        <f>IF(Table2[[#This Row],[Order Priority]]=Introduction!$B$45,1,0)</f>
        <v>1</v>
      </c>
      <c r="M1003" s="42">
        <f>IF(Table2[[#This Row],[Ship Mode]]=Introduction!$C$42,1,0)</f>
        <v>0</v>
      </c>
      <c r="N1003" s="41">
        <f>IF(Table2[[#This Row],[Ship Mode]]=Introduction!$C$44,1,0)</f>
        <v>1</v>
      </c>
      <c r="O1003" s="41">
        <f>IF(Table2[[#This Row],[Customer Segment]]=Introduction!$D$45,1,0)</f>
        <v>0</v>
      </c>
      <c r="P1003" s="41">
        <f>IF(Table2[[#This Row],[Customer Segment]]=Introduction!$D$42,1,0)</f>
        <v>0</v>
      </c>
      <c r="Q1003" s="41">
        <f>IF(Table2[[#This Row],[Customer Segment]]=Introduction!$D$44,1,0)</f>
        <v>1</v>
      </c>
      <c r="R1003" s="1">
        <v>58.81</v>
      </c>
      <c r="S10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72.495487666846515</v>
      </c>
    </row>
    <row r="1004" spans="1:19" x14ac:dyDescent="0.2">
      <c r="A1004" s="1" t="s">
        <v>92</v>
      </c>
      <c r="B1004" s="1" t="s">
        <v>14</v>
      </c>
      <c r="C1004" s="1" t="s">
        <v>47</v>
      </c>
      <c r="D1004" s="37">
        <v>0.06</v>
      </c>
      <c r="E1004" s="37">
        <v>55.99</v>
      </c>
      <c r="F1004" s="37">
        <v>5</v>
      </c>
      <c r="G1004" s="37">
        <v>0.8</v>
      </c>
      <c r="H1004" s="37">
        <v>-275.25299999999999</v>
      </c>
      <c r="I1004" s="42">
        <f>IF(Table2[[#This Row],[Order Priority]]=Introduction!$B$42,1,0)</f>
        <v>0</v>
      </c>
      <c r="J1004" s="42">
        <f>IF(Table2[[#This Row],[Order Priority]]=Introduction!$B$43,1,0)</f>
        <v>0</v>
      </c>
      <c r="K1004" s="42">
        <f>IF(Table2[[#This Row],[Order Priority]]=Introduction!$B$44,1,0)</f>
        <v>0</v>
      </c>
      <c r="L1004" s="42">
        <f>IF(Table2[[#This Row],[Order Priority]]=Introduction!$B$45,1,0)</f>
        <v>1</v>
      </c>
      <c r="M1004" s="42">
        <f>IF(Table2[[#This Row],[Ship Mode]]=Introduction!$C$42,1,0)</f>
        <v>0</v>
      </c>
      <c r="N1004" s="41">
        <f>IF(Table2[[#This Row],[Ship Mode]]=Introduction!$C$44,1,0)</f>
        <v>1</v>
      </c>
      <c r="O1004" s="41">
        <f>IF(Table2[[#This Row],[Customer Segment]]=Introduction!$D$45,1,0)</f>
        <v>0</v>
      </c>
      <c r="P1004" s="41">
        <f>IF(Table2[[#This Row],[Customer Segment]]=Introduction!$D$42,1,0)</f>
        <v>0</v>
      </c>
      <c r="Q1004" s="41">
        <f>IF(Table2[[#This Row],[Customer Segment]]=Introduction!$D$44,1,0)</f>
        <v>1</v>
      </c>
      <c r="R1004" s="34">
        <v>47.38</v>
      </c>
      <c r="S10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337.22629523759167</v>
      </c>
    </row>
    <row r="1005" spans="1:19" x14ac:dyDescent="0.2">
      <c r="A1005" s="1" t="s">
        <v>46</v>
      </c>
      <c r="B1005" s="1" t="s">
        <v>14</v>
      </c>
      <c r="C1005" s="1" t="s">
        <v>47</v>
      </c>
      <c r="D1005" s="39">
        <v>7.0000000000000007E-2</v>
      </c>
      <c r="E1005" s="39">
        <v>40.98</v>
      </c>
      <c r="F1005" s="39">
        <v>2.99</v>
      </c>
      <c r="G1005" s="39">
        <v>0.36</v>
      </c>
      <c r="H1005" s="39">
        <v>369.20519999999999</v>
      </c>
      <c r="I1005" s="42">
        <f>IF(Table2[[#This Row],[Order Priority]]=Introduction!$B$42,1,0)</f>
        <v>0</v>
      </c>
      <c r="J1005" s="42">
        <f>IF(Table2[[#This Row],[Order Priority]]=Introduction!$B$43,1,0)</f>
        <v>0</v>
      </c>
      <c r="K1005" s="42">
        <f>IF(Table2[[#This Row],[Order Priority]]=Introduction!$B$44,1,0)</f>
        <v>0</v>
      </c>
      <c r="L1005" s="42">
        <f>IF(Table2[[#This Row],[Order Priority]]=Introduction!$B$45,1,0)</f>
        <v>0</v>
      </c>
      <c r="M1005" s="42">
        <f>IF(Table2[[#This Row],[Ship Mode]]=Introduction!$C$42,1,0)</f>
        <v>0</v>
      </c>
      <c r="N1005" s="41">
        <f>IF(Table2[[#This Row],[Ship Mode]]=Introduction!$C$44,1,0)</f>
        <v>1</v>
      </c>
      <c r="O1005" s="41">
        <f>IF(Table2[[#This Row],[Customer Segment]]=Introduction!$D$45,1,0)</f>
        <v>0</v>
      </c>
      <c r="P1005" s="41">
        <f>IF(Table2[[#This Row],[Customer Segment]]=Introduction!$D$42,1,0)</f>
        <v>0</v>
      </c>
      <c r="Q1005" s="41">
        <f>IF(Table2[[#This Row],[Customer Segment]]=Introduction!$D$44,1,0)</f>
        <v>1</v>
      </c>
      <c r="R1005" s="1">
        <v>535.08000000000004</v>
      </c>
      <c r="S10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710.52082373507824</v>
      </c>
    </row>
    <row r="1006" spans="1:19" x14ac:dyDescent="0.2">
      <c r="A1006" s="1" t="s">
        <v>1</v>
      </c>
      <c r="B1006" s="1" t="s">
        <v>63</v>
      </c>
      <c r="C1006" s="1" t="s">
        <v>47</v>
      </c>
      <c r="D1006" s="37">
        <v>0.09</v>
      </c>
      <c r="E1006" s="37">
        <v>20.99</v>
      </c>
      <c r="F1006" s="37">
        <v>4.8099999999999996</v>
      </c>
      <c r="G1006" s="37">
        <v>0.57999999999999996</v>
      </c>
      <c r="H1006" s="37">
        <v>272.69400000000002</v>
      </c>
      <c r="I1006" s="42">
        <f>IF(Table2[[#This Row],[Order Priority]]=Introduction!$B$42,1,0)</f>
        <v>1</v>
      </c>
      <c r="J1006" s="42">
        <f>IF(Table2[[#This Row],[Order Priority]]=Introduction!$B$43,1,0)</f>
        <v>0</v>
      </c>
      <c r="K1006" s="42">
        <f>IF(Table2[[#This Row],[Order Priority]]=Introduction!$B$44,1,0)</f>
        <v>0</v>
      </c>
      <c r="L1006" s="42">
        <f>IF(Table2[[#This Row],[Order Priority]]=Introduction!$B$45,1,0)</f>
        <v>0</v>
      </c>
      <c r="M1006" s="42">
        <f>IF(Table2[[#This Row],[Ship Mode]]=Introduction!$C$42,1,0)</f>
        <v>0</v>
      </c>
      <c r="N1006" s="41">
        <f>IF(Table2[[#This Row],[Ship Mode]]=Introduction!$C$44,1,0)</f>
        <v>0</v>
      </c>
      <c r="O1006" s="41">
        <f>IF(Table2[[#This Row],[Customer Segment]]=Introduction!$D$45,1,0)</f>
        <v>0</v>
      </c>
      <c r="P1006" s="41">
        <f>IF(Table2[[#This Row],[Customer Segment]]=Introduction!$D$42,1,0)</f>
        <v>0</v>
      </c>
      <c r="Q1006" s="41">
        <f>IF(Table2[[#This Row],[Customer Segment]]=Introduction!$D$44,1,0)</f>
        <v>1</v>
      </c>
      <c r="R1006" s="34">
        <v>38.979999999999997</v>
      </c>
      <c r="S10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775.77209725697264</v>
      </c>
    </row>
    <row r="1007" spans="1:19" x14ac:dyDescent="0.2">
      <c r="A1007" s="1" t="s">
        <v>1</v>
      </c>
      <c r="B1007" s="1" t="s">
        <v>14</v>
      </c>
      <c r="C1007" s="1" t="s">
        <v>15</v>
      </c>
      <c r="D1007" s="39">
        <v>0.06</v>
      </c>
      <c r="E1007" s="39">
        <v>1.68</v>
      </c>
      <c r="F1007" s="39">
        <v>1</v>
      </c>
      <c r="G1007" s="39">
        <v>0.35</v>
      </c>
      <c r="H1007" s="39">
        <v>-1319.5</v>
      </c>
      <c r="I1007" s="42">
        <f>IF(Table2[[#This Row],[Order Priority]]=Introduction!$B$42,1,0)</f>
        <v>1</v>
      </c>
      <c r="J1007" s="42">
        <f>IF(Table2[[#This Row],[Order Priority]]=Introduction!$B$43,1,0)</f>
        <v>0</v>
      </c>
      <c r="K1007" s="42">
        <f>IF(Table2[[#This Row],[Order Priority]]=Introduction!$B$44,1,0)</f>
        <v>0</v>
      </c>
      <c r="L1007" s="42">
        <f>IF(Table2[[#This Row],[Order Priority]]=Introduction!$B$45,1,0)</f>
        <v>0</v>
      </c>
      <c r="M1007" s="42">
        <f>IF(Table2[[#This Row],[Ship Mode]]=Introduction!$C$42,1,0)</f>
        <v>0</v>
      </c>
      <c r="N1007" s="41">
        <f>IF(Table2[[#This Row],[Ship Mode]]=Introduction!$C$44,1,0)</f>
        <v>1</v>
      </c>
      <c r="O1007" s="41">
        <f>IF(Table2[[#This Row],[Customer Segment]]=Introduction!$D$45,1,0)</f>
        <v>0</v>
      </c>
      <c r="P1007" s="41">
        <f>IF(Table2[[#This Row],[Customer Segment]]=Introduction!$D$42,1,0)</f>
        <v>1</v>
      </c>
      <c r="Q1007" s="41">
        <f>IF(Table2[[#This Row],[Customer Segment]]=Introduction!$D$44,1,0)</f>
        <v>0</v>
      </c>
      <c r="R1007" s="1">
        <v>8.65</v>
      </c>
      <c r="S10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-1168.9891327210034</v>
      </c>
    </row>
    <row r="1008" spans="1:19" x14ac:dyDescent="0.2">
      <c r="A1008" s="1" t="s">
        <v>46</v>
      </c>
      <c r="B1008" s="1" t="s">
        <v>63</v>
      </c>
      <c r="C1008" s="1" t="s">
        <v>70</v>
      </c>
      <c r="D1008" s="37">
        <v>7.0000000000000007E-2</v>
      </c>
      <c r="E1008" s="37">
        <v>55.99</v>
      </c>
      <c r="F1008" s="37">
        <v>5</v>
      </c>
      <c r="G1008" s="37">
        <v>0.83</v>
      </c>
      <c r="H1008" s="37">
        <v>-232.99100000000001</v>
      </c>
      <c r="I1008" s="42">
        <f>IF(Table2[[#This Row],[Order Priority]]=Introduction!$B$42,1,0)</f>
        <v>0</v>
      </c>
      <c r="J1008" s="42">
        <f>IF(Table2[[#This Row],[Order Priority]]=Introduction!$B$43,1,0)</f>
        <v>0</v>
      </c>
      <c r="K1008" s="42">
        <f>IF(Table2[[#This Row],[Order Priority]]=Introduction!$B$44,1,0)</f>
        <v>0</v>
      </c>
      <c r="L1008" s="42">
        <f>IF(Table2[[#This Row],[Order Priority]]=Introduction!$B$45,1,0)</f>
        <v>0</v>
      </c>
      <c r="M1008" s="42">
        <f>IF(Table2[[#This Row],[Ship Mode]]=Introduction!$C$42,1,0)</f>
        <v>0</v>
      </c>
      <c r="N1008" s="41">
        <f>IF(Table2[[#This Row],[Ship Mode]]=Introduction!$C$44,1,0)</f>
        <v>0</v>
      </c>
      <c r="O1008" s="41">
        <f>IF(Table2[[#This Row],[Customer Segment]]=Introduction!$D$45,1,0)</f>
        <v>0</v>
      </c>
      <c r="P1008" s="41">
        <f>IF(Table2[[#This Row],[Customer Segment]]=Introduction!$D$42,1,0)</f>
        <v>0</v>
      </c>
      <c r="Q1008" s="41">
        <f>IF(Table2[[#This Row],[Customer Segment]]=Introduction!$D$44,1,0)</f>
        <v>0</v>
      </c>
      <c r="R1008" s="34">
        <v>54.08</v>
      </c>
      <c r="S10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474.44188769196671</v>
      </c>
    </row>
    <row r="1009" spans="1:19" x14ac:dyDescent="0.2">
      <c r="A1009" s="1" t="s">
        <v>1</v>
      </c>
      <c r="B1009" s="1" t="s">
        <v>2</v>
      </c>
      <c r="C1009" s="1" t="s">
        <v>3</v>
      </c>
      <c r="D1009" s="39">
        <v>0.06</v>
      </c>
      <c r="E1009" s="39">
        <v>60.98</v>
      </c>
      <c r="F1009" s="39">
        <v>30</v>
      </c>
      <c r="G1009" s="39">
        <v>0.7</v>
      </c>
      <c r="H1009" s="39">
        <v>-74.087999999999994</v>
      </c>
      <c r="I1009" s="42">
        <f>IF(Table2[[#This Row],[Order Priority]]=Introduction!$B$42,1,0)</f>
        <v>1</v>
      </c>
      <c r="J1009" s="42">
        <f>IF(Table2[[#This Row],[Order Priority]]=Introduction!$B$43,1,0)</f>
        <v>0</v>
      </c>
      <c r="K1009" s="42">
        <f>IF(Table2[[#This Row],[Order Priority]]=Introduction!$B$44,1,0)</f>
        <v>0</v>
      </c>
      <c r="L1009" s="42">
        <f>IF(Table2[[#This Row],[Order Priority]]=Introduction!$B$45,1,0)</f>
        <v>0</v>
      </c>
      <c r="M1009" s="42">
        <f>IF(Table2[[#This Row],[Ship Mode]]=Introduction!$C$42,1,0)</f>
        <v>1</v>
      </c>
      <c r="N1009" s="41">
        <f>IF(Table2[[#This Row],[Ship Mode]]=Introduction!$C$44,1,0)</f>
        <v>0</v>
      </c>
      <c r="O1009" s="41">
        <f>IF(Table2[[#This Row],[Customer Segment]]=Introduction!$D$45,1,0)</f>
        <v>1</v>
      </c>
      <c r="P1009" s="41">
        <f>IF(Table2[[#This Row],[Customer Segment]]=Introduction!$D$42,1,0)</f>
        <v>0</v>
      </c>
      <c r="Q1009" s="41">
        <f>IF(Table2[[#This Row],[Customer Segment]]=Introduction!$D$44,1,0)</f>
        <v>0</v>
      </c>
      <c r="R1009" s="1">
        <v>125.9</v>
      </c>
      <c r="S10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1600.9289949842246</v>
      </c>
    </row>
    <row r="1010" spans="1:19" x14ac:dyDescent="0.2">
      <c r="A1010" s="1" t="s">
        <v>13</v>
      </c>
      <c r="B1010" s="1" t="s">
        <v>14</v>
      </c>
      <c r="C1010" s="1" t="s">
        <v>47</v>
      </c>
      <c r="D1010" s="37">
        <v>0.05</v>
      </c>
      <c r="E1010" s="37">
        <v>6.48</v>
      </c>
      <c r="F1010" s="37">
        <v>8.4</v>
      </c>
      <c r="G1010" s="37">
        <v>0.37</v>
      </c>
      <c r="H1010" s="37">
        <v>-226.34639999999999</v>
      </c>
      <c r="I1010" s="42">
        <f>IF(Table2[[#This Row],[Order Priority]]=Introduction!$B$42,1,0)</f>
        <v>0</v>
      </c>
      <c r="J1010" s="42">
        <f>IF(Table2[[#This Row],[Order Priority]]=Introduction!$B$43,1,0)</f>
        <v>1</v>
      </c>
      <c r="K1010" s="42">
        <f>IF(Table2[[#This Row],[Order Priority]]=Introduction!$B$44,1,0)</f>
        <v>0</v>
      </c>
      <c r="L1010" s="42">
        <f>IF(Table2[[#This Row],[Order Priority]]=Introduction!$B$45,1,0)</f>
        <v>0</v>
      </c>
      <c r="M1010" s="42">
        <f>IF(Table2[[#This Row],[Ship Mode]]=Introduction!$C$42,1,0)</f>
        <v>0</v>
      </c>
      <c r="N1010" s="41">
        <f>IF(Table2[[#This Row],[Ship Mode]]=Introduction!$C$44,1,0)</f>
        <v>1</v>
      </c>
      <c r="O1010" s="41">
        <f>IF(Table2[[#This Row],[Customer Segment]]=Introduction!$D$45,1,0)</f>
        <v>0</v>
      </c>
      <c r="P1010" s="41">
        <f>IF(Table2[[#This Row],[Customer Segment]]=Introduction!$D$42,1,0)</f>
        <v>0</v>
      </c>
      <c r="Q1010" s="41">
        <f>IF(Table2[[#This Row],[Customer Segment]]=Introduction!$D$44,1,0)</f>
        <v>1</v>
      </c>
      <c r="R1010" s="34">
        <v>136.99</v>
      </c>
      <c r="S10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-39.894091340819756</v>
      </c>
    </row>
    <row r="1011" spans="1:19" x14ac:dyDescent="0.2">
      <c r="A1011" s="1" t="s">
        <v>13</v>
      </c>
      <c r="B1011" s="1" t="s">
        <v>14</v>
      </c>
      <c r="C1011" s="1" t="s">
        <v>47</v>
      </c>
      <c r="D1011" s="39">
        <v>0.05</v>
      </c>
      <c r="E1011" s="39">
        <v>55.99</v>
      </c>
      <c r="F1011" s="39">
        <v>5</v>
      </c>
      <c r="G1011" s="39">
        <v>0.8</v>
      </c>
      <c r="H1011" s="39">
        <v>-281.17583999999999</v>
      </c>
      <c r="I1011" s="42">
        <f>IF(Table2[[#This Row],[Order Priority]]=Introduction!$B$42,1,0)</f>
        <v>0</v>
      </c>
      <c r="J1011" s="42">
        <f>IF(Table2[[#This Row],[Order Priority]]=Introduction!$B$43,1,0)</f>
        <v>1</v>
      </c>
      <c r="K1011" s="42">
        <f>IF(Table2[[#This Row],[Order Priority]]=Introduction!$B$44,1,0)</f>
        <v>0</v>
      </c>
      <c r="L1011" s="42">
        <f>IF(Table2[[#This Row],[Order Priority]]=Introduction!$B$45,1,0)</f>
        <v>0</v>
      </c>
      <c r="M1011" s="42">
        <f>IF(Table2[[#This Row],[Ship Mode]]=Introduction!$C$42,1,0)</f>
        <v>0</v>
      </c>
      <c r="N1011" s="41">
        <f>IF(Table2[[#This Row],[Ship Mode]]=Introduction!$C$44,1,0)</f>
        <v>1</v>
      </c>
      <c r="O1011" s="41">
        <f>IF(Table2[[#This Row],[Customer Segment]]=Introduction!$D$45,1,0)</f>
        <v>0</v>
      </c>
      <c r="P1011" s="41">
        <f>IF(Table2[[#This Row],[Customer Segment]]=Introduction!$D$42,1,0)</f>
        <v>0</v>
      </c>
      <c r="Q1011" s="41">
        <f>IF(Table2[[#This Row],[Customer Segment]]=Introduction!$D$44,1,0)</f>
        <v>1</v>
      </c>
      <c r="R1011" s="1">
        <v>99.36</v>
      </c>
      <c r="S10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322.51796398472038</v>
      </c>
    </row>
    <row r="1012" spans="1:19" x14ac:dyDescent="0.2">
      <c r="A1012" s="1" t="s">
        <v>13</v>
      </c>
      <c r="B1012" s="1" t="s">
        <v>14</v>
      </c>
      <c r="C1012" s="1" t="s">
        <v>15</v>
      </c>
      <c r="D1012" s="37">
        <v>0.09</v>
      </c>
      <c r="E1012" s="37">
        <v>35.99</v>
      </c>
      <c r="F1012" s="37">
        <v>1.1000000000000001</v>
      </c>
      <c r="G1012" s="37">
        <v>0.55000000000000004</v>
      </c>
      <c r="H1012" s="37">
        <v>19.350000000000001</v>
      </c>
      <c r="I1012" s="42">
        <f>IF(Table2[[#This Row],[Order Priority]]=Introduction!$B$42,1,0)</f>
        <v>0</v>
      </c>
      <c r="J1012" s="42">
        <f>IF(Table2[[#This Row],[Order Priority]]=Introduction!$B$43,1,0)</f>
        <v>1</v>
      </c>
      <c r="K1012" s="42">
        <f>IF(Table2[[#This Row],[Order Priority]]=Introduction!$B$44,1,0)</f>
        <v>0</v>
      </c>
      <c r="L1012" s="42">
        <f>IF(Table2[[#This Row],[Order Priority]]=Introduction!$B$45,1,0)</f>
        <v>0</v>
      </c>
      <c r="M1012" s="42">
        <f>IF(Table2[[#This Row],[Ship Mode]]=Introduction!$C$42,1,0)</f>
        <v>0</v>
      </c>
      <c r="N1012" s="41">
        <f>IF(Table2[[#This Row],[Ship Mode]]=Introduction!$C$44,1,0)</f>
        <v>1</v>
      </c>
      <c r="O1012" s="41">
        <f>IF(Table2[[#This Row],[Customer Segment]]=Introduction!$D$45,1,0)</f>
        <v>0</v>
      </c>
      <c r="P1012" s="41">
        <f>IF(Table2[[#This Row],[Customer Segment]]=Introduction!$D$42,1,0)</f>
        <v>1</v>
      </c>
      <c r="Q1012" s="41">
        <f>IF(Table2[[#This Row],[Customer Segment]]=Introduction!$D$44,1,0)</f>
        <v>0</v>
      </c>
      <c r="R1012" s="34">
        <v>222.71</v>
      </c>
      <c r="S10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166.20281658949867</v>
      </c>
    </row>
    <row r="1013" spans="1:19" x14ac:dyDescent="0.2">
      <c r="A1013" s="1" t="s">
        <v>13</v>
      </c>
      <c r="B1013" s="1" t="s">
        <v>14</v>
      </c>
      <c r="C1013" s="1" t="s">
        <v>15</v>
      </c>
      <c r="D1013" s="39">
        <v>0.01</v>
      </c>
      <c r="E1013" s="39">
        <v>125.99</v>
      </c>
      <c r="F1013" s="39">
        <v>2.5</v>
      </c>
      <c r="G1013" s="39">
        <v>0.6</v>
      </c>
      <c r="H1013" s="39">
        <v>-967.83399999999995</v>
      </c>
      <c r="I1013" s="42">
        <f>IF(Table2[[#This Row],[Order Priority]]=Introduction!$B$42,1,0)</f>
        <v>0</v>
      </c>
      <c r="J1013" s="42">
        <f>IF(Table2[[#This Row],[Order Priority]]=Introduction!$B$43,1,0)</f>
        <v>1</v>
      </c>
      <c r="K1013" s="42">
        <f>IF(Table2[[#This Row],[Order Priority]]=Introduction!$B$44,1,0)</f>
        <v>0</v>
      </c>
      <c r="L1013" s="42">
        <f>IF(Table2[[#This Row],[Order Priority]]=Introduction!$B$45,1,0)</f>
        <v>0</v>
      </c>
      <c r="M1013" s="42">
        <f>IF(Table2[[#This Row],[Ship Mode]]=Introduction!$C$42,1,0)</f>
        <v>0</v>
      </c>
      <c r="N1013" s="41">
        <f>IF(Table2[[#This Row],[Ship Mode]]=Introduction!$C$44,1,0)</f>
        <v>1</v>
      </c>
      <c r="O1013" s="41">
        <f>IF(Table2[[#This Row],[Customer Segment]]=Introduction!$D$45,1,0)</f>
        <v>0</v>
      </c>
      <c r="P1013" s="41">
        <f>IF(Table2[[#This Row],[Customer Segment]]=Introduction!$D$42,1,0)</f>
        <v>1</v>
      </c>
      <c r="Q1013" s="41">
        <f>IF(Table2[[#This Row],[Customer Segment]]=Introduction!$D$44,1,0)</f>
        <v>0</v>
      </c>
      <c r="R1013" s="1">
        <v>220.52</v>
      </c>
      <c r="S10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-429.59179929305975</v>
      </c>
    </row>
    <row r="1014" spans="1:19" x14ac:dyDescent="0.2">
      <c r="A1014" s="1" t="s">
        <v>23</v>
      </c>
      <c r="B1014" s="1" t="s">
        <v>14</v>
      </c>
      <c r="C1014" s="1" t="s">
        <v>3</v>
      </c>
      <c r="D1014" s="37">
        <v>0.06</v>
      </c>
      <c r="E1014" s="37">
        <v>5.18</v>
      </c>
      <c r="F1014" s="37">
        <v>2.04</v>
      </c>
      <c r="G1014" s="37">
        <v>0.36</v>
      </c>
      <c r="H1014" s="37">
        <v>1.9503999999999999</v>
      </c>
      <c r="I1014" s="42">
        <f>IF(Table2[[#This Row],[Order Priority]]=Introduction!$B$42,1,0)</f>
        <v>0</v>
      </c>
      <c r="J1014" s="42">
        <f>IF(Table2[[#This Row],[Order Priority]]=Introduction!$B$43,1,0)</f>
        <v>0</v>
      </c>
      <c r="K1014" s="42">
        <f>IF(Table2[[#This Row],[Order Priority]]=Introduction!$B$44,1,0)</f>
        <v>1</v>
      </c>
      <c r="L1014" s="42">
        <f>IF(Table2[[#This Row],[Order Priority]]=Introduction!$B$45,1,0)</f>
        <v>0</v>
      </c>
      <c r="M1014" s="42">
        <f>IF(Table2[[#This Row],[Ship Mode]]=Introduction!$C$42,1,0)</f>
        <v>0</v>
      </c>
      <c r="N1014" s="41">
        <f>IF(Table2[[#This Row],[Ship Mode]]=Introduction!$C$44,1,0)</f>
        <v>1</v>
      </c>
      <c r="O1014" s="41">
        <f>IF(Table2[[#This Row],[Customer Segment]]=Introduction!$D$45,1,0)</f>
        <v>1</v>
      </c>
      <c r="P1014" s="41">
        <f>IF(Table2[[#This Row],[Customer Segment]]=Introduction!$D$42,1,0)</f>
        <v>0</v>
      </c>
      <c r="Q1014" s="41">
        <f>IF(Table2[[#This Row],[Customer Segment]]=Introduction!$D$44,1,0)</f>
        <v>0</v>
      </c>
      <c r="R1014" s="34">
        <v>21.86</v>
      </c>
      <c r="S10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41.889185989415608</v>
      </c>
    </row>
    <row r="1015" spans="1:19" x14ac:dyDescent="0.2">
      <c r="A1015" s="1" t="s">
        <v>92</v>
      </c>
      <c r="B1015" s="1" t="s">
        <v>63</v>
      </c>
      <c r="C1015" s="1" t="s">
        <v>15</v>
      </c>
      <c r="D1015" s="39">
        <v>0.08</v>
      </c>
      <c r="E1015" s="39">
        <v>67.28</v>
      </c>
      <c r="F1015" s="39">
        <v>19.989999999999998</v>
      </c>
      <c r="G1015" s="39">
        <v>0.4</v>
      </c>
      <c r="H1015" s="39">
        <v>224.85059999999999</v>
      </c>
      <c r="I1015" s="42">
        <f>IF(Table2[[#This Row],[Order Priority]]=Introduction!$B$42,1,0)</f>
        <v>0</v>
      </c>
      <c r="J1015" s="42">
        <f>IF(Table2[[#This Row],[Order Priority]]=Introduction!$B$43,1,0)</f>
        <v>0</v>
      </c>
      <c r="K1015" s="42">
        <f>IF(Table2[[#This Row],[Order Priority]]=Introduction!$B$44,1,0)</f>
        <v>0</v>
      </c>
      <c r="L1015" s="42">
        <f>IF(Table2[[#This Row],[Order Priority]]=Introduction!$B$45,1,0)</f>
        <v>1</v>
      </c>
      <c r="M1015" s="42">
        <f>IF(Table2[[#This Row],[Ship Mode]]=Introduction!$C$42,1,0)</f>
        <v>0</v>
      </c>
      <c r="N1015" s="41">
        <f>IF(Table2[[#This Row],[Ship Mode]]=Introduction!$C$44,1,0)</f>
        <v>0</v>
      </c>
      <c r="O1015" s="41">
        <f>IF(Table2[[#This Row],[Customer Segment]]=Introduction!$D$45,1,0)</f>
        <v>0</v>
      </c>
      <c r="P1015" s="41">
        <f>IF(Table2[[#This Row],[Customer Segment]]=Introduction!$D$42,1,0)</f>
        <v>1</v>
      </c>
      <c r="Q1015" s="41">
        <f>IF(Table2[[#This Row],[Customer Segment]]=Introduction!$D$44,1,0)</f>
        <v>0</v>
      </c>
      <c r="R1015" s="1">
        <v>1066.54</v>
      </c>
      <c r="S10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811.751513488456</v>
      </c>
    </row>
    <row r="1016" spans="1:19" x14ac:dyDescent="0.2">
      <c r="A1016" s="1" t="s">
        <v>92</v>
      </c>
      <c r="B1016" s="1" t="s">
        <v>14</v>
      </c>
      <c r="C1016" s="1" t="s">
        <v>3</v>
      </c>
      <c r="D1016" s="37">
        <v>0.06</v>
      </c>
      <c r="E1016" s="37">
        <v>11.33</v>
      </c>
      <c r="F1016" s="37">
        <v>6.12</v>
      </c>
      <c r="G1016" s="37">
        <v>0.42</v>
      </c>
      <c r="H1016" s="37">
        <v>-15.92</v>
      </c>
      <c r="I1016" s="42">
        <f>IF(Table2[[#This Row],[Order Priority]]=Introduction!$B$42,1,0)</f>
        <v>0</v>
      </c>
      <c r="J1016" s="42">
        <f>IF(Table2[[#This Row],[Order Priority]]=Introduction!$B$43,1,0)</f>
        <v>0</v>
      </c>
      <c r="K1016" s="42">
        <f>IF(Table2[[#This Row],[Order Priority]]=Introduction!$B$44,1,0)</f>
        <v>0</v>
      </c>
      <c r="L1016" s="42">
        <f>IF(Table2[[#This Row],[Order Priority]]=Introduction!$B$45,1,0)</f>
        <v>1</v>
      </c>
      <c r="M1016" s="42">
        <f>IF(Table2[[#This Row],[Ship Mode]]=Introduction!$C$42,1,0)</f>
        <v>0</v>
      </c>
      <c r="N1016" s="41">
        <f>IF(Table2[[#This Row],[Ship Mode]]=Introduction!$C$44,1,0)</f>
        <v>1</v>
      </c>
      <c r="O1016" s="41">
        <f>IF(Table2[[#This Row],[Customer Segment]]=Introduction!$D$45,1,0)</f>
        <v>1</v>
      </c>
      <c r="P1016" s="41">
        <f>IF(Table2[[#This Row],[Customer Segment]]=Introduction!$D$42,1,0)</f>
        <v>0</v>
      </c>
      <c r="Q1016" s="41">
        <f>IF(Table2[[#This Row],[Customer Segment]]=Introduction!$D$44,1,0)</f>
        <v>0</v>
      </c>
      <c r="R1016" s="34">
        <v>17.62</v>
      </c>
      <c r="S10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138.49282058989709</v>
      </c>
    </row>
    <row r="1017" spans="1:19" x14ac:dyDescent="0.2">
      <c r="A1017" s="1" t="s">
        <v>46</v>
      </c>
      <c r="B1017" s="1" t="s">
        <v>14</v>
      </c>
      <c r="C1017" s="1" t="s">
        <v>70</v>
      </c>
      <c r="D1017" s="39">
        <v>0.03</v>
      </c>
      <c r="E1017" s="39">
        <v>142.86000000000001</v>
      </c>
      <c r="F1017" s="39">
        <v>19.989999999999998</v>
      </c>
      <c r="G1017" s="39">
        <v>0.56000000000000005</v>
      </c>
      <c r="H1017" s="39">
        <v>-8.3880999999999997</v>
      </c>
      <c r="I1017" s="42">
        <f>IF(Table2[[#This Row],[Order Priority]]=Introduction!$B$42,1,0)</f>
        <v>0</v>
      </c>
      <c r="J1017" s="42">
        <f>IF(Table2[[#This Row],[Order Priority]]=Introduction!$B$43,1,0)</f>
        <v>0</v>
      </c>
      <c r="K1017" s="42">
        <f>IF(Table2[[#This Row],[Order Priority]]=Introduction!$B$44,1,0)</f>
        <v>0</v>
      </c>
      <c r="L1017" s="42">
        <f>IF(Table2[[#This Row],[Order Priority]]=Introduction!$B$45,1,0)</f>
        <v>0</v>
      </c>
      <c r="M1017" s="42">
        <f>IF(Table2[[#This Row],[Ship Mode]]=Introduction!$C$42,1,0)</f>
        <v>0</v>
      </c>
      <c r="N1017" s="41">
        <f>IF(Table2[[#This Row],[Ship Mode]]=Introduction!$C$44,1,0)</f>
        <v>1</v>
      </c>
      <c r="O1017" s="41">
        <f>IF(Table2[[#This Row],[Customer Segment]]=Introduction!$D$45,1,0)</f>
        <v>0</v>
      </c>
      <c r="P1017" s="41">
        <f>IF(Table2[[#This Row],[Customer Segment]]=Introduction!$D$42,1,0)</f>
        <v>0</v>
      </c>
      <c r="Q1017" s="41">
        <f>IF(Table2[[#This Row],[Customer Segment]]=Introduction!$D$44,1,0)</f>
        <v>0</v>
      </c>
      <c r="R1017" s="1">
        <v>3292.02</v>
      </c>
      <c r="S10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1275.1635804230659</v>
      </c>
    </row>
    <row r="1018" spans="1:19" x14ac:dyDescent="0.2">
      <c r="A1018" s="1" t="s">
        <v>1</v>
      </c>
      <c r="B1018" s="1" t="s">
        <v>14</v>
      </c>
      <c r="C1018" s="1" t="s">
        <v>3</v>
      </c>
      <c r="D1018" s="37">
        <v>0</v>
      </c>
      <c r="E1018" s="37">
        <v>161.55000000000001</v>
      </c>
      <c r="F1018" s="37">
        <v>19.989999999999998</v>
      </c>
      <c r="G1018" s="37">
        <v>0.66</v>
      </c>
      <c r="H1018" s="37">
        <v>1167.1579999999999</v>
      </c>
      <c r="I1018" s="42">
        <f>IF(Table2[[#This Row],[Order Priority]]=Introduction!$B$42,1,0)</f>
        <v>1</v>
      </c>
      <c r="J1018" s="42">
        <f>IF(Table2[[#This Row],[Order Priority]]=Introduction!$B$43,1,0)</f>
        <v>0</v>
      </c>
      <c r="K1018" s="42">
        <f>IF(Table2[[#This Row],[Order Priority]]=Introduction!$B$44,1,0)</f>
        <v>0</v>
      </c>
      <c r="L1018" s="42">
        <f>IF(Table2[[#This Row],[Order Priority]]=Introduction!$B$45,1,0)</f>
        <v>0</v>
      </c>
      <c r="M1018" s="42">
        <f>IF(Table2[[#This Row],[Ship Mode]]=Introduction!$C$42,1,0)</f>
        <v>0</v>
      </c>
      <c r="N1018" s="41">
        <f>IF(Table2[[#This Row],[Ship Mode]]=Introduction!$C$44,1,0)</f>
        <v>1</v>
      </c>
      <c r="O1018" s="41">
        <f>IF(Table2[[#This Row],[Customer Segment]]=Introduction!$D$45,1,0)</f>
        <v>1</v>
      </c>
      <c r="P1018" s="41">
        <f>IF(Table2[[#This Row],[Customer Segment]]=Introduction!$D$42,1,0)</f>
        <v>0</v>
      </c>
      <c r="Q1018" s="41">
        <f>IF(Table2[[#This Row],[Customer Segment]]=Introduction!$D$44,1,0)</f>
        <v>0</v>
      </c>
      <c r="R1018" s="34">
        <v>3108.98</v>
      </c>
      <c r="S10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2720.4010449724296</v>
      </c>
    </row>
    <row r="1019" spans="1:19" x14ac:dyDescent="0.2">
      <c r="A1019" s="1" t="s">
        <v>1</v>
      </c>
      <c r="B1019" s="1" t="s">
        <v>14</v>
      </c>
      <c r="C1019" s="1" t="s">
        <v>3</v>
      </c>
      <c r="D1019" s="39">
        <v>0</v>
      </c>
      <c r="E1019" s="39">
        <v>161.55000000000001</v>
      </c>
      <c r="F1019" s="39">
        <v>19.989999999999998</v>
      </c>
      <c r="G1019" s="39">
        <v>0.66</v>
      </c>
      <c r="H1019" s="39">
        <v>1014.92</v>
      </c>
      <c r="I1019" s="42">
        <f>IF(Table2[[#This Row],[Order Priority]]=Introduction!$B$42,1,0)</f>
        <v>1</v>
      </c>
      <c r="J1019" s="42">
        <f>IF(Table2[[#This Row],[Order Priority]]=Introduction!$B$43,1,0)</f>
        <v>0</v>
      </c>
      <c r="K1019" s="42">
        <f>IF(Table2[[#This Row],[Order Priority]]=Introduction!$B$44,1,0)</f>
        <v>0</v>
      </c>
      <c r="L1019" s="42">
        <f>IF(Table2[[#This Row],[Order Priority]]=Introduction!$B$45,1,0)</f>
        <v>0</v>
      </c>
      <c r="M1019" s="42">
        <f>IF(Table2[[#This Row],[Ship Mode]]=Introduction!$C$42,1,0)</f>
        <v>0</v>
      </c>
      <c r="N1019" s="41">
        <f>IF(Table2[[#This Row],[Ship Mode]]=Introduction!$C$44,1,0)</f>
        <v>1</v>
      </c>
      <c r="O1019" s="41">
        <f>IF(Table2[[#This Row],[Customer Segment]]=Introduction!$D$45,1,0)</f>
        <v>1</v>
      </c>
      <c r="P1019" s="41">
        <f>IF(Table2[[#This Row],[Customer Segment]]=Introduction!$D$42,1,0)</f>
        <v>0</v>
      </c>
      <c r="Q1019" s="41">
        <f>IF(Table2[[#This Row],[Customer Segment]]=Introduction!$D$44,1,0)</f>
        <v>0</v>
      </c>
      <c r="R1019" s="1">
        <v>12599.55</v>
      </c>
      <c r="S10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2564.5054170483836</v>
      </c>
    </row>
    <row r="1020" spans="1:19" x14ac:dyDescent="0.2">
      <c r="A1020" s="1" t="s">
        <v>13</v>
      </c>
      <c r="B1020" s="1" t="s">
        <v>14</v>
      </c>
      <c r="C1020" s="1" t="s">
        <v>47</v>
      </c>
      <c r="D1020" s="37">
        <v>0.04</v>
      </c>
      <c r="E1020" s="37">
        <v>90.24</v>
      </c>
      <c r="F1020" s="37">
        <v>0.99</v>
      </c>
      <c r="G1020" s="37">
        <v>0.56000000000000005</v>
      </c>
      <c r="H1020" s="37">
        <v>246.2748</v>
      </c>
      <c r="I1020" s="42">
        <f>IF(Table2[[#This Row],[Order Priority]]=Introduction!$B$42,1,0)</f>
        <v>0</v>
      </c>
      <c r="J1020" s="42">
        <f>IF(Table2[[#This Row],[Order Priority]]=Introduction!$B$43,1,0)</f>
        <v>1</v>
      </c>
      <c r="K1020" s="42">
        <f>IF(Table2[[#This Row],[Order Priority]]=Introduction!$B$44,1,0)</f>
        <v>0</v>
      </c>
      <c r="L1020" s="42">
        <f>IF(Table2[[#This Row],[Order Priority]]=Introduction!$B$45,1,0)</f>
        <v>0</v>
      </c>
      <c r="M1020" s="42">
        <f>IF(Table2[[#This Row],[Ship Mode]]=Introduction!$C$42,1,0)</f>
        <v>0</v>
      </c>
      <c r="N1020" s="41">
        <f>IF(Table2[[#This Row],[Ship Mode]]=Introduction!$C$44,1,0)</f>
        <v>1</v>
      </c>
      <c r="O1020" s="41">
        <f>IF(Table2[[#This Row],[Customer Segment]]=Introduction!$D$45,1,0)</f>
        <v>0</v>
      </c>
      <c r="P1020" s="41">
        <f>IF(Table2[[#This Row],[Customer Segment]]=Introduction!$D$42,1,0)</f>
        <v>0</v>
      </c>
      <c r="Q1020" s="41">
        <f>IF(Table2[[#This Row],[Customer Segment]]=Introduction!$D$44,1,0)</f>
        <v>1</v>
      </c>
      <c r="R1020" s="34">
        <v>356.92</v>
      </c>
      <c r="S10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666.24273879397049</v>
      </c>
    </row>
    <row r="1021" spans="1:19" x14ac:dyDescent="0.2">
      <c r="A1021" s="1" t="s">
        <v>13</v>
      </c>
      <c r="B1021" s="1" t="s">
        <v>63</v>
      </c>
      <c r="C1021" s="1" t="s">
        <v>47</v>
      </c>
      <c r="D1021" s="39">
        <v>0.09</v>
      </c>
      <c r="E1021" s="39">
        <v>47.9</v>
      </c>
      <c r="F1021" s="39">
        <v>5.86</v>
      </c>
      <c r="G1021" s="39">
        <v>0.37</v>
      </c>
      <c r="H1021" s="39">
        <v>93.950400000000002</v>
      </c>
      <c r="I1021" s="42">
        <f>IF(Table2[[#This Row],[Order Priority]]=Introduction!$B$42,1,0)</f>
        <v>0</v>
      </c>
      <c r="J1021" s="42">
        <f>IF(Table2[[#This Row],[Order Priority]]=Introduction!$B$43,1,0)</f>
        <v>1</v>
      </c>
      <c r="K1021" s="42">
        <f>IF(Table2[[#This Row],[Order Priority]]=Introduction!$B$44,1,0)</f>
        <v>0</v>
      </c>
      <c r="L1021" s="42">
        <f>IF(Table2[[#This Row],[Order Priority]]=Introduction!$B$45,1,0)</f>
        <v>0</v>
      </c>
      <c r="M1021" s="42">
        <f>IF(Table2[[#This Row],[Ship Mode]]=Introduction!$C$42,1,0)</f>
        <v>0</v>
      </c>
      <c r="N1021" s="41">
        <f>IF(Table2[[#This Row],[Ship Mode]]=Introduction!$C$44,1,0)</f>
        <v>0</v>
      </c>
      <c r="O1021" s="41">
        <f>IF(Table2[[#This Row],[Customer Segment]]=Introduction!$D$45,1,0)</f>
        <v>0</v>
      </c>
      <c r="P1021" s="41">
        <f>IF(Table2[[#This Row],[Customer Segment]]=Introduction!$D$42,1,0)</f>
        <v>0</v>
      </c>
      <c r="Q1021" s="41">
        <f>IF(Table2[[#This Row],[Customer Segment]]=Introduction!$D$44,1,0)</f>
        <v>1</v>
      </c>
      <c r="R1021" s="1">
        <v>136.16</v>
      </c>
      <c r="S10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239.02082535358113</v>
      </c>
    </row>
    <row r="1022" spans="1:19" x14ac:dyDescent="0.2">
      <c r="A1022" s="1" t="s">
        <v>92</v>
      </c>
      <c r="B1022" s="1" t="s">
        <v>2</v>
      </c>
      <c r="C1022" s="1" t="s">
        <v>3</v>
      </c>
      <c r="D1022" s="37">
        <v>0.03</v>
      </c>
      <c r="E1022" s="37">
        <v>60.89</v>
      </c>
      <c r="F1022" s="37">
        <v>32.409999999999997</v>
      </c>
      <c r="G1022" s="37">
        <v>0.56000000000000005</v>
      </c>
      <c r="H1022" s="37">
        <v>36.353999999999999</v>
      </c>
      <c r="I1022" s="42">
        <f>IF(Table2[[#This Row],[Order Priority]]=Introduction!$B$42,1,0)</f>
        <v>0</v>
      </c>
      <c r="J1022" s="42">
        <f>IF(Table2[[#This Row],[Order Priority]]=Introduction!$B$43,1,0)</f>
        <v>0</v>
      </c>
      <c r="K1022" s="42">
        <f>IF(Table2[[#This Row],[Order Priority]]=Introduction!$B$44,1,0)</f>
        <v>0</v>
      </c>
      <c r="L1022" s="42">
        <f>IF(Table2[[#This Row],[Order Priority]]=Introduction!$B$45,1,0)</f>
        <v>1</v>
      </c>
      <c r="M1022" s="42">
        <f>IF(Table2[[#This Row],[Ship Mode]]=Introduction!$C$42,1,0)</f>
        <v>1</v>
      </c>
      <c r="N1022" s="41">
        <f>IF(Table2[[#This Row],[Ship Mode]]=Introduction!$C$44,1,0)</f>
        <v>0</v>
      </c>
      <c r="O1022" s="41">
        <f>IF(Table2[[#This Row],[Customer Segment]]=Introduction!$D$45,1,0)</f>
        <v>1</v>
      </c>
      <c r="P1022" s="41">
        <f>IF(Table2[[#This Row],[Customer Segment]]=Introduction!$D$42,1,0)</f>
        <v>0</v>
      </c>
      <c r="Q1022" s="41">
        <f>IF(Table2[[#This Row],[Customer Segment]]=Introduction!$D$44,1,0)</f>
        <v>0</v>
      </c>
      <c r="R1022" s="34">
        <v>450.49</v>
      </c>
      <c r="S10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1406.5646017070326</v>
      </c>
    </row>
    <row r="1023" spans="1:19" x14ac:dyDescent="0.2">
      <c r="A1023" s="1" t="s">
        <v>92</v>
      </c>
      <c r="B1023" s="1" t="s">
        <v>63</v>
      </c>
      <c r="C1023" s="1" t="s">
        <v>70</v>
      </c>
      <c r="D1023" s="39">
        <v>0.1</v>
      </c>
      <c r="E1023" s="39">
        <v>37.94</v>
      </c>
      <c r="F1023" s="39">
        <v>5.08</v>
      </c>
      <c r="G1023" s="39">
        <v>0.38</v>
      </c>
      <c r="H1023" s="39">
        <v>95.054400000000001</v>
      </c>
      <c r="I1023" s="42">
        <f>IF(Table2[[#This Row],[Order Priority]]=Introduction!$B$42,1,0)</f>
        <v>0</v>
      </c>
      <c r="J1023" s="42">
        <f>IF(Table2[[#This Row],[Order Priority]]=Introduction!$B$43,1,0)</f>
        <v>0</v>
      </c>
      <c r="K1023" s="42">
        <f>IF(Table2[[#This Row],[Order Priority]]=Introduction!$B$44,1,0)</f>
        <v>0</v>
      </c>
      <c r="L1023" s="42">
        <f>IF(Table2[[#This Row],[Order Priority]]=Introduction!$B$45,1,0)</f>
        <v>1</v>
      </c>
      <c r="M1023" s="42">
        <f>IF(Table2[[#This Row],[Ship Mode]]=Introduction!$C$42,1,0)</f>
        <v>0</v>
      </c>
      <c r="N1023" s="41">
        <f>IF(Table2[[#This Row],[Ship Mode]]=Introduction!$C$44,1,0)</f>
        <v>0</v>
      </c>
      <c r="O1023" s="41">
        <f>IF(Table2[[#This Row],[Customer Segment]]=Introduction!$D$45,1,0)</f>
        <v>0</v>
      </c>
      <c r="P1023" s="41">
        <f>IF(Table2[[#This Row],[Customer Segment]]=Introduction!$D$42,1,0)</f>
        <v>0</v>
      </c>
      <c r="Q1023" s="41">
        <f>IF(Table2[[#This Row],[Customer Segment]]=Introduction!$D$44,1,0)</f>
        <v>0</v>
      </c>
      <c r="R1023" s="1">
        <v>137.76</v>
      </c>
      <c r="S10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173.9021439628805</v>
      </c>
    </row>
    <row r="1024" spans="1:19" x14ac:dyDescent="0.2">
      <c r="A1024" s="1" t="s">
        <v>46</v>
      </c>
      <c r="B1024" s="1" t="s">
        <v>2</v>
      </c>
      <c r="C1024" s="1" t="s">
        <v>70</v>
      </c>
      <c r="D1024" s="37">
        <v>0.03</v>
      </c>
      <c r="E1024" s="37">
        <v>300.98</v>
      </c>
      <c r="F1024" s="37">
        <v>54.92</v>
      </c>
      <c r="G1024" s="37">
        <v>0.55000000000000004</v>
      </c>
      <c r="H1024" s="37">
        <v>1272.5808</v>
      </c>
      <c r="I1024" s="42">
        <f>IF(Table2[[#This Row],[Order Priority]]=Introduction!$B$42,1,0)</f>
        <v>0</v>
      </c>
      <c r="J1024" s="42">
        <f>IF(Table2[[#This Row],[Order Priority]]=Introduction!$B$43,1,0)</f>
        <v>0</v>
      </c>
      <c r="K1024" s="42">
        <f>IF(Table2[[#This Row],[Order Priority]]=Introduction!$B$44,1,0)</f>
        <v>0</v>
      </c>
      <c r="L1024" s="42">
        <f>IF(Table2[[#This Row],[Order Priority]]=Introduction!$B$45,1,0)</f>
        <v>0</v>
      </c>
      <c r="M1024" s="42">
        <f>IF(Table2[[#This Row],[Ship Mode]]=Introduction!$C$42,1,0)</f>
        <v>1</v>
      </c>
      <c r="N1024" s="41">
        <f>IF(Table2[[#This Row],[Ship Mode]]=Introduction!$C$44,1,0)</f>
        <v>0</v>
      </c>
      <c r="O1024" s="41">
        <f>IF(Table2[[#This Row],[Customer Segment]]=Introduction!$D$45,1,0)</f>
        <v>0</v>
      </c>
      <c r="P1024" s="41">
        <f>IF(Table2[[#This Row],[Customer Segment]]=Introduction!$D$42,1,0)</f>
        <v>0</v>
      </c>
      <c r="Q1024" s="41">
        <f>IF(Table2[[#This Row],[Customer Segment]]=Introduction!$D$44,1,0)</f>
        <v>0</v>
      </c>
      <c r="R1024" s="34">
        <v>3527.82</v>
      </c>
      <c r="S10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4235.8892817550068</v>
      </c>
    </row>
    <row r="1025" spans="1:19" x14ac:dyDescent="0.2">
      <c r="A1025" s="1" t="s">
        <v>46</v>
      </c>
      <c r="B1025" s="1" t="s">
        <v>2</v>
      </c>
      <c r="C1025" s="1" t="s">
        <v>70</v>
      </c>
      <c r="D1025" s="39">
        <v>0.02</v>
      </c>
      <c r="E1025" s="39">
        <v>2550.14</v>
      </c>
      <c r="F1025" s="39">
        <v>29.7</v>
      </c>
      <c r="G1025" s="39">
        <v>0.56999999999999995</v>
      </c>
      <c r="H1025" s="39">
        <v>-5390.7388920000003</v>
      </c>
      <c r="I1025" s="42">
        <f>IF(Table2[[#This Row],[Order Priority]]=Introduction!$B$42,1,0)</f>
        <v>0</v>
      </c>
      <c r="J1025" s="42">
        <f>IF(Table2[[#This Row],[Order Priority]]=Introduction!$B$43,1,0)</f>
        <v>0</v>
      </c>
      <c r="K1025" s="42">
        <f>IF(Table2[[#This Row],[Order Priority]]=Introduction!$B$44,1,0)</f>
        <v>0</v>
      </c>
      <c r="L1025" s="42">
        <f>IF(Table2[[#This Row],[Order Priority]]=Introduction!$B$45,1,0)</f>
        <v>0</v>
      </c>
      <c r="M1025" s="42">
        <f>IF(Table2[[#This Row],[Ship Mode]]=Introduction!$C$42,1,0)</f>
        <v>1</v>
      </c>
      <c r="N1025" s="41">
        <f>IF(Table2[[#This Row],[Ship Mode]]=Introduction!$C$44,1,0)</f>
        <v>0</v>
      </c>
      <c r="O1025" s="41">
        <f>IF(Table2[[#This Row],[Customer Segment]]=Introduction!$D$45,1,0)</f>
        <v>0</v>
      </c>
      <c r="P1025" s="41">
        <f>IF(Table2[[#This Row],[Customer Segment]]=Introduction!$D$42,1,0)</f>
        <v>0</v>
      </c>
      <c r="Q1025" s="41">
        <f>IF(Table2[[#This Row],[Customer Segment]]=Introduction!$D$44,1,0)</f>
        <v>0</v>
      </c>
      <c r="R1025" s="1">
        <v>4698.21</v>
      </c>
      <c r="S10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3785.6595341844577</v>
      </c>
    </row>
    <row r="1026" spans="1:19" x14ac:dyDescent="0.2">
      <c r="A1026" s="1" t="s">
        <v>46</v>
      </c>
      <c r="B1026" s="1" t="s">
        <v>14</v>
      </c>
      <c r="C1026" s="1" t="s">
        <v>70</v>
      </c>
      <c r="D1026" s="37">
        <v>0.03</v>
      </c>
      <c r="E1026" s="37">
        <v>19.989999999999998</v>
      </c>
      <c r="F1026" s="37">
        <v>11.17</v>
      </c>
      <c r="G1026" s="37">
        <v>0.6</v>
      </c>
      <c r="H1026" s="37">
        <v>-20.8764</v>
      </c>
      <c r="I1026" s="42">
        <f>IF(Table2[[#This Row],[Order Priority]]=Introduction!$B$42,1,0)</f>
        <v>0</v>
      </c>
      <c r="J1026" s="42">
        <f>IF(Table2[[#This Row],[Order Priority]]=Introduction!$B$43,1,0)</f>
        <v>0</v>
      </c>
      <c r="K1026" s="42">
        <f>IF(Table2[[#This Row],[Order Priority]]=Introduction!$B$44,1,0)</f>
        <v>0</v>
      </c>
      <c r="L1026" s="42">
        <f>IF(Table2[[#This Row],[Order Priority]]=Introduction!$B$45,1,0)</f>
        <v>0</v>
      </c>
      <c r="M1026" s="42">
        <f>IF(Table2[[#This Row],[Ship Mode]]=Introduction!$C$42,1,0)</f>
        <v>0</v>
      </c>
      <c r="N1026" s="41">
        <f>IF(Table2[[#This Row],[Ship Mode]]=Introduction!$C$44,1,0)</f>
        <v>1</v>
      </c>
      <c r="O1026" s="41">
        <f>IF(Table2[[#This Row],[Customer Segment]]=Introduction!$D$45,1,0)</f>
        <v>0</v>
      </c>
      <c r="P1026" s="41">
        <f>IF(Table2[[#This Row],[Customer Segment]]=Introduction!$D$42,1,0)</f>
        <v>0</v>
      </c>
      <c r="Q1026" s="41">
        <f>IF(Table2[[#This Row],[Customer Segment]]=Introduction!$D$44,1,0)</f>
        <v>0</v>
      </c>
      <c r="R1026" s="34">
        <v>251.61</v>
      </c>
      <c r="S10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666.87028511244625</v>
      </c>
    </row>
    <row r="1027" spans="1:19" x14ac:dyDescent="0.2">
      <c r="A1027" s="1" t="s">
        <v>1</v>
      </c>
      <c r="B1027" s="1" t="s">
        <v>14</v>
      </c>
      <c r="C1027" s="1" t="s">
        <v>47</v>
      </c>
      <c r="D1027" s="39">
        <v>0.06</v>
      </c>
      <c r="E1027" s="39">
        <v>6.48</v>
      </c>
      <c r="F1027" s="39">
        <v>7.49</v>
      </c>
      <c r="G1027" s="39">
        <v>0.37</v>
      </c>
      <c r="H1027" s="39">
        <v>-191.49</v>
      </c>
      <c r="I1027" s="42">
        <f>IF(Table2[[#This Row],[Order Priority]]=Introduction!$B$42,1,0)</f>
        <v>1</v>
      </c>
      <c r="J1027" s="42">
        <f>IF(Table2[[#This Row],[Order Priority]]=Introduction!$B$43,1,0)</f>
        <v>0</v>
      </c>
      <c r="K1027" s="42">
        <f>IF(Table2[[#This Row],[Order Priority]]=Introduction!$B$44,1,0)</f>
        <v>0</v>
      </c>
      <c r="L1027" s="42">
        <f>IF(Table2[[#This Row],[Order Priority]]=Introduction!$B$45,1,0)</f>
        <v>0</v>
      </c>
      <c r="M1027" s="42">
        <f>IF(Table2[[#This Row],[Ship Mode]]=Introduction!$C$42,1,0)</f>
        <v>0</v>
      </c>
      <c r="N1027" s="41">
        <f>IF(Table2[[#This Row],[Ship Mode]]=Introduction!$C$44,1,0)</f>
        <v>1</v>
      </c>
      <c r="O1027" s="41">
        <f>IF(Table2[[#This Row],[Customer Segment]]=Introduction!$D$45,1,0)</f>
        <v>0</v>
      </c>
      <c r="P1027" s="41">
        <f>IF(Table2[[#This Row],[Customer Segment]]=Introduction!$D$42,1,0)</f>
        <v>0</v>
      </c>
      <c r="Q1027" s="41">
        <f>IF(Table2[[#This Row],[Customer Segment]]=Introduction!$D$44,1,0)</f>
        <v>1</v>
      </c>
      <c r="R1027" s="1">
        <v>74.930000000000007</v>
      </c>
      <c r="S10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256.53924976266626</v>
      </c>
    </row>
    <row r="1028" spans="1:19" x14ac:dyDescent="0.2">
      <c r="A1028" s="1" t="s">
        <v>13</v>
      </c>
      <c r="B1028" s="1" t="s">
        <v>14</v>
      </c>
      <c r="C1028" s="1" t="s">
        <v>70</v>
      </c>
      <c r="D1028" s="37">
        <v>0.01</v>
      </c>
      <c r="E1028" s="37">
        <v>59.76</v>
      </c>
      <c r="F1028" s="37">
        <v>9.7100000000000009</v>
      </c>
      <c r="G1028" s="37">
        <v>0.56999999999999995</v>
      </c>
      <c r="H1028" s="37">
        <v>354.3288</v>
      </c>
      <c r="I1028" s="42">
        <f>IF(Table2[[#This Row],[Order Priority]]=Introduction!$B$42,1,0)</f>
        <v>0</v>
      </c>
      <c r="J1028" s="42">
        <f>IF(Table2[[#This Row],[Order Priority]]=Introduction!$B$43,1,0)</f>
        <v>1</v>
      </c>
      <c r="K1028" s="42">
        <f>IF(Table2[[#This Row],[Order Priority]]=Introduction!$B$44,1,0)</f>
        <v>0</v>
      </c>
      <c r="L1028" s="42">
        <f>IF(Table2[[#This Row],[Order Priority]]=Introduction!$B$45,1,0)</f>
        <v>0</v>
      </c>
      <c r="M1028" s="42">
        <f>IF(Table2[[#This Row],[Ship Mode]]=Introduction!$C$42,1,0)</f>
        <v>0</v>
      </c>
      <c r="N1028" s="41">
        <f>IF(Table2[[#This Row],[Ship Mode]]=Introduction!$C$44,1,0)</f>
        <v>1</v>
      </c>
      <c r="O1028" s="41">
        <f>IF(Table2[[#This Row],[Customer Segment]]=Introduction!$D$45,1,0)</f>
        <v>0</v>
      </c>
      <c r="P1028" s="41">
        <f>IF(Table2[[#This Row],[Customer Segment]]=Introduction!$D$42,1,0)</f>
        <v>0</v>
      </c>
      <c r="Q1028" s="41">
        <f>IF(Table2[[#This Row],[Customer Segment]]=Introduction!$D$44,1,0)</f>
        <v>0</v>
      </c>
      <c r="R1028" s="34">
        <v>513.52</v>
      </c>
      <c r="S10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920.10659987519352</v>
      </c>
    </row>
    <row r="1029" spans="1:19" x14ac:dyDescent="0.2">
      <c r="A1029" s="1" t="s">
        <v>13</v>
      </c>
      <c r="B1029" s="1" t="s">
        <v>14</v>
      </c>
      <c r="C1029" s="1" t="s">
        <v>3</v>
      </c>
      <c r="D1029" s="39">
        <v>0</v>
      </c>
      <c r="E1029" s="39">
        <v>7.38</v>
      </c>
      <c r="F1029" s="39">
        <v>11.51</v>
      </c>
      <c r="G1029" s="39">
        <v>0.36</v>
      </c>
      <c r="H1029" s="39">
        <v>-66.171000000000006</v>
      </c>
      <c r="I1029" s="42">
        <f>IF(Table2[[#This Row],[Order Priority]]=Introduction!$B$42,1,0)</f>
        <v>0</v>
      </c>
      <c r="J1029" s="42">
        <f>IF(Table2[[#This Row],[Order Priority]]=Introduction!$B$43,1,0)</f>
        <v>1</v>
      </c>
      <c r="K1029" s="42">
        <f>IF(Table2[[#This Row],[Order Priority]]=Introduction!$B$44,1,0)</f>
        <v>0</v>
      </c>
      <c r="L1029" s="42">
        <f>IF(Table2[[#This Row],[Order Priority]]=Introduction!$B$45,1,0)</f>
        <v>0</v>
      </c>
      <c r="M1029" s="42">
        <f>IF(Table2[[#This Row],[Ship Mode]]=Introduction!$C$42,1,0)</f>
        <v>0</v>
      </c>
      <c r="N1029" s="41">
        <f>IF(Table2[[#This Row],[Ship Mode]]=Introduction!$C$44,1,0)</f>
        <v>1</v>
      </c>
      <c r="O1029" s="41">
        <f>IF(Table2[[#This Row],[Customer Segment]]=Introduction!$D$45,1,0)</f>
        <v>1</v>
      </c>
      <c r="P1029" s="41">
        <f>IF(Table2[[#This Row],[Customer Segment]]=Introduction!$D$42,1,0)</f>
        <v>0</v>
      </c>
      <c r="Q1029" s="41">
        <f>IF(Table2[[#This Row],[Customer Segment]]=Introduction!$D$44,1,0)</f>
        <v>0</v>
      </c>
      <c r="R1029" s="1">
        <v>17.64</v>
      </c>
      <c r="S10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198.16225317374492</v>
      </c>
    </row>
    <row r="1030" spans="1:19" x14ac:dyDescent="0.2">
      <c r="A1030" s="1" t="s">
        <v>23</v>
      </c>
      <c r="B1030" s="1" t="s">
        <v>14</v>
      </c>
      <c r="C1030" s="1" t="s">
        <v>15</v>
      </c>
      <c r="D1030" s="37">
        <v>0.04</v>
      </c>
      <c r="E1030" s="37">
        <v>8.33</v>
      </c>
      <c r="F1030" s="37">
        <v>1.99</v>
      </c>
      <c r="G1030" s="37">
        <v>0.52</v>
      </c>
      <c r="H1030" s="37">
        <v>9.9268000000000001</v>
      </c>
      <c r="I1030" s="42">
        <f>IF(Table2[[#This Row],[Order Priority]]=Introduction!$B$42,1,0)</f>
        <v>0</v>
      </c>
      <c r="J1030" s="42">
        <f>IF(Table2[[#This Row],[Order Priority]]=Introduction!$B$43,1,0)</f>
        <v>0</v>
      </c>
      <c r="K1030" s="42">
        <f>IF(Table2[[#This Row],[Order Priority]]=Introduction!$B$44,1,0)</f>
        <v>1</v>
      </c>
      <c r="L1030" s="42">
        <f>IF(Table2[[#This Row],[Order Priority]]=Introduction!$B$45,1,0)</f>
        <v>0</v>
      </c>
      <c r="M1030" s="42">
        <f>IF(Table2[[#This Row],[Ship Mode]]=Introduction!$C$42,1,0)</f>
        <v>0</v>
      </c>
      <c r="N1030" s="41">
        <f>IF(Table2[[#This Row],[Ship Mode]]=Introduction!$C$44,1,0)</f>
        <v>1</v>
      </c>
      <c r="O1030" s="41">
        <f>IF(Table2[[#This Row],[Customer Segment]]=Introduction!$D$45,1,0)</f>
        <v>0</v>
      </c>
      <c r="P1030" s="41">
        <f>IF(Table2[[#This Row],[Customer Segment]]=Introduction!$D$42,1,0)</f>
        <v>1</v>
      </c>
      <c r="Q1030" s="41">
        <f>IF(Table2[[#This Row],[Customer Segment]]=Introduction!$D$44,1,0)</f>
        <v>0</v>
      </c>
      <c r="R1030" s="34">
        <v>89.76</v>
      </c>
      <c r="S10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184.85181258168808</v>
      </c>
    </row>
    <row r="1031" spans="1:19" x14ac:dyDescent="0.2">
      <c r="A1031" s="1" t="s">
        <v>23</v>
      </c>
      <c r="B1031" s="1" t="s">
        <v>14</v>
      </c>
      <c r="C1031" s="1" t="s">
        <v>70</v>
      </c>
      <c r="D1031" s="39">
        <v>0.1</v>
      </c>
      <c r="E1031" s="39">
        <v>2.2200000000000002</v>
      </c>
      <c r="F1031" s="39">
        <v>5</v>
      </c>
      <c r="G1031" s="39">
        <v>0.55000000000000004</v>
      </c>
      <c r="H1031" s="39">
        <v>-21.319199999999999</v>
      </c>
      <c r="I1031" s="42">
        <f>IF(Table2[[#This Row],[Order Priority]]=Introduction!$B$42,1,0)</f>
        <v>0</v>
      </c>
      <c r="J1031" s="42">
        <f>IF(Table2[[#This Row],[Order Priority]]=Introduction!$B$43,1,0)</f>
        <v>0</v>
      </c>
      <c r="K1031" s="42">
        <f>IF(Table2[[#This Row],[Order Priority]]=Introduction!$B$44,1,0)</f>
        <v>1</v>
      </c>
      <c r="L1031" s="42">
        <f>IF(Table2[[#This Row],[Order Priority]]=Introduction!$B$45,1,0)</f>
        <v>0</v>
      </c>
      <c r="M1031" s="42">
        <f>IF(Table2[[#This Row],[Ship Mode]]=Introduction!$C$42,1,0)</f>
        <v>0</v>
      </c>
      <c r="N1031" s="41">
        <f>IF(Table2[[#This Row],[Ship Mode]]=Introduction!$C$44,1,0)</f>
        <v>1</v>
      </c>
      <c r="O1031" s="41">
        <f>IF(Table2[[#This Row],[Customer Segment]]=Introduction!$D$45,1,0)</f>
        <v>0</v>
      </c>
      <c r="P1031" s="41">
        <f>IF(Table2[[#This Row],[Customer Segment]]=Introduction!$D$42,1,0)</f>
        <v>0</v>
      </c>
      <c r="Q1031" s="41">
        <f>IF(Table2[[#This Row],[Customer Segment]]=Introduction!$D$44,1,0)</f>
        <v>0</v>
      </c>
      <c r="R1031" s="1">
        <v>8.8000000000000007</v>
      </c>
      <c r="S10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231.12675270865216</v>
      </c>
    </row>
    <row r="1032" spans="1:19" x14ac:dyDescent="0.2">
      <c r="A1032" s="1" t="s">
        <v>23</v>
      </c>
      <c r="B1032" s="1" t="s">
        <v>63</v>
      </c>
      <c r="C1032" s="1" t="s">
        <v>47</v>
      </c>
      <c r="D1032" s="37">
        <v>0.1</v>
      </c>
      <c r="E1032" s="37">
        <v>10.44</v>
      </c>
      <c r="F1032" s="37">
        <v>5.75</v>
      </c>
      <c r="G1032" s="37">
        <v>0.39</v>
      </c>
      <c r="H1032" s="37">
        <v>125.724</v>
      </c>
      <c r="I1032" s="42">
        <f>IF(Table2[[#This Row],[Order Priority]]=Introduction!$B$42,1,0)</f>
        <v>0</v>
      </c>
      <c r="J1032" s="42">
        <f>IF(Table2[[#This Row],[Order Priority]]=Introduction!$B$43,1,0)</f>
        <v>0</v>
      </c>
      <c r="K1032" s="42">
        <f>IF(Table2[[#This Row],[Order Priority]]=Introduction!$B$44,1,0)</f>
        <v>1</v>
      </c>
      <c r="L1032" s="42">
        <f>IF(Table2[[#This Row],[Order Priority]]=Introduction!$B$45,1,0)</f>
        <v>0</v>
      </c>
      <c r="M1032" s="42">
        <f>IF(Table2[[#This Row],[Ship Mode]]=Introduction!$C$42,1,0)</f>
        <v>0</v>
      </c>
      <c r="N1032" s="41">
        <f>IF(Table2[[#This Row],[Ship Mode]]=Introduction!$C$44,1,0)</f>
        <v>0</v>
      </c>
      <c r="O1032" s="41">
        <f>IF(Table2[[#This Row],[Customer Segment]]=Introduction!$D$45,1,0)</f>
        <v>0</v>
      </c>
      <c r="P1032" s="41">
        <f>IF(Table2[[#This Row],[Customer Segment]]=Introduction!$D$42,1,0)</f>
        <v>0</v>
      </c>
      <c r="Q1032" s="41">
        <f>IF(Table2[[#This Row],[Customer Segment]]=Introduction!$D$44,1,0)</f>
        <v>1</v>
      </c>
      <c r="R1032" s="34">
        <v>168.04</v>
      </c>
      <c r="S10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243.42079702234594</v>
      </c>
    </row>
    <row r="1033" spans="1:19" x14ac:dyDescent="0.2">
      <c r="A1033" s="1" t="s">
        <v>23</v>
      </c>
      <c r="B1033" s="1" t="s">
        <v>14</v>
      </c>
      <c r="C1033" s="1" t="s">
        <v>3</v>
      </c>
      <c r="D1033" s="39">
        <v>0</v>
      </c>
      <c r="E1033" s="39">
        <v>35.99</v>
      </c>
      <c r="F1033" s="39">
        <v>0.99</v>
      </c>
      <c r="G1033" s="39">
        <v>0.35</v>
      </c>
      <c r="H1033" s="39">
        <v>840.05100000000004</v>
      </c>
      <c r="I1033" s="42">
        <f>IF(Table2[[#This Row],[Order Priority]]=Introduction!$B$42,1,0)</f>
        <v>0</v>
      </c>
      <c r="J1033" s="42">
        <f>IF(Table2[[#This Row],[Order Priority]]=Introduction!$B$43,1,0)</f>
        <v>0</v>
      </c>
      <c r="K1033" s="42">
        <f>IF(Table2[[#This Row],[Order Priority]]=Introduction!$B$44,1,0)</f>
        <v>1</v>
      </c>
      <c r="L1033" s="42">
        <f>IF(Table2[[#This Row],[Order Priority]]=Introduction!$B$45,1,0)</f>
        <v>0</v>
      </c>
      <c r="M1033" s="42">
        <f>IF(Table2[[#This Row],[Ship Mode]]=Introduction!$C$42,1,0)</f>
        <v>0</v>
      </c>
      <c r="N1033" s="41">
        <f>IF(Table2[[#This Row],[Ship Mode]]=Introduction!$C$44,1,0)</f>
        <v>1</v>
      </c>
      <c r="O1033" s="41">
        <f>IF(Table2[[#This Row],[Customer Segment]]=Introduction!$D$45,1,0)</f>
        <v>1</v>
      </c>
      <c r="P1033" s="41">
        <f>IF(Table2[[#This Row],[Customer Segment]]=Introduction!$D$42,1,0)</f>
        <v>0</v>
      </c>
      <c r="Q1033" s="41">
        <f>IF(Table2[[#This Row],[Customer Segment]]=Introduction!$D$44,1,0)</f>
        <v>0</v>
      </c>
      <c r="R1033" s="1">
        <v>1477.57</v>
      </c>
      <c r="S10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998.97608202250319</v>
      </c>
    </row>
    <row r="1034" spans="1:19" x14ac:dyDescent="0.2">
      <c r="A1034" s="1" t="s">
        <v>23</v>
      </c>
      <c r="B1034" s="1" t="s">
        <v>14</v>
      </c>
      <c r="C1034" s="1" t="s">
        <v>3</v>
      </c>
      <c r="D1034" s="37">
        <v>0</v>
      </c>
      <c r="E1034" s="37">
        <v>35.99</v>
      </c>
      <c r="F1034" s="37">
        <v>0.99</v>
      </c>
      <c r="G1034" s="37">
        <v>0.35</v>
      </c>
      <c r="H1034" s="37">
        <v>265.96050000000002</v>
      </c>
      <c r="I1034" s="42">
        <f>IF(Table2[[#This Row],[Order Priority]]=Introduction!$B$42,1,0)</f>
        <v>0</v>
      </c>
      <c r="J1034" s="42">
        <f>IF(Table2[[#This Row],[Order Priority]]=Introduction!$B$43,1,0)</f>
        <v>0</v>
      </c>
      <c r="K1034" s="42">
        <f>IF(Table2[[#This Row],[Order Priority]]=Introduction!$B$44,1,0)</f>
        <v>1</v>
      </c>
      <c r="L1034" s="42">
        <f>IF(Table2[[#This Row],[Order Priority]]=Introduction!$B$45,1,0)</f>
        <v>0</v>
      </c>
      <c r="M1034" s="42">
        <f>IF(Table2[[#This Row],[Ship Mode]]=Introduction!$C$42,1,0)</f>
        <v>0</v>
      </c>
      <c r="N1034" s="41">
        <f>IF(Table2[[#This Row],[Ship Mode]]=Introduction!$C$44,1,0)</f>
        <v>1</v>
      </c>
      <c r="O1034" s="41">
        <f>IF(Table2[[#This Row],[Customer Segment]]=Introduction!$D$45,1,0)</f>
        <v>1</v>
      </c>
      <c r="P1034" s="41">
        <f>IF(Table2[[#This Row],[Customer Segment]]=Introduction!$D$42,1,0)</f>
        <v>0</v>
      </c>
      <c r="Q1034" s="41">
        <f>IF(Table2[[#This Row],[Customer Segment]]=Introduction!$D$44,1,0)</f>
        <v>0</v>
      </c>
      <c r="R1034" s="34">
        <v>385.45</v>
      </c>
      <c r="S10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411.09264304715049</v>
      </c>
    </row>
    <row r="1035" spans="1:19" x14ac:dyDescent="0.2">
      <c r="A1035" s="1" t="s">
        <v>92</v>
      </c>
      <c r="B1035" s="1" t="s">
        <v>14</v>
      </c>
      <c r="C1035" s="1" t="s">
        <v>47</v>
      </c>
      <c r="D1035" s="39">
        <v>0.01</v>
      </c>
      <c r="E1035" s="39">
        <v>4.91</v>
      </c>
      <c r="F1035" s="39">
        <v>0.5</v>
      </c>
      <c r="G1035" s="39">
        <v>0.36</v>
      </c>
      <c r="H1035" s="39">
        <v>40.247700000000002</v>
      </c>
      <c r="I1035" s="42">
        <f>IF(Table2[[#This Row],[Order Priority]]=Introduction!$B$42,1,0)</f>
        <v>0</v>
      </c>
      <c r="J1035" s="42">
        <f>IF(Table2[[#This Row],[Order Priority]]=Introduction!$B$43,1,0)</f>
        <v>0</v>
      </c>
      <c r="K1035" s="42">
        <f>IF(Table2[[#This Row],[Order Priority]]=Introduction!$B$44,1,0)</f>
        <v>0</v>
      </c>
      <c r="L1035" s="42">
        <f>IF(Table2[[#This Row],[Order Priority]]=Introduction!$B$45,1,0)</f>
        <v>1</v>
      </c>
      <c r="M1035" s="42">
        <f>IF(Table2[[#This Row],[Ship Mode]]=Introduction!$C$42,1,0)</f>
        <v>0</v>
      </c>
      <c r="N1035" s="41">
        <f>IF(Table2[[#This Row],[Ship Mode]]=Introduction!$C$44,1,0)</f>
        <v>1</v>
      </c>
      <c r="O1035" s="41">
        <f>IF(Table2[[#This Row],[Customer Segment]]=Introduction!$D$45,1,0)</f>
        <v>0</v>
      </c>
      <c r="P1035" s="41">
        <f>IF(Table2[[#This Row],[Customer Segment]]=Introduction!$D$42,1,0)</f>
        <v>0</v>
      </c>
      <c r="Q1035" s="41">
        <f>IF(Table2[[#This Row],[Customer Segment]]=Introduction!$D$44,1,0)</f>
        <v>1</v>
      </c>
      <c r="R1035" s="1">
        <v>58.33</v>
      </c>
      <c r="S10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43.208510155226492</v>
      </c>
    </row>
    <row r="1036" spans="1:19" x14ac:dyDescent="0.2">
      <c r="A1036" s="1" t="s">
        <v>92</v>
      </c>
      <c r="B1036" s="1" t="s">
        <v>63</v>
      </c>
      <c r="C1036" s="1" t="s">
        <v>47</v>
      </c>
      <c r="D1036" s="37">
        <v>0.09</v>
      </c>
      <c r="E1036" s="37">
        <v>4</v>
      </c>
      <c r="F1036" s="37">
        <v>1.3</v>
      </c>
      <c r="G1036" s="37">
        <v>0.37</v>
      </c>
      <c r="H1036" s="37">
        <v>14.0898</v>
      </c>
      <c r="I1036" s="42">
        <f>IF(Table2[[#This Row],[Order Priority]]=Introduction!$B$42,1,0)</f>
        <v>0</v>
      </c>
      <c r="J1036" s="42">
        <f>IF(Table2[[#This Row],[Order Priority]]=Introduction!$B$43,1,0)</f>
        <v>0</v>
      </c>
      <c r="K1036" s="42">
        <f>IF(Table2[[#This Row],[Order Priority]]=Introduction!$B$44,1,0)</f>
        <v>0</v>
      </c>
      <c r="L1036" s="42">
        <f>IF(Table2[[#This Row],[Order Priority]]=Introduction!$B$45,1,0)</f>
        <v>1</v>
      </c>
      <c r="M1036" s="42">
        <f>IF(Table2[[#This Row],[Ship Mode]]=Introduction!$C$42,1,0)</f>
        <v>0</v>
      </c>
      <c r="N1036" s="41">
        <f>IF(Table2[[#This Row],[Ship Mode]]=Introduction!$C$44,1,0)</f>
        <v>0</v>
      </c>
      <c r="O1036" s="41">
        <f>IF(Table2[[#This Row],[Customer Segment]]=Introduction!$D$45,1,0)</f>
        <v>0</v>
      </c>
      <c r="P1036" s="41">
        <f>IF(Table2[[#This Row],[Customer Segment]]=Introduction!$D$42,1,0)</f>
        <v>0</v>
      </c>
      <c r="Q1036" s="41">
        <f>IF(Table2[[#This Row],[Customer Segment]]=Introduction!$D$44,1,0)</f>
        <v>1</v>
      </c>
      <c r="R1036" s="34">
        <v>20.420000000000002</v>
      </c>
      <c r="S10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-91.088725790554832</v>
      </c>
    </row>
    <row r="1037" spans="1:19" x14ac:dyDescent="0.2">
      <c r="A1037" s="1" t="s">
        <v>92</v>
      </c>
      <c r="B1037" s="1" t="s">
        <v>14</v>
      </c>
      <c r="C1037" s="1" t="s">
        <v>47</v>
      </c>
      <c r="D1037" s="39">
        <v>0.01</v>
      </c>
      <c r="E1037" s="39">
        <v>4.91</v>
      </c>
      <c r="F1037" s="39">
        <v>0.5</v>
      </c>
      <c r="G1037" s="39">
        <v>0.36</v>
      </c>
      <c r="H1037" s="39">
        <v>112.06</v>
      </c>
      <c r="I1037" s="42">
        <f>IF(Table2[[#This Row],[Order Priority]]=Introduction!$B$42,1,0)</f>
        <v>0</v>
      </c>
      <c r="J1037" s="42">
        <f>IF(Table2[[#This Row],[Order Priority]]=Introduction!$B$43,1,0)</f>
        <v>0</v>
      </c>
      <c r="K1037" s="42">
        <f>IF(Table2[[#This Row],[Order Priority]]=Introduction!$B$44,1,0)</f>
        <v>0</v>
      </c>
      <c r="L1037" s="42">
        <f>IF(Table2[[#This Row],[Order Priority]]=Introduction!$B$45,1,0)</f>
        <v>1</v>
      </c>
      <c r="M1037" s="42">
        <f>IF(Table2[[#This Row],[Ship Mode]]=Introduction!$C$42,1,0)</f>
        <v>0</v>
      </c>
      <c r="N1037" s="41">
        <f>IF(Table2[[#This Row],[Ship Mode]]=Introduction!$C$44,1,0)</f>
        <v>1</v>
      </c>
      <c r="O1037" s="41">
        <f>IF(Table2[[#This Row],[Customer Segment]]=Introduction!$D$45,1,0)</f>
        <v>0</v>
      </c>
      <c r="P1037" s="41">
        <f>IF(Table2[[#This Row],[Customer Segment]]=Introduction!$D$42,1,0)</f>
        <v>0</v>
      </c>
      <c r="Q1037" s="41">
        <f>IF(Table2[[#This Row],[Customer Segment]]=Introduction!$D$44,1,0)</f>
        <v>1</v>
      </c>
      <c r="R1037" s="1">
        <v>228.46</v>
      </c>
      <c r="S10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116.74615253866551</v>
      </c>
    </row>
    <row r="1038" spans="1:19" x14ac:dyDescent="0.2">
      <c r="A1038" s="1" t="s">
        <v>92</v>
      </c>
      <c r="B1038" s="1" t="s">
        <v>63</v>
      </c>
      <c r="C1038" s="1" t="s">
        <v>47</v>
      </c>
      <c r="D1038" s="37">
        <v>0.09</v>
      </c>
      <c r="E1038" s="37">
        <v>4</v>
      </c>
      <c r="F1038" s="37">
        <v>1.3</v>
      </c>
      <c r="G1038" s="37">
        <v>0.37</v>
      </c>
      <c r="H1038" s="37">
        <v>16.79</v>
      </c>
      <c r="I1038" s="42">
        <f>IF(Table2[[#This Row],[Order Priority]]=Introduction!$B$42,1,0)</f>
        <v>0</v>
      </c>
      <c r="J1038" s="42">
        <f>IF(Table2[[#This Row],[Order Priority]]=Introduction!$B$43,1,0)</f>
        <v>0</v>
      </c>
      <c r="K1038" s="42">
        <f>IF(Table2[[#This Row],[Order Priority]]=Introduction!$B$44,1,0)</f>
        <v>0</v>
      </c>
      <c r="L1038" s="42">
        <f>IF(Table2[[#This Row],[Order Priority]]=Introduction!$B$45,1,0)</f>
        <v>1</v>
      </c>
      <c r="M1038" s="42">
        <f>IF(Table2[[#This Row],[Ship Mode]]=Introduction!$C$42,1,0)</f>
        <v>0</v>
      </c>
      <c r="N1038" s="41">
        <f>IF(Table2[[#This Row],[Ship Mode]]=Introduction!$C$44,1,0)</f>
        <v>0</v>
      </c>
      <c r="O1038" s="41">
        <f>IF(Table2[[#This Row],[Customer Segment]]=Introduction!$D$45,1,0)</f>
        <v>0</v>
      </c>
      <c r="P1038" s="41">
        <f>IF(Table2[[#This Row],[Customer Segment]]=Introduction!$D$42,1,0)</f>
        <v>0</v>
      </c>
      <c r="Q1038" s="41">
        <f>IF(Table2[[#This Row],[Customer Segment]]=Introduction!$D$44,1,0)</f>
        <v>1</v>
      </c>
      <c r="R1038" s="34">
        <v>77.61</v>
      </c>
      <c r="S10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-88.323651534977969</v>
      </c>
    </row>
    <row r="1039" spans="1:19" x14ac:dyDescent="0.2">
      <c r="A1039" s="1" t="s">
        <v>92</v>
      </c>
      <c r="B1039" s="1" t="s">
        <v>63</v>
      </c>
      <c r="C1039" s="1" t="s">
        <v>70</v>
      </c>
      <c r="D1039" s="39">
        <v>0.03</v>
      </c>
      <c r="E1039" s="39">
        <v>19.04</v>
      </c>
      <c r="F1039" s="39">
        <v>6.38</v>
      </c>
      <c r="G1039" s="39">
        <v>0.56000000000000005</v>
      </c>
      <c r="H1039" s="39">
        <v>83.793599999999998</v>
      </c>
      <c r="I1039" s="42">
        <f>IF(Table2[[#This Row],[Order Priority]]=Introduction!$B$42,1,0)</f>
        <v>0</v>
      </c>
      <c r="J1039" s="42">
        <f>IF(Table2[[#This Row],[Order Priority]]=Introduction!$B$43,1,0)</f>
        <v>0</v>
      </c>
      <c r="K1039" s="42">
        <f>IF(Table2[[#This Row],[Order Priority]]=Introduction!$B$44,1,0)</f>
        <v>0</v>
      </c>
      <c r="L1039" s="42">
        <f>IF(Table2[[#This Row],[Order Priority]]=Introduction!$B$45,1,0)</f>
        <v>1</v>
      </c>
      <c r="M1039" s="42">
        <f>IF(Table2[[#This Row],[Ship Mode]]=Introduction!$C$42,1,0)</f>
        <v>0</v>
      </c>
      <c r="N1039" s="41">
        <f>IF(Table2[[#This Row],[Ship Mode]]=Introduction!$C$44,1,0)</f>
        <v>0</v>
      </c>
      <c r="O1039" s="41">
        <f>IF(Table2[[#This Row],[Customer Segment]]=Introduction!$D$45,1,0)</f>
        <v>0</v>
      </c>
      <c r="P1039" s="41">
        <f>IF(Table2[[#This Row],[Customer Segment]]=Introduction!$D$42,1,0)</f>
        <v>0</v>
      </c>
      <c r="Q1039" s="41">
        <f>IF(Table2[[#This Row],[Customer Segment]]=Introduction!$D$44,1,0)</f>
        <v>0</v>
      </c>
      <c r="R1039" s="1">
        <v>144.03</v>
      </c>
      <c r="S10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334.95674398698645</v>
      </c>
    </row>
    <row r="1040" spans="1:19" x14ac:dyDescent="0.2">
      <c r="A1040" s="1" t="s">
        <v>92</v>
      </c>
      <c r="B1040" s="1" t="s">
        <v>14</v>
      </c>
      <c r="C1040" s="1" t="s">
        <v>70</v>
      </c>
      <c r="D1040" s="37">
        <v>0.02</v>
      </c>
      <c r="E1040" s="37">
        <v>5.53</v>
      </c>
      <c r="F1040" s="37">
        <v>6.98</v>
      </c>
      <c r="G1040" s="37">
        <v>0.39</v>
      </c>
      <c r="H1040" s="37">
        <v>-77.823719999999994</v>
      </c>
      <c r="I1040" s="42">
        <f>IF(Table2[[#This Row],[Order Priority]]=Introduction!$B$42,1,0)</f>
        <v>0</v>
      </c>
      <c r="J1040" s="42">
        <f>IF(Table2[[#This Row],[Order Priority]]=Introduction!$B$43,1,0)</f>
        <v>0</v>
      </c>
      <c r="K1040" s="42">
        <f>IF(Table2[[#This Row],[Order Priority]]=Introduction!$B$44,1,0)</f>
        <v>0</v>
      </c>
      <c r="L1040" s="42">
        <f>IF(Table2[[#This Row],[Order Priority]]=Introduction!$B$45,1,0)</f>
        <v>1</v>
      </c>
      <c r="M1040" s="42">
        <f>IF(Table2[[#This Row],[Ship Mode]]=Introduction!$C$42,1,0)</f>
        <v>0</v>
      </c>
      <c r="N1040" s="41">
        <f>IF(Table2[[#This Row],[Ship Mode]]=Introduction!$C$44,1,0)</f>
        <v>1</v>
      </c>
      <c r="O1040" s="41">
        <f>IF(Table2[[#This Row],[Customer Segment]]=Introduction!$D$45,1,0)</f>
        <v>0</v>
      </c>
      <c r="P1040" s="41">
        <f>IF(Table2[[#This Row],[Customer Segment]]=Introduction!$D$42,1,0)</f>
        <v>0</v>
      </c>
      <c r="Q1040" s="41">
        <f>IF(Table2[[#This Row],[Customer Segment]]=Introduction!$D$44,1,0)</f>
        <v>0</v>
      </c>
      <c r="R1040" s="34">
        <v>48.81</v>
      </c>
      <c r="S10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91.233873793220738</v>
      </c>
    </row>
    <row r="1041" spans="1:19" x14ac:dyDescent="0.2">
      <c r="A1041" s="1" t="s">
        <v>92</v>
      </c>
      <c r="B1041" s="1" t="s">
        <v>14</v>
      </c>
      <c r="C1041" s="1" t="s">
        <v>15</v>
      </c>
      <c r="D1041" s="39">
        <v>0.02</v>
      </c>
      <c r="E1041" s="39">
        <v>63.94</v>
      </c>
      <c r="F1041" s="39">
        <v>14.48</v>
      </c>
      <c r="G1041" s="39">
        <v>0.46</v>
      </c>
      <c r="H1041" s="39">
        <v>-100.17</v>
      </c>
      <c r="I1041" s="42">
        <f>IF(Table2[[#This Row],[Order Priority]]=Introduction!$B$42,1,0)</f>
        <v>0</v>
      </c>
      <c r="J1041" s="42">
        <f>IF(Table2[[#This Row],[Order Priority]]=Introduction!$B$43,1,0)</f>
        <v>0</v>
      </c>
      <c r="K1041" s="42">
        <f>IF(Table2[[#This Row],[Order Priority]]=Introduction!$B$44,1,0)</f>
        <v>0</v>
      </c>
      <c r="L1041" s="42">
        <f>IF(Table2[[#This Row],[Order Priority]]=Introduction!$B$45,1,0)</f>
        <v>1</v>
      </c>
      <c r="M1041" s="42">
        <f>IF(Table2[[#This Row],[Ship Mode]]=Introduction!$C$42,1,0)</f>
        <v>0</v>
      </c>
      <c r="N1041" s="41">
        <f>IF(Table2[[#This Row],[Ship Mode]]=Introduction!$C$44,1,0)</f>
        <v>1</v>
      </c>
      <c r="O1041" s="41">
        <f>IF(Table2[[#This Row],[Customer Segment]]=Introduction!$D$45,1,0)</f>
        <v>0</v>
      </c>
      <c r="P1041" s="41">
        <f>IF(Table2[[#This Row],[Customer Segment]]=Introduction!$D$42,1,0)</f>
        <v>1</v>
      </c>
      <c r="Q1041" s="41">
        <f>IF(Table2[[#This Row],[Customer Segment]]=Introduction!$D$44,1,0)</f>
        <v>0</v>
      </c>
      <c r="R1041" s="1">
        <v>709.7</v>
      </c>
      <c r="S10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487.90171300083699</v>
      </c>
    </row>
    <row r="1042" spans="1:19" x14ac:dyDescent="0.2">
      <c r="A1042" s="1" t="s">
        <v>92</v>
      </c>
      <c r="B1042" s="1" t="s">
        <v>14</v>
      </c>
      <c r="C1042" s="1" t="s">
        <v>15</v>
      </c>
      <c r="D1042" s="37">
        <v>0.01</v>
      </c>
      <c r="E1042" s="37">
        <v>5.0199999999999996</v>
      </c>
      <c r="F1042" s="37">
        <v>5.14</v>
      </c>
      <c r="G1042" s="37">
        <v>0.79</v>
      </c>
      <c r="H1042" s="37">
        <v>-3.948</v>
      </c>
      <c r="I1042" s="42">
        <f>IF(Table2[[#This Row],[Order Priority]]=Introduction!$B$42,1,0)</f>
        <v>0</v>
      </c>
      <c r="J1042" s="42">
        <f>IF(Table2[[#This Row],[Order Priority]]=Introduction!$B$43,1,0)</f>
        <v>0</v>
      </c>
      <c r="K1042" s="42">
        <f>IF(Table2[[#This Row],[Order Priority]]=Introduction!$B$44,1,0)</f>
        <v>0</v>
      </c>
      <c r="L1042" s="42">
        <f>IF(Table2[[#This Row],[Order Priority]]=Introduction!$B$45,1,0)</f>
        <v>1</v>
      </c>
      <c r="M1042" s="42">
        <f>IF(Table2[[#This Row],[Ship Mode]]=Introduction!$C$42,1,0)</f>
        <v>0</v>
      </c>
      <c r="N1042" s="41">
        <f>IF(Table2[[#This Row],[Ship Mode]]=Introduction!$C$44,1,0)</f>
        <v>1</v>
      </c>
      <c r="O1042" s="41">
        <f>IF(Table2[[#This Row],[Customer Segment]]=Introduction!$D$45,1,0)</f>
        <v>0</v>
      </c>
      <c r="P1042" s="41">
        <f>IF(Table2[[#This Row],[Customer Segment]]=Introduction!$D$42,1,0)</f>
        <v>1</v>
      </c>
      <c r="Q1042" s="41">
        <f>IF(Table2[[#This Row],[Customer Segment]]=Introduction!$D$44,1,0)</f>
        <v>0</v>
      </c>
      <c r="R1042" s="34">
        <v>27.42</v>
      </c>
      <c r="S10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424.57639097861698</v>
      </c>
    </row>
    <row r="1043" spans="1:19" x14ac:dyDescent="0.2">
      <c r="A1043" s="1" t="s">
        <v>92</v>
      </c>
      <c r="B1043" s="1" t="s">
        <v>63</v>
      </c>
      <c r="C1043" s="1" t="s">
        <v>3</v>
      </c>
      <c r="D1043" s="39">
        <v>0.1</v>
      </c>
      <c r="E1043" s="39">
        <v>9.3800000000000008</v>
      </c>
      <c r="F1043" s="39">
        <v>4.93</v>
      </c>
      <c r="G1043" s="39">
        <v>0.56999999999999995</v>
      </c>
      <c r="H1043" s="39">
        <v>-24.7104</v>
      </c>
      <c r="I1043" s="42">
        <f>IF(Table2[[#This Row],[Order Priority]]=Introduction!$B$42,1,0)</f>
        <v>0</v>
      </c>
      <c r="J1043" s="42">
        <f>IF(Table2[[#This Row],[Order Priority]]=Introduction!$B$43,1,0)</f>
        <v>0</v>
      </c>
      <c r="K1043" s="42">
        <f>IF(Table2[[#This Row],[Order Priority]]=Introduction!$B$44,1,0)</f>
        <v>0</v>
      </c>
      <c r="L1043" s="42">
        <f>IF(Table2[[#This Row],[Order Priority]]=Introduction!$B$45,1,0)</f>
        <v>1</v>
      </c>
      <c r="M1043" s="42">
        <f>IF(Table2[[#This Row],[Ship Mode]]=Introduction!$C$42,1,0)</f>
        <v>0</v>
      </c>
      <c r="N1043" s="41">
        <f>IF(Table2[[#This Row],[Ship Mode]]=Introduction!$C$44,1,0)</f>
        <v>0</v>
      </c>
      <c r="O1043" s="41">
        <f>IF(Table2[[#This Row],[Customer Segment]]=Introduction!$D$45,1,0)</f>
        <v>1</v>
      </c>
      <c r="P1043" s="41">
        <f>IF(Table2[[#This Row],[Customer Segment]]=Introduction!$D$42,1,0)</f>
        <v>0</v>
      </c>
      <c r="Q1043" s="41">
        <f>IF(Table2[[#This Row],[Customer Segment]]=Introduction!$D$44,1,0)</f>
        <v>0</v>
      </c>
      <c r="R1043" s="1">
        <v>135.78</v>
      </c>
      <c r="S10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106.51884933923002</v>
      </c>
    </row>
    <row r="1044" spans="1:19" x14ac:dyDescent="0.2">
      <c r="A1044" s="1" t="s">
        <v>46</v>
      </c>
      <c r="B1044" s="1" t="s">
        <v>14</v>
      </c>
      <c r="C1044" s="1" t="s">
        <v>3</v>
      </c>
      <c r="D1044" s="37">
        <v>0.02</v>
      </c>
      <c r="E1044" s="37">
        <v>60.98</v>
      </c>
      <c r="F1044" s="37">
        <v>49</v>
      </c>
      <c r="G1044" s="37">
        <v>0.59</v>
      </c>
      <c r="H1044" s="37">
        <v>-662.52</v>
      </c>
      <c r="I1044" s="42">
        <f>IF(Table2[[#This Row],[Order Priority]]=Introduction!$B$42,1,0)</f>
        <v>0</v>
      </c>
      <c r="J1044" s="42">
        <f>IF(Table2[[#This Row],[Order Priority]]=Introduction!$B$43,1,0)</f>
        <v>0</v>
      </c>
      <c r="K1044" s="42">
        <f>IF(Table2[[#This Row],[Order Priority]]=Introduction!$B$44,1,0)</f>
        <v>0</v>
      </c>
      <c r="L1044" s="42">
        <f>IF(Table2[[#This Row],[Order Priority]]=Introduction!$B$45,1,0)</f>
        <v>0</v>
      </c>
      <c r="M1044" s="42">
        <f>IF(Table2[[#This Row],[Ship Mode]]=Introduction!$C$42,1,0)</f>
        <v>0</v>
      </c>
      <c r="N1044" s="41">
        <f>IF(Table2[[#This Row],[Ship Mode]]=Introduction!$C$44,1,0)</f>
        <v>1</v>
      </c>
      <c r="O1044" s="41">
        <f>IF(Table2[[#This Row],[Customer Segment]]=Introduction!$D$45,1,0)</f>
        <v>1</v>
      </c>
      <c r="P1044" s="41">
        <f>IF(Table2[[#This Row],[Customer Segment]]=Introduction!$D$42,1,0)</f>
        <v>0</v>
      </c>
      <c r="Q1044" s="41">
        <f>IF(Table2[[#This Row],[Customer Segment]]=Introduction!$D$44,1,0)</f>
        <v>0</v>
      </c>
      <c r="R1044" s="34">
        <v>2119.54</v>
      </c>
      <c r="S10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1173.095980625141</v>
      </c>
    </row>
    <row r="1045" spans="1:19" x14ac:dyDescent="0.2">
      <c r="A1045" s="1" t="s">
        <v>46</v>
      </c>
      <c r="B1045" s="1" t="s">
        <v>14</v>
      </c>
      <c r="C1045" s="1" t="s">
        <v>3</v>
      </c>
      <c r="D1045" s="39">
        <v>0.02</v>
      </c>
      <c r="E1045" s="39">
        <v>1270.99</v>
      </c>
      <c r="F1045" s="39">
        <v>19.989999999999998</v>
      </c>
      <c r="G1045" s="39">
        <v>0.35</v>
      </c>
      <c r="H1045" s="39">
        <v>9228.2255999999998</v>
      </c>
      <c r="I1045" s="42">
        <f>IF(Table2[[#This Row],[Order Priority]]=Introduction!$B$42,1,0)</f>
        <v>0</v>
      </c>
      <c r="J1045" s="42">
        <f>IF(Table2[[#This Row],[Order Priority]]=Introduction!$B$43,1,0)</f>
        <v>0</v>
      </c>
      <c r="K1045" s="42">
        <f>IF(Table2[[#This Row],[Order Priority]]=Introduction!$B$44,1,0)</f>
        <v>0</v>
      </c>
      <c r="L1045" s="42">
        <f>IF(Table2[[#This Row],[Order Priority]]=Introduction!$B$45,1,0)</f>
        <v>0</v>
      </c>
      <c r="M1045" s="42">
        <f>IF(Table2[[#This Row],[Ship Mode]]=Introduction!$C$42,1,0)</f>
        <v>0</v>
      </c>
      <c r="N1045" s="41">
        <f>IF(Table2[[#This Row],[Ship Mode]]=Introduction!$C$44,1,0)</f>
        <v>1</v>
      </c>
      <c r="O1045" s="41">
        <f>IF(Table2[[#This Row],[Customer Segment]]=Introduction!$D$45,1,0)</f>
        <v>1</v>
      </c>
      <c r="P1045" s="41">
        <f>IF(Table2[[#This Row],[Customer Segment]]=Introduction!$D$42,1,0)</f>
        <v>0</v>
      </c>
      <c r="Q1045" s="41">
        <f>IF(Table2[[#This Row],[Customer Segment]]=Introduction!$D$44,1,0)</f>
        <v>0</v>
      </c>
      <c r="R1045" s="1">
        <v>45737.33</v>
      </c>
      <c r="S10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14091.346166822248</v>
      </c>
    </row>
    <row r="1046" spans="1:19" x14ac:dyDescent="0.2">
      <c r="A1046" s="1" t="s">
        <v>46</v>
      </c>
      <c r="B1046" s="1" t="s">
        <v>14</v>
      </c>
      <c r="C1046" s="1" t="s">
        <v>3</v>
      </c>
      <c r="D1046" s="37">
        <v>0.02</v>
      </c>
      <c r="E1046" s="37">
        <v>60.98</v>
      </c>
      <c r="F1046" s="37">
        <v>49</v>
      </c>
      <c r="G1046" s="37">
        <v>0.59</v>
      </c>
      <c r="H1046" s="37">
        <v>-596.26800000000003</v>
      </c>
      <c r="I1046" s="42">
        <f>IF(Table2[[#This Row],[Order Priority]]=Introduction!$B$42,1,0)</f>
        <v>0</v>
      </c>
      <c r="J1046" s="42">
        <f>IF(Table2[[#This Row],[Order Priority]]=Introduction!$B$43,1,0)</f>
        <v>0</v>
      </c>
      <c r="K1046" s="42">
        <f>IF(Table2[[#This Row],[Order Priority]]=Introduction!$B$44,1,0)</f>
        <v>0</v>
      </c>
      <c r="L1046" s="42">
        <f>IF(Table2[[#This Row],[Order Priority]]=Introduction!$B$45,1,0)</f>
        <v>0</v>
      </c>
      <c r="M1046" s="42">
        <f>IF(Table2[[#This Row],[Ship Mode]]=Introduction!$C$42,1,0)</f>
        <v>0</v>
      </c>
      <c r="N1046" s="41">
        <f>IF(Table2[[#This Row],[Ship Mode]]=Introduction!$C$44,1,0)</f>
        <v>1</v>
      </c>
      <c r="O1046" s="41">
        <f>IF(Table2[[#This Row],[Customer Segment]]=Introduction!$D$45,1,0)</f>
        <v>1</v>
      </c>
      <c r="P1046" s="41">
        <f>IF(Table2[[#This Row],[Customer Segment]]=Introduction!$D$42,1,0)</f>
        <v>0</v>
      </c>
      <c r="Q1046" s="41">
        <f>IF(Table2[[#This Row],[Customer Segment]]=Introduction!$D$44,1,0)</f>
        <v>0</v>
      </c>
      <c r="R1046" s="34">
        <v>561.05999999999995</v>
      </c>
      <c r="S10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1240.9397327844174</v>
      </c>
    </row>
    <row r="1047" spans="1:19" x14ac:dyDescent="0.2">
      <c r="A1047" s="1" t="s">
        <v>46</v>
      </c>
      <c r="B1047" s="1" t="s">
        <v>14</v>
      </c>
      <c r="C1047" s="1" t="s">
        <v>3</v>
      </c>
      <c r="D1047" s="39">
        <v>0.02</v>
      </c>
      <c r="E1047" s="39">
        <v>1270.99</v>
      </c>
      <c r="F1047" s="39">
        <v>19.989999999999998</v>
      </c>
      <c r="G1047" s="39">
        <v>0.35</v>
      </c>
      <c r="H1047" s="39">
        <v>7889.6877000000004</v>
      </c>
      <c r="I1047" s="42">
        <f>IF(Table2[[#This Row],[Order Priority]]=Introduction!$B$42,1,0)</f>
        <v>0</v>
      </c>
      <c r="J1047" s="42">
        <f>IF(Table2[[#This Row],[Order Priority]]=Introduction!$B$43,1,0)</f>
        <v>0</v>
      </c>
      <c r="K1047" s="42">
        <f>IF(Table2[[#This Row],[Order Priority]]=Introduction!$B$44,1,0)</f>
        <v>0</v>
      </c>
      <c r="L1047" s="42">
        <f>IF(Table2[[#This Row],[Order Priority]]=Introduction!$B$45,1,0)</f>
        <v>0</v>
      </c>
      <c r="M1047" s="42">
        <f>IF(Table2[[#This Row],[Ship Mode]]=Introduction!$C$42,1,0)</f>
        <v>0</v>
      </c>
      <c r="N1047" s="41">
        <f>IF(Table2[[#This Row],[Ship Mode]]=Introduction!$C$44,1,0)</f>
        <v>1</v>
      </c>
      <c r="O1047" s="41">
        <f>IF(Table2[[#This Row],[Customer Segment]]=Introduction!$D$45,1,0)</f>
        <v>1</v>
      </c>
      <c r="P1047" s="41">
        <f>IF(Table2[[#This Row],[Customer Segment]]=Introduction!$D$42,1,0)</f>
        <v>0</v>
      </c>
      <c r="Q1047" s="41">
        <f>IF(Table2[[#This Row],[Customer Segment]]=Introduction!$D$44,1,0)</f>
        <v>0</v>
      </c>
      <c r="R1047" s="1">
        <v>11434.33</v>
      </c>
      <c r="S10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12720.648926838578</v>
      </c>
    </row>
    <row r="1048" spans="1:19" x14ac:dyDescent="0.2">
      <c r="A1048" s="1" t="s">
        <v>46</v>
      </c>
      <c r="B1048" s="1" t="s">
        <v>63</v>
      </c>
      <c r="C1048" s="1" t="s">
        <v>3</v>
      </c>
      <c r="D1048" s="37">
        <v>0.05</v>
      </c>
      <c r="E1048" s="37">
        <v>205.99</v>
      </c>
      <c r="F1048" s="37">
        <v>8.99</v>
      </c>
      <c r="G1048" s="37">
        <v>0.6</v>
      </c>
      <c r="H1048" s="37">
        <v>1545.8097600000001</v>
      </c>
      <c r="I1048" s="42">
        <f>IF(Table2[[#This Row],[Order Priority]]=Introduction!$B$42,1,0)</f>
        <v>0</v>
      </c>
      <c r="J1048" s="42">
        <f>IF(Table2[[#This Row],[Order Priority]]=Introduction!$B$43,1,0)</f>
        <v>0</v>
      </c>
      <c r="K1048" s="42">
        <f>IF(Table2[[#This Row],[Order Priority]]=Introduction!$B$44,1,0)</f>
        <v>0</v>
      </c>
      <c r="L1048" s="42">
        <f>IF(Table2[[#This Row],[Order Priority]]=Introduction!$B$45,1,0)</f>
        <v>0</v>
      </c>
      <c r="M1048" s="42">
        <f>IF(Table2[[#This Row],[Ship Mode]]=Introduction!$C$42,1,0)</f>
        <v>0</v>
      </c>
      <c r="N1048" s="41">
        <f>IF(Table2[[#This Row],[Ship Mode]]=Introduction!$C$44,1,0)</f>
        <v>0</v>
      </c>
      <c r="O1048" s="41">
        <f>IF(Table2[[#This Row],[Customer Segment]]=Introduction!$D$45,1,0)</f>
        <v>1</v>
      </c>
      <c r="P1048" s="41">
        <f>IF(Table2[[#This Row],[Customer Segment]]=Introduction!$D$42,1,0)</f>
        <v>0</v>
      </c>
      <c r="Q1048" s="41">
        <f>IF(Table2[[#This Row],[Customer Segment]]=Introduction!$D$44,1,0)</f>
        <v>0</v>
      </c>
      <c r="R1048" s="34">
        <v>3229.24</v>
      </c>
      <c r="S10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2689.2448409093317</v>
      </c>
    </row>
    <row r="1049" spans="1:19" x14ac:dyDescent="0.2">
      <c r="A1049" s="1" t="s">
        <v>1</v>
      </c>
      <c r="B1049" s="1" t="s">
        <v>14</v>
      </c>
      <c r="C1049" s="1" t="s">
        <v>70</v>
      </c>
      <c r="D1049" s="39">
        <v>7.0000000000000007E-2</v>
      </c>
      <c r="E1049" s="39">
        <v>200.99</v>
      </c>
      <c r="F1049" s="39">
        <v>4.2</v>
      </c>
      <c r="G1049" s="39">
        <v>0.59</v>
      </c>
      <c r="H1049" s="39">
        <v>2225.0761200000002</v>
      </c>
      <c r="I1049" s="42">
        <f>IF(Table2[[#This Row],[Order Priority]]=Introduction!$B$42,1,0)</f>
        <v>1</v>
      </c>
      <c r="J1049" s="42">
        <f>IF(Table2[[#This Row],[Order Priority]]=Introduction!$B$43,1,0)</f>
        <v>0</v>
      </c>
      <c r="K1049" s="42">
        <f>IF(Table2[[#This Row],[Order Priority]]=Introduction!$B$44,1,0)</f>
        <v>0</v>
      </c>
      <c r="L1049" s="42">
        <f>IF(Table2[[#This Row],[Order Priority]]=Introduction!$B$45,1,0)</f>
        <v>0</v>
      </c>
      <c r="M1049" s="42">
        <f>IF(Table2[[#This Row],[Ship Mode]]=Introduction!$C$42,1,0)</f>
        <v>0</v>
      </c>
      <c r="N1049" s="41">
        <f>IF(Table2[[#This Row],[Ship Mode]]=Introduction!$C$44,1,0)</f>
        <v>1</v>
      </c>
      <c r="O1049" s="41">
        <f>IF(Table2[[#This Row],[Customer Segment]]=Introduction!$D$45,1,0)</f>
        <v>0</v>
      </c>
      <c r="P1049" s="41">
        <f>IF(Table2[[#This Row],[Customer Segment]]=Introduction!$D$42,1,0)</f>
        <v>0</v>
      </c>
      <c r="Q1049" s="41">
        <f>IF(Table2[[#This Row],[Customer Segment]]=Introduction!$D$44,1,0)</f>
        <v>0</v>
      </c>
      <c r="R1049" s="1">
        <v>3705.14</v>
      </c>
      <c r="S10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3395.4786009099744</v>
      </c>
    </row>
    <row r="1050" spans="1:19" x14ac:dyDescent="0.2">
      <c r="A1050" s="1" t="s">
        <v>1</v>
      </c>
      <c r="B1050" s="1" t="s">
        <v>2</v>
      </c>
      <c r="C1050" s="1" t="s">
        <v>70</v>
      </c>
      <c r="D1050" s="37">
        <v>0.01</v>
      </c>
      <c r="E1050" s="37">
        <v>297.48</v>
      </c>
      <c r="F1050" s="37">
        <v>18.059999999999999</v>
      </c>
      <c r="G1050" s="37">
        <v>0.6</v>
      </c>
      <c r="H1050" s="37">
        <v>-338.18083200000001</v>
      </c>
      <c r="I1050" s="42">
        <f>IF(Table2[[#This Row],[Order Priority]]=Introduction!$B$42,1,0)</f>
        <v>1</v>
      </c>
      <c r="J1050" s="42">
        <f>IF(Table2[[#This Row],[Order Priority]]=Introduction!$B$43,1,0)</f>
        <v>0</v>
      </c>
      <c r="K1050" s="42">
        <f>IF(Table2[[#This Row],[Order Priority]]=Introduction!$B$44,1,0)</f>
        <v>0</v>
      </c>
      <c r="L1050" s="42">
        <f>IF(Table2[[#This Row],[Order Priority]]=Introduction!$B$45,1,0)</f>
        <v>0</v>
      </c>
      <c r="M1050" s="42">
        <f>IF(Table2[[#This Row],[Ship Mode]]=Introduction!$C$42,1,0)</f>
        <v>1</v>
      </c>
      <c r="N1050" s="41">
        <f>IF(Table2[[#This Row],[Ship Mode]]=Introduction!$C$44,1,0)</f>
        <v>0</v>
      </c>
      <c r="O1050" s="41">
        <f>IF(Table2[[#This Row],[Customer Segment]]=Introduction!$D$45,1,0)</f>
        <v>0</v>
      </c>
      <c r="P1050" s="41">
        <f>IF(Table2[[#This Row],[Customer Segment]]=Introduction!$D$42,1,0)</f>
        <v>0</v>
      </c>
      <c r="Q1050" s="41">
        <f>IF(Table2[[#This Row],[Customer Segment]]=Introduction!$D$44,1,0)</f>
        <v>0</v>
      </c>
      <c r="R1050" s="34">
        <v>945.36</v>
      </c>
      <c r="S10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1700.4335458853093</v>
      </c>
    </row>
    <row r="1051" spans="1:19" x14ac:dyDescent="0.2">
      <c r="A1051" s="1" t="s">
        <v>13</v>
      </c>
      <c r="B1051" s="1" t="s">
        <v>14</v>
      </c>
      <c r="C1051" s="1" t="s">
        <v>70</v>
      </c>
      <c r="D1051" s="39">
        <v>0.01</v>
      </c>
      <c r="E1051" s="39">
        <v>2.08</v>
      </c>
      <c r="F1051" s="39">
        <v>5.33</v>
      </c>
      <c r="G1051" s="39">
        <v>0.43</v>
      </c>
      <c r="H1051" s="39">
        <v>-103.7124</v>
      </c>
      <c r="I1051" s="42">
        <f>IF(Table2[[#This Row],[Order Priority]]=Introduction!$B$42,1,0)</f>
        <v>0</v>
      </c>
      <c r="J1051" s="42">
        <f>IF(Table2[[#This Row],[Order Priority]]=Introduction!$B$43,1,0)</f>
        <v>1</v>
      </c>
      <c r="K1051" s="42">
        <f>IF(Table2[[#This Row],[Order Priority]]=Introduction!$B$44,1,0)</f>
        <v>0</v>
      </c>
      <c r="L1051" s="42">
        <f>IF(Table2[[#This Row],[Order Priority]]=Introduction!$B$45,1,0)</f>
        <v>0</v>
      </c>
      <c r="M1051" s="42">
        <f>IF(Table2[[#This Row],[Ship Mode]]=Introduction!$C$42,1,0)</f>
        <v>0</v>
      </c>
      <c r="N1051" s="41">
        <f>IF(Table2[[#This Row],[Ship Mode]]=Introduction!$C$44,1,0)</f>
        <v>1</v>
      </c>
      <c r="O1051" s="41">
        <f>IF(Table2[[#This Row],[Customer Segment]]=Introduction!$D$45,1,0)</f>
        <v>0</v>
      </c>
      <c r="P1051" s="41">
        <f>IF(Table2[[#This Row],[Customer Segment]]=Introduction!$D$42,1,0)</f>
        <v>0</v>
      </c>
      <c r="Q1051" s="41">
        <f>IF(Table2[[#This Row],[Customer Segment]]=Introduction!$D$44,1,0)</f>
        <v>0</v>
      </c>
      <c r="R1051" s="1">
        <v>28.32</v>
      </c>
      <c r="S10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32.912988179760561</v>
      </c>
    </row>
    <row r="1052" spans="1:19" x14ac:dyDescent="0.2">
      <c r="A1052" s="1" t="s">
        <v>13</v>
      </c>
      <c r="B1052" s="1" t="s">
        <v>2</v>
      </c>
      <c r="C1052" s="1" t="s">
        <v>70</v>
      </c>
      <c r="D1052" s="37">
        <v>0.03</v>
      </c>
      <c r="E1052" s="37">
        <v>370.98</v>
      </c>
      <c r="F1052" s="37">
        <v>99</v>
      </c>
      <c r="G1052" s="37">
        <v>0.65</v>
      </c>
      <c r="H1052" s="37">
        <v>-124.2864</v>
      </c>
      <c r="I1052" s="42">
        <f>IF(Table2[[#This Row],[Order Priority]]=Introduction!$B$42,1,0)</f>
        <v>0</v>
      </c>
      <c r="J1052" s="42">
        <f>IF(Table2[[#This Row],[Order Priority]]=Introduction!$B$43,1,0)</f>
        <v>1</v>
      </c>
      <c r="K1052" s="42">
        <f>IF(Table2[[#This Row],[Order Priority]]=Introduction!$B$44,1,0)</f>
        <v>0</v>
      </c>
      <c r="L1052" s="42">
        <f>IF(Table2[[#This Row],[Order Priority]]=Introduction!$B$45,1,0)</f>
        <v>0</v>
      </c>
      <c r="M1052" s="42">
        <f>IF(Table2[[#This Row],[Ship Mode]]=Introduction!$C$42,1,0)</f>
        <v>1</v>
      </c>
      <c r="N1052" s="41">
        <f>IF(Table2[[#This Row],[Ship Mode]]=Introduction!$C$44,1,0)</f>
        <v>0</v>
      </c>
      <c r="O1052" s="41">
        <f>IF(Table2[[#This Row],[Customer Segment]]=Introduction!$D$45,1,0)</f>
        <v>0</v>
      </c>
      <c r="P1052" s="41">
        <f>IF(Table2[[#This Row],[Customer Segment]]=Introduction!$D$42,1,0)</f>
        <v>0</v>
      </c>
      <c r="Q1052" s="41">
        <f>IF(Table2[[#This Row],[Customer Segment]]=Introduction!$D$44,1,0)</f>
        <v>0</v>
      </c>
      <c r="R1052" s="34">
        <v>2309.4899999999998</v>
      </c>
      <c r="S10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4122.7266745060306</v>
      </c>
    </row>
    <row r="1053" spans="1:19" x14ac:dyDescent="0.2">
      <c r="A1053" s="1" t="s">
        <v>13</v>
      </c>
      <c r="B1053" s="1" t="s">
        <v>14</v>
      </c>
      <c r="C1053" s="1" t="s">
        <v>47</v>
      </c>
      <c r="D1053" s="39">
        <v>0.1</v>
      </c>
      <c r="E1053" s="39">
        <v>22.38</v>
      </c>
      <c r="F1053" s="39">
        <v>15.1</v>
      </c>
      <c r="G1053" s="39">
        <v>0.38</v>
      </c>
      <c r="H1053" s="39">
        <v>-107.51349999999999</v>
      </c>
      <c r="I1053" s="42">
        <f>IF(Table2[[#This Row],[Order Priority]]=Introduction!$B$42,1,0)</f>
        <v>0</v>
      </c>
      <c r="J1053" s="42">
        <f>IF(Table2[[#This Row],[Order Priority]]=Introduction!$B$43,1,0)</f>
        <v>1</v>
      </c>
      <c r="K1053" s="42">
        <f>IF(Table2[[#This Row],[Order Priority]]=Introduction!$B$44,1,0)</f>
        <v>0</v>
      </c>
      <c r="L1053" s="42">
        <f>IF(Table2[[#This Row],[Order Priority]]=Introduction!$B$45,1,0)</f>
        <v>0</v>
      </c>
      <c r="M1053" s="42">
        <f>IF(Table2[[#This Row],[Ship Mode]]=Introduction!$C$42,1,0)</f>
        <v>0</v>
      </c>
      <c r="N1053" s="41">
        <f>IF(Table2[[#This Row],[Ship Mode]]=Introduction!$C$44,1,0)</f>
        <v>1</v>
      </c>
      <c r="O1053" s="41">
        <f>IF(Table2[[#This Row],[Customer Segment]]=Introduction!$D$45,1,0)</f>
        <v>0</v>
      </c>
      <c r="P1053" s="41">
        <f>IF(Table2[[#This Row],[Customer Segment]]=Introduction!$D$42,1,0)</f>
        <v>0</v>
      </c>
      <c r="Q1053" s="41">
        <f>IF(Table2[[#This Row],[Customer Segment]]=Introduction!$D$44,1,0)</f>
        <v>1</v>
      </c>
      <c r="R1053" s="1">
        <v>564.98</v>
      </c>
      <c r="S10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292.06485224300468</v>
      </c>
    </row>
    <row r="1054" spans="1:19" x14ac:dyDescent="0.2">
      <c r="A1054" s="1" t="s">
        <v>13</v>
      </c>
      <c r="B1054" s="1" t="s">
        <v>14</v>
      </c>
      <c r="C1054" s="1" t="s">
        <v>47</v>
      </c>
      <c r="D1054" s="37">
        <v>0.04</v>
      </c>
      <c r="E1054" s="37">
        <v>6.98</v>
      </c>
      <c r="F1054" s="37">
        <v>2.83</v>
      </c>
      <c r="G1054" s="37">
        <v>0.37</v>
      </c>
      <c r="H1054" s="37">
        <v>46.01</v>
      </c>
      <c r="I1054" s="42">
        <f>IF(Table2[[#This Row],[Order Priority]]=Introduction!$B$42,1,0)</f>
        <v>0</v>
      </c>
      <c r="J1054" s="42">
        <f>IF(Table2[[#This Row],[Order Priority]]=Introduction!$B$43,1,0)</f>
        <v>1</v>
      </c>
      <c r="K1054" s="42">
        <f>IF(Table2[[#This Row],[Order Priority]]=Introduction!$B$44,1,0)</f>
        <v>0</v>
      </c>
      <c r="L1054" s="42">
        <f>IF(Table2[[#This Row],[Order Priority]]=Introduction!$B$45,1,0)</f>
        <v>0</v>
      </c>
      <c r="M1054" s="42">
        <f>IF(Table2[[#This Row],[Ship Mode]]=Introduction!$C$42,1,0)</f>
        <v>0</v>
      </c>
      <c r="N1054" s="41">
        <f>IF(Table2[[#This Row],[Ship Mode]]=Introduction!$C$44,1,0)</f>
        <v>1</v>
      </c>
      <c r="O1054" s="41">
        <f>IF(Table2[[#This Row],[Customer Segment]]=Introduction!$D$45,1,0)</f>
        <v>0</v>
      </c>
      <c r="P1054" s="41">
        <f>IF(Table2[[#This Row],[Customer Segment]]=Introduction!$D$42,1,0)</f>
        <v>0</v>
      </c>
      <c r="Q1054" s="41">
        <f>IF(Table2[[#This Row],[Customer Segment]]=Introduction!$D$44,1,0)</f>
        <v>1</v>
      </c>
      <c r="R1054" s="34">
        <v>129.47999999999999</v>
      </c>
      <c r="S10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93.229692692749495</v>
      </c>
    </row>
    <row r="1055" spans="1:19" x14ac:dyDescent="0.2">
      <c r="A1055" s="1" t="s">
        <v>13</v>
      </c>
      <c r="B1055" s="1" t="s">
        <v>14</v>
      </c>
      <c r="C1055" s="1" t="s">
        <v>47</v>
      </c>
      <c r="D1055" s="39">
        <v>0.1</v>
      </c>
      <c r="E1055" s="39">
        <v>22.38</v>
      </c>
      <c r="F1055" s="39">
        <v>15.1</v>
      </c>
      <c r="G1055" s="39">
        <v>0.38</v>
      </c>
      <c r="H1055" s="39">
        <v>-107.51349999999999</v>
      </c>
      <c r="I1055" s="42">
        <f>IF(Table2[[#This Row],[Order Priority]]=Introduction!$B$42,1,0)</f>
        <v>0</v>
      </c>
      <c r="J1055" s="42">
        <f>IF(Table2[[#This Row],[Order Priority]]=Introduction!$B$43,1,0)</f>
        <v>1</v>
      </c>
      <c r="K1055" s="42">
        <f>IF(Table2[[#This Row],[Order Priority]]=Introduction!$B$44,1,0)</f>
        <v>0</v>
      </c>
      <c r="L1055" s="42">
        <f>IF(Table2[[#This Row],[Order Priority]]=Introduction!$B$45,1,0)</f>
        <v>0</v>
      </c>
      <c r="M1055" s="42">
        <f>IF(Table2[[#This Row],[Ship Mode]]=Introduction!$C$42,1,0)</f>
        <v>0</v>
      </c>
      <c r="N1055" s="41">
        <f>IF(Table2[[#This Row],[Ship Mode]]=Introduction!$C$44,1,0)</f>
        <v>1</v>
      </c>
      <c r="O1055" s="41">
        <f>IF(Table2[[#This Row],[Customer Segment]]=Introduction!$D$45,1,0)</f>
        <v>0</v>
      </c>
      <c r="P1055" s="41">
        <f>IF(Table2[[#This Row],[Customer Segment]]=Introduction!$D$42,1,0)</f>
        <v>0</v>
      </c>
      <c r="Q1055" s="41">
        <f>IF(Table2[[#This Row],[Customer Segment]]=Introduction!$D$44,1,0)</f>
        <v>1</v>
      </c>
      <c r="R1055" s="1">
        <v>152.11000000000001</v>
      </c>
      <c r="S10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292.06485224300468</v>
      </c>
    </row>
    <row r="1056" spans="1:19" x14ac:dyDescent="0.2">
      <c r="A1056" s="1" t="s">
        <v>13</v>
      </c>
      <c r="B1056" s="1" t="s">
        <v>14</v>
      </c>
      <c r="C1056" s="1" t="s">
        <v>47</v>
      </c>
      <c r="D1056" s="37">
        <v>0.04</v>
      </c>
      <c r="E1056" s="37">
        <v>6.98</v>
      </c>
      <c r="F1056" s="37">
        <v>2.83</v>
      </c>
      <c r="G1056" s="37">
        <v>0.37</v>
      </c>
      <c r="H1056" s="37">
        <v>24.819299999999998</v>
      </c>
      <c r="I1056" s="42">
        <f>IF(Table2[[#This Row],[Order Priority]]=Introduction!$B$42,1,0)</f>
        <v>0</v>
      </c>
      <c r="J1056" s="42">
        <f>IF(Table2[[#This Row],[Order Priority]]=Introduction!$B$43,1,0)</f>
        <v>1</v>
      </c>
      <c r="K1056" s="42">
        <f>IF(Table2[[#This Row],[Order Priority]]=Introduction!$B$44,1,0)</f>
        <v>0</v>
      </c>
      <c r="L1056" s="42">
        <f>IF(Table2[[#This Row],[Order Priority]]=Introduction!$B$45,1,0)</f>
        <v>0</v>
      </c>
      <c r="M1056" s="42">
        <f>IF(Table2[[#This Row],[Ship Mode]]=Introduction!$C$42,1,0)</f>
        <v>0</v>
      </c>
      <c r="N1056" s="41">
        <f>IF(Table2[[#This Row],[Ship Mode]]=Introduction!$C$44,1,0)</f>
        <v>1</v>
      </c>
      <c r="O1056" s="41">
        <f>IF(Table2[[#This Row],[Customer Segment]]=Introduction!$D$45,1,0)</f>
        <v>0</v>
      </c>
      <c r="P1056" s="41">
        <f>IF(Table2[[#This Row],[Customer Segment]]=Introduction!$D$42,1,0)</f>
        <v>0</v>
      </c>
      <c r="Q1056" s="41">
        <f>IF(Table2[[#This Row],[Customer Segment]]=Introduction!$D$44,1,0)</f>
        <v>1</v>
      </c>
      <c r="R1056" s="34">
        <v>35.97</v>
      </c>
      <c r="S10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71.529870817461557</v>
      </c>
    </row>
    <row r="1057" spans="1:19" x14ac:dyDescent="0.2">
      <c r="A1057" s="1" t="s">
        <v>13</v>
      </c>
      <c r="B1057" s="1" t="s">
        <v>14</v>
      </c>
      <c r="C1057" s="1" t="s">
        <v>15</v>
      </c>
      <c r="D1057" s="39">
        <v>0.05</v>
      </c>
      <c r="E1057" s="39">
        <v>85.99</v>
      </c>
      <c r="F1057" s="39">
        <v>0.99</v>
      </c>
      <c r="G1057" s="39">
        <v>0.55000000000000004</v>
      </c>
      <c r="H1057" s="39">
        <v>36.216000000000001</v>
      </c>
      <c r="I1057" s="42">
        <f>IF(Table2[[#This Row],[Order Priority]]=Introduction!$B$42,1,0)</f>
        <v>0</v>
      </c>
      <c r="J1057" s="42">
        <f>IF(Table2[[#This Row],[Order Priority]]=Introduction!$B$43,1,0)</f>
        <v>1</v>
      </c>
      <c r="K1057" s="42">
        <f>IF(Table2[[#This Row],[Order Priority]]=Introduction!$B$44,1,0)</f>
        <v>0</v>
      </c>
      <c r="L1057" s="42">
        <f>IF(Table2[[#This Row],[Order Priority]]=Introduction!$B$45,1,0)</f>
        <v>0</v>
      </c>
      <c r="M1057" s="42">
        <f>IF(Table2[[#This Row],[Ship Mode]]=Introduction!$C$42,1,0)</f>
        <v>0</v>
      </c>
      <c r="N1057" s="41">
        <f>IF(Table2[[#This Row],[Ship Mode]]=Introduction!$C$44,1,0)</f>
        <v>1</v>
      </c>
      <c r="O1057" s="41">
        <f>IF(Table2[[#This Row],[Customer Segment]]=Introduction!$D$45,1,0)</f>
        <v>0</v>
      </c>
      <c r="P1057" s="41">
        <f>IF(Table2[[#This Row],[Customer Segment]]=Introduction!$D$42,1,0)</f>
        <v>1</v>
      </c>
      <c r="Q1057" s="41">
        <f>IF(Table2[[#This Row],[Customer Segment]]=Introduction!$D$44,1,0)</f>
        <v>0</v>
      </c>
      <c r="R1057" s="1">
        <v>291.64</v>
      </c>
      <c r="S10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363.52604271876379</v>
      </c>
    </row>
    <row r="1058" spans="1:19" x14ac:dyDescent="0.2">
      <c r="A1058" s="1" t="s">
        <v>46</v>
      </c>
      <c r="B1058" s="1" t="s">
        <v>2</v>
      </c>
      <c r="C1058" s="1" t="s">
        <v>47</v>
      </c>
      <c r="D1058" s="37">
        <v>0.03</v>
      </c>
      <c r="E1058" s="37">
        <v>320.64</v>
      </c>
      <c r="F1058" s="37">
        <v>29.2</v>
      </c>
      <c r="G1058" s="37">
        <v>0.66</v>
      </c>
      <c r="H1058" s="37">
        <v>429.75435599999997</v>
      </c>
      <c r="I1058" s="42">
        <f>IF(Table2[[#This Row],[Order Priority]]=Introduction!$B$42,1,0)</f>
        <v>0</v>
      </c>
      <c r="J1058" s="42">
        <f>IF(Table2[[#This Row],[Order Priority]]=Introduction!$B$43,1,0)</f>
        <v>0</v>
      </c>
      <c r="K1058" s="42">
        <f>IF(Table2[[#This Row],[Order Priority]]=Introduction!$B$44,1,0)</f>
        <v>0</v>
      </c>
      <c r="L1058" s="42">
        <f>IF(Table2[[#This Row],[Order Priority]]=Introduction!$B$45,1,0)</f>
        <v>0</v>
      </c>
      <c r="M1058" s="42">
        <f>IF(Table2[[#This Row],[Ship Mode]]=Introduction!$C$42,1,0)</f>
        <v>1</v>
      </c>
      <c r="N1058" s="41">
        <f>IF(Table2[[#This Row],[Ship Mode]]=Introduction!$C$44,1,0)</f>
        <v>0</v>
      </c>
      <c r="O1058" s="41">
        <f>IF(Table2[[#This Row],[Customer Segment]]=Introduction!$D$45,1,0)</f>
        <v>0</v>
      </c>
      <c r="P1058" s="41">
        <f>IF(Table2[[#This Row],[Customer Segment]]=Introduction!$D$42,1,0)</f>
        <v>0</v>
      </c>
      <c r="Q1058" s="41">
        <f>IF(Table2[[#This Row],[Customer Segment]]=Introduction!$D$44,1,0)</f>
        <v>1</v>
      </c>
      <c r="R1058" s="34">
        <v>2233.46</v>
      </c>
      <c r="S10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2845.3969425048331</v>
      </c>
    </row>
    <row r="1059" spans="1:19" x14ac:dyDescent="0.2">
      <c r="A1059" s="1" t="s">
        <v>46</v>
      </c>
      <c r="B1059" s="1" t="s">
        <v>14</v>
      </c>
      <c r="C1059" s="1" t="s">
        <v>70</v>
      </c>
      <c r="D1059" s="39">
        <v>0.1</v>
      </c>
      <c r="E1059" s="39">
        <v>36.549999999999997</v>
      </c>
      <c r="F1059" s="39">
        <v>13.89</v>
      </c>
      <c r="G1059" s="39">
        <v>0.41</v>
      </c>
      <c r="H1059" s="39">
        <v>-89.572000000000003</v>
      </c>
      <c r="I1059" s="42">
        <f>IF(Table2[[#This Row],[Order Priority]]=Introduction!$B$42,1,0)</f>
        <v>0</v>
      </c>
      <c r="J1059" s="42">
        <f>IF(Table2[[#This Row],[Order Priority]]=Introduction!$B$43,1,0)</f>
        <v>0</v>
      </c>
      <c r="K1059" s="42">
        <f>IF(Table2[[#This Row],[Order Priority]]=Introduction!$B$44,1,0)</f>
        <v>0</v>
      </c>
      <c r="L1059" s="42">
        <f>IF(Table2[[#This Row],[Order Priority]]=Introduction!$B$45,1,0)</f>
        <v>0</v>
      </c>
      <c r="M1059" s="42">
        <f>IF(Table2[[#This Row],[Ship Mode]]=Introduction!$C$42,1,0)</f>
        <v>0</v>
      </c>
      <c r="N1059" s="41">
        <f>IF(Table2[[#This Row],[Ship Mode]]=Introduction!$C$44,1,0)</f>
        <v>1</v>
      </c>
      <c r="O1059" s="41">
        <f>IF(Table2[[#This Row],[Customer Segment]]=Introduction!$D$45,1,0)</f>
        <v>0</v>
      </c>
      <c r="P1059" s="41">
        <f>IF(Table2[[#This Row],[Customer Segment]]=Introduction!$D$42,1,0)</f>
        <v>0</v>
      </c>
      <c r="Q1059" s="41">
        <f>IF(Table2[[#This Row],[Customer Segment]]=Introduction!$D$44,1,0)</f>
        <v>0</v>
      </c>
      <c r="R1059" s="1">
        <v>379.72</v>
      </c>
      <c r="S10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519.40497249957355</v>
      </c>
    </row>
    <row r="1060" spans="1:19" x14ac:dyDescent="0.2">
      <c r="A1060" s="1" t="s">
        <v>1</v>
      </c>
      <c r="B1060" s="1" t="s">
        <v>14</v>
      </c>
      <c r="C1060" s="1" t="s">
        <v>3</v>
      </c>
      <c r="D1060" s="37">
        <v>0.03</v>
      </c>
      <c r="E1060" s="37">
        <v>2.1800000000000002</v>
      </c>
      <c r="F1060" s="37">
        <v>1.38</v>
      </c>
      <c r="G1060" s="37">
        <v>0.44</v>
      </c>
      <c r="H1060" s="37">
        <v>-7.04</v>
      </c>
      <c r="I1060" s="42">
        <f>IF(Table2[[#This Row],[Order Priority]]=Introduction!$B$42,1,0)</f>
        <v>1</v>
      </c>
      <c r="J1060" s="42">
        <f>IF(Table2[[#This Row],[Order Priority]]=Introduction!$B$43,1,0)</f>
        <v>0</v>
      </c>
      <c r="K1060" s="42">
        <f>IF(Table2[[#This Row],[Order Priority]]=Introduction!$B$44,1,0)</f>
        <v>0</v>
      </c>
      <c r="L1060" s="42">
        <f>IF(Table2[[#This Row],[Order Priority]]=Introduction!$B$45,1,0)</f>
        <v>0</v>
      </c>
      <c r="M1060" s="42">
        <f>IF(Table2[[#This Row],[Ship Mode]]=Introduction!$C$42,1,0)</f>
        <v>0</v>
      </c>
      <c r="N1060" s="41">
        <f>IF(Table2[[#This Row],[Ship Mode]]=Introduction!$C$44,1,0)</f>
        <v>1</v>
      </c>
      <c r="O1060" s="41">
        <f>IF(Table2[[#This Row],[Customer Segment]]=Introduction!$D$45,1,0)</f>
        <v>1</v>
      </c>
      <c r="P1060" s="41">
        <f>IF(Table2[[#This Row],[Customer Segment]]=Introduction!$D$42,1,0)</f>
        <v>0</v>
      </c>
      <c r="Q1060" s="41">
        <f>IF(Table2[[#This Row],[Customer Segment]]=Introduction!$D$44,1,0)</f>
        <v>0</v>
      </c>
      <c r="R1060" s="34">
        <v>15.73</v>
      </c>
      <c r="S10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301.60406530180637</v>
      </c>
    </row>
    <row r="1061" spans="1:19" x14ac:dyDescent="0.2">
      <c r="A1061" s="1" t="s">
        <v>1</v>
      </c>
      <c r="B1061" s="1" t="s">
        <v>2</v>
      </c>
      <c r="C1061" s="1" t="s">
        <v>3</v>
      </c>
      <c r="D1061" s="39">
        <v>0.01</v>
      </c>
      <c r="E1061" s="39">
        <v>170.98</v>
      </c>
      <c r="F1061" s="39">
        <v>35.89</v>
      </c>
      <c r="G1061" s="39">
        <v>0.66</v>
      </c>
      <c r="H1061" s="39">
        <v>538.52</v>
      </c>
      <c r="I1061" s="42">
        <f>IF(Table2[[#This Row],[Order Priority]]=Introduction!$B$42,1,0)</f>
        <v>1</v>
      </c>
      <c r="J1061" s="42">
        <f>IF(Table2[[#This Row],[Order Priority]]=Introduction!$B$43,1,0)</f>
        <v>0</v>
      </c>
      <c r="K1061" s="42">
        <f>IF(Table2[[#This Row],[Order Priority]]=Introduction!$B$44,1,0)</f>
        <v>0</v>
      </c>
      <c r="L1061" s="42">
        <f>IF(Table2[[#This Row],[Order Priority]]=Introduction!$B$45,1,0)</f>
        <v>0</v>
      </c>
      <c r="M1061" s="42">
        <f>IF(Table2[[#This Row],[Ship Mode]]=Introduction!$C$42,1,0)</f>
        <v>1</v>
      </c>
      <c r="N1061" s="41">
        <f>IF(Table2[[#This Row],[Ship Mode]]=Introduction!$C$44,1,0)</f>
        <v>0</v>
      </c>
      <c r="O1061" s="41">
        <f>IF(Table2[[#This Row],[Customer Segment]]=Introduction!$D$45,1,0)</f>
        <v>1</v>
      </c>
      <c r="P1061" s="41">
        <f>IF(Table2[[#This Row],[Customer Segment]]=Introduction!$D$42,1,0)</f>
        <v>0</v>
      </c>
      <c r="Q1061" s="41">
        <f>IF(Table2[[#This Row],[Customer Segment]]=Introduction!$D$44,1,0)</f>
        <v>0</v>
      </c>
      <c r="R1061" s="1">
        <v>1719.07</v>
      </c>
      <c r="S10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2735.4949939448402</v>
      </c>
    </row>
    <row r="1062" spans="1:19" x14ac:dyDescent="0.2">
      <c r="A1062" s="1" t="s">
        <v>1</v>
      </c>
      <c r="B1062" s="1" t="s">
        <v>14</v>
      </c>
      <c r="C1062" s="1" t="s">
        <v>70</v>
      </c>
      <c r="D1062" s="37">
        <v>0.01</v>
      </c>
      <c r="E1062" s="37">
        <v>2.89</v>
      </c>
      <c r="F1062" s="37">
        <v>0.5</v>
      </c>
      <c r="G1062" s="37">
        <v>0.38</v>
      </c>
      <c r="H1062" s="37">
        <v>29.725200000000001</v>
      </c>
      <c r="I1062" s="42">
        <f>IF(Table2[[#This Row],[Order Priority]]=Introduction!$B$42,1,0)</f>
        <v>1</v>
      </c>
      <c r="J1062" s="42">
        <f>IF(Table2[[#This Row],[Order Priority]]=Introduction!$B$43,1,0)</f>
        <v>0</v>
      </c>
      <c r="K1062" s="42">
        <f>IF(Table2[[#This Row],[Order Priority]]=Introduction!$B$44,1,0)</f>
        <v>0</v>
      </c>
      <c r="L1062" s="42">
        <f>IF(Table2[[#This Row],[Order Priority]]=Introduction!$B$45,1,0)</f>
        <v>0</v>
      </c>
      <c r="M1062" s="42">
        <f>IF(Table2[[#This Row],[Ship Mode]]=Introduction!$C$42,1,0)</f>
        <v>0</v>
      </c>
      <c r="N1062" s="41">
        <f>IF(Table2[[#This Row],[Ship Mode]]=Introduction!$C$44,1,0)</f>
        <v>1</v>
      </c>
      <c r="O1062" s="41">
        <f>IF(Table2[[#This Row],[Customer Segment]]=Introduction!$D$45,1,0)</f>
        <v>0</v>
      </c>
      <c r="P1062" s="41">
        <f>IF(Table2[[#This Row],[Customer Segment]]=Introduction!$D$42,1,0)</f>
        <v>0</v>
      </c>
      <c r="Q1062" s="41">
        <f>IF(Table2[[#This Row],[Customer Segment]]=Introduction!$D$44,1,0)</f>
        <v>0</v>
      </c>
      <c r="R1062" s="34">
        <v>43.08</v>
      </c>
      <c r="S10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289.53684921381404</v>
      </c>
    </row>
    <row r="1063" spans="1:19" x14ac:dyDescent="0.2">
      <c r="A1063" s="1" t="s">
        <v>1</v>
      </c>
      <c r="B1063" s="1" t="s">
        <v>14</v>
      </c>
      <c r="C1063" s="1" t="s">
        <v>70</v>
      </c>
      <c r="D1063" s="39">
        <v>0</v>
      </c>
      <c r="E1063" s="39">
        <v>55.99</v>
      </c>
      <c r="F1063" s="39">
        <v>5</v>
      </c>
      <c r="G1063" s="39">
        <v>0.8</v>
      </c>
      <c r="H1063" s="39">
        <v>-187.11</v>
      </c>
      <c r="I1063" s="42">
        <f>IF(Table2[[#This Row],[Order Priority]]=Introduction!$B$42,1,0)</f>
        <v>1</v>
      </c>
      <c r="J1063" s="42">
        <f>IF(Table2[[#This Row],[Order Priority]]=Introduction!$B$43,1,0)</f>
        <v>0</v>
      </c>
      <c r="K1063" s="42">
        <f>IF(Table2[[#This Row],[Order Priority]]=Introduction!$B$44,1,0)</f>
        <v>0</v>
      </c>
      <c r="L1063" s="42">
        <f>IF(Table2[[#This Row],[Order Priority]]=Introduction!$B$45,1,0)</f>
        <v>0</v>
      </c>
      <c r="M1063" s="42">
        <f>IF(Table2[[#This Row],[Ship Mode]]=Introduction!$C$42,1,0)</f>
        <v>0</v>
      </c>
      <c r="N1063" s="41">
        <f>IF(Table2[[#This Row],[Ship Mode]]=Introduction!$C$44,1,0)</f>
        <v>1</v>
      </c>
      <c r="O1063" s="41">
        <f>IF(Table2[[#This Row],[Customer Segment]]=Introduction!$D$45,1,0)</f>
        <v>0</v>
      </c>
      <c r="P1063" s="41">
        <f>IF(Table2[[#This Row],[Customer Segment]]=Introduction!$D$42,1,0)</f>
        <v>0</v>
      </c>
      <c r="Q1063" s="41">
        <f>IF(Table2[[#This Row],[Customer Segment]]=Introduction!$D$44,1,0)</f>
        <v>0</v>
      </c>
      <c r="R1063" s="1">
        <v>258.93</v>
      </c>
      <c r="S10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713.94631609668579</v>
      </c>
    </row>
    <row r="1064" spans="1:19" x14ac:dyDescent="0.2">
      <c r="A1064" s="1" t="s">
        <v>1</v>
      </c>
      <c r="B1064" s="1" t="s">
        <v>63</v>
      </c>
      <c r="C1064" s="1" t="s">
        <v>70</v>
      </c>
      <c r="D1064" s="37">
        <v>7.0000000000000007E-2</v>
      </c>
      <c r="E1064" s="37">
        <v>5.18</v>
      </c>
      <c r="F1064" s="37">
        <v>5.74</v>
      </c>
      <c r="G1064" s="37">
        <v>0.36</v>
      </c>
      <c r="H1064" s="37">
        <v>-188.03399999999999</v>
      </c>
      <c r="I1064" s="42">
        <f>IF(Table2[[#This Row],[Order Priority]]=Introduction!$B$42,1,0)</f>
        <v>1</v>
      </c>
      <c r="J1064" s="42">
        <f>IF(Table2[[#This Row],[Order Priority]]=Introduction!$B$43,1,0)</f>
        <v>0</v>
      </c>
      <c r="K1064" s="42">
        <f>IF(Table2[[#This Row],[Order Priority]]=Introduction!$B$44,1,0)</f>
        <v>0</v>
      </c>
      <c r="L1064" s="42">
        <f>IF(Table2[[#This Row],[Order Priority]]=Introduction!$B$45,1,0)</f>
        <v>0</v>
      </c>
      <c r="M1064" s="42">
        <f>IF(Table2[[#This Row],[Ship Mode]]=Introduction!$C$42,1,0)</f>
        <v>0</v>
      </c>
      <c r="N1064" s="41">
        <f>IF(Table2[[#This Row],[Ship Mode]]=Introduction!$C$44,1,0)</f>
        <v>0</v>
      </c>
      <c r="O1064" s="41">
        <f>IF(Table2[[#This Row],[Customer Segment]]=Introduction!$D$45,1,0)</f>
        <v>0</v>
      </c>
      <c r="P1064" s="41">
        <f>IF(Table2[[#This Row],[Customer Segment]]=Introduction!$D$42,1,0)</f>
        <v>0</v>
      </c>
      <c r="Q1064" s="41">
        <f>IF(Table2[[#This Row],[Customer Segment]]=Introduction!$D$44,1,0)</f>
        <v>0</v>
      </c>
      <c r="R1064" s="34">
        <v>79.61</v>
      </c>
      <c r="S10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80.061069928776377</v>
      </c>
    </row>
    <row r="1065" spans="1:19" x14ac:dyDescent="0.2">
      <c r="A1065" s="1" t="s">
        <v>13</v>
      </c>
      <c r="B1065" s="1" t="s">
        <v>14</v>
      </c>
      <c r="C1065" s="1" t="s">
        <v>15</v>
      </c>
      <c r="D1065" s="39">
        <v>0.09</v>
      </c>
      <c r="E1065" s="39">
        <v>12.88</v>
      </c>
      <c r="F1065" s="39">
        <v>4.59</v>
      </c>
      <c r="G1065" s="39">
        <v>0.82</v>
      </c>
      <c r="H1065" s="39">
        <v>-175.13</v>
      </c>
      <c r="I1065" s="42">
        <f>IF(Table2[[#This Row],[Order Priority]]=Introduction!$B$42,1,0)</f>
        <v>0</v>
      </c>
      <c r="J1065" s="42">
        <f>IF(Table2[[#This Row],[Order Priority]]=Introduction!$B$43,1,0)</f>
        <v>1</v>
      </c>
      <c r="K1065" s="42">
        <f>IF(Table2[[#This Row],[Order Priority]]=Introduction!$B$44,1,0)</f>
        <v>0</v>
      </c>
      <c r="L1065" s="42">
        <f>IF(Table2[[#This Row],[Order Priority]]=Introduction!$B$45,1,0)</f>
        <v>0</v>
      </c>
      <c r="M1065" s="42">
        <f>IF(Table2[[#This Row],[Ship Mode]]=Introduction!$C$42,1,0)</f>
        <v>0</v>
      </c>
      <c r="N1065" s="41">
        <f>IF(Table2[[#This Row],[Ship Mode]]=Introduction!$C$44,1,0)</f>
        <v>1</v>
      </c>
      <c r="O1065" s="41">
        <f>IF(Table2[[#This Row],[Customer Segment]]=Introduction!$D$45,1,0)</f>
        <v>0</v>
      </c>
      <c r="P1065" s="41">
        <f>IF(Table2[[#This Row],[Customer Segment]]=Introduction!$D$42,1,0)</f>
        <v>1</v>
      </c>
      <c r="Q1065" s="41">
        <f>IF(Table2[[#This Row],[Customer Segment]]=Introduction!$D$44,1,0)</f>
        <v>0</v>
      </c>
      <c r="R1065" s="1">
        <v>158.13</v>
      </c>
      <c r="S10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215.52356367120061</v>
      </c>
    </row>
    <row r="1066" spans="1:19" x14ac:dyDescent="0.2">
      <c r="A1066" s="1" t="s">
        <v>13</v>
      </c>
      <c r="B1066" s="1" t="s">
        <v>63</v>
      </c>
      <c r="C1066" s="1" t="s">
        <v>15</v>
      </c>
      <c r="D1066" s="37">
        <v>0.02</v>
      </c>
      <c r="E1066" s="37">
        <v>45.99</v>
      </c>
      <c r="F1066" s="37">
        <v>4.99</v>
      </c>
      <c r="G1066" s="37">
        <v>0.56999999999999995</v>
      </c>
      <c r="H1066" s="37">
        <v>3.96</v>
      </c>
      <c r="I1066" s="42">
        <f>IF(Table2[[#This Row],[Order Priority]]=Introduction!$B$42,1,0)</f>
        <v>0</v>
      </c>
      <c r="J1066" s="42">
        <f>IF(Table2[[#This Row],[Order Priority]]=Introduction!$B$43,1,0)</f>
        <v>1</v>
      </c>
      <c r="K1066" s="42">
        <f>IF(Table2[[#This Row],[Order Priority]]=Introduction!$B$44,1,0)</f>
        <v>0</v>
      </c>
      <c r="L1066" s="42">
        <f>IF(Table2[[#This Row],[Order Priority]]=Introduction!$B$45,1,0)</f>
        <v>0</v>
      </c>
      <c r="M1066" s="42">
        <f>IF(Table2[[#This Row],[Ship Mode]]=Introduction!$C$42,1,0)</f>
        <v>0</v>
      </c>
      <c r="N1066" s="41">
        <f>IF(Table2[[#This Row],[Ship Mode]]=Introduction!$C$44,1,0)</f>
        <v>0</v>
      </c>
      <c r="O1066" s="41">
        <f>IF(Table2[[#This Row],[Customer Segment]]=Introduction!$D$45,1,0)</f>
        <v>0</v>
      </c>
      <c r="P1066" s="41">
        <f>IF(Table2[[#This Row],[Customer Segment]]=Introduction!$D$42,1,0)</f>
        <v>1</v>
      </c>
      <c r="Q1066" s="41">
        <f>IF(Table2[[#This Row],[Customer Segment]]=Introduction!$D$44,1,0)</f>
        <v>0</v>
      </c>
      <c r="R1066" s="34">
        <v>163.01</v>
      </c>
      <c r="S10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269.95838410144148</v>
      </c>
    </row>
    <row r="1067" spans="1:19" x14ac:dyDescent="0.2">
      <c r="A1067" s="1" t="s">
        <v>13</v>
      </c>
      <c r="B1067" s="1" t="s">
        <v>14</v>
      </c>
      <c r="C1067" s="1" t="s">
        <v>47</v>
      </c>
      <c r="D1067" s="39">
        <v>0.06</v>
      </c>
      <c r="E1067" s="39">
        <v>89.83</v>
      </c>
      <c r="F1067" s="39">
        <v>35</v>
      </c>
      <c r="G1067" s="39">
        <v>0.83</v>
      </c>
      <c r="H1067" s="39">
        <v>31.11</v>
      </c>
      <c r="I1067" s="42">
        <f>IF(Table2[[#This Row],[Order Priority]]=Introduction!$B$42,1,0)</f>
        <v>0</v>
      </c>
      <c r="J1067" s="42">
        <f>IF(Table2[[#This Row],[Order Priority]]=Introduction!$B$43,1,0)</f>
        <v>1</v>
      </c>
      <c r="K1067" s="42">
        <f>IF(Table2[[#This Row],[Order Priority]]=Introduction!$B$44,1,0)</f>
        <v>0</v>
      </c>
      <c r="L1067" s="42">
        <f>IF(Table2[[#This Row],[Order Priority]]=Introduction!$B$45,1,0)</f>
        <v>0</v>
      </c>
      <c r="M1067" s="42">
        <f>IF(Table2[[#This Row],[Ship Mode]]=Introduction!$C$42,1,0)</f>
        <v>0</v>
      </c>
      <c r="N1067" s="41">
        <f>IF(Table2[[#This Row],[Ship Mode]]=Introduction!$C$44,1,0)</f>
        <v>1</v>
      </c>
      <c r="O1067" s="41">
        <f>IF(Table2[[#This Row],[Customer Segment]]=Introduction!$D$45,1,0)</f>
        <v>0</v>
      </c>
      <c r="P1067" s="41">
        <f>IF(Table2[[#This Row],[Customer Segment]]=Introduction!$D$42,1,0)</f>
        <v>0</v>
      </c>
      <c r="Q1067" s="41">
        <f>IF(Table2[[#This Row],[Customer Segment]]=Introduction!$D$44,1,0)</f>
        <v>1</v>
      </c>
      <c r="R1067" s="1">
        <v>366.26</v>
      </c>
      <c r="S10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1595.8408384118829</v>
      </c>
    </row>
    <row r="1068" spans="1:19" x14ac:dyDescent="0.2">
      <c r="A1068" s="1" t="s">
        <v>13</v>
      </c>
      <c r="B1068" s="1" t="s">
        <v>14</v>
      </c>
      <c r="C1068" s="1" t="s">
        <v>47</v>
      </c>
      <c r="D1068" s="37">
        <v>0.1</v>
      </c>
      <c r="E1068" s="37">
        <v>13.43</v>
      </c>
      <c r="F1068" s="37">
        <v>5.5</v>
      </c>
      <c r="G1068" s="37">
        <v>0.56999999999999995</v>
      </c>
      <c r="H1068" s="37">
        <v>358.29539999999997</v>
      </c>
      <c r="I1068" s="42">
        <f>IF(Table2[[#This Row],[Order Priority]]=Introduction!$B$42,1,0)</f>
        <v>0</v>
      </c>
      <c r="J1068" s="42">
        <f>IF(Table2[[#This Row],[Order Priority]]=Introduction!$B$43,1,0)</f>
        <v>1</v>
      </c>
      <c r="K1068" s="42">
        <f>IF(Table2[[#This Row],[Order Priority]]=Introduction!$B$44,1,0)</f>
        <v>0</v>
      </c>
      <c r="L1068" s="42">
        <f>IF(Table2[[#This Row],[Order Priority]]=Introduction!$B$45,1,0)</f>
        <v>0</v>
      </c>
      <c r="M1068" s="42">
        <f>IF(Table2[[#This Row],[Ship Mode]]=Introduction!$C$42,1,0)</f>
        <v>0</v>
      </c>
      <c r="N1068" s="41">
        <f>IF(Table2[[#This Row],[Ship Mode]]=Introduction!$C$44,1,0)</f>
        <v>1</v>
      </c>
      <c r="O1068" s="41">
        <f>IF(Table2[[#This Row],[Customer Segment]]=Introduction!$D$45,1,0)</f>
        <v>0</v>
      </c>
      <c r="P1068" s="41">
        <f>IF(Table2[[#This Row],[Customer Segment]]=Introduction!$D$42,1,0)</f>
        <v>0</v>
      </c>
      <c r="Q1068" s="41">
        <f>IF(Table2[[#This Row],[Customer Segment]]=Introduction!$D$44,1,0)</f>
        <v>1</v>
      </c>
      <c r="R1068" s="34">
        <v>157.99</v>
      </c>
      <c r="S10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633.61044737000202</v>
      </c>
    </row>
    <row r="1069" spans="1:19" x14ac:dyDescent="0.2">
      <c r="A1069" s="1" t="s">
        <v>13</v>
      </c>
      <c r="B1069" s="1" t="s">
        <v>14</v>
      </c>
      <c r="C1069" s="1" t="s">
        <v>47</v>
      </c>
      <c r="D1069" s="39">
        <v>0.01</v>
      </c>
      <c r="E1069" s="39">
        <v>125.99</v>
      </c>
      <c r="F1069" s="39">
        <v>7.69</v>
      </c>
      <c r="G1069" s="39">
        <v>0.57999999999999996</v>
      </c>
      <c r="H1069" s="39">
        <v>8.3219999999999992</v>
      </c>
      <c r="I1069" s="42">
        <f>IF(Table2[[#This Row],[Order Priority]]=Introduction!$B$42,1,0)</f>
        <v>0</v>
      </c>
      <c r="J1069" s="42">
        <f>IF(Table2[[#This Row],[Order Priority]]=Introduction!$B$43,1,0)</f>
        <v>1</v>
      </c>
      <c r="K1069" s="42">
        <f>IF(Table2[[#This Row],[Order Priority]]=Introduction!$B$44,1,0)</f>
        <v>0</v>
      </c>
      <c r="L1069" s="42">
        <f>IF(Table2[[#This Row],[Order Priority]]=Introduction!$B$45,1,0)</f>
        <v>0</v>
      </c>
      <c r="M1069" s="42">
        <f>IF(Table2[[#This Row],[Ship Mode]]=Introduction!$C$42,1,0)</f>
        <v>0</v>
      </c>
      <c r="N1069" s="41">
        <f>IF(Table2[[#This Row],[Ship Mode]]=Introduction!$C$44,1,0)</f>
        <v>1</v>
      </c>
      <c r="O1069" s="41">
        <f>IF(Table2[[#This Row],[Customer Segment]]=Introduction!$D$45,1,0)</f>
        <v>0</v>
      </c>
      <c r="P1069" s="41">
        <f>IF(Table2[[#This Row],[Customer Segment]]=Introduction!$D$42,1,0)</f>
        <v>0</v>
      </c>
      <c r="Q1069" s="41">
        <f>IF(Table2[[#This Row],[Customer Segment]]=Introduction!$D$44,1,0)</f>
        <v>1</v>
      </c>
      <c r="R1069" s="1">
        <v>1212.8800000000001</v>
      </c>
      <c r="S10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756.21643509697628</v>
      </c>
    </row>
    <row r="1070" spans="1:19" x14ac:dyDescent="0.2">
      <c r="A1070" s="1" t="s">
        <v>23</v>
      </c>
      <c r="B1070" s="1" t="s">
        <v>63</v>
      </c>
      <c r="C1070" s="1" t="s">
        <v>70</v>
      </c>
      <c r="D1070" s="37">
        <v>0.01</v>
      </c>
      <c r="E1070" s="37">
        <v>13.43</v>
      </c>
      <c r="F1070" s="37">
        <v>5.5</v>
      </c>
      <c r="G1070" s="37">
        <v>0.56999999999999995</v>
      </c>
      <c r="H1070" s="37">
        <v>-313.02179999999998</v>
      </c>
      <c r="I1070" s="42">
        <f>IF(Table2[[#This Row],[Order Priority]]=Introduction!$B$42,1,0)</f>
        <v>0</v>
      </c>
      <c r="J1070" s="42">
        <f>IF(Table2[[#This Row],[Order Priority]]=Introduction!$B$43,1,0)</f>
        <v>0</v>
      </c>
      <c r="K1070" s="42">
        <f>IF(Table2[[#This Row],[Order Priority]]=Introduction!$B$44,1,0)</f>
        <v>1</v>
      </c>
      <c r="L1070" s="42">
        <f>IF(Table2[[#This Row],[Order Priority]]=Introduction!$B$45,1,0)</f>
        <v>0</v>
      </c>
      <c r="M1070" s="42">
        <f>IF(Table2[[#This Row],[Ship Mode]]=Introduction!$C$42,1,0)</f>
        <v>0</v>
      </c>
      <c r="N1070" s="41">
        <f>IF(Table2[[#This Row],[Ship Mode]]=Introduction!$C$44,1,0)</f>
        <v>0</v>
      </c>
      <c r="O1070" s="41">
        <f>IF(Table2[[#This Row],[Customer Segment]]=Introduction!$D$45,1,0)</f>
        <v>0</v>
      </c>
      <c r="P1070" s="41">
        <f>IF(Table2[[#This Row],[Customer Segment]]=Introduction!$D$42,1,0)</f>
        <v>0</v>
      </c>
      <c r="Q1070" s="41">
        <f>IF(Table2[[#This Row],[Customer Segment]]=Introduction!$D$44,1,0)</f>
        <v>0</v>
      </c>
      <c r="R1070" s="34">
        <v>99.75</v>
      </c>
      <c r="S10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-24.758348791768157</v>
      </c>
    </row>
    <row r="1071" spans="1:19" x14ac:dyDescent="0.2">
      <c r="A1071" s="1" t="s">
        <v>23</v>
      </c>
      <c r="B1071" s="1" t="s">
        <v>14</v>
      </c>
      <c r="C1071" s="1" t="s">
        <v>15</v>
      </c>
      <c r="D1071" s="39">
        <v>0.06</v>
      </c>
      <c r="E1071" s="39">
        <v>60.65</v>
      </c>
      <c r="F1071" s="39">
        <v>12.23</v>
      </c>
      <c r="G1071" s="39">
        <v>0.64</v>
      </c>
      <c r="H1071" s="39">
        <v>427.00650000000002</v>
      </c>
      <c r="I1071" s="42">
        <f>IF(Table2[[#This Row],[Order Priority]]=Introduction!$B$42,1,0)</f>
        <v>0</v>
      </c>
      <c r="J1071" s="42">
        <f>IF(Table2[[#This Row],[Order Priority]]=Introduction!$B$43,1,0)</f>
        <v>0</v>
      </c>
      <c r="K1071" s="42">
        <f>IF(Table2[[#This Row],[Order Priority]]=Introduction!$B$44,1,0)</f>
        <v>1</v>
      </c>
      <c r="L1071" s="42">
        <f>IF(Table2[[#This Row],[Order Priority]]=Introduction!$B$45,1,0)</f>
        <v>0</v>
      </c>
      <c r="M1071" s="42">
        <f>IF(Table2[[#This Row],[Ship Mode]]=Introduction!$C$42,1,0)</f>
        <v>0</v>
      </c>
      <c r="N1071" s="41">
        <f>IF(Table2[[#This Row],[Ship Mode]]=Introduction!$C$44,1,0)</f>
        <v>1</v>
      </c>
      <c r="O1071" s="41">
        <f>IF(Table2[[#This Row],[Customer Segment]]=Introduction!$D$45,1,0)</f>
        <v>0</v>
      </c>
      <c r="P1071" s="41">
        <f>IF(Table2[[#This Row],[Customer Segment]]=Introduction!$D$42,1,0)</f>
        <v>1</v>
      </c>
      <c r="Q1071" s="41">
        <f>IF(Table2[[#This Row],[Customer Segment]]=Introduction!$D$44,1,0)</f>
        <v>0</v>
      </c>
      <c r="R1071" s="1">
        <v>618.85</v>
      </c>
      <c r="S10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1145.4320801733793</v>
      </c>
    </row>
    <row r="1072" spans="1:19" x14ac:dyDescent="0.2">
      <c r="A1072" s="1" t="s">
        <v>23</v>
      </c>
      <c r="B1072" s="1" t="s">
        <v>14</v>
      </c>
      <c r="C1072" s="1" t="s">
        <v>47</v>
      </c>
      <c r="D1072" s="37">
        <v>0.05</v>
      </c>
      <c r="E1072" s="37">
        <v>4.84</v>
      </c>
      <c r="F1072" s="37">
        <v>0.71</v>
      </c>
      <c r="G1072" s="37">
        <v>0.52</v>
      </c>
      <c r="H1072" s="37">
        <v>13.4481</v>
      </c>
      <c r="I1072" s="42">
        <f>IF(Table2[[#This Row],[Order Priority]]=Introduction!$B$42,1,0)</f>
        <v>0</v>
      </c>
      <c r="J1072" s="42">
        <f>IF(Table2[[#This Row],[Order Priority]]=Introduction!$B$43,1,0)</f>
        <v>0</v>
      </c>
      <c r="K1072" s="42">
        <f>IF(Table2[[#This Row],[Order Priority]]=Introduction!$B$44,1,0)</f>
        <v>1</v>
      </c>
      <c r="L1072" s="42">
        <f>IF(Table2[[#This Row],[Order Priority]]=Introduction!$B$45,1,0)</f>
        <v>0</v>
      </c>
      <c r="M1072" s="42">
        <f>IF(Table2[[#This Row],[Ship Mode]]=Introduction!$C$42,1,0)</f>
        <v>0</v>
      </c>
      <c r="N1072" s="41">
        <f>IF(Table2[[#This Row],[Ship Mode]]=Introduction!$C$44,1,0)</f>
        <v>1</v>
      </c>
      <c r="O1072" s="41">
        <f>IF(Table2[[#This Row],[Customer Segment]]=Introduction!$D$45,1,0)</f>
        <v>0</v>
      </c>
      <c r="P1072" s="41">
        <f>IF(Table2[[#This Row],[Customer Segment]]=Introduction!$D$42,1,0)</f>
        <v>0</v>
      </c>
      <c r="Q1072" s="41">
        <f>IF(Table2[[#This Row],[Customer Segment]]=Introduction!$D$44,1,0)</f>
        <v>1</v>
      </c>
      <c r="R1072" s="34">
        <v>19.489999999999998</v>
      </c>
      <c r="S10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194.9110383855394</v>
      </c>
    </row>
    <row r="1073" spans="1:19" x14ac:dyDescent="0.2">
      <c r="A1073" s="1" t="s">
        <v>92</v>
      </c>
      <c r="B1073" s="1" t="s">
        <v>2</v>
      </c>
      <c r="C1073" s="1" t="s">
        <v>15</v>
      </c>
      <c r="D1073" s="39">
        <v>0.04</v>
      </c>
      <c r="E1073" s="39">
        <v>300.98</v>
      </c>
      <c r="F1073" s="39">
        <v>54.92</v>
      </c>
      <c r="G1073" s="39">
        <v>0.55000000000000004</v>
      </c>
      <c r="H1073" s="39">
        <v>2023.75</v>
      </c>
      <c r="I1073" s="42">
        <f>IF(Table2[[#This Row],[Order Priority]]=Introduction!$B$42,1,0)</f>
        <v>0</v>
      </c>
      <c r="J1073" s="42">
        <f>IF(Table2[[#This Row],[Order Priority]]=Introduction!$B$43,1,0)</f>
        <v>0</v>
      </c>
      <c r="K1073" s="42">
        <f>IF(Table2[[#This Row],[Order Priority]]=Introduction!$B$44,1,0)</f>
        <v>0</v>
      </c>
      <c r="L1073" s="42">
        <f>IF(Table2[[#This Row],[Order Priority]]=Introduction!$B$45,1,0)</f>
        <v>1</v>
      </c>
      <c r="M1073" s="42">
        <f>IF(Table2[[#This Row],[Ship Mode]]=Introduction!$C$42,1,0)</f>
        <v>1</v>
      </c>
      <c r="N1073" s="41">
        <f>IF(Table2[[#This Row],[Ship Mode]]=Introduction!$C$44,1,0)</f>
        <v>0</v>
      </c>
      <c r="O1073" s="41">
        <f>IF(Table2[[#This Row],[Customer Segment]]=Introduction!$D$45,1,0)</f>
        <v>0</v>
      </c>
      <c r="P1073" s="41">
        <f>IF(Table2[[#This Row],[Customer Segment]]=Introduction!$D$42,1,0)</f>
        <v>1</v>
      </c>
      <c r="Q1073" s="41">
        <f>IF(Table2[[#This Row],[Customer Segment]]=Introduction!$D$44,1,0)</f>
        <v>0</v>
      </c>
      <c r="R1073" s="1">
        <v>9459.94</v>
      </c>
      <c r="S10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4781.2956413681077</v>
      </c>
    </row>
    <row r="1074" spans="1:19" x14ac:dyDescent="0.2">
      <c r="A1074" s="1" t="s">
        <v>92</v>
      </c>
      <c r="B1074" s="1" t="s">
        <v>2</v>
      </c>
      <c r="C1074" s="1" t="s">
        <v>15</v>
      </c>
      <c r="D1074" s="37">
        <v>0.04</v>
      </c>
      <c r="E1074" s="37">
        <v>300.98</v>
      </c>
      <c r="F1074" s="37">
        <v>54.92</v>
      </c>
      <c r="G1074" s="37">
        <v>0.55000000000000004</v>
      </c>
      <c r="H1074" s="37">
        <v>1684.4763</v>
      </c>
      <c r="I1074" s="42">
        <f>IF(Table2[[#This Row],[Order Priority]]=Introduction!$B$42,1,0)</f>
        <v>0</v>
      </c>
      <c r="J1074" s="42">
        <f>IF(Table2[[#This Row],[Order Priority]]=Introduction!$B$43,1,0)</f>
        <v>0</v>
      </c>
      <c r="K1074" s="42">
        <f>IF(Table2[[#This Row],[Order Priority]]=Introduction!$B$44,1,0)</f>
        <v>0</v>
      </c>
      <c r="L1074" s="42">
        <f>IF(Table2[[#This Row],[Order Priority]]=Introduction!$B$45,1,0)</f>
        <v>1</v>
      </c>
      <c r="M1074" s="42">
        <f>IF(Table2[[#This Row],[Ship Mode]]=Introduction!$C$42,1,0)</f>
        <v>1</v>
      </c>
      <c r="N1074" s="41">
        <f>IF(Table2[[#This Row],[Ship Mode]]=Introduction!$C$44,1,0)</f>
        <v>0</v>
      </c>
      <c r="O1074" s="41">
        <f>IF(Table2[[#This Row],[Customer Segment]]=Introduction!$D$45,1,0)</f>
        <v>0</v>
      </c>
      <c r="P1074" s="41">
        <f>IF(Table2[[#This Row],[Customer Segment]]=Introduction!$D$42,1,0)</f>
        <v>1</v>
      </c>
      <c r="Q1074" s="41">
        <f>IF(Table2[[#This Row],[Customer Segment]]=Introduction!$D$44,1,0)</f>
        <v>0</v>
      </c>
      <c r="R1074" s="34">
        <v>2441.27</v>
      </c>
      <c r="S10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4433.8706456402706</v>
      </c>
    </row>
    <row r="1075" spans="1:19" x14ac:dyDescent="0.2">
      <c r="A1075" s="1" t="s">
        <v>92</v>
      </c>
      <c r="B1075" s="1" t="s">
        <v>14</v>
      </c>
      <c r="C1075" s="1" t="s">
        <v>47</v>
      </c>
      <c r="D1075" s="39">
        <v>0</v>
      </c>
      <c r="E1075" s="39">
        <v>8.34</v>
      </c>
      <c r="F1075" s="39">
        <v>4.82</v>
      </c>
      <c r="G1075" s="39">
        <v>0.4</v>
      </c>
      <c r="H1075" s="39">
        <v>-5.05</v>
      </c>
      <c r="I1075" s="42">
        <f>IF(Table2[[#This Row],[Order Priority]]=Introduction!$B$42,1,0)</f>
        <v>0</v>
      </c>
      <c r="J1075" s="42">
        <f>IF(Table2[[#This Row],[Order Priority]]=Introduction!$B$43,1,0)</f>
        <v>0</v>
      </c>
      <c r="K1075" s="42">
        <f>IF(Table2[[#This Row],[Order Priority]]=Introduction!$B$44,1,0)</f>
        <v>0</v>
      </c>
      <c r="L1075" s="42">
        <f>IF(Table2[[#This Row],[Order Priority]]=Introduction!$B$45,1,0)</f>
        <v>1</v>
      </c>
      <c r="M1075" s="42">
        <f>IF(Table2[[#This Row],[Ship Mode]]=Introduction!$C$42,1,0)</f>
        <v>0</v>
      </c>
      <c r="N1075" s="41">
        <f>IF(Table2[[#This Row],[Ship Mode]]=Introduction!$C$44,1,0)</f>
        <v>1</v>
      </c>
      <c r="O1075" s="41">
        <f>IF(Table2[[#This Row],[Customer Segment]]=Introduction!$D$45,1,0)</f>
        <v>0</v>
      </c>
      <c r="P1075" s="41">
        <f>IF(Table2[[#This Row],[Customer Segment]]=Introduction!$D$42,1,0)</f>
        <v>0</v>
      </c>
      <c r="Q1075" s="41">
        <f>IF(Table2[[#This Row],[Customer Segment]]=Introduction!$D$44,1,0)</f>
        <v>1</v>
      </c>
      <c r="R1075" s="1">
        <v>76.23</v>
      </c>
      <c r="S10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166.82700688720755</v>
      </c>
    </row>
    <row r="1076" spans="1:19" x14ac:dyDescent="0.2">
      <c r="A1076" s="1" t="s">
        <v>13</v>
      </c>
      <c r="B1076" s="1" t="s">
        <v>63</v>
      </c>
      <c r="C1076" s="1" t="s">
        <v>3</v>
      </c>
      <c r="D1076" s="37">
        <v>0.1</v>
      </c>
      <c r="E1076" s="37">
        <v>65.989999999999995</v>
      </c>
      <c r="F1076" s="37">
        <v>3.99</v>
      </c>
      <c r="G1076" s="37">
        <v>0.59</v>
      </c>
      <c r="H1076" s="37">
        <v>-88.624799999999993</v>
      </c>
      <c r="I1076" s="42">
        <f>IF(Table2[[#This Row],[Order Priority]]=Introduction!$B$42,1,0)</f>
        <v>0</v>
      </c>
      <c r="J1076" s="42">
        <f>IF(Table2[[#This Row],[Order Priority]]=Introduction!$B$43,1,0)</f>
        <v>1</v>
      </c>
      <c r="K1076" s="42">
        <f>IF(Table2[[#This Row],[Order Priority]]=Introduction!$B$44,1,0)</f>
        <v>0</v>
      </c>
      <c r="L1076" s="42">
        <f>IF(Table2[[#This Row],[Order Priority]]=Introduction!$B$45,1,0)</f>
        <v>0</v>
      </c>
      <c r="M1076" s="42">
        <f>IF(Table2[[#This Row],[Ship Mode]]=Introduction!$C$42,1,0)</f>
        <v>0</v>
      </c>
      <c r="N1076" s="41">
        <f>IF(Table2[[#This Row],[Ship Mode]]=Introduction!$C$44,1,0)</f>
        <v>0</v>
      </c>
      <c r="O1076" s="41">
        <f>IF(Table2[[#This Row],[Customer Segment]]=Introduction!$D$45,1,0)</f>
        <v>1</v>
      </c>
      <c r="P1076" s="41">
        <f>IF(Table2[[#This Row],[Customer Segment]]=Introduction!$D$42,1,0)</f>
        <v>0</v>
      </c>
      <c r="Q1076" s="41">
        <f>IF(Table2[[#This Row],[Customer Segment]]=Introduction!$D$44,1,0)</f>
        <v>0</v>
      </c>
      <c r="R1076" s="34">
        <v>272.86</v>
      </c>
      <c r="S10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193.82904345101511</v>
      </c>
    </row>
    <row r="1077" spans="1:19" x14ac:dyDescent="0.2">
      <c r="A1077" s="1" t="s">
        <v>13</v>
      </c>
      <c r="B1077" s="1" t="s">
        <v>14</v>
      </c>
      <c r="C1077" s="1" t="s">
        <v>15</v>
      </c>
      <c r="D1077" s="39">
        <v>0.09</v>
      </c>
      <c r="E1077" s="39">
        <v>77.510000000000005</v>
      </c>
      <c r="F1077" s="39">
        <v>4</v>
      </c>
      <c r="G1077" s="39">
        <v>0.76</v>
      </c>
      <c r="H1077" s="39">
        <v>-387.1044</v>
      </c>
      <c r="I1077" s="42">
        <f>IF(Table2[[#This Row],[Order Priority]]=Introduction!$B$42,1,0)</f>
        <v>0</v>
      </c>
      <c r="J1077" s="42">
        <f>IF(Table2[[#This Row],[Order Priority]]=Introduction!$B$43,1,0)</f>
        <v>1</v>
      </c>
      <c r="K1077" s="42">
        <f>IF(Table2[[#This Row],[Order Priority]]=Introduction!$B$44,1,0)</f>
        <v>0</v>
      </c>
      <c r="L1077" s="42">
        <f>IF(Table2[[#This Row],[Order Priority]]=Introduction!$B$45,1,0)</f>
        <v>0</v>
      </c>
      <c r="M1077" s="42">
        <f>IF(Table2[[#This Row],[Ship Mode]]=Introduction!$C$42,1,0)</f>
        <v>0</v>
      </c>
      <c r="N1077" s="41">
        <f>IF(Table2[[#This Row],[Ship Mode]]=Introduction!$C$44,1,0)</f>
        <v>1</v>
      </c>
      <c r="O1077" s="41">
        <f>IF(Table2[[#This Row],[Customer Segment]]=Introduction!$D$45,1,0)</f>
        <v>0</v>
      </c>
      <c r="P1077" s="41">
        <f>IF(Table2[[#This Row],[Customer Segment]]=Introduction!$D$42,1,0)</f>
        <v>1</v>
      </c>
      <c r="Q1077" s="41">
        <f>IF(Table2[[#This Row],[Customer Segment]]=Introduction!$D$44,1,0)</f>
        <v>0</v>
      </c>
      <c r="R1077" s="1">
        <v>77.47</v>
      </c>
      <c r="S10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134.77521909399482</v>
      </c>
    </row>
    <row r="1078" spans="1:19" x14ac:dyDescent="0.2">
      <c r="A1078" s="1" t="s">
        <v>23</v>
      </c>
      <c r="B1078" s="1" t="s">
        <v>14</v>
      </c>
      <c r="C1078" s="1" t="s">
        <v>47</v>
      </c>
      <c r="D1078" s="37">
        <v>0.02</v>
      </c>
      <c r="E1078" s="37">
        <v>5.58</v>
      </c>
      <c r="F1078" s="37">
        <v>5.3</v>
      </c>
      <c r="G1078" s="37">
        <v>0.35</v>
      </c>
      <c r="H1078" s="37">
        <v>-22.48</v>
      </c>
      <c r="I1078" s="42">
        <f>IF(Table2[[#This Row],[Order Priority]]=Introduction!$B$42,1,0)</f>
        <v>0</v>
      </c>
      <c r="J1078" s="42">
        <f>IF(Table2[[#This Row],[Order Priority]]=Introduction!$B$43,1,0)</f>
        <v>0</v>
      </c>
      <c r="K1078" s="42">
        <f>IF(Table2[[#This Row],[Order Priority]]=Introduction!$B$44,1,0)</f>
        <v>1</v>
      </c>
      <c r="L1078" s="42">
        <f>IF(Table2[[#This Row],[Order Priority]]=Introduction!$B$45,1,0)</f>
        <v>0</v>
      </c>
      <c r="M1078" s="42">
        <f>IF(Table2[[#This Row],[Ship Mode]]=Introduction!$C$42,1,0)</f>
        <v>0</v>
      </c>
      <c r="N1078" s="41">
        <f>IF(Table2[[#This Row],[Ship Mode]]=Introduction!$C$44,1,0)</f>
        <v>1</v>
      </c>
      <c r="O1078" s="41">
        <f>IF(Table2[[#This Row],[Customer Segment]]=Introduction!$D$45,1,0)</f>
        <v>0</v>
      </c>
      <c r="P1078" s="41">
        <f>IF(Table2[[#This Row],[Customer Segment]]=Introduction!$D$42,1,0)</f>
        <v>0</v>
      </c>
      <c r="Q1078" s="41">
        <f>IF(Table2[[#This Row],[Customer Segment]]=Introduction!$D$44,1,0)</f>
        <v>1</v>
      </c>
      <c r="R1078" s="34">
        <v>18.670000000000002</v>
      </c>
      <c r="S10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165.82679401145845</v>
      </c>
    </row>
    <row r="1079" spans="1:19" x14ac:dyDescent="0.2">
      <c r="A1079" s="1" t="s">
        <v>23</v>
      </c>
      <c r="B1079" s="1" t="s">
        <v>14</v>
      </c>
      <c r="C1079" s="1" t="s">
        <v>47</v>
      </c>
      <c r="D1079" s="39">
        <v>0.03</v>
      </c>
      <c r="E1079" s="39">
        <v>40.89</v>
      </c>
      <c r="F1079" s="39">
        <v>18.98</v>
      </c>
      <c r="G1079" s="39">
        <v>0.56999999999999995</v>
      </c>
      <c r="H1079" s="39">
        <v>78.98</v>
      </c>
      <c r="I1079" s="42">
        <f>IF(Table2[[#This Row],[Order Priority]]=Introduction!$B$42,1,0)</f>
        <v>0</v>
      </c>
      <c r="J1079" s="42">
        <f>IF(Table2[[#This Row],[Order Priority]]=Introduction!$B$43,1,0)</f>
        <v>0</v>
      </c>
      <c r="K1079" s="42">
        <f>IF(Table2[[#This Row],[Order Priority]]=Introduction!$B$44,1,0)</f>
        <v>1</v>
      </c>
      <c r="L1079" s="42">
        <f>IF(Table2[[#This Row],[Order Priority]]=Introduction!$B$45,1,0)</f>
        <v>0</v>
      </c>
      <c r="M1079" s="42">
        <f>IF(Table2[[#This Row],[Ship Mode]]=Introduction!$C$42,1,0)</f>
        <v>0</v>
      </c>
      <c r="N1079" s="41">
        <f>IF(Table2[[#This Row],[Ship Mode]]=Introduction!$C$44,1,0)</f>
        <v>1</v>
      </c>
      <c r="O1079" s="41">
        <f>IF(Table2[[#This Row],[Customer Segment]]=Introduction!$D$45,1,0)</f>
        <v>0</v>
      </c>
      <c r="P1079" s="41">
        <f>IF(Table2[[#This Row],[Customer Segment]]=Introduction!$D$42,1,0)</f>
        <v>0</v>
      </c>
      <c r="Q1079" s="41">
        <f>IF(Table2[[#This Row],[Customer Segment]]=Introduction!$D$44,1,0)</f>
        <v>1</v>
      </c>
      <c r="R1079" s="1">
        <v>210.77</v>
      </c>
      <c r="S10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934.71517594778516</v>
      </c>
    </row>
    <row r="1080" spans="1:19" x14ac:dyDescent="0.2">
      <c r="A1080" s="1" t="s">
        <v>23</v>
      </c>
      <c r="B1080" s="1" t="s">
        <v>14</v>
      </c>
      <c r="C1080" s="1" t="s">
        <v>47</v>
      </c>
      <c r="D1080" s="37">
        <v>0.02</v>
      </c>
      <c r="E1080" s="37">
        <v>5.58</v>
      </c>
      <c r="F1080" s="37">
        <v>5.3</v>
      </c>
      <c r="G1080" s="37">
        <v>0.35</v>
      </c>
      <c r="H1080" s="37">
        <v>-29.898399999999999</v>
      </c>
      <c r="I1080" s="42">
        <f>IF(Table2[[#This Row],[Order Priority]]=Introduction!$B$42,1,0)</f>
        <v>0</v>
      </c>
      <c r="J1080" s="42">
        <f>IF(Table2[[#This Row],[Order Priority]]=Introduction!$B$43,1,0)</f>
        <v>0</v>
      </c>
      <c r="K1080" s="42">
        <f>IF(Table2[[#This Row],[Order Priority]]=Introduction!$B$44,1,0)</f>
        <v>1</v>
      </c>
      <c r="L1080" s="42">
        <f>IF(Table2[[#This Row],[Order Priority]]=Introduction!$B$45,1,0)</f>
        <v>0</v>
      </c>
      <c r="M1080" s="42">
        <f>IF(Table2[[#This Row],[Ship Mode]]=Introduction!$C$42,1,0)</f>
        <v>0</v>
      </c>
      <c r="N1080" s="41">
        <f>IF(Table2[[#This Row],[Ship Mode]]=Introduction!$C$44,1,0)</f>
        <v>1</v>
      </c>
      <c r="O1080" s="41">
        <f>IF(Table2[[#This Row],[Customer Segment]]=Introduction!$D$45,1,0)</f>
        <v>0</v>
      </c>
      <c r="P1080" s="41">
        <f>IF(Table2[[#This Row],[Customer Segment]]=Introduction!$D$42,1,0)</f>
        <v>0</v>
      </c>
      <c r="Q1080" s="41">
        <f>IF(Table2[[#This Row],[Customer Segment]]=Introduction!$D$44,1,0)</f>
        <v>1</v>
      </c>
      <c r="R1080" s="34">
        <v>68.459999999999994</v>
      </c>
      <c r="S10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158.23016159253712</v>
      </c>
    </row>
    <row r="1081" spans="1:19" x14ac:dyDescent="0.2">
      <c r="A1081" s="1" t="s">
        <v>23</v>
      </c>
      <c r="B1081" s="1" t="s">
        <v>14</v>
      </c>
      <c r="C1081" s="1" t="s">
        <v>47</v>
      </c>
      <c r="D1081" s="39">
        <v>0.03</v>
      </c>
      <c r="E1081" s="39">
        <v>40.89</v>
      </c>
      <c r="F1081" s="39">
        <v>18.98</v>
      </c>
      <c r="G1081" s="39">
        <v>0.56999999999999995</v>
      </c>
      <c r="H1081" s="39">
        <v>52.916600000000003</v>
      </c>
      <c r="I1081" s="42">
        <f>IF(Table2[[#This Row],[Order Priority]]=Introduction!$B$42,1,0)</f>
        <v>0</v>
      </c>
      <c r="J1081" s="42">
        <f>IF(Table2[[#This Row],[Order Priority]]=Introduction!$B$43,1,0)</f>
        <v>0</v>
      </c>
      <c r="K1081" s="42">
        <f>IF(Table2[[#This Row],[Order Priority]]=Introduction!$B$44,1,0)</f>
        <v>1</v>
      </c>
      <c r="L1081" s="42">
        <f>IF(Table2[[#This Row],[Order Priority]]=Introduction!$B$45,1,0)</f>
        <v>0</v>
      </c>
      <c r="M1081" s="42">
        <f>IF(Table2[[#This Row],[Ship Mode]]=Introduction!$C$42,1,0)</f>
        <v>0</v>
      </c>
      <c r="N1081" s="41">
        <f>IF(Table2[[#This Row],[Ship Mode]]=Introduction!$C$44,1,0)</f>
        <v>1</v>
      </c>
      <c r="O1081" s="41">
        <f>IF(Table2[[#This Row],[Customer Segment]]=Introduction!$D$45,1,0)</f>
        <v>0</v>
      </c>
      <c r="P1081" s="41">
        <f>IF(Table2[[#This Row],[Customer Segment]]=Introduction!$D$42,1,0)</f>
        <v>0</v>
      </c>
      <c r="Q1081" s="41">
        <f>IF(Table2[[#This Row],[Customer Segment]]=Introduction!$D$44,1,0)</f>
        <v>1</v>
      </c>
      <c r="R1081" s="1">
        <v>885.23</v>
      </c>
      <c r="S10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908.02558393504466</v>
      </c>
    </row>
    <row r="1082" spans="1:19" x14ac:dyDescent="0.2">
      <c r="A1082" s="1" t="s">
        <v>23</v>
      </c>
      <c r="B1082" s="1" t="s">
        <v>14</v>
      </c>
      <c r="C1082" s="1" t="s">
        <v>70</v>
      </c>
      <c r="D1082" s="37">
        <v>0.1</v>
      </c>
      <c r="E1082" s="37">
        <v>40.479999999999997</v>
      </c>
      <c r="F1082" s="37">
        <v>19.989999999999998</v>
      </c>
      <c r="G1082" s="37">
        <v>0.77</v>
      </c>
      <c r="H1082" s="37">
        <v>-580.32000000000005</v>
      </c>
      <c r="I1082" s="42">
        <f>IF(Table2[[#This Row],[Order Priority]]=Introduction!$B$42,1,0)</f>
        <v>0</v>
      </c>
      <c r="J1082" s="42">
        <f>IF(Table2[[#This Row],[Order Priority]]=Introduction!$B$43,1,0)</f>
        <v>0</v>
      </c>
      <c r="K1082" s="42">
        <f>IF(Table2[[#This Row],[Order Priority]]=Introduction!$B$44,1,0)</f>
        <v>1</v>
      </c>
      <c r="L1082" s="42">
        <f>IF(Table2[[#This Row],[Order Priority]]=Introduction!$B$45,1,0)</f>
        <v>0</v>
      </c>
      <c r="M1082" s="42">
        <f>IF(Table2[[#This Row],[Ship Mode]]=Introduction!$C$42,1,0)</f>
        <v>0</v>
      </c>
      <c r="N1082" s="41">
        <f>IF(Table2[[#This Row],[Ship Mode]]=Introduction!$C$44,1,0)</f>
        <v>1</v>
      </c>
      <c r="O1082" s="41">
        <f>IF(Table2[[#This Row],[Customer Segment]]=Introduction!$D$45,1,0)</f>
        <v>0</v>
      </c>
      <c r="P1082" s="41">
        <f>IF(Table2[[#This Row],[Customer Segment]]=Introduction!$D$42,1,0)</f>
        <v>0</v>
      </c>
      <c r="Q1082" s="41">
        <f>IF(Table2[[#This Row],[Customer Segment]]=Introduction!$D$44,1,0)</f>
        <v>0</v>
      </c>
      <c r="R1082" s="34">
        <v>355.84</v>
      </c>
      <c r="S10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375.74508596915098</v>
      </c>
    </row>
    <row r="1083" spans="1:19" x14ac:dyDescent="0.2">
      <c r="A1083" s="1" t="s">
        <v>23</v>
      </c>
      <c r="B1083" s="1" t="s">
        <v>14</v>
      </c>
      <c r="C1083" s="1" t="s">
        <v>70</v>
      </c>
      <c r="D1083" s="39">
        <v>0.1</v>
      </c>
      <c r="E1083" s="39">
        <v>40.479999999999997</v>
      </c>
      <c r="F1083" s="39">
        <v>19.989999999999998</v>
      </c>
      <c r="G1083" s="39">
        <v>0.77</v>
      </c>
      <c r="H1083" s="39">
        <v>-580.32000000000005</v>
      </c>
      <c r="I1083" s="42">
        <f>IF(Table2[[#This Row],[Order Priority]]=Introduction!$B$42,1,0)</f>
        <v>0</v>
      </c>
      <c r="J1083" s="42">
        <f>IF(Table2[[#This Row],[Order Priority]]=Introduction!$B$43,1,0)</f>
        <v>0</v>
      </c>
      <c r="K1083" s="42">
        <f>IF(Table2[[#This Row],[Order Priority]]=Introduction!$B$44,1,0)</f>
        <v>1</v>
      </c>
      <c r="L1083" s="42">
        <f>IF(Table2[[#This Row],[Order Priority]]=Introduction!$B$45,1,0)</f>
        <v>0</v>
      </c>
      <c r="M1083" s="42">
        <f>IF(Table2[[#This Row],[Ship Mode]]=Introduction!$C$42,1,0)</f>
        <v>0</v>
      </c>
      <c r="N1083" s="41">
        <f>IF(Table2[[#This Row],[Ship Mode]]=Introduction!$C$44,1,0)</f>
        <v>1</v>
      </c>
      <c r="O1083" s="41">
        <f>IF(Table2[[#This Row],[Customer Segment]]=Introduction!$D$45,1,0)</f>
        <v>0</v>
      </c>
      <c r="P1083" s="41">
        <f>IF(Table2[[#This Row],[Customer Segment]]=Introduction!$D$42,1,0)</f>
        <v>0</v>
      </c>
      <c r="Q1083" s="41">
        <f>IF(Table2[[#This Row],[Customer Segment]]=Introduction!$D$44,1,0)</f>
        <v>0</v>
      </c>
      <c r="R1083" s="1">
        <v>1423.35</v>
      </c>
      <c r="S10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375.74508596915098</v>
      </c>
    </row>
    <row r="1084" spans="1:19" x14ac:dyDescent="0.2">
      <c r="A1084" s="1" t="s">
        <v>92</v>
      </c>
      <c r="B1084" s="1" t="s">
        <v>63</v>
      </c>
      <c r="C1084" s="1" t="s">
        <v>3</v>
      </c>
      <c r="D1084" s="37">
        <v>0.06</v>
      </c>
      <c r="E1084" s="37">
        <v>17.670000000000002</v>
      </c>
      <c r="F1084" s="37">
        <v>8.99</v>
      </c>
      <c r="G1084" s="37">
        <v>0.47</v>
      </c>
      <c r="H1084" s="37">
        <v>38.06</v>
      </c>
      <c r="I1084" s="42">
        <f>IF(Table2[[#This Row],[Order Priority]]=Introduction!$B$42,1,0)</f>
        <v>0</v>
      </c>
      <c r="J1084" s="42">
        <f>IF(Table2[[#This Row],[Order Priority]]=Introduction!$B$43,1,0)</f>
        <v>0</v>
      </c>
      <c r="K1084" s="42">
        <f>IF(Table2[[#This Row],[Order Priority]]=Introduction!$B$44,1,0)</f>
        <v>0</v>
      </c>
      <c r="L1084" s="42">
        <f>IF(Table2[[#This Row],[Order Priority]]=Introduction!$B$45,1,0)</f>
        <v>1</v>
      </c>
      <c r="M1084" s="42">
        <f>IF(Table2[[#This Row],[Ship Mode]]=Introduction!$C$42,1,0)</f>
        <v>0</v>
      </c>
      <c r="N1084" s="41">
        <f>IF(Table2[[#This Row],[Ship Mode]]=Introduction!$C$44,1,0)</f>
        <v>0</v>
      </c>
      <c r="O1084" s="41">
        <f>IF(Table2[[#This Row],[Customer Segment]]=Introduction!$D$45,1,0)</f>
        <v>1</v>
      </c>
      <c r="P1084" s="41">
        <f>IF(Table2[[#This Row],[Customer Segment]]=Introduction!$D$42,1,0)</f>
        <v>0</v>
      </c>
      <c r="Q1084" s="41">
        <f>IF(Table2[[#This Row],[Customer Segment]]=Introduction!$D$44,1,0)</f>
        <v>0</v>
      </c>
      <c r="R1084" s="34">
        <v>69.959999999999994</v>
      </c>
      <c r="S10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252.30229017511732</v>
      </c>
    </row>
    <row r="1085" spans="1:19" x14ac:dyDescent="0.2">
      <c r="A1085" s="1" t="s">
        <v>92</v>
      </c>
      <c r="B1085" s="1" t="s">
        <v>14</v>
      </c>
      <c r="C1085" s="1" t="s">
        <v>70</v>
      </c>
      <c r="D1085" s="39">
        <v>0</v>
      </c>
      <c r="E1085" s="39">
        <v>65.989999999999995</v>
      </c>
      <c r="F1085" s="39">
        <v>5.26</v>
      </c>
      <c r="G1085" s="39">
        <v>0.59</v>
      </c>
      <c r="H1085" s="39">
        <v>369.99869999999999</v>
      </c>
      <c r="I1085" s="42">
        <f>IF(Table2[[#This Row],[Order Priority]]=Introduction!$B$42,1,0)</f>
        <v>0</v>
      </c>
      <c r="J1085" s="42">
        <f>IF(Table2[[#This Row],[Order Priority]]=Introduction!$B$43,1,0)</f>
        <v>0</v>
      </c>
      <c r="K1085" s="42">
        <f>IF(Table2[[#This Row],[Order Priority]]=Introduction!$B$44,1,0)</f>
        <v>0</v>
      </c>
      <c r="L1085" s="42">
        <f>IF(Table2[[#This Row],[Order Priority]]=Introduction!$B$45,1,0)</f>
        <v>1</v>
      </c>
      <c r="M1085" s="42">
        <f>IF(Table2[[#This Row],[Ship Mode]]=Introduction!$C$42,1,0)</f>
        <v>0</v>
      </c>
      <c r="N1085" s="41">
        <f>IF(Table2[[#This Row],[Ship Mode]]=Introduction!$C$44,1,0)</f>
        <v>1</v>
      </c>
      <c r="O1085" s="41">
        <f>IF(Table2[[#This Row],[Customer Segment]]=Introduction!$D$45,1,0)</f>
        <v>0</v>
      </c>
      <c r="P1085" s="41">
        <f>IF(Table2[[#This Row],[Customer Segment]]=Introduction!$D$42,1,0)</f>
        <v>0</v>
      </c>
      <c r="Q1085" s="41">
        <f>IF(Table2[[#This Row],[Customer Segment]]=Introduction!$D$44,1,0)</f>
        <v>0</v>
      </c>
      <c r="R1085" s="1">
        <v>536.23</v>
      </c>
      <c r="S10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871.1612250966316</v>
      </c>
    </row>
    <row r="1086" spans="1:19" x14ac:dyDescent="0.2">
      <c r="A1086" s="1" t="s">
        <v>92</v>
      </c>
      <c r="B1086" s="1" t="s">
        <v>14</v>
      </c>
      <c r="C1086" s="1" t="s">
        <v>70</v>
      </c>
      <c r="D1086" s="37">
        <v>0</v>
      </c>
      <c r="E1086" s="37">
        <v>65.989999999999995</v>
      </c>
      <c r="F1086" s="37">
        <v>5.26</v>
      </c>
      <c r="G1086" s="37">
        <v>0.59</v>
      </c>
      <c r="H1086" s="37">
        <v>542.25</v>
      </c>
      <c r="I1086" s="42">
        <f>IF(Table2[[#This Row],[Order Priority]]=Introduction!$B$42,1,0)</f>
        <v>0</v>
      </c>
      <c r="J1086" s="42">
        <f>IF(Table2[[#This Row],[Order Priority]]=Introduction!$B$43,1,0)</f>
        <v>0</v>
      </c>
      <c r="K1086" s="42">
        <f>IF(Table2[[#This Row],[Order Priority]]=Introduction!$B$44,1,0)</f>
        <v>0</v>
      </c>
      <c r="L1086" s="42">
        <f>IF(Table2[[#This Row],[Order Priority]]=Introduction!$B$45,1,0)</f>
        <v>1</v>
      </c>
      <c r="M1086" s="42">
        <f>IF(Table2[[#This Row],[Ship Mode]]=Introduction!$C$42,1,0)</f>
        <v>0</v>
      </c>
      <c r="N1086" s="41">
        <f>IF(Table2[[#This Row],[Ship Mode]]=Introduction!$C$44,1,0)</f>
        <v>1</v>
      </c>
      <c r="O1086" s="41">
        <f>IF(Table2[[#This Row],[Customer Segment]]=Introduction!$D$45,1,0)</f>
        <v>0</v>
      </c>
      <c r="P1086" s="41">
        <f>IF(Table2[[#This Row],[Customer Segment]]=Introduction!$D$42,1,0)</f>
        <v>0</v>
      </c>
      <c r="Q1086" s="41">
        <f>IF(Table2[[#This Row],[Customer Segment]]=Introduction!$D$44,1,0)</f>
        <v>0</v>
      </c>
      <c r="R1086" s="34">
        <v>2144.92</v>
      </c>
      <c r="S10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1047.5509870104329</v>
      </c>
    </row>
    <row r="1087" spans="1:19" x14ac:dyDescent="0.2">
      <c r="A1087" s="1" t="s">
        <v>92</v>
      </c>
      <c r="B1087" s="1" t="s">
        <v>14</v>
      </c>
      <c r="C1087" s="1" t="s">
        <v>3</v>
      </c>
      <c r="D1087" s="39">
        <v>0.03</v>
      </c>
      <c r="E1087" s="39">
        <v>27.48</v>
      </c>
      <c r="F1087" s="39">
        <v>4</v>
      </c>
      <c r="G1087" s="39">
        <v>0.75</v>
      </c>
      <c r="H1087" s="39">
        <v>-88.840800000000002</v>
      </c>
      <c r="I1087" s="42">
        <f>IF(Table2[[#This Row],[Order Priority]]=Introduction!$B$42,1,0)</f>
        <v>0</v>
      </c>
      <c r="J1087" s="42">
        <f>IF(Table2[[#This Row],[Order Priority]]=Introduction!$B$43,1,0)</f>
        <v>0</v>
      </c>
      <c r="K1087" s="42">
        <f>IF(Table2[[#This Row],[Order Priority]]=Introduction!$B$44,1,0)</f>
        <v>0</v>
      </c>
      <c r="L1087" s="42">
        <f>IF(Table2[[#This Row],[Order Priority]]=Introduction!$B$45,1,0)</f>
        <v>1</v>
      </c>
      <c r="M1087" s="42">
        <f>IF(Table2[[#This Row],[Ship Mode]]=Introduction!$C$42,1,0)</f>
        <v>0</v>
      </c>
      <c r="N1087" s="41">
        <f>IF(Table2[[#This Row],[Ship Mode]]=Introduction!$C$44,1,0)</f>
        <v>1</v>
      </c>
      <c r="O1087" s="41">
        <f>IF(Table2[[#This Row],[Customer Segment]]=Introduction!$D$45,1,0)</f>
        <v>1</v>
      </c>
      <c r="P1087" s="41">
        <f>IF(Table2[[#This Row],[Customer Segment]]=Introduction!$D$42,1,0)</f>
        <v>0</v>
      </c>
      <c r="Q1087" s="41">
        <f>IF(Table2[[#This Row],[Customer Segment]]=Introduction!$D$44,1,0)</f>
        <v>0</v>
      </c>
      <c r="R1087" s="1">
        <v>294.97000000000003</v>
      </c>
      <c r="S10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349.9412624582954</v>
      </c>
    </row>
    <row r="1088" spans="1:19" x14ac:dyDescent="0.2">
      <c r="A1088" s="1" t="s">
        <v>92</v>
      </c>
      <c r="B1088" s="1" t="s">
        <v>14</v>
      </c>
      <c r="C1088" s="1" t="s">
        <v>3</v>
      </c>
      <c r="D1088" s="37">
        <v>0.1</v>
      </c>
      <c r="E1088" s="37">
        <v>179.99</v>
      </c>
      <c r="F1088" s="37">
        <v>19.989999999999998</v>
      </c>
      <c r="G1088" s="37">
        <v>0.48</v>
      </c>
      <c r="H1088" s="37">
        <v>1208.9903999999999</v>
      </c>
      <c r="I1088" s="42">
        <f>IF(Table2[[#This Row],[Order Priority]]=Introduction!$B$42,1,0)</f>
        <v>0</v>
      </c>
      <c r="J1088" s="42">
        <f>IF(Table2[[#This Row],[Order Priority]]=Introduction!$B$43,1,0)</f>
        <v>0</v>
      </c>
      <c r="K1088" s="42">
        <f>IF(Table2[[#This Row],[Order Priority]]=Introduction!$B$44,1,0)</f>
        <v>0</v>
      </c>
      <c r="L1088" s="42">
        <f>IF(Table2[[#This Row],[Order Priority]]=Introduction!$B$45,1,0)</f>
        <v>1</v>
      </c>
      <c r="M1088" s="42">
        <f>IF(Table2[[#This Row],[Ship Mode]]=Introduction!$C$42,1,0)</f>
        <v>0</v>
      </c>
      <c r="N1088" s="41">
        <f>IF(Table2[[#This Row],[Ship Mode]]=Introduction!$C$44,1,0)</f>
        <v>1</v>
      </c>
      <c r="O1088" s="41">
        <f>IF(Table2[[#This Row],[Customer Segment]]=Introduction!$D$45,1,0)</f>
        <v>1</v>
      </c>
      <c r="P1088" s="41">
        <f>IF(Table2[[#This Row],[Customer Segment]]=Introduction!$D$42,1,0)</f>
        <v>0</v>
      </c>
      <c r="Q1088" s="41">
        <f>IF(Table2[[#This Row],[Customer Segment]]=Introduction!$D$44,1,0)</f>
        <v>0</v>
      </c>
      <c r="R1088" s="34">
        <v>2458.0500000000002</v>
      </c>
      <c r="S10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2328.0691661267233</v>
      </c>
    </row>
    <row r="1089" spans="1:19" x14ac:dyDescent="0.2">
      <c r="A1089" s="1" t="s">
        <v>92</v>
      </c>
      <c r="B1089" s="1" t="s">
        <v>14</v>
      </c>
      <c r="C1089" s="1" t="s">
        <v>3</v>
      </c>
      <c r="D1089" s="39">
        <v>0.1</v>
      </c>
      <c r="E1089" s="39">
        <v>140.85</v>
      </c>
      <c r="F1089" s="39">
        <v>19.989999999999998</v>
      </c>
      <c r="G1089" s="39">
        <v>0.73</v>
      </c>
      <c r="H1089" s="39">
        <v>9.9911999999999992</v>
      </c>
      <c r="I1089" s="42">
        <f>IF(Table2[[#This Row],[Order Priority]]=Introduction!$B$42,1,0)</f>
        <v>0</v>
      </c>
      <c r="J1089" s="42">
        <f>IF(Table2[[#This Row],[Order Priority]]=Introduction!$B$43,1,0)</f>
        <v>0</v>
      </c>
      <c r="K1089" s="42">
        <f>IF(Table2[[#This Row],[Order Priority]]=Introduction!$B$44,1,0)</f>
        <v>0</v>
      </c>
      <c r="L1089" s="42">
        <f>IF(Table2[[#This Row],[Order Priority]]=Introduction!$B$45,1,0)</f>
        <v>1</v>
      </c>
      <c r="M1089" s="42">
        <f>IF(Table2[[#This Row],[Ship Mode]]=Introduction!$C$42,1,0)</f>
        <v>0</v>
      </c>
      <c r="N1089" s="41">
        <f>IF(Table2[[#This Row],[Ship Mode]]=Introduction!$C$44,1,0)</f>
        <v>1</v>
      </c>
      <c r="O1089" s="41">
        <f>IF(Table2[[#This Row],[Customer Segment]]=Introduction!$D$45,1,0)</f>
        <v>1</v>
      </c>
      <c r="P1089" s="41">
        <f>IF(Table2[[#This Row],[Customer Segment]]=Introduction!$D$42,1,0)</f>
        <v>0</v>
      </c>
      <c r="Q1089" s="41">
        <f>IF(Table2[[#This Row],[Customer Segment]]=Introduction!$D$44,1,0)</f>
        <v>0</v>
      </c>
      <c r="R1089" s="1">
        <v>2465.75</v>
      </c>
      <c r="S10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1185.4266173160543</v>
      </c>
    </row>
    <row r="1090" spans="1:19" x14ac:dyDescent="0.2">
      <c r="A1090" s="1" t="s">
        <v>46</v>
      </c>
      <c r="B1090" s="1" t="s">
        <v>2</v>
      </c>
      <c r="C1090" s="1" t="s">
        <v>15</v>
      </c>
      <c r="D1090" s="37">
        <v>0.05</v>
      </c>
      <c r="E1090" s="37">
        <v>291.73</v>
      </c>
      <c r="F1090" s="37">
        <v>48.8</v>
      </c>
      <c r="G1090" s="37">
        <v>0.56000000000000005</v>
      </c>
      <c r="H1090" s="37">
        <v>550.38080000000002</v>
      </c>
      <c r="I1090" s="42">
        <f>IF(Table2[[#This Row],[Order Priority]]=Introduction!$B$42,1,0)</f>
        <v>0</v>
      </c>
      <c r="J1090" s="42">
        <f>IF(Table2[[#This Row],[Order Priority]]=Introduction!$B$43,1,0)</f>
        <v>0</v>
      </c>
      <c r="K1090" s="42">
        <f>IF(Table2[[#This Row],[Order Priority]]=Introduction!$B$44,1,0)</f>
        <v>0</v>
      </c>
      <c r="L1090" s="42">
        <f>IF(Table2[[#This Row],[Order Priority]]=Introduction!$B$45,1,0)</f>
        <v>0</v>
      </c>
      <c r="M1090" s="42">
        <f>IF(Table2[[#This Row],[Ship Mode]]=Introduction!$C$42,1,0)</f>
        <v>1</v>
      </c>
      <c r="N1090" s="41">
        <f>IF(Table2[[#This Row],[Ship Mode]]=Introduction!$C$44,1,0)</f>
        <v>0</v>
      </c>
      <c r="O1090" s="41">
        <f>IF(Table2[[#This Row],[Customer Segment]]=Introduction!$D$45,1,0)</f>
        <v>0</v>
      </c>
      <c r="P1090" s="41">
        <f>IF(Table2[[#This Row],[Customer Segment]]=Introduction!$D$42,1,0)</f>
        <v>1</v>
      </c>
      <c r="Q1090" s="41">
        <f>IF(Table2[[#This Row],[Customer Segment]]=Introduction!$D$44,1,0)</f>
        <v>0</v>
      </c>
      <c r="R1090" s="34">
        <v>1818.41</v>
      </c>
      <c r="S10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3264.3625587526803</v>
      </c>
    </row>
    <row r="1091" spans="1:19" x14ac:dyDescent="0.2">
      <c r="A1091" s="1" t="s">
        <v>46</v>
      </c>
      <c r="B1091" s="1" t="s">
        <v>14</v>
      </c>
      <c r="C1091" s="1" t="s">
        <v>47</v>
      </c>
      <c r="D1091" s="39">
        <v>0.08</v>
      </c>
      <c r="E1091" s="39">
        <v>12.53</v>
      </c>
      <c r="F1091" s="39">
        <v>0.5</v>
      </c>
      <c r="G1091" s="39">
        <v>0.38</v>
      </c>
      <c r="H1091" s="39">
        <v>215.71799999999999</v>
      </c>
      <c r="I1091" s="42">
        <f>IF(Table2[[#This Row],[Order Priority]]=Introduction!$B$42,1,0)</f>
        <v>0</v>
      </c>
      <c r="J1091" s="42">
        <f>IF(Table2[[#This Row],[Order Priority]]=Introduction!$B$43,1,0)</f>
        <v>0</v>
      </c>
      <c r="K1091" s="42">
        <f>IF(Table2[[#This Row],[Order Priority]]=Introduction!$B$44,1,0)</f>
        <v>0</v>
      </c>
      <c r="L1091" s="42">
        <f>IF(Table2[[#This Row],[Order Priority]]=Introduction!$B$45,1,0)</f>
        <v>0</v>
      </c>
      <c r="M1091" s="42">
        <f>IF(Table2[[#This Row],[Ship Mode]]=Introduction!$C$42,1,0)</f>
        <v>0</v>
      </c>
      <c r="N1091" s="41">
        <f>IF(Table2[[#This Row],[Ship Mode]]=Introduction!$C$44,1,0)</f>
        <v>1</v>
      </c>
      <c r="O1091" s="41">
        <f>IF(Table2[[#This Row],[Customer Segment]]=Introduction!$D$45,1,0)</f>
        <v>0</v>
      </c>
      <c r="P1091" s="41">
        <f>IF(Table2[[#This Row],[Customer Segment]]=Introduction!$D$42,1,0)</f>
        <v>0</v>
      </c>
      <c r="Q1091" s="41">
        <f>IF(Table2[[#This Row],[Customer Segment]]=Introduction!$D$44,1,0)</f>
        <v>1</v>
      </c>
      <c r="R1091" s="1">
        <v>61.1</v>
      </c>
      <c r="S10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405.40045604553995</v>
      </c>
    </row>
    <row r="1092" spans="1:19" x14ac:dyDescent="0.2">
      <c r="A1092" s="1" t="s">
        <v>46</v>
      </c>
      <c r="B1092" s="1" t="s">
        <v>14</v>
      </c>
      <c r="C1092" s="1" t="s">
        <v>47</v>
      </c>
      <c r="D1092" s="37">
        <v>0.02</v>
      </c>
      <c r="E1092" s="37">
        <v>178.47</v>
      </c>
      <c r="F1092" s="37">
        <v>19.989999999999998</v>
      </c>
      <c r="G1092" s="37">
        <v>0.55000000000000004</v>
      </c>
      <c r="H1092" s="37">
        <v>106.98480000000001</v>
      </c>
      <c r="I1092" s="42">
        <f>IF(Table2[[#This Row],[Order Priority]]=Introduction!$B$42,1,0)</f>
        <v>0</v>
      </c>
      <c r="J1092" s="42">
        <f>IF(Table2[[#This Row],[Order Priority]]=Introduction!$B$43,1,0)</f>
        <v>0</v>
      </c>
      <c r="K1092" s="42">
        <f>IF(Table2[[#This Row],[Order Priority]]=Introduction!$B$44,1,0)</f>
        <v>0</v>
      </c>
      <c r="L1092" s="42">
        <f>IF(Table2[[#This Row],[Order Priority]]=Introduction!$B$45,1,0)</f>
        <v>0</v>
      </c>
      <c r="M1092" s="42">
        <f>IF(Table2[[#This Row],[Ship Mode]]=Introduction!$C$42,1,0)</f>
        <v>0</v>
      </c>
      <c r="N1092" s="41">
        <f>IF(Table2[[#This Row],[Ship Mode]]=Introduction!$C$44,1,0)</f>
        <v>1</v>
      </c>
      <c r="O1092" s="41">
        <f>IF(Table2[[#This Row],[Customer Segment]]=Introduction!$D$45,1,0)</f>
        <v>0</v>
      </c>
      <c r="P1092" s="41">
        <f>IF(Table2[[#This Row],[Customer Segment]]=Introduction!$D$42,1,0)</f>
        <v>0</v>
      </c>
      <c r="Q1092" s="41">
        <f>IF(Table2[[#This Row],[Customer Segment]]=Introduction!$D$44,1,0)</f>
        <v>1</v>
      </c>
      <c r="R1092" s="34">
        <v>193.81</v>
      </c>
      <c r="S10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1533.6164482470253</v>
      </c>
    </row>
    <row r="1093" spans="1:19" x14ac:dyDescent="0.2">
      <c r="A1093" s="1" t="s">
        <v>1</v>
      </c>
      <c r="B1093" s="1" t="s">
        <v>14</v>
      </c>
      <c r="C1093" s="1" t="s">
        <v>3</v>
      </c>
      <c r="D1093" s="39">
        <v>0</v>
      </c>
      <c r="E1093" s="39">
        <v>4.42</v>
      </c>
      <c r="F1093" s="39">
        <v>4.99</v>
      </c>
      <c r="G1093" s="39">
        <v>0.38</v>
      </c>
      <c r="H1093" s="39">
        <v>-59.82</v>
      </c>
      <c r="I1093" s="42">
        <f>IF(Table2[[#This Row],[Order Priority]]=Introduction!$B$42,1,0)</f>
        <v>1</v>
      </c>
      <c r="J1093" s="42">
        <f>IF(Table2[[#This Row],[Order Priority]]=Introduction!$B$43,1,0)</f>
        <v>0</v>
      </c>
      <c r="K1093" s="42">
        <f>IF(Table2[[#This Row],[Order Priority]]=Introduction!$B$44,1,0)</f>
        <v>0</v>
      </c>
      <c r="L1093" s="42">
        <f>IF(Table2[[#This Row],[Order Priority]]=Introduction!$B$45,1,0)</f>
        <v>0</v>
      </c>
      <c r="M1093" s="42">
        <f>IF(Table2[[#This Row],[Ship Mode]]=Introduction!$C$42,1,0)</f>
        <v>0</v>
      </c>
      <c r="N1093" s="41">
        <f>IF(Table2[[#This Row],[Ship Mode]]=Introduction!$C$44,1,0)</f>
        <v>1</v>
      </c>
      <c r="O1093" s="41">
        <f>IF(Table2[[#This Row],[Customer Segment]]=Introduction!$D$45,1,0)</f>
        <v>1</v>
      </c>
      <c r="P1093" s="41">
        <f>IF(Table2[[#This Row],[Customer Segment]]=Introduction!$D$42,1,0)</f>
        <v>0</v>
      </c>
      <c r="Q1093" s="41">
        <f>IF(Table2[[#This Row],[Customer Segment]]=Introduction!$D$44,1,0)</f>
        <v>0</v>
      </c>
      <c r="R1093" s="1">
        <v>33.47</v>
      </c>
      <c r="S10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324.3064721368134</v>
      </c>
    </row>
    <row r="1094" spans="1:19" x14ac:dyDescent="0.2">
      <c r="A1094" s="1" t="s">
        <v>1</v>
      </c>
      <c r="B1094" s="1" t="s">
        <v>63</v>
      </c>
      <c r="C1094" s="1" t="s">
        <v>70</v>
      </c>
      <c r="D1094" s="37">
        <v>0.01</v>
      </c>
      <c r="E1094" s="37">
        <v>42.98</v>
      </c>
      <c r="F1094" s="37">
        <v>4.62</v>
      </c>
      <c r="G1094" s="37">
        <v>0.56000000000000005</v>
      </c>
      <c r="H1094" s="37">
        <v>285.47370000000001</v>
      </c>
      <c r="I1094" s="42">
        <f>IF(Table2[[#This Row],[Order Priority]]=Introduction!$B$42,1,0)</f>
        <v>1</v>
      </c>
      <c r="J1094" s="42">
        <f>IF(Table2[[#This Row],[Order Priority]]=Introduction!$B$43,1,0)</f>
        <v>0</v>
      </c>
      <c r="K1094" s="42">
        <f>IF(Table2[[#This Row],[Order Priority]]=Introduction!$B$44,1,0)</f>
        <v>0</v>
      </c>
      <c r="L1094" s="42">
        <f>IF(Table2[[#This Row],[Order Priority]]=Introduction!$B$45,1,0)</f>
        <v>0</v>
      </c>
      <c r="M1094" s="42">
        <f>IF(Table2[[#This Row],[Ship Mode]]=Introduction!$C$42,1,0)</f>
        <v>0</v>
      </c>
      <c r="N1094" s="41">
        <f>IF(Table2[[#This Row],[Ship Mode]]=Introduction!$C$44,1,0)</f>
        <v>0</v>
      </c>
      <c r="O1094" s="41">
        <f>IF(Table2[[#This Row],[Customer Segment]]=Introduction!$D$45,1,0)</f>
        <v>0</v>
      </c>
      <c r="P1094" s="41">
        <f>IF(Table2[[#This Row],[Customer Segment]]=Introduction!$D$42,1,0)</f>
        <v>0</v>
      </c>
      <c r="Q1094" s="41">
        <f>IF(Table2[[#This Row],[Customer Segment]]=Introduction!$D$44,1,0)</f>
        <v>0</v>
      </c>
      <c r="R1094" s="34">
        <v>413.73</v>
      </c>
      <c r="S10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858.31021292407377</v>
      </c>
    </row>
    <row r="1095" spans="1:19" x14ac:dyDescent="0.2">
      <c r="A1095" s="1" t="s">
        <v>1</v>
      </c>
      <c r="B1095" s="1" t="s">
        <v>14</v>
      </c>
      <c r="C1095" s="1" t="s">
        <v>70</v>
      </c>
      <c r="D1095" s="39">
        <v>7.0000000000000007E-2</v>
      </c>
      <c r="E1095" s="39">
        <v>2.94</v>
      </c>
      <c r="F1095" s="39">
        <v>0.81</v>
      </c>
      <c r="G1095" s="39">
        <v>0.4</v>
      </c>
      <c r="H1095" s="39">
        <v>-93.927400000000006</v>
      </c>
      <c r="I1095" s="42">
        <f>IF(Table2[[#This Row],[Order Priority]]=Introduction!$B$42,1,0)</f>
        <v>1</v>
      </c>
      <c r="J1095" s="42">
        <f>IF(Table2[[#This Row],[Order Priority]]=Introduction!$B$43,1,0)</f>
        <v>0</v>
      </c>
      <c r="K1095" s="42">
        <f>IF(Table2[[#This Row],[Order Priority]]=Introduction!$B$44,1,0)</f>
        <v>0</v>
      </c>
      <c r="L1095" s="42">
        <f>IF(Table2[[#This Row],[Order Priority]]=Introduction!$B$45,1,0)</f>
        <v>0</v>
      </c>
      <c r="M1095" s="42">
        <f>IF(Table2[[#This Row],[Ship Mode]]=Introduction!$C$42,1,0)</f>
        <v>0</v>
      </c>
      <c r="N1095" s="41">
        <f>IF(Table2[[#This Row],[Ship Mode]]=Introduction!$C$44,1,0)</f>
        <v>1</v>
      </c>
      <c r="O1095" s="41">
        <f>IF(Table2[[#This Row],[Customer Segment]]=Introduction!$D$45,1,0)</f>
        <v>0</v>
      </c>
      <c r="P1095" s="41">
        <f>IF(Table2[[#This Row],[Customer Segment]]=Introduction!$D$42,1,0)</f>
        <v>0</v>
      </c>
      <c r="Q1095" s="41">
        <f>IF(Table2[[#This Row],[Customer Segment]]=Introduction!$D$44,1,0)</f>
        <v>0</v>
      </c>
      <c r="R1095" s="1">
        <v>29.88</v>
      </c>
      <c r="S10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148.61160475028876</v>
      </c>
    </row>
    <row r="1096" spans="1:19" x14ac:dyDescent="0.2">
      <c r="A1096" s="1" t="s">
        <v>1</v>
      </c>
      <c r="B1096" s="1" t="s">
        <v>14</v>
      </c>
      <c r="C1096" s="1" t="s">
        <v>15</v>
      </c>
      <c r="D1096" s="37">
        <v>0.05</v>
      </c>
      <c r="E1096" s="37">
        <v>35.44</v>
      </c>
      <c r="F1096" s="37">
        <v>5.09</v>
      </c>
      <c r="G1096" s="37">
        <v>0.38</v>
      </c>
      <c r="H1096" s="37">
        <v>240.17519999999999</v>
      </c>
      <c r="I1096" s="42">
        <f>IF(Table2[[#This Row],[Order Priority]]=Introduction!$B$42,1,0)</f>
        <v>1</v>
      </c>
      <c r="J1096" s="42">
        <f>IF(Table2[[#This Row],[Order Priority]]=Introduction!$B$43,1,0)</f>
        <v>0</v>
      </c>
      <c r="K1096" s="42">
        <f>IF(Table2[[#This Row],[Order Priority]]=Introduction!$B$44,1,0)</f>
        <v>0</v>
      </c>
      <c r="L1096" s="42">
        <f>IF(Table2[[#This Row],[Order Priority]]=Introduction!$B$45,1,0)</f>
        <v>0</v>
      </c>
      <c r="M1096" s="42">
        <f>IF(Table2[[#This Row],[Ship Mode]]=Introduction!$C$42,1,0)</f>
        <v>0</v>
      </c>
      <c r="N1096" s="41">
        <f>IF(Table2[[#This Row],[Ship Mode]]=Introduction!$C$44,1,0)</f>
        <v>1</v>
      </c>
      <c r="O1096" s="41">
        <f>IF(Table2[[#This Row],[Customer Segment]]=Introduction!$D$45,1,0)</f>
        <v>0</v>
      </c>
      <c r="P1096" s="41">
        <f>IF(Table2[[#This Row],[Customer Segment]]=Introduction!$D$42,1,0)</f>
        <v>1</v>
      </c>
      <c r="Q1096" s="41">
        <f>IF(Table2[[#This Row],[Customer Segment]]=Introduction!$D$44,1,0)</f>
        <v>0</v>
      </c>
      <c r="R1096" s="34">
        <v>348.08</v>
      </c>
      <c r="S10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678.52322524240697</v>
      </c>
    </row>
    <row r="1097" spans="1:19" x14ac:dyDescent="0.2">
      <c r="A1097" s="1" t="s">
        <v>23</v>
      </c>
      <c r="B1097" s="1" t="s">
        <v>14</v>
      </c>
      <c r="C1097" s="1" t="s">
        <v>15</v>
      </c>
      <c r="D1097" s="39">
        <v>0.06</v>
      </c>
      <c r="E1097" s="39">
        <v>40.97</v>
      </c>
      <c r="F1097" s="39">
        <v>1.99</v>
      </c>
      <c r="G1097" s="39">
        <v>0.42</v>
      </c>
      <c r="H1097" s="39">
        <v>341.19810000000001</v>
      </c>
      <c r="I1097" s="42">
        <f>IF(Table2[[#This Row],[Order Priority]]=Introduction!$B$42,1,0)</f>
        <v>0</v>
      </c>
      <c r="J1097" s="42">
        <f>IF(Table2[[#This Row],[Order Priority]]=Introduction!$B$43,1,0)</f>
        <v>0</v>
      </c>
      <c r="K1097" s="42">
        <f>IF(Table2[[#This Row],[Order Priority]]=Introduction!$B$44,1,0)</f>
        <v>1</v>
      </c>
      <c r="L1097" s="42">
        <f>IF(Table2[[#This Row],[Order Priority]]=Introduction!$B$45,1,0)</f>
        <v>0</v>
      </c>
      <c r="M1097" s="42">
        <f>IF(Table2[[#This Row],[Ship Mode]]=Introduction!$C$42,1,0)</f>
        <v>0</v>
      </c>
      <c r="N1097" s="41">
        <f>IF(Table2[[#This Row],[Ship Mode]]=Introduction!$C$44,1,0)</f>
        <v>1</v>
      </c>
      <c r="O1097" s="41">
        <f>IF(Table2[[#This Row],[Customer Segment]]=Introduction!$D$45,1,0)</f>
        <v>0</v>
      </c>
      <c r="P1097" s="41">
        <f>IF(Table2[[#This Row],[Customer Segment]]=Introduction!$D$42,1,0)</f>
        <v>1</v>
      </c>
      <c r="Q1097" s="41">
        <f>IF(Table2[[#This Row],[Customer Segment]]=Introduction!$D$44,1,0)</f>
        <v>0</v>
      </c>
      <c r="R1097" s="1">
        <v>494.49</v>
      </c>
      <c r="S10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530.01383184444478</v>
      </c>
    </row>
    <row r="1098" spans="1:19" x14ac:dyDescent="0.2">
      <c r="A1098" s="1" t="s">
        <v>92</v>
      </c>
      <c r="B1098" s="1" t="s">
        <v>14</v>
      </c>
      <c r="C1098" s="1" t="s">
        <v>47</v>
      </c>
      <c r="D1098" s="37">
        <v>0.05</v>
      </c>
      <c r="E1098" s="37">
        <v>35.89</v>
      </c>
      <c r="F1098" s="37">
        <v>14.72</v>
      </c>
      <c r="G1098" s="37">
        <v>0.4</v>
      </c>
      <c r="H1098" s="37">
        <v>22.866</v>
      </c>
      <c r="I1098" s="42">
        <f>IF(Table2[[#This Row],[Order Priority]]=Introduction!$B$42,1,0)</f>
        <v>0</v>
      </c>
      <c r="J1098" s="42">
        <f>IF(Table2[[#This Row],[Order Priority]]=Introduction!$B$43,1,0)</f>
        <v>0</v>
      </c>
      <c r="K1098" s="42">
        <f>IF(Table2[[#This Row],[Order Priority]]=Introduction!$B$44,1,0)</f>
        <v>0</v>
      </c>
      <c r="L1098" s="42">
        <f>IF(Table2[[#This Row],[Order Priority]]=Introduction!$B$45,1,0)</f>
        <v>1</v>
      </c>
      <c r="M1098" s="42">
        <f>IF(Table2[[#This Row],[Ship Mode]]=Introduction!$C$42,1,0)</f>
        <v>0</v>
      </c>
      <c r="N1098" s="41">
        <f>IF(Table2[[#This Row],[Ship Mode]]=Introduction!$C$44,1,0)</f>
        <v>1</v>
      </c>
      <c r="O1098" s="41">
        <f>IF(Table2[[#This Row],[Customer Segment]]=Introduction!$D$45,1,0)</f>
        <v>0</v>
      </c>
      <c r="P1098" s="41">
        <f>IF(Table2[[#This Row],[Customer Segment]]=Introduction!$D$42,1,0)</f>
        <v>0</v>
      </c>
      <c r="Q1098" s="41">
        <f>IF(Table2[[#This Row],[Customer Segment]]=Introduction!$D$44,1,0)</f>
        <v>1</v>
      </c>
      <c r="R1098" s="34">
        <v>680.39</v>
      </c>
      <c r="S10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522.32026761494421</v>
      </c>
    </row>
    <row r="1099" spans="1:19" x14ac:dyDescent="0.2">
      <c r="A1099" s="1" t="s">
        <v>92</v>
      </c>
      <c r="B1099" s="1" t="s">
        <v>14</v>
      </c>
      <c r="C1099" s="1" t="s">
        <v>47</v>
      </c>
      <c r="D1099" s="39">
        <v>0</v>
      </c>
      <c r="E1099" s="39">
        <v>11.48</v>
      </c>
      <c r="F1099" s="39">
        <v>5.43</v>
      </c>
      <c r="G1099" s="39">
        <v>0.36</v>
      </c>
      <c r="H1099" s="39">
        <v>115.72799999999999</v>
      </c>
      <c r="I1099" s="42">
        <f>IF(Table2[[#This Row],[Order Priority]]=Introduction!$B$42,1,0)</f>
        <v>0</v>
      </c>
      <c r="J1099" s="42">
        <f>IF(Table2[[#This Row],[Order Priority]]=Introduction!$B$43,1,0)</f>
        <v>0</v>
      </c>
      <c r="K1099" s="42">
        <f>IF(Table2[[#This Row],[Order Priority]]=Introduction!$B$44,1,0)</f>
        <v>0</v>
      </c>
      <c r="L1099" s="42">
        <f>IF(Table2[[#This Row],[Order Priority]]=Introduction!$B$45,1,0)</f>
        <v>1</v>
      </c>
      <c r="M1099" s="42">
        <f>IF(Table2[[#This Row],[Ship Mode]]=Introduction!$C$42,1,0)</f>
        <v>0</v>
      </c>
      <c r="N1099" s="41">
        <f>IF(Table2[[#This Row],[Ship Mode]]=Introduction!$C$44,1,0)</f>
        <v>1</v>
      </c>
      <c r="O1099" s="41">
        <f>IF(Table2[[#This Row],[Customer Segment]]=Introduction!$D$45,1,0)</f>
        <v>0</v>
      </c>
      <c r="P1099" s="41">
        <f>IF(Table2[[#This Row],[Customer Segment]]=Introduction!$D$42,1,0)</f>
        <v>0</v>
      </c>
      <c r="Q1099" s="41">
        <f>IF(Table2[[#This Row],[Customer Segment]]=Introduction!$D$44,1,0)</f>
        <v>1</v>
      </c>
      <c r="R1099" s="1">
        <v>75.52</v>
      </c>
      <c r="S10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283.95760289732203</v>
      </c>
    </row>
    <row r="1100" spans="1:19" x14ac:dyDescent="0.2">
      <c r="A1100" s="1" t="s">
        <v>46</v>
      </c>
      <c r="B1100" s="1" t="s">
        <v>14</v>
      </c>
      <c r="C1100" s="1" t="s">
        <v>15</v>
      </c>
      <c r="D1100" s="37">
        <v>7.0000000000000007E-2</v>
      </c>
      <c r="E1100" s="37">
        <v>3.98</v>
      </c>
      <c r="F1100" s="37">
        <v>5.26</v>
      </c>
      <c r="G1100" s="37">
        <v>0.38</v>
      </c>
      <c r="H1100" s="37">
        <v>-59.963760000000001</v>
      </c>
      <c r="I1100" s="42">
        <f>IF(Table2[[#This Row],[Order Priority]]=Introduction!$B$42,1,0)</f>
        <v>0</v>
      </c>
      <c r="J1100" s="42">
        <f>IF(Table2[[#This Row],[Order Priority]]=Introduction!$B$43,1,0)</f>
        <v>0</v>
      </c>
      <c r="K1100" s="42">
        <f>IF(Table2[[#This Row],[Order Priority]]=Introduction!$B$44,1,0)</f>
        <v>0</v>
      </c>
      <c r="L1100" s="42">
        <f>IF(Table2[[#This Row],[Order Priority]]=Introduction!$B$45,1,0)</f>
        <v>0</v>
      </c>
      <c r="M1100" s="42">
        <f>IF(Table2[[#This Row],[Ship Mode]]=Introduction!$C$42,1,0)</f>
        <v>0</v>
      </c>
      <c r="N1100" s="41">
        <f>IF(Table2[[#This Row],[Ship Mode]]=Introduction!$C$44,1,0)</f>
        <v>1</v>
      </c>
      <c r="O1100" s="41">
        <f>IF(Table2[[#This Row],[Customer Segment]]=Introduction!$D$45,1,0)</f>
        <v>0</v>
      </c>
      <c r="P1100" s="41">
        <f>IF(Table2[[#This Row],[Customer Segment]]=Introduction!$D$42,1,0)</f>
        <v>1</v>
      </c>
      <c r="Q1100" s="41">
        <f>IF(Table2[[#This Row],[Customer Segment]]=Introduction!$D$44,1,0)</f>
        <v>0</v>
      </c>
      <c r="R1100" s="34">
        <v>29.77</v>
      </c>
      <c r="S11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175.10340525548406</v>
      </c>
    </row>
    <row r="1101" spans="1:19" x14ac:dyDescent="0.2">
      <c r="A1101" s="1" t="s">
        <v>46</v>
      </c>
      <c r="B1101" s="1" t="s">
        <v>14</v>
      </c>
      <c r="C1101" s="1" t="s">
        <v>15</v>
      </c>
      <c r="D1101" s="39">
        <v>7.0000000000000007E-2</v>
      </c>
      <c r="E1101" s="39">
        <v>12.22</v>
      </c>
      <c r="F1101" s="39">
        <v>2.85</v>
      </c>
      <c r="G1101" s="39">
        <v>0.55000000000000004</v>
      </c>
      <c r="H1101" s="39">
        <v>89.4148</v>
      </c>
      <c r="I1101" s="42">
        <f>IF(Table2[[#This Row],[Order Priority]]=Introduction!$B$42,1,0)</f>
        <v>0</v>
      </c>
      <c r="J1101" s="42">
        <f>IF(Table2[[#This Row],[Order Priority]]=Introduction!$B$43,1,0)</f>
        <v>0</v>
      </c>
      <c r="K1101" s="42">
        <f>IF(Table2[[#This Row],[Order Priority]]=Introduction!$B$44,1,0)</f>
        <v>0</v>
      </c>
      <c r="L1101" s="42">
        <f>IF(Table2[[#This Row],[Order Priority]]=Introduction!$B$45,1,0)</f>
        <v>0</v>
      </c>
      <c r="M1101" s="42">
        <f>IF(Table2[[#This Row],[Ship Mode]]=Introduction!$C$42,1,0)</f>
        <v>0</v>
      </c>
      <c r="N1101" s="41">
        <f>IF(Table2[[#This Row],[Ship Mode]]=Introduction!$C$44,1,0)</f>
        <v>1</v>
      </c>
      <c r="O1101" s="41">
        <f>IF(Table2[[#This Row],[Customer Segment]]=Introduction!$D$45,1,0)</f>
        <v>0</v>
      </c>
      <c r="P1101" s="41">
        <f>IF(Table2[[#This Row],[Customer Segment]]=Introduction!$D$42,1,0)</f>
        <v>1</v>
      </c>
      <c r="Q1101" s="41">
        <f>IF(Table2[[#This Row],[Customer Segment]]=Introduction!$D$44,1,0)</f>
        <v>0</v>
      </c>
      <c r="R1101" s="1">
        <v>147.19</v>
      </c>
      <c r="S11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428.57869527085279</v>
      </c>
    </row>
    <row r="1102" spans="1:19" x14ac:dyDescent="0.2">
      <c r="A1102" s="1" t="s">
        <v>46</v>
      </c>
      <c r="B1102" s="1" t="s">
        <v>14</v>
      </c>
      <c r="C1102" s="1" t="s">
        <v>47</v>
      </c>
      <c r="D1102" s="37">
        <v>0.08</v>
      </c>
      <c r="E1102" s="37">
        <v>4.55</v>
      </c>
      <c r="F1102" s="37">
        <v>1.49</v>
      </c>
      <c r="G1102" s="37">
        <v>0.35</v>
      </c>
      <c r="H1102" s="37">
        <v>27.0273</v>
      </c>
      <c r="I1102" s="42">
        <f>IF(Table2[[#This Row],[Order Priority]]=Introduction!$B$42,1,0)</f>
        <v>0</v>
      </c>
      <c r="J1102" s="42">
        <f>IF(Table2[[#This Row],[Order Priority]]=Introduction!$B$43,1,0)</f>
        <v>0</v>
      </c>
      <c r="K1102" s="42">
        <f>IF(Table2[[#This Row],[Order Priority]]=Introduction!$B$44,1,0)</f>
        <v>0</v>
      </c>
      <c r="L1102" s="42">
        <f>IF(Table2[[#This Row],[Order Priority]]=Introduction!$B$45,1,0)</f>
        <v>0</v>
      </c>
      <c r="M1102" s="42">
        <f>IF(Table2[[#This Row],[Ship Mode]]=Introduction!$C$42,1,0)</f>
        <v>0</v>
      </c>
      <c r="N1102" s="41">
        <f>IF(Table2[[#This Row],[Ship Mode]]=Introduction!$C$44,1,0)</f>
        <v>1</v>
      </c>
      <c r="O1102" s="41">
        <f>IF(Table2[[#This Row],[Customer Segment]]=Introduction!$D$45,1,0)</f>
        <v>0</v>
      </c>
      <c r="P1102" s="41">
        <f>IF(Table2[[#This Row],[Customer Segment]]=Introduction!$D$42,1,0)</f>
        <v>0</v>
      </c>
      <c r="Q1102" s="41">
        <f>IF(Table2[[#This Row],[Customer Segment]]=Introduction!$D$44,1,0)</f>
        <v>1</v>
      </c>
      <c r="R1102" s="34">
        <v>39.17</v>
      </c>
      <c r="S11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189.60102009591824</v>
      </c>
    </row>
    <row r="1103" spans="1:19" x14ac:dyDescent="0.2">
      <c r="A1103" s="1" t="s">
        <v>46</v>
      </c>
      <c r="B1103" s="1" t="s">
        <v>2</v>
      </c>
      <c r="C1103" s="1" t="s">
        <v>70</v>
      </c>
      <c r="D1103" s="39">
        <v>0.04</v>
      </c>
      <c r="E1103" s="39">
        <v>70.98</v>
      </c>
      <c r="F1103" s="39">
        <v>26.74</v>
      </c>
      <c r="G1103" s="39">
        <v>0.6</v>
      </c>
      <c r="H1103" s="39">
        <v>-84.628799999999998</v>
      </c>
      <c r="I1103" s="42">
        <f>IF(Table2[[#This Row],[Order Priority]]=Introduction!$B$42,1,0)</f>
        <v>0</v>
      </c>
      <c r="J1103" s="42">
        <f>IF(Table2[[#This Row],[Order Priority]]=Introduction!$B$43,1,0)</f>
        <v>0</v>
      </c>
      <c r="K1103" s="42">
        <f>IF(Table2[[#This Row],[Order Priority]]=Introduction!$B$44,1,0)</f>
        <v>0</v>
      </c>
      <c r="L1103" s="42">
        <f>IF(Table2[[#This Row],[Order Priority]]=Introduction!$B$45,1,0)</f>
        <v>0</v>
      </c>
      <c r="M1103" s="42">
        <f>IF(Table2[[#This Row],[Ship Mode]]=Introduction!$C$42,1,0)</f>
        <v>1</v>
      </c>
      <c r="N1103" s="41">
        <f>IF(Table2[[#This Row],[Ship Mode]]=Introduction!$C$44,1,0)</f>
        <v>0</v>
      </c>
      <c r="O1103" s="41">
        <f>IF(Table2[[#This Row],[Customer Segment]]=Introduction!$D$45,1,0)</f>
        <v>0</v>
      </c>
      <c r="P1103" s="41">
        <f>IF(Table2[[#This Row],[Customer Segment]]=Introduction!$D$42,1,0)</f>
        <v>0</v>
      </c>
      <c r="Q1103" s="41">
        <f>IF(Table2[[#This Row],[Customer Segment]]=Introduction!$D$44,1,0)</f>
        <v>0</v>
      </c>
      <c r="R1103" s="1">
        <v>1345.33</v>
      </c>
      <c r="S11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1381.5154127027452</v>
      </c>
    </row>
    <row r="1104" spans="1:19" x14ac:dyDescent="0.2">
      <c r="A1104" s="1" t="s">
        <v>1</v>
      </c>
      <c r="B1104" s="1" t="s">
        <v>14</v>
      </c>
      <c r="C1104" s="1" t="s">
        <v>47</v>
      </c>
      <c r="D1104" s="37">
        <v>0.06</v>
      </c>
      <c r="E1104" s="37">
        <v>8.57</v>
      </c>
      <c r="F1104" s="37">
        <v>6.14</v>
      </c>
      <c r="G1104" s="37">
        <v>0.59</v>
      </c>
      <c r="H1104" s="37">
        <v>105.678</v>
      </c>
      <c r="I1104" s="42">
        <f>IF(Table2[[#This Row],[Order Priority]]=Introduction!$B$42,1,0)</f>
        <v>1</v>
      </c>
      <c r="J1104" s="42">
        <f>IF(Table2[[#This Row],[Order Priority]]=Introduction!$B$43,1,0)</f>
        <v>0</v>
      </c>
      <c r="K1104" s="42">
        <f>IF(Table2[[#This Row],[Order Priority]]=Introduction!$B$44,1,0)</f>
        <v>0</v>
      </c>
      <c r="L1104" s="42">
        <f>IF(Table2[[#This Row],[Order Priority]]=Introduction!$B$45,1,0)</f>
        <v>0</v>
      </c>
      <c r="M1104" s="42">
        <f>IF(Table2[[#This Row],[Ship Mode]]=Introduction!$C$42,1,0)</f>
        <v>0</v>
      </c>
      <c r="N1104" s="41">
        <f>IF(Table2[[#This Row],[Ship Mode]]=Introduction!$C$44,1,0)</f>
        <v>1</v>
      </c>
      <c r="O1104" s="41">
        <f>IF(Table2[[#This Row],[Customer Segment]]=Introduction!$D$45,1,0)</f>
        <v>0</v>
      </c>
      <c r="P1104" s="41">
        <f>IF(Table2[[#This Row],[Customer Segment]]=Introduction!$D$42,1,0)</f>
        <v>0</v>
      </c>
      <c r="Q1104" s="41">
        <f>IF(Table2[[#This Row],[Customer Segment]]=Introduction!$D$44,1,0)</f>
        <v>1</v>
      </c>
      <c r="R1104" s="34">
        <v>94.97</v>
      </c>
      <c r="S11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712.9425968958933</v>
      </c>
    </row>
    <row r="1105" spans="1:19" x14ac:dyDescent="0.2">
      <c r="A1105" s="1" t="s">
        <v>1</v>
      </c>
      <c r="B1105" s="1" t="s">
        <v>2</v>
      </c>
      <c r="C1105" s="1" t="s">
        <v>15</v>
      </c>
      <c r="D1105" s="39">
        <v>7.0000000000000007E-2</v>
      </c>
      <c r="E1105" s="39">
        <v>400.97</v>
      </c>
      <c r="F1105" s="39">
        <v>48.26</v>
      </c>
      <c r="G1105" s="39">
        <v>0.36</v>
      </c>
      <c r="H1105" s="39">
        <v>2581.5590999999999</v>
      </c>
      <c r="I1105" s="42">
        <f>IF(Table2[[#This Row],[Order Priority]]=Introduction!$B$42,1,0)</f>
        <v>1</v>
      </c>
      <c r="J1105" s="42">
        <f>IF(Table2[[#This Row],[Order Priority]]=Introduction!$B$43,1,0)</f>
        <v>0</v>
      </c>
      <c r="K1105" s="42">
        <f>IF(Table2[[#This Row],[Order Priority]]=Introduction!$B$44,1,0)</f>
        <v>0</v>
      </c>
      <c r="L1105" s="42">
        <f>IF(Table2[[#This Row],[Order Priority]]=Introduction!$B$45,1,0)</f>
        <v>0</v>
      </c>
      <c r="M1105" s="42">
        <f>IF(Table2[[#This Row],[Ship Mode]]=Introduction!$C$42,1,0)</f>
        <v>1</v>
      </c>
      <c r="N1105" s="41">
        <f>IF(Table2[[#This Row],[Ship Mode]]=Introduction!$C$44,1,0)</f>
        <v>0</v>
      </c>
      <c r="O1105" s="41">
        <f>IF(Table2[[#This Row],[Customer Segment]]=Introduction!$D$45,1,0)</f>
        <v>0</v>
      </c>
      <c r="P1105" s="41">
        <f>IF(Table2[[#This Row],[Customer Segment]]=Introduction!$D$42,1,0)</f>
        <v>1</v>
      </c>
      <c r="Q1105" s="41">
        <f>IF(Table2[[#This Row],[Customer Segment]]=Introduction!$D$44,1,0)</f>
        <v>0</v>
      </c>
      <c r="R1105" s="1">
        <v>3741.39</v>
      </c>
      <c r="S11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5581.2127006135115</v>
      </c>
    </row>
    <row r="1106" spans="1:19" x14ac:dyDescent="0.2">
      <c r="A1106" s="1" t="s">
        <v>1</v>
      </c>
      <c r="B1106" s="1" t="s">
        <v>63</v>
      </c>
      <c r="C1106" s="1" t="s">
        <v>15</v>
      </c>
      <c r="D1106" s="37">
        <v>0.1</v>
      </c>
      <c r="E1106" s="37">
        <v>120.98</v>
      </c>
      <c r="F1106" s="37">
        <v>9.07</v>
      </c>
      <c r="G1106" s="37">
        <v>0.35</v>
      </c>
      <c r="H1106" s="37">
        <v>297.45715999999999</v>
      </c>
      <c r="I1106" s="42">
        <f>IF(Table2[[#This Row],[Order Priority]]=Introduction!$B$42,1,0)</f>
        <v>1</v>
      </c>
      <c r="J1106" s="42">
        <f>IF(Table2[[#This Row],[Order Priority]]=Introduction!$B$43,1,0)</f>
        <v>0</v>
      </c>
      <c r="K1106" s="42">
        <f>IF(Table2[[#This Row],[Order Priority]]=Introduction!$B$44,1,0)</f>
        <v>0</v>
      </c>
      <c r="L1106" s="42">
        <f>IF(Table2[[#This Row],[Order Priority]]=Introduction!$B$45,1,0)</f>
        <v>0</v>
      </c>
      <c r="M1106" s="42">
        <f>IF(Table2[[#This Row],[Ship Mode]]=Introduction!$C$42,1,0)</f>
        <v>0</v>
      </c>
      <c r="N1106" s="41">
        <f>IF(Table2[[#This Row],[Ship Mode]]=Introduction!$C$44,1,0)</f>
        <v>0</v>
      </c>
      <c r="O1106" s="41">
        <f>IF(Table2[[#This Row],[Customer Segment]]=Introduction!$D$45,1,0)</f>
        <v>0</v>
      </c>
      <c r="P1106" s="41">
        <f>IF(Table2[[#This Row],[Customer Segment]]=Introduction!$D$42,1,0)</f>
        <v>1</v>
      </c>
      <c r="Q1106" s="41">
        <f>IF(Table2[[#This Row],[Customer Segment]]=Introduction!$D$44,1,0)</f>
        <v>0</v>
      </c>
      <c r="R1106" s="34">
        <v>568.24</v>
      </c>
      <c r="S11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975.00451275503497</v>
      </c>
    </row>
    <row r="1107" spans="1:19" x14ac:dyDescent="0.2">
      <c r="A1107" s="1" t="s">
        <v>1</v>
      </c>
      <c r="B1107" s="1" t="s">
        <v>63</v>
      </c>
      <c r="C1107" s="1" t="s">
        <v>15</v>
      </c>
      <c r="D1107" s="39">
        <v>0.02</v>
      </c>
      <c r="E1107" s="39">
        <v>152.47999999999999</v>
      </c>
      <c r="F1107" s="39">
        <v>6.5</v>
      </c>
      <c r="G1107" s="39">
        <v>0.74</v>
      </c>
      <c r="H1107" s="39">
        <v>-564.60239999999999</v>
      </c>
      <c r="I1107" s="42">
        <f>IF(Table2[[#This Row],[Order Priority]]=Introduction!$B$42,1,0)</f>
        <v>1</v>
      </c>
      <c r="J1107" s="42">
        <f>IF(Table2[[#This Row],[Order Priority]]=Introduction!$B$43,1,0)</f>
        <v>0</v>
      </c>
      <c r="K1107" s="42">
        <f>IF(Table2[[#This Row],[Order Priority]]=Introduction!$B$44,1,0)</f>
        <v>0</v>
      </c>
      <c r="L1107" s="42">
        <f>IF(Table2[[#This Row],[Order Priority]]=Introduction!$B$45,1,0)</f>
        <v>0</v>
      </c>
      <c r="M1107" s="42">
        <f>IF(Table2[[#This Row],[Ship Mode]]=Introduction!$C$42,1,0)</f>
        <v>0</v>
      </c>
      <c r="N1107" s="41">
        <f>IF(Table2[[#This Row],[Ship Mode]]=Introduction!$C$44,1,0)</f>
        <v>0</v>
      </c>
      <c r="O1107" s="41">
        <f>IF(Table2[[#This Row],[Customer Segment]]=Introduction!$D$45,1,0)</f>
        <v>0</v>
      </c>
      <c r="P1107" s="41">
        <f>IF(Table2[[#This Row],[Customer Segment]]=Introduction!$D$42,1,0)</f>
        <v>1</v>
      </c>
      <c r="Q1107" s="41">
        <f>IF(Table2[[#This Row],[Customer Segment]]=Introduction!$D$44,1,0)</f>
        <v>0</v>
      </c>
      <c r="R1107" s="1">
        <v>162.91</v>
      </c>
      <c r="S11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496.92408324853801</v>
      </c>
    </row>
    <row r="1108" spans="1:19" x14ac:dyDescent="0.2">
      <c r="A1108" s="1" t="s">
        <v>13</v>
      </c>
      <c r="B1108" s="1" t="s">
        <v>14</v>
      </c>
      <c r="C1108" s="1" t="s">
        <v>15</v>
      </c>
      <c r="D1108" s="37">
        <v>0.03</v>
      </c>
      <c r="E1108" s="37">
        <v>4.4800000000000004</v>
      </c>
      <c r="F1108" s="37">
        <v>49</v>
      </c>
      <c r="G1108" s="37">
        <v>0.6</v>
      </c>
      <c r="H1108" s="37">
        <v>64.266000000000005</v>
      </c>
      <c r="I1108" s="42">
        <f>IF(Table2[[#This Row],[Order Priority]]=Introduction!$B$42,1,0)</f>
        <v>0</v>
      </c>
      <c r="J1108" s="42">
        <f>IF(Table2[[#This Row],[Order Priority]]=Introduction!$B$43,1,0)</f>
        <v>1</v>
      </c>
      <c r="K1108" s="42">
        <f>IF(Table2[[#This Row],[Order Priority]]=Introduction!$B$44,1,0)</f>
        <v>0</v>
      </c>
      <c r="L1108" s="42">
        <f>IF(Table2[[#This Row],[Order Priority]]=Introduction!$B$45,1,0)</f>
        <v>0</v>
      </c>
      <c r="M1108" s="42">
        <f>IF(Table2[[#This Row],[Ship Mode]]=Introduction!$C$42,1,0)</f>
        <v>0</v>
      </c>
      <c r="N1108" s="41">
        <f>IF(Table2[[#This Row],[Ship Mode]]=Introduction!$C$44,1,0)</f>
        <v>1</v>
      </c>
      <c r="O1108" s="41">
        <f>IF(Table2[[#This Row],[Customer Segment]]=Introduction!$D$45,1,0)</f>
        <v>0</v>
      </c>
      <c r="P1108" s="41">
        <f>IF(Table2[[#This Row],[Customer Segment]]=Introduction!$D$42,1,0)</f>
        <v>1</v>
      </c>
      <c r="Q1108" s="41">
        <f>IF(Table2[[#This Row],[Customer Segment]]=Introduction!$D$44,1,0)</f>
        <v>0</v>
      </c>
      <c r="R1108" s="34">
        <v>21.46</v>
      </c>
      <c r="S11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1518.6057498428854</v>
      </c>
    </row>
    <row r="1109" spans="1:19" x14ac:dyDescent="0.2">
      <c r="A1109" s="1" t="s">
        <v>13</v>
      </c>
      <c r="B1109" s="1" t="s">
        <v>2</v>
      </c>
      <c r="C1109" s="1" t="s">
        <v>15</v>
      </c>
      <c r="D1109" s="39">
        <v>0.06</v>
      </c>
      <c r="E1109" s="39">
        <v>350.99</v>
      </c>
      <c r="F1109" s="39">
        <v>39</v>
      </c>
      <c r="G1109" s="39">
        <v>0.55000000000000004</v>
      </c>
      <c r="H1109" s="39">
        <v>-302.61559999999997</v>
      </c>
      <c r="I1109" s="42">
        <f>IF(Table2[[#This Row],[Order Priority]]=Introduction!$B$42,1,0)</f>
        <v>0</v>
      </c>
      <c r="J1109" s="42">
        <f>IF(Table2[[#This Row],[Order Priority]]=Introduction!$B$43,1,0)</f>
        <v>1</v>
      </c>
      <c r="K1109" s="42">
        <f>IF(Table2[[#This Row],[Order Priority]]=Introduction!$B$44,1,0)</f>
        <v>0</v>
      </c>
      <c r="L1109" s="42">
        <f>IF(Table2[[#This Row],[Order Priority]]=Introduction!$B$45,1,0)</f>
        <v>0</v>
      </c>
      <c r="M1109" s="42">
        <f>IF(Table2[[#This Row],[Ship Mode]]=Introduction!$C$42,1,0)</f>
        <v>1</v>
      </c>
      <c r="N1109" s="41">
        <f>IF(Table2[[#This Row],[Ship Mode]]=Introduction!$C$44,1,0)</f>
        <v>0</v>
      </c>
      <c r="O1109" s="41">
        <f>IF(Table2[[#This Row],[Customer Segment]]=Introduction!$D$45,1,0)</f>
        <v>0</v>
      </c>
      <c r="P1109" s="41">
        <f>IF(Table2[[#This Row],[Customer Segment]]=Introduction!$D$42,1,0)</f>
        <v>1</v>
      </c>
      <c r="Q1109" s="41">
        <f>IF(Table2[[#This Row],[Customer Segment]]=Introduction!$D$44,1,0)</f>
        <v>0</v>
      </c>
      <c r="R1109" s="1">
        <v>3506.78</v>
      </c>
      <c r="S11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2087.2408073480692</v>
      </c>
    </row>
    <row r="1110" spans="1:19" x14ac:dyDescent="0.2">
      <c r="A1110" s="1" t="s">
        <v>13</v>
      </c>
      <c r="B1110" s="1" t="s">
        <v>63</v>
      </c>
      <c r="C1110" s="1" t="s">
        <v>15</v>
      </c>
      <c r="D1110" s="37">
        <v>0.09</v>
      </c>
      <c r="E1110" s="37">
        <v>40.98</v>
      </c>
      <c r="F1110" s="37">
        <v>6.5</v>
      </c>
      <c r="G1110" s="37">
        <v>0.74</v>
      </c>
      <c r="H1110" s="37">
        <v>5.6916000000000002</v>
      </c>
      <c r="I1110" s="42">
        <f>IF(Table2[[#This Row],[Order Priority]]=Introduction!$B$42,1,0)</f>
        <v>0</v>
      </c>
      <c r="J1110" s="42">
        <f>IF(Table2[[#This Row],[Order Priority]]=Introduction!$B$43,1,0)</f>
        <v>1</v>
      </c>
      <c r="K1110" s="42">
        <f>IF(Table2[[#This Row],[Order Priority]]=Introduction!$B$44,1,0)</f>
        <v>0</v>
      </c>
      <c r="L1110" s="42">
        <f>IF(Table2[[#This Row],[Order Priority]]=Introduction!$B$45,1,0)</f>
        <v>0</v>
      </c>
      <c r="M1110" s="42">
        <f>IF(Table2[[#This Row],[Ship Mode]]=Introduction!$C$42,1,0)</f>
        <v>0</v>
      </c>
      <c r="N1110" s="41">
        <f>IF(Table2[[#This Row],[Ship Mode]]=Introduction!$C$44,1,0)</f>
        <v>0</v>
      </c>
      <c r="O1110" s="41">
        <f>IF(Table2[[#This Row],[Customer Segment]]=Introduction!$D$45,1,0)</f>
        <v>0</v>
      </c>
      <c r="P1110" s="41">
        <f>IF(Table2[[#This Row],[Customer Segment]]=Introduction!$D$42,1,0)</f>
        <v>1</v>
      </c>
      <c r="Q1110" s="41">
        <f>IF(Table2[[#This Row],[Customer Segment]]=Introduction!$D$44,1,0)</f>
        <v>0</v>
      </c>
      <c r="R1110" s="34">
        <v>267.69</v>
      </c>
      <c r="S11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392.81232173535187</v>
      </c>
    </row>
    <row r="1111" spans="1:19" x14ac:dyDescent="0.2">
      <c r="A1111" s="1" t="s">
        <v>13</v>
      </c>
      <c r="B1111" s="1" t="s">
        <v>14</v>
      </c>
      <c r="C1111" s="1" t="s">
        <v>70</v>
      </c>
      <c r="D1111" s="39">
        <v>0</v>
      </c>
      <c r="E1111" s="39">
        <v>3.89</v>
      </c>
      <c r="F1111" s="39">
        <v>7.01</v>
      </c>
      <c r="G1111" s="39">
        <v>0.37</v>
      </c>
      <c r="H1111" s="39">
        <v>-255.16890000000001</v>
      </c>
      <c r="I1111" s="42">
        <f>IF(Table2[[#This Row],[Order Priority]]=Introduction!$B$42,1,0)</f>
        <v>0</v>
      </c>
      <c r="J1111" s="42">
        <f>IF(Table2[[#This Row],[Order Priority]]=Introduction!$B$43,1,0)</f>
        <v>1</v>
      </c>
      <c r="K1111" s="42">
        <f>IF(Table2[[#This Row],[Order Priority]]=Introduction!$B$44,1,0)</f>
        <v>0</v>
      </c>
      <c r="L1111" s="42">
        <f>IF(Table2[[#This Row],[Order Priority]]=Introduction!$B$45,1,0)</f>
        <v>0</v>
      </c>
      <c r="M1111" s="42">
        <f>IF(Table2[[#This Row],[Ship Mode]]=Introduction!$C$42,1,0)</f>
        <v>0</v>
      </c>
      <c r="N1111" s="41">
        <f>IF(Table2[[#This Row],[Ship Mode]]=Introduction!$C$44,1,0)</f>
        <v>1</v>
      </c>
      <c r="O1111" s="41">
        <f>IF(Table2[[#This Row],[Customer Segment]]=Introduction!$D$45,1,0)</f>
        <v>0</v>
      </c>
      <c r="P1111" s="41">
        <f>IF(Table2[[#This Row],[Customer Segment]]=Introduction!$D$42,1,0)</f>
        <v>0</v>
      </c>
      <c r="Q1111" s="41">
        <f>IF(Table2[[#This Row],[Customer Segment]]=Introduction!$D$44,1,0)</f>
        <v>0</v>
      </c>
      <c r="R1111" s="1">
        <v>85.64</v>
      </c>
      <c r="S11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-113.33985884706718</v>
      </c>
    </row>
    <row r="1112" spans="1:19" x14ac:dyDescent="0.2">
      <c r="A1112" s="1" t="s">
        <v>13</v>
      </c>
      <c r="B1112" s="1" t="s">
        <v>2</v>
      </c>
      <c r="C1112" s="1" t="s">
        <v>70</v>
      </c>
      <c r="D1112" s="37">
        <v>0.09</v>
      </c>
      <c r="E1112" s="37">
        <v>120.98</v>
      </c>
      <c r="F1112" s="37">
        <v>30</v>
      </c>
      <c r="G1112" s="37">
        <v>0.64</v>
      </c>
      <c r="H1112" s="37">
        <v>74.004800000000003</v>
      </c>
      <c r="I1112" s="42">
        <f>IF(Table2[[#This Row],[Order Priority]]=Introduction!$B$42,1,0)</f>
        <v>0</v>
      </c>
      <c r="J1112" s="42">
        <f>IF(Table2[[#This Row],[Order Priority]]=Introduction!$B$43,1,0)</f>
        <v>1</v>
      </c>
      <c r="K1112" s="42">
        <f>IF(Table2[[#This Row],[Order Priority]]=Introduction!$B$44,1,0)</f>
        <v>0</v>
      </c>
      <c r="L1112" s="42">
        <f>IF(Table2[[#This Row],[Order Priority]]=Introduction!$B$45,1,0)</f>
        <v>0</v>
      </c>
      <c r="M1112" s="42">
        <f>IF(Table2[[#This Row],[Ship Mode]]=Introduction!$C$42,1,0)</f>
        <v>1</v>
      </c>
      <c r="N1112" s="41">
        <f>IF(Table2[[#This Row],[Ship Mode]]=Introduction!$C$44,1,0)</f>
        <v>0</v>
      </c>
      <c r="O1112" s="41">
        <f>IF(Table2[[#This Row],[Customer Segment]]=Introduction!$D$45,1,0)</f>
        <v>0</v>
      </c>
      <c r="P1112" s="41">
        <f>IF(Table2[[#This Row],[Customer Segment]]=Introduction!$D$42,1,0)</f>
        <v>0</v>
      </c>
      <c r="Q1112" s="41">
        <f>IF(Table2[[#This Row],[Customer Segment]]=Introduction!$D$44,1,0)</f>
        <v>0</v>
      </c>
      <c r="R1112" s="34">
        <v>2508.15</v>
      </c>
      <c r="S11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1587.4110804382431</v>
      </c>
    </row>
    <row r="1113" spans="1:19" x14ac:dyDescent="0.2">
      <c r="A1113" s="1" t="s">
        <v>13</v>
      </c>
      <c r="B1113" s="1" t="s">
        <v>14</v>
      </c>
      <c r="C1113" s="1" t="s">
        <v>70</v>
      </c>
      <c r="D1113" s="39">
        <v>0.1</v>
      </c>
      <c r="E1113" s="39">
        <v>30.98</v>
      </c>
      <c r="F1113" s="39">
        <v>5.76</v>
      </c>
      <c r="G1113" s="39">
        <v>0.4</v>
      </c>
      <c r="H1113" s="39">
        <v>109.4248</v>
      </c>
      <c r="I1113" s="42">
        <f>IF(Table2[[#This Row],[Order Priority]]=Introduction!$B$42,1,0)</f>
        <v>0</v>
      </c>
      <c r="J1113" s="42">
        <f>IF(Table2[[#This Row],[Order Priority]]=Introduction!$B$43,1,0)</f>
        <v>1</v>
      </c>
      <c r="K1113" s="42">
        <f>IF(Table2[[#This Row],[Order Priority]]=Introduction!$B$44,1,0)</f>
        <v>0</v>
      </c>
      <c r="L1113" s="42">
        <f>IF(Table2[[#This Row],[Order Priority]]=Introduction!$B$45,1,0)</f>
        <v>0</v>
      </c>
      <c r="M1113" s="42">
        <f>IF(Table2[[#This Row],[Ship Mode]]=Introduction!$C$42,1,0)</f>
        <v>0</v>
      </c>
      <c r="N1113" s="41">
        <f>IF(Table2[[#This Row],[Ship Mode]]=Introduction!$C$44,1,0)</f>
        <v>1</v>
      </c>
      <c r="O1113" s="41">
        <f>IF(Table2[[#This Row],[Customer Segment]]=Introduction!$D$45,1,0)</f>
        <v>0</v>
      </c>
      <c r="P1113" s="41">
        <f>IF(Table2[[#This Row],[Customer Segment]]=Introduction!$D$42,1,0)</f>
        <v>0</v>
      </c>
      <c r="Q1113" s="41">
        <f>IF(Table2[[#This Row],[Customer Segment]]=Introduction!$D$44,1,0)</f>
        <v>0</v>
      </c>
      <c r="R1113" s="1">
        <v>225.62</v>
      </c>
      <c r="S11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269.19363894997548</v>
      </c>
    </row>
    <row r="1114" spans="1:19" x14ac:dyDescent="0.2">
      <c r="A1114" s="1" t="s">
        <v>13</v>
      </c>
      <c r="B1114" s="1" t="s">
        <v>14</v>
      </c>
      <c r="C1114" s="1" t="s">
        <v>15</v>
      </c>
      <c r="D1114" s="37">
        <v>0.08</v>
      </c>
      <c r="E1114" s="37">
        <v>4.91</v>
      </c>
      <c r="F1114" s="37">
        <v>0.5</v>
      </c>
      <c r="G1114" s="37">
        <v>0.36</v>
      </c>
      <c r="H1114" s="37">
        <v>12.726000000000001</v>
      </c>
      <c r="I1114" s="42">
        <f>IF(Table2[[#This Row],[Order Priority]]=Introduction!$B$42,1,0)</f>
        <v>0</v>
      </c>
      <c r="J1114" s="42">
        <f>IF(Table2[[#This Row],[Order Priority]]=Introduction!$B$43,1,0)</f>
        <v>1</v>
      </c>
      <c r="K1114" s="42">
        <f>IF(Table2[[#This Row],[Order Priority]]=Introduction!$B$44,1,0)</f>
        <v>0</v>
      </c>
      <c r="L1114" s="42">
        <f>IF(Table2[[#This Row],[Order Priority]]=Introduction!$B$45,1,0)</f>
        <v>0</v>
      </c>
      <c r="M1114" s="42">
        <f>IF(Table2[[#This Row],[Ship Mode]]=Introduction!$C$42,1,0)</f>
        <v>0</v>
      </c>
      <c r="N1114" s="41">
        <f>IF(Table2[[#This Row],[Ship Mode]]=Introduction!$C$44,1,0)</f>
        <v>1</v>
      </c>
      <c r="O1114" s="41">
        <f>IF(Table2[[#This Row],[Customer Segment]]=Introduction!$D$45,1,0)</f>
        <v>0</v>
      </c>
      <c r="P1114" s="41">
        <f>IF(Table2[[#This Row],[Customer Segment]]=Introduction!$D$42,1,0)</f>
        <v>1</v>
      </c>
      <c r="Q1114" s="41">
        <f>IF(Table2[[#This Row],[Customer Segment]]=Introduction!$D$44,1,0)</f>
        <v>0</v>
      </c>
      <c r="R1114" s="34">
        <v>42.69</v>
      </c>
      <c r="S11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-105.85957957677957</v>
      </c>
    </row>
    <row r="1115" spans="1:19" x14ac:dyDescent="0.2">
      <c r="A1115" s="1" t="s">
        <v>13</v>
      </c>
      <c r="B1115" s="1" t="s">
        <v>14</v>
      </c>
      <c r="C1115" s="1" t="s">
        <v>15</v>
      </c>
      <c r="D1115" s="39">
        <v>0.02</v>
      </c>
      <c r="E1115" s="39">
        <v>28.15</v>
      </c>
      <c r="F1115" s="39">
        <v>6.17</v>
      </c>
      <c r="G1115" s="39">
        <v>0.55000000000000004</v>
      </c>
      <c r="H1115" s="39">
        <v>160.8066</v>
      </c>
      <c r="I1115" s="42">
        <f>IF(Table2[[#This Row],[Order Priority]]=Introduction!$B$42,1,0)</f>
        <v>0</v>
      </c>
      <c r="J1115" s="42">
        <f>IF(Table2[[#This Row],[Order Priority]]=Introduction!$B$43,1,0)</f>
        <v>1</v>
      </c>
      <c r="K1115" s="42">
        <f>IF(Table2[[#This Row],[Order Priority]]=Introduction!$B$44,1,0)</f>
        <v>0</v>
      </c>
      <c r="L1115" s="42">
        <f>IF(Table2[[#This Row],[Order Priority]]=Introduction!$B$45,1,0)</f>
        <v>0</v>
      </c>
      <c r="M1115" s="42">
        <f>IF(Table2[[#This Row],[Ship Mode]]=Introduction!$C$42,1,0)</f>
        <v>0</v>
      </c>
      <c r="N1115" s="41">
        <f>IF(Table2[[#This Row],[Ship Mode]]=Introduction!$C$44,1,0)</f>
        <v>1</v>
      </c>
      <c r="O1115" s="41">
        <f>IF(Table2[[#This Row],[Customer Segment]]=Introduction!$D$45,1,0)</f>
        <v>0</v>
      </c>
      <c r="P1115" s="41">
        <f>IF(Table2[[#This Row],[Customer Segment]]=Introduction!$D$42,1,0)</f>
        <v>1</v>
      </c>
      <c r="Q1115" s="41">
        <f>IF(Table2[[#This Row],[Customer Segment]]=Introduction!$D$44,1,0)</f>
        <v>0</v>
      </c>
      <c r="R1115" s="1">
        <v>327.41000000000003</v>
      </c>
      <c r="S11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472.88411999278725</v>
      </c>
    </row>
    <row r="1116" spans="1:19" x14ac:dyDescent="0.2">
      <c r="A1116" s="1" t="s">
        <v>13</v>
      </c>
      <c r="B1116" s="1" t="s">
        <v>14</v>
      </c>
      <c r="C1116" s="1" t="s">
        <v>15</v>
      </c>
      <c r="D1116" s="37">
        <v>0.08</v>
      </c>
      <c r="E1116" s="37">
        <v>4.91</v>
      </c>
      <c r="F1116" s="37">
        <v>0.5</v>
      </c>
      <c r="G1116" s="37">
        <v>0.36</v>
      </c>
      <c r="H1116" s="37">
        <v>31.751999999999999</v>
      </c>
      <c r="I1116" s="42">
        <f>IF(Table2[[#This Row],[Order Priority]]=Introduction!$B$42,1,0)</f>
        <v>0</v>
      </c>
      <c r="J1116" s="42">
        <f>IF(Table2[[#This Row],[Order Priority]]=Introduction!$B$43,1,0)</f>
        <v>1</v>
      </c>
      <c r="K1116" s="42">
        <f>IF(Table2[[#This Row],[Order Priority]]=Introduction!$B$44,1,0)</f>
        <v>0</v>
      </c>
      <c r="L1116" s="42">
        <f>IF(Table2[[#This Row],[Order Priority]]=Introduction!$B$45,1,0)</f>
        <v>0</v>
      </c>
      <c r="M1116" s="42">
        <f>IF(Table2[[#This Row],[Ship Mode]]=Introduction!$C$42,1,0)</f>
        <v>0</v>
      </c>
      <c r="N1116" s="41">
        <f>IF(Table2[[#This Row],[Ship Mode]]=Introduction!$C$44,1,0)</f>
        <v>1</v>
      </c>
      <c r="O1116" s="41">
        <f>IF(Table2[[#This Row],[Customer Segment]]=Introduction!$D$45,1,0)</f>
        <v>0</v>
      </c>
      <c r="P1116" s="41">
        <f>IF(Table2[[#This Row],[Customer Segment]]=Introduction!$D$42,1,0)</f>
        <v>1</v>
      </c>
      <c r="Q1116" s="41">
        <f>IF(Table2[[#This Row],[Customer Segment]]=Introduction!$D$44,1,0)</f>
        <v>0</v>
      </c>
      <c r="R1116" s="34">
        <v>170.75</v>
      </c>
      <c r="S11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-86.376466182732713</v>
      </c>
    </row>
    <row r="1117" spans="1:19" x14ac:dyDescent="0.2">
      <c r="A1117" s="1" t="s">
        <v>13</v>
      </c>
      <c r="B1117" s="1" t="s">
        <v>14</v>
      </c>
      <c r="C1117" s="1" t="s">
        <v>15</v>
      </c>
      <c r="D1117" s="39">
        <v>0.02</v>
      </c>
      <c r="E1117" s="39">
        <v>28.15</v>
      </c>
      <c r="F1117" s="39">
        <v>6.17</v>
      </c>
      <c r="G1117" s="39">
        <v>0.55000000000000004</v>
      </c>
      <c r="H1117" s="39">
        <v>117.208</v>
      </c>
      <c r="I1117" s="42">
        <f>IF(Table2[[#This Row],[Order Priority]]=Introduction!$B$42,1,0)</f>
        <v>0</v>
      </c>
      <c r="J1117" s="42">
        <f>IF(Table2[[#This Row],[Order Priority]]=Introduction!$B$43,1,0)</f>
        <v>1</v>
      </c>
      <c r="K1117" s="42">
        <f>IF(Table2[[#This Row],[Order Priority]]=Introduction!$B$44,1,0)</f>
        <v>0</v>
      </c>
      <c r="L1117" s="42">
        <f>IF(Table2[[#This Row],[Order Priority]]=Introduction!$B$45,1,0)</f>
        <v>0</v>
      </c>
      <c r="M1117" s="42">
        <f>IF(Table2[[#This Row],[Ship Mode]]=Introduction!$C$42,1,0)</f>
        <v>0</v>
      </c>
      <c r="N1117" s="41">
        <f>IF(Table2[[#This Row],[Ship Mode]]=Introduction!$C$44,1,0)</f>
        <v>1</v>
      </c>
      <c r="O1117" s="41">
        <f>IF(Table2[[#This Row],[Customer Segment]]=Introduction!$D$45,1,0)</f>
        <v>0</v>
      </c>
      <c r="P1117" s="41">
        <f>IF(Table2[[#This Row],[Customer Segment]]=Introduction!$D$42,1,0)</f>
        <v>1</v>
      </c>
      <c r="Q1117" s="41">
        <f>IF(Table2[[#This Row],[Customer Segment]]=Introduction!$D$44,1,0)</f>
        <v>0</v>
      </c>
      <c r="R1117" s="1">
        <v>1339.42</v>
      </c>
      <c r="S11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428.23803213292746</v>
      </c>
    </row>
    <row r="1118" spans="1:19" x14ac:dyDescent="0.2">
      <c r="A1118" s="1" t="s">
        <v>23</v>
      </c>
      <c r="B1118" s="1" t="s">
        <v>14</v>
      </c>
      <c r="C1118" s="1" t="s">
        <v>47</v>
      </c>
      <c r="D1118" s="37">
        <v>7.0000000000000007E-2</v>
      </c>
      <c r="E1118" s="37">
        <v>2.12</v>
      </c>
      <c r="F1118" s="37">
        <v>1.99</v>
      </c>
      <c r="G1118" s="37">
        <v>0.55000000000000004</v>
      </c>
      <c r="H1118" s="37">
        <v>-55.84</v>
      </c>
      <c r="I1118" s="42">
        <f>IF(Table2[[#This Row],[Order Priority]]=Introduction!$B$42,1,0)</f>
        <v>0</v>
      </c>
      <c r="J1118" s="42">
        <f>IF(Table2[[#This Row],[Order Priority]]=Introduction!$B$43,1,0)</f>
        <v>0</v>
      </c>
      <c r="K1118" s="42">
        <f>IF(Table2[[#This Row],[Order Priority]]=Introduction!$B$44,1,0)</f>
        <v>1</v>
      </c>
      <c r="L1118" s="42">
        <f>IF(Table2[[#This Row],[Order Priority]]=Introduction!$B$45,1,0)</f>
        <v>0</v>
      </c>
      <c r="M1118" s="42">
        <f>IF(Table2[[#This Row],[Ship Mode]]=Introduction!$C$42,1,0)</f>
        <v>0</v>
      </c>
      <c r="N1118" s="41">
        <f>IF(Table2[[#This Row],[Ship Mode]]=Introduction!$C$44,1,0)</f>
        <v>1</v>
      </c>
      <c r="O1118" s="41">
        <f>IF(Table2[[#This Row],[Customer Segment]]=Introduction!$D$45,1,0)</f>
        <v>0</v>
      </c>
      <c r="P1118" s="41">
        <f>IF(Table2[[#This Row],[Customer Segment]]=Introduction!$D$42,1,0)</f>
        <v>0</v>
      </c>
      <c r="Q1118" s="41">
        <f>IF(Table2[[#This Row],[Customer Segment]]=Introduction!$D$44,1,0)</f>
        <v>1</v>
      </c>
      <c r="R1118" s="34">
        <v>26.07</v>
      </c>
      <c r="S11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162.5331035759236</v>
      </c>
    </row>
    <row r="1119" spans="1:19" x14ac:dyDescent="0.2">
      <c r="A1119" s="1" t="s">
        <v>23</v>
      </c>
      <c r="B1119" s="1" t="s">
        <v>14</v>
      </c>
      <c r="C1119" s="1" t="s">
        <v>47</v>
      </c>
      <c r="D1119" s="39">
        <v>7.0000000000000007E-2</v>
      </c>
      <c r="E1119" s="39">
        <v>2.12</v>
      </c>
      <c r="F1119" s="39">
        <v>1.99</v>
      </c>
      <c r="G1119" s="39">
        <v>0.55000000000000004</v>
      </c>
      <c r="H1119" s="39">
        <v>-55.84</v>
      </c>
      <c r="I1119" s="42">
        <f>IF(Table2[[#This Row],[Order Priority]]=Introduction!$B$42,1,0)</f>
        <v>0</v>
      </c>
      <c r="J1119" s="42">
        <f>IF(Table2[[#This Row],[Order Priority]]=Introduction!$B$43,1,0)</f>
        <v>0</v>
      </c>
      <c r="K1119" s="42">
        <f>IF(Table2[[#This Row],[Order Priority]]=Introduction!$B$44,1,0)</f>
        <v>1</v>
      </c>
      <c r="L1119" s="42">
        <f>IF(Table2[[#This Row],[Order Priority]]=Introduction!$B$45,1,0)</f>
        <v>0</v>
      </c>
      <c r="M1119" s="42">
        <f>IF(Table2[[#This Row],[Ship Mode]]=Introduction!$C$42,1,0)</f>
        <v>0</v>
      </c>
      <c r="N1119" s="41">
        <f>IF(Table2[[#This Row],[Ship Mode]]=Introduction!$C$44,1,0)</f>
        <v>1</v>
      </c>
      <c r="O1119" s="41">
        <f>IF(Table2[[#This Row],[Customer Segment]]=Introduction!$D$45,1,0)</f>
        <v>0</v>
      </c>
      <c r="P1119" s="41">
        <f>IF(Table2[[#This Row],[Customer Segment]]=Introduction!$D$42,1,0)</f>
        <v>0</v>
      </c>
      <c r="Q1119" s="41">
        <f>IF(Table2[[#This Row],[Customer Segment]]=Introduction!$D$44,1,0)</f>
        <v>1</v>
      </c>
      <c r="R1119" s="1">
        <v>99.94</v>
      </c>
      <c r="S11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162.5331035759236</v>
      </c>
    </row>
    <row r="1120" spans="1:19" x14ac:dyDescent="0.2">
      <c r="A1120" s="1" t="s">
        <v>23</v>
      </c>
      <c r="B1120" s="1" t="s">
        <v>14</v>
      </c>
      <c r="C1120" s="1" t="s">
        <v>15</v>
      </c>
      <c r="D1120" s="37">
        <v>0.05</v>
      </c>
      <c r="E1120" s="37">
        <v>115.99</v>
      </c>
      <c r="F1120" s="37">
        <v>8.99</v>
      </c>
      <c r="G1120" s="37">
        <v>0.57999999999999996</v>
      </c>
      <c r="H1120" s="37">
        <v>719.35260000000005</v>
      </c>
      <c r="I1120" s="42">
        <f>IF(Table2[[#This Row],[Order Priority]]=Introduction!$B$42,1,0)</f>
        <v>0</v>
      </c>
      <c r="J1120" s="42">
        <f>IF(Table2[[#This Row],[Order Priority]]=Introduction!$B$43,1,0)</f>
        <v>0</v>
      </c>
      <c r="K1120" s="42">
        <f>IF(Table2[[#This Row],[Order Priority]]=Introduction!$B$44,1,0)</f>
        <v>1</v>
      </c>
      <c r="L1120" s="42">
        <f>IF(Table2[[#This Row],[Order Priority]]=Introduction!$B$45,1,0)</f>
        <v>0</v>
      </c>
      <c r="M1120" s="42">
        <f>IF(Table2[[#This Row],[Ship Mode]]=Introduction!$C$42,1,0)</f>
        <v>0</v>
      </c>
      <c r="N1120" s="41">
        <f>IF(Table2[[#This Row],[Ship Mode]]=Introduction!$C$44,1,0)</f>
        <v>1</v>
      </c>
      <c r="O1120" s="41">
        <f>IF(Table2[[#This Row],[Customer Segment]]=Introduction!$D$45,1,0)</f>
        <v>0</v>
      </c>
      <c r="P1120" s="41">
        <f>IF(Table2[[#This Row],[Customer Segment]]=Introduction!$D$42,1,0)</f>
        <v>1</v>
      </c>
      <c r="Q1120" s="41">
        <f>IF(Table2[[#This Row],[Customer Segment]]=Introduction!$D$44,1,0)</f>
        <v>0</v>
      </c>
      <c r="R1120" s="34">
        <v>1042.54</v>
      </c>
      <c r="S11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1485.3778232207078</v>
      </c>
    </row>
    <row r="1121" spans="1:19" x14ac:dyDescent="0.2">
      <c r="A1121" s="1" t="s">
        <v>92</v>
      </c>
      <c r="B1121" s="1" t="s">
        <v>14</v>
      </c>
      <c r="C1121" s="1" t="s">
        <v>70</v>
      </c>
      <c r="D1121" s="39">
        <v>7.0000000000000007E-2</v>
      </c>
      <c r="E1121" s="39">
        <v>125.99</v>
      </c>
      <c r="F1121" s="39">
        <v>7.69</v>
      </c>
      <c r="G1121" s="39">
        <v>0.59</v>
      </c>
      <c r="H1121" s="39">
        <v>588.24570000000006</v>
      </c>
      <c r="I1121" s="42">
        <f>IF(Table2[[#This Row],[Order Priority]]=Introduction!$B$42,1,0)</f>
        <v>0</v>
      </c>
      <c r="J1121" s="42">
        <f>IF(Table2[[#This Row],[Order Priority]]=Introduction!$B$43,1,0)</f>
        <v>0</v>
      </c>
      <c r="K1121" s="42">
        <f>IF(Table2[[#This Row],[Order Priority]]=Introduction!$B$44,1,0)</f>
        <v>0</v>
      </c>
      <c r="L1121" s="42">
        <f>IF(Table2[[#This Row],[Order Priority]]=Introduction!$B$45,1,0)</f>
        <v>1</v>
      </c>
      <c r="M1121" s="42">
        <f>IF(Table2[[#This Row],[Ship Mode]]=Introduction!$C$42,1,0)</f>
        <v>0</v>
      </c>
      <c r="N1121" s="41">
        <f>IF(Table2[[#This Row],[Ship Mode]]=Introduction!$C$44,1,0)</f>
        <v>1</v>
      </c>
      <c r="O1121" s="41">
        <f>IF(Table2[[#This Row],[Customer Segment]]=Introduction!$D$45,1,0)</f>
        <v>0</v>
      </c>
      <c r="P1121" s="41">
        <f>IF(Table2[[#This Row],[Customer Segment]]=Introduction!$D$42,1,0)</f>
        <v>0</v>
      </c>
      <c r="Q1121" s="41">
        <f>IF(Table2[[#This Row],[Customer Segment]]=Introduction!$D$44,1,0)</f>
        <v>0</v>
      </c>
      <c r="R1121" s="1">
        <v>852.53</v>
      </c>
      <c r="S11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1303.5471878703479</v>
      </c>
    </row>
    <row r="1122" spans="1:19" x14ac:dyDescent="0.2">
      <c r="A1122" s="1" t="s">
        <v>46</v>
      </c>
      <c r="B1122" s="1" t="s">
        <v>14</v>
      </c>
      <c r="C1122" s="1" t="s">
        <v>70</v>
      </c>
      <c r="D1122" s="37">
        <v>0.05</v>
      </c>
      <c r="E1122" s="37">
        <v>3.8</v>
      </c>
      <c r="F1122" s="37">
        <v>1.49</v>
      </c>
      <c r="G1122" s="37">
        <v>0.38</v>
      </c>
      <c r="H1122" s="37">
        <v>14.467000000000001</v>
      </c>
      <c r="I1122" s="42">
        <f>IF(Table2[[#This Row],[Order Priority]]=Introduction!$B$42,1,0)</f>
        <v>0</v>
      </c>
      <c r="J1122" s="42">
        <f>IF(Table2[[#This Row],[Order Priority]]=Introduction!$B$43,1,0)</f>
        <v>0</v>
      </c>
      <c r="K1122" s="42">
        <f>IF(Table2[[#This Row],[Order Priority]]=Introduction!$B$44,1,0)</f>
        <v>0</v>
      </c>
      <c r="L1122" s="42">
        <f>IF(Table2[[#This Row],[Order Priority]]=Introduction!$B$45,1,0)</f>
        <v>0</v>
      </c>
      <c r="M1122" s="42">
        <f>IF(Table2[[#This Row],[Ship Mode]]=Introduction!$C$42,1,0)</f>
        <v>0</v>
      </c>
      <c r="N1122" s="41">
        <f>IF(Table2[[#This Row],[Ship Mode]]=Introduction!$C$44,1,0)</f>
        <v>1</v>
      </c>
      <c r="O1122" s="41">
        <f>IF(Table2[[#This Row],[Customer Segment]]=Introduction!$D$45,1,0)</f>
        <v>0</v>
      </c>
      <c r="P1122" s="41">
        <f>IF(Table2[[#This Row],[Customer Segment]]=Introduction!$D$42,1,0)</f>
        <v>0</v>
      </c>
      <c r="Q1122" s="41">
        <f>IF(Table2[[#This Row],[Customer Segment]]=Introduction!$D$44,1,0)</f>
        <v>0</v>
      </c>
      <c r="R1122" s="34">
        <v>53.26</v>
      </c>
      <c r="S11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188.71063422750922</v>
      </c>
    </row>
    <row r="1123" spans="1:19" x14ac:dyDescent="0.2">
      <c r="A1123" s="1" t="s">
        <v>46</v>
      </c>
      <c r="B1123" s="1" t="s">
        <v>14</v>
      </c>
      <c r="C1123" s="1" t="s">
        <v>70</v>
      </c>
      <c r="D1123" s="39">
        <v>0.09</v>
      </c>
      <c r="E1123" s="39">
        <v>30.73</v>
      </c>
      <c r="F1123" s="39">
        <v>4</v>
      </c>
      <c r="G1123" s="39">
        <v>0.75</v>
      </c>
      <c r="H1123" s="39">
        <v>-99.986400000000003</v>
      </c>
      <c r="I1123" s="42">
        <f>IF(Table2[[#This Row],[Order Priority]]=Introduction!$B$42,1,0)</f>
        <v>0</v>
      </c>
      <c r="J1123" s="42">
        <f>IF(Table2[[#This Row],[Order Priority]]=Introduction!$B$43,1,0)</f>
        <v>0</v>
      </c>
      <c r="K1123" s="42">
        <f>IF(Table2[[#This Row],[Order Priority]]=Introduction!$B$44,1,0)</f>
        <v>0</v>
      </c>
      <c r="L1123" s="42">
        <f>IF(Table2[[#This Row],[Order Priority]]=Introduction!$B$45,1,0)</f>
        <v>0</v>
      </c>
      <c r="M1123" s="42">
        <f>IF(Table2[[#This Row],[Ship Mode]]=Introduction!$C$42,1,0)</f>
        <v>0</v>
      </c>
      <c r="N1123" s="41">
        <f>IF(Table2[[#This Row],[Ship Mode]]=Introduction!$C$44,1,0)</f>
        <v>1</v>
      </c>
      <c r="O1123" s="41">
        <f>IF(Table2[[#This Row],[Customer Segment]]=Introduction!$D$45,1,0)</f>
        <v>0</v>
      </c>
      <c r="P1123" s="41">
        <f>IF(Table2[[#This Row],[Customer Segment]]=Introduction!$D$42,1,0)</f>
        <v>0</v>
      </c>
      <c r="Q1123" s="41">
        <f>IF(Table2[[#This Row],[Customer Segment]]=Introduction!$D$44,1,0)</f>
        <v>0</v>
      </c>
      <c r="R1123" s="1">
        <v>203.49</v>
      </c>
      <c r="S11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506.36305708527692</v>
      </c>
    </row>
    <row r="1124" spans="1:19" x14ac:dyDescent="0.2">
      <c r="A1124" s="1" t="s">
        <v>46</v>
      </c>
      <c r="B1124" s="1" t="s">
        <v>14</v>
      </c>
      <c r="C1124" s="1" t="s">
        <v>70</v>
      </c>
      <c r="D1124" s="37">
        <v>0</v>
      </c>
      <c r="E1124" s="37">
        <v>125.99</v>
      </c>
      <c r="F1124" s="37">
        <v>8.08</v>
      </c>
      <c r="G1124" s="37">
        <v>0.56999999999999995</v>
      </c>
      <c r="H1124" s="37">
        <v>1348.59672</v>
      </c>
      <c r="I1124" s="42">
        <f>IF(Table2[[#This Row],[Order Priority]]=Introduction!$B$42,1,0)</f>
        <v>0</v>
      </c>
      <c r="J1124" s="42">
        <f>IF(Table2[[#This Row],[Order Priority]]=Introduction!$B$43,1,0)</f>
        <v>0</v>
      </c>
      <c r="K1124" s="42">
        <f>IF(Table2[[#This Row],[Order Priority]]=Introduction!$B$44,1,0)</f>
        <v>0</v>
      </c>
      <c r="L1124" s="42">
        <f>IF(Table2[[#This Row],[Order Priority]]=Introduction!$B$45,1,0)</f>
        <v>0</v>
      </c>
      <c r="M1124" s="42">
        <f>IF(Table2[[#This Row],[Ship Mode]]=Introduction!$C$42,1,0)</f>
        <v>0</v>
      </c>
      <c r="N1124" s="41">
        <f>IF(Table2[[#This Row],[Ship Mode]]=Introduction!$C$44,1,0)</f>
        <v>1</v>
      </c>
      <c r="O1124" s="41">
        <f>IF(Table2[[#This Row],[Customer Segment]]=Introduction!$D$45,1,0)</f>
        <v>0</v>
      </c>
      <c r="P1124" s="41">
        <f>IF(Table2[[#This Row],[Customer Segment]]=Introduction!$D$42,1,0)</f>
        <v>0</v>
      </c>
      <c r="Q1124" s="41">
        <f>IF(Table2[[#This Row],[Customer Segment]]=Introduction!$D$44,1,0)</f>
        <v>0</v>
      </c>
      <c r="R1124" s="34">
        <v>2356.0100000000002</v>
      </c>
      <c r="S11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2310.8466745960077</v>
      </c>
    </row>
    <row r="1125" spans="1:19" x14ac:dyDescent="0.2">
      <c r="A1125" s="1" t="s">
        <v>46</v>
      </c>
      <c r="B1125" s="1" t="s">
        <v>2</v>
      </c>
      <c r="C1125" s="1" t="s">
        <v>47</v>
      </c>
      <c r="D1125" s="39">
        <v>0.08</v>
      </c>
      <c r="E1125" s="39">
        <v>100.97</v>
      </c>
      <c r="F1125" s="39">
        <v>14</v>
      </c>
      <c r="G1125" s="39">
        <v>0.37</v>
      </c>
      <c r="H1125" s="39">
        <v>-73.494119999999995</v>
      </c>
      <c r="I1125" s="42">
        <f>IF(Table2[[#This Row],[Order Priority]]=Introduction!$B$42,1,0)</f>
        <v>0</v>
      </c>
      <c r="J1125" s="42">
        <f>IF(Table2[[#This Row],[Order Priority]]=Introduction!$B$43,1,0)</f>
        <v>0</v>
      </c>
      <c r="K1125" s="42">
        <f>IF(Table2[[#This Row],[Order Priority]]=Introduction!$B$44,1,0)</f>
        <v>0</v>
      </c>
      <c r="L1125" s="42">
        <f>IF(Table2[[#This Row],[Order Priority]]=Introduction!$B$45,1,0)</f>
        <v>0</v>
      </c>
      <c r="M1125" s="42">
        <f>IF(Table2[[#This Row],[Ship Mode]]=Introduction!$C$42,1,0)</f>
        <v>1</v>
      </c>
      <c r="N1125" s="41">
        <f>IF(Table2[[#This Row],[Ship Mode]]=Introduction!$C$44,1,0)</f>
        <v>0</v>
      </c>
      <c r="O1125" s="41">
        <f>IF(Table2[[#This Row],[Customer Segment]]=Introduction!$D$45,1,0)</f>
        <v>0</v>
      </c>
      <c r="P1125" s="41">
        <f>IF(Table2[[#This Row],[Customer Segment]]=Introduction!$D$42,1,0)</f>
        <v>0</v>
      </c>
      <c r="Q1125" s="41">
        <f>IF(Table2[[#This Row],[Customer Segment]]=Introduction!$D$44,1,0)</f>
        <v>1</v>
      </c>
      <c r="R1125" s="1">
        <v>1483.16</v>
      </c>
      <c r="S11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947.5895632927992</v>
      </c>
    </row>
    <row r="1126" spans="1:19" x14ac:dyDescent="0.2">
      <c r="A1126" s="1" t="s">
        <v>46</v>
      </c>
      <c r="B1126" s="1" t="s">
        <v>14</v>
      </c>
      <c r="C1126" s="1" t="s">
        <v>3</v>
      </c>
      <c r="D1126" s="37">
        <v>0.05</v>
      </c>
      <c r="E1126" s="37">
        <v>14.81</v>
      </c>
      <c r="F1126" s="37">
        <v>13.32</v>
      </c>
      <c r="G1126" s="37">
        <v>0.43</v>
      </c>
      <c r="H1126" s="37">
        <v>-190.49</v>
      </c>
      <c r="I1126" s="42">
        <f>IF(Table2[[#This Row],[Order Priority]]=Introduction!$B$42,1,0)</f>
        <v>0</v>
      </c>
      <c r="J1126" s="42">
        <f>IF(Table2[[#This Row],[Order Priority]]=Introduction!$B$43,1,0)</f>
        <v>0</v>
      </c>
      <c r="K1126" s="42">
        <f>IF(Table2[[#This Row],[Order Priority]]=Introduction!$B$44,1,0)</f>
        <v>0</v>
      </c>
      <c r="L1126" s="42">
        <f>IF(Table2[[#This Row],[Order Priority]]=Introduction!$B$45,1,0)</f>
        <v>0</v>
      </c>
      <c r="M1126" s="42">
        <f>IF(Table2[[#This Row],[Ship Mode]]=Introduction!$C$42,1,0)</f>
        <v>0</v>
      </c>
      <c r="N1126" s="41">
        <f>IF(Table2[[#This Row],[Ship Mode]]=Introduction!$C$44,1,0)</f>
        <v>1</v>
      </c>
      <c r="O1126" s="41">
        <f>IF(Table2[[#This Row],[Customer Segment]]=Introduction!$D$45,1,0)</f>
        <v>1</v>
      </c>
      <c r="P1126" s="41">
        <f>IF(Table2[[#This Row],[Customer Segment]]=Introduction!$D$42,1,0)</f>
        <v>0</v>
      </c>
      <c r="Q1126" s="41">
        <f>IF(Table2[[#This Row],[Customer Segment]]=Introduction!$D$44,1,0)</f>
        <v>0</v>
      </c>
      <c r="R1126" s="34">
        <v>115.99</v>
      </c>
      <c r="S11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372.82170698504927</v>
      </c>
    </row>
    <row r="1127" spans="1:19" x14ac:dyDescent="0.2">
      <c r="A1127" s="1" t="s">
        <v>46</v>
      </c>
      <c r="B1127" s="1" t="s">
        <v>14</v>
      </c>
      <c r="C1127" s="1" t="s">
        <v>3</v>
      </c>
      <c r="D1127" s="39">
        <v>0.08</v>
      </c>
      <c r="E1127" s="39">
        <v>2.78</v>
      </c>
      <c r="F1127" s="39">
        <v>1.25</v>
      </c>
      <c r="G1127" s="39">
        <v>0.59</v>
      </c>
      <c r="H1127" s="39">
        <v>-8.77</v>
      </c>
      <c r="I1127" s="42">
        <f>IF(Table2[[#This Row],[Order Priority]]=Introduction!$B$42,1,0)</f>
        <v>0</v>
      </c>
      <c r="J1127" s="42">
        <f>IF(Table2[[#This Row],[Order Priority]]=Introduction!$B$43,1,0)</f>
        <v>0</v>
      </c>
      <c r="K1127" s="42">
        <f>IF(Table2[[#This Row],[Order Priority]]=Introduction!$B$44,1,0)</f>
        <v>0</v>
      </c>
      <c r="L1127" s="42">
        <f>IF(Table2[[#This Row],[Order Priority]]=Introduction!$B$45,1,0)</f>
        <v>0</v>
      </c>
      <c r="M1127" s="42">
        <f>IF(Table2[[#This Row],[Ship Mode]]=Introduction!$C$42,1,0)</f>
        <v>0</v>
      </c>
      <c r="N1127" s="41">
        <f>IF(Table2[[#This Row],[Ship Mode]]=Introduction!$C$44,1,0)</f>
        <v>1</v>
      </c>
      <c r="O1127" s="41">
        <f>IF(Table2[[#This Row],[Customer Segment]]=Introduction!$D$45,1,0)</f>
        <v>1</v>
      </c>
      <c r="P1127" s="41">
        <f>IF(Table2[[#This Row],[Customer Segment]]=Introduction!$D$42,1,0)</f>
        <v>0</v>
      </c>
      <c r="Q1127" s="41">
        <f>IF(Table2[[#This Row],[Customer Segment]]=Introduction!$D$44,1,0)</f>
        <v>0</v>
      </c>
      <c r="R1127" s="1">
        <v>19.46</v>
      </c>
      <c r="S11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300.77291471820394</v>
      </c>
    </row>
    <row r="1128" spans="1:19" x14ac:dyDescent="0.2">
      <c r="A1128" s="1" t="s">
        <v>46</v>
      </c>
      <c r="B1128" s="1" t="s">
        <v>14</v>
      </c>
      <c r="C1128" s="1" t="s">
        <v>70</v>
      </c>
      <c r="D1128" s="37">
        <v>0.04</v>
      </c>
      <c r="E1128" s="37">
        <v>90.48</v>
      </c>
      <c r="F1128" s="37">
        <v>19.989999999999998</v>
      </c>
      <c r="G1128" s="37">
        <v>0.4</v>
      </c>
      <c r="H1128" s="37">
        <v>55.555199999999999</v>
      </c>
      <c r="I1128" s="42">
        <f>IF(Table2[[#This Row],[Order Priority]]=Introduction!$B$42,1,0)</f>
        <v>0</v>
      </c>
      <c r="J1128" s="42">
        <f>IF(Table2[[#This Row],[Order Priority]]=Introduction!$B$43,1,0)</f>
        <v>0</v>
      </c>
      <c r="K1128" s="42">
        <f>IF(Table2[[#This Row],[Order Priority]]=Introduction!$B$44,1,0)</f>
        <v>0</v>
      </c>
      <c r="L1128" s="42">
        <f>IF(Table2[[#This Row],[Order Priority]]=Introduction!$B$45,1,0)</f>
        <v>0</v>
      </c>
      <c r="M1128" s="42">
        <f>IF(Table2[[#This Row],[Ship Mode]]=Introduction!$C$42,1,0)</f>
        <v>0</v>
      </c>
      <c r="N1128" s="41">
        <f>IF(Table2[[#This Row],[Ship Mode]]=Introduction!$C$44,1,0)</f>
        <v>1</v>
      </c>
      <c r="O1128" s="41">
        <f>IF(Table2[[#This Row],[Customer Segment]]=Introduction!$D$45,1,0)</f>
        <v>0</v>
      </c>
      <c r="P1128" s="41">
        <f>IF(Table2[[#This Row],[Customer Segment]]=Introduction!$D$42,1,0)</f>
        <v>0</v>
      </c>
      <c r="Q1128" s="41">
        <f>IF(Table2[[#This Row],[Customer Segment]]=Introduction!$D$44,1,0)</f>
        <v>0</v>
      </c>
      <c r="R1128" s="34">
        <v>268.64</v>
      </c>
      <c r="S11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1036.929619178585</v>
      </c>
    </row>
    <row r="1129" spans="1:19" x14ac:dyDescent="0.2">
      <c r="A1129" s="1" t="s">
        <v>46</v>
      </c>
      <c r="B1129" s="1" t="s">
        <v>14</v>
      </c>
      <c r="C1129" s="1" t="s">
        <v>70</v>
      </c>
      <c r="D1129" s="39">
        <v>0.02</v>
      </c>
      <c r="E1129" s="39">
        <v>9.77</v>
      </c>
      <c r="F1129" s="39">
        <v>6.02</v>
      </c>
      <c r="G1129" s="39">
        <v>0.48</v>
      </c>
      <c r="H1129" s="39">
        <v>-535.33199999999999</v>
      </c>
      <c r="I1129" s="42">
        <f>IF(Table2[[#This Row],[Order Priority]]=Introduction!$B$42,1,0)</f>
        <v>0</v>
      </c>
      <c r="J1129" s="42">
        <f>IF(Table2[[#This Row],[Order Priority]]=Introduction!$B$43,1,0)</f>
        <v>0</v>
      </c>
      <c r="K1129" s="42">
        <f>IF(Table2[[#This Row],[Order Priority]]=Introduction!$B$44,1,0)</f>
        <v>0</v>
      </c>
      <c r="L1129" s="42">
        <f>IF(Table2[[#This Row],[Order Priority]]=Introduction!$B$45,1,0)</f>
        <v>0</v>
      </c>
      <c r="M1129" s="42">
        <f>IF(Table2[[#This Row],[Ship Mode]]=Introduction!$C$42,1,0)</f>
        <v>0</v>
      </c>
      <c r="N1129" s="41">
        <f>IF(Table2[[#This Row],[Ship Mode]]=Introduction!$C$44,1,0)</f>
        <v>1</v>
      </c>
      <c r="O1129" s="41">
        <f>IF(Table2[[#This Row],[Customer Segment]]=Introduction!$D$45,1,0)</f>
        <v>0</v>
      </c>
      <c r="P1129" s="41">
        <f>IF(Table2[[#This Row],[Customer Segment]]=Introduction!$D$42,1,0)</f>
        <v>0</v>
      </c>
      <c r="Q1129" s="41">
        <f>IF(Table2[[#This Row],[Customer Segment]]=Introduction!$D$44,1,0)</f>
        <v>0</v>
      </c>
      <c r="R1129" s="1">
        <v>87.68</v>
      </c>
      <c r="S11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-127.44283872219535</v>
      </c>
    </row>
    <row r="1130" spans="1:19" x14ac:dyDescent="0.2">
      <c r="A1130" s="1" t="s">
        <v>46</v>
      </c>
      <c r="B1130" s="1" t="s">
        <v>14</v>
      </c>
      <c r="C1130" s="1" t="s">
        <v>70</v>
      </c>
      <c r="D1130" s="37">
        <v>0.09</v>
      </c>
      <c r="E1130" s="37">
        <v>34.99</v>
      </c>
      <c r="F1130" s="37">
        <v>7.73</v>
      </c>
      <c r="G1130" s="37">
        <v>0.59</v>
      </c>
      <c r="H1130" s="37">
        <v>-208.72040000000001</v>
      </c>
      <c r="I1130" s="42">
        <f>IF(Table2[[#This Row],[Order Priority]]=Introduction!$B$42,1,0)</f>
        <v>0</v>
      </c>
      <c r="J1130" s="42">
        <f>IF(Table2[[#This Row],[Order Priority]]=Introduction!$B$43,1,0)</f>
        <v>0</v>
      </c>
      <c r="K1130" s="42">
        <f>IF(Table2[[#This Row],[Order Priority]]=Introduction!$B$44,1,0)</f>
        <v>0</v>
      </c>
      <c r="L1130" s="42">
        <f>IF(Table2[[#This Row],[Order Priority]]=Introduction!$B$45,1,0)</f>
        <v>0</v>
      </c>
      <c r="M1130" s="42">
        <f>IF(Table2[[#This Row],[Ship Mode]]=Introduction!$C$42,1,0)</f>
        <v>0</v>
      </c>
      <c r="N1130" s="41">
        <f>IF(Table2[[#This Row],[Ship Mode]]=Introduction!$C$44,1,0)</f>
        <v>1</v>
      </c>
      <c r="O1130" s="41">
        <f>IF(Table2[[#This Row],[Customer Segment]]=Introduction!$D$45,1,0)</f>
        <v>0</v>
      </c>
      <c r="P1130" s="41">
        <f>IF(Table2[[#This Row],[Customer Segment]]=Introduction!$D$42,1,0)</f>
        <v>0</v>
      </c>
      <c r="Q1130" s="41">
        <f>IF(Table2[[#This Row],[Customer Segment]]=Introduction!$D$44,1,0)</f>
        <v>0</v>
      </c>
      <c r="R1130" s="34">
        <v>37.619999999999997</v>
      </c>
      <c r="S11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378.46931111946174</v>
      </c>
    </row>
    <row r="1131" spans="1:19" x14ac:dyDescent="0.2">
      <c r="A1131" s="1" t="s">
        <v>1</v>
      </c>
      <c r="B1131" s="1" t="s">
        <v>14</v>
      </c>
      <c r="C1131" s="1" t="s">
        <v>47</v>
      </c>
      <c r="D1131" s="39">
        <v>0.1</v>
      </c>
      <c r="E1131" s="39">
        <v>9.11</v>
      </c>
      <c r="F1131" s="39">
        <v>2.15</v>
      </c>
      <c r="G1131" s="39">
        <v>0.4</v>
      </c>
      <c r="H1131" s="39">
        <v>-3.9312</v>
      </c>
      <c r="I1131" s="42">
        <f>IF(Table2[[#This Row],[Order Priority]]=Introduction!$B$42,1,0)</f>
        <v>1</v>
      </c>
      <c r="J1131" s="42">
        <f>IF(Table2[[#This Row],[Order Priority]]=Introduction!$B$43,1,0)</f>
        <v>0</v>
      </c>
      <c r="K1131" s="42">
        <f>IF(Table2[[#This Row],[Order Priority]]=Introduction!$B$44,1,0)</f>
        <v>0</v>
      </c>
      <c r="L1131" s="42">
        <f>IF(Table2[[#This Row],[Order Priority]]=Introduction!$B$45,1,0)</f>
        <v>0</v>
      </c>
      <c r="M1131" s="42">
        <f>IF(Table2[[#This Row],[Ship Mode]]=Introduction!$C$42,1,0)</f>
        <v>0</v>
      </c>
      <c r="N1131" s="41">
        <f>IF(Table2[[#This Row],[Ship Mode]]=Introduction!$C$44,1,0)</f>
        <v>1</v>
      </c>
      <c r="O1131" s="41">
        <f>IF(Table2[[#This Row],[Customer Segment]]=Introduction!$D$45,1,0)</f>
        <v>0</v>
      </c>
      <c r="P1131" s="41">
        <f>IF(Table2[[#This Row],[Customer Segment]]=Introduction!$D$42,1,0)</f>
        <v>0</v>
      </c>
      <c r="Q1131" s="41">
        <f>IF(Table2[[#This Row],[Customer Segment]]=Introduction!$D$44,1,0)</f>
        <v>1</v>
      </c>
      <c r="R1131" s="1">
        <v>17.420000000000002</v>
      </c>
      <c r="S11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307.75239413418296</v>
      </c>
    </row>
    <row r="1132" spans="1:19" x14ac:dyDescent="0.2">
      <c r="A1132" s="1" t="s">
        <v>13</v>
      </c>
      <c r="B1132" s="1" t="s">
        <v>14</v>
      </c>
      <c r="C1132" s="1" t="s">
        <v>47</v>
      </c>
      <c r="D1132" s="37">
        <v>0.03</v>
      </c>
      <c r="E1132" s="37">
        <v>15.99</v>
      </c>
      <c r="F1132" s="37">
        <v>11.28</v>
      </c>
      <c r="G1132" s="37">
        <v>0.38</v>
      </c>
      <c r="H1132" s="37">
        <v>-53.296199999999999</v>
      </c>
      <c r="I1132" s="42">
        <f>IF(Table2[[#This Row],[Order Priority]]=Introduction!$B$42,1,0)</f>
        <v>0</v>
      </c>
      <c r="J1132" s="42">
        <f>IF(Table2[[#This Row],[Order Priority]]=Introduction!$B$43,1,0)</f>
        <v>1</v>
      </c>
      <c r="K1132" s="42">
        <f>IF(Table2[[#This Row],[Order Priority]]=Introduction!$B$44,1,0)</f>
        <v>0</v>
      </c>
      <c r="L1132" s="42">
        <f>IF(Table2[[#This Row],[Order Priority]]=Introduction!$B$45,1,0)</f>
        <v>0</v>
      </c>
      <c r="M1132" s="42">
        <f>IF(Table2[[#This Row],[Ship Mode]]=Introduction!$C$42,1,0)</f>
        <v>0</v>
      </c>
      <c r="N1132" s="41">
        <f>IF(Table2[[#This Row],[Ship Mode]]=Introduction!$C$44,1,0)</f>
        <v>1</v>
      </c>
      <c r="O1132" s="41">
        <f>IF(Table2[[#This Row],[Customer Segment]]=Introduction!$D$45,1,0)</f>
        <v>0</v>
      </c>
      <c r="P1132" s="41">
        <f>IF(Table2[[#This Row],[Customer Segment]]=Introduction!$D$42,1,0)</f>
        <v>0</v>
      </c>
      <c r="Q1132" s="41">
        <f>IF(Table2[[#This Row],[Customer Segment]]=Introduction!$D$44,1,0)</f>
        <v>1</v>
      </c>
      <c r="R1132" s="34">
        <v>35.479999999999997</v>
      </c>
      <c r="S11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268.24019529631164</v>
      </c>
    </row>
    <row r="1133" spans="1:19" x14ac:dyDescent="0.2">
      <c r="A1133" s="1" t="s">
        <v>13</v>
      </c>
      <c r="B1133" s="1" t="s">
        <v>14</v>
      </c>
      <c r="C1133" s="1" t="s">
        <v>70</v>
      </c>
      <c r="D1133" s="39">
        <v>0.09</v>
      </c>
      <c r="E1133" s="39">
        <v>35.94</v>
      </c>
      <c r="F1133" s="39">
        <v>6.66</v>
      </c>
      <c r="G1133" s="39">
        <v>0.4</v>
      </c>
      <c r="H1133" s="39">
        <v>172.56440000000001</v>
      </c>
      <c r="I1133" s="42">
        <f>IF(Table2[[#This Row],[Order Priority]]=Introduction!$B$42,1,0)</f>
        <v>0</v>
      </c>
      <c r="J1133" s="42">
        <f>IF(Table2[[#This Row],[Order Priority]]=Introduction!$B$43,1,0)</f>
        <v>1</v>
      </c>
      <c r="K1133" s="42">
        <f>IF(Table2[[#This Row],[Order Priority]]=Introduction!$B$44,1,0)</f>
        <v>0</v>
      </c>
      <c r="L1133" s="42">
        <f>IF(Table2[[#This Row],[Order Priority]]=Introduction!$B$45,1,0)</f>
        <v>0</v>
      </c>
      <c r="M1133" s="42">
        <f>IF(Table2[[#This Row],[Ship Mode]]=Introduction!$C$42,1,0)</f>
        <v>0</v>
      </c>
      <c r="N1133" s="41">
        <f>IF(Table2[[#This Row],[Ship Mode]]=Introduction!$C$44,1,0)</f>
        <v>1</v>
      </c>
      <c r="O1133" s="41">
        <f>IF(Table2[[#This Row],[Customer Segment]]=Introduction!$D$45,1,0)</f>
        <v>0</v>
      </c>
      <c r="P1133" s="41">
        <f>IF(Table2[[#This Row],[Customer Segment]]=Introduction!$D$42,1,0)</f>
        <v>0</v>
      </c>
      <c r="Q1133" s="41">
        <f>IF(Table2[[#This Row],[Customer Segment]]=Introduction!$D$44,1,0)</f>
        <v>0</v>
      </c>
      <c r="R1133" s="1">
        <v>312.22000000000003</v>
      </c>
      <c r="S11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380.87456407113064</v>
      </c>
    </row>
    <row r="1134" spans="1:19" x14ac:dyDescent="0.2">
      <c r="A1134" s="1" t="s">
        <v>23</v>
      </c>
      <c r="B1134" s="1" t="s">
        <v>14</v>
      </c>
      <c r="C1134" s="1" t="s">
        <v>3</v>
      </c>
      <c r="D1134" s="37">
        <v>7.0000000000000007E-2</v>
      </c>
      <c r="E1134" s="37">
        <v>4.97</v>
      </c>
      <c r="F1134" s="37">
        <v>5.71</v>
      </c>
      <c r="G1134" s="37">
        <v>0.54</v>
      </c>
      <c r="H1134" s="37">
        <v>-180.15199999999999</v>
      </c>
      <c r="I1134" s="42">
        <f>IF(Table2[[#This Row],[Order Priority]]=Introduction!$B$42,1,0)</f>
        <v>0</v>
      </c>
      <c r="J1134" s="42">
        <f>IF(Table2[[#This Row],[Order Priority]]=Introduction!$B$43,1,0)</f>
        <v>0</v>
      </c>
      <c r="K1134" s="42">
        <f>IF(Table2[[#This Row],[Order Priority]]=Introduction!$B$44,1,0)</f>
        <v>1</v>
      </c>
      <c r="L1134" s="42">
        <f>IF(Table2[[#This Row],[Order Priority]]=Introduction!$B$45,1,0)</f>
        <v>0</v>
      </c>
      <c r="M1134" s="42">
        <f>IF(Table2[[#This Row],[Ship Mode]]=Introduction!$C$42,1,0)</f>
        <v>0</v>
      </c>
      <c r="N1134" s="41">
        <f>IF(Table2[[#This Row],[Ship Mode]]=Introduction!$C$44,1,0)</f>
        <v>1</v>
      </c>
      <c r="O1134" s="41">
        <f>IF(Table2[[#This Row],[Customer Segment]]=Introduction!$D$45,1,0)</f>
        <v>1</v>
      </c>
      <c r="P1134" s="41">
        <f>IF(Table2[[#This Row],[Customer Segment]]=Introduction!$D$42,1,0)</f>
        <v>0</v>
      </c>
      <c r="Q1134" s="41">
        <f>IF(Table2[[#This Row],[Customer Segment]]=Introduction!$D$44,1,0)</f>
        <v>0</v>
      </c>
      <c r="R1134" s="34">
        <v>26.66</v>
      </c>
      <c r="S11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99.194780328209973</v>
      </c>
    </row>
    <row r="1135" spans="1:19" x14ac:dyDescent="0.2">
      <c r="A1135" s="1" t="s">
        <v>23</v>
      </c>
      <c r="B1135" s="1" t="s">
        <v>14</v>
      </c>
      <c r="C1135" s="1" t="s">
        <v>3</v>
      </c>
      <c r="D1135" s="39">
        <v>0.09</v>
      </c>
      <c r="E1135" s="39">
        <v>2.62</v>
      </c>
      <c r="F1135" s="39">
        <v>0.8</v>
      </c>
      <c r="G1135" s="39">
        <v>0.39</v>
      </c>
      <c r="H1135" s="39">
        <v>8.3879999999999999</v>
      </c>
      <c r="I1135" s="42">
        <f>IF(Table2[[#This Row],[Order Priority]]=Introduction!$B$42,1,0)</f>
        <v>0</v>
      </c>
      <c r="J1135" s="42">
        <f>IF(Table2[[#This Row],[Order Priority]]=Introduction!$B$43,1,0)</f>
        <v>0</v>
      </c>
      <c r="K1135" s="42">
        <f>IF(Table2[[#This Row],[Order Priority]]=Introduction!$B$44,1,0)</f>
        <v>1</v>
      </c>
      <c r="L1135" s="42">
        <f>IF(Table2[[#This Row],[Order Priority]]=Introduction!$B$45,1,0)</f>
        <v>0</v>
      </c>
      <c r="M1135" s="42">
        <f>IF(Table2[[#This Row],[Ship Mode]]=Introduction!$C$42,1,0)</f>
        <v>0</v>
      </c>
      <c r="N1135" s="41">
        <f>IF(Table2[[#This Row],[Ship Mode]]=Introduction!$C$44,1,0)</f>
        <v>1</v>
      </c>
      <c r="O1135" s="41">
        <f>IF(Table2[[#This Row],[Customer Segment]]=Introduction!$D$45,1,0)</f>
        <v>1</v>
      </c>
      <c r="P1135" s="41">
        <f>IF(Table2[[#This Row],[Customer Segment]]=Introduction!$D$42,1,0)</f>
        <v>0</v>
      </c>
      <c r="Q1135" s="41">
        <f>IF(Table2[[#This Row],[Customer Segment]]=Introduction!$D$44,1,0)</f>
        <v>0</v>
      </c>
      <c r="R1135" s="1">
        <v>29.55</v>
      </c>
      <c r="S11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11.298085241017372</v>
      </c>
    </row>
    <row r="1136" spans="1:19" x14ac:dyDescent="0.2">
      <c r="A1136" s="1" t="s">
        <v>23</v>
      </c>
      <c r="B1136" s="1" t="s">
        <v>14</v>
      </c>
      <c r="C1136" s="1" t="s">
        <v>3</v>
      </c>
      <c r="D1136" s="37">
        <v>0.03</v>
      </c>
      <c r="E1136" s="37">
        <v>65.989999999999995</v>
      </c>
      <c r="F1136" s="37">
        <v>8.8000000000000007</v>
      </c>
      <c r="G1136" s="37">
        <v>0.57999999999999996</v>
      </c>
      <c r="H1136" s="37">
        <v>9.9398999999999997</v>
      </c>
      <c r="I1136" s="42">
        <f>IF(Table2[[#This Row],[Order Priority]]=Introduction!$B$42,1,0)</f>
        <v>0</v>
      </c>
      <c r="J1136" s="42">
        <f>IF(Table2[[#This Row],[Order Priority]]=Introduction!$B$43,1,0)</f>
        <v>0</v>
      </c>
      <c r="K1136" s="42">
        <f>IF(Table2[[#This Row],[Order Priority]]=Introduction!$B$44,1,0)</f>
        <v>1</v>
      </c>
      <c r="L1136" s="42">
        <f>IF(Table2[[#This Row],[Order Priority]]=Introduction!$B$45,1,0)</f>
        <v>0</v>
      </c>
      <c r="M1136" s="42">
        <f>IF(Table2[[#This Row],[Ship Mode]]=Introduction!$C$42,1,0)</f>
        <v>0</v>
      </c>
      <c r="N1136" s="41">
        <f>IF(Table2[[#This Row],[Ship Mode]]=Introduction!$C$44,1,0)</f>
        <v>1</v>
      </c>
      <c r="O1136" s="41">
        <f>IF(Table2[[#This Row],[Customer Segment]]=Introduction!$D$45,1,0)</f>
        <v>1</v>
      </c>
      <c r="P1136" s="41">
        <f>IF(Table2[[#This Row],[Customer Segment]]=Introduction!$D$42,1,0)</f>
        <v>0</v>
      </c>
      <c r="Q1136" s="41">
        <f>IF(Table2[[#This Row],[Customer Segment]]=Introduction!$D$44,1,0)</f>
        <v>0</v>
      </c>
      <c r="R1136" s="34">
        <v>1237.4000000000001</v>
      </c>
      <c r="S11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630.12663776554621</v>
      </c>
    </row>
    <row r="1137" spans="1:19" x14ac:dyDescent="0.2">
      <c r="A1137" s="1" t="s">
        <v>46</v>
      </c>
      <c r="B1137" s="1" t="s">
        <v>2</v>
      </c>
      <c r="C1137" s="1" t="s">
        <v>47</v>
      </c>
      <c r="D1137" s="39">
        <v>0.05</v>
      </c>
      <c r="E1137" s="39">
        <v>328.14</v>
      </c>
      <c r="F1137" s="39">
        <v>91.05</v>
      </c>
      <c r="G1137" s="39">
        <v>0.56999999999999995</v>
      </c>
      <c r="H1137" s="39">
        <v>772.04</v>
      </c>
      <c r="I1137" s="42">
        <f>IF(Table2[[#This Row],[Order Priority]]=Introduction!$B$42,1,0)</f>
        <v>0</v>
      </c>
      <c r="J1137" s="42">
        <f>IF(Table2[[#This Row],[Order Priority]]=Introduction!$B$43,1,0)</f>
        <v>0</v>
      </c>
      <c r="K1137" s="42">
        <f>IF(Table2[[#This Row],[Order Priority]]=Introduction!$B$44,1,0)</f>
        <v>0</v>
      </c>
      <c r="L1137" s="42">
        <f>IF(Table2[[#This Row],[Order Priority]]=Introduction!$B$45,1,0)</f>
        <v>0</v>
      </c>
      <c r="M1137" s="42">
        <f>IF(Table2[[#This Row],[Ship Mode]]=Introduction!$C$42,1,0)</f>
        <v>1</v>
      </c>
      <c r="N1137" s="41">
        <f>IF(Table2[[#This Row],[Ship Mode]]=Introduction!$C$44,1,0)</f>
        <v>0</v>
      </c>
      <c r="O1137" s="41">
        <f>IF(Table2[[#This Row],[Customer Segment]]=Introduction!$D$45,1,0)</f>
        <v>0</v>
      </c>
      <c r="P1137" s="41">
        <f>IF(Table2[[#This Row],[Customer Segment]]=Introduction!$D$42,1,0)</f>
        <v>0</v>
      </c>
      <c r="Q1137" s="41">
        <f>IF(Table2[[#This Row],[Customer Segment]]=Introduction!$D$44,1,0)</f>
        <v>1</v>
      </c>
      <c r="R1137" s="1">
        <v>2291.39</v>
      </c>
      <c r="S11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4840.8752306536944</v>
      </c>
    </row>
    <row r="1138" spans="1:19" x14ac:dyDescent="0.2">
      <c r="A1138" s="1" t="s">
        <v>46</v>
      </c>
      <c r="B1138" s="1" t="s">
        <v>2</v>
      </c>
      <c r="C1138" s="1" t="s">
        <v>47</v>
      </c>
      <c r="D1138" s="37">
        <v>0.05</v>
      </c>
      <c r="E1138" s="37">
        <v>328.14</v>
      </c>
      <c r="F1138" s="37">
        <v>91.05</v>
      </c>
      <c r="G1138" s="37">
        <v>0.56999999999999995</v>
      </c>
      <c r="H1138" s="37">
        <v>772.04</v>
      </c>
      <c r="I1138" s="42">
        <f>IF(Table2[[#This Row],[Order Priority]]=Introduction!$B$42,1,0)</f>
        <v>0</v>
      </c>
      <c r="J1138" s="42">
        <f>IF(Table2[[#This Row],[Order Priority]]=Introduction!$B$43,1,0)</f>
        <v>0</v>
      </c>
      <c r="K1138" s="42">
        <f>IF(Table2[[#This Row],[Order Priority]]=Introduction!$B$44,1,0)</f>
        <v>0</v>
      </c>
      <c r="L1138" s="42">
        <f>IF(Table2[[#This Row],[Order Priority]]=Introduction!$B$45,1,0)</f>
        <v>0</v>
      </c>
      <c r="M1138" s="42">
        <f>IF(Table2[[#This Row],[Ship Mode]]=Introduction!$C$42,1,0)</f>
        <v>1</v>
      </c>
      <c r="N1138" s="41">
        <f>IF(Table2[[#This Row],[Ship Mode]]=Introduction!$C$44,1,0)</f>
        <v>0</v>
      </c>
      <c r="O1138" s="41">
        <f>IF(Table2[[#This Row],[Customer Segment]]=Introduction!$D$45,1,0)</f>
        <v>0</v>
      </c>
      <c r="P1138" s="41">
        <f>IF(Table2[[#This Row],[Customer Segment]]=Introduction!$D$42,1,0)</f>
        <v>0</v>
      </c>
      <c r="Q1138" s="41">
        <f>IF(Table2[[#This Row],[Customer Segment]]=Introduction!$D$44,1,0)</f>
        <v>1</v>
      </c>
      <c r="R1138" s="34">
        <v>9492.92</v>
      </c>
      <c r="S11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4840.8752306536944</v>
      </c>
    </row>
    <row r="1139" spans="1:19" x14ac:dyDescent="0.2">
      <c r="A1139" s="1" t="s">
        <v>46</v>
      </c>
      <c r="B1139" s="1" t="s">
        <v>14</v>
      </c>
      <c r="C1139" s="1" t="s">
        <v>15</v>
      </c>
      <c r="D1139" s="39">
        <v>0.08</v>
      </c>
      <c r="E1139" s="39">
        <v>11.7</v>
      </c>
      <c r="F1139" s="39">
        <v>6.96</v>
      </c>
      <c r="G1139" s="39">
        <v>0.5</v>
      </c>
      <c r="H1139" s="39">
        <v>28.565999999999999</v>
      </c>
      <c r="I1139" s="42">
        <f>IF(Table2[[#This Row],[Order Priority]]=Introduction!$B$42,1,0)</f>
        <v>0</v>
      </c>
      <c r="J1139" s="42">
        <f>IF(Table2[[#This Row],[Order Priority]]=Introduction!$B$43,1,0)</f>
        <v>0</v>
      </c>
      <c r="K1139" s="42">
        <f>IF(Table2[[#This Row],[Order Priority]]=Introduction!$B$44,1,0)</f>
        <v>0</v>
      </c>
      <c r="L1139" s="42">
        <f>IF(Table2[[#This Row],[Order Priority]]=Introduction!$B$45,1,0)</f>
        <v>0</v>
      </c>
      <c r="M1139" s="42">
        <f>IF(Table2[[#This Row],[Ship Mode]]=Introduction!$C$42,1,0)</f>
        <v>0</v>
      </c>
      <c r="N1139" s="41">
        <f>IF(Table2[[#This Row],[Ship Mode]]=Introduction!$C$44,1,0)</f>
        <v>1</v>
      </c>
      <c r="O1139" s="41">
        <f>IF(Table2[[#This Row],[Customer Segment]]=Introduction!$D$45,1,0)</f>
        <v>0</v>
      </c>
      <c r="P1139" s="41">
        <f>IF(Table2[[#This Row],[Customer Segment]]=Introduction!$D$42,1,0)</f>
        <v>1</v>
      </c>
      <c r="Q1139" s="41">
        <f>IF(Table2[[#This Row],[Customer Segment]]=Introduction!$D$44,1,0)</f>
        <v>0</v>
      </c>
      <c r="R1139" s="1">
        <v>87.8</v>
      </c>
      <c r="S11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430.0688335777354</v>
      </c>
    </row>
    <row r="1140" spans="1:19" x14ac:dyDescent="0.2">
      <c r="A1140" s="1" t="s">
        <v>46</v>
      </c>
      <c r="B1140" s="1" t="s">
        <v>14</v>
      </c>
      <c r="C1140" s="1" t="s">
        <v>47</v>
      </c>
      <c r="D1140" s="37">
        <v>0.04</v>
      </c>
      <c r="E1140" s="37">
        <v>7.08</v>
      </c>
      <c r="F1140" s="37">
        <v>2.35</v>
      </c>
      <c r="G1140" s="37">
        <v>0.47</v>
      </c>
      <c r="H1140" s="37">
        <v>24.59</v>
      </c>
      <c r="I1140" s="42">
        <f>IF(Table2[[#This Row],[Order Priority]]=Introduction!$B$42,1,0)</f>
        <v>0</v>
      </c>
      <c r="J1140" s="42">
        <f>IF(Table2[[#This Row],[Order Priority]]=Introduction!$B$43,1,0)</f>
        <v>0</v>
      </c>
      <c r="K1140" s="42">
        <f>IF(Table2[[#This Row],[Order Priority]]=Introduction!$B$44,1,0)</f>
        <v>0</v>
      </c>
      <c r="L1140" s="42">
        <f>IF(Table2[[#This Row],[Order Priority]]=Introduction!$B$45,1,0)</f>
        <v>0</v>
      </c>
      <c r="M1140" s="42">
        <f>IF(Table2[[#This Row],[Ship Mode]]=Introduction!$C$42,1,0)</f>
        <v>0</v>
      </c>
      <c r="N1140" s="41">
        <f>IF(Table2[[#This Row],[Ship Mode]]=Introduction!$C$44,1,0)</f>
        <v>1</v>
      </c>
      <c r="O1140" s="41">
        <f>IF(Table2[[#This Row],[Customer Segment]]=Introduction!$D$45,1,0)</f>
        <v>0</v>
      </c>
      <c r="P1140" s="41">
        <f>IF(Table2[[#This Row],[Customer Segment]]=Introduction!$D$42,1,0)</f>
        <v>0</v>
      </c>
      <c r="Q1140" s="41">
        <f>IF(Table2[[#This Row],[Customer Segment]]=Introduction!$D$44,1,0)</f>
        <v>1</v>
      </c>
      <c r="R1140" s="34">
        <v>49.1</v>
      </c>
      <c r="S11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344.97755324825209</v>
      </c>
    </row>
    <row r="1141" spans="1:19" x14ac:dyDescent="0.2">
      <c r="A1141" s="1" t="s">
        <v>46</v>
      </c>
      <c r="B1141" s="1" t="s">
        <v>14</v>
      </c>
      <c r="C1141" s="1" t="s">
        <v>15</v>
      </c>
      <c r="D1141" s="39">
        <v>0.03</v>
      </c>
      <c r="E1141" s="39">
        <v>10.98</v>
      </c>
      <c r="F1141" s="39">
        <v>3.37</v>
      </c>
      <c r="G1141" s="39">
        <v>0.56999999999999995</v>
      </c>
      <c r="H1141" s="39">
        <v>11.82</v>
      </c>
      <c r="I1141" s="42">
        <f>IF(Table2[[#This Row],[Order Priority]]=Introduction!$B$42,1,0)</f>
        <v>0</v>
      </c>
      <c r="J1141" s="42">
        <f>IF(Table2[[#This Row],[Order Priority]]=Introduction!$B$43,1,0)</f>
        <v>0</v>
      </c>
      <c r="K1141" s="42">
        <f>IF(Table2[[#This Row],[Order Priority]]=Introduction!$B$44,1,0)</f>
        <v>0</v>
      </c>
      <c r="L1141" s="42">
        <f>IF(Table2[[#This Row],[Order Priority]]=Introduction!$B$45,1,0)</f>
        <v>0</v>
      </c>
      <c r="M1141" s="42">
        <f>IF(Table2[[#This Row],[Ship Mode]]=Introduction!$C$42,1,0)</f>
        <v>0</v>
      </c>
      <c r="N1141" s="41">
        <f>IF(Table2[[#This Row],[Ship Mode]]=Introduction!$C$44,1,0)</f>
        <v>1</v>
      </c>
      <c r="O1141" s="41">
        <f>IF(Table2[[#This Row],[Customer Segment]]=Introduction!$D$45,1,0)</f>
        <v>0</v>
      </c>
      <c r="P1141" s="41">
        <f>IF(Table2[[#This Row],[Customer Segment]]=Introduction!$D$42,1,0)</f>
        <v>1</v>
      </c>
      <c r="Q1141" s="41">
        <f>IF(Table2[[#This Row],[Customer Segment]]=Introduction!$D$44,1,0)</f>
        <v>0</v>
      </c>
      <c r="R1141" s="1">
        <v>56.19</v>
      </c>
      <c r="S11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402.66417943918043</v>
      </c>
    </row>
    <row r="1142" spans="1:19" x14ac:dyDescent="0.2">
      <c r="A1142" s="1" t="s">
        <v>13</v>
      </c>
      <c r="B1142" s="1" t="s">
        <v>14</v>
      </c>
      <c r="C1142" s="1" t="s">
        <v>47</v>
      </c>
      <c r="D1142" s="37">
        <v>0</v>
      </c>
      <c r="E1142" s="37">
        <v>5.77</v>
      </c>
      <c r="F1142" s="37">
        <v>5.92</v>
      </c>
      <c r="G1142" s="37">
        <v>0.55000000000000004</v>
      </c>
      <c r="H1142" s="37">
        <v>-61.5276</v>
      </c>
      <c r="I1142" s="42">
        <f>IF(Table2[[#This Row],[Order Priority]]=Introduction!$B$42,1,0)</f>
        <v>0</v>
      </c>
      <c r="J1142" s="42">
        <f>IF(Table2[[#This Row],[Order Priority]]=Introduction!$B$43,1,0)</f>
        <v>1</v>
      </c>
      <c r="K1142" s="42">
        <f>IF(Table2[[#This Row],[Order Priority]]=Introduction!$B$44,1,0)</f>
        <v>0</v>
      </c>
      <c r="L1142" s="42">
        <f>IF(Table2[[#This Row],[Order Priority]]=Introduction!$B$45,1,0)</f>
        <v>0</v>
      </c>
      <c r="M1142" s="42">
        <f>IF(Table2[[#This Row],[Ship Mode]]=Introduction!$C$42,1,0)</f>
        <v>0</v>
      </c>
      <c r="N1142" s="41">
        <f>IF(Table2[[#This Row],[Ship Mode]]=Introduction!$C$44,1,0)</f>
        <v>1</v>
      </c>
      <c r="O1142" s="41">
        <f>IF(Table2[[#This Row],[Customer Segment]]=Introduction!$D$45,1,0)</f>
        <v>0</v>
      </c>
      <c r="P1142" s="41">
        <f>IF(Table2[[#This Row],[Customer Segment]]=Introduction!$D$42,1,0)</f>
        <v>0</v>
      </c>
      <c r="Q1142" s="41">
        <f>IF(Table2[[#This Row],[Customer Segment]]=Introduction!$D$44,1,0)</f>
        <v>1</v>
      </c>
      <c r="R1142" s="34">
        <v>69.89</v>
      </c>
      <c r="S11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240.76950985582641</v>
      </c>
    </row>
    <row r="1143" spans="1:19" x14ac:dyDescent="0.2">
      <c r="A1143" s="1" t="s">
        <v>13</v>
      </c>
      <c r="B1143" s="1" t="s">
        <v>14</v>
      </c>
      <c r="C1143" s="1" t="s">
        <v>70</v>
      </c>
      <c r="D1143" s="39">
        <v>0</v>
      </c>
      <c r="E1143" s="39">
        <v>12.22</v>
      </c>
      <c r="F1143" s="39">
        <v>2.85</v>
      </c>
      <c r="G1143" s="39">
        <v>0.55000000000000004</v>
      </c>
      <c r="H1143" s="39">
        <v>76.389899999999997</v>
      </c>
      <c r="I1143" s="42">
        <f>IF(Table2[[#This Row],[Order Priority]]=Introduction!$B$42,1,0)</f>
        <v>0</v>
      </c>
      <c r="J1143" s="42">
        <f>IF(Table2[[#This Row],[Order Priority]]=Introduction!$B$43,1,0)</f>
        <v>1</v>
      </c>
      <c r="K1143" s="42">
        <f>IF(Table2[[#This Row],[Order Priority]]=Introduction!$B$44,1,0)</f>
        <v>0</v>
      </c>
      <c r="L1143" s="42">
        <f>IF(Table2[[#This Row],[Order Priority]]=Introduction!$B$45,1,0)</f>
        <v>0</v>
      </c>
      <c r="M1143" s="42">
        <f>IF(Table2[[#This Row],[Ship Mode]]=Introduction!$C$42,1,0)</f>
        <v>0</v>
      </c>
      <c r="N1143" s="41">
        <f>IF(Table2[[#This Row],[Ship Mode]]=Introduction!$C$44,1,0)</f>
        <v>1</v>
      </c>
      <c r="O1143" s="41">
        <f>IF(Table2[[#This Row],[Customer Segment]]=Introduction!$D$45,1,0)</f>
        <v>0</v>
      </c>
      <c r="P1143" s="41">
        <f>IF(Table2[[#This Row],[Customer Segment]]=Introduction!$D$42,1,0)</f>
        <v>0</v>
      </c>
      <c r="Q1143" s="41">
        <f>IF(Table2[[#This Row],[Customer Segment]]=Introduction!$D$44,1,0)</f>
        <v>0</v>
      </c>
      <c r="R1143" s="1">
        <v>110.71</v>
      </c>
      <c r="S11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286.91765359297017</v>
      </c>
    </row>
    <row r="1144" spans="1:19" x14ac:dyDescent="0.2">
      <c r="A1144" s="1" t="s">
        <v>23</v>
      </c>
      <c r="B1144" s="1" t="s">
        <v>63</v>
      </c>
      <c r="C1144" s="1" t="s">
        <v>70</v>
      </c>
      <c r="D1144" s="37">
        <v>0.09</v>
      </c>
      <c r="E1144" s="37">
        <v>19.23</v>
      </c>
      <c r="F1144" s="37">
        <v>6.15</v>
      </c>
      <c r="G1144" s="37">
        <v>0.44</v>
      </c>
      <c r="H1144" s="37">
        <v>211.232</v>
      </c>
      <c r="I1144" s="42">
        <f>IF(Table2[[#This Row],[Order Priority]]=Introduction!$B$42,1,0)</f>
        <v>0</v>
      </c>
      <c r="J1144" s="42">
        <f>IF(Table2[[#This Row],[Order Priority]]=Introduction!$B$43,1,0)</f>
        <v>0</v>
      </c>
      <c r="K1144" s="42">
        <f>IF(Table2[[#This Row],[Order Priority]]=Introduction!$B$44,1,0)</f>
        <v>1</v>
      </c>
      <c r="L1144" s="42">
        <f>IF(Table2[[#This Row],[Order Priority]]=Introduction!$B$45,1,0)</f>
        <v>0</v>
      </c>
      <c r="M1144" s="42">
        <f>IF(Table2[[#This Row],[Ship Mode]]=Introduction!$C$42,1,0)</f>
        <v>0</v>
      </c>
      <c r="N1144" s="41">
        <f>IF(Table2[[#This Row],[Ship Mode]]=Introduction!$C$44,1,0)</f>
        <v>0</v>
      </c>
      <c r="O1144" s="41">
        <f>IF(Table2[[#This Row],[Customer Segment]]=Introduction!$D$45,1,0)</f>
        <v>0</v>
      </c>
      <c r="P1144" s="41">
        <f>IF(Table2[[#This Row],[Customer Segment]]=Introduction!$D$42,1,0)</f>
        <v>0</v>
      </c>
      <c r="Q1144" s="41">
        <f>IF(Table2[[#This Row],[Customer Segment]]=Introduction!$D$44,1,0)</f>
        <v>0</v>
      </c>
      <c r="R1144" s="34">
        <v>394.1</v>
      </c>
      <c r="S11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387.30800527964777</v>
      </c>
    </row>
    <row r="1145" spans="1:19" x14ac:dyDescent="0.2">
      <c r="A1145" s="1" t="s">
        <v>23</v>
      </c>
      <c r="B1145" s="1" t="s">
        <v>14</v>
      </c>
      <c r="C1145" s="1" t="s">
        <v>70</v>
      </c>
      <c r="D1145" s="39">
        <v>0.03</v>
      </c>
      <c r="E1145" s="39">
        <v>11.66</v>
      </c>
      <c r="F1145" s="39">
        <v>7.95</v>
      </c>
      <c r="G1145" s="39">
        <v>0.57999999999999996</v>
      </c>
      <c r="H1145" s="39">
        <v>-31.094000000000001</v>
      </c>
      <c r="I1145" s="42">
        <f>IF(Table2[[#This Row],[Order Priority]]=Introduction!$B$42,1,0)</f>
        <v>0</v>
      </c>
      <c r="J1145" s="42">
        <f>IF(Table2[[#This Row],[Order Priority]]=Introduction!$B$43,1,0)</f>
        <v>0</v>
      </c>
      <c r="K1145" s="42">
        <f>IF(Table2[[#This Row],[Order Priority]]=Introduction!$B$44,1,0)</f>
        <v>1</v>
      </c>
      <c r="L1145" s="42">
        <f>IF(Table2[[#This Row],[Order Priority]]=Introduction!$B$45,1,0)</f>
        <v>0</v>
      </c>
      <c r="M1145" s="42">
        <f>IF(Table2[[#This Row],[Ship Mode]]=Introduction!$C$42,1,0)</f>
        <v>0</v>
      </c>
      <c r="N1145" s="41">
        <f>IF(Table2[[#This Row],[Ship Mode]]=Introduction!$C$44,1,0)</f>
        <v>1</v>
      </c>
      <c r="O1145" s="41">
        <f>IF(Table2[[#This Row],[Customer Segment]]=Introduction!$D$45,1,0)</f>
        <v>0</v>
      </c>
      <c r="P1145" s="41">
        <f>IF(Table2[[#This Row],[Customer Segment]]=Introduction!$D$42,1,0)</f>
        <v>0</v>
      </c>
      <c r="Q1145" s="41">
        <f>IF(Table2[[#This Row],[Customer Segment]]=Introduction!$D$44,1,0)</f>
        <v>0</v>
      </c>
      <c r="R1145" s="1">
        <v>267.32</v>
      </c>
      <c r="S11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403.4245911842944</v>
      </c>
    </row>
    <row r="1146" spans="1:19" x14ac:dyDescent="0.2">
      <c r="A1146" s="1" t="s">
        <v>92</v>
      </c>
      <c r="B1146" s="1" t="s">
        <v>14</v>
      </c>
      <c r="C1146" s="1" t="s">
        <v>70</v>
      </c>
      <c r="D1146" s="37">
        <v>0.01</v>
      </c>
      <c r="E1146" s="37">
        <v>7.28</v>
      </c>
      <c r="F1146" s="37">
        <v>11.15</v>
      </c>
      <c r="G1146" s="37">
        <v>0.37</v>
      </c>
      <c r="H1146" s="37">
        <v>-24.245999999999999</v>
      </c>
      <c r="I1146" s="42">
        <f>IF(Table2[[#This Row],[Order Priority]]=Introduction!$B$42,1,0)</f>
        <v>0</v>
      </c>
      <c r="J1146" s="42">
        <f>IF(Table2[[#This Row],[Order Priority]]=Introduction!$B$43,1,0)</f>
        <v>0</v>
      </c>
      <c r="K1146" s="42">
        <f>IF(Table2[[#This Row],[Order Priority]]=Introduction!$B$44,1,0)</f>
        <v>0</v>
      </c>
      <c r="L1146" s="42">
        <f>IF(Table2[[#This Row],[Order Priority]]=Introduction!$B$45,1,0)</f>
        <v>1</v>
      </c>
      <c r="M1146" s="42">
        <f>IF(Table2[[#This Row],[Ship Mode]]=Introduction!$C$42,1,0)</f>
        <v>0</v>
      </c>
      <c r="N1146" s="41">
        <f>IF(Table2[[#This Row],[Ship Mode]]=Introduction!$C$44,1,0)</f>
        <v>1</v>
      </c>
      <c r="O1146" s="41">
        <f>IF(Table2[[#This Row],[Customer Segment]]=Introduction!$D$45,1,0)</f>
        <v>0</v>
      </c>
      <c r="P1146" s="41">
        <f>IF(Table2[[#This Row],[Customer Segment]]=Introduction!$D$42,1,0)</f>
        <v>0</v>
      </c>
      <c r="Q1146" s="41">
        <f>IF(Table2[[#This Row],[Customer Segment]]=Introduction!$D$44,1,0)</f>
        <v>0</v>
      </c>
      <c r="R1146" s="34">
        <v>11.21</v>
      </c>
      <c r="S11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256.82267529704768</v>
      </c>
    </row>
    <row r="1147" spans="1:19" x14ac:dyDescent="0.2">
      <c r="A1147" s="1" t="s">
        <v>46</v>
      </c>
      <c r="B1147" s="1" t="s">
        <v>14</v>
      </c>
      <c r="C1147" s="1" t="s">
        <v>3</v>
      </c>
      <c r="D1147" s="39">
        <v>0.03</v>
      </c>
      <c r="E1147" s="39">
        <v>48.04</v>
      </c>
      <c r="F1147" s="39">
        <v>19.989999999999998</v>
      </c>
      <c r="G1147" s="39">
        <v>0.37</v>
      </c>
      <c r="H1147" s="39">
        <v>-4.46</v>
      </c>
      <c r="I1147" s="42">
        <f>IF(Table2[[#This Row],[Order Priority]]=Introduction!$B$42,1,0)</f>
        <v>0</v>
      </c>
      <c r="J1147" s="42">
        <f>IF(Table2[[#This Row],[Order Priority]]=Introduction!$B$43,1,0)</f>
        <v>0</v>
      </c>
      <c r="K1147" s="42">
        <f>IF(Table2[[#This Row],[Order Priority]]=Introduction!$B$44,1,0)</f>
        <v>0</v>
      </c>
      <c r="L1147" s="42">
        <f>IF(Table2[[#This Row],[Order Priority]]=Introduction!$B$45,1,0)</f>
        <v>0</v>
      </c>
      <c r="M1147" s="42">
        <f>IF(Table2[[#This Row],[Ship Mode]]=Introduction!$C$42,1,0)</f>
        <v>0</v>
      </c>
      <c r="N1147" s="41">
        <f>IF(Table2[[#This Row],[Ship Mode]]=Introduction!$C$44,1,0)</f>
        <v>1</v>
      </c>
      <c r="O1147" s="41">
        <f>IF(Table2[[#This Row],[Customer Segment]]=Introduction!$D$45,1,0)</f>
        <v>1</v>
      </c>
      <c r="P1147" s="41">
        <f>IF(Table2[[#This Row],[Customer Segment]]=Introduction!$D$42,1,0)</f>
        <v>0</v>
      </c>
      <c r="Q1147" s="41">
        <f>IF(Table2[[#This Row],[Customer Segment]]=Introduction!$D$44,1,0)</f>
        <v>0</v>
      </c>
      <c r="R1147" s="1">
        <v>101.71</v>
      </c>
      <c r="S11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815.13681526193716</v>
      </c>
    </row>
    <row r="1148" spans="1:19" x14ac:dyDescent="0.2">
      <c r="A1148" s="1" t="s">
        <v>13</v>
      </c>
      <c r="B1148" s="1" t="s">
        <v>14</v>
      </c>
      <c r="C1148" s="1" t="s">
        <v>15</v>
      </c>
      <c r="D1148" s="37">
        <v>0.05</v>
      </c>
      <c r="E1148" s="37">
        <v>35.51</v>
      </c>
      <c r="F1148" s="37">
        <v>6.31</v>
      </c>
      <c r="G1148" s="37">
        <v>0.57999999999999996</v>
      </c>
      <c r="H1148" s="37">
        <v>6.11</v>
      </c>
      <c r="I1148" s="42">
        <f>IF(Table2[[#This Row],[Order Priority]]=Introduction!$B$42,1,0)</f>
        <v>0</v>
      </c>
      <c r="J1148" s="42">
        <f>IF(Table2[[#This Row],[Order Priority]]=Introduction!$B$43,1,0)</f>
        <v>1</v>
      </c>
      <c r="K1148" s="42">
        <f>IF(Table2[[#This Row],[Order Priority]]=Introduction!$B$44,1,0)</f>
        <v>0</v>
      </c>
      <c r="L1148" s="42">
        <f>IF(Table2[[#This Row],[Order Priority]]=Introduction!$B$45,1,0)</f>
        <v>0</v>
      </c>
      <c r="M1148" s="42">
        <f>IF(Table2[[#This Row],[Ship Mode]]=Introduction!$C$42,1,0)</f>
        <v>0</v>
      </c>
      <c r="N1148" s="41">
        <f>IF(Table2[[#This Row],[Ship Mode]]=Introduction!$C$44,1,0)</f>
        <v>1</v>
      </c>
      <c r="O1148" s="41">
        <f>IF(Table2[[#This Row],[Customer Segment]]=Introduction!$D$45,1,0)</f>
        <v>0</v>
      </c>
      <c r="P1148" s="41">
        <f>IF(Table2[[#This Row],[Customer Segment]]=Introduction!$D$42,1,0)</f>
        <v>1</v>
      </c>
      <c r="Q1148" s="41">
        <f>IF(Table2[[#This Row],[Customer Segment]]=Introduction!$D$44,1,0)</f>
        <v>0</v>
      </c>
      <c r="R1148" s="34">
        <v>73.099999999999994</v>
      </c>
      <c r="S11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346.51085184126993</v>
      </c>
    </row>
    <row r="1149" spans="1:19" x14ac:dyDescent="0.2">
      <c r="A1149" s="1" t="s">
        <v>13</v>
      </c>
      <c r="B1149" s="1" t="s">
        <v>14</v>
      </c>
      <c r="C1149" s="1" t="s">
        <v>15</v>
      </c>
      <c r="D1149" s="39">
        <v>0.1</v>
      </c>
      <c r="E1149" s="39">
        <v>8.34</v>
      </c>
      <c r="F1149" s="39">
        <v>2.64</v>
      </c>
      <c r="G1149" s="39">
        <v>0.59</v>
      </c>
      <c r="H1149" s="39">
        <v>-6.34</v>
      </c>
      <c r="I1149" s="42">
        <f>IF(Table2[[#This Row],[Order Priority]]=Introduction!$B$42,1,0)</f>
        <v>0</v>
      </c>
      <c r="J1149" s="42">
        <f>IF(Table2[[#This Row],[Order Priority]]=Introduction!$B$43,1,0)</f>
        <v>1</v>
      </c>
      <c r="K1149" s="42">
        <f>IF(Table2[[#This Row],[Order Priority]]=Introduction!$B$44,1,0)</f>
        <v>0</v>
      </c>
      <c r="L1149" s="42">
        <f>IF(Table2[[#This Row],[Order Priority]]=Introduction!$B$45,1,0)</f>
        <v>0</v>
      </c>
      <c r="M1149" s="42">
        <f>IF(Table2[[#This Row],[Ship Mode]]=Introduction!$C$42,1,0)</f>
        <v>0</v>
      </c>
      <c r="N1149" s="41">
        <f>IF(Table2[[#This Row],[Ship Mode]]=Introduction!$C$44,1,0)</f>
        <v>1</v>
      </c>
      <c r="O1149" s="41">
        <f>IF(Table2[[#This Row],[Customer Segment]]=Introduction!$D$45,1,0)</f>
        <v>0</v>
      </c>
      <c r="P1149" s="41">
        <f>IF(Table2[[#This Row],[Customer Segment]]=Introduction!$D$42,1,0)</f>
        <v>1</v>
      </c>
      <c r="Q1149" s="41">
        <f>IF(Table2[[#This Row],[Customer Segment]]=Introduction!$D$44,1,0)</f>
        <v>0</v>
      </c>
      <c r="R1149" s="1">
        <v>47.95</v>
      </c>
      <c r="S11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122.46684738576701</v>
      </c>
    </row>
    <row r="1150" spans="1:19" x14ac:dyDescent="0.2">
      <c r="A1150" s="1" t="s">
        <v>13</v>
      </c>
      <c r="B1150" s="1" t="s">
        <v>14</v>
      </c>
      <c r="C1150" s="1" t="s">
        <v>15</v>
      </c>
      <c r="D1150" s="37">
        <v>0.03</v>
      </c>
      <c r="E1150" s="37">
        <v>8.0399999999999991</v>
      </c>
      <c r="F1150" s="37">
        <v>8.94</v>
      </c>
      <c r="G1150" s="37">
        <v>0.4</v>
      </c>
      <c r="H1150" s="37">
        <v>-160.27549999999999</v>
      </c>
      <c r="I1150" s="42">
        <f>IF(Table2[[#This Row],[Order Priority]]=Introduction!$B$42,1,0)</f>
        <v>0</v>
      </c>
      <c r="J1150" s="42">
        <f>IF(Table2[[#This Row],[Order Priority]]=Introduction!$B$43,1,0)</f>
        <v>1</v>
      </c>
      <c r="K1150" s="42">
        <f>IF(Table2[[#This Row],[Order Priority]]=Introduction!$B$44,1,0)</f>
        <v>0</v>
      </c>
      <c r="L1150" s="42">
        <f>IF(Table2[[#This Row],[Order Priority]]=Introduction!$B$45,1,0)</f>
        <v>0</v>
      </c>
      <c r="M1150" s="42">
        <f>IF(Table2[[#This Row],[Ship Mode]]=Introduction!$C$42,1,0)</f>
        <v>0</v>
      </c>
      <c r="N1150" s="41">
        <f>IF(Table2[[#This Row],[Ship Mode]]=Introduction!$C$44,1,0)</f>
        <v>1</v>
      </c>
      <c r="O1150" s="41">
        <f>IF(Table2[[#This Row],[Customer Segment]]=Introduction!$D$45,1,0)</f>
        <v>0</v>
      </c>
      <c r="P1150" s="41">
        <f>IF(Table2[[#This Row],[Customer Segment]]=Introduction!$D$42,1,0)</f>
        <v>1</v>
      </c>
      <c r="Q1150" s="41">
        <f>IF(Table2[[#This Row],[Customer Segment]]=Introduction!$D$44,1,0)</f>
        <v>0</v>
      </c>
      <c r="R1150" s="34">
        <v>76.77</v>
      </c>
      <c r="S11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26.354646469759523</v>
      </c>
    </row>
    <row r="1151" spans="1:19" x14ac:dyDescent="0.2">
      <c r="A1151" s="1" t="s">
        <v>23</v>
      </c>
      <c r="B1151" s="1" t="s">
        <v>2</v>
      </c>
      <c r="C1151" s="1" t="s">
        <v>15</v>
      </c>
      <c r="D1151" s="39">
        <v>0.06</v>
      </c>
      <c r="E1151" s="39">
        <v>119.99</v>
      </c>
      <c r="F1151" s="39">
        <v>14</v>
      </c>
      <c r="G1151" s="39">
        <v>0.36</v>
      </c>
      <c r="H1151" s="39">
        <v>-207.679788</v>
      </c>
      <c r="I1151" s="42">
        <f>IF(Table2[[#This Row],[Order Priority]]=Introduction!$B$42,1,0)</f>
        <v>0</v>
      </c>
      <c r="J1151" s="42">
        <f>IF(Table2[[#This Row],[Order Priority]]=Introduction!$B$43,1,0)</f>
        <v>0</v>
      </c>
      <c r="K1151" s="42">
        <f>IF(Table2[[#This Row],[Order Priority]]=Introduction!$B$44,1,0)</f>
        <v>1</v>
      </c>
      <c r="L1151" s="42">
        <f>IF(Table2[[#This Row],[Order Priority]]=Introduction!$B$45,1,0)</f>
        <v>0</v>
      </c>
      <c r="M1151" s="42">
        <f>IF(Table2[[#This Row],[Ship Mode]]=Introduction!$C$42,1,0)</f>
        <v>1</v>
      </c>
      <c r="N1151" s="41">
        <f>IF(Table2[[#This Row],[Ship Mode]]=Introduction!$C$44,1,0)</f>
        <v>0</v>
      </c>
      <c r="O1151" s="41">
        <f>IF(Table2[[#This Row],[Customer Segment]]=Introduction!$D$45,1,0)</f>
        <v>0</v>
      </c>
      <c r="P1151" s="41">
        <f>IF(Table2[[#This Row],[Customer Segment]]=Introduction!$D$42,1,0)</f>
        <v>1</v>
      </c>
      <c r="Q1151" s="41">
        <f>IF(Table2[[#This Row],[Customer Segment]]=Introduction!$D$44,1,0)</f>
        <v>0</v>
      </c>
      <c r="R1151" s="1">
        <v>243.86</v>
      </c>
      <c r="S11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694.04218191637278</v>
      </c>
    </row>
    <row r="1152" spans="1:19" x14ac:dyDescent="0.2">
      <c r="A1152" s="1" t="s">
        <v>46</v>
      </c>
      <c r="B1152" s="1" t="s">
        <v>14</v>
      </c>
      <c r="C1152" s="1" t="s">
        <v>70</v>
      </c>
      <c r="D1152" s="37">
        <v>0.03</v>
      </c>
      <c r="E1152" s="37">
        <v>6.68</v>
      </c>
      <c r="F1152" s="37">
        <v>1.5</v>
      </c>
      <c r="G1152" s="37">
        <v>0.48</v>
      </c>
      <c r="H1152" s="37">
        <v>-577.30399999999997</v>
      </c>
      <c r="I1152" s="42">
        <f>IF(Table2[[#This Row],[Order Priority]]=Introduction!$B$42,1,0)</f>
        <v>0</v>
      </c>
      <c r="J1152" s="42">
        <f>IF(Table2[[#This Row],[Order Priority]]=Introduction!$B$43,1,0)</f>
        <v>0</v>
      </c>
      <c r="K1152" s="42">
        <f>IF(Table2[[#This Row],[Order Priority]]=Introduction!$B$44,1,0)</f>
        <v>0</v>
      </c>
      <c r="L1152" s="42">
        <f>IF(Table2[[#This Row],[Order Priority]]=Introduction!$B$45,1,0)</f>
        <v>0</v>
      </c>
      <c r="M1152" s="42">
        <f>IF(Table2[[#This Row],[Ship Mode]]=Introduction!$C$42,1,0)</f>
        <v>0</v>
      </c>
      <c r="N1152" s="41">
        <f>IF(Table2[[#This Row],[Ship Mode]]=Introduction!$C$44,1,0)</f>
        <v>1</v>
      </c>
      <c r="O1152" s="41">
        <f>IF(Table2[[#This Row],[Customer Segment]]=Introduction!$D$45,1,0)</f>
        <v>0</v>
      </c>
      <c r="P1152" s="41">
        <f>IF(Table2[[#This Row],[Customer Segment]]=Introduction!$D$42,1,0)</f>
        <v>0</v>
      </c>
      <c r="Q1152" s="41">
        <f>IF(Table2[[#This Row],[Customer Segment]]=Introduction!$D$44,1,0)</f>
        <v>0</v>
      </c>
      <c r="R1152" s="34">
        <v>48.32</v>
      </c>
      <c r="S11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-311.64298778373723</v>
      </c>
    </row>
    <row r="1153" spans="1:19" x14ac:dyDescent="0.2">
      <c r="A1153" s="1" t="s">
        <v>1</v>
      </c>
      <c r="B1153" s="1" t="s">
        <v>14</v>
      </c>
      <c r="C1153" s="1" t="s">
        <v>70</v>
      </c>
      <c r="D1153" s="39">
        <v>0.05</v>
      </c>
      <c r="E1153" s="39">
        <v>1.88</v>
      </c>
      <c r="F1153" s="39">
        <v>1.49</v>
      </c>
      <c r="G1153" s="39">
        <v>0.37</v>
      </c>
      <c r="H1153" s="39">
        <v>-2.9095</v>
      </c>
      <c r="I1153" s="42">
        <f>IF(Table2[[#This Row],[Order Priority]]=Introduction!$B$42,1,0)</f>
        <v>1</v>
      </c>
      <c r="J1153" s="42">
        <f>IF(Table2[[#This Row],[Order Priority]]=Introduction!$B$43,1,0)</f>
        <v>0</v>
      </c>
      <c r="K1153" s="42">
        <f>IF(Table2[[#This Row],[Order Priority]]=Introduction!$B$44,1,0)</f>
        <v>0</v>
      </c>
      <c r="L1153" s="42">
        <f>IF(Table2[[#This Row],[Order Priority]]=Introduction!$B$45,1,0)</f>
        <v>0</v>
      </c>
      <c r="M1153" s="42">
        <f>IF(Table2[[#This Row],[Ship Mode]]=Introduction!$C$42,1,0)</f>
        <v>0</v>
      </c>
      <c r="N1153" s="41">
        <f>IF(Table2[[#This Row],[Ship Mode]]=Introduction!$C$44,1,0)</f>
        <v>1</v>
      </c>
      <c r="O1153" s="41">
        <f>IF(Table2[[#This Row],[Customer Segment]]=Introduction!$D$45,1,0)</f>
        <v>0</v>
      </c>
      <c r="P1153" s="41">
        <f>IF(Table2[[#This Row],[Customer Segment]]=Introduction!$D$42,1,0)</f>
        <v>0</v>
      </c>
      <c r="Q1153" s="41">
        <f>IF(Table2[[#This Row],[Customer Segment]]=Introduction!$D$44,1,0)</f>
        <v>0</v>
      </c>
      <c r="R1153" s="1">
        <v>3.42</v>
      </c>
      <c r="S11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245.57112629602608</v>
      </c>
    </row>
    <row r="1154" spans="1:19" x14ac:dyDescent="0.2">
      <c r="A1154" s="1" t="s">
        <v>1</v>
      </c>
      <c r="B1154" s="1" t="s">
        <v>14</v>
      </c>
      <c r="C1154" s="1" t="s">
        <v>70</v>
      </c>
      <c r="D1154" s="37">
        <v>0.05</v>
      </c>
      <c r="E1154" s="37">
        <v>12.2</v>
      </c>
      <c r="F1154" s="37">
        <v>6.02</v>
      </c>
      <c r="G1154" s="37">
        <v>0.43</v>
      </c>
      <c r="H1154" s="37">
        <v>-6.6420000000000003</v>
      </c>
      <c r="I1154" s="42">
        <f>IF(Table2[[#This Row],[Order Priority]]=Introduction!$B$42,1,0)</f>
        <v>1</v>
      </c>
      <c r="J1154" s="42">
        <f>IF(Table2[[#This Row],[Order Priority]]=Introduction!$B$43,1,0)</f>
        <v>0</v>
      </c>
      <c r="K1154" s="42">
        <f>IF(Table2[[#This Row],[Order Priority]]=Introduction!$B$44,1,0)</f>
        <v>0</v>
      </c>
      <c r="L1154" s="42">
        <f>IF(Table2[[#This Row],[Order Priority]]=Introduction!$B$45,1,0)</f>
        <v>0</v>
      </c>
      <c r="M1154" s="42">
        <f>IF(Table2[[#This Row],[Ship Mode]]=Introduction!$C$42,1,0)</f>
        <v>0</v>
      </c>
      <c r="N1154" s="41">
        <f>IF(Table2[[#This Row],[Ship Mode]]=Introduction!$C$44,1,0)</f>
        <v>1</v>
      </c>
      <c r="O1154" s="41">
        <f>IF(Table2[[#This Row],[Customer Segment]]=Introduction!$D$45,1,0)</f>
        <v>0</v>
      </c>
      <c r="P1154" s="41">
        <f>IF(Table2[[#This Row],[Customer Segment]]=Introduction!$D$42,1,0)</f>
        <v>0</v>
      </c>
      <c r="Q1154" s="41">
        <f>IF(Table2[[#This Row],[Customer Segment]]=Introduction!$D$44,1,0)</f>
        <v>0</v>
      </c>
      <c r="R1154" s="34">
        <v>63.93</v>
      </c>
      <c r="S11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449.1605875340631</v>
      </c>
    </row>
    <row r="1155" spans="1:19" x14ac:dyDescent="0.2">
      <c r="A1155" s="1" t="s">
        <v>1</v>
      </c>
      <c r="B1155" s="1" t="s">
        <v>14</v>
      </c>
      <c r="C1155" s="1" t="s">
        <v>3</v>
      </c>
      <c r="D1155" s="39">
        <v>0.02</v>
      </c>
      <c r="E1155" s="39">
        <v>33.979999999999997</v>
      </c>
      <c r="F1155" s="39">
        <v>1.99</v>
      </c>
      <c r="G1155" s="39">
        <v>0.45</v>
      </c>
      <c r="H1155" s="39">
        <v>164.06129999999999</v>
      </c>
      <c r="I1155" s="42">
        <f>IF(Table2[[#This Row],[Order Priority]]=Introduction!$B$42,1,0)</f>
        <v>1</v>
      </c>
      <c r="J1155" s="42">
        <f>IF(Table2[[#This Row],[Order Priority]]=Introduction!$B$43,1,0)</f>
        <v>0</v>
      </c>
      <c r="K1155" s="42">
        <f>IF(Table2[[#This Row],[Order Priority]]=Introduction!$B$44,1,0)</f>
        <v>0</v>
      </c>
      <c r="L1155" s="42">
        <f>IF(Table2[[#This Row],[Order Priority]]=Introduction!$B$45,1,0)</f>
        <v>0</v>
      </c>
      <c r="M1155" s="42">
        <f>IF(Table2[[#This Row],[Ship Mode]]=Introduction!$C$42,1,0)</f>
        <v>0</v>
      </c>
      <c r="N1155" s="41">
        <f>IF(Table2[[#This Row],[Ship Mode]]=Introduction!$C$44,1,0)</f>
        <v>1</v>
      </c>
      <c r="O1155" s="41">
        <f>IF(Table2[[#This Row],[Customer Segment]]=Introduction!$D$45,1,0)</f>
        <v>1</v>
      </c>
      <c r="P1155" s="41">
        <f>IF(Table2[[#This Row],[Customer Segment]]=Introduction!$D$42,1,0)</f>
        <v>0</v>
      </c>
      <c r="Q1155" s="41">
        <f>IF(Table2[[#This Row],[Customer Segment]]=Introduction!$D$44,1,0)</f>
        <v>0</v>
      </c>
      <c r="R1155" s="1">
        <v>237.77</v>
      </c>
      <c r="S11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608.23140989859507</v>
      </c>
    </row>
    <row r="1156" spans="1:19" x14ac:dyDescent="0.2">
      <c r="A1156" s="1" t="s">
        <v>1</v>
      </c>
      <c r="B1156" s="1" t="s">
        <v>63</v>
      </c>
      <c r="C1156" s="1" t="s">
        <v>3</v>
      </c>
      <c r="D1156" s="37">
        <v>0.08</v>
      </c>
      <c r="E1156" s="37">
        <v>7.28</v>
      </c>
      <c r="F1156" s="37">
        <v>11.15</v>
      </c>
      <c r="G1156" s="37">
        <v>0.37</v>
      </c>
      <c r="H1156" s="37">
        <v>-44.414999999999999</v>
      </c>
      <c r="I1156" s="42">
        <f>IF(Table2[[#This Row],[Order Priority]]=Introduction!$B$42,1,0)</f>
        <v>1</v>
      </c>
      <c r="J1156" s="42">
        <f>IF(Table2[[#This Row],[Order Priority]]=Introduction!$B$43,1,0)</f>
        <v>0</v>
      </c>
      <c r="K1156" s="42">
        <f>IF(Table2[[#This Row],[Order Priority]]=Introduction!$B$44,1,0)</f>
        <v>0</v>
      </c>
      <c r="L1156" s="42">
        <f>IF(Table2[[#This Row],[Order Priority]]=Introduction!$B$45,1,0)</f>
        <v>0</v>
      </c>
      <c r="M1156" s="42">
        <f>IF(Table2[[#This Row],[Ship Mode]]=Introduction!$C$42,1,0)</f>
        <v>0</v>
      </c>
      <c r="N1156" s="41">
        <f>IF(Table2[[#This Row],[Ship Mode]]=Introduction!$C$44,1,0)</f>
        <v>0</v>
      </c>
      <c r="O1156" s="41">
        <f>IF(Table2[[#This Row],[Customer Segment]]=Introduction!$D$45,1,0)</f>
        <v>1</v>
      </c>
      <c r="P1156" s="41">
        <f>IF(Table2[[#This Row],[Customer Segment]]=Introduction!$D$42,1,0)</f>
        <v>0</v>
      </c>
      <c r="Q1156" s="41">
        <f>IF(Table2[[#This Row],[Customer Segment]]=Introduction!$D$44,1,0)</f>
        <v>0</v>
      </c>
      <c r="R1156" s="34">
        <v>14.66</v>
      </c>
      <c r="S11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375.90599924357349</v>
      </c>
    </row>
    <row r="1157" spans="1:19" x14ac:dyDescent="0.2">
      <c r="A1157" s="1" t="s">
        <v>13</v>
      </c>
      <c r="B1157" s="1" t="s">
        <v>14</v>
      </c>
      <c r="C1157" s="1" t="s">
        <v>47</v>
      </c>
      <c r="D1157" s="39">
        <v>0.01</v>
      </c>
      <c r="E1157" s="39">
        <v>30.97</v>
      </c>
      <c r="F1157" s="39">
        <v>4</v>
      </c>
      <c r="G1157" s="39">
        <v>0.74</v>
      </c>
      <c r="H1157" s="39">
        <v>17.102799999999998</v>
      </c>
      <c r="I1157" s="42">
        <f>IF(Table2[[#This Row],[Order Priority]]=Introduction!$B$42,1,0)</f>
        <v>0</v>
      </c>
      <c r="J1157" s="42">
        <f>IF(Table2[[#This Row],[Order Priority]]=Introduction!$B$43,1,0)</f>
        <v>1</v>
      </c>
      <c r="K1157" s="42">
        <f>IF(Table2[[#This Row],[Order Priority]]=Introduction!$B$44,1,0)</f>
        <v>0</v>
      </c>
      <c r="L1157" s="42">
        <f>IF(Table2[[#This Row],[Order Priority]]=Introduction!$B$45,1,0)</f>
        <v>0</v>
      </c>
      <c r="M1157" s="42">
        <f>IF(Table2[[#This Row],[Ship Mode]]=Introduction!$C$42,1,0)</f>
        <v>0</v>
      </c>
      <c r="N1157" s="41">
        <f>IF(Table2[[#This Row],[Ship Mode]]=Introduction!$C$44,1,0)</f>
        <v>1</v>
      </c>
      <c r="O1157" s="41">
        <f>IF(Table2[[#This Row],[Customer Segment]]=Introduction!$D$45,1,0)</f>
        <v>0</v>
      </c>
      <c r="P1157" s="41">
        <f>IF(Table2[[#This Row],[Customer Segment]]=Introduction!$D$42,1,0)</f>
        <v>0</v>
      </c>
      <c r="Q1157" s="41">
        <f>IF(Table2[[#This Row],[Customer Segment]]=Introduction!$D$44,1,0)</f>
        <v>1</v>
      </c>
      <c r="R1157" s="1">
        <v>523.05999999999995</v>
      </c>
      <c r="S11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498.49408967371699</v>
      </c>
    </row>
    <row r="1158" spans="1:19" x14ac:dyDescent="0.2">
      <c r="A1158" s="1" t="s">
        <v>13</v>
      </c>
      <c r="B1158" s="1" t="s">
        <v>14</v>
      </c>
      <c r="C1158" s="1" t="s">
        <v>47</v>
      </c>
      <c r="D1158" s="37">
        <v>0.08</v>
      </c>
      <c r="E1158" s="37">
        <v>125.99</v>
      </c>
      <c r="F1158" s="37">
        <v>7.69</v>
      </c>
      <c r="G1158" s="37">
        <v>0.57999999999999996</v>
      </c>
      <c r="H1158" s="37">
        <v>1269.3819599999999</v>
      </c>
      <c r="I1158" s="42">
        <f>IF(Table2[[#This Row],[Order Priority]]=Introduction!$B$42,1,0)</f>
        <v>0</v>
      </c>
      <c r="J1158" s="42">
        <f>IF(Table2[[#This Row],[Order Priority]]=Introduction!$B$43,1,0)</f>
        <v>1</v>
      </c>
      <c r="K1158" s="42">
        <f>IF(Table2[[#This Row],[Order Priority]]=Introduction!$B$44,1,0)</f>
        <v>0</v>
      </c>
      <c r="L1158" s="42">
        <f>IF(Table2[[#This Row],[Order Priority]]=Introduction!$B$45,1,0)</f>
        <v>0</v>
      </c>
      <c r="M1158" s="42">
        <f>IF(Table2[[#This Row],[Ship Mode]]=Introduction!$C$42,1,0)</f>
        <v>0</v>
      </c>
      <c r="N1158" s="41">
        <f>IF(Table2[[#This Row],[Ship Mode]]=Introduction!$C$44,1,0)</f>
        <v>1</v>
      </c>
      <c r="O1158" s="41">
        <f>IF(Table2[[#This Row],[Customer Segment]]=Introduction!$D$45,1,0)</f>
        <v>0</v>
      </c>
      <c r="P1158" s="41">
        <f>IF(Table2[[#This Row],[Customer Segment]]=Introduction!$D$42,1,0)</f>
        <v>0</v>
      </c>
      <c r="Q1158" s="41">
        <f>IF(Table2[[#This Row],[Customer Segment]]=Introduction!$D$44,1,0)</f>
        <v>1</v>
      </c>
      <c r="R1158" s="34">
        <v>2424.6799999999998</v>
      </c>
      <c r="S11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2001.315548063606</v>
      </c>
    </row>
    <row r="1159" spans="1:19" x14ac:dyDescent="0.2">
      <c r="A1159" s="1" t="s">
        <v>23</v>
      </c>
      <c r="B1159" s="1" t="s">
        <v>14</v>
      </c>
      <c r="C1159" s="1" t="s">
        <v>47</v>
      </c>
      <c r="D1159" s="39">
        <v>0</v>
      </c>
      <c r="E1159" s="39">
        <v>2.08</v>
      </c>
      <c r="F1159" s="39">
        <v>5.33</v>
      </c>
      <c r="G1159" s="39">
        <v>0.43</v>
      </c>
      <c r="H1159" s="39">
        <v>-192.5532</v>
      </c>
      <c r="I1159" s="42">
        <f>IF(Table2[[#This Row],[Order Priority]]=Introduction!$B$42,1,0)</f>
        <v>0</v>
      </c>
      <c r="J1159" s="42">
        <f>IF(Table2[[#This Row],[Order Priority]]=Introduction!$B$43,1,0)</f>
        <v>0</v>
      </c>
      <c r="K1159" s="42">
        <f>IF(Table2[[#This Row],[Order Priority]]=Introduction!$B$44,1,0)</f>
        <v>1</v>
      </c>
      <c r="L1159" s="42">
        <f>IF(Table2[[#This Row],[Order Priority]]=Introduction!$B$45,1,0)</f>
        <v>0</v>
      </c>
      <c r="M1159" s="42">
        <f>IF(Table2[[#This Row],[Ship Mode]]=Introduction!$C$42,1,0)</f>
        <v>0</v>
      </c>
      <c r="N1159" s="41">
        <f>IF(Table2[[#This Row],[Ship Mode]]=Introduction!$C$44,1,0)</f>
        <v>1</v>
      </c>
      <c r="O1159" s="41">
        <f>IF(Table2[[#This Row],[Customer Segment]]=Introduction!$D$45,1,0)</f>
        <v>0</v>
      </c>
      <c r="P1159" s="41">
        <f>IF(Table2[[#This Row],[Customer Segment]]=Introduction!$D$42,1,0)</f>
        <v>0</v>
      </c>
      <c r="Q1159" s="41">
        <f>IF(Table2[[#This Row],[Customer Segment]]=Introduction!$D$44,1,0)</f>
        <v>1</v>
      </c>
      <c r="R1159" s="1">
        <v>51.41</v>
      </c>
      <c r="S11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61.242015569023323</v>
      </c>
    </row>
    <row r="1160" spans="1:19" x14ac:dyDescent="0.2">
      <c r="A1160" s="1" t="s">
        <v>23</v>
      </c>
      <c r="B1160" s="1" t="s">
        <v>2</v>
      </c>
      <c r="C1160" s="1" t="s">
        <v>47</v>
      </c>
      <c r="D1160" s="37">
        <v>0.09</v>
      </c>
      <c r="E1160" s="37">
        <v>100.98</v>
      </c>
      <c r="F1160" s="37">
        <v>35.840000000000003</v>
      </c>
      <c r="G1160" s="37">
        <v>0.62</v>
      </c>
      <c r="H1160" s="37">
        <v>-193.58</v>
      </c>
      <c r="I1160" s="42">
        <f>IF(Table2[[#This Row],[Order Priority]]=Introduction!$B$42,1,0)</f>
        <v>0</v>
      </c>
      <c r="J1160" s="42">
        <f>IF(Table2[[#This Row],[Order Priority]]=Introduction!$B$43,1,0)</f>
        <v>0</v>
      </c>
      <c r="K1160" s="42">
        <f>IF(Table2[[#This Row],[Order Priority]]=Introduction!$B$44,1,0)</f>
        <v>1</v>
      </c>
      <c r="L1160" s="42">
        <f>IF(Table2[[#This Row],[Order Priority]]=Introduction!$B$45,1,0)</f>
        <v>0</v>
      </c>
      <c r="M1160" s="42">
        <f>IF(Table2[[#This Row],[Ship Mode]]=Introduction!$C$42,1,0)</f>
        <v>1</v>
      </c>
      <c r="N1160" s="41">
        <f>IF(Table2[[#This Row],[Ship Mode]]=Introduction!$C$44,1,0)</f>
        <v>0</v>
      </c>
      <c r="O1160" s="41">
        <f>IF(Table2[[#This Row],[Customer Segment]]=Introduction!$D$45,1,0)</f>
        <v>0</v>
      </c>
      <c r="P1160" s="41">
        <f>IF(Table2[[#This Row],[Customer Segment]]=Introduction!$D$42,1,0)</f>
        <v>0</v>
      </c>
      <c r="Q1160" s="41">
        <f>IF(Table2[[#This Row],[Customer Segment]]=Introduction!$D$44,1,0)</f>
        <v>1</v>
      </c>
      <c r="R1160" s="34">
        <v>396.19</v>
      </c>
      <c r="S11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1508.2198510369558</v>
      </c>
    </row>
    <row r="1161" spans="1:19" x14ac:dyDescent="0.2">
      <c r="A1161" s="1" t="s">
        <v>92</v>
      </c>
      <c r="B1161" s="1" t="s">
        <v>2</v>
      </c>
      <c r="C1161" s="1" t="s">
        <v>47</v>
      </c>
      <c r="D1161" s="39">
        <v>0.06</v>
      </c>
      <c r="E1161" s="39">
        <v>296.18</v>
      </c>
      <c r="F1161" s="39">
        <v>54.12</v>
      </c>
      <c r="G1161" s="39">
        <v>0.76</v>
      </c>
      <c r="H1161" s="39">
        <v>-715.77820599999995</v>
      </c>
      <c r="I1161" s="42">
        <f>IF(Table2[[#This Row],[Order Priority]]=Introduction!$B$42,1,0)</f>
        <v>0</v>
      </c>
      <c r="J1161" s="42">
        <f>IF(Table2[[#This Row],[Order Priority]]=Introduction!$B$43,1,0)</f>
        <v>0</v>
      </c>
      <c r="K1161" s="42">
        <f>IF(Table2[[#This Row],[Order Priority]]=Introduction!$B$44,1,0)</f>
        <v>0</v>
      </c>
      <c r="L1161" s="42">
        <f>IF(Table2[[#This Row],[Order Priority]]=Introduction!$B$45,1,0)</f>
        <v>1</v>
      </c>
      <c r="M1161" s="42">
        <f>IF(Table2[[#This Row],[Ship Mode]]=Introduction!$C$42,1,0)</f>
        <v>1</v>
      </c>
      <c r="N1161" s="41">
        <f>IF(Table2[[#This Row],[Ship Mode]]=Introduction!$C$44,1,0)</f>
        <v>0</v>
      </c>
      <c r="O1161" s="41">
        <f>IF(Table2[[#This Row],[Customer Segment]]=Introduction!$D$45,1,0)</f>
        <v>0</v>
      </c>
      <c r="P1161" s="41">
        <f>IF(Table2[[#This Row],[Customer Segment]]=Introduction!$D$42,1,0)</f>
        <v>0</v>
      </c>
      <c r="Q1161" s="41">
        <f>IF(Table2[[#This Row],[Customer Segment]]=Introduction!$D$44,1,0)</f>
        <v>1</v>
      </c>
      <c r="R1161" s="1">
        <v>1170.21</v>
      </c>
      <c r="S11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2159.5042632660507</v>
      </c>
    </row>
    <row r="1162" spans="1:19" x14ac:dyDescent="0.2">
      <c r="A1162" s="1" t="s">
        <v>92</v>
      </c>
      <c r="B1162" s="1" t="s">
        <v>63</v>
      </c>
      <c r="C1162" s="1" t="s">
        <v>47</v>
      </c>
      <c r="D1162" s="37">
        <v>0.01</v>
      </c>
      <c r="E1162" s="37">
        <v>29.1</v>
      </c>
      <c r="F1162" s="37">
        <v>4</v>
      </c>
      <c r="G1162" s="37">
        <v>0.78</v>
      </c>
      <c r="H1162" s="37">
        <v>-22.82</v>
      </c>
      <c r="I1162" s="42">
        <f>IF(Table2[[#This Row],[Order Priority]]=Introduction!$B$42,1,0)</f>
        <v>0</v>
      </c>
      <c r="J1162" s="42">
        <f>IF(Table2[[#This Row],[Order Priority]]=Introduction!$B$43,1,0)</f>
        <v>0</v>
      </c>
      <c r="K1162" s="42">
        <f>IF(Table2[[#This Row],[Order Priority]]=Introduction!$B$44,1,0)</f>
        <v>0</v>
      </c>
      <c r="L1162" s="42">
        <f>IF(Table2[[#This Row],[Order Priority]]=Introduction!$B$45,1,0)</f>
        <v>1</v>
      </c>
      <c r="M1162" s="42">
        <f>IF(Table2[[#This Row],[Ship Mode]]=Introduction!$C$42,1,0)</f>
        <v>0</v>
      </c>
      <c r="N1162" s="41">
        <f>IF(Table2[[#This Row],[Ship Mode]]=Introduction!$C$44,1,0)</f>
        <v>0</v>
      </c>
      <c r="O1162" s="41">
        <f>IF(Table2[[#This Row],[Customer Segment]]=Introduction!$D$45,1,0)</f>
        <v>0</v>
      </c>
      <c r="P1162" s="41">
        <f>IF(Table2[[#This Row],[Customer Segment]]=Introduction!$D$42,1,0)</f>
        <v>0</v>
      </c>
      <c r="Q1162" s="41">
        <f>IF(Table2[[#This Row],[Customer Segment]]=Introduction!$D$44,1,0)</f>
        <v>1</v>
      </c>
      <c r="R1162" s="34">
        <v>243.32</v>
      </c>
      <c r="S11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418.03612578556954</v>
      </c>
    </row>
    <row r="1163" spans="1:19" x14ac:dyDescent="0.2">
      <c r="A1163" s="1" t="s">
        <v>1</v>
      </c>
      <c r="B1163" s="1" t="s">
        <v>2</v>
      </c>
      <c r="C1163" s="1" t="s">
        <v>15</v>
      </c>
      <c r="D1163" s="39">
        <v>0.1</v>
      </c>
      <c r="E1163" s="39">
        <v>226.67</v>
      </c>
      <c r="F1163" s="39">
        <v>28.16</v>
      </c>
      <c r="G1163" s="39">
        <v>0.59</v>
      </c>
      <c r="H1163" s="39">
        <v>-390.76799999999997</v>
      </c>
      <c r="I1163" s="42">
        <f>IF(Table2[[#This Row],[Order Priority]]=Introduction!$B$42,1,0)</f>
        <v>1</v>
      </c>
      <c r="J1163" s="42">
        <f>IF(Table2[[#This Row],[Order Priority]]=Introduction!$B$43,1,0)</f>
        <v>0</v>
      </c>
      <c r="K1163" s="42">
        <f>IF(Table2[[#This Row],[Order Priority]]=Introduction!$B$44,1,0)</f>
        <v>0</v>
      </c>
      <c r="L1163" s="42">
        <f>IF(Table2[[#This Row],[Order Priority]]=Introduction!$B$45,1,0)</f>
        <v>0</v>
      </c>
      <c r="M1163" s="42">
        <f>IF(Table2[[#This Row],[Ship Mode]]=Introduction!$C$42,1,0)</f>
        <v>1</v>
      </c>
      <c r="N1163" s="41">
        <f>IF(Table2[[#This Row],[Ship Mode]]=Introduction!$C$44,1,0)</f>
        <v>0</v>
      </c>
      <c r="O1163" s="41">
        <f>IF(Table2[[#This Row],[Customer Segment]]=Introduction!$D$45,1,0)</f>
        <v>0</v>
      </c>
      <c r="P1163" s="41">
        <f>IF(Table2[[#This Row],[Customer Segment]]=Introduction!$D$42,1,0)</f>
        <v>1</v>
      </c>
      <c r="Q1163" s="41">
        <f>IF(Table2[[#This Row],[Customer Segment]]=Introduction!$D$44,1,0)</f>
        <v>0</v>
      </c>
      <c r="R1163" s="1">
        <v>1088.26</v>
      </c>
      <c r="S11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1607.1570734012093</v>
      </c>
    </row>
    <row r="1164" spans="1:19" x14ac:dyDescent="0.2">
      <c r="A1164" s="1" t="s">
        <v>13</v>
      </c>
      <c r="B1164" s="1" t="s">
        <v>14</v>
      </c>
      <c r="C1164" s="1" t="s">
        <v>47</v>
      </c>
      <c r="D1164" s="37">
        <v>0.02</v>
      </c>
      <c r="E1164" s="37">
        <v>25.99</v>
      </c>
      <c r="F1164" s="37">
        <v>5.37</v>
      </c>
      <c r="G1164" s="37">
        <v>0.56000000000000005</v>
      </c>
      <c r="H1164" s="37">
        <v>-88.158000000000001</v>
      </c>
      <c r="I1164" s="42">
        <f>IF(Table2[[#This Row],[Order Priority]]=Introduction!$B$42,1,0)</f>
        <v>0</v>
      </c>
      <c r="J1164" s="42">
        <f>IF(Table2[[#This Row],[Order Priority]]=Introduction!$B$43,1,0)</f>
        <v>1</v>
      </c>
      <c r="K1164" s="42">
        <f>IF(Table2[[#This Row],[Order Priority]]=Introduction!$B$44,1,0)</f>
        <v>0</v>
      </c>
      <c r="L1164" s="42">
        <f>IF(Table2[[#This Row],[Order Priority]]=Introduction!$B$45,1,0)</f>
        <v>0</v>
      </c>
      <c r="M1164" s="42">
        <f>IF(Table2[[#This Row],[Ship Mode]]=Introduction!$C$42,1,0)</f>
        <v>0</v>
      </c>
      <c r="N1164" s="41">
        <f>IF(Table2[[#This Row],[Ship Mode]]=Introduction!$C$44,1,0)</f>
        <v>1</v>
      </c>
      <c r="O1164" s="41">
        <f>IF(Table2[[#This Row],[Customer Segment]]=Introduction!$D$45,1,0)</f>
        <v>0</v>
      </c>
      <c r="P1164" s="41">
        <f>IF(Table2[[#This Row],[Customer Segment]]=Introduction!$D$42,1,0)</f>
        <v>0</v>
      </c>
      <c r="Q1164" s="41">
        <f>IF(Table2[[#This Row],[Customer Segment]]=Introduction!$D$44,1,0)</f>
        <v>1</v>
      </c>
      <c r="R1164" s="34">
        <v>243.24</v>
      </c>
      <c r="S11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256.7455265619829</v>
      </c>
    </row>
    <row r="1165" spans="1:19" x14ac:dyDescent="0.2">
      <c r="A1165" s="1" t="s">
        <v>23</v>
      </c>
      <c r="B1165" s="1" t="s">
        <v>14</v>
      </c>
      <c r="C1165" s="1" t="s">
        <v>70</v>
      </c>
      <c r="D1165" s="39">
        <v>0.01</v>
      </c>
      <c r="E1165" s="39">
        <v>4.9800000000000004</v>
      </c>
      <c r="F1165" s="39">
        <v>7.44</v>
      </c>
      <c r="G1165" s="39">
        <v>0.36</v>
      </c>
      <c r="H1165" s="39">
        <v>-179.59200000000001</v>
      </c>
      <c r="I1165" s="42">
        <f>IF(Table2[[#This Row],[Order Priority]]=Introduction!$B$42,1,0)</f>
        <v>0</v>
      </c>
      <c r="J1165" s="42">
        <f>IF(Table2[[#This Row],[Order Priority]]=Introduction!$B$43,1,0)</f>
        <v>0</v>
      </c>
      <c r="K1165" s="42">
        <f>IF(Table2[[#This Row],[Order Priority]]=Introduction!$B$44,1,0)</f>
        <v>1</v>
      </c>
      <c r="L1165" s="42">
        <f>IF(Table2[[#This Row],[Order Priority]]=Introduction!$B$45,1,0)</f>
        <v>0</v>
      </c>
      <c r="M1165" s="42">
        <f>IF(Table2[[#This Row],[Ship Mode]]=Introduction!$C$42,1,0)</f>
        <v>0</v>
      </c>
      <c r="N1165" s="41">
        <f>IF(Table2[[#This Row],[Ship Mode]]=Introduction!$C$44,1,0)</f>
        <v>1</v>
      </c>
      <c r="O1165" s="41">
        <f>IF(Table2[[#This Row],[Customer Segment]]=Introduction!$D$45,1,0)</f>
        <v>0</v>
      </c>
      <c r="P1165" s="41">
        <f>IF(Table2[[#This Row],[Customer Segment]]=Introduction!$D$42,1,0)</f>
        <v>0</v>
      </c>
      <c r="Q1165" s="41">
        <f>IF(Table2[[#This Row],[Customer Segment]]=Introduction!$D$44,1,0)</f>
        <v>0</v>
      </c>
      <c r="R1165" s="1">
        <v>330.21</v>
      </c>
      <c r="S11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46.68946850309905</v>
      </c>
    </row>
    <row r="1166" spans="1:19" x14ac:dyDescent="0.2">
      <c r="A1166" s="1" t="s">
        <v>23</v>
      </c>
      <c r="B1166" s="1" t="s">
        <v>14</v>
      </c>
      <c r="C1166" s="1" t="s">
        <v>70</v>
      </c>
      <c r="D1166" s="37">
        <v>0.01</v>
      </c>
      <c r="E1166" s="37">
        <v>4.9800000000000004</v>
      </c>
      <c r="F1166" s="37">
        <v>7.44</v>
      </c>
      <c r="G1166" s="37">
        <v>0.36</v>
      </c>
      <c r="H1166" s="37">
        <v>-161.6328</v>
      </c>
      <c r="I1166" s="42">
        <f>IF(Table2[[#This Row],[Order Priority]]=Introduction!$B$42,1,0)</f>
        <v>0</v>
      </c>
      <c r="J1166" s="42">
        <f>IF(Table2[[#This Row],[Order Priority]]=Introduction!$B$43,1,0)</f>
        <v>0</v>
      </c>
      <c r="K1166" s="42">
        <f>IF(Table2[[#This Row],[Order Priority]]=Introduction!$B$44,1,0)</f>
        <v>1</v>
      </c>
      <c r="L1166" s="42">
        <f>IF(Table2[[#This Row],[Order Priority]]=Introduction!$B$45,1,0)</f>
        <v>0</v>
      </c>
      <c r="M1166" s="42">
        <f>IF(Table2[[#This Row],[Ship Mode]]=Introduction!$C$42,1,0)</f>
        <v>0</v>
      </c>
      <c r="N1166" s="41">
        <f>IF(Table2[[#This Row],[Ship Mode]]=Introduction!$C$44,1,0)</f>
        <v>1</v>
      </c>
      <c r="O1166" s="41">
        <f>IF(Table2[[#This Row],[Customer Segment]]=Introduction!$D$45,1,0)</f>
        <v>0</v>
      </c>
      <c r="P1166" s="41">
        <f>IF(Table2[[#This Row],[Customer Segment]]=Introduction!$D$42,1,0)</f>
        <v>0</v>
      </c>
      <c r="Q1166" s="41">
        <f>IF(Table2[[#This Row],[Customer Segment]]=Introduction!$D$44,1,0)</f>
        <v>0</v>
      </c>
      <c r="R1166" s="34">
        <v>83.86</v>
      </c>
      <c r="S11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65.080151256508401</v>
      </c>
    </row>
    <row r="1167" spans="1:19" x14ac:dyDescent="0.2">
      <c r="A1167" s="1" t="s">
        <v>92</v>
      </c>
      <c r="B1167" s="1" t="s">
        <v>63</v>
      </c>
      <c r="C1167" s="1" t="s">
        <v>70</v>
      </c>
      <c r="D1167" s="39">
        <v>0.08</v>
      </c>
      <c r="E1167" s="39">
        <v>5.74</v>
      </c>
      <c r="F1167" s="39">
        <v>5.01</v>
      </c>
      <c r="G1167" s="39">
        <v>0.39</v>
      </c>
      <c r="H1167" s="39">
        <v>-61.628039999999999</v>
      </c>
      <c r="I1167" s="42">
        <f>IF(Table2[[#This Row],[Order Priority]]=Introduction!$B$42,1,0)</f>
        <v>0</v>
      </c>
      <c r="J1167" s="42">
        <f>IF(Table2[[#This Row],[Order Priority]]=Introduction!$B$43,1,0)</f>
        <v>0</v>
      </c>
      <c r="K1167" s="42">
        <f>IF(Table2[[#This Row],[Order Priority]]=Introduction!$B$44,1,0)</f>
        <v>0</v>
      </c>
      <c r="L1167" s="42">
        <f>IF(Table2[[#This Row],[Order Priority]]=Introduction!$B$45,1,0)</f>
        <v>1</v>
      </c>
      <c r="M1167" s="42">
        <f>IF(Table2[[#This Row],[Ship Mode]]=Introduction!$C$42,1,0)</f>
        <v>0</v>
      </c>
      <c r="N1167" s="41">
        <f>IF(Table2[[#This Row],[Ship Mode]]=Introduction!$C$44,1,0)</f>
        <v>0</v>
      </c>
      <c r="O1167" s="41">
        <f>IF(Table2[[#This Row],[Customer Segment]]=Introduction!$D$45,1,0)</f>
        <v>0</v>
      </c>
      <c r="P1167" s="41">
        <f>IF(Table2[[#This Row],[Customer Segment]]=Introduction!$D$42,1,0)</f>
        <v>0</v>
      </c>
      <c r="Q1167" s="41">
        <f>IF(Table2[[#This Row],[Customer Segment]]=Introduction!$D$44,1,0)</f>
        <v>0</v>
      </c>
      <c r="R1167" s="1">
        <v>70.03</v>
      </c>
      <c r="S11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-67.839096487453958</v>
      </c>
    </row>
    <row r="1168" spans="1:19" x14ac:dyDescent="0.2">
      <c r="A1168" s="1" t="s">
        <v>46</v>
      </c>
      <c r="B1168" s="1" t="s">
        <v>14</v>
      </c>
      <c r="C1168" s="1" t="s">
        <v>15</v>
      </c>
      <c r="D1168" s="37">
        <v>0.09</v>
      </c>
      <c r="E1168" s="37">
        <v>70.97</v>
      </c>
      <c r="F1168" s="37">
        <v>3.5</v>
      </c>
      <c r="G1168" s="37">
        <v>0.59</v>
      </c>
      <c r="H1168" s="37">
        <v>-99.567999999999998</v>
      </c>
      <c r="I1168" s="42">
        <f>IF(Table2[[#This Row],[Order Priority]]=Introduction!$B$42,1,0)</f>
        <v>0</v>
      </c>
      <c r="J1168" s="42">
        <f>IF(Table2[[#This Row],[Order Priority]]=Introduction!$B$43,1,0)</f>
        <v>0</v>
      </c>
      <c r="K1168" s="42">
        <f>IF(Table2[[#This Row],[Order Priority]]=Introduction!$B$44,1,0)</f>
        <v>0</v>
      </c>
      <c r="L1168" s="42">
        <f>IF(Table2[[#This Row],[Order Priority]]=Introduction!$B$45,1,0)</f>
        <v>0</v>
      </c>
      <c r="M1168" s="42">
        <f>IF(Table2[[#This Row],[Ship Mode]]=Introduction!$C$42,1,0)</f>
        <v>0</v>
      </c>
      <c r="N1168" s="41">
        <f>IF(Table2[[#This Row],[Ship Mode]]=Introduction!$C$44,1,0)</f>
        <v>1</v>
      </c>
      <c r="O1168" s="41">
        <f>IF(Table2[[#This Row],[Customer Segment]]=Introduction!$D$45,1,0)</f>
        <v>0</v>
      </c>
      <c r="P1168" s="41">
        <f>IF(Table2[[#This Row],[Customer Segment]]=Introduction!$D$42,1,0)</f>
        <v>1</v>
      </c>
      <c r="Q1168" s="41">
        <f>IF(Table2[[#This Row],[Customer Segment]]=Introduction!$D$44,1,0)</f>
        <v>0</v>
      </c>
      <c r="R1168" s="34">
        <v>805.99</v>
      </c>
      <c r="S11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457.12566413508335</v>
      </c>
    </row>
    <row r="1169" spans="1:19" x14ac:dyDescent="0.2">
      <c r="A1169" s="1" t="s">
        <v>46</v>
      </c>
      <c r="B1169" s="1" t="s">
        <v>14</v>
      </c>
      <c r="C1169" s="1" t="s">
        <v>47</v>
      </c>
      <c r="D1169" s="39">
        <v>0.01</v>
      </c>
      <c r="E1169" s="39">
        <v>15.16</v>
      </c>
      <c r="F1169" s="39">
        <v>15.09</v>
      </c>
      <c r="G1169" s="39">
        <v>0.39</v>
      </c>
      <c r="H1169" s="39">
        <v>-200.85900000000001</v>
      </c>
      <c r="I1169" s="42">
        <f>IF(Table2[[#This Row],[Order Priority]]=Introduction!$B$42,1,0)</f>
        <v>0</v>
      </c>
      <c r="J1169" s="42">
        <f>IF(Table2[[#This Row],[Order Priority]]=Introduction!$B$43,1,0)</f>
        <v>0</v>
      </c>
      <c r="K1169" s="42">
        <f>IF(Table2[[#This Row],[Order Priority]]=Introduction!$B$44,1,0)</f>
        <v>0</v>
      </c>
      <c r="L1169" s="42">
        <f>IF(Table2[[#This Row],[Order Priority]]=Introduction!$B$45,1,0)</f>
        <v>0</v>
      </c>
      <c r="M1169" s="42">
        <f>IF(Table2[[#This Row],[Ship Mode]]=Introduction!$C$42,1,0)</f>
        <v>0</v>
      </c>
      <c r="N1169" s="41">
        <f>IF(Table2[[#This Row],[Ship Mode]]=Introduction!$C$44,1,0)</f>
        <v>1</v>
      </c>
      <c r="O1169" s="41">
        <f>IF(Table2[[#This Row],[Customer Segment]]=Introduction!$D$45,1,0)</f>
        <v>0</v>
      </c>
      <c r="P1169" s="41">
        <f>IF(Table2[[#This Row],[Customer Segment]]=Introduction!$D$42,1,0)</f>
        <v>0</v>
      </c>
      <c r="Q1169" s="41">
        <f>IF(Table2[[#This Row],[Customer Segment]]=Introduction!$D$44,1,0)</f>
        <v>1</v>
      </c>
      <c r="R1169" s="1">
        <v>110.93</v>
      </c>
      <c r="S11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444.88375142425912</v>
      </c>
    </row>
    <row r="1170" spans="1:19" x14ac:dyDescent="0.2">
      <c r="A1170" s="1" t="s">
        <v>46</v>
      </c>
      <c r="B1170" s="1" t="s">
        <v>14</v>
      </c>
      <c r="C1170" s="1" t="s">
        <v>15</v>
      </c>
      <c r="D1170" s="37">
        <v>0.06</v>
      </c>
      <c r="E1170" s="37">
        <v>17.98</v>
      </c>
      <c r="F1170" s="37">
        <v>8.51</v>
      </c>
      <c r="G1170" s="37">
        <v>0.4</v>
      </c>
      <c r="H1170" s="37">
        <v>-47.243088</v>
      </c>
      <c r="I1170" s="42">
        <f>IF(Table2[[#This Row],[Order Priority]]=Introduction!$B$42,1,0)</f>
        <v>0</v>
      </c>
      <c r="J1170" s="42">
        <f>IF(Table2[[#This Row],[Order Priority]]=Introduction!$B$43,1,0)</f>
        <v>0</v>
      </c>
      <c r="K1170" s="42">
        <f>IF(Table2[[#This Row],[Order Priority]]=Introduction!$B$44,1,0)</f>
        <v>0</v>
      </c>
      <c r="L1170" s="42">
        <f>IF(Table2[[#This Row],[Order Priority]]=Introduction!$B$45,1,0)</f>
        <v>0</v>
      </c>
      <c r="M1170" s="42">
        <f>IF(Table2[[#This Row],[Ship Mode]]=Introduction!$C$42,1,0)</f>
        <v>0</v>
      </c>
      <c r="N1170" s="41">
        <f>IF(Table2[[#This Row],[Ship Mode]]=Introduction!$C$44,1,0)</f>
        <v>1</v>
      </c>
      <c r="O1170" s="41">
        <f>IF(Table2[[#This Row],[Customer Segment]]=Introduction!$D$45,1,0)</f>
        <v>0</v>
      </c>
      <c r="P1170" s="41">
        <f>IF(Table2[[#This Row],[Customer Segment]]=Introduction!$D$42,1,0)</f>
        <v>1</v>
      </c>
      <c r="Q1170" s="41">
        <f>IF(Table2[[#This Row],[Customer Segment]]=Introduction!$D$44,1,0)</f>
        <v>0</v>
      </c>
      <c r="R1170" s="34">
        <v>56.38</v>
      </c>
      <c r="S11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345.0540968468826</v>
      </c>
    </row>
    <row r="1171" spans="1:19" x14ac:dyDescent="0.2">
      <c r="A1171" s="1" t="s">
        <v>46</v>
      </c>
      <c r="B1171" s="1" t="s">
        <v>63</v>
      </c>
      <c r="C1171" s="1" t="s">
        <v>15</v>
      </c>
      <c r="D1171" s="39">
        <v>0.1</v>
      </c>
      <c r="E1171" s="39">
        <v>9.99</v>
      </c>
      <c r="F1171" s="39">
        <v>4.78</v>
      </c>
      <c r="G1171" s="39">
        <v>0.4</v>
      </c>
      <c r="H1171" s="39">
        <v>9.1539999999999999</v>
      </c>
      <c r="I1171" s="42">
        <f>IF(Table2[[#This Row],[Order Priority]]=Introduction!$B$42,1,0)</f>
        <v>0</v>
      </c>
      <c r="J1171" s="42">
        <f>IF(Table2[[#This Row],[Order Priority]]=Introduction!$B$43,1,0)</f>
        <v>0</v>
      </c>
      <c r="K1171" s="42">
        <f>IF(Table2[[#This Row],[Order Priority]]=Introduction!$B$44,1,0)</f>
        <v>0</v>
      </c>
      <c r="L1171" s="42">
        <f>IF(Table2[[#This Row],[Order Priority]]=Introduction!$B$45,1,0)</f>
        <v>0</v>
      </c>
      <c r="M1171" s="42">
        <f>IF(Table2[[#This Row],[Ship Mode]]=Introduction!$C$42,1,0)</f>
        <v>0</v>
      </c>
      <c r="N1171" s="41">
        <f>IF(Table2[[#This Row],[Ship Mode]]=Introduction!$C$44,1,0)</f>
        <v>0</v>
      </c>
      <c r="O1171" s="41">
        <f>IF(Table2[[#This Row],[Customer Segment]]=Introduction!$D$45,1,0)</f>
        <v>0</v>
      </c>
      <c r="P1171" s="41">
        <f>IF(Table2[[#This Row],[Customer Segment]]=Introduction!$D$42,1,0)</f>
        <v>1</v>
      </c>
      <c r="Q1171" s="41">
        <f>IF(Table2[[#This Row],[Customer Segment]]=Introduction!$D$44,1,0)</f>
        <v>0</v>
      </c>
      <c r="R1171" s="1">
        <v>119.13</v>
      </c>
      <c r="S11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166.02789333559662</v>
      </c>
    </row>
    <row r="1172" spans="1:19" x14ac:dyDescent="0.2">
      <c r="A1172" s="1" t="s">
        <v>46</v>
      </c>
      <c r="B1172" s="1" t="s">
        <v>14</v>
      </c>
      <c r="C1172" s="1" t="s">
        <v>15</v>
      </c>
      <c r="D1172" s="37">
        <v>7.0000000000000007E-2</v>
      </c>
      <c r="E1172" s="37">
        <v>18.649999999999999</v>
      </c>
      <c r="F1172" s="37">
        <v>3.77</v>
      </c>
      <c r="G1172" s="37">
        <v>0.39</v>
      </c>
      <c r="H1172" s="37">
        <v>149.72</v>
      </c>
      <c r="I1172" s="42">
        <f>IF(Table2[[#This Row],[Order Priority]]=Introduction!$B$42,1,0)</f>
        <v>0</v>
      </c>
      <c r="J1172" s="42">
        <f>IF(Table2[[#This Row],[Order Priority]]=Introduction!$B$43,1,0)</f>
        <v>0</v>
      </c>
      <c r="K1172" s="42">
        <f>IF(Table2[[#This Row],[Order Priority]]=Introduction!$B$44,1,0)</f>
        <v>0</v>
      </c>
      <c r="L1172" s="42">
        <f>IF(Table2[[#This Row],[Order Priority]]=Introduction!$B$45,1,0)</f>
        <v>0</v>
      </c>
      <c r="M1172" s="42">
        <f>IF(Table2[[#This Row],[Ship Mode]]=Introduction!$C$42,1,0)</f>
        <v>0</v>
      </c>
      <c r="N1172" s="41">
        <f>IF(Table2[[#This Row],[Ship Mode]]=Introduction!$C$44,1,0)</f>
        <v>1</v>
      </c>
      <c r="O1172" s="41">
        <f>IF(Table2[[#This Row],[Customer Segment]]=Introduction!$D$45,1,0)</f>
        <v>0</v>
      </c>
      <c r="P1172" s="41">
        <f>IF(Table2[[#This Row],[Customer Segment]]=Introduction!$D$42,1,0)</f>
        <v>1</v>
      </c>
      <c r="Q1172" s="41">
        <f>IF(Table2[[#This Row],[Customer Segment]]=Introduction!$D$44,1,0)</f>
        <v>0</v>
      </c>
      <c r="R1172" s="34">
        <v>643.64</v>
      </c>
      <c r="S11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402.91786956937989</v>
      </c>
    </row>
    <row r="1173" spans="1:19" x14ac:dyDescent="0.2">
      <c r="A1173" s="1" t="s">
        <v>46</v>
      </c>
      <c r="B1173" s="1" t="s">
        <v>14</v>
      </c>
      <c r="C1173" s="1" t="s">
        <v>15</v>
      </c>
      <c r="D1173" s="39">
        <v>0.06</v>
      </c>
      <c r="E1173" s="39">
        <v>17.98</v>
      </c>
      <c r="F1173" s="39">
        <v>8.51</v>
      </c>
      <c r="G1173" s="39">
        <v>0.4</v>
      </c>
      <c r="H1173" s="39">
        <v>-52.492319999999999</v>
      </c>
      <c r="I1173" s="42">
        <f>IF(Table2[[#This Row],[Order Priority]]=Introduction!$B$42,1,0)</f>
        <v>0</v>
      </c>
      <c r="J1173" s="42">
        <f>IF(Table2[[#This Row],[Order Priority]]=Introduction!$B$43,1,0)</f>
        <v>0</v>
      </c>
      <c r="K1173" s="42">
        <f>IF(Table2[[#This Row],[Order Priority]]=Introduction!$B$44,1,0)</f>
        <v>0</v>
      </c>
      <c r="L1173" s="42">
        <f>IF(Table2[[#This Row],[Order Priority]]=Introduction!$B$45,1,0)</f>
        <v>0</v>
      </c>
      <c r="M1173" s="42">
        <f>IF(Table2[[#This Row],[Ship Mode]]=Introduction!$C$42,1,0)</f>
        <v>0</v>
      </c>
      <c r="N1173" s="41">
        <f>IF(Table2[[#This Row],[Ship Mode]]=Introduction!$C$44,1,0)</f>
        <v>1</v>
      </c>
      <c r="O1173" s="41">
        <f>IF(Table2[[#This Row],[Customer Segment]]=Introduction!$D$45,1,0)</f>
        <v>0</v>
      </c>
      <c r="P1173" s="41">
        <f>IF(Table2[[#This Row],[Customer Segment]]=Introduction!$D$42,1,0)</f>
        <v>1</v>
      </c>
      <c r="Q1173" s="41">
        <f>IF(Table2[[#This Row],[Customer Segment]]=Introduction!$D$44,1,0)</f>
        <v>0</v>
      </c>
      <c r="R1173" s="1">
        <v>244.31</v>
      </c>
      <c r="S11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339.67874825612995</v>
      </c>
    </row>
    <row r="1174" spans="1:19" x14ac:dyDescent="0.2">
      <c r="A1174" s="1" t="s">
        <v>46</v>
      </c>
      <c r="B1174" s="1" t="s">
        <v>63</v>
      </c>
      <c r="C1174" s="1" t="s">
        <v>15</v>
      </c>
      <c r="D1174" s="37">
        <v>0.1</v>
      </c>
      <c r="E1174" s="37">
        <v>9.99</v>
      </c>
      <c r="F1174" s="37">
        <v>4.78</v>
      </c>
      <c r="G1174" s="37">
        <v>0.4</v>
      </c>
      <c r="H1174" s="37">
        <v>7.96</v>
      </c>
      <c r="I1174" s="42">
        <f>IF(Table2[[#This Row],[Order Priority]]=Introduction!$B$42,1,0)</f>
        <v>0</v>
      </c>
      <c r="J1174" s="42">
        <f>IF(Table2[[#This Row],[Order Priority]]=Introduction!$B$43,1,0)</f>
        <v>0</v>
      </c>
      <c r="K1174" s="42">
        <f>IF(Table2[[#This Row],[Order Priority]]=Introduction!$B$44,1,0)</f>
        <v>0</v>
      </c>
      <c r="L1174" s="42">
        <f>IF(Table2[[#This Row],[Order Priority]]=Introduction!$B$45,1,0)</f>
        <v>0</v>
      </c>
      <c r="M1174" s="42">
        <f>IF(Table2[[#This Row],[Ship Mode]]=Introduction!$C$42,1,0)</f>
        <v>0</v>
      </c>
      <c r="N1174" s="41">
        <f>IF(Table2[[#This Row],[Ship Mode]]=Introduction!$C$44,1,0)</f>
        <v>0</v>
      </c>
      <c r="O1174" s="41">
        <f>IF(Table2[[#This Row],[Customer Segment]]=Introduction!$D$45,1,0)</f>
        <v>0</v>
      </c>
      <c r="P1174" s="41">
        <f>IF(Table2[[#This Row],[Customer Segment]]=Introduction!$D$42,1,0)</f>
        <v>1</v>
      </c>
      <c r="Q1174" s="41">
        <f>IF(Table2[[#This Row],[Customer Segment]]=Introduction!$D$44,1,0)</f>
        <v>0</v>
      </c>
      <c r="R1174" s="34">
        <v>466.58</v>
      </c>
      <c r="S11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164.80520662307208</v>
      </c>
    </row>
    <row r="1175" spans="1:19" x14ac:dyDescent="0.2">
      <c r="A1175" s="1" t="s">
        <v>46</v>
      </c>
      <c r="B1175" s="1" t="s">
        <v>63</v>
      </c>
      <c r="C1175" s="1" t="s">
        <v>15</v>
      </c>
      <c r="D1175" s="39">
        <v>0.08</v>
      </c>
      <c r="E1175" s="39">
        <v>175.99</v>
      </c>
      <c r="F1175" s="39">
        <v>8.99</v>
      </c>
      <c r="G1175" s="39">
        <v>0.56999999999999995</v>
      </c>
      <c r="H1175" s="39">
        <v>-459.08280000000002</v>
      </c>
      <c r="I1175" s="42">
        <f>IF(Table2[[#This Row],[Order Priority]]=Introduction!$B$42,1,0)</f>
        <v>0</v>
      </c>
      <c r="J1175" s="42">
        <f>IF(Table2[[#This Row],[Order Priority]]=Introduction!$B$43,1,0)</f>
        <v>0</v>
      </c>
      <c r="K1175" s="42">
        <f>IF(Table2[[#This Row],[Order Priority]]=Introduction!$B$44,1,0)</f>
        <v>0</v>
      </c>
      <c r="L1175" s="42">
        <f>IF(Table2[[#This Row],[Order Priority]]=Introduction!$B$45,1,0)</f>
        <v>0</v>
      </c>
      <c r="M1175" s="42">
        <f>IF(Table2[[#This Row],[Ship Mode]]=Introduction!$C$42,1,0)</f>
        <v>0</v>
      </c>
      <c r="N1175" s="41">
        <f>IF(Table2[[#This Row],[Ship Mode]]=Introduction!$C$44,1,0)</f>
        <v>0</v>
      </c>
      <c r="O1175" s="41">
        <f>IF(Table2[[#This Row],[Customer Segment]]=Introduction!$D$45,1,0)</f>
        <v>0</v>
      </c>
      <c r="P1175" s="41">
        <f>IF(Table2[[#This Row],[Customer Segment]]=Introduction!$D$42,1,0)</f>
        <v>1</v>
      </c>
      <c r="Q1175" s="41">
        <f>IF(Table2[[#This Row],[Customer Segment]]=Introduction!$D$44,1,0)</f>
        <v>0</v>
      </c>
      <c r="R1175" s="1">
        <v>2290.69</v>
      </c>
      <c r="S11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477.52819324519817</v>
      </c>
    </row>
    <row r="1176" spans="1:19" x14ac:dyDescent="0.2">
      <c r="A1176" s="1" t="s">
        <v>1</v>
      </c>
      <c r="B1176" s="1" t="s">
        <v>2</v>
      </c>
      <c r="C1176" s="1" t="s">
        <v>70</v>
      </c>
      <c r="D1176" s="37">
        <v>0.05</v>
      </c>
      <c r="E1176" s="37">
        <v>2550.14</v>
      </c>
      <c r="F1176" s="37">
        <v>29.7</v>
      </c>
      <c r="G1176" s="37">
        <v>0.56999999999999995</v>
      </c>
      <c r="H1176" s="37">
        <v>-3971.0628000000002</v>
      </c>
      <c r="I1176" s="42">
        <f>IF(Table2[[#This Row],[Order Priority]]=Introduction!$B$42,1,0)</f>
        <v>1</v>
      </c>
      <c r="J1176" s="42">
        <f>IF(Table2[[#This Row],[Order Priority]]=Introduction!$B$43,1,0)</f>
        <v>0</v>
      </c>
      <c r="K1176" s="42">
        <f>IF(Table2[[#This Row],[Order Priority]]=Introduction!$B$44,1,0)</f>
        <v>0</v>
      </c>
      <c r="L1176" s="42">
        <f>IF(Table2[[#This Row],[Order Priority]]=Introduction!$B$45,1,0)</f>
        <v>0</v>
      </c>
      <c r="M1176" s="42">
        <f>IF(Table2[[#This Row],[Ship Mode]]=Introduction!$C$42,1,0)</f>
        <v>1</v>
      </c>
      <c r="N1176" s="41">
        <f>IF(Table2[[#This Row],[Ship Mode]]=Introduction!$C$44,1,0)</f>
        <v>0</v>
      </c>
      <c r="O1176" s="41">
        <f>IF(Table2[[#This Row],[Customer Segment]]=Introduction!$D$45,1,0)</f>
        <v>0</v>
      </c>
      <c r="P1176" s="41">
        <f>IF(Table2[[#This Row],[Customer Segment]]=Introduction!$D$42,1,0)</f>
        <v>0</v>
      </c>
      <c r="Q1176" s="41">
        <f>IF(Table2[[#This Row],[Customer Segment]]=Introduction!$D$44,1,0)</f>
        <v>0</v>
      </c>
      <c r="R1176" s="34">
        <v>4845.2700000000004</v>
      </c>
      <c r="S11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5308.6012134376597</v>
      </c>
    </row>
    <row r="1177" spans="1:19" x14ac:dyDescent="0.2">
      <c r="A1177" s="1" t="s">
        <v>13</v>
      </c>
      <c r="B1177" s="1" t="s">
        <v>14</v>
      </c>
      <c r="C1177" s="1" t="s">
        <v>47</v>
      </c>
      <c r="D1177" s="39">
        <v>0.01</v>
      </c>
      <c r="E1177" s="39">
        <v>125.99</v>
      </c>
      <c r="F1177" s="39">
        <v>8.99</v>
      </c>
      <c r="G1177" s="39">
        <v>0.55000000000000004</v>
      </c>
      <c r="H1177" s="39">
        <v>-45.472000000000001</v>
      </c>
      <c r="I1177" s="42">
        <f>IF(Table2[[#This Row],[Order Priority]]=Introduction!$B$42,1,0)</f>
        <v>0</v>
      </c>
      <c r="J1177" s="42">
        <f>IF(Table2[[#This Row],[Order Priority]]=Introduction!$B$43,1,0)</f>
        <v>1</v>
      </c>
      <c r="K1177" s="42">
        <f>IF(Table2[[#This Row],[Order Priority]]=Introduction!$B$44,1,0)</f>
        <v>0</v>
      </c>
      <c r="L1177" s="42">
        <f>IF(Table2[[#This Row],[Order Priority]]=Introduction!$B$45,1,0)</f>
        <v>0</v>
      </c>
      <c r="M1177" s="42">
        <f>IF(Table2[[#This Row],[Ship Mode]]=Introduction!$C$42,1,0)</f>
        <v>0</v>
      </c>
      <c r="N1177" s="41">
        <f>IF(Table2[[#This Row],[Ship Mode]]=Introduction!$C$44,1,0)</f>
        <v>1</v>
      </c>
      <c r="O1177" s="41">
        <f>IF(Table2[[#This Row],[Customer Segment]]=Introduction!$D$45,1,0)</f>
        <v>0</v>
      </c>
      <c r="P1177" s="41">
        <f>IF(Table2[[#This Row],[Customer Segment]]=Introduction!$D$42,1,0)</f>
        <v>0</v>
      </c>
      <c r="Q1177" s="41">
        <f>IF(Table2[[#This Row],[Customer Segment]]=Introduction!$D$44,1,0)</f>
        <v>1</v>
      </c>
      <c r="R1177" s="1">
        <v>1011.44</v>
      </c>
      <c r="S11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712.12562806618314</v>
      </c>
    </row>
    <row r="1178" spans="1:19" x14ac:dyDescent="0.2">
      <c r="A1178" s="1" t="s">
        <v>46</v>
      </c>
      <c r="B1178" s="1" t="s">
        <v>63</v>
      </c>
      <c r="C1178" s="1" t="s">
        <v>15</v>
      </c>
      <c r="D1178" s="37">
        <v>0</v>
      </c>
      <c r="E1178" s="37">
        <v>2.78</v>
      </c>
      <c r="F1178" s="37">
        <v>1.49</v>
      </c>
      <c r="G1178" s="37">
        <v>0.36</v>
      </c>
      <c r="H1178" s="37">
        <v>20.6448</v>
      </c>
      <c r="I1178" s="42">
        <f>IF(Table2[[#This Row],[Order Priority]]=Introduction!$B$42,1,0)</f>
        <v>0</v>
      </c>
      <c r="J1178" s="42">
        <f>IF(Table2[[#This Row],[Order Priority]]=Introduction!$B$43,1,0)</f>
        <v>0</v>
      </c>
      <c r="K1178" s="42">
        <f>IF(Table2[[#This Row],[Order Priority]]=Introduction!$B$44,1,0)</f>
        <v>0</v>
      </c>
      <c r="L1178" s="42">
        <f>IF(Table2[[#This Row],[Order Priority]]=Introduction!$B$45,1,0)</f>
        <v>0</v>
      </c>
      <c r="M1178" s="42">
        <f>IF(Table2[[#This Row],[Ship Mode]]=Introduction!$C$42,1,0)</f>
        <v>0</v>
      </c>
      <c r="N1178" s="41">
        <f>IF(Table2[[#This Row],[Ship Mode]]=Introduction!$C$44,1,0)</f>
        <v>0</v>
      </c>
      <c r="O1178" s="41">
        <f>IF(Table2[[#This Row],[Customer Segment]]=Introduction!$D$45,1,0)</f>
        <v>0</v>
      </c>
      <c r="P1178" s="41">
        <f>IF(Table2[[#This Row],[Customer Segment]]=Introduction!$D$42,1,0)</f>
        <v>1</v>
      </c>
      <c r="Q1178" s="41">
        <f>IF(Table2[[#This Row],[Customer Segment]]=Introduction!$D$44,1,0)</f>
        <v>0</v>
      </c>
      <c r="R1178" s="34">
        <v>29.92</v>
      </c>
      <c r="S11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97.107662926953537</v>
      </c>
    </row>
    <row r="1179" spans="1:19" x14ac:dyDescent="0.2">
      <c r="A1179" s="1" t="s">
        <v>1</v>
      </c>
      <c r="B1179" s="1" t="s">
        <v>14</v>
      </c>
      <c r="C1179" s="1" t="s">
        <v>3</v>
      </c>
      <c r="D1179" s="39">
        <v>0.06</v>
      </c>
      <c r="E1179" s="39">
        <v>55.94</v>
      </c>
      <c r="F1179" s="39">
        <v>4</v>
      </c>
      <c r="G1179" s="39">
        <v>0.74</v>
      </c>
      <c r="H1179" s="39">
        <v>-13.77</v>
      </c>
      <c r="I1179" s="42">
        <f>IF(Table2[[#This Row],[Order Priority]]=Introduction!$B$42,1,0)</f>
        <v>1</v>
      </c>
      <c r="J1179" s="42">
        <f>IF(Table2[[#This Row],[Order Priority]]=Introduction!$B$43,1,0)</f>
        <v>0</v>
      </c>
      <c r="K1179" s="42">
        <f>IF(Table2[[#This Row],[Order Priority]]=Introduction!$B$44,1,0)</f>
        <v>0</v>
      </c>
      <c r="L1179" s="42">
        <f>IF(Table2[[#This Row],[Order Priority]]=Introduction!$B$45,1,0)</f>
        <v>0</v>
      </c>
      <c r="M1179" s="42">
        <f>IF(Table2[[#This Row],[Ship Mode]]=Introduction!$C$42,1,0)</f>
        <v>0</v>
      </c>
      <c r="N1179" s="41">
        <f>IF(Table2[[#This Row],[Ship Mode]]=Introduction!$C$44,1,0)</f>
        <v>1</v>
      </c>
      <c r="O1179" s="41">
        <f>IF(Table2[[#This Row],[Customer Segment]]=Introduction!$D$45,1,0)</f>
        <v>1</v>
      </c>
      <c r="P1179" s="41">
        <f>IF(Table2[[#This Row],[Customer Segment]]=Introduction!$D$42,1,0)</f>
        <v>0</v>
      </c>
      <c r="Q1179" s="41">
        <f>IF(Table2[[#This Row],[Customer Segment]]=Introduction!$D$44,1,0)</f>
        <v>0</v>
      </c>
      <c r="R1179" s="1">
        <v>322.77</v>
      </c>
      <c r="S11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765.09696852389789</v>
      </c>
    </row>
    <row r="1180" spans="1:19" x14ac:dyDescent="0.2">
      <c r="A1180" s="1" t="s">
        <v>1</v>
      </c>
      <c r="B1180" s="1" t="s">
        <v>14</v>
      </c>
      <c r="C1180" s="1" t="s">
        <v>3</v>
      </c>
      <c r="D1180" s="37">
        <v>7.0000000000000007E-2</v>
      </c>
      <c r="E1180" s="37">
        <v>6.3</v>
      </c>
      <c r="F1180" s="37">
        <v>0.5</v>
      </c>
      <c r="G1180" s="37">
        <v>0.39</v>
      </c>
      <c r="H1180" s="37">
        <v>44.912100000000002</v>
      </c>
      <c r="I1180" s="42">
        <f>IF(Table2[[#This Row],[Order Priority]]=Introduction!$B$42,1,0)</f>
        <v>1</v>
      </c>
      <c r="J1180" s="42">
        <f>IF(Table2[[#This Row],[Order Priority]]=Introduction!$B$43,1,0)</f>
        <v>0</v>
      </c>
      <c r="K1180" s="42">
        <f>IF(Table2[[#This Row],[Order Priority]]=Introduction!$B$44,1,0)</f>
        <v>0</v>
      </c>
      <c r="L1180" s="42">
        <f>IF(Table2[[#This Row],[Order Priority]]=Introduction!$B$45,1,0)</f>
        <v>0</v>
      </c>
      <c r="M1180" s="42">
        <f>IF(Table2[[#This Row],[Ship Mode]]=Introduction!$C$42,1,0)</f>
        <v>0</v>
      </c>
      <c r="N1180" s="41">
        <f>IF(Table2[[#This Row],[Ship Mode]]=Introduction!$C$44,1,0)</f>
        <v>1</v>
      </c>
      <c r="O1180" s="41">
        <f>IF(Table2[[#This Row],[Customer Segment]]=Introduction!$D$45,1,0)</f>
        <v>1</v>
      </c>
      <c r="P1180" s="41">
        <f>IF(Table2[[#This Row],[Customer Segment]]=Introduction!$D$42,1,0)</f>
        <v>0</v>
      </c>
      <c r="Q1180" s="41">
        <f>IF(Table2[[#This Row],[Customer Segment]]=Introduction!$D$44,1,0)</f>
        <v>0</v>
      </c>
      <c r="R1180" s="34">
        <v>65.09</v>
      </c>
      <c r="S11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275.39766231241856</v>
      </c>
    </row>
    <row r="1181" spans="1:19" x14ac:dyDescent="0.2">
      <c r="A1181" s="1" t="s">
        <v>13</v>
      </c>
      <c r="B1181" s="1" t="s">
        <v>63</v>
      </c>
      <c r="C1181" s="1" t="s">
        <v>47</v>
      </c>
      <c r="D1181" s="39">
        <v>0</v>
      </c>
      <c r="E1181" s="39">
        <v>12.2</v>
      </c>
      <c r="F1181" s="39">
        <v>6.02</v>
      </c>
      <c r="G1181" s="39">
        <v>0.43</v>
      </c>
      <c r="H1181" s="39">
        <v>-172.298</v>
      </c>
      <c r="I1181" s="42">
        <f>IF(Table2[[#This Row],[Order Priority]]=Introduction!$B$42,1,0)</f>
        <v>0</v>
      </c>
      <c r="J1181" s="42">
        <f>IF(Table2[[#This Row],[Order Priority]]=Introduction!$B$43,1,0)</f>
        <v>1</v>
      </c>
      <c r="K1181" s="42">
        <f>IF(Table2[[#This Row],[Order Priority]]=Introduction!$B$44,1,0)</f>
        <v>0</v>
      </c>
      <c r="L1181" s="42">
        <f>IF(Table2[[#This Row],[Order Priority]]=Introduction!$B$45,1,0)</f>
        <v>0</v>
      </c>
      <c r="M1181" s="42">
        <f>IF(Table2[[#This Row],[Ship Mode]]=Introduction!$C$42,1,0)</f>
        <v>0</v>
      </c>
      <c r="N1181" s="41">
        <f>IF(Table2[[#This Row],[Ship Mode]]=Introduction!$C$44,1,0)</f>
        <v>0</v>
      </c>
      <c r="O1181" s="41">
        <f>IF(Table2[[#This Row],[Customer Segment]]=Introduction!$D$45,1,0)</f>
        <v>0</v>
      </c>
      <c r="P1181" s="41">
        <f>IF(Table2[[#This Row],[Customer Segment]]=Introduction!$D$42,1,0)</f>
        <v>0</v>
      </c>
      <c r="Q1181" s="41">
        <f>IF(Table2[[#This Row],[Customer Segment]]=Introduction!$D$44,1,0)</f>
        <v>1</v>
      </c>
      <c r="R1181" s="1">
        <v>56.24</v>
      </c>
      <c r="S11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-31.709924912744928</v>
      </c>
    </row>
    <row r="1182" spans="1:19" x14ac:dyDescent="0.2">
      <c r="A1182" s="1" t="s">
        <v>13</v>
      </c>
      <c r="B1182" s="1" t="s">
        <v>14</v>
      </c>
      <c r="C1182" s="1" t="s">
        <v>70</v>
      </c>
      <c r="D1182" s="37">
        <v>0.01</v>
      </c>
      <c r="E1182" s="37">
        <v>125.99</v>
      </c>
      <c r="F1182" s="37">
        <v>8.99</v>
      </c>
      <c r="G1182" s="37">
        <v>0.59</v>
      </c>
      <c r="H1182" s="37">
        <v>-582.64800000000002</v>
      </c>
      <c r="I1182" s="42">
        <f>IF(Table2[[#This Row],[Order Priority]]=Introduction!$B$42,1,0)</f>
        <v>0</v>
      </c>
      <c r="J1182" s="42">
        <f>IF(Table2[[#This Row],[Order Priority]]=Introduction!$B$43,1,0)</f>
        <v>1</v>
      </c>
      <c r="K1182" s="42">
        <f>IF(Table2[[#This Row],[Order Priority]]=Introduction!$B$44,1,0)</f>
        <v>0</v>
      </c>
      <c r="L1182" s="42">
        <f>IF(Table2[[#This Row],[Order Priority]]=Introduction!$B$45,1,0)</f>
        <v>0</v>
      </c>
      <c r="M1182" s="42">
        <f>IF(Table2[[#This Row],[Ship Mode]]=Introduction!$C$42,1,0)</f>
        <v>0</v>
      </c>
      <c r="N1182" s="41">
        <f>IF(Table2[[#This Row],[Ship Mode]]=Introduction!$C$44,1,0)</f>
        <v>1</v>
      </c>
      <c r="O1182" s="41">
        <f>IF(Table2[[#This Row],[Customer Segment]]=Introduction!$D$45,1,0)</f>
        <v>0</v>
      </c>
      <c r="P1182" s="41">
        <f>IF(Table2[[#This Row],[Customer Segment]]=Introduction!$D$42,1,0)</f>
        <v>0</v>
      </c>
      <c r="Q1182" s="41">
        <f>IF(Table2[[#This Row],[Customer Segment]]=Introduction!$D$44,1,0)</f>
        <v>0</v>
      </c>
      <c r="R1182" s="34">
        <v>226.88</v>
      </c>
      <c r="S11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164.85182414184678</v>
      </c>
    </row>
    <row r="1183" spans="1:19" x14ac:dyDescent="0.2">
      <c r="A1183" s="1" t="s">
        <v>13</v>
      </c>
      <c r="B1183" s="1" t="s">
        <v>14</v>
      </c>
      <c r="C1183" s="1" t="s">
        <v>70</v>
      </c>
      <c r="D1183" s="39">
        <v>0.01</v>
      </c>
      <c r="E1183" s="39">
        <v>125.99</v>
      </c>
      <c r="F1183" s="39">
        <v>8.99</v>
      </c>
      <c r="G1183" s="39">
        <v>0.59</v>
      </c>
      <c r="H1183" s="39">
        <v>-582.64800000000002</v>
      </c>
      <c r="I1183" s="42">
        <f>IF(Table2[[#This Row],[Order Priority]]=Introduction!$B$42,1,0)</f>
        <v>0</v>
      </c>
      <c r="J1183" s="42">
        <f>IF(Table2[[#This Row],[Order Priority]]=Introduction!$B$43,1,0)</f>
        <v>1</v>
      </c>
      <c r="K1183" s="42">
        <f>IF(Table2[[#This Row],[Order Priority]]=Introduction!$B$44,1,0)</f>
        <v>0</v>
      </c>
      <c r="L1183" s="42">
        <f>IF(Table2[[#This Row],[Order Priority]]=Introduction!$B$45,1,0)</f>
        <v>0</v>
      </c>
      <c r="M1183" s="42">
        <f>IF(Table2[[#This Row],[Ship Mode]]=Introduction!$C$42,1,0)</f>
        <v>0</v>
      </c>
      <c r="N1183" s="41">
        <f>IF(Table2[[#This Row],[Ship Mode]]=Introduction!$C$44,1,0)</f>
        <v>1</v>
      </c>
      <c r="O1183" s="41">
        <f>IF(Table2[[#This Row],[Customer Segment]]=Introduction!$D$45,1,0)</f>
        <v>0</v>
      </c>
      <c r="P1183" s="41">
        <f>IF(Table2[[#This Row],[Customer Segment]]=Introduction!$D$42,1,0)</f>
        <v>0</v>
      </c>
      <c r="Q1183" s="41">
        <f>IF(Table2[[#This Row],[Customer Segment]]=Introduction!$D$44,1,0)</f>
        <v>0</v>
      </c>
      <c r="R1183" s="1">
        <v>113.44</v>
      </c>
      <c r="S11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164.85182414184678</v>
      </c>
    </row>
    <row r="1184" spans="1:19" x14ac:dyDescent="0.2">
      <c r="A1184" s="1" t="s">
        <v>23</v>
      </c>
      <c r="B1184" s="1" t="s">
        <v>14</v>
      </c>
      <c r="C1184" s="1" t="s">
        <v>47</v>
      </c>
      <c r="D1184" s="37">
        <v>0.09</v>
      </c>
      <c r="E1184" s="37">
        <v>78.8</v>
      </c>
      <c r="F1184" s="37">
        <v>35</v>
      </c>
      <c r="G1184" s="37">
        <v>0.83</v>
      </c>
      <c r="H1184" s="37">
        <v>-1025.0172</v>
      </c>
      <c r="I1184" s="42">
        <f>IF(Table2[[#This Row],[Order Priority]]=Introduction!$B$42,1,0)</f>
        <v>0</v>
      </c>
      <c r="J1184" s="42">
        <f>IF(Table2[[#This Row],[Order Priority]]=Introduction!$B$43,1,0)</f>
        <v>0</v>
      </c>
      <c r="K1184" s="42">
        <f>IF(Table2[[#This Row],[Order Priority]]=Introduction!$B$44,1,0)</f>
        <v>1</v>
      </c>
      <c r="L1184" s="42">
        <f>IF(Table2[[#This Row],[Order Priority]]=Introduction!$B$45,1,0)</f>
        <v>0</v>
      </c>
      <c r="M1184" s="42">
        <f>IF(Table2[[#This Row],[Ship Mode]]=Introduction!$C$42,1,0)</f>
        <v>0</v>
      </c>
      <c r="N1184" s="41">
        <f>IF(Table2[[#This Row],[Ship Mode]]=Introduction!$C$44,1,0)</f>
        <v>1</v>
      </c>
      <c r="O1184" s="41">
        <f>IF(Table2[[#This Row],[Customer Segment]]=Introduction!$D$45,1,0)</f>
        <v>0</v>
      </c>
      <c r="P1184" s="41">
        <f>IF(Table2[[#This Row],[Customer Segment]]=Introduction!$D$42,1,0)</f>
        <v>0</v>
      </c>
      <c r="Q1184" s="41">
        <f>IF(Table2[[#This Row],[Customer Segment]]=Introduction!$D$44,1,0)</f>
        <v>1</v>
      </c>
      <c r="R1184" s="34">
        <v>1059.3800000000001</v>
      </c>
      <c r="S11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542.2121110805831</v>
      </c>
    </row>
    <row r="1185" spans="1:19" x14ac:dyDescent="0.2">
      <c r="A1185" s="1" t="s">
        <v>23</v>
      </c>
      <c r="B1185" s="1" t="s">
        <v>14</v>
      </c>
      <c r="C1185" s="1" t="s">
        <v>70</v>
      </c>
      <c r="D1185" s="39">
        <v>0.02</v>
      </c>
      <c r="E1185" s="39">
        <v>419.19</v>
      </c>
      <c r="F1185" s="39">
        <v>19.989999999999998</v>
      </c>
      <c r="G1185" s="39">
        <v>0.57999999999999996</v>
      </c>
      <c r="H1185" s="39">
        <v>-39.606000000000002</v>
      </c>
      <c r="I1185" s="42">
        <f>IF(Table2[[#This Row],[Order Priority]]=Introduction!$B$42,1,0)</f>
        <v>0</v>
      </c>
      <c r="J1185" s="42">
        <f>IF(Table2[[#This Row],[Order Priority]]=Introduction!$B$43,1,0)</f>
        <v>0</v>
      </c>
      <c r="K1185" s="42">
        <f>IF(Table2[[#This Row],[Order Priority]]=Introduction!$B$44,1,0)</f>
        <v>1</v>
      </c>
      <c r="L1185" s="42">
        <f>IF(Table2[[#This Row],[Order Priority]]=Introduction!$B$45,1,0)</f>
        <v>0</v>
      </c>
      <c r="M1185" s="42">
        <f>IF(Table2[[#This Row],[Ship Mode]]=Introduction!$C$42,1,0)</f>
        <v>0</v>
      </c>
      <c r="N1185" s="41">
        <f>IF(Table2[[#This Row],[Ship Mode]]=Introduction!$C$44,1,0)</f>
        <v>1</v>
      </c>
      <c r="O1185" s="41">
        <f>IF(Table2[[#This Row],[Customer Segment]]=Introduction!$D$45,1,0)</f>
        <v>0</v>
      </c>
      <c r="P1185" s="41">
        <f>IF(Table2[[#This Row],[Customer Segment]]=Introduction!$D$42,1,0)</f>
        <v>0</v>
      </c>
      <c r="Q1185" s="41">
        <f>IF(Table2[[#This Row],[Customer Segment]]=Introduction!$D$44,1,0)</f>
        <v>0</v>
      </c>
      <c r="R1185" s="1">
        <v>4354.55</v>
      </c>
      <c r="S11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2010.9572399092631</v>
      </c>
    </row>
    <row r="1186" spans="1:19" x14ac:dyDescent="0.2">
      <c r="A1186" s="1" t="s">
        <v>92</v>
      </c>
      <c r="B1186" s="1" t="s">
        <v>14</v>
      </c>
      <c r="C1186" s="1" t="s">
        <v>15</v>
      </c>
      <c r="D1186" s="37">
        <v>0.03</v>
      </c>
      <c r="E1186" s="37">
        <v>25.98</v>
      </c>
      <c r="F1186" s="37">
        <v>5.37</v>
      </c>
      <c r="G1186" s="37">
        <v>0.5</v>
      </c>
      <c r="H1186" s="37">
        <v>250.0376</v>
      </c>
      <c r="I1186" s="42">
        <f>IF(Table2[[#This Row],[Order Priority]]=Introduction!$B$42,1,0)</f>
        <v>0</v>
      </c>
      <c r="J1186" s="42">
        <f>IF(Table2[[#This Row],[Order Priority]]=Introduction!$B$43,1,0)</f>
        <v>0</v>
      </c>
      <c r="K1186" s="42">
        <f>IF(Table2[[#This Row],[Order Priority]]=Introduction!$B$44,1,0)</f>
        <v>0</v>
      </c>
      <c r="L1186" s="42">
        <f>IF(Table2[[#This Row],[Order Priority]]=Introduction!$B$45,1,0)</f>
        <v>1</v>
      </c>
      <c r="M1186" s="42">
        <f>IF(Table2[[#This Row],[Ship Mode]]=Introduction!$C$42,1,0)</f>
        <v>0</v>
      </c>
      <c r="N1186" s="41">
        <f>IF(Table2[[#This Row],[Ship Mode]]=Introduction!$C$44,1,0)</f>
        <v>1</v>
      </c>
      <c r="O1186" s="41">
        <f>IF(Table2[[#This Row],[Customer Segment]]=Introduction!$D$45,1,0)</f>
        <v>0</v>
      </c>
      <c r="P1186" s="41">
        <f>IF(Table2[[#This Row],[Customer Segment]]=Introduction!$D$42,1,0)</f>
        <v>1</v>
      </c>
      <c r="Q1186" s="41">
        <f>IF(Table2[[#This Row],[Customer Segment]]=Introduction!$D$44,1,0)</f>
        <v>0</v>
      </c>
      <c r="R1186" s="34">
        <v>460.87</v>
      </c>
      <c r="S11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502.43248964656055</v>
      </c>
    </row>
    <row r="1187" spans="1:19" x14ac:dyDescent="0.2">
      <c r="A1187" s="1" t="s">
        <v>92</v>
      </c>
      <c r="B1187" s="1" t="s">
        <v>14</v>
      </c>
      <c r="C1187" s="1" t="s">
        <v>47</v>
      </c>
      <c r="D1187" s="39">
        <v>0.06</v>
      </c>
      <c r="E1187" s="39">
        <v>4.24</v>
      </c>
      <c r="F1187" s="39">
        <v>5.41</v>
      </c>
      <c r="G1187" s="39">
        <v>0.35</v>
      </c>
      <c r="H1187" s="39">
        <v>-78.916679999999999</v>
      </c>
      <c r="I1187" s="42">
        <f>IF(Table2[[#This Row],[Order Priority]]=Introduction!$B$42,1,0)</f>
        <v>0</v>
      </c>
      <c r="J1187" s="42">
        <f>IF(Table2[[#This Row],[Order Priority]]=Introduction!$B$43,1,0)</f>
        <v>0</v>
      </c>
      <c r="K1187" s="42">
        <f>IF(Table2[[#This Row],[Order Priority]]=Introduction!$B$44,1,0)</f>
        <v>0</v>
      </c>
      <c r="L1187" s="42">
        <f>IF(Table2[[#This Row],[Order Priority]]=Introduction!$B$45,1,0)</f>
        <v>1</v>
      </c>
      <c r="M1187" s="42">
        <f>IF(Table2[[#This Row],[Ship Mode]]=Introduction!$C$42,1,0)</f>
        <v>0</v>
      </c>
      <c r="N1187" s="41">
        <f>IF(Table2[[#This Row],[Ship Mode]]=Introduction!$C$44,1,0)</f>
        <v>1</v>
      </c>
      <c r="O1187" s="41">
        <f>IF(Table2[[#This Row],[Customer Segment]]=Introduction!$D$45,1,0)</f>
        <v>0</v>
      </c>
      <c r="P1187" s="41">
        <f>IF(Table2[[#This Row],[Customer Segment]]=Introduction!$D$42,1,0)</f>
        <v>0</v>
      </c>
      <c r="Q1187" s="41">
        <f>IF(Table2[[#This Row],[Customer Segment]]=Introduction!$D$44,1,0)</f>
        <v>1</v>
      </c>
      <c r="R1187" s="1">
        <v>45</v>
      </c>
      <c r="S11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13.437292510055808</v>
      </c>
    </row>
    <row r="1188" spans="1:19" x14ac:dyDescent="0.2">
      <c r="A1188" s="1" t="s">
        <v>92</v>
      </c>
      <c r="B1188" s="1" t="s">
        <v>14</v>
      </c>
      <c r="C1188" s="1" t="s">
        <v>47</v>
      </c>
      <c r="D1188" s="37">
        <v>0.04</v>
      </c>
      <c r="E1188" s="37">
        <v>6783.02</v>
      </c>
      <c r="F1188" s="37">
        <v>24.49</v>
      </c>
      <c r="G1188" s="37">
        <v>0.39</v>
      </c>
      <c r="H1188" s="37">
        <v>-13562.637408000001</v>
      </c>
      <c r="I1188" s="42">
        <f>IF(Table2[[#This Row],[Order Priority]]=Introduction!$B$42,1,0)</f>
        <v>0</v>
      </c>
      <c r="J1188" s="42">
        <f>IF(Table2[[#This Row],[Order Priority]]=Introduction!$B$43,1,0)</f>
        <v>0</v>
      </c>
      <c r="K1188" s="42">
        <f>IF(Table2[[#This Row],[Order Priority]]=Introduction!$B$44,1,0)</f>
        <v>0</v>
      </c>
      <c r="L1188" s="42">
        <f>IF(Table2[[#This Row],[Order Priority]]=Introduction!$B$45,1,0)</f>
        <v>1</v>
      </c>
      <c r="M1188" s="42">
        <f>IF(Table2[[#This Row],[Ship Mode]]=Introduction!$C$42,1,0)</f>
        <v>0</v>
      </c>
      <c r="N1188" s="41">
        <f>IF(Table2[[#This Row],[Ship Mode]]=Introduction!$C$44,1,0)</f>
        <v>1</v>
      </c>
      <c r="O1188" s="41">
        <f>IF(Table2[[#This Row],[Customer Segment]]=Introduction!$D$45,1,0)</f>
        <v>0</v>
      </c>
      <c r="P1188" s="41">
        <f>IF(Table2[[#This Row],[Customer Segment]]=Introduction!$D$42,1,0)</f>
        <v>0</v>
      </c>
      <c r="Q1188" s="41">
        <f>IF(Table2[[#This Row],[Customer Segment]]=Introduction!$D$44,1,0)</f>
        <v>1</v>
      </c>
      <c r="R1188" s="34">
        <v>6569.07</v>
      </c>
      <c r="S11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8018.6913569142716</v>
      </c>
    </row>
    <row r="1189" spans="1:19" x14ac:dyDescent="0.2">
      <c r="A1189" s="1" t="s">
        <v>1</v>
      </c>
      <c r="B1189" s="1" t="s">
        <v>63</v>
      </c>
      <c r="C1189" s="1" t="s">
        <v>70</v>
      </c>
      <c r="D1189" s="39">
        <v>0.01</v>
      </c>
      <c r="E1189" s="39">
        <v>55.98</v>
      </c>
      <c r="F1189" s="39">
        <v>4.8600000000000003</v>
      </c>
      <c r="G1189" s="39">
        <v>0.36</v>
      </c>
      <c r="H1189" s="39">
        <v>32.940899999999999</v>
      </c>
      <c r="I1189" s="42">
        <f>IF(Table2[[#This Row],[Order Priority]]=Introduction!$B$42,1,0)</f>
        <v>1</v>
      </c>
      <c r="J1189" s="42">
        <f>IF(Table2[[#This Row],[Order Priority]]=Introduction!$B$43,1,0)</f>
        <v>0</v>
      </c>
      <c r="K1189" s="42">
        <f>IF(Table2[[#This Row],[Order Priority]]=Introduction!$B$44,1,0)</f>
        <v>0</v>
      </c>
      <c r="L1189" s="42">
        <f>IF(Table2[[#This Row],[Order Priority]]=Introduction!$B$45,1,0)</f>
        <v>0</v>
      </c>
      <c r="M1189" s="42">
        <f>IF(Table2[[#This Row],[Ship Mode]]=Introduction!$C$42,1,0)</f>
        <v>0</v>
      </c>
      <c r="N1189" s="41">
        <f>IF(Table2[[#This Row],[Ship Mode]]=Introduction!$C$44,1,0)</f>
        <v>0</v>
      </c>
      <c r="O1189" s="41">
        <f>IF(Table2[[#This Row],[Customer Segment]]=Introduction!$D$45,1,0)</f>
        <v>0</v>
      </c>
      <c r="P1189" s="41">
        <f>IF(Table2[[#This Row],[Customer Segment]]=Introduction!$D$42,1,0)</f>
        <v>0</v>
      </c>
      <c r="Q1189" s="41">
        <f>IF(Table2[[#This Row],[Customer Segment]]=Introduction!$D$44,1,0)</f>
        <v>0</v>
      </c>
      <c r="R1189" s="1">
        <v>646.97</v>
      </c>
      <c r="S11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480.83808274659071</v>
      </c>
    </row>
    <row r="1190" spans="1:19" x14ac:dyDescent="0.2">
      <c r="A1190" s="1" t="s">
        <v>1</v>
      </c>
      <c r="B1190" s="1" t="s">
        <v>14</v>
      </c>
      <c r="C1190" s="1" t="s">
        <v>70</v>
      </c>
      <c r="D1190" s="37">
        <v>0.04</v>
      </c>
      <c r="E1190" s="37">
        <v>65.989999999999995</v>
      </c>
      <c r="F1190" s="37">
        <v>8.99</v>
      </c>
      <c r="G1190" s="37">
        <v>0.56000000000000005</v>
      </c>
      <c r="H1190" s="37">
        <v>131.334</v>
      </c>
      <c r="I1190" s="42">
        <f>IF(Table2[[#This Row],[Order Priority]]=Introduction!$B$42,1,0)</f>
        <v>1</v>
      </c>
      <c r="J1190" s="42">
        <f>IF(Table2[[#This Row],[Order Priority]]=Introduction!$B$43,1,0)</f>
        <v>0</v>
      </c>
      <c r="K1190" s="42">
        <f>IF(Table2[[#This Row],[Order Priority]]=Introduction!$B$44,1,0)</f>
        <v>0</v>
      </c>
      <c r="L1190" s="42">
        <f>IF(Table2[[#This Row],[Order Priority]]=Introduction!$B$45,1,0)</f>
        <v>0</v>
      </c>
      <c r="M1190" s="42">
        <f>IF(Table2[[#This Row],[Ship Mode]]=Introduction!$C$42,1,0)</f>
        <v>0</v>
      </c>
      <c r="N1190" s="41">
        <f>IF(Table2[[#This Row],[Ship Mode]]=Introduction!$C$44,1,0)</f>
        <v>1</v>
      </c>
      <c r="O1190" s="41">
        <f>IF(Table2[[#This Row],[Customer Segment]]=Introduction!$D$45,1,0)</f>
        <v>0</v>
      </c>
      <c r="P1190" s="41">
        <f>IF(Table2[[#This Row],[Customer Segment]]=Introduction!$D$42,1,0)</f>
        <v>0</v>
      </c>
      <c r="Q1190" s="41">
        <f>IF(Table2[[#This Row],[Customer Segment]]=Introduction!$D$44,1,0)</f>
        <v>0</v>
      </c>
      <c r="R1190" s="34">
        <v>946.29</v>
      </c>
      <c r="S11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955.73622238196504</v>
      </c>
    </row>
    <row r="1191" spans="1:19" x14ac:dyDescent="0.2">
      <c r="A1191" s="1" t="s">
        <v>1</v>
      </c>
      <c r="B1191" s="1" t="s">
        <v>2</v>
      </c>
      <c r="C1191" s="1" t="s">
        <v>70</v>
      </c>
      <c r="D1191" s="39">
        <v>0.02</v>
      </c>
      <c r="E1191" s="39">
        <v>130.97999999999999</v>
      </c>
      <c r="F1191" s="39">
        <v>30</v>
      </c>
      <c r="G1191" s="39">
        <v>0.78</v>
      </c>
      <c r="H1191" s="39">
        <v>90.762</v>
      </c>
      <c r="I1191" s="42">
        <f>IF(Table2[[#This Row],[Order Priority]]=Introduction!$B$42,1,0)</f>
        <v>1</v>
      </c>
      <c r="J1191" s="42">
        <f>IF(Table2[[#This Row],[Order Priority]]=Introduction!$B$43,1,0)</f>
        <v>0</v>
      </c>
      <c r="K1191" s="42">
        <f>IF(Table2[[#This Row],[Order Priority]]=Introduction!$B$44,1,0)</f>
        <v>0</v>
      </c>
      <c r="L1191" s="42">
        <f>IF(Table2[[#This Row],[Order Priority]]=Introduction!$B$45,1,0)</f>
        <v>0</v>
      </c>
      <c r="M1191" s="42">
        <f>IF(Table2[[#This Row],[Ship Mode]]=Introduction!$C$42,1,0)</f>
        <v>1</v>
      </c>
      <c r="N1191" s="41">
        <f>IF(Table2[[#This Row],[Ship Mode]]=Introduction!$C$44,1,0)</f>
        <v>0</v>
      </c>
      <c r="O1191" s="41">
        <f>IF(Table2[[#This Row],[Customer Segment]]=Introduction!$D$45,1,0)</f>
        <v>0</v>
      </c>
      <c r="P1191" s="41">
        <f>IF(Table2[[#This Row],[Customer Segment]]=Introduction!$D$42,1,0)</f>
        <v>0</v>
      </c>
      <c r="Q1191" s="41">
        <f>IF(Table2[[#This Row],[Customer Segment]]=Introduction!$D$44,1,0)</f>
        <v>0</v>
      </c>
      <c r="R1191" s="1">
        <v>793.39</v>
      </c>
      <c r="S11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2091.0267888028652</v>
      </c>
    </row>
    <row r="1192" spans="1:19" x14ac:dyDescent="0.2">
      <c r="A1192" s="1" t="s">
        <v>23</v>
      </c>
      <c r="B1192" s="1" t="s">
        <v>14</v>
      </c>
      <c r="C1192" s="1" t="s">
        <v>47</v>
      </c>
      <c r="D1192" s="37">
        <v>0.02</v>
      </c>
      <c r="E1192" s="37">
        <v>9.99</v>
      </c>
      <c r="F1192" s="37">
        <v>11.59</v>
      </c>
      <c r="G1192" s="37">
        <v>0.4</v>
      </c>
      <c r="H1192" s="37">
        <v>-171.15770000000001</v>
      </c>
      <c r="I1192" s="42">
        <f>IF(Table2[[#This Row],[Order Priority]]=Introduction!$B$42,1,0)</f>
        <v>0</v>
      </c>
      <c r="J1192" s="42">
        <f>IF(Table2[[#This Row],[Order Priority]]=Introduction!$B$43,1,0)</f>
        <v>0</v>
      </c>
      <c r="K1192" s="42">
        <f>IF(Table2[[#This Row],[Order Priority]]=Introduction!$B$44,1,0)</f>
        <v>1</v>
      </c>
      <c r="L1192" s="42">
        <f>IF(Table2[[#This Row],[Order Priority]]=Introduction!$B$45,1,0)</f>
        <v>0</v>
      </c>
      <c r="M1192" s="42">
        <f>IF(Table2[[#This Row],[Ship Mode]]=Introduction!$C$42,1,0)</f>
        <v>0</v>
      </c>
      <c r="N1192" s="41">
        <f>IF(Table2[[#This Row],[Ship Mode]]=Introduction!$C$44,1,0)</f>
        <v>1</v>
      </c>
      <c r="O1192" s="41">
        <f>IF(Table2[[#This Row],[Customer Segment]]=Introduction!$D$45,1,0)</f>
        <v>0</v>
      </c>
      <c r="P1192" s="41">
        <f>IF(Table2[[#This Row],[Customer Segment]]=Introduction!$D$42,1,0)</f>
        <v>0</v>
      </c>
      <c r="Q1192" s="41">
        <f>IF(Table2[[#This Row],[Customer Segment]]=Introduction!$D$44,1,0)</f>
        <v>1</v>
      </c>
      <c r="R1192" s="34">
        <v>475.42</v>
      </c>
      <c r="S11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242.80498302386124</v>
      </c>
    </row>
    <row r="1193" spans="1:19" x14ac:dyDescent="0.2">
      <c r="A1193" s="1" t="s">
        <v>23</v>
      </c>
      <c r="B1193" s="1" t="s">
        <v>14</v>
      </c>
      <c r="C1193" s="1" t="s">
        <v>47</v>
      </c>
      <c r="D1193" s="39">
        <v>0.02</v>
      </c>
      <c r="E1193" s="39">
        <v>48.04</v>
      </c>
      <c r="F1193" s="39">
        <v>5.79</v>
      </c>
      <c r="G1193" s="39">
        <v>0.37</v>
      </c>
      <c r="H1193" s="39">
        <v>624.23900000000003</v>
      </c>
      <c r="I1193" s="42">
        <f>IF(Table2[[#This Row],[Order Priority]]=Introduction!$B$42,1,0)</f>
        <v>0</v>
      </c>
      <c r="J1193" s="42">
        <f>IF(Table2[[#This Row],[Order Priority]]=Introduction!$B$43,1,0)</f>
        <v>0</v>
      </c>
      <c r="K1193" s="42">
        <f>IF(Table2[[#This Row],[Order Priority]]=Introduction!$B$44,1,0)</f>
        <v>1</v>
      </c>
      <c r="L1193" s="42">
        <f>IF(Table2[[#This Row],[Order Priority]]=Introduction!$B$45,1,0)</f>
        <v>0</v>
      </c>
      <c r="M1193" s="42">
        <f>IF(Table2[[#This Row],[Ship Mode]]=Introduction!$C$42,1,0)</f>
        <v>0</v>
      </c>
      <c r="N1193" s="41">
        <f>IF(Table2[[#This Row],[Ship Mode]]=Introduction!$C$44,1,0)</f>
        <v>1</v>
      </c>
      <c r="O1193" s="41">
        <f>IF(Table2[[#This Row],[Customer Segment]]=Introduction!$D$45,1,0)</f>
        <v>0</v>
      </c>
      <c r="P1193" s="41">
        <f>IF(Table2[[#This Row],[Customer Segment]]=Introduction!$D$42,1,0)</f>
        <v>0</v>
      </c>
      <c r="Q1193" s="41">
        <f>IF(Table2[[#This Row],[Customer Segment]]=Introduction!$D$44,1,0)</f>
        <v>1</v>
      </c>
      <c r="R1193" s="1">
        <v>3598.82</v>
      </c>
      <c r="S11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991.28527746815234</v>
      </c>
    </row>
    <row r="1194" spans="1:19" x14ac:dyDescent="0.2">
      <c r="A1194" s="1" t="s">
        <v>23</v>
      </c>
      <c r="B1194" s="1" t="s">
        <v>14</v>
      </c>
      <c r="C1194" s="1" t="s">
        <v>47</v>
      </c>
      <c r="D1194" s="37">
        <v>0.04</v>
      </c>
      <c r="E1194" s="37">
        <v>6.68</v>
      </c>
      <c r="F1194" s="37">
        <v>4.91</v>
      </c>
      <c r="G1194" s="37">
        <v>0.37</v>
      </c>
      <c r="H1194" s="37">
        <v>-14.3241</v>
      </c>
      <c r="I1194" s="42">
        <f>IF(Table2[[#This Row],[Order Priority]]=Introduction!$B$42,1,0)</f>
        <v>0</v>
      </c>
      <c r="J1194" s="42">
        <f>IF(Table2[[#This Row],[Order Priority]]=Introduction!$B$43,1,0)</f>
        <v>0</v>
      </c>
      <c r="K1194" s="42">
        <f>IF(Table2[[#This Row],[Order Priority]]=Introduction!$B$44,1,0)</f>
        <v>1</v>
      </c>
      <c r="L1194" s="42">
        <f>IF(Table2[[#This Row],[Order Priority]]=Introduction!$B$45,1,0)</f>
        <v>0</v>
      </c>
      <c r="M1194" s="42">
        <f>IF(Table2[[#This Row],[Ship Mode]]=Introduction!$C$42,1,0)</f>
        <v>0</v>
      </c>
      <c r="N1194" s="41">
        <f>IF(Table2[[#This Row],[Ship Mode]]=Introduction!$C$44,1,0)</f>
        <v>1</v>
      </c>
      <c r="O1194" s="41">
        <f>IF(Table2[[#This Row],[Customer Segment]]=Introduction!$D$45,1,0)</f>
        <v>0</v>
      </c>
      <c r="P1194" s="41">
        <f>IF(Table2[[#This Row],[Customer Segment]]=Introduction!$D$42,1,0)</f>
        <v>0</v>
      </c>
      <c r="Q1194" s="41">
        <f>IF(Table2[[#This Row],[Customer Segment]]=Introduction!$D$44,1,0)</f>
        <v>1</v>
      </c>
      <c r="R1194" s="34">
        <v>41.22</v>
      </c>
      <c r="S11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170.25269310755584</v>
      </c>
    </row>
    <row r="1195" spans="1:19" x14ac:dyDescent="0.2">
      <c r="A1195" s="1" t="s">
        <v>23</v>
      </c>
      <c r="B1195" s="1" t="s">
        <v>14</v>
      </c>
      <c r="C1195" s="1" t="s">
        <v>47</v>
      </c>
      <c r="D1195" s="39">
        <v>0.02</v>
      </c>
      <c r="E1195" s="39">
        <v>48.04</v>
      </c>
      <c r="F1195" s="39">
        <v>5.79</v>
      </c>
      <c r="G1195" s="39">
        <v>0.37</v>
      </c>
      <c r="H1195" s="39">
        <v>604.01909999999998</v>
      </c>
      <c r="I1195" s="42">
        <f>IF(Table2[[#This Row],[Order Priority]]=Introduction!$B$42,1,0)</f>
        <v>0</v>
      </c>
      <c r="J1195" s="42">
        <f>IF(Table2[[#This Row],[Order Priority]]=Introduction!$B$43,1,0)</f>
        <v>0</v>
      </c>
      <c r="K1195" s="42">
        <f>IF(Table2[[#This Row],[Order Priority]]=Introduction!$B$44,1,0)</f>
        <v>1</v>
      </c>
      <c r="L1195" s="42">
        <f>IF(Table2[[#This Row],[Order Priority]]=Introduction!$B$45,1,0)</f>
        <v>0</v>
      </c>
      <c r="M1195" s="42">
        <f>IF(Table2[[#This Row],[Ship Mode]]=Introduction!$C$42,1,0)</f>
        <v>0</v>
      </c>
      <c r="N1195" s="41">
        <f>IF(Table2[[#This Row],[Ship Mode]]=Introduction!$C$44,1,0)</f>
        <v>1</v>
      </c>
      <c r="O1195" s="41">
        <f>IF(Table2[[#This Row],[Customer Segment]]=Introduction!$D$45,1,0)</f>
        <v>0</v>
      </c>
      <c r="P1195" s="41">
        <f>IF(Table2[[#This Row],[Customer Segment]]=Introduction!$D$42,1,0)</f>
        <v>0</v>
      </c>
      <c r="Q1195" s="41">
        <f>IF(Table2[[#This Row],[Customer Segment]]=Introduction!$D$44,1,0)</f>
        <v>1</v>
      </c>
      <c r="R1195" s="1">
        <v>875.39</v>
      </c>
      <c r="S11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970.57957976415321</v>
      </c>
    </row>
    <row r="1196" spans="1:19" x14ac:dyDescent="0.2">
      <c r="A1196" s="1" t="s">
        <v>23</v>
      </c>
      <c r="B1196" s="1" t="s">
        <v>14</v>
      </c>
      <c r="C1196" s="1" t="s">
        <v>47</v>
      </c>
      <c r="D1196" s="37">
        <v>0.04</v>
      </c>
      <c r="E1196" s="37">
        <v>6.68</v>
      </c>
      <c r="F1196" s="37">
        <v>4.91</v>
      </c>
      <c r="G1196" s="37">
        <v>0.37</v>
      </c>
      <c r="H1196" s="37">
        <v>-11.631600000000001</v>
      </c>
      <c r="I1196" s="42">
        <f>IF(Table2[[#This Row],[Order Priority]]=Introduction!$B$42,1,0)</f>
        <v>0</v>
      </c>
      <c r="J1196" s="42">
        <f>IF(Table2[[#This Row],[Order Priority]]=Introduction!$B$43,1,0)</f>
        <v>0</v>
      </c>
      <c r="K1196" s="42">
        <f>IF(Table2[[#This Row],[Order Priority]]=Introduction!$B$44,1,0)</f>
        <v>1</v>
      </c>
      <c r="L1196" s="42">
        <f>IF(Table2[[#This Row],[Order Priority]]=Introduction!$B$45,1,0)</f>
        <v>0</v>
      </c>
      <c r="M1196" s="42">
        <f>IF(Table2[[#This Row],[Ship Mode]]=Introduction!$C$42,1,0)</f>
        <v>0</v>
      </c>
      <c r="N1196" s="41">
        <f>IF(Table2[[#This Row],[Ship Mode]]=Introduction!$C$44,1,0)</f>
        <v>1</v>
      </c>
      <c r="O1196" s="41">
        <f>IF(Table2[[#This Row],[Customer Segment]]=Introduction!$D$45,1,0)</f>
        <v>0</v>
      </c>
      <c r="P1196" s="41">
        <f>IF(Table2[[#This Row],[Customer Segment]]=Introduction!$D$42,1,0)</f>
        <v>0</v>
      </c>
      <c r="Q1196" s="41">
        <f>IF(Table2[[#This Row],[Customer Segment]]=Introduction!$D$44,1,0)</f>
        <v>1</v>
      </c>
      <c r="R1196" s="34">
        <v>8.24</v>
      </c>
      <c r="S11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173.00988236507035</v>
      </c>
    </row>
    <row r="1197" spans="1:19" x14ac:dyDescent="0.2">
      <c r="A1197" s="1" t="s">
        <v>92</v>
      </c>
      <c r="B1197" s="1" t="s">
        <v>63</v>
      </c>
      <c r="C1197" s="1" t="s">
        <v>70</v>
      </c>
      <c r="D1197" s="39">
        <v>0.1</v>
      </c>
      <c r="E1197" s="39">
        <v>52.99</v>
      </c>
      <c r="F1197" s="39">
        <v>19.989999999999998</v>
      </c>
      <c r="G1197" s="39">
        <v>0.81</v>
      </c>
      <c r="H1197" s="39">
        <v>-517.16999999999996</v>
      </c>
      <c r="I1197" s="42">
        <f>IF(Table2[[#This Row],[Order Priority]]=Introduction!$B$42,1,0)</f>
        <v>0</v>
      </c>
      <c r="J1197" s="42">
        <f>IF(Table2[[#This Row],[Order Priority]]=Introduction!$B$43,1,0)</f>
        <v>0</v>
      </c>
      <c r="K1197" s="42">
        <f>IF(Table2[[#This Row],[Order Priority]]=Introduction!$B$44,1,0)</f>
        <v>0</v>
      </c>
      <c r="L1197" s="42">
        <f>IF(Table2[[#This Row],[Order Priority]]=Introduction!$B$45,1,0)</f>
        <v>1</v>
      </c>
      <c r="M1197" s="42">
        <f>IF(Table2[[#This Row],[Ship Mode]]=Introduction!$C$42,1,0)</f>
        <v>0</v>
      </c>
      <c r="N1197" s="41">
        <f>IF(Table2[[#This Row],[Ship Mode]]=Introduction!$C$44,1,0)</f>
        <v>0</v>
      </c>
      <c r="O1197" s="41">
        <f>IF(Table2[[#This Row],[Customer Segment]]=Introduction!$D$45,1,0)</f>
        <v>0</v>
      </c>
      <c r="P1197" s="41">
        <f>IF(Table2[[#This Row],[Customer Segment]]=Introduction!$D$42,1,0)</f>
        <v>0</v>
      </c>
      <c r="Q1197" s="41">
        <f>IF(Table2[[#This Row],[Customer Segment]]=Introduction!$D$44,1,0)</f>
        <v>0</v>
      </c>
      <c r="R1197" s="1">
        <v>337.59</v>
      </c>
      <c r="S11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363.63460000762893</v>
      </c>
    </row>
    <row r="1198" spans="1:19" x14ac:dyDescent="0.2">
      <c r="A1198" s="1" t="s">
        <v>92</v>
      </c>
      <c r="B1198" s="1" t="s">
        <v>2</v>
      </c>
      <c r="C1198" s="1" t="s">
        <v>70</v>
      </c>
      <c r="D1198" s="37">
        <v>7.0000000000000007E-2</v>
      </c>
      <c r="E1198" s="37">
        <v>100.98</v>
      </c>
      <c r="F1198" s="37">
        <v>57.38</v>
      </c>
      <c r="G1198" s="37">
        <v>0.78</v>
      </c>
      <c r="H1198" s="37">
        <v>-429.86</v>
      </c>
      <c r="I1198" s="42">
        <f>IF(Table2[[#This Row],[Order Priority]]=Introduction!$B$42,1,0)</f>
        <v>0</v>
      </c>
      <c r="J1198" s="42">
        <f>IF(Table2[[#This Row],[Order Priority]]=Introduction!$B$43,1,0)</f>
        <v>0</v>
      </c>
      <c r="K1198" s="42">
        <f>IF(Table2[[#This Row],[Order Priority]]=Introduction!$B$44,1,0)</f>
        <v>0</v>
      </c>
      <c r="L1198" s="42">
        <f>IF(Table2[[#This Row],[Order Priority]]=Introduction!$B$45,1,0)</f>
        <v>1</v>
      </c>
      <c r="M1198" s="42">
        <f>IF(Table2[[#This Row],[Ship Mode]]=Introduction!$C$42,1,0)</f>
        <v>1</v>
      </c>
      <c r="N1198" s="41">
        <f>IF(Table2[[#This Row],[Ship Mode]]=Introduction!$C$44,1,0)</f>
        <v>0</v>
      </c>
      <c r="O1198" s="41">
        <f>IF(Table2[[#This Row],[Customer Segment]]=Introduction!$D$45,1,0)</f>
        <v>0</v>
      </c>
      <c r="P1198" s="41">
        <f>IF(Table2[[#This Row],[Customer Segment]]=Introduction!$D$42,1,0)</f>
        <v>0</v>
      </c>
      <c r="Q1198" s="41">
        <f>IF(Table2[[#This Row],[Customer Segment]]=Introduction!$D$44,1,0)</f>
        <v>0</v>
      </c>
      <c r="R1198" s="34">
        <v>215.32</v>
      </c>
      <c r="S11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1910.3764199222701</v>
      </c>
    </row>
    <row r="1199" spans="1:19" x14ac:dyDescent="0.2">
      <c r="A1199" s="1" t="s">
        <v>92</v>
      </c>
      <c r="B1199" s="1" t="s">
        <v>14</v>
      </c>
      <c r="C1199" s="1" t="s">
        <v>70</v>
      </c>
      <c r="D1199" s="39">
        <v>0.03</v>
      </c>
      <c r="E1199" s="39">
        <v>85.99</v>
      </c>
      <c r="F1199" s="39">
        <v>0.99</v>
      </c>
      <c r="G1199" s="39">
        <v>0.55000000000000004</v>
      </c>
      <c r="H1199" s="39">
        <v>264.16649999999998</v>
      </c>
      <c r="I1199" s="42">
        <f>IF(Table2[[#This Row],[Order Priority]]=Introduction!$B$42,1,0)</f>
        <v>0</v>
      </c>
      <c r="J1199" s="42">
        <f>IF(Table2[[#This Row],[Order Priority]]=Introduction!$B$43,1,0)</f>
        <v>0</v>
      </c>
      <c r="K1199" s="42">
        <f>IF(Table2[[#This Row],[Order Priority]]=Introduction!$B$44,1,0)</f>
        <v>0</v>
      </c>
      <c r="L1199" s="42">
        <f>IF(Table2[[#This Row],[Order Priority]]=Introduction!$B$45,1,0)</f>
        <v>1</v>
      </c>
      <c r="M1199" s="42">
        <f>IF(Table2[[#This Row],[Ship Mode]]=Introduction!$C$42,1,0)</f>
        <v>0</v>
      </c>
      <c r="N1199" s="41">
        <f>IF(Table2[[#This Row],[Ship Mode]]=Introduction!$C$44,1,0)</f>
        <v>1</v>
      </c>
      <c r="O1199" s="41">
        <f>IF(Table2[[#This Row],[Customer Segment]]=Introduction!$D$45,1,0)</f>
        <v>0</v>
      </c>
      <c r="P1199" s="41">
        <f>IF(Table2[[#This Row],[Customer Segment]]=Introduction!$D$42,1,0)</f>
        <v>0</v>
      </c>
      <c r="Q1199" s="41">
        <f>IF(Table2[[#This Row],[Customer Segment]]=Introduction!$D$44,1,0)</f>
        <v>0</v>
      </c>
      <c r="R1199" s="1">
        <v>382.85</v>
      </c>
      <c r="S11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654.35731672602685</v>
      </c>
    </row>
    <row r="1200" spans="1:19" x14ac:dyDescent="0.2">
      <c r="A1200" s="1" t="s">
        <v>92</v>
      </c>
      <c r="B1200" s="1" t="s">
        <v>14</v>
      </c>
      <c r="C1200" s="1" t="s">
        <v>47</v>
      </c>
      <c r="D1200" s="37">
        <v>0.1</v>
      </c>
      <c r="E1200" s="37">
        <v>300.97000000000003</v>
      </c>
      <c r="F1200" s="37">
        <v>7.18</v>
      </c>
      <c r="G1200" s="37">
        <v>0.48</v>
      </c>
      <c r="H1200" s="37">
        <v>138.018</v>
      </c>
      <c r="I1200" s="42">
        <f>IF(Table2[[#This Row],[Order Priority]]=Introduction!$B$42,1,0)</f>
        <v>0</v>
      </c>
      <c r="J1200" s="42">
        <f>IF(Table2[[#This Row],[Order Priority]]=Introduction!$B$43,1,0)</f>
        <v>0</v>
      </c>
      <c r="K1200" s="42">
        <f>IF(Table2[[#This Row],[Order Priority]]=Introduction!$B$44,1,0)</f>
        <v>0</v>
      </c>
      <c r="L1200" s="42">
        <f>IF(Table2[[#This Row],[Order Priority]]=Introduction!$B$45,1,0)</f>
        <v>1</v>
      </c>
      <c r="M1200" s="42">
        <f>IF(Table2[[#This Row],[Ship Mode]]=Introduction!$C$42,1,0)</f>
        <v>0</v>
      </c>
      <c r="N1200" s="41">
        <f>IF(Table2[[#This Row],[Ship Mode]]=Introduction!$C$44,1,0)</f>
        <v>1</v>
      </c>
      <c r="O1200" s="41">
        <f>IF(Table2[[#This Row],[Customer Segment]]=Introduction!$D$45,1,0)</f>
        <v>0</v>
      </c>
      <c r="P1200" s="41">
        <f>IF(Table2[[#This Row],[Customer Segment]]=Introduction!$D$42,1,0)</f>
        <v>0</v>
      </c>
      <c r="Q1200" s="41">
        <f>IF(Table2[[#This Row],[Customer Segment]]=Introduction!$D$44,1,0)</f>
        <v>1</v>
      </c>
      <c r="R1200" s="34">
        <v>1094.33</v>
      </c>
      <c r="S12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1295.833167202416</v>
      </c>
    </row>
    <row r="1201" spans="1:19" x14ac:dyDescent="0.2">
      <c r="A1201" s="1" t="s">
        <v>92</v>
      </c>
      <c r="B1201" s="1" t="s">
        <v>14</v>
      </c>
      <c r="C1201" s="1" t="s">
        <v>47</v>
      </c>
      <c r="D1201" s="39">
        <v>0.06</v>
      </c>
      <c r="E1201" s="39">
        <v>39.89</v>
      </c>
      <c r="F1201" s="39">
        <v>3.04</v>
      </c>
      <c r="G1201" s="39">
        <v>0.53</v>
      </c>
      <c r="H1201" s="39">
        <v>38.874000000000002</v>
      </c>
      <c r="I1201" s="42">
        <f>IF(Table2[[#This Row],[Order Priority]]=Introduction!$B$42,1,0)</f>
        <v>0</v>
      </c>
      <c r="J1201" s="42">
        <f>IF(Table2[[#This Row],[Order Priority]]=Introduction!$B$43,1,0)</f>
        <v>0</v>
      </c>
      <c r="K1201" s="42">
        <f>IF(Table2[[#This Row],[Order Priority]]=Introduction!$B$44,1,0)</f>
        <v>0</v>
      </c>
      <c r="L1201" s="42">
        <f>IF(Table2[[#This Row],[Order Priority]]=Introduction!$B$45,1,0)</f>
        <v>1</v>
      </c>
      <c r="M1201" s="42">
        <f>IF(Table2[[#This Row],[Ship Mode]]=Introduction!$C$42,1,0)</f>
        <v>0</v>
      </c>
      <c r="N1201" s="41">
        <f>IF(Table2[[#This Row],[Ship Mode]]=Introduction!$C$44,1,0)</f>
        <v>1</v>
      </c>
      <c r="O1201" s="41">
        <f>IF(Table2[[#This Row],[Customer Segment]]=Introduction!$D$45,1,0)</f>
        <v>0</v>
      </c>
      <c r="P1201" s="41">
        <f>IF(Table2[[#This Row],[Customer Segment]]=Introduction!$D$42,1,0)</f>
        <v>0</v>
      </c>
      <c r="Q1201" s="41">
        <f>IF(Table2[[#This Row],[Customer Segment]]=Introduction!$D$44,1,0)</f>
        <v>1</v>
      </c>
      <c r="R1201" s="1">
        <v>389.97</v>
      </c>
      <c r="S12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329.86353650135629</v>
      </c>
    </row>
    <row r="1202" spans="1:19" x14ac:dyDescent="0.2">
      <c r="A1202" s="1" t="s">
        <v>92</v>
      </c>
      <c r="B1202" s="1" t="s">
        <v>2</v>
      </c>
      <c r="C1202" s="1" t="s">
        <v>15</v>
      </c>
      <c r="D1202" s="37">
        <v>0.09</v>
      </c>
      <c r="E1202" s="37">
        <v>89.99</v>
      </c>
      <c r="F1202" s="37">
        <v>42</v>
      </c>
      <c r="G1202" s="37">
        <v>0.66</v>
      </c>
      <c r="H1202" s="37">
        <v>223.416</v>
      </c>
      <c r="I1202" s="42">
        <f>IF(Table2[[#This Row],[Order Priority]]=Introduction!$B$42,1,0)</f>
        <v>0</v>
      </c>
      <c r="J1202" s="42">
        <f>IF(Table2[[#This Row],[Order Priority]]=Introduction!$B$43,1,0)</f>
        <v>0</v>
      </c>
      <c r="K1202" s="42">
        <f>IF(Table2[[#This Row],[Order Priority]]=Introduction!$B$44,1,0)</f>
        <v>0</v>
      </c>
      <c r="L1202" s="42">
        <f>IF(Table2[[#This Row],[Order Priority]]=Introduction!$B$45,1,0)</f>
        <v>1</v>
      </c>
      <c r="M1202" s="42">
        <f>IF(Table2[[#This Row],[Ship Mode]]=Introduction!$C$42,1,0)</f>
        <v>1</v>
      </c>
      <c r="N1202" s="41">
        <f>IF(Table2[[#This Row],[Ship Mode]]=Introduction!$C$44,1,0)</f>
        <v>0</v>
      </c>
      <c r="O1202" s="41">
        <f>IF(Table2[[#This Row],[Customer Segment]]=Introduction!$D$45,1,0)</f>
        <v>0</v>
      </c>
      <c r="P1202" s="41">
        <f>IF(Table2[[#This Row],[Customer Segment]]=Introduction!$D$42,1,0)</f>
        <v>1</v>
      </c>
      <c r="Q1202" s="41">
        <f>IF(Table2[[#This Row],[Customer Segment]]=Introduction!$D$44,1,0)</f>
        <v>0</v>
      </c>
      <c r="R1202" s="34">
        <v>511.25</v>
      </c>
      <c r="S12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1977.9265381074758</v>
      </c>
    </row>
    <row r="1203" spans="1:19" x14ac:dyDescent="0.2">
      <c r="A1203" s="1" t="s">
        <v>1</v>
      </c>
      <c r="B1203" s="1" t="s">
        <v>14</v>
      </c>
      <c r="C1203" s="1" t="s">
        <v>15</v>
      </c>
      <c r="D1203" s="39">
        <v>0.05</v>
      </c>
      <c r="E1203" s="39">
        <v>159.99</v>
      </c>
      <c r="F1203" s="39">
        <v>5.5</v>
      </c>
      <c r="G1203" s="39">
        <v>0.49</v>
      </c>
      <c r="H1203" s="39">
        <v>12.263999999999999</v>
      </c>
      <c r="I1203" s="42">
        <f>IF(Table2[[#This Row],[Order Priority]]=Introduction!$B$42,1,0)</f>
        <v>1</v>
      </c>
      <c r="J1203" s="42">
        <f>IF(Table2[[#This Row],[Order Priority]]=Introduction!$B$43,1,0)</f>
        <v>0</v>
      </c>
      <c r="K1203" s="42">
        <f>IF(Table2[[#This Row],[Order Priority]]=Introduction!$B$44,1,0)</f>
        <v>0</v>
      </c>
      <c r="L1203" s="42">
        <f>IF(Table2[[#This Row],[Order Priority]]=Introduction!$B$45,1,0)</f>
        <v>0</v>
      </c>
      <c r="M1203" s="42">
        <f>IF(Table2[[#This Row],[Ship Mode]]=Introduction!$C$42,1,0)</f>
        <v>0</v>
      </c>
      <c r="N1203" s="41">
        <f>IF(Table2[[#This Row],[Ship Mode]]=Introduction!$C$44,1,0)</f>
        <v>1</v>
      </c>
      <c r="O1203" s="41">
        <f>IF(Table2[[#This Row],[Customer Segment]]=Introduction!$D$45,1,0)</f>
        <v>0</v>
      </c>
      <c r="P1203" s="41">
        <f>IF(Table2[[#This Row],[Customer Segment]]=Introduction!$D$42,1,0)</f>
        <v>1</v>
      </c>
      <c r="Q1203" s="41">
        <f>IF(Table2[[#This Row],[Customer Segment]]=Introduction!$D$44,1,0)</f>
        <v>0</v>
      </c>
      <c r="R1203" s="1">
        <v>3600.65</v>
      </c>
      <c r="S12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938.1356714123483</v>
      </c>
    </row>
    <row r="1204" spans="1:19" x14ac:dyDescent="0.2">
      <c r="A1204" s="1" t="s">
        <v>13</v>
      </c>
      <c r="B1204" s="1" t="s">
        <v>63</v>
      </c>
      <c r="C1204" s="1" t="s">
        <v>70</v>
      </c>
      <c r="D1204" s="37">
        <v>0.01</v>
      </c>
      <c r="E1204" s="37">
        <v>155.99</v>
      </c>
      <c r="F1204" s="37">
        <v>8.99</v>
      </c>
      <c r="G1204" s="37">
        <v>0.57999999999999996</v>
      </c>
      <c r="H1204" s="37">
        <v>-219.07908</v>
      </c>
      <c r="I1204" s="42">
        <f>IF(Table2[[#This Row],[Order Priority]]=Introduction!$B$42,1,0)</f>
        <v>0</v>
      </c>
      <c r="J1204" s="42">
        <f>IF(Table2[[#This Row],[Order Priority]]=Introduction!$B$43,1,0)</f>
        <v>1</v>
      </c>
      <c r="K1204" s="42">
        <f>IF(Table2[[#This Row],[Order Priority]]=Introduction!$B$44,1,0)</f>
        <v>0</v>
      </c>
      <c r="L1204" s="42">
        <f>IF(Table2[[#This Row],[Order Priority]]=Introduction!$B$45,1,0)</f>
        <v>0</v>
      </c>
      <c r="M1204" s="42">
        <f>IF(Table2[[#This Row],[Ship Mode]]=Introduction!$C$42,1,0)</f>
        <v>0</v>
      </c>
      <c r="N1204" s="41">
        <f>IF(Table2[[#This Row],[Ship Mode]]=Introduction!$C$44,1,0)</f>
        <v>0</v>
      </c>
      <c r="O1204" s="41">
        <f>IF(Table2[[#This Row],[Customer Segment]]=Introduction!$D$45,1,0)</f>
        <v>0</v>
      </c>
      <c r="P1204" s="41">
        <f>IF(Table2[[#This Row],[Customer Segment]]=Introduction!$D$42,1,0)</f>
        <v>0</v>
      </c>
      <c r="Q1204" s="41">
        <f>IF(Table2[[#This Row],[Customer Segment]]=Introduction!$D$44,1,0)</f>
        <v>0</v>
      </c>
      <c r="R1204" s="34">
        <v>675.83</v>
      </c>
      <c r="S12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540.62329360972865</v>
      </c>
    </row>
    <row r="1205" spans="1:19" x14ac:dyDescent="0.2">
      <c r="A1205" s="1" t="s">
        <v>13</v>
      </c>
      <c r="B1205" s="1" t="s">
        <v>14</v>
      </c>
      <c r="C1205" s="1" t="s">
        <v>70</v>
      </c>
      <c r="D1205" s="39">
        <v>0.01</v>
      </c>
      <c r="E1205" s="39">
        <v>5.98</v>
      </c>
      <c r="F1205" s="39">
        <v>5.46</v>
      </c>
      <c r="G1205" s="39">
        <v>0.36</v>
      </c>
      <c r="H1205" s="39">
        <v>-18.878399999999999</v>
      </c>
      <c r="I1205" s="42">
        <f>IF(Table2[[#This Row],[Order Priority]]=Introduction!$B$42,1,0)</f>
        <v>0</v>
      </c>
      <c r="J1205" s="42">
        <f>IF(Table2[[#This Row],[Order Priority]]=Introduction!$B$43,1,0)</f>
        <v>1</v>
      </c>
      <c r="K1205" s="42">
        <f>IF(Table2[[#This Row],[Order Priority]]=Introduction!$B$44,1,0)</f>
        <v>0</v>
      </c>
      <c r="L1205" s="42">
        <f>IF(Table2[[#This Row],[Order Priority]]=Introduction!$B$45,1,0)</f>
        <v>0</v>
      </c>
      <c r="M1205" s="42">
        <f>IF(Table2[[#This Row],[Ship Mode]]=Introduction!$C$42,1,0)</f>
        <v>0</v>
      </c>
      <c r="N1205" s="41">
        <f>IF(Table2[[#This Row],[Ship Mode]]=Introduction!$C$44,1,0)</f>
        <v>1</v>
      </c>
      <c r="O1205" s="41">
        <f>IF(Table2[[#This Row],[Customer Segment]]=Introduction!$D$45,1,0)</f>
        <v>0</v>
      </c>
      <c r="P1205" s="41">
        <f>IF(Table2[[#This Row],[Customer Segment]]=Introduction!$D$42,1,0)</f>
        <v>0</v>
      </c>
      <c r="Q1205" s="41">
        <f>IF(Table2[[#This Row],[Customer Segment]]=Introduction!$D$44,1,0)</f>
        <v>0</v>
      </c>
      <c r="R1205" s="1">
        <v>28</v>
      </c>
      <c r="S12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77.414815515467865</v>
      </c>
    </row>
    <row r="1206" spans="1:19" x14ac:dyDescent="0.2">
      <c r="A1206" s="1" t="s">
        <v>13</v>
      </c>
      <c r="B1206" s="1" t="s">
        <v>63</v>
      </c>
      <c r="C1206" s="1" t="s">
        <v>47</v>
      </c>
      <c r="D1206" s="37">
        <v>0.09</v>
      </c>
      <c r="E1206" s="37">
        <v>199.99</v>
      </c>
      <c r="F1206" s="37">
        <v>24.49</v>
      </c>
      <c r="G1206" s="37">
        <v>0.46</v>
      </c>
      <c r="H1206" s="37">
        <v>631.33000000000004</v>
      </c>
      <c r="I1206" s="42">
        <f>IF(Table2[[#This Row],[Order Priority]]=Introduction!$B$42,1,0)</f>
        <v>0</v>
      </c>
      <c r="J1206" s="42">
        <f>IF(Table2[[#This Row],[Order Priority]]=Introduction!$B$43,1,0)</f>
        <v>1</v>
      </c>
      <c r="K1206" s="42">
        <f>IF(Table2[[#This Row],[Order Priority]]=Introduction!$B$44,1,0)</f>
        <v>0</v>
      </c>
      <c r="L1206" s="42">
        <f>IF(Table2[[#This Row],[Order Priority]]=Introduction!$B$45,1,0)</f>
        <v>0</v>
      </c>
      <c r="M1206" s="42">
        <f>IF(Table2[[#This Row],[Ship Mode]]=Introduction!$C$42,1,0)</f>
        <v>0</v>
      </c>
      <c r="N1206" s="41">
        <f>IF(Table2[[#This Row],[Ship Mode]]=Introduction!$C$44,1,0)</f>
        <v>0</v>
      </c>
      <c r="O1206" s="41">
        <f>IF(Table2[[#This Row],[Customer Segment]]=Introduction!$D$45,1,0)</f>
        <v>0</v>
      </c>
      <c r="P1206" s="41">
        <f>IF(Table2[[#This Row],[Customer Segment]]=Introduction!$D$42,1,0)</f>
        <v>0</v>
      </c>
      <c r="Q1206" s="41">
        <f>IF(Table2[[#This Row],[Customer Segment]]=Introduction!$D$44,1,0)</f>
        <v>1</v>
      </c>
      <c r="R1206" s="34">
        <v>990.25</v>
      </c>
      <c r="S12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1855.5635819035624</v>
      </c>
    </row>
    <row r="1207" spans="1:19" x14ac:dyDescent="0.2">
      <c r="A1207" s="1" t="s">
        <v>23</v>
      </c>
      <c r="B1207" s="1" t="s">
        <v>14</v>
      </c>
      <c r="C1207" s="1" t="s">
        <v>47</v>
      </c>
      <c r="D1207" s="39">
        <v>0.01</v>
      </c>
      <c r="E1207" s="39">
        <v>79.52</v>
      </c>
      <c r="F1207" s="39">
        <v>48.2</v>
      </c>
      <c r="G1207" s="39">
        <v>0.74</v>
      </c>
      <c r="H1207" s="39">
        <v>-40.683999999999997</v>
      </c>
      <c r="I1207" s="42">
        <f>IF(Table2[[#This Row],[Order Priority]]=Introduction!$B$42,1,0)</f>
        <v>0</v>
      </c>
      <c r="J1207" s="42">
        <f>IF(Table2[[#This Row],[Order Priority]]=Introduction!$B$43,1,0)</f>
        <v>0</v>
      </c>
      <c r="K1207" s="42">
        <f>IF(Table2[[#This Row],[Order Priority]]=Introduction!$B$44,1,0)</f>
        <v>1</v>
      </c>
      <c r="L1207" s="42">
        <f>IF(Table2[[#This Row],[Order Priority]]=Introduction!$B$45,1,0)</f>
        <v>0</v>
      </c>
      <c r="M1207" s="42">
        <f>IF(Table2[[#This Row],[Ship Mode]]=Introduction!$C$42,1,0)</f>
        <v>0</v>
      </c>
      <c r="N1207" s="41">
        <f>IF(Table2[[#This Row],[Ship Mode]]=Introduction!$C$44,1,0)</f>
        <v>1</v>
      </c>
      <c r="O1207" s="41">
        <f>IF(Table2[[#This Row],[Customer Segment]]=Introduction!$D$45,1,0)</f>
        <v>0</v>
      </c>
      <c r="P1207" s="41">
        <f>IF(Table2[[#This Row],[Customer Segment]]=Introduction!$D$42,1,0)</f>
        <v>0</v>
      </c>
      <c r="Q1207" s="41">
        <f>IF(Table2[[#This Row],[Customer Segment]]=Introduction!$D$44,1,0)</f>
        <v>1</v>
      </c>
      <c r="R1207" s="1">
        <v>667.84</v>
      </c>
      <c r="S12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1895.3504336096389</v>
      </c>
    </row>
    <row r="1208" spans="1:19" x14ac:dyDescent="0.2">
      <c r="A1208" s="1" t="s">
        <v>23</v>
      </c>
      <c r="B1208" s="1" t="s">
        <v>14</v>
      </c>
      <c r="C1208" s="1" t="s">
        <v>70</v>
      </c>
      <c r="D1208" s="37">
        <v>0.06</v>
      </c>
      <c r="E1208" s="37">
        <v>3.58</v>
      </c>
      <c r="F1208" s="37">
        <v>1.63</v>
      </c>
      <c r="G1208" s="37">
        <v>0.36</v>
      </c>
      <c r="H1208" s="37">
        <v>14</v>
      </c>
      <c r="I1208" s="42">
        <f>IF(Table2[[#This Row],[Order Priority]]=Introduction!$B$42,1,0)</f>
        <v>0</v>
      </c>
      <c r="J1208" s="42">
        <f>IF(Table2[[#This Row],[Order Priority]]=Introduction!$B$43,1,0)</f>
        <v>0</v>
      </c>
      <c r="K1208" s="42">
        <f>IF(Table2[[#This Row],[Order Priority]]=Introduction!$B$44,1,0)</f>
        <v>1</v>
      </c>
      <c r="L1208" s="42">
        <f>IF(Table2[[#This Row],[Order Priority]]=Introduction!$B$45,1,0)</f>
        <v>0</v>
      </c>
      <c r="M1208" s="42">
        <f>IF(Table2[[#This Row],[Ship Mode]]=Introduction!$C$42,1,0)</f>
        <v>0</v>
      </c>
      <c r="N1208" s="41">
        <f>IF(Table2[[#This Row],[Ship Mode]]=Introduction!$C$44,1,0)</f>
        <v>1</v>
      </c>
      <c r="O1208" s="41">
        <f>IF(Table2[[#This Row],[Customer Segment]]=Introduction!$D$45,1,0)</f>
        <v>0</v>
      </c>
      <c r="P1208" s="41">
        <f>IF(Table2[[#This Row],[Customer Segment]]=Introduction!$D$42,1,0)</f>
        <v>0</v>
      </c>
      <c r="Q1208" s="41">
        <f>IF(Table2[[#This Row],[Customer Segment]]=Introduction!$D$44,1,0)</f>
        <v>0</v>
      </c>
      <c r="R1208" s="34">
        <v>34.76</v>
      </c>
      <c r="S12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46.919670008660916</v>
      </c>
    </row>
    <row r="1209" spans="1:19" x14ac:dyDescent="0.2">
      <c r="A1209" s="1" t="s">
        <v>23</v>
      </c>
      <c r="B1209" s="1" t="s">
        <v>14</v>
      </c>
      <c r="C1209" s="1" t="s">
        <v>70</v>
      </c>
      <c r="D1209" s="39">
        <v>0</v>
      </c>
      <c r="E1209" s="39">
        <v>78.650000000000006</v>
      </c>
      <c r="F1209" s="39">
        <v>13.99</v>
      </c>
      <c r="G1209" s="39">
        <v>0.52</v>
      </c>
      <c r="H1209" s="39">
        <v>386.00670000000002</v>
      </c>
      <c r="I1209" s="42">
        <f>IF(Table2[[#This Row],[Order Priority]]=Introduction!$B$42,1,0)</f>
        <v>0</v>
      </c>
      <c r="J1209" s="42">
        <f>IF(Table2[[#This Row],[Order Priority]]=Introduction!$B$43,1,0)</f>
        <v>0</v>
      </c>
      <c r="K1209" s="42">
        <f>IF(Table2[[#This Row],[Order Priority]]=Introduction!$B$44,1,0)</f>
        <v>1</v>
      </c>
      <c r="L1209" s="42">
        <f>IF(Table2[[#This Row],[Order Priority]]=Introduction!$B$45,1,0)</f>
        <v>0</v>
      </c>
      <c r="M1209" s="42">
        <f>IF(Table2[[#This Row],[Ship Mode]]=Introduction!$C$42,1,0)</f>
        <v>0</v>
      </c>
      <c r="N1209" s="41">
        <f>IF(Table2[[#This Row],[Ship Mode]]=Introduction!$C$44,1,0)</f>
        <v>1</v>
      </c>
      <c r="O1209" s="41">
        <f>IF(Table2[[#This Row],[Customer Segment]]=Introduction!$D$45,1,0)</f>
        <v>0</v>
      </c>
      <c r="P1209" s="41">
        <f>IF(Table2[[#This Row],[Customer Segment]]=Introduction!$D$42,1,0)</f>
        <v>0</v>
      </c>
      <c r="Q1209" s="41">
        <f>IF(Table2[[#This Row],[Customer Segment]]=Introduction!$D$44,1,0)</f>
        <v>0</v>
      </c>
      <c r="R1209" s="1">
        <v>559.42999999999995</v>
      </c>
      <c r="S12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1177.3336498459744</v>
      </c>
    </row>
    <row r="1210" spans="1:19" x14ac:dyDescent="0.2">
      <c r="A1210" s="1" t="s">
        <v>23</v>
      </c>
      <c r="B1210" s="1" t="s">
        <v>2</v>
      </c>
      <c r="C1210" s="1" t="s">
        <v>70</v>
      </c>
      <c r="D1210" s="37">
        <v>0.08</v>
      </c>
      <c r="E1210" s="37">
        <v>122.99</v>
      </c>
      <c r="F1210" s="37">
        <v>70.2</v>
      </c>
      <c r="G1210" s="37">
        <v>0.74</v>
      </c>
      <c r="H1210" s="37">
        <v>-1867.97</v>
      </c>
      <c r="I1210" s="42">
        <f>IF(Table2[[#This Row],[Order Priority]]=Introduction!$B$42,1,0)</f>
        <v>0</v>
      </c>
      <c r="J1210" s="42">
        <f>IF(Table2[[#This Row],[Order Priority]]=Introduction!$B$43,1,0)</f>
        <v>0</v>
      </c>
      <c r="K1210" s="42">
        <f>IF(Table2[[#This Row],[Order Priority]]=Introduction!$B$44,1,0)</f>
        <v>1</v>
      </c>
      <c r="L1210" s="42">
        <f>IF(Table2[[#This Row],[Order Priority]]=Introduction!$B$45,1,0)</f>
        <v>0</v>
      </c>
      <c r="M1210" s="42">
        <f>IF(Table2[[#This Row],[Ship Mode]]=Introduction!$C$42,1,0)</f>
        <v>1</v>
      </c>
      <c r="N1210" s="41">
        <f>IF(Table2[[#This Row],[Ship Mode]]=Introduction!$C$44,1,0)</f>
        <v>0</v>
      </c>
      <c r="O1210" s="41">
        <f>IF(Table2[[#This Row],[Customer Segment]]=Introduction!$D$45,1,0)</f>
        <v>0</v>
      </c>
      <c r="P1210" s="41">
        <f>IF(Table2[[#This Row],[Customer Segment]]=Introduction!$D$42,1,0)</f>
        <v>0</v>
      </c>
      <c r="Q1210" s="41">
        <f>IF(Table2[[#This Row],[Customer Segment]]=Introduction!$D$44,1,0)</f>
        <v>0</v>
      </c>
      <c r="R1210" s="34">
        <v>1216.52</v>
      </c>
      <c r="S12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888.16184937011826</v>
      </c>
    </row>
    <row r="1211" spans="1:19" x14ac:dyDescent="0.2">
      <c r="A1211" s="1" t="s">
        <v>23</v>
      </c>
      <c r="B1211" s="1" t="s">
        <v>14</v>
      </c>
      <c r="C1211" s="1" t="s">
        <v>70</v>
      </c>
      <c r="D1211" s="39">
        <v>0.1</v>
      </c>
      <c r="E1211" s="39">
        <v>4.24</v>
      </c>
      <c r="F1211" s="39">
        <v>5.41</v>
      </c>
      <c r="G1211" s="39">
        <v>0.35</v>
      </c>
      <c r="H1211" s="39">
        <v>-61.6</v>
      </c>
      <c r="I1211" s="42">
        <f>IF(Table2[[#This Row],[Order Priority]]=Introduction!$B$42,1,0)</f>
        <v>0</v>
      </c>
      <c r="J1211" s="42">
        <f>IF(Table2[[#This Row],[Order Priority]]=Introduction!$B$43,1,0)</f>
        <v>0</v>
      </c>
      <c r="K1211" s="42">
        <f>IF(Table2[[#This Row],[Order Priority]]=Introduction!$B$44,1,0)</f>
        <v>1</v>
      </c>
      <c r="L1211" s="42">
        <f>IF(Table2[[#This Row],[Order Priority]]=Introduction!$B$45,1,0)</f>
        <v>0</v>
      </c>
      <c r="M1211" s="42">
        <f>IF(Table2[[#This Row],[Ship Mode]]=Introduction!$C$42,1,0)</f>
        <v>0</v>
      </c>
      <c r="N1211" s="41">
        <f>IF(Table2[[#This Row],[Ship Mode]]=Introduction!$C$44,1,0)</f>
        <v>1</v>
      </c>
      <c r="O1211" s="41">
        <f>IF(Table2[[#This Row],[Customer Segment]]=Introduction!$D$45,1,0)</f>
        <v>0</v>
      </c>
      <c r="P1211" s="41">
        <f>IF(Table2[[#This Row],[Customer Segment]]=Introduction!$D$42,1,0)</f>
        <v>0</v>
      </c>
      <c r="Q1211" s="41">
        <f>IF(Table2[[#This Row],[Customer Segment]]=Introduction!$D$44,1,0)</f>
        <v>0</v>
      </c>
      <c r="R1211" s="1">
        <v>34.159999999999997</v>
      </c>
      <c r="S12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41.302550745830388</v>
      </c>
    </row>
    <row r="1212" spans="1:19" x14ac:dyDescent="0.2">
      <c r="A1212" s="1" t="s">
        <v>23</v>
      </c>
      <c r="B1212" s="1" t="s">
        <v>14</v>
      </c>
      <c r="C1212" s="1" t="s">
        <v>3</v>
      </c>
      <c r="D1212" s="37">
        <v>7.0000000000000007E-2</v>
      </c>
      <c r="E1212" s="37">
        <v>6.48</v>
      </c>
      <c r="F1212" s="37">
        <v>9.5399999999999991</v>
      </c>
      <c r="G1212" s="37">
        <v>0.37</v>
      </c>
      <c r="H1212" s="37">
        <v>2.2320000000000002</v>
      </c>
      <c r="I1212" s="42">
        <f>IF(Table2[[#This Row],[Order Priority]]=Introduction!$B$42,1,0)</f>
        <v>0</v>
      </c>
      <c r="J1212" s="42">
        <f>IF(Table2[[#This Row],[Order Priority]]=Introduction!$B$43,1,0)</f>
        <v>0</v>
      </c>
      <c r="K1212" s="42">
        <f>IF(Table2[[#This Row],[Order Priority]]=Introduction!$B$44,1,0)</f>
        <v>1</v>
      </c>
      <c r="L1212" s="42">
        <f>IF(Table2[[#This Row],[Order Priority]]=Introduction!$B$45,1,0)</f>
        <v>0</v>
      </c>
      <c r="M1212" s="42">
        <f>IF(Table2[[#This Row],[Ship Mode]]=Introduction!$C$42,1,0)</f>
        <v>0</v>
      </c>
      <c r="N1212" s="41">
        <f>IF(Table2[[#This Row],[Ship Mode]]=Introduction!$C$44,1,0)</f>
        <v>1</v>
      </c>
      <c r="O1212" s="41">
        <f>IF(Table2[[#This Row],[Customer Segment]]=Introduction!$D$45,1,0)</f>
        <v>1</v>
      </c>
      <c r="P1212" s="41">
        <f>IF(Table2[[#This Row],[Customer Segment]]=Introduction!$D$42,1,0)</f>
        <v>0</v>
      </c>
      <c r="Q1212" s="41">
        <f>IF(Table2[[#This Row],[Customer Segment]]=Introduction!$D$44,1,0)</f>
        <v>0</v>
      </c>
      <c r="R1212" s="34">
        <v>10.86</v>
      </c>
      <c r="S12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255.2492175800532</v>
      </c>
    </row>
    <row r="1213" spans="1:19" x14ac:dyDescent="0.2">
      <c r="A1213" s="1" t="s">
        <v>1</v>
      </c>
      <c r="B1213" s="1" t="s">
        <v>14</v>
      </c>
      <c r="C1213" s="1" t="s">
        <v>47</v>
      </c>
      <c r="D1213" s="39">
        <v>0.03</v>
      </c>
      <c r="E1213" s="39">
        <v>315.98</v>
      </c>
      <c r="F1213" s="39">
        <v>19.989999999999998</v>
      </c>
      <c r="G1213" s="39">
        <v>0.38</v>
      </c>
      <c r="H1213" s="39">
        <v>-4.4800000000000004</v>
      </c>
      <c r="I1213" s="42">
        <f>IF(Table2[[#This Row],[Order Priority]]=Introduction!$B$42,1,0)</f>
        <v>1</v>
      </c>
      <c r="J1213" s="42">
        <f>IF(Table2[[#This Row],[Order Priority]]=Introduction!$B$43,1,0)</f>
        <v>0</v>
      </c>
      <c r="K1213" s="42">
        <f>IF(Table2[[#This Row],[Order Priority]]=Introduction!$B$44,1,0)</f>
        <v>0</v>
      </c>
      <c r="L1213" s="42">
        <f>IF(Table2[[#This Row],[Order Priority]]=Introduction!$B$45,1,0)</f>
        <v>0</v>
      </c>
      <c r="M1213" s="42">
        <f>IF(Table2[[#This Row],[Ship Mode]]=Introduction!$C$42,1,0)</f>
        <v>0</v>
      </c>
      <c r="N1213" s="41">
        <f>IF(Table2[[#This Row],[Ship Mode]]=Introduction!$C$44,1,0)</f>
        <v>1</v>
      </c>
      <c r="O1213" s="41">
        <f>IF(Table2[[#This Row],[Customer Segment]]=Introduction!$D$45,1,0)</f>
        <v>0</v>
      </c>
      <c r="P1213" s="41">
        <f>IF(Table2[[#This Row],[Customer Segment]]=Introduction!$D$42,1,0)</f>
        <v>0</v>
      </c>
      <c r="Q1213" s="41">
        <f>IF(Table2[[#This Row],[Customer Segment]]=Introduction!$D$44,1,0)</f>
        <v>1</v>
      </c>
      <c r="R1213" s="1">
        <v>5572.18</v>
      </c>
      <c r="S12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1791.3889673504277</v>
      </c>
    </row>
    <row r="1214" spans="1:19" x14ac:dyDescent="0.2">
      <c r="A1214" s="1" t="s">
        <v>1</v>
      </c>
      <c r="B1214" s="1" t="s">
        <v>14</v>
      </c>
      <c r="C1214" s="1" t="s">
        <v>47</v>
      </c>
      <c r="D1214" s="37">
        <v>0.03</v>
      </c>
      <c r="E1214" s="37">
        <v>63.94</v>
      </c>
      <c r="F1214" s="37">
        <v>14.48</v>
      </c>
      <c r="G1214" s="37">
        <v>0.46</v>
      </c>
      <c r="H1214" s="37">
        <v>43.691699999999997</v>
      </c>
      <c r="I1214" s="42">
        <f>IF(Table2[[#This Row],[Order Priority]]=Introduction!$B$42,1,0)</f>
        <v>1</v>
      </c>
      <c r="J1214" s="42">
        <f>IF(Table2[[#This Row],[Order Priority]]=Introduction!$B$43,1,0)</f>
        <v>0</v>
      </c>
      <c r="K1214" s="42">
        <f>IF(Table2[[#This Row],[Order Priority]]=Introduction!$B$44,1,0)</f>
        <v>0</v>
      </c>
      <c r="L1214" s="42">
        <f>IF(Table2[[#This Row],[Order Priority]]=Introduction!$B$45,1,0)</f>
        <v>0</v>
      </c>
      <c r="M1214" s="42">
        <f>IF(Table2[[#This Row],[Ship Mode]]=Introduction!$C$42,1,0)</f>
        <v>0</v>
      </c>
      <c r="N1214" s="41">
        <f>IF(Table2[[#This Row],[Ship Mode]]=Introduction!$C$44,1,0)</f>
        <v>1</v>
      </c>
      <c r="O1214" s="41">
        <f>IF(Table2[[#This Row],[Customer Segment]]=Introduction!$D$45,1,0)</f>
        <v>0</v>
      </c>
      <c r="P1214" s="41">
        <f>IF(Table2[[#This Row],[Customer Segment]]=Introduction!$D$42,1,0)</f>
        <v>0</v>
      </c>
      <c r="Q1214" s="41">
        <f>IF(Table2[[#This Row],[Customer Segment]]=Introduction!$D$44,1,0)</f>
        <v>1</v>
      </c>
      <c r="R1214" s="34">
        <v>522.46</v>
      </c>
      <c r="S12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965.23436703119489</v>
      </c>
    </row>
    <row r="1215" spans="1:19" x14ac:dyDescent="0.2">
      <c r="A1215" s="1" t="s">
        <v>13</v>
      </c>
      <c r="B1215" s="1" t="s">
        <v>14</v>
      </c>
      <c r="C1215" s="1" t="s">
        <v>47</v>
      </c>
      <c r="D1215" s="39">
        <v>0.09</v>
      </c>
      <c r="E1215" s="39">
        <v>5.98</v>
      </c>
      <c r="F1215" s="39">
        <v>2.5</v>
      </c>
      <c r="G1215" s="39">
        <v>0.36</v>
      </c>
      <c r="H1215" s="39">
        <v>13.896000000000001</v>
      </c>
      <c r="I1215" s="42">
        <f>IF(Table2[[#This Row],[Order Priority]]=Introduction!$B$42,1,0)</f>
        <v>0</v>
      </c>
      <c r="J1215" s="42">
        <f>IF(Table2[[#This Row],[Order Priority]]=Introduction!$B$43,1,0)</f>
        <v>1</v>
      </c>
      <c r="K1215" s="42">
        <f>IF(Table2[[#This Row],[Order Priority]]=Introduction!$B$44,1,0)</f>
        <v>0</v>
      </c>
      <c r="L1215" s="42">
        <f>IF(Table2[[#This Row],[Order Priority]]=Introduction!$B$45,1,0)</f>
        <v>0</v>
      </c>
      <c r="M1215" s="42">
        <f>IF(Table2[[#This Row],[Ship Mode]]=Introduction!$C$42,1,0)</f>
        <v>0</v>
      </c>
      <c r="N1215" s="41">
        <f>IF(Table2[[#This Row],[Ship Mode]]=Introduction!$C$44,1,0)</f>
        <v>1</v>
      </c>
      <c r="O1215" s="41">
        <f>IF(Table2[[#This Row],[Customer Segment]]=Introduction!$D$45,1,0)</f>
        <v>0</v>
      </c>
      <c r="P1215" s="41">
        <f>IF(Table2[[#This Row],[Customer Segment]]=Introduction!$D$42,1,0)</f>
        <v>0</v>
      </c>
      <c r="Q1215" s="41">
        <f>IF(Table2[[#This Row],[Customer Segment]]=Introduction!$D$44,1,0)</f>
        <v>1</v>
      </c>
      <c r="R1215" s="1">
        <v>28.11</v>
      </c>
      <c r="S12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6.7361871411942467</v>
      </c>
    </row>
    <row r="1216" spans="1:19" x14ac:dyDescent="0.2">
      <c r="A1216" s="1" t="s">
        <v>13</v>
      </c>
      <c r="B1216" s="1" t="s">
        <v>63</v>
      </c>
      <c r="C1216" s="1" t="s">
        <v>47</v>
      </c>
      <c r="D1216" s="37">
        <v>0.03</v>
      </c>
      <c r="E1216" s="37">
        <v>3.69</v>
      </c>
      <c r="F1216" s="37">
        <v>2.5</v>
      </c>
      <c r="G1216" s="37">
        <v>0.39</v>
      </c>
      <c r="H1216" s="37">
        <v>-2196.6840000000002</v>
      </c>
      <c r="I1216" s="42">
        <f>IF(Table2[[#This Row],[Order Priority]]=Introduction!$B$42,1,0)</f>
        <v>0</v>
      </c>
      <c r="J1216" s="42">
        <f>IF(Table2[[#This Row],[Order Priority]]=Introduction!$B$43,1,0)</f>
        <v>1</v>
      </c>
      <c r="K1216" s="42">
        <f>IF(Table2[[#This Row],[Order Priority]]=Introduction!$B$44,1,0)</f>
        <v>0</v>
      </c>
      <c r="L1216" s="42">
        <f>IF(Table2[[#This Row],[Order Priority]]=Introduction!$B$45,1,0)</f>
        <v>0</v>
      </c>
      <c r="M1216" s="42">
        <f>IF(Table2[[#This Row],[Ship Mode]]=Introduction!$C$42,1,0)</f>
        <v>0</v>
      </c>
      <c r="N1216" s="41">
        <f>IF(Table2[[#This Row],[Ship Mode]]=Introduction!$C$44,1,0)</f>
        <v>0</v>
      </c>
      <c r="O1216" s="41">
        <f>IF(Table2[[#This Row],[Customer Segment]]=Introduction!$D$45,1,0)</f>
        <v>0</v>
      </c>
      <c r="P1216" s="41">
        <f>IF(Table2[[#This Row],[Customer Segment]]=Introduction!$D$42,1,0)</f>
        <v>0</v>
      </c>
      <c r="Q1216" s="41">
        <f>IF(Table2[[#This Row],[Customer Segment]]=Introduction!$D$44,1,0)</f>
        <v>1</v>
      </c>
      <c r="R1216" s="34">
        <v>38.65</v>
      </c>
      <c r="S12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-2281.7596017725664</v>
      </c>
    </row>
    <row r="1217" spans="1:19" x14ac:dyDescent="0.2">
      <c r="A1217" s="1" t="s">
        <v>13</v>
      </c>
      <c r="B1217" s="1" t="s">
        <v>14</v>
      </c>
      <c r="C1217" s="1" t="s">
        <v>47</v>
      </c>
      <c r="D1217" s="39">
        <v>0.03</v>
      </c>
      <c r="E1217" s="39">
        <v>320.98</v>
      </c>
      <c r="F1217" s="39">
        <v>24.49</v>
      </c>
      <c r="G1217" s="39">
        <v>0.55000000000000004</v>
      </c>
      <c r="H1217" s="39">
        <v>4554.4346999999998</v>
      </c>
      <c r="I1217" s="42">
        <f>IF(Table2[[#This Row],[Order Priority]]=Introduction!$B$42,1,0)</f>
        <v>0</v>
      </c>
      <c r="J1217" s="42">
        <f>IF(Table2[[#This Row],[Order Priority]]=Introduction!$B$43,1,0)</f>
        <v>1</v>
      </c>
      <c r="K1217" s="42">
        <f>IF(Table2[[#This Row],[Order Priority]]=Introduction!$B$44,1,0)</f>
        <v>0</v>
      </c>
      <c r="L1217" s="42">
        <f>IF(Table2[[#This Row],[Order Priority]]=Introduction!$B$45,1,0)</f>
        <v>0</v>
      </c>
      <c r="M1217" s="42">
        <f>IF(Table2[[#This Row],[Ship Mode]]=Introduction!$C$42,1,0)</f>
        <v>0</v>
      </c>
      <c r="N1217" s="41">
        <f>IF(Table2[[#This Row],[Ship Mode]]=Introduction!$C$44,1,0)</f>
        <v>1</v>
      </c>
      <c r="O1217" s="41">
        <f>IF(Table2[[#This Row],[Customer Segment]]=Introduction!$D$45,1,0)</f>
        <v>0</v>
      </c>
      <c r="P1217" s="41">
        <f>IF(Table2[[#This Row],[Customer Segment]]=Introduction!$D$42,1,0)</f>
        <v>0</v>
      </c>
      <c r="Q1217" s="41">
        <f>IF(Table2[[#This Row],[Customer Segment]]=Introduction!$D$44,1,0)</f>
        <v>1</v>
      </c>
      <c r="R1217" s="1">
        <v>6600.63</v>
      </c>
      <c r="S12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6448.6793900520743</v>
      </c>
    </row>
    <row r="1218" spans="1:19" x14ac:dyDescent="0.2">
      <c r="A1218" s="1" t="s">
        <v>13</v>
      </c>
      <c r="B1218" s="1" t="s">
        <v>14</v>
      </c>
      <c r="C1218" s="1" t="s">
        <v>47</v>
      </c>
      <c r="D1218" s="37">
        <v>0.06</v>
      </c>
      <c r="E1218" s="37">
        <v>125.99</v>
      </c>
      <c r="F1218" s="37">
        <v>8.8000000000000007</v>
      </c>
      <c r="G1218" s="37">
        <v>0.59</v>
      </c>
      <c r="H1218" s="37">
        <v>618.19308000000001</v>
      </c>
      <c r="I1218" s="42">
        <f>IF(Table2[[#This Row],[Order Priority]]=Introduction!$B$42,1,0)</f>
        <v>0</v>
      </c>
      <c r="J1218" s="42">
        <f>IF(Table2[[#This Row],[Order Priority]]=Introduction!$B$43,1,0)</f>
        <v>1</v>
      </c>
      <c r="K1218" s="42">
        <f>IF(Table2[[#This Row],[Order Priority]]=Introduction!$B$44,1,0)</f>
        <v>0</v>
      </c>
      <c r="L1218" s="42">
        <f>IF(Table2[[#This Row],[Order Priority]]=Introduction!$B$45,1,0)</f>
        <v>0</v>
      </c>
      <c r="M1218" s="42">
        <f>IF(Table2[[#This Row],[Ship Mode]]=Introduction!$C$42,1,0)</f>
        <v>0</v>
      </c>
      <c r="N1218" s="41">
        <f>IF(Table2[[#This Row],[Ship Mode]]=Introduction!$C$44,1,0)</f>
        <v>1</v>
      </c>
      <c r="O1218" s="41">
        <f>IF(Table2[[#This Row],[Customer Segment]]=Introduction!$D$45,1,0)</f>
        <v>0</v>
      </c>
      <c r="P1218" s="41">
        <f>IF(Table2[[#This Row],[Customer Segment]]=Introduction!$D$42,1,0)</f>
        <v>0</v>
      </c>
      <c r="Q1218" s="41">
        <f>IF(Table2[[#This Row],[Customer Segment]]=Introduction!$D$44,1,0)</f>
        <v>1</v>
      </c>
      <c r="R1218" s="34">
        <v>1811.99</v>
      </c>
      <c r="S12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1386.6896746497328</v>
      </c>
    </row>
    <row r="1219" spans="1:19" x14ac:dyDescent="0.2">
      <c r="A1219" s="1" t="s">
        <v>13</v>
      </c>
      <c r="B1219" s="1" t="s">
        <v>63</v>
      </c>
      <c r="C1219" s="1" t="s">
        <v>3</v>
      </c>
      <c r="D1219" s="39">
        <v>0</v>
      </c>
      <c r="E1219" s="39">
        <v>65.989999999999995</v>
      </c>
      <c r="F1219" s="39">
        <v>5.99</v>
      </c>
      <c r="G1219" s="39">
        <v>0.57999999999999996</v>
      </c>
      <c r="H1219" s="39">
        <v>313.81200000000001</v>
      </c>
      <c r="I1219" s="42">
        <f>IF(Table2[[#This Row],[Order Priority]]=Introduction!$B$42,1,0)</f>
        <v>0</v>
      </c>
      <c r="J1219" s="42">
        <f>IF(Table2[[#This Row],[Order Priority]]=Introduction!$B$43,1,0)</f>
        <v>1</v>
      </c>
      <c r="K1219" s="42">
        <f>IF(Table2[[#This Row],[Order Priority]]=Introduction!$B$44,1,0)</f>
        <v>0</v>
      </c>
      <c r="L1219" s="42">
        <f>IF(Table2[[#This Row],[Order Priority]]=Introduction!$B$45,1,0)</f>
        <v>0</v>
      </c>
      <c r="M1219" s="42">
        <f>IF(Table2[[#This Row],[Ship Mode]]=Introduction!$C$42,1,0)</f>
        <v>0</v>
      </c>
      <c r="N1219" s="41">
        <f>IF(Table2[[#This Row],[Ship Mode]]=Introduction!$C$44,1,0)</f>
        <v>0</v>
      </c>
      <c r="O1219" s="41">
        <f>IF(Table2[[#This Row],[Customer Segment]]=Introduction!$D$45,1,0)</f>
        <v>1</v>
      </c>
      <c r="P1219" s="41">
        <f>IF(Table2[[#This Row],[Customer Segment]]=Introduction!$D$42,1,0)</f>
        <v>0</v>
      </c>
      <c r="Q1219" s="41">
        <f>IF(Table2[[#This Row],[Customer Segment]]=Introduction!$D$44,1,0)</f>
        <v>0</v>
      </c>
      <c r="R1219" s="1">
        <v>798.89</v>
      </c>
      <c r="S12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718.98542057462498</v>
      </c>
    </row>
    <row r="1220" spans="1:19" x14ac:dyDescent="0.2">
      <c r="A1220" s="1" t="s">
        <v>92</v>
      </c>
      <c r="B1220" s="1" t="s">
        <v>14</v>
      </c>
      <c r="C1220" s="1" t="s">
        <v>15</v>
      </c>
      <c r="D1220" s="37">
        <v>0.06</v>
      </c>
      <c r="E1220" s="37">
        <v>3.8</v>
      </c>
      <c r="F1220" s="37">
        <v>1.49</v>
      </c>
      <c r="G1220" s="37">
        <v>0.38</v>
      </c>
      <c r="H1220" s="37">
        <v>19.6282</v>
      </c>
      <c r="I1220" s="42">
        <f>IF(Table2[[#This Row],[Order Priority]]=Introduction!$B$42,1,0)</f>
        <v>0</v>
      </c>
      <c r="J1220" s="42">
        <f>IF(Table2[[#This Row],[Order Priority]]=Introduction!$B$43,1,0)</f>
        <v>0</v>
      </c>
      <c r="K1220" s="42">
        <f>IF(Table2[[#This Row],[Order Priority]]=Introduction!$B$44,1,0)</f>
        <v>0</v>
      </c>
      <c r="L1220" s="42">
        <f>IF(Table2[[#This Row],[Order Priority]]=Introduction!$B$45,1,0)</f>
        <v>1</v>
      </c>
      <c r="M1220" s="42">
        <f>IF(Table2[[#This Row],[Ship Mode]]=Introduction!$C$42,1,0)</f>
        <v>0</v>
      </c>
      <c r="N1220" s="41">
        <f>IF(Table2[[#This Row],[Ship Mode]]=Introduction!$C$44,1,0)</f>
        <v>1</v>
      </c>
      <c r="O1220" s="41">
        <f>IF(Table2[[#This Row],[Customer Segment]]=Introduction!$D$45,1,0)</f>
        <v>0</v>
      </c>
      <c r="P1220" s="41">
        <f>IF(Table2[[#This Row],[Customer Segment]]=Introduction!$D$42,1,0)</f>
        <v>1</v>
      </c>
      <c r="Q1220" s="41">
        <f>IF(Table2[[#This Row],[Customer Segment]]=Introduction!$D$44,1,0)</f>
        <v>0</v>
      </c>
      <c r="R1220" s="34">
        <v>73.55</v>
      </c>
      <c r="S12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-29.81438726241236</v>
      </c>
    </row>
    <row r="1221" spans="1:19" x14ac:dyDescent="0.2">
      <c r="A1221" s="1" t="s">
        <v>92</v>
      </c>
      <c r="B1221" s="1" t="s">
        <v>14</v>
      </c>
      <c r="C1221" s="1" t="s">
        <v>15</v>
      </c>
      <c r="D1221" s="39">
        <v>0.06</v>
      </c>
      <c r="E1221" s="39">
        <v>1.76</v>
      </c>
      <c r="F1221" s="39">
        <v>0.7</v>
      </c>
      <c r="G1221" s="39">
        <v>0.56000000000000005</v>
      </c>
      <c r="H1221" s="39">
        <v>-1.6524000000000001</v>
      </c>
      <c r="I1221" s="42">
        <f>IF(Table2[[#This Row],[Order Priority]]=Introduction!$B$42,1,0)</f>
        <v>0</v>
      </c>
      <c r="J1221" s="42">
        <f>IF(Table2[[#This Row],[Order Priority]]=Introduction!$B$43,1,0)</f>
        <v>0</v>
      </c>
      <c r="K1221" s="42">
        <f>IF(Table2[[#This Row],[Order Priority]]=Introduction!$B$44,1,0)</f>
        <v>0</v>
      </c>
      <c r="L1221" s="42">
        <f>IF(Table2[[#This Row],[Order Priority]]=Introduction!$B$45,1,0)</f>
        <v>1</v>
      </c>
      <c r="M1221" s="42">
        <f>IF(Table2[[#This Row],[Ship Mode]]=Introduction!$C$42,1,0)</f>
        <v>0</v>
      </c>
      <c r="N1221" s="41">
        <f>IF(Table2[[#This Row],[Ship Mode]]=Introduction!$C$44,1,0)</f>
        <v>1</v>
      </c>
      <c r="O1221" s="41">
        <f>IF(Table2[[#This Row],[Customer Segment]]=Introduction!$D$45,1,0)</f>
        <v>0</v>
      </c>
      <c r="P1221" s="41">
        <f>IF(Table2[[#This Row],[Customer Segment]]=Introduction!$D$42,1,0)</f>
        <v>1</v>
      </c>
      <c r="Q1221" s="41">
        <f>IF(Table2[[#This Row],[Customer Segment]]=Introduction!$D$44,1,0)</f>
        <v>0</v>
      </c>
      <c r="R1221" s="1">
        <v>29.57</v>
      </c>
      <c r="S12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69.780065668214661</v>
      </c>
    </row>
    <row r="1222" spans="1:19" x14ac:dyDescent="0.2">
      <c r="A1222" s="1" t="s">
        <v>92</v>
      </c>
      <c r="B1222" s="1" t="s">
        <v>63</v>
      </c>
      <c r="C1222" s="1" t="s">
        <v>3</v>
      </c>
      <c r="D1222" s="37">
        <v>0.1</v>
      </c>
      <c r="E1222" s="37">
        <v>19.98</v>
      </c>
      <c r="F1222" s="37">
        <v>5.77</v>
      </c>
      <c r="G1222" s="37">
        <v>0.38</v>
      </c>
      <c r="H1222" s="37">
        <v>35.090000000000003</v>
      </c>
      <c r="I1222" s="42">
        <f>IF(Table2[[#This Row],[Order Priority]]=Introduction!$B$42,1,0)</f>
        <v>0</v>
      </c>
      <c r="J1222" s="42">
        <f>IF(Table2[[#This Row],[Order Priority]]=Introduction!$B$43,1,0)</f>
        <v>0</v>
      </c>
      <c r="K1222" s="42">
        <f>IF(Table2[[#This Row],[Order Priority]]=Introduction!$B$44,1,0)</f>
        <v>0</v>
      </c>
      <c r="L1222" s="42">
        <f>IF(Table2[[#This Row],[Order Priority]]=Introduction!$B$45,1,0)</f>
        <v>1</v>
      </c>
      <c r="M1222" s="42">
        <f>IF(Table2[[#This Row],[Ship Mode]]=Introduction!$C$42,1,0)</f>
        <v>0</v>
      </c>
      <c r="N1222" s="41">
        <f>IF(Table2[[#This Row],[Ship Mode]]=Introduction!$C$44,1,0)</f>
        <v>0</v>
      </c>
      <c r="O1222" s="41">
        <f>IF(Table2[[#This Row],[Customer Segment]]=Introduction!$D$45,1,0)</f>
        <v>1</v>
      </c>
      <c r="P1222" s="41">
        <f>IF(Table2[[#This Row],[Customer Segment]]=Introduction!$D$42,1,0)</f>
        <v>0</v>
      </c>
      <c r="Q1222" s="41">
        <f>IF(Table2[[#This Row],[Customer Segment]]=Introduction!$D$44,1,0)</f>
        <v>0</v>
      </c>
      <c r="R1222" s="34">
        <v>57.41</v>
      </c>
      <c r="S12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66.259774168522128</v>
      </c>
    </row>
    <row r="1223" spans="1:19" x14ac:dyDescent="0.2">
      <c r="A1223" s="1" t="s">
        <v>92</v>
      </c>
      <c r="B1223" s="1" t="s">
        <v>2</v>
      </c>
      <c r="C1223" s="1" t="s">
        <v>3</v>
      </c>
      <c r="D1223" s="39">
        <v>0.06</v>
      </c>
      <c r="E1223" s="39">
        <v>259.70999999999998</v>
      </c>
      <c r="F1223" s="39">
        <v>66.67</v>
      </c>
      <c r="G1223" s="39">
        <v>0.61</v>
      </c>
      <c r="H1223" s="39">
        <v>785.63</v>
      </c>
      <c r="I1223" s="42">
        <f>IF(Table2[[#This Row],[Order Priority]]=Introduction!$B$42,1,0)</f>
        <v>0</v>
      </c>
      <c r="J1223" s="42">
        <f>IF(Table2[[#This Row],[Order Priority]]=Introduction!$B$43,1,0)</f>
        <v>0</v>
      </c>
      <c r="K1223" s="42">
        <f>IF(Table2[[#This Row],[Order Priority]]=Introduction!$B$44,1,0)</f>
        <v>0</v>
      </c>
      <c r="L1223" s="42">
        <f>IF(Table2[[#This Row],[Order Priority]]=Introduction!$B$45,1,0)</f>
        <v>1</v>
      </c>
      <c r="M1223" s="42">
        <f>IF(Table2[[#This Row],[Ship Mode]]=Introduction!$C$42,1,0)</f>
        <v>1</v>
      </c>
      <c r="N1223" s="41">
        <f>IF(Table2[[#This Row],[Ship Mode]]=Introduction!$C$44,1,0)</f>
        <v>0</v>
      </c>
      <c r="O1223" s="41">
        <f>IF(Table2[[#This Row],[Customer Segment]]=Introduction!$D$45,1,0)</f>
        <v>1</v>
      </c>
      <c r="P1223" s="41">
        <f>IF(Table2[[#This Row],[Customer Segment]]=Introduction!$D$42,1,0)</f>
        <v>0</v>
      </c>
      <c r="Q1223" s="41">
        <f>IF(Table2[[#This Row],[Customer Segment]]=Introduction!$D$44,1,0)</f>
        <v>0</v>
      </c>
      <c r="R1223" s="1">
        <v>2809.87</v>
      </c>
      <c r="S12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3765.4384598843008</v>
      </c>
    </row>
    <row r="1224" spans="1:19" x14ac:dyDescent="0.2">
      <c r="A1224" s="1" t="s">
        <v>92</v>
      </c>
      <c r="B1224" s="1" t="s">
        <v>2</v>
      </c>
      <c r="C1224" s="1" t="s">
        <v>15</v>
      </c>
      <c r="D1224" s="37">
        <v>0</v>
      </c>
      <c r="E1224" s="37">
        <v>170.98</v>
      </c>
      <c r="F1224" s="37">
        <v>35.89</v>
      </c>
      <c r="G1224" s="37">
        <v>0.66</v>
      </c>
      <c r="H1224" s="37">
        <v>-102.66200000000001</v>
      </c>
      <c r="I1224" s="42">
        <f>IF(Table2[[#This Row],[Order Priority]]=Introduction!$B$42,1,0)</f>
        <v>0</v>
      </c>
      <c r="J1224" s="42">
        <f>IF(Table2[[#This Row],[Order Priority]]=Introduction!$B$43,1,0)</f>
        <v>0</v>
      </c>
      <c r="K1224" s="42">
        <f>IF(Table2[[#This Row],[Order Priority]]=Introduction!$B$44,1,0)</f>
        <v>0</v>
      </c>
      <c r="L1224" s="42">
        <f>IF(Table2[[#This Row],[Order Priority]]=Introduction!$B$45,1,0)</f>
        <v>1</v>
      </c>
      <c r="M1224" s="42">
        <f>IF(Table2[[#This Row],[Ship Mode]]=Introduction!$C$42,1,0)</f>
        <v>1</v>
      </c>
      <c r="N1224" s="41">
        <f>IF(Table2[[#This Row],[Ship Mode]]=Introduction!$C$44,1,0)</f>
        <v>0</v>
      </c>
      <c r="O1224" s="41">
        <f>IF(Table2[[#This Row],[Customer Segment]]=Introduction!$D$45,1,0)</f>
        <v>0</v>
      </c>
      <c r="P1224" s="41">
        <f>IF(Table2[[#This Row],[Customer Segment]]=Introduction!$D$42,1,0)</f>
        <v>1</v>
      </c>
      <c r="Q1224" s="41">
        <f>IF(Table2[[#This Row],[Customer Segment]]=Introduction!$D$44,1,0)</f>
        <v>0</v>
      </c>
      <c r="R1224" s="34">
        <v>1452.18</v>
      </c>
      <c r="S12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1788.369273613047</v>
      </c>
    </row>
    <row r="1225" spans="1:19" x14ac:dyDescent="0.2">
      <c r="A1225" s="1" t="s">
        <v>1</v>
      </c>
      <c r="B1225" s="1" t="s">
        <v>63</v>
      </c>
      <c r="C1225" s="1" t="s">
        <v>70</v>
      </c>
      <c r="D1225" s="39">
        <v>0.05</v>
      </c>
      <c r="E1225" s="39">
        <v>363.25</v>
      </c>
      <c r="F1225" s="39">
        <v>19.989999999999998</v>
      </c>
      <c r="G1225" s="39">
        <v>0.56999999999999995</v>
      </c>
      <c r="H1225" s="39">
        <v>-269.75549999999998</v>
      </c>
      <c r="I1225" s="42">
        <f>IF(Table2[[#This Row],[Order Priority]]=Introduction!$B$42,1,0)</f>
        <v>1</v>
      </c>
      <c r="J1225" s="42">
        <f>IF(Table2[[#This Row],[Order Priority]]=Introduction!$B$43,1,0)</f>
        <v>0</v>
      </c>
      <c r="K1225" s="42">
        <f>IF(Table2[[#This Row],[Order Priority]]=Introduction!$B$44,1,0)</f>
        <v>0</v>
      </c>
      <c r="L1225" s="42">
        <f>IF(Table2[[#This Row],[Order Priority]]=Introduction!$B$45,1,0)</f>
        <v>0</v>
      </c>
      <c r="M1225" s="42">
        <f>IF(Table2[[#This Row],[Ship Mode]]=Introduction!$C$42,1,0)</f>
        <v>0</v>
      </c>
      <c r="N1225" s="41">
        <f>IF(Table2[[#This Row],[Ship Mode]]=Introduction!$C$44,1,0)</f>
        <v>0</v>
      </c>
      <c r="O1225" s="41">
        <f>IF(Table2[[#This Row],[Customer Segment]]=Introduction!$D$45,1,0)</f>
        <v>0</v>
      </c>
      <c r="P1225" s="41">
        <f>IF(Table2[[#This Row],[Customer Segment]]=Introduction!$D$42,1,0)</f>
        <v>0</v>
      </c>
      <c r="Q1225" s="41">
        <f>IF(Table2[[#This Row],[Customer Segment]]=Introduction!$D$44,1,0)</f>
        <v>0</v>
      </c>
      <c r="R1225" s="1">
        <v>1867.04</v>
      </c>
      <c r="S12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1699.8983955929166</v>
      </c>
    </row>
    <row r="1226" spans="1:19" x14ac:dyDescent="0.2">
      <c r="A1226" s="1" t="s">
        <v>13</v>
      </c>
      <c r="B1226" s="1" t="s">
        <v>14</v>
      </c>
      <c r="C1226" s="1" t="s">
        <v>3</v>
      </c>
      <c r="D1226" s="37">
        <v>0.06</v>
      </c>
      <c r="E1226" s="37">
        <v>40.99</v>
      </c>
      <c r="F1226" s="37">
        <v>17.48</v>
      </c>
      <c r="G1226" s="37">
        <v>0.36</v>
      </c>
      <c r="H1226" s="37">
        <v>109.16</v>
      </c>
      <c r="I1226" s="42">
        <f>IF(Table2[[#This Row],[Order Priority]]=Introduction!$B$42,1,0)</f>
        <v>0</v>
      </c>
      <c r="J1226" s="42">
        <f>IF(Table2[[#This Row],[Order Priority]]=Introduction!$B$43,1,0)</f>
        <v>1</v>
      </c>
      <c r="K1226" s="42">
        <f>IF(Table2[[#This Row],[Order Priority]]=Introduction!$B$44,1,0)</f>
        <v>0</v>
      </c>
      <c r="L1226" s="42">
        <f>IF(Table2[[#This Row],[Order Priority]]=Introduction!$B$45,1,0)</f>
        <v>0</v>
      </c>
      <c r="M1226" s="42">
        <f>IF(Table2[[#This Row],[Ship Mode]]=Introduction!$C$42,1,0)</f>
        <v>0</v>
      </c>
      <c r="N1226" s="41">
        <f>IF(Table2[[#This Row],[Ship Mode]]=Introduction!$C$44,1,0)</f>
        <v>1</v>
      </c>
      <c r="O1226" s="41">
        <f>IF(Table2[[#This Row],[Customer Segment]]=Introduction!$D$45,1,0)</f>
        <v>1</v>
      </c>
      <c r="P1226" s="41">
        <f>IF(Table2[[#This Row],[Customer Segment]]=Introduction!$D$42,1,0)</f>
        <v>0</v>
      </c>
      <c r="Q1226" s="41">
        <f>IF(Table2[[#This Row],[Customer Segment]]=Introduction!$D$44,1,0)</f>
        <v>0</v>
      </c>
      <c r="R1226" s="34">
        <v>277.12</v>
      </c>
      <c r="S12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608.36829465237918</v>
      </c>
    </row>
    <row r="1227" spans="1:19" x14ac:dyDescent="0.2">
      <c r="A1227" s="1" t="s">
        <v>13</v>
      </c>
      <c r="B1227" s="1" t="s">
        <v>14</v>
      </c>
      <c r="C1227" s="1" t="s">
        <v>70</v>
      </c>
      <c r="D1227" s="39">
        <v>0.08</v>
      </c>
      <c r="E1227" s="39">
        <v>4.9800000000000004</v>
      </c>
      <c r="F1227" s="39">
        <v>0.49</v>
      </c>
      <c r="G1227" s="39">
        <v>0.39</v>
      </c>
      <c r="H1227" s="39">
        <v>4949.9160000000002</v>
      </c>
      <c r="I1227" s="42">
        <f>IF(Table2[[#This Row],[Order Priority]]=Introduction!$B$42,1,0)</f>
        <v>0</v>
      </c>
      <c r="J1227" s="42">
        <f>IF(Table2[[#This Row],[Order Priority]]=Introduction!$B$43,1,0)</f>
        <v>1</v>
      </c>
      <c r="K1227" s="42">
        <f>IF(Table2[[#This Row],[Order Priority]]=Introduction!$B$44,1,0)</f>
        <v>0</v>
      </c>
      <c r="L1227" s="42">
        <f>IF(Table2[[#This Row],[Order Priority]]=Introduction!$B$45,1,0)</f>
        <v>0</v>
      </c>
      <c r="M1227" s="42">
        <f>IF(Table2[[#This Row],[Ship Mode]]=Introduction!$C$42,1,0)</f>
        <v>0</v>
      </c>
      <c r="N1227" s="41">
        <f>IF(Table2[[#This Row],[Ship Mode]]=Introduction!$C$44,1,0)</f>
        <v>1</v>
      </c>
      <c r="O1227" s="41">
        <f>IF(Table2[[#This Row],[Customer Segment]]=Introduction!$D$45,1,0)</f>
        <v>0</v>
      </c>
      <c r="P1227" s="41">
        <f>IF(Table2[[#This Row],[Customer Segment]]=Introduction!$D$42,1,0)</f>
        <v>0</v>
      </c>
      <c r="Q1227" s="41">
        <f>IF(Table2[[#This Row],[Customer Segment]]=Introduction!$D$44,1,0)</f>
        <v>0</v>
      </c>
      <c r="R1227" s="1">
        <v>4.95</v>
      </c>
      <c r="S12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5003.764162081613</v>
      </c>
    </row>
    <row r="1228" spans="1:19" x14ac:dyDescent="0.2">
      <c r="A1228" s="1" t="s">
        <v>13</v>
      </c>
      <c r="B1228" s="1" t="s">
        <v>2</v>
      </c>
      <c r="C1228" s="1" t="s">
        <v>70</v>
      </c>
      <c r="D1228" s="37">
        <v>0.09</v>
      </c>
      <c r="E1228" s="37">
        <v>119.99</v>
      </c>
      <c r="F1228" s="37">
        <v>14</v>
      </c>
      <c r="G1228" s="37">
        <v>0.36</v>
      </c>
      <c r="H1228" s="37">
        <v>1055.604</v>
      </c>
      <c r="I1228" s="42">
        <f>IF(Table2[[#This Row],[Order Priority]]=Introduction!$B$42,1,0)</f>
        <v>0</v>
      </c>
      <c r="J1228" s="42">
        <f>IF(Table2[[#This Row],[Order Priority]]=Introduction!$B$43,1,0)</f>
        <v>1</v>
      </c>
      <c r="K1228" s="42">
        <f>IF(Table2[[#This Row],[Order Priority]]=Introduction!$B$44,1,0)</f>
        <v>0</v>
      </c>
      <c r="L1228" s="42">
        <f>IF(Table2[[#This Row],[Order Priority]]=Introduction!$B$45,1,0)</f>
        <v>0</v>
      </c>
      <c r="M1228" s="42">
        <f>IF(Table2[[#This Row],[Ship Mode]]=Introduction!$C$42,1,0)</f>
        <v>1</v>
      </c>
      <c r="N1228" s="41">
        <f>IF(Table2[[#This Row],[Ship Mode]]=Introduction!$C$44,1,0)</f>
        <v>0</v>
      </c>
      <c r="O1228" s="41">
        <f>IF(Table2[[#This Row],[Customer Segment]]=Introduction!$D$45,1,0)</f>
        <v>0</v>
      </c>
      <c r="P1228" s="41">
        <f>IF(Table2[[#This Row],[Customer Segment]]=Introduction!$D$42,1,0)</f>
        <v>0</v>
      </c>
      <c r="Q1228" s="41">
        <f>IF(Table2[[#This Row],[Customer Segment]]=Introduction!$D$44,1,0)</f>
        <v>0</v>
      </c>
      <c r="R1228" s="34">
        <v>461.24</v>
      </c>
      <c r="S12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1914.5310632045037</v>
      </c>
    </row>
    <row r="1229" spans="1:19" x14ac:dyDescent="0.2">
      <c r="A1229" s="1" t="s">
        <v>13</v>
      </c>
      <c r="B1229" s="1" t="s">
        <v>14</v>
      </c>
      <c r="C1229" s="1" t="s">
        <v>15</v>
      </c>
      <c r="D1229" s="39">
        <v>0.06</v>
      </c>
      <c r="E1229" s="39">
        <v>42.98</v>
      </c>
      <c r="F1229" s="39">
        <v>4.62</v>
      </c>
      <c r="G1229" s="39">
        <v>0.56000000000000005</v>
      </c>
      <c r="H1229" s="39">
        <v>-24.63</v>
      </c>
      <c r="I1229" s="42">
        <f>IF(Table2[[#This Row],[Order Priority]]=Introduction!$B$42,1,0)</f>
        <v>0</v>
      </c>
      <c r="J1229" s="42">
        <f>IF(Table2[[#This Row],[Order Priority]]=Introduction!$B$43,1,0)</f>
        <v>1</v>
      </c>
      <c r="K1229" s="42">
        <f>IF(Table2[[#This Row],[Order Priority]]=Introduction!$B$44,1,0)</f>
        <v>0</v>
      </c>
      <c r="L1229" s="42">
        <f>IF(Table2[[#This Row],[Order Priority]]=Introduction!$B$45,1,0)</f>
        <v>0</v>
      </c>
      <c r="M1229" s="42">
        <f>IF(Table2[[#This Row],[Ship Mode]]=Introduction!$C$42,1,0)</f>
        <v>0</v>
      </c>
      <c r="N1229" s="41">
        <f>IF(Table2[[#This Row],[Ship Mode]]=Introduction!$C$44,1,0)</f>
        <v>1</v>
      </c>
      <c r="O1229" s="41">
        <f>IF(Table2[[#This Row],[Customer Segment]]=Introduction!$D$45,1,0)</f>
        <v>0</v>
      </c>
      <c r="P1229" s="41">
        <f>IF(Table2[[#This Row],[Customer Segment]]=Introduction!$D$42,1,0)</f>
        <v>1</v>
      </c>
      <c r="Q1229" s="41">
        <f>IF(Table2[[#This Row],[Customer Segment]]=Introduction!$D$44,1,0)</f>
        <v>0</v>
      </c>
      <c r="R1229" s="1">
        <v>47.04</v>
      </c>
      <c r="S12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268.49456331221648</v>
      </c>
    </row>
    <row r="1230" spans="1:19" x14ac:dyDescent="0.2">
      <c r="A1230" s="1" t="s">
        <v>23</v>
      </c>
      <c r="B1230" s="1" t="s">
        <v>14</v>
      </c>
      <c r="C1230" s="1" t="s">
        <v>70</v>
      </c>
      <c r="D1230" s="37">
        <v>0</v>
      </c>
      <c r="E1230" s="37">
        <v>15.99</v>
      </c>
      <c r="F1230" s="37">
        <v>13.18</v>
      </c>
      <c r="G1230" s="37">
        <v>0.37</v>
      </c>
      <c r="H1230" s="37">
        <v>46.488</v>
      </c>
      <c r="I1230" s="42">
        <f>IF(Table2[[#This Row],[Order Priority]]=Introduction!$B$42,1,0)</f>
        <v>0</v>
      </c>
      <c r="J1230" s="42">
        <f>IF(Table2[[#This Row],[Order Priority]]=Introduction!$B$43,1,0)</f>
        <v>0</v>
      </c>
      <c r="K1230" s="42">
        <f>IF(Table2[[#This Row],[Order Priority]]=Introduction!$B$44,1,0)</f>
        <v>1</v>
      </c>
      <c r="L1230" s="42">
        <f>IF(Table2[[#This Row],[Order Priority]]=Introduction!$B$45,1,0)</f>
        <v>0</v>
      </c>
      <c r="M1230" s="42">
        <f>IF(Table2[[#This Row],[Ship Mode]]=Introduction!$C$42,1,0)</f>
        <v>0</v>
      </c>
      <c r="N1230" s="41">
        <f>IF(Table2[[#This Row],[Ship Mode]]=Introduction!$C$44,1,0)</f>
        <v>1</v>
      </c>
      <c r="O1230" s="41">
        <f>IF(Table2[[#This Row],[Customer Segment]]=Introduction!$D$45,1,0)</f>
        <v>0</v>
      </c>
      <c r="P1230" s="41">
        <f>IF(Table2[[#This Row],[Customer Segment]]=Introduction!$D$42,1,0)</f>
        <v>0</v>
      </c>
      <c r="Q1230" s="41">
        <f>IF(Table2[[#This Row],[Customer Segment]]=Introduction!$D$44,1,0)</f>
        <v>0</v>
      </c>
      <c r="R1230" s="34">
        <v>403.25</v>
      </c>
      <c r="S12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486.26753564455419</v>
      </c>
    </row>
    <row r="1231" spans="1:19" x14ac:dyDescent="0.2">
      <c r="A1231" s="1" t="s">
        <v>23</v>
      </c>
      <c r="B1231" s="1" t="s">
        <v>63</v>
      </c>
      <c r="C1231" s="1" t="s">
        <v>3</v>
      </c>
      <c r="D1231" s="39">
        <v>0.05</v>
      </c>
      <c r="E1231" s="39">
        <v>30.98</v>
      </c>
      <c r="F1231" s="39">
        <v>9.18</v>
      </c>
      <c r="G1231" s="39">
        <v>0.4</v>
      </c>
      <c r="H1231" s="39">
        <v>61.47</v>
      </c>
      <c r="I1231" s="42">
        <f>IF(Table2[[#This Row],[Order Priority]]=Introduction!$B$42,1,0)</f>
        <v>0</v>
      </c>
      <c r="J1231" s="42">
        <f>IF(Table2[[#This Row],[Order Priority]]=Introduction!$B$43,1,0)</f>
        <v>0</v>
      </c>
      <c r="K1231" s="42">
        <f>IF(Table2[[#This Row],[Order Priority]]=Introduction!$B$44,1,0)</f>
        <v>1</v>
      </c>
      <c r="L1231" s="42">
        <f>IF(Table2[[#This Row],[Order Priority]]=Introduction!$B$45,1,0)</f>
        <v>0</v>
      </c>
      <c r="M1231" s="42">
        <f>IF(Table2[[#This Row],[Ship Mode]]=Introduction!$C$42,1,0)</f>
        <v>0</v>
      </c>
      <c r="N1231" s="41">
        <f>IF(Table2[[#This Row],[Ship Mode]]=Introduction!$C$44,1,0)</f>
        <v>0</v>
      </c>
      <c r="O1231" s="41">
        <f>IF(Table2[[#This Row],[Customer Segment]]=Introduction!$D$45,1,0)</f>
        <v>1</v>
      </c>
      <c r="P1231" s="41">
        <f>IF(Table2[[#This Row],[Customer Segment]]=Introduction!$D$42,1,0)</f>
        <v>0</v>
      </c>
      <c r="Q1231" s="41">
        <f>IF(Table2[[#This Row],[Customer Segment]]=Introduction!$D$44,1,0)</f>
        <v>0</v>
      </c>
      <c r="R1231" s="1">
        <v>382.29</v>
      </c>
      <c r="S12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338.6594995503504</v>
      </c>
    </row>
    <row r="1232" spans="1:19" x14ac:dyDescent="0.2">
      <c r="A1232" s="1" t="s">
        <v>23</v>
      </c>
      <c r="B1232" s="1" t="s">
        <v>14</v>
      </c>
      <c r="C1232" s="1" t="s">
        <v>3</v>
      </c>
      <c r="D1232" s="37">
        <v>0.05</v>
      </c>
      <c r="E1232" s="37">
        <v>22.99</v>
      </c>
      <c r="F1232" s="37">
        <v>8.99</v>
      </c>
      <c r="G1232" s="37">
        <v>0.56999999999999995</v>
      </c>
      <c r="H1232" s="37">
        <v>18.27</v>
      </c>
      <c r="I1232" s="42">
        <f>IF(Table2[[#This Row],[Order Priority]]=Introduction!$B$42,1,0)</f>
        <v>0</v>
      </c>
      <c r="J1232" s="42">
        <f>IF(Table2[[#This Row],[Order Priority]]=Introduction!$B$43,1,0)</f>
        <v>0</v>
      </c>
      <c r="K1232" s="42">
        <f>IF(Table2[[#This Row],[Order Priority]]=Introduction!$B$44,1,0)</f>
        <v>1</v>
      </c>
      <c r="L1232" s="42">
        <f>IF(Table2[[#This Row],[Order Priority]]=Introduction!$B$45,1,0)</f>
        <v>0</v>
      </c>
      <c r="M1232" s="42">
        <f>IF(Table2[[#This Row],[Ship Mode]]=Introduction!$C$42,1,0)</f>
        <v>0</v>
      </c>
      <c r="N1232" s="41">
        <f>IF(Table2[[#This Row],[Ship Mode]]=Introduction!$C$44,1,0)</f>
        <v>1</v>
      </c>
      <c r="O1232" s="41">
        <f>IF(Table2[[#This Row],[Customer Segment]]=Introduction!$D$45,1,0)</f>
        <v>1</v>
      </c>
      <c r="P1232" s="41">
        <f>IF(Table2[[#This Row],[Customer Segment]]=Introduction!$D$42,1,0)</f>
        <v>0</v>
      </c>
      <c r="Q1232" s="41">
        <f>IF(Table2[[#This Row],[Customer Segment]]=Introduction!$D$44,1,0)</f>
        <v>0</v>
      </c>
      <c r="R1232" s="34">
        <v>881.74</v>
      </c>
      <c r="S12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487.6531824512378</v>
      </c>
    </row>
    <row r="1233" spans="1:19" x14ac:dyDescent="0.2">
      <c r="A1233" s="1" t="s">
        <v>23</v>
      </c>
      <c r="B1233" s="1" t="s">
        <v>2</v>
      </c>
      <c r="C1233" s="1" t="s">
        <v>3</v>
      </c>
      <c r="D1233" s="39">
        <v>0.04</v>
      </c>
      <c r="E1233" s="39">
        <v>212.6</v>
      </c>
      <c r="F1233" s="39">
        <v>110.2</v>
      </c>
      <c r="G1233" s="39">
        <v>0.73</v>
      </c>
      <c r="H1233" s="39">
        <v>-513.79042000000004</v>
      </c>
      <c r="I1233" s="42">
        <f>IF(Table2[[#This Row],[Order Priority]]=Introduction!$B$42,1,0)</f>
        <v>0</v>
      </c>
      <c r="J1233" s="42">
        <f>IF(Table2[[#This Row],[Order Priority]]=Introduction!$B$43,1,0)</f>
        <v>0</v>
      </c>
      <c r="K1233" s="42">
        <f>IF(Table2[[#This Row],[Order Priority]]=Introduction!$B$44,1,0)</f>
        <v>1</v>
      </c>
      <c r="L1233" s="42">
        <f>IF(Table2[[#This Row],[Order Priority]]=Introduction!$B$45,1,0)</f>
        <v>0</v>
      </c>
      <c r="M1233" s="42">
        <f>IF(Table2[[#This Row],[Ship Mode]]=Introduction!$C$42,1,0)</f>
        <v>1</v>
      </c>
      <c r="N1233" s="41">
        <f>IF(Table2[[#This Row],[Ship Mode]]=Introduction!$C$44,1,0)</f>
        <v>0</v>
      </c>
      <c r="O1233" s="41">
        <f>IF(Table2[[#This Row],[Customer Segment]]=Introduction!$D$45,1,0)</f>
        <v>1</v>
      </c>
      <c r="P1233" s="41">
        <f>IF(Table2[[#This Row],[Customer Segment]]=Introduction!$D$42,1,0)</f>
        <v>0</v>
      </c>
      <c r="Q1233" s="41">
        <f>IF(Table2[[#This Row],[Customer Segment]]=Introduction!$D$44,1,0)</f>
        <v>0</v>
      </c>
      <c r="R1233" s="1">
        <v>7384.18</v>
      </c>
      <c r="S12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3670.2993622052904</v>
      </c>
    </row>
    <row r="1234" spans="1:19" x14ac:dyDescent="0.2">
      <c r="A1234" s="1" t="s">
        <v>23</v>
      </c>
      <c r="B1234" s="1" t="s">
        <v>63</v>
      </c>
      <c r="C1234" s="1" t="s">
        <v>3</v>
      </c>
      <c r="D1234" s="37">
        <v>0.05</v>
      </c>
      <c r="E1234" s="37">
        <v>30.98</v>
      </c>
      <c r="F1234" s="37">
        <v>9.18</v>
      </c>
      <c r="G1234" s="37">
        <v>0.4</v>
      </c>
      <c r="H1234" s="37">
        <v>61.47</v>
      </c>
      <c r="I1234" s="42">
        <f>IF(Table2[[#This Row],[Order Priority]]=Introduction!$B$42,1,0)</f>
        <v>0</v>
      </c>
      <c r="J1234" s="42">
        <f>IF(Table2[[#This Row],[Order Priority]]=Introduction!$B$43,1,0)</f>
        <v>0</v>
      </c>
      <c r="K1234" s="42">
        <f>IF(Table2[[#This Row],[Order Priority]]=Introduction!$B$44,1,0)</f>
        <v>1</v>
      </c>
      <c r="L1234" s="42">
        <f>IF(Table2[[#This Row],[Order Priority]]=Introduction!$B$45,1,0)</f>
        <v>0</v>
      </c>
      <c r="M1234" s="42">
        <f>IF(Table2[[#This Row],[Ship Mode]]=Introduction!$C$42,1,0)</f>
        <v>0</v>
      </c>
      <c r="N1234" s="41">
        <f>IF(Table2[[#This Row],[Ship Mode]]=Introduction!$C$44,1,0)</f>
        <v>0</v>
      </c>
      <c r="O1234" s="41">
        <f>IF(Table2[[#This Row],[Customer Segment]]=Introduction!$D$45,1,0)</f>
        <v>1</v>
      </c>
      <c r="P1234" s="41">
        <f>IF(Table2[[#This Row],[Customer Segment]]=Introduction!$D$42,1,0)</f>
        <v>0</v>
      </c>
      <c r="Q1234" s="41">
        <f>IF(Table2[[#This Row],[Customer Segment]]=Introduction!$D$44,1,0)</f>
        <v>0</v>
      </c>
      <c r="R1234" s="34">
        <v>95.57</v>
      </c>
      <c r="S12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338.6594995503504</v>
      </c>
    </row>
    <row r="1235" spans="1:19" x14ac:dyDescent="0.2">
      <c r="A1235" s="1" t="s">
        <v>23</v>
      </c>
      <c r="B1235" s="1" t="s">
        <v>14</v>
      </c>
      <c r="C1235" s="1" t="s">
        <v>3</v>
      </c>
      <c r="D1235" s="39">
        <v>0.05</v>
      </c>
      <c r="E1235" s="39">
        <v>22.99</v>
      </c>
      <c r="F1235" s="39">
        <v>8.99</v>
      </c>
      <c r="G1235" s="39">
        <v>0.56999999999999995</v>
      </c>
      <c r="H1235" s="39">
        <v>18.27</v>
      </c>
      <c r="I1235" s="42">
        <f>IF(Table2[[#This Row],[Order Priority]]=Introduction!$B$42,1,0)</f>
        <v>0</v>
      </c>
      <c r="J1235" s="42">
        <f>IF(Table2[[#This Row],[Order Priority]]=Introduction!$B$43,1,0)</f>
        <v>0</v>
      </c>
      <c r="K1235" s="42">
        <f>IF(Table2[[#This Row],[Order Priority]]=Introduction!$B$44,1,0)</f>
        <v>1</v>
      </c>
      <c r="L1235" s="42">
        <f>IF(Table2[[#This Row],[Order Priority]]=Introduction!$B$45,1,0)</f>
        <v>0</v>
      </c>
      <c r="M1235" s="42">
        <f>IF(Table2[[#This Row],[Ship Mode]]=Introduction!$C$42,1,0)</f>
        <v>0</v>
      </c>
      <c r="N1235" s="41">
        <f>IF(Table2[[#This Row],[Ship Mode]]=Introduction!$C$44,1,0)</f>
        <v>1</v>
      </c>
      <c r="O1235" s="41">
        <f>IF(Table2[[#This Row],[Customer Segment]]=Introduction!$D$45,1,0)</f>
        <v>1</v>
      </c>
      <c r="P1235" s="41">
        <f>IF(Table2[[#This Row],[Customer Segment]]=Introduction!$D$42,1,0)</f>
        <v>0</v>
      </c>
      <c r="Q1235" s="41">
        <f>IF(Table2[[#This Row],[Customer Segment]]=Introduction!$D$44,1,0)</f>
        <v>0</v>
      </c>
      <c r="R1235" s="1">
        <v>214.48</v>
      </c>
      <c r="S12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487.6531824512378</v>
      </c>
    </row>
    <row r="1236" spans="1:19" x14ac:dyDescent="0.2">
      <c r="A1236" s="1" t="s">
        <v>23</v>
      </c>
      <c r="B1236" s="1" t="s">
        <v>2</v>
      </c>
      <c r="C1236" s="1" t="s">
        <v>3</v>
      </c>
      <c r="D1236" s="37">
        <v>0.04</v>
      </c>
      <c r="E1236" s="37">
        <v>212.6</v>
      </c>
      <c r="F1236" s="37">
        <v>110.2</v>
      </c>
      <c r="G1236" s="37">
        <v>0.73</v>
      </c>
      <c r="H1236" s="37">
        <v>-513.79042000000004</v>
      </c>
      <c r="I1236" s="42">
        <f>IF(Table2[[#This Row],[Order Priority]]=Introduction!$B$42,1,0)</f>
        <v>0</v>
      </c>
      <c r="J1236" s="42">
        <f>IF(Table2[[#This Row],[Order Priority]]=Introduction!$B$43,1,0)</f>
        <v>0</v>
      </c>
      <c r="K1236" s="42">
        <f>IF(Table2[[#This Row],[Order Priority]]=Introduction!$B$44,1,0)</f>
        <v>1</v>
      </c>
      <c r="L1236" s="42">
        <f>IF(Table2[[#This Row],[Order Priority]]=Introduction!$B$45,1,0)</f>
        <v>0</v>
      </c>
      <c r="M1236" s="42">
        <f>IF(Table2[[#This Row],[Ship Mode]]=Introduction!$C$42,1,0)</f>
        <v>1</v>
      </c>
      <c r="N1236" s="41">
        <f>IF(Table2[[#This Row],[Ship Mode]]=Introduction!$C$44,1,0)</f>
        <v>0</v>
      </c>
      <c r="O1236" s="41">
        <f>IF(Table2[[#This Row],[Customer Segment]]=Introduction!$D$45,1,0)</f>
        <v>1</v>
      </c>
      <c r="P1236" s="41">
        <f>IF(Table2[[#This Row],[Customer Segment]]=Introduction!$D$42,1,0)</f>
        <v>0</v>
      </c>
      <c r="Q1236" s="41">
        <f>IF(Table2[[#This Row],[Customer Segment]]=Introduction!$D$44,1,0)</f>
        <v>0</v>
      </c>
      <c r="R1236" s="34">
        <v>1790.1</v>
      </c>
      <c r="S12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3670.2993622052904</v>
      </c>
    </row>
    <row r="1237" spans="1:19" x14ac:dyDescent="0.2">
      <c r="A1237" s="1" t="s">
        <v>92</v>
      </c>
      <c r="B1237" s="1" t="s">
        <v>14</v>
      </c>
      <c r="C1237" s="1" t="s">
        <v>70</v>
      </c>
      <c r="D1237" s="39">
        <v>0.02</v>
      </c>
      <c r="E1237" s="39">
        <v>419.19</v>
      </c>
      <c r="F1237" s="39">
        <v>19.989999999999998</v>
      </c>
      <c r="G1237" s="39">
        <v>0.57999999999999996</v>
      </c>
      <c r="H1237" s="39">
        <v>6610.2</v>
      </c>
      <c r="I1237" s="42">
        <f>IF(Table2[[#This Row],[Order Priority]]=Introduction!$B$42,1,0)</f>
        <v>0</v>
      </c>
      <c r="J1237" s="42">
        <f>IF(Table2[[#This Row],[Order Priority]]=Introduction!$B$43,1,0)</f>
        <v>0</v>
      </c>
      <c r="K1237" s="42">
        <f>IF(Table2[[#This Row],[Order Priority]]=Introduction!$B$44,1,0)</f>
        <v>0</v>
      </c>
      <c r="L1237" s="42">
        <f>IF(Table2[[#This Row],[Order Priority]]=Introduction!$B$45,1,0)</f>
        <v>1</v>
      </c>
      <c r="M1237" s="42">
        <f>IF(Table2[[#This Row],[Ship Mode]]=Introduction!$C$42,1,0)</f>
        <v>0</v>
      </c>
      <c r="N1237" s="41">
        <f>IF(Table2[[#This Row],[Ship Mode]]=Introduction!$C$44,1,0)</f>
        <v>1</v>
      </c>
      <c r="O1237" s="41">
        <f>IF(Table2[[#This Row],[Customer Segment]]=Introduction!$D$45,1,0)</f>
        <v>0</v>
      </c>
      <c r="P1237" s="41">
        <f>IF(Table2[[#This Row],[Customer Segment]]=Introduction!$D$42,1,0)</f>
        <v>0</v>
      </c>
      <c r="Q1237" s="41">
        <f>IF(Table2[[#This Row],[Customer Segment]]=Introduction!$D$44,1,0)</f>
        <v>0</v>
      </c>
      <c r="R1237" s="1">
        <v>9580</v>
      </c>
      <c r="S12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8753.5244269184768</v>
      </c>
    </row>
    <row r="1238" spans="1:19" x14ac:dyDescent="0.2">
      <c r="A1238" s="1" t="s">
        <v>46</v>
      </c>
      <c r="B1238" s="1" t="s">
        <v>14</v>
      </c>
      <c r="C1238" s="1" t="s">
        <v>47</v>
      </c>
      <c r="D1238" s="37">
        <v>0.06</v>
      </c>
      <c r="E1238" s="37">
        <v>3.93</v>
      </c>
      <c r="F1238" s="37">
        <v>0.99</v>
      </c>
      <c r="G1238" s="37">
        <v>0.39</v>
      </c>
      <c r="H1238" s="37">
        <v>10.782400000000001</v>
      </c>
      <c r="I1238" s="42">
        <f>IF(Table2[[#This Row],[Order Priority]]=Introduction!$B$42,1,0)</f>
        <v>0</v>
      </c>
      <c r="J1238" s="42">
        <f>IF(Table2[[#This Row],[Order Priority]]=Introduction!$B$43,1,0)</f>
        <v>0</v>
      </c>
      <c r="K1238" s="42">
        <f>IF(Table2[[#This Row],[Order Priority]]=Introduction!$B$44,1,0)</f>
        <v>0</v>
      </c>
      <c r="L1238" s="42">
        <f>IF(Table2[[#This Row],[Order Priority]]=Introduction!$B$45,1,0)</f>
        <v>0</v>
      </c>
      <c r="M1238" s="42">
        <f>IF(Table2[[#This Row],[Ship Mode]]=Introduction!$C$42,1,0)</f>
        <v>0</v>
      </c>
      <c r="N1238" s="41">
        <f>IF(Table2[[#This Row],[Ship Mode]]=Introduction!$C$44,1,0)</f>
        <v>1</v>
      </c>
      <c r="O1238" s="41">
        <f>IF(Table2[[#This Row],[Customer Segment]]=Introduction!$D$45,1,0)</f>
        <v>0</v>
      </c>
      <c r="P1238" s="41">
        <f>IF(Table2[[#This Row],[Customer Segment]]=Introduction!$D$42,1,0)</f>
        <v>0</v>
      </c>
      <c r="Q1238" s="41">
        <f>IF(Table2[[#This Row],[Customer Segment]]=Introduction!$D$44,1,0)</f>
        <v>1</v>
      </c>
      <c r="R1238" s="34">
        <v>24.18</v>
      </c>
      <c r="S12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203.66771594854501</v>
      </c>
    </row>
    <row r="1239" spans="1:19" x14ac:dyDescent="0.2">
      <c r="A1239" s="1" t="s">
        <v>13</v>
      </c>
      <c r="B1239" s="1" t="s">
        <v>14</v>
      </c>
      <c r="C1239" s="1" t="s">
        <v>3</v>
      </c>
      <c r="D1239" s="39">
        <v>0.01</v>
      </c>
      <c r="E1239" s="39">
        <v>35.44</v>
      </c>
      <c r="F1239" s="39">
        <v>19.989999999999998</v>
      </c>
      <c r="G1239" s="39">
        <v>0.38</v>
      </c>
      <c r="H1239" s="39">
        <v>-52.822800000000001</v>
      </c>
      <c r="I1239" s="42">
        <f>IF(Table2[[#This Row],[Order Priority]]=Introduction!$B$42,1,0)</f>
        <v>0</v>
      </c>
      <c r="J1239" s="42">
        <f>IF(Table2[[#This Row],[Order Priority]]=Introduction!$B$43,1,0)</f>
        <v>1</v>
      </c>
      <c r="K1239" s="42">
        <f>IF(Table2[[#This Row],[Order Priority]]=Introduction!$B$44,1,0)</f>
        <v>0</v>
      </c>
      <c r="L1239" s="42">
        <f>IF(Table2[[#This Row],[Order Priority]]=Introduction!$B$45,1,0)</f>
        <v>0</v>
      </c>
      <c r="M1239" s="42">
        <f>IF(Table2[[#This Row],[Ship Mode]]=Introduction!$C$42,1,0)</f>
        <v>0</v>
      </c>
      <c r="N1239" s="41">
        <f>IF(Table2[[#This Row],[Ship Mode]]=Introduction!$C$44,1,0)</f>
        <v>1</v>
      </c>
      <c r="O1239" s="41">
        <f>IF(Table2[[#This Row],[Customer Segment]]=Introduction!$D$45,1,0)</f>
        <v>1</v>
      </c>
      <c r="P1239" s="41">
        <f>IF(Table2[[#This Row],[Customer Segment]]=Introduction!$D$42,1,0)</f>
        <v>0</v>
      </c>
      <c r="Q1239" s="41">
        <f>IF(Table2[[#This Row],[Customer Segment]]=Introduction!$D$44,1,0)</f>
        <v>0</v>
      </c>
      <c r="R1239" s="1">
        <v>55.43</v>
      </c>
      <c r="S12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544.1449951163105</v>
      </c>
    </row>
    <row r="1240" spans="1:19" x14ac:dyDescent="0.2">
      <c r="A1240" s="1" t="s">
        <v>13</v>
      </c>
      <c r="B1240" s="1" t="s">
        <v>14</v>
      </c>
      <c r="C1240" s="1" t="s">
        <v>3</v>
      </c>
      <c r="D1240" s="37">
        <v>0.03</v>
      </c>
      <c r="E1240" s="37">
        <v>47.9</v>
      </c>
      <c r="F1240" s="37">
        <v>5.86</v>
      </c>
      <c r="G1240" s="37">
        <v>0.37</v>
      </c>
      <c r="H1240" s="37">
        <v>642.99030000000005</v>
      </c>
      <c r="I1240" s="42">
        <f>IF(Table2[[#This Row],[Order Priority]]=Introduction!$B$42,1,0)</f>
        <v>0</v>
      </c>
      <c r="J1240" s="42">
        <f>IF(Table2[[#This Row],[Order Priority]]=Introduction!$B$43,1,0)</f>
        <v>1</v>
      </c>
      <c r="K1240" s="42">
        <f>IF(Table2[[#This Row],[Order Priority]]=Introduction!$B$44,1,0)</f>
        <v>0</v>
      </c>
      <c r="L1240" s="42">
        <f>IF(Table2[[#This Row],[Order Priority]]=Introduction!$B$45,1,0)</f>
        <v>0</v>
      </c>
      <c r="M1240" s="42">
        <f>IF(Table2[[#This Row],[Ship Mode]]=Introduction!$C$42,1,0)</f>
        <v>0</v>
      </c>
      <c r="N1240" s="41">
        <f>IF(Table2[[#This Row],[Ship Mode]]=Introduction!$C$44,1,0)</f>
        <v>1</v>
      </c>
      <c r="O1240" s="41">
        <f>IF(Table2[[#This Row],[Customer Segment]]=Introduction!$D$45,1,0)</f>
        <v>1</v>
      </c>
      <c r="P1240" s="41">
        <f>IF(Table2[[#This Row],[Customer Segment]]=Introduction!$D$42,1,0)</f>
        <v>0</v>
      </c>
      <c r="Q1240" s="41">
        <f>IF(Table2[[#This Row],[Customer Segment]]=Introduction!$D$44,1,0)</f>
        <v>0</v>
      </c>
      <c r="R1240" s="34">
        <v>931.87</v>
      </c>
      <c r="S12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883.64231266565037</v>
      </c>
    </row>
    <row r="1241" spans="1:19" x14ac:dyDescent="0.2">
      <c r="A1241" s="1" t="s">
        <v>23</v>
      </c>
      <c r="B1241" s="1" t="s">
        <v>14</v>
      </c>
      <c r="C1241" s="1" t="s">
        <v>70</v>
      </c>
      <c r="D1241" s="39">
        <v>0.02</v>
      </c>
      <c r="E1241" s="39">
        <v>4.57</v>
      </c>
      <c r="F1241" s="39">
        <v>5.42</v>
      </c>
      <c r="G1241" s="39">
        <v>0.37</v>
      </c>
      <c r="H1241" s="39">
        <v>-352.81400000000002</v>
      </c>
      <c r="I1241" s="42">
        <f>IF(Table2[[#This Row],[Order Priority]]=Introduction!$B$42,1,0)</f>
        <v>0</v>
      </c>
      <c r="J1241" s="42">
        <f>IF(Table2[[#This Row],[Order Priority]]=Introduction!$B$43,1,0)</f>
        <v>0</v>
      </c>
      <c r="K1241" s="42">
        <f>IF(Table2[[#This Row],[Order Priority]]=Introduction!$B$44,1,0)</f>
        <v>1</v>
      </c>
      <c r="L1241" s="42">
        <f>IF(Table2[[#This Row],[Order Priority]]=Introduction!$B$45,1,0)</f>
        <v>0</v>
      </c>
      <c r="M1241" s="42">
        <f>IF(Table2[[#This Row],[Ship Mode]]=Introduction!$C$42,1,0)</f>
        <v>0</v>
      </c>
      <c r="N1241" s="41">
        <f>IF(Table2[[#This Row],[Ship Mode]]=Introduction!$C$44,1,0)</f>
        <v>1</v>
      </c>
      <c r="O1241" s="41">
        <f>IF(Table2[[#This Row],[Customer Segment]]=Introduction!$D$45,1,0)</f>
        <v>0</v>
      </c>
      <c r="P1241" s="41">
        <f>IF(Table2[[#This Row],[Customer Segment]]=Introduction!$D$42,1,0)</f>
        <v>0</v>
      </c>
      <c r="Q1241" s="41">
        <f>IF(Table2[[#This Row],[Customer Segment]]=Introduction!$D$44,1,0)</f>
        <v>0</v>
      </c>
      <c r="R1241" s="1">
        <v>54.04</v>
      </c>
      <c r="S12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-186.10694467286203</v>
      </c>
    </row>
    <row r="1242" spans="1:19" x14ac:dyDescent="0.2">
      <c r="A1242" s="1" t="s">
        <v>23</v>
      </c>
      <c r="B1242" s="1" t="s">
        <v>14</v>
      </c>
      <c r="C1242" s="1" t="s">
        <v>70</v>
      </c>
      <c r="D1242" s="37">
        <v>0.02</v>
      </c>
      <c r="E1242" s="37">
        <v>4.57</v>
      </c>
      <c r="F1242" s="37">
        <v>5.42</v>
      </c>
      <c r="G1242" s="37">
        <v>0.37</v>
      </c>
      <c r="H1242" s="37">
        <v>-124.2805</v>
      </c>
      <c r="I1242" s="42">
        <f>IF(Table2[[#This Row],[Order Priority]]=Introduction!$B$42,1,0)</f>
        <v>0</v>
      </c>
      <c r="J1242" s="42">
        <f>IF(Table2[[#This Row],[Order Priority]]=Introduction!$B$43,1,0)</f>
        <v>0</v>
      </c>
      <c r="K1242" s="42">
        <f>IF(Table2[[#This Row],[Order Priority]]=Introduction!$B$44,1,0)</f>
        <v>1</v>
      </c>
      <c r="L1242" s="42">
        <f>IF(Table2[[#This Row],[Order Priority]]=Introduction!$B$45,1,0)</f>
        <v>0</v>
      </c>
      <c r="M1242" s="42">
        <f>IF(Table2[[#This Row],[Ship Mode]]=Introduction!$C$42,1,0)</f>
        <v>0</v>
      </c>
      <c r="N1242" s="41">
        <f>IF(Table2[[#This Row],[Ship Mode]]=Introduction!$C$44,1,0)</f>
        <v>1</v>
      </c>
      <c r="O1242" s="41">
        <f>IF(Table2[[#This Row],[Customer Segment]]=Introduction!$D$45,1,0)</f>
        <v>0</v>
      </c>
      <c r="P1242" s="41">
        <f>IF(Table2[[#This Row],[Customer Segment]]=Introduction!$D$42,1,0)</f>
        <v>0</v>
      </c>
      <c r="Q1242" s="41">
        <f>IF(Table2[[#This Row],[Customer Segment]]=Introduction!$D$44,1,0)</f>
        <v>0</v>
      </c>
      <c r="R1242" s="34">
        <v>221.06</v>
      </c>
      <c r="S12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47.917237753207971</v>
      </c>
    </row>
    <row r="1243" spans="1:19" x14ac:dyDescent="0.2">
      <c r="A1243" s="1" t="s">
        <v>23</v>
      </c>
      <c r="B1243" s="1" t="s">
        <v>14</v>
      </c>
      <c r="C1243" s="1" t="s">
        <v>15</v>
      </c>
      <c r="D1243" s="39">
        <v>7.0000000000000007E-2</v>
      </c>
      <c r="E1243" s="39">
        <v>5.43</v>
      </c>
      <c r="F1243" s="39">
        <v>0.95</v>
      </c>
      <c r="G1243" s="39">
        <v>0.36</v>
      </c>
      <c r="H1243" s="39">
        <v>26.5029</v>
      </c>
      <c r="I1243" s="42">
        <f>IF(Table2[[#This Row],[Order Priority]]=Introduction!$B$42,1,0)</f>
        <v>0</v>
      </c>
      <c r="J1243" s="42">
        <f>IF(Table2[[#This Row],[Order Priority]]=Introduction!$B$43,1,0)</f>
        <v>0</v>
      </c>
      <c r="K1243" s="42">
        <f>IF(Table2[[#This Row],[Order Priority]]=Introduction!$B$44,1,0)</f>
        <v>1</v>
      </c>
      <c r="L1243" s="42">
        <f>IF(Table2[[#This Row],[Order Priority]]=Introduction!$B$45,1,0)</f>
        <v>0</v>
      </c>
      <c r="M1243" s="42">
        <f>IF(Table2[[#This Row],[Ship Mode]]=Introduction!$C$42,1,0)</f>
        <v>0</v>
      </c>
      <c r="N1243" s="41">
        <f>IF(Table2[[#This Row],[Ship Mode]]=Introduction!$C$44,1,0)</f>
        <v>1</v>
      </c>
      <c r="O1243" s="41">
        <f>IF(Table2[[#This Row],[Customer Segment]]=Introduction!$D$45,1,0)</f>
        <v>0</v>
      </c>
      <c r="P1243" s="41">
        <f>IF(Table2[[#This Row],[Customer Segment]]=Introduction!$D$42,1,0)</f>
        <v>1</v>
      </c>
      <c r="Q1243" s="41">
        <f>IF(Table2[[#This Row],[Customer Segment]]=Introduction!$D$44,1,0)</f>
        <v>0</v>
      </c>
      <c r="R1243" s="1">
        <v>38.409999999999997</v>
      </c>
      <c r="S12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11.18045173650011</v>
      </c>
    </row>
    <row r="1244" spans="1:19" x14ac:dyDescent="0.2">
      <c r="A1244" s="1" t="s">
        <v>92</v>
      </c>
      <c r="B1244" s="1" t="s">
        <v>63</v>
      </c>
      <c r="C1244" s="1" t="s">
        <v>70</v>
      </c>
      <c r="D1244" s="37">
        <v>0.04</v>
      </c>
      <c r="E1244" s="37">
        <v>15.42</v>
      </c>
      <c r="F1244" s="37">
        <v>10.68</v>
      </c>
      <c r="G1244" s="37">
        <v>0.57999999999999996</v>
      </c>
      <c r="H1244" s="37">
        <v>-109.70399999999999</v>
      </c>
      <c r="I1244" s="42">
        <f>IF(Table2[[#This Row],[Order Priority]]=Introduction!$B$42,1,0)</f>
        <v>0</v>
      </c>
      <c r="J1244" s="42">
        <f>IF(Table2[[#This Row],[Order Priority]]=Introduction!$B$43,1,0)</f>
        <v>0</v>
      </c>
      <c r="K1244" s="42">
        <f>IF(Table2[[#This Row],[Order Priority]]=Introduction!$B$44,1,0)</f>
        <v>0</v>
      </c>
      <c r="L1244" s="42">
        <f>IF(Table2[[#This Row],[Order Priority]]=Introduction!$B$45,1,0)</f>
        <v>1</v>
      </c>
      <c r="M1244" s="42">
        <f>IF(Table2[[#This Row],[Ship Mode]]=Introduction!$C$42,1,0)</f>
        <v>0</v>
      </c>
      <c r="N1244" s="41">
        <f>IF(Table2[[#This Row],[Ship Mode]]=Introduction!$C$44,1,0)</f>
        <v>0</v>
      </c>
      <c r="O1244" s="41">
        <f>IF(Table2[[#This Row],[Customer Segment]]=Introduction!$D$45,1,0)</f>
        <v>0</v>
      </c>
      <c r="P1244" s="41">
        <f>IF(Table2[[#This Row],[Customer Segment]]=Introduction!$D$42,1,0)</f>
        <v>0</v>
      </c>
      <c r="Q1244" s="41">
        <f>IF(Table2[[#This Row],[Customer Segment]]=Introduction!$D$44,1,0)</f>
        <v>0</v>
      </c>
      <c r="R1244" s="34">
        <v>81.14</v>
      </c>
      <c r="S12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254.33260075249339</v>
      </c>
    </row>
    <row r="1245" spans="1:19" x14ac:dyDescent="0.2">
      <c r="A1245" s="1" t="s">
        <v>92</v>
      </c>
      <c r="B1245" s="1" t="s">
        <v>14</v>
      </c>
      <c r="C1245" s="1" t="s">
        <v>70</v>
      </c>
      <c r="D1245" s="39">
        <v>0.08</v>
      </c>
      <c r="E1245" s="39">
        <v>22.01</v>
      </c>
      <c r="F1245" s="39">
        <v>5.53</v>
      </c>
      <c r="G1245" s="39">
        <v>0.59</v>
      </c>
      <c r="H1245" s="39">
        <v>105.7</v>
      </c>
      <c r="I1245" s="42">
        <f>IF(Table2[[#This Row],[Order Priority]]=Introduction!$B$42,1,0)</f>
        <v>0</v>
      </c>
      <c r="J1245" s="42">
        <f>IF(Table2[[#This Row],[Order Priority]]=Introduction!$B$43,1,0)</f>
        <v>0</v>
      </c>
      <c r="K1245" s="42">
        <f>IF(Table2[[#This Row],[Order Priority]]=Introduction!$B$44,1,0)</f>
        <v>0</v>
      </c>
      <c r="L1245" s="42">
        <f>IF(Table2[[#This Row],[Order Priority]]=Introduction!$B$45,1,0)</f>
        <v>1</v>
      </c>
      <c r="M1245" s="42">
        <f>IF(Table2[[#This Row],[Ship Mode]]=Introduction!$C$42,1,0)</f>
        <v>0</v>
      </c>
      <c r="N1245" s="41">
        <f>IF(Table2[[#This Row],[Ship Mode]]=Introduction!$C$44,1,0)</f>
        <v>1</v>
      </c>
      <c r="O1245" s="41">
        <f>IF(Table2[[#This Row],[Customer Segment]]=Introduction!$D$45,1,0)</f>
        <v>0</v>
      </c>
      <c r="P1245" s="41">
        <f>IF(Table2[[#This Row],[Customer Segment]]=Introduction!$D$42,1,0)</f>
        <v>0</v>
      </c>
      <c r="Q1245" s="41">
        <f>IF(Table2[[#This Row],[Customer Segment]]=Introduction!$D$44,1,0)</f>
        <v>0</v>
      </c>
      <c r="R1245" s="1">
        <v>241.97</v>
      </c>
      <c r="S12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417.31100561873814</v>
      </c>
    </row>
    <row r="1246" spans="1:19" x14ac:dyDescent="0.2">
      <c r="A1246" s="1" t="s">
        <v>92</v>
      </c>
      <c r="B1246" s="1" t="s">
        <v>14</v>
      </c>
      <c r="C1246" s="1" t="s">
        <v>70</v>
      </c>
      <c r="D1246" s="37">
        <v>0.02</v>
      </c>
      <c r="E1246" s="37">
        <v>29.74</v>
      </c>
      <c r="F1246" s="37">
        <v>6.64</v>
      </c>
      <c r="G1246" s="37">
        <v>0.7</v>
      </c>
      <c r="H1246" s="37">
        <v>-21.06</v>
      </c>
      <c r="I1246" s="42">
        <f>IF(Table2[[#This Row],[Order Priority]]=Introduction!$B$42,1,0)</f>
        <v>0</v>
      </c>
      <c r="J1246" s="42">
        <f>IF(Table2[[#This Row],[Order Priority]]=Introduction!$B$43,1,0)</f>
        <v>0</v>
      </c>
      <c r="K1246" s="42">
        <f>IF(Table2[[#This Row],[Order Priority]]=Introduction!$B$44,1,0)</f>
        <v>0</v>
      </c>
      <c r="L1246" s="42">
        <f>IF(Table2[[#This Row],[Order Priority]]=Introduction!$B$45,1,0)</f>
        <v>1</v>
      </c>
      <c r="M1246" s="42">
        <f>IF(Table2[[#This Row],[Ship Mode]]=Introduction!$C$42,1,0)</f>
        <v>0</v>
      </c>
      <c r="N1246" s="41">
        <f>IF(Table2[[#This Row],[Ship Mode]]=Introduction!$C$44,1,0)</f>
        <v>1</v>
      </c>
      <c r="O1246" s="41">
        <f>IF(Table2[[#This Row],[Customer Segment]]=Introduction!$D$45,1,0)</f>
        <v>0</v>
      </c>
      <c r="P1246" s="41">
        <f>IF(Table2[[#This Row],[Customer Segment]]=Introduction!$D$42,1,0)</f>
        <v>0</v>
      </c>
      <c r="Q1246" s="41">
        <f>IF(Table2[[#This Row],[Customer Segment]]=Introduction!$D$44,1,0)</f>
        <v>0</v>
      </c>
      <c r="R1246" s="34">
        <v>120.81</v>
      </c>
      <c r="S12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473.48518499191846</v>
      </c>
    </row>
    <row r="1247" spans="1:19" x14ac:dyDescent="0.2">
      <c r="A1247" s="1" t="s">
        <v>46</v>
      </c>
      <c r="B1247" s="1" t="s">
        <v>14</v>
      </c>
      <c r="C1247" s="1" t="s">
        <v>3</v>
      </c>
      <c r="D1247" s="39">
        <v>0.05</v>
      </c>
      <c r="E1247" s="39">
        <v>100.98</v>
      </c>
      <c r="F1247" s="39">
        <v>7.18</v>
      </c>
      <c r="G1247" s="39">
        <v>0.4</v>
      </c>
      <c r="H1247" s="39">
        <v>566.60730000000001</v>
      </c>
      <c r="I1247" s="42">
        <f>IF(Table2[[#This Row],[Order Priority]]=Introduction!$B$42,1,0)</f>
        <v>0</v>
      </c>
      <c r="J1247" s="42">
        <f>IF(Table2[[#This Row],[Order Priority]]=Introduction!$B$43,1,0)</f>
        <v>0</v>
      </c>
      <c r="K1247" s="42">
        <f>IF(Table2[[#This Row],[Order Priority]]=Introduction!$B$44,1,0)</f>
        <v>0</v>
      </c>
      <c r="L1247" s="42">
        <f>IF(Table2[[#This Row],[Order Priority]]=Introduction!$B$45,1,0)</f>
        <v>0</v>
      </c>
      <c r="M1247" s="42">
        <f>IF(Table2[[#This Row],[Ship Mode]]=Introduction!$C$42,1,0)</f>
        <v>0</v>
      </c>
      <c r="N1247" s="41">
        <f>IF(Table2[[#This Row],[Ship Mode]]=Introduction!$C$44,1,0)</f>
        <v>1</v>
      </c>
      <c r="O1247" s="41">
        <f>IF(Table2[[#This Row],[Customer Segment]]=Introduction!$D$45,1,0)</f>
        <v>1</v>
      </c>
      <c r="P1247" s="41">
        <f>IF(Table2[[#This Row],[Customer Segment]]=Introduction!$D$42,1,0)</f>
        <v>0</v>
      </c>
      <c r="Q1247" s="41">
        <f>IF(Table2[[#This Row],[Customer Segment]]=Introduction!$D$44,1,0)</f>
        <v>0</v>
      </c>
      <c r="R1247" s="1">
        <v>821.17</v>
      </c>
      <c r="S12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1223.4534631701247</v>
      </c>
    </row>
    <row r="1248" spans="1:19" x14ac:dyDescent="0.2">
      <c r="A1248" s="1" t="s">
        <v>1</v>
      </c>
      <c r="B1248" s="1" t="s">
        <v>14</v>
      </c>
      <c r="C1248" s="1" t="s">
        <v>70</v>
      </c>
      <c r="D1248" s="37">
        <v>0.08</v>
      </c>
      <c r="E1248" s="37">
        <v>2.89</v>
      </c>
      <c r="F1248" s="37">
        <v>0.49</v>
      </c>
      <c r="G1248" s="37">
        <v>0.38</v>
      </c>
      <c r="H1248" s="37">
        <v>38.405999999999999</v>
      </c>
      <c r="I1248" s="42">
        <f>IF(Table2[[#This Row],[Order Priority]]=Introduction!$B$42,1,0)</f>
        <v>1</v>
      </c>
      <c r="J1248" s="42">
        <f>IF(Table2[[#This Row],[Order Priority]]=Introduction!$B$43,1,0)</f>
        <v>0</v>
      </c>
      <c r="K1248" s="42">
        <f>IF(Table2[[#This Row],[Order Priority]]=Introduction!$B$44,1,0)</f>
        <v>0</v>
      </c>
      <c r="L1248" s="42">
        <f>IF(Table2[[#This Row],[Order Priority]]=Introduction!$B$45,1,0)</f>
        <v>0</v>
      </c>
      <c r="M1248" s="42">
        <f>IF(Table2[[#This Row],[Ship Mode]]=Introduction!$C$42,1,0)</f>
        <v>0</v>
      </c>
      <c r="N1248" s="41">
        <f>IF(Table2[[#This Row],[Ship Mode]]=Introduction!$C$44,1,0)</f>
        <v>1</v>
      </c>
      <c r="O1248" s="41">
        <f>IF(Table2[[#This Row],[Customer Segment]]=Introduction!$D$45,1,0)</f>
        <v>0</v>
      </c>
      <c r="P1248" s="41">
        <f>IF(Table2[[#This Row],[Customer Segment]]=Introduction!$D$42,1,0)</f>
        <v>0</v>
      </c>
      <c r="Q1248" s="41">
        <f>IF(Table2[[#This Row],[Customer Segment]]=Introduction!$D$44,1,0)</f>
        <v>0</v>
      </c>
      <c r="R1248" s="34">
        <v>3.07</v>
      </c>
      <c r="S12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251.89109471402037</v>
      </c>
    </row>
    <row r="1249" spans="1:19" x14ac:dyDescent="0.2">
      <c r="A1249" s="1" t="s">
        <v>23</v>
      </c>
      <c r="B1249" s="1" t="s">
        <v>14</v>
      </c>
      <c r="C1249" s="1" t="s">
        <v>47</v>
      </c>
      <c r="D1249" s="39">
        <v>0.02</v>
      </c>
      <c r="E1249" s="39">
        <v>46.89</v>
      </c>
      <c r="F1249" s="39">
        <v>5.0999999999999996</v>
      </c>
      <c r="G1249" s="39">
        <v>0.46</v>
      </c>
      <c r="H1249" s="39">
        <v>421.3485</v>
      </c>
      <c r="I1249" s="42">
        <f>IF(Table2[[#This Row],[Order Priority]]=Introduction!$B$42,1,0)</f>
        <v>0</v>
      </c>
      <c r="J1249" s="42">
        <f>IF(Table2[[#This Row],[Order Priority]]=Introduction!$B$43,1,0)</f>
        <v>0</v>
      </c>
      <c r="K1249" s="42">
        <f>IF(Table2[[#This Row],[Order Priority]]=Introduction!$B$44,1,0)</f>
        <v>1</v>
      </c>
      <c r="L1249" s="42">
        <f>IF(Table2[[#This Row],[Order Priority]]=Introduction!$B$45,1,0)</f>
        <v>0</v>
      </c>
      <c r="M1249" s="42">
        <f>IF(Table2[[#This Row],[Ship Mode]]=Introduction!$C$42,1,0)</f>
        <v>0</v>
      </c>
      <c r="N1249" s="41">
        <f>IF(Table2[[#This Row],[Ship Mode]]=Introduction!$C$44,1,0)</f>
        <v>1</v>
      </c>
      <c r="O1249" s="41">
        <f>IF(Table2[[#This Row],[Customer Segment]]=Introduction!$D$45,1,0)</f>
        <v>0</v>
      </c>
      <c r="P1249" s="41">
        <f>IF(Table2[[#This Row],[Customer Segment]]=Introduction!$D$42,1,0)</f>
        <v>0</v>
      </c>
      <c r="Q1249" s="41">
        <f>IF(Table2[[#This Row],[Customer Segment]]=Introduction!$D$44,1,0)</f>
        <v>1</v>
      </c>
      <c r="R1249" s="1">
        <v>610.65</v>
      </c>
      <c r="S12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835.65243437370054</v>
      </c>
    </row>
    <row r="1250" spans="1:19" x14ac:dyDescent="0.2">
      <c r="A1250" s="1" t="s">
        <v>23</v>
      </c>
      <c r="B1250" s="1" t="s">
        <v>2</v>
      </c>
      <c r="C1250" s="1" t="s">
        <v>47</v>
      </c>
      <c r="D1250" s="37">
        <v>0.05</v>
      </c>
      <c r="E1250" s="37">
        <v>140.97999999999999</v>
      </c>
      <c r="F1250" s="37">
        <v>36.090000000000003</v>
      </c>
      <c r="G1250" s="37">
        <v>0.77</v>
      </c>
      <c r="H1250" s="37">
        <v>-373.09</v>
      </c>
      <c r="I1250" s="42">
        <f>IF(Table2[[#This Row],[Order Priority]]=Introduction!$B$42,1,0)</f>
        <v>0</v>
      </c>
      <c r="J1250" s="42">
        <f>IF(Table2[[#This Row],[Order Priority]]=Introduction!$B$43,1,0)</f>
        <v>0</v>
      </c>
      <c r="K1250" s="42">
        <f>IF(Table2[[#This Row],[Order Priority]]=Introduction!$B$44,1,0)</f>
        <v>1</v>
      </c>
      <c r="L1250" s="42">
        <f>IF(Table2[[#This Row],[Order Priority]]=Introduction!$B$45,1,0)</f>
        <v>0</v>
      </c>
      <c r="M1250" s="42">
        <f>IF(Table2[[#This Row],[Ship Mode]]=Introduction!$C$42,1,0)</f>
        <v>1</v>
      </c>
      <c r="N1250" s="41">
        <f>IF(Table2[[#This Row],[Ship Mode]]=Introduction!$C$44,1,0)</f>
        <v>0</v>
      </c>
      <c r="O1250" s="41">
        <f>IF(Table2[[#This Row],[Customer Segment]]=Introduction!$D$45,1,0)</f>
        <v>0</v>
      </c>
      <c r="P1250" s="41">
        <f>IF(Table2[[#This Row],[Customer Segment]]=Introduction!$D$42,1,0)</f>
        <v>0</v>
      </c>
      <c r="Q1250" s="41">
        <f>IF(Table2[[#This Row],[Customer Segment]]=Introduction!$D$44,1,0)</f>
        <v>1</v>
      </c>
      <c r="R1250" s="34">
        <v>699.24</v>
      </c>
      <c r="S12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1607.7449897755921</v>
      </c>
    </row>
    <row r="1251" spans="1:19" x14ac:dyDescent="0.2">
      <c r="A1251" s="1" t="s">
        <v>23</v>
      </c>
      <c r="B1251" s="1" t="s">
        <v>2</v>
      </c>
      <c r="C1251" s="1" t="s">
        <v>47</v>
      </c>
      <c r="D1251" s="39">
        <v>0.1</v>
      </c>
      <c r="E1251" s="39">
        <v>212.6</v>
      </c>
      <c r="F1251" s="39">
        <v>110.2</v>
      </c>
      <c r="G1251" s="39">
        <v>0.73</v>
      </c>
      <c r="H1251" s="39">
        <v>-3465.0720000000001</v>
      </c>
      <c r="I1251" s="42">
        <f>IF(Table2[[#This Row],[Order Priority]]=Introduction!$B$42,1,0)</f>
        <v>0</v>
      </c>
      <c r="J1251" s="42">
        <f>IF(Table2[[#This Row],[Order Priority]]=Introduction!$B$43,1,0)</f>
        <v>0</v>
      </c>
      <c r="K1251" s="42">
        <f>IF(Table2[[#This Row],[Order Priority]]=Introduction!$B$44,1,0)</f>
        <v>1</v>
      </c>
      <c r="L1251" s="42">
        <f>IF(Table2[[#This Row],[Order Priority]]=Introduction!$B$45,1,0)</f>
        <v>0</v>
      </c>
      <c r="M1251" s="42">
        <f>IF(Table2[[#This Row],[Ship Mode]]=Introduction!$C$42,1,0)</f>
        <v>1</v>
      </c>
      <c r="N1251" s="41">
        <f>IF(Table2[[#This Row],[Ship Mode]]=Introduction!$C$44,1,0)</f>
        <v>0</v>
      </c>
      <c r="O1251" s="41">
        <f>IF(Table2[[#This Row],[Customer Segment]]=Introduction!$D$45,1,0)</f>
        <v>0</v>
      </c>
      <c r="P1251" s="41">
        <f>IF(Table2[[#This Row],[Customer Segment]]=Introduction!$D$42,1,0)</f>
        <v>0</v>
      </c>
      <c r="Q1251" s="41">
        <f>IF(Table2[[#This Row],[Customer Segment]]=Introduction!$D$44,1,0)</f>
        <v>1</v>
      </c>
      <c r="R1251" s="1">
        <v>2346.0300000000002</v>
      </c>
      <c r="S12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647.93648899077891</v>
      </c>
    </row>
    <row r="1252" spans="1:19" x14ac:dyDescent="0.2">
      <c r="A1252" s="1" t="s">
        <v>92</v>
      </c>
      <c r="B1252" s="1" t="s">
        <v>2</v>
      </c>
      <c r="C1252" s="1" t="s">
        <v>70</v>
      </c>
      <c r="D1252" s="37">
        <v>0.06</v>
      </c>
      <c r="E1252" s="37">
        <v>180.98</v>
      </c>
      <c r="F1252" s="37">
        <v>26.2</v>
      </c>
      <c r="G1252" s="37">
        <v>0.59</v>
      </c>
      <c r="H1252" s="37">
        <v>251.4084</v>
      </c>
      <c r="I1252" s="42">
        <f>IF(Table2[[#This Row],[Order Priority]]=Introduction!$B$42,1,0)</f>
        <v>0</v>
      </c>
      <c r="J1252" s="42">
        <f>IF(Table2[[#This Row],[Order Priority]]=Introduction!$B$43,1,0)</f>
        <v>0</v>
      </c>
      <c r="K1252" s="42">
        <f>IF(Table2[[#This Row],[Order Priority]]=Introduction!$B$44,1,0)</f>
        <v>0</v>
      </c>
      <c r="L1252" s="42">
        <f>IF(Table2[[#This Row],[Order Priority]]=Introduction!$B$45,1,0)</f>
        <v>1</v>
      </c>
      <c r="M1252" s="42">
        <f>IF(Table2[[#This Row],[Ship Mode]]=Introduction!$C$42,1,0)</f>
        <v>1</v>
      </c>
      <c r="N1252" s="41">
        <f>IF(Table2[[#This Row],[Ship Mode]]=Introduction!$C$44,1,0)</f>
        <v>0</v>
      </c>
      <c r="O1252" s="41">
        <f>IF(Table2[[#This Row],[Customer Segment]]=Introduction!$D$45,1,0)</f>
        <v>0</v>
      </c>
      <c r="P1252" s="41">
        <f>IF(Table2[[#This Row],[Customer Segment]]=Introduction!$D$42,1,0)</f>
        <v>0</v>
      </c>
      <c r="Q1252" s="41">
        <f>IF(Table2[[#This Row],[Customer Segment]]=Introduction!$D$44,1,0)</f>
        <v>0</v>
      </c>
      <c r="R1252" s="34">
        <v>929.57</v>
      </c>
      <c r="S12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1845.5555085530632</v>
      </c>
    </row>
    <row r="1253" spans="1:19" x14ac:dyDescent="0.2">
      <c r="A1253" s="1" t="s">
        <v>92</v>
      </c>
      <c r="B1253" s="1" t="s">
        <v>14</v>
      </c>
      <c r="C1253" s="1" t="s">
        <v>15</v>
      </c>
      <c r="D1253" s="39">
        <v>0.03</v>
      </c>
      <c r="E1253" s="39">
        <v>5.28</v>
      </c>
      <c r="F1253" s="39">
        <v>5.61</v>
      </c>
      <c r="G1253" s="39">
        <v>0.4</v>
      </c>
      <c r="H1253" s="39">
        <v>-16.670000000000002</v>
      </c>
      <c r="I1253" s="42">
        <f>IF(Table2[[#This Row],[Order Priority]]=Introduction!$B$42,1,0)</f>
        <v>0</v>
      </c>
      <c r="J1253" s="42">
        <f>IF(Table2[[#This Row],[Order Priority]]=Introduction!$B$43,1,0)</f>
        <v>0</v>
      </c>
      <c r="K1253" s="42">
        <f>IF(Table2[[#This Row],[Order Priority]]=Introduction!$B$44,1,0)</f>
        <v>0</v>
      </c>
      <c r="L1253" s="42">
        <f>IF(Table2[[#This Row],[Order Priority]]=Introduction!$B$45,1,0)</f>
        <v>1</v>
      </c>
      <c r="M1253" s="42">
        <f>IF(Table2[[#This Row],[Ship Mode]]=Introduction!$C$42,1,0)</f>
        <v>0</v>
      </c>
      <c r="N1253" s="41">
        <f>IF(Table2[[#This Row],[Ship Mode]]=Introduction!$C$44,1,0)</f>
        <v>1</v>
      </c>
      <c r="O1253" s="41">
        <f>IF(Table2[[#This Row],[Customer Segment]]=Introduction!$D$45,1,0)</f>
        <v>0</v>
      </c>
      <c r="P1253" s="41">
        <f>IF(Table2[[#This Row],[Customer Segment]]=Introduction!$D$42,1,0)</f>
        <v>1</v>
      </c>
      <c r="Q1253" s="41">
        <f>IF(Table2[[#This Row],[Customer Segment]]=Introduction!$D$44,1,0)</f>
        <v>0</v>
      </c>
      <c r="R1253" s="1">
        <v>32.5</v>
      </c>
      <c r="S12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87.975368394644732</v>
      </c>
    </row>
    <row r="1254" spans="1:19" x14ac:dyDescent="0.2">
      <c r="A1254" s="1" t="s">
        <v>92</v>
      </c>
      <c r="B1254" s="1" t="s">
        <v>14</v>
      </c>
      <c r="C1254" s="1" t="s">
        <v>15</v>
      </c>
      <c r="D1254" s="37">
        <v>0.03</v>
      </c>
      <c r="E1254" s="37">
        <v>5.28</v>
      </c>
      <c r="F1254" s="37">
        <v>5.61</v>
      </c>
      <c r="G1254" s="37">
        <v>0.4</v>
      </c>
      <c r="H1254" s="37">
        <v>-16.670000000000002</v>
      </c>
      <c r="I1254" s="42">
        <f>IF(Table2[[#This Row],[Order Priority]]=Introduction!$B$42,1,0)</f>
        <v>0</v>
      </c>
      <c r="J1254" s="42">
        <f>IF(Table2[[#This Row],[Order Priority]]=Introduction!$B$43,1,0)</f>
        <v>0</v>
      </c>
      <c r="K1254" s="42">
        <f>IF(Table2[[#This Row],[Order Priority]]=Introduction!$B$44,1,0)</f>
        <v>0</v>
      </c>
      <c r="L1254" s="42">
        <f>IF(Table2[[#This Row],[Order Priority]]=Introduction!$B$45,1,0)</f>
        <v>1</v>
      </c>
      <c r="M1254" s="42">
        <f>IF(Table2[[#This Row],[Ship Mode]]=Introduction!$C$42,1,0)</f>
        <v>0</v>
      </c>
      <c r="N1254" s="41">
        <f>IF(Table2[[#This Row],[Ship Mode]]=Introduction!$C$44,1,0)</f>
        <v>1</v>
      </c>
      <c r="O1254" s="41">
        <f>IF(Table2[[#This Row],[Customer Segment]]=Introduction!$D$45,1,0)</f>
        <v>0</v>
      </c>
      <c r="P1254" s="41">
        <f>IF(Table2[[#This Row],[Customer Segment]]=Introduction!$D$42,1,0)</f>
        <v>1</v>
      </c>
      <c r="Q1254" s="41">
        <f>IF(Table2[[#This Row],[Customer Segment]]=Introduction!$D$44,1,0)</f>
        <v>0</v>
      </c>
      <c r="R1254" s="34">
        <v>6.5</v>
      </c>
      <c r="S12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87.975368394644732</v>
      </c>
    </row>
    <row r="1255" spans="1:19" x14ac:dyDescent="0.2">
      <c r="A1255" s="1" t="s">
        <v>92</v>
      </c>
      <c r="B1255" s="1" t="s">
        <v>14</v>
      </c>
      <c r="C1255" s="1" t="s">
        <v>15</v>
      </c>
      <c r="D1255" s="39">
        <v>0.08</v>
      </c>
      <c r="E1255" s="39">
        <v>2.88</v>
      </c>
      <c r="F1255" s="39">
        <v>0.5</v>
      </c>
      <c r="G1255" s="39">
        <v>0.39</v>
      </c>
      <c r="H1255" s="39">
        <v>6.0305999999999997</v>
      </c>
      <c r="I1255" s="42">
        <f>IF(Table2[[#This Row],[Order Priority]]=Introduction!$B$42,1,0)</f>
        <v>0</v>
      </c>
      <c r="J1255" s="42">
        <f>IF(Table2[[#This Row],[Order Priority]]=Introduction!$B$43,1,0)</f>
        <v>0</v>
      </c>
      <c r="K1255" s="42">
        <f>IF(Table2[[#This Row],[Order Priority]]=Introduction!$B$44,1,0)</f>
        <v>0</v>
      </c>
      <c r="L1255" s="42">
        <f>IF(Table2[[#This Row],[Order Priority]]=Introduction!$B$45,1,0)</f>
        <v>1</v>
      </c>
      <c r="M1255" s="42">
        <f>IF(Table2[[#This Row],[Ship Mode]]=Introduction!$C$42,1,0)</f>
        <v>0</v>
      </c>
      <c r="N1255" s="41">
        <f>IF(Table2[[#This Row],[Ship Mode]]=Introduction!$C$44,1,0)</f>
        <v>1</v>
      </c>
      <c r="O1255" s="41">
        <f>IF(Table2[[#This Row],[Customer Segment]]=Introduction!$D$45,1,0)</f>
        <v>0</v>
      </c>
      <c r="P1255" s="41">
        <f>IF(Table2[[#This Row],[Customer Segment]]=Introduction!$D$42,1,0)</f>
        <v>1</v>
      </c>
      <c r="Q1255" s="41">
        <f>IF(Table2[[#This Row],[Customer Segment]]=Introduction!$D$44,1,0)</f>
        <v>0</v>
      </c>
      <c r="R1255" s="1">
        <v>8.74</v>
      </c>
      <c r="S12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-78.889092118160306</v>
      </c>
    </row>
    <row r="1256" spans="1:19" x14ac:dyDescent="0.2">
      <c r="A1256" s="1" t="s">
        <v>46</v>
      </c>
      <c r="B1256" s="1" t="s">
        <v>14</v>
      </c>
      <c r="C1256" s="1" t="s">
        <v>70</v>
      </c>
      <c r="D1256" s="37">
        <v>0.06</v>
      </c>
      <c r="E1256" s="37">
        <v>3.36</v>
      </c>
      <c r="F1256" s="37">
        <v>6.27</v>
      </c>
      <c r="G1256" s="37">
        <v>0.4</v>
      </c>
      <c r="H1256" s="37">
        <v>-24.057539999999999</v>
      </c>
      <c r="I1256" s="42">
        <f>IF(Table2[[#This Row],[Order Priority]]=Introduction!$B$42,1,0)</f>
        <v>0</v>
      </c>
      <c r="J1256" s="42">
        <f>IF(Table2[[#This Row],[Order Priority]]=Introduction!$B$43,1,0)</f>
        <v>0</v>
      </c>
      <c r="K1256" s="42">
        <f>IF(Table2[[#This Row],[Order Priority]]=Introduction!$B$44,1,0)</f>
        <v>0</v>
      </c>
      <c r="L1256" s="42">
        <f>IF(Table2[[#This Row],[Order Priority]]=Introduction!$B$45,1,0)</f>
        <v>0</v>
      </c>
      <c r="M1256" s="42">
        <f>IF(Table2[[#This Row],[Ship Mode]]=Introduction!$C$42,1,0)</f>
        <v>0</v>
      </c>
      <c r="N1256" s="41">
        <f>IF(Table2[[#This Row],[Ship Mode]]=Introduction!$C$44,1,0)</f>
        <v>1</v>
      </c>
      <c r="O1256" s="41">
        <f>IF(Table2[[#This Row],[Customer Segment]]=Introduction!$D$45,1,0)</f>
        <v>0</v>
      </c>
      <c r="P1256" s="41">
        <f>IF(Table2[[#This Row],[Customer Segment]]=Introduction!$D$42,1,0)</f>
        <v>0</v>
      </c>
      <c r="Q1256" s="41">
        <f>IF(Table2[[#This Row],[Customer Segment]]=Introduction!$D$44,1,0)</f>
        <v>0</v>
      </c>
      <c r="R1256" s="34">
        <v>8.82</v>
      </c>
      <c r="S12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290.01327475253055</v>
      </c>
    </row>
    <row r="1257" spans="1:19" x14ac:dyDescent="0.2">
      <c r="A1257" s="1" t="s">
        <v>46</v>
      </c>
      <c r="B1257" s="1" t="s">
        <v>14</v>
      </c>
      <c r="C1257" s="1" t="s">
        <v>70</v>
      </c>
      <c r="D1257" s="39">
        <v>7.0000000000000007E-2</v>
      </c>
      <c r="E1257" s="39">
        <v>699.99</v>
      </c>
      <c r="F1257" s="39">
        <v>24.49</v>
      </c>
      <c r="G1257" s="39">
        <v>0.41</v>
      </c>
      <c r="H1257" s="39">
        <v>2583.5614799999998</v>
      </c>
      <c r="I1257" s="42">
        <f>IF(Table2[[#This Row],[Order Priority]]=Introduction!$B$42,1,0)</f>
        <v>0</v>
      </c>
      <c r="J1257" s="42">
        <f>IF(Table2[[#This Row],[Order Priority]]=Introduction!$B$43,1,0)</f>
        <v>0</v>
      </c>
      <c r="K1257" s="42">
        <f>IF(Table2[[#This Row],[Order Priority]]=Introduction!$B$44,1,0)</f>
        <v>0</v>
      </c>
      <c r="L1257" s="42">
        <f>IF(Table2[[#This Row],[Order Priority]]=Introduction!$B$45,1,0)</f>
        <v>0</v>
      </c>
      <c r="M1257" s="42">
        <f>IF(Table2[[#This Row],[Ship Mode]]=Introduction!$C$42,1,0)</f>
        <v>0</v>
      </c>
      <c r="N1257" s="41">
        <f>IF(Table2[[#This Row],[Ship Mode]]=Introduction!$C$44,1,0)</f>
        <v>1</v>
      </c>
      <c r="O1257" s="41">
        <f>IF(Table2[[#This Row],[Customer Segment]]=Introduction!$D$45,1,0)</f>
        <v>0</v>
      </c>
      <c r="P1257" s="41">
        <f>IF(Table2[[#This Row],[Customer Segment]]=Introduction!$D$42,1,0)</f>
        <v>0</v>
      </c>
      <c r="Q1257" s="41">
        <f>IF(Table2[[#This Row],[Customer Segment]]=Introduction!$D$44,1,0)</f>
        <v>0</v>
      </c>
      <c r="R1257" s="1">
        <v>5976.09</v>
      </c>
      <c r="S12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5648.2386598125413</v>
      </c>
    </row>
    <row r="1258" spans="1:19" x14ac:dyDescent="0.2">
      <c r="A1258" s="1" t="s">
        <v>1</v>
      </c>
      <c r="B1258" s="1" t="s">
        <v>14</v>
      </c>
      <c r="C1258" s="1" t="s">
        <v>47</v>
      </c>
      <c r="D1258" s="37">
        <v>0.04</v>
      </c>
      <c r="E1258" s="37">
        <v>2.52</v>
      </c>
      <c r="F1258" s="37">
        <v>1.92</v>
      </c>
      <c r="G1258" s="37">
        <v>0.82</v>
      </c>
      <c r="H1258" s="37">
        <v>-8.2080000000000002</v>
      </c>
      <c r="I1258" s="42">
        <f>IF(Table2[[#This Row],[Order Priority]]=Introduction!$B$42,1,0)</f>
        <v>1</v>
      </c>
      <c r="J1258" s="42">
        <f>IF(Table2[[#This Row],[Order Priority]]=Introduction!$B$43,1,0)</f>
        <v>0</v>
      </c>
      <c r="K1258" s="42">
        <f>IF(Table2[[#This Row],[Order Priority]]=Introduction!$B$44,1,0)</f>
        <v>0</v>
      </c>
      <c r="L1258" s="42">
        <f>IF(Table2[[#This Row],[Order Priority]]=Introduction!$B$45,1,0)</f>
        <v>0</v>
      </c>
      <c r="M1258" s="42">
        <f>IF(Table2[[#This Row],[Ship Mode]]=Introduction!$C$42,1,0)</f>
        <v>0</v>
      </c>
      <c r="N1258" s="41">
        <f>IF(Table2[[#This Row],[Ship Mode]]=Introduction!$C$44,1,0)</f>
        <v>1</v>
      </c>
      <c r="O1258" s="41">
        <f>IF(Table2[[#This Row],[Customer Segment]]=Introduction!$D$45,1,0)</f>
        <v>0</v>
      </c>
      <c r="P1258" s="41">
        <f>IF(Table2[[#This Row],[Customer Segment]]=Introduction!$D$42,1,0)</f>
        <v>0</v>
      </c>
      <c r="Q1258" s="41">
        <f>IF(Table2[[#This Row],[Customer Segment]]=Introduction!$D$44,1,0)</f>
        <v>1</v>
      </c>
      <c r="R1258" s="34">
        <v>3.13</v>
      </c>
      <c r="S12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665.11572178079928</v>
      </c>
    </row>
    <row r="1259" spans="1:19" x14ac:dyDescent="0.2">
      <c r="A1259" s="1" t="s">
        <v>1</v>
      </c>
      <c r="B1259" s="1" t="s">
        <v>14</v>
      </c>
      <c r="C1259" s="1" t="s">
        <v>15</v>
      </c>
      <c r="D1259" s="39">
        <v>7.0000000000000007E-2</v>
      </c>
      <c r="E1259" s="39">
        <v>5.58</v>
      </c>
      <c r="F1259" s="39">
        <v>1.99</v>
      </c>
      <c r="G1259" s="39">
        <v>0.46</v>
      </c>
      <c r="H1259" s="39">
        <v>23.045999999999999</v>
      </c>
      <c r="I1259" s="42">
        <f>IF(Table2[[#This Row],[Order Priority]]=Introduction!$B$42,1,0)</f>
        <v>1</v>
      </c>
      <c r="J1259" s="42">
        <f>IF(Table2[[#This Row],[Order Priority]]=Introduction!$B$43,1,0)</f>
        <v>0</v>
      </c>
      <c r="K1259" s="42">
        <f>IF(Table2[[#This Row],[Order Priority]]=Introduction!$B$44,1,0)</f>
        <v>0</v>
      </c>
      <c r="L1259" s="42">
        <f>IF(Table2[[#This Row],[Order Priority]]=Introduction!$B$45,1,0)</f>
        <v>0</v>
      </c>
      <c r="M1259" s="42">
        <f>IF(Table2[[#This Row],[Ship Mode]]=Introduction!$C$42,1,0)</f>
        <v>0</v>
      </c>
      <c r="N1259" s="41">
        <f>IF(Table2[[#This Row],[Ship Mode]]=Introduction!$C$44,1,0)</f>
        <v>1</v>
      </c>
      <c r="O1259" s="41">
        <f>IF(Table2[[#This Row],[Customer Segment]]=Introduction!$D$45,1,0)</f>
        <v>0</v>
      </c>
      <c r="P1259" s="41">
        <f>IF(Table2[[#This Row],[Customer Segment]]=Introduction!$D$42,1,0)</f>
        <v>1</v>
      </c>
      <c r="Q1259" s="41">
        <f>IF(Table2[[#This Row],[Customer Segment]]=Introduction!$D$44,1,0)</f>
        <v>0</v>
      </c>
      <c r="R1259" s="1">
        <v>121.46</v>
      </c>
      <c r="S12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330.2166772095527</v>
      </c>
    </row>
    <row r="1260" spans="1:19" x14ac:dyDescent="0.2">
      <c r="A1260" s="1" t="s">
        <v>13</v>
      </c>
      <c r="B1260" s="1" t="s">
        <v>14</v>
      </c>
      <c r="C1260" s="1" t="s">
        <v>47</v>
      </c>
      <c r="D1260" s="37">
        <v>0.04</v>
      </c>
      <c r="E1260" s="37">
        <v>9.06</v>
      </c>
      <c r="F1260" s="37">
        <v>9.86</v>
      </c>
      <c r="G1260" s="37">
        <v>0.4</v>
      </c>
      <c r="H1260" s="37">
        <v>-53.25</v>
      </c>
      <c r="I1260" s="42">
        <f>IF(Table2[[#This Row],[Order Priority]]=Introduction!$B$42,1,0)</f>
        <v>0</v>
      </c>
      <c r="J1260" s="42">
        <f>IF(Table2[[#This Row],[Order Priority]]=Introduction!$B$43,1,0)</f>
        <v>1</v>
      </c>
      <c r="K1260" s="42">
        <f>IF(Table2[[#This Row],[Order Priority]]=Introduction!$B$44,1,0)</f>
        <v>0</v>
      </c>
      <c r="L1260" s="42">
        <f>IF(Table2[[#This Row],[Order Priority]]=Introduction!$B$45,1,0)</f>
        <v>0</v>
      </c>
      <c r="M1260" s="42">
        <f>IF(Table2[[#This Row],[Ship Mode]]=Introduction!$C$42,1,0)</f>
        <v>0</v>
      </c>
      <c r="N1260" s="41">
        <f>IF(Table2[[#This Row],[Ship Mode]]=Introduction!$C$44,1,0)</f>
        <v>1</v>
      </c>
      <c r="O1260" s="41">
        <f>IF(Table2[[#This Row],[Customer Segment]]=Introduction!$D$45,1,0)</f>
        <v>0</v>
      </c>
      <c r="P1260" s="41">
        <f>IF(Table2[[#This Row],[Customer Segment]]=Introduction!$D$42,1,0)</f>
        <v>0</v>
      </c>
      <c r="Q1260" s="41">
        <f>IF(Table2[[#This Row],[Customer Segment]]=Introduction!$D$44,1,0)</f>
        <v>1</v>
      </c>
      <c r="R1260" s="34">
        <v>30.87</v>
      </c>
      <c r="S12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217.34201657647702</v>
      </c>
    </row>
    <row r="1261" spans="1:19" x14ac:dyDescent="0.2">
      <c r="A1261" s="1" t="s">
        <v>13</v>
      </c>
      <c r="B1261" s="1" t="s">
        <v>14</v>
      </c>
      <c r="C1261" s="1" t="s">
        <v>47</v>
      </c>
      <c r="D1261" s="39">
        <v>0.04</v>
      </c>
      <c r="E1261" s="39">
        <v>14.27</v>
      </c>
      <c r="F1261" s="39">
        <v>7.27</v>
      </c>
      <c r="G1261" s="39">
        <v>0.38</v>
      </c>
      <c r="H1261" s="39">
        <v>2.125</v>
      </c>
      <c r="I1261" s="42">
        <f>IF(Table2[[#This Row],[Order Priority]]=Introduction!$B$42,1,0)</f>
        <v>0</v>
      </c>
      <c r="J1261" s="42">
        <f>IF(Table2[[#This Row],[Order Priority]]=Introduction!$B$43,1,0)</f>
        <v>1</v>
      </c>
      <c r="K1261" s="42">
        <f>IF(Table2[[#This Row],[Order Priority]]=Introduction!$B$44,1,0)</f>
        <v>0</v>
      </c>
      <c r="L1261" s="42">
        <f>IF(Table2[[#This Row],[Order Priority]]=Introduction!$B$45,1,0)</f>
        <v>0</v>
      </c>
      <c r="M1261" s="42">
        <f>IF(Table2[[#This Row],[Ship Mode]]=Introduction!$C$42,1,0)</f>
        <v>0</v>
      </c>
      <c r="N1261" s="41">
        <f>IF(Table2[[#This Row],[Ship Mode]]=Introduction!$C$44,1,0)</f>
        <v>1</v>
      </c>
      <c r="O1261" s="41">
        <f>IF(Table2[[#This Row],[Customer Segment]]=Introduction!$D$45,1,0)</f>
        <v>0</v>
      </c>
      <c r="P1261" s="41">
        <f>IF(Table2[[#This Row],[Customer Segment]]=Introduction!$D$42,1,0)</f>
        <v>0</v>
      </c>
      <c r="Q1261" s="41">
        <f>IF(Table2[[#This Row],[Customer Segment]]=Introduction!$D$44,1,0)</f>
        <v>1</v>
      </c>
      <c r="R1261" s="1">
        <v>45.24</v>
      </c>
      <c r="S12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202.16170478148115</v>
      </c>
    </row>
    <row r="1262" spans="1:19" x14ac:dyDescent="0.2">
      <c r="A1262" s="1" t="s">
        <v>23</v>
      </c>
      <c r="B1262" s="1" t="s">
        <v>14</v>
      </c>
      <c r="C1262" s="1" t="s">
        <v>3</v>
      </c>
      <c r="D1262" s="37">
        <v>0.03</v>
      </c>
      <c r="E1262" s="37">
        <v>35.409999999999997</v>
      </c>
      <c r="F1262" s="37">
        <v>1.99</v>
      </c>
      <c r="G1262" s="37">
        <v>0.43</v>
      </c>
      <c r="H1262" s="37">
        <v>1912.422</v>
      </c>
      <c r="I1262" s="42">
        <f>IF(Table2[[#This Row],[Order Priority]]=Introduction!$B$42,1,0)</f>
        <v>0</v>
      </c>
      <c r="J1262" s="42">
        <f>IF(Table2[[#This Row],[Order Priority]]=Introduction!$B$43,1,0)</f>
        <v>0</v>
      </c>
      <c r="K1262" s="42">
        <f>IF(Table2[[#This Row],[Order Priority]]=Introduction!$B$44,1,0)</f>
        <v>1</v>
      </c>
      <c r="L1262" s="42">
        <f>IF(Table2[[#This Row],[Order Priority]]=Introduction!$B$45,1,0)</f>
        <v>0</v>
      </c>
      <c r="M1262" s="42">
        <f>IF(Table2[[#This Row],[Ship Mode]]=Introduction!$C$42,1,0)</f>
        <v>0</v>
      </c>
      <c r="N1262" s="41">
        <f>IF(Table2[[#This Row],[Ship Mode]]=Introduction!$C$44,1,0)</f>
        <v>1</v>
      </c>
      <c r="O1262" s="41">
        <f>IF(Table2[[#This Row],[Customer Segment]]=Introduction!$D$45,1,0)</f>
        <v>1</v>
      </c>
      <c r="P1262" s="41">
        <f>IF(Table2[[#This Row],[Customer Segment]]=Introduction!$D$42,1,0)</f>
        <v>0</v>
      </c>
      <c r="Q1262" s="41">
        <f>IF(Table2[[#This Row],[Customer Segment]]=Introduction!$D$44,1,0)</f>
        <v>0</v>
      </c>
      <c r="R1262" s="34">
        <v>367.52</v>
      </c>
      <c r="S12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2169.6032150961851</v>
      </c>
    </row>
    <row r="1263" spans="1:19" x14ac:dyDescent="0.2">
      <c r="A1263" s="1" t="s">
        <v>23</v>
      </c>
      <c r="B1263" s="1" t="s">
        <v>14</v>
      </c>
      <c r="C1263" s="1" t="s">
        <v>3</v>
      </c>
      <c r="D1263" s="39">
        <v>0</v>
      </c>
      <c r="E1263" s="39">
        <v>142.86000000000001</v>
      </c>
      <c r="F1263" s="39">
        <v>19.989999999999998</v>
      </c>
      <c r="G1263" s="39">
        <v>0.56000000000000005</v>
      </c>
      <c r="H1263" s="39">
        <v>-739.32600000000002</v>
      </c>
      <c r="I1263" s="42">
        <f>IF(Table2[[#This Row],[Order Priority]]=Introduction!$B$42,1,0)</f>
        <v>0</v>
      </c>
      <c r="J1263" s="42">
        <f>IF(Table2[[#This Row],[Order Priority]]=Introduction!$B$43,1,0)</f>
        <v>0</v>
      </c>
      <c r="K1263" s="42">
        <f>IF(Table2[[#This Row],[Order Priority]]=Introduction!$B$44,1,0)</f>
        <v>1</v>
      </c>
      <c r="L1263" s="42">
        <f>IF(Table2[[#This Row],[Order Priority]]=Introduction!$B$45,1,0)</f>
        <v>0</v>
      </c>
      <c r="M1263" s="42">
        <f>IF(Table2[[#This Row],[Ship Mode]]=Introduction!$C$42,1,0)</f>
        <v>0</v>
      </c>
      <c r="N1263" s="41">
        <f>IF(Table2[[#This Row],[Ship Mode]]=Introduction!$C$44,1,0)</f>
        <v>1</v>
      </c>
      <c r="O1263" s="41">
        <f>IF(Table2[[#This Row],[Customer Segment]]=Introduction!$D$45,1,0)</f>
        <v>1</v>
      </c>
      <c r="P1263" s="41">
        <f>IF(Table2[[#This Row],[Customer Segment]]=Introduction!$D$42,1,0)</f>
        <v>0</v>
      </c>
      <c r="Q1263" s="41">
        <f>IF(Table2[[#This Row],[Customer Segment]]=Introduction!$D$44,1,0)</f>
        <v>0</v>
      </c>
      <c r="R1263" s="1">
        <v>1576.35</v>
      </c>
      <c r="S12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416.19205294903787</v>
      </c>
    </row>
    <row r="1264" spans="1:19" x14ac:dyDescent="0.2">
      <c r="A1264" s="1" t="s">
        <v>46</v>
      </c>
      <c r="B1264" s="1" t="s">
        <v>63</v>
      </c>
      <c r="C1264" s="1" t="s">
        <v>15</v>
      </c>
      <c r="D1264" s="37">
        <v>0</v>
      </c>
      <c r="E1264" s="37">
        <v>2.88</v>
      </c>
      <c r="F1264" s="37">
        <v>0.7</v>
      </c>
      <c r="G1264" s="37">
        <v>0.56000000000000005</v>
      </c>
      <c r="H1264" s="37">
        <v>-0.11</v>
      </c>
      <c r="I1264" s="42">
        <f>IF(Table2[[#This Row],[Order Priority]]=Introduction!$B$42,1,0)</f>
        <v>0</v>
      </c>
      <c r="J1264" s="42">
        <f>IF(Table2[[#This Row],[Order Priority]]=Introduction!$B$43,1,0)</f>
        <v>0</v>
      </c>
      <c r="K1264" s="42">
        <f>IF(Table2[[#This Row],[Order Priority]]=Introduction!$B$44,1,0)</f>
        <v>0</v>
      </c>
      <c r="L1264" s="42">
        <f>IF(Table2[[#This Row],[Order Priority]]=Introduction!$B$45,1,0)</f>
        <v>0</v>
      </c>
      <c r="M1264" s="42">
        <f>IF(Table2[[#This Row],[Ship Mode]]=Introduction!$C$42,1,0)</f>
        <v>0</v>
      </c>
      <c r="N1264" s="41">
        <f>IF(Table2[[#This Row],[Ship Mode]]=Introduction!$C$44,1,0)</f>
        <v>0</v>
      </c>
      <c r="O1264" s="41">
        <f>IF(Table2[[#This Row],[Customer Segment]]=Introduction!$D$45,1,0)</f>
        <v>0</v>
      </c>
      <c r="P1264" s="41">
        <f>IF(Table2[[#This Row],[Customer Segment]]=Introduction!$D$42,1,0)</f>
        <v>1</v>
      </c>
      <c r="Q1264" s="41">
        <f>IF(Table2[[#This Row],[Customer Segment]]=Introduction!$D$44,1,0)</f>
        <v>0</v>
      </c>
      <c r="R1264" s="34">
        <v>7.96</v>
      </c>
      <c r="S12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220.56922164784626</v>
      </c>
    </row>
    <row r="1265" spans="1:19" x14ac:dyDescent="0.2">
      <c r="A1265" s="1" t="s">
        <v>1</v>
      </c>
      <c r="B1265" s="1" t="s">
        <v>14</v>
      </c>
      <c r="C1265" s="1" t="s">
        <v>15</v>
      </c>
      <c r="D1265" s="39">
        <v>0</v>
      </c>
      <c r="E1265" s="39">
        <v>4.37</v>
      </c>
      <c r="F1265" s="39">
        <v>5.15</v>
      </c>
      <c r="G1265" s="39">
        <v>0.59</v>
      </c>
      <c r="H1265" s="39">
        <v>-150.2604</v>
      </c>
      <c r="I1265" s="42">
        <f>IF(Table2[[#This Row],[Order Priority]]=Introduction!$B$42,1,0)</f>
        <v>1</v>
      </c>
      <c r="J1265" s="42">
        <f>IF(Table2[[#This Row],[Order Priority]]=Introduction!$B$43,1,0)</f>
        <v>0</v>
      </c>
      <c r="K1265" s="42">
        <f>IF(Table2[[#This Row],[Order Priority]]=Introduction!$B$44,1,0)</f>
        <v>0</v>
      </c>
      <c r="L1265" s="42">
        <f>IF(Table2[[#This Row],[Order Priority]]=Introduction!$B$45,1,0)</f>
        <v>0</v>
      </c>
      <c r="M1265" s="42">
        <f>IF(Table2[[#This Row],[Ship Mode]]=Introduction!$C$42,1,0)</f>
        <v>0</v>
      </c>
      <c r="N1265" s="41">
        <f>IF(Table2[[#This Row],[Ship Mode]]=Introduction!$C$44,1,0)</f>
        <v>1</v>
      </c>
      <c r="O1265" s="41">
        <f>IF(Table2[[#This Row],[Customer Segment]]=Introduction!$D$45,1,0)</f>
        <v>0</v>
      </c>
      <c r="P1265" s="41">
        <f>IF(Table2[[#This Row],[Customer Segment]]=Introduction!$D$42,1,0)</f>
        <v>1</v>
      </c>
      <c r="Q1265" s="41">
        <f>IF(Table2[[#This Row],[Customer Segment]]=Introduction!$D$44,1,0)</f>
        <v>0</v>
      </c>
      <c r="R1265" s="1">
        <v>87.85</v>
      </c>
      <c r="S12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390.60827962002924</v>
      </c>
    </row>
    <row r="1266" spans="1:19" x14ac:dyDescent="0.2">
      <c r="A1266" s="1" t="s">
        <v>1</v>
      </c>
      <c r="B1266" s="1" t="s">
        <v>2</v>
      </c>
      <c r="C1266" s="1" t="s">
        <v>15</v>
      </c>
      <c r="D1266" s="37">
        <v>0.01</v>
      </c>
      <c r="E1266" s="37">
        <v>500.98</v>
      </c>
      <c r="F1266" s="37">
        <v>56</v>
      </c>
      <c r="G1266" s="37">
        <v>0.6</v>
      </c>
      <c r="H1266" s="37">
        <v>4899.1288000000004</v>
      </c>
      <c r="I1266" s="42">
        <f>IF(Table2[[#This Row],[Order Priority]]=Introduction!$B$42,1,0)</f>
        <v>1</v>
      </c>
      <c r="J1266" s="42">
        <f>IF(Table2[[#This Row],[Order Priority]]=Introduction!$B$43,1,0)</f>
        <v>0</v>
      </c>
      <c r="K1266" s="42">
        <f>IF(Table2[[#This Row],[Order Priority]]=Introduction!$B$44,1,0)</f>
        <v>0</v>
      </c>
      <c r="L1266" s="42">
        <f>IF(Table2[[#This Row],[Order Priority]]=Introduction!$B$45,1,0)</f>
        <v>0</v>
      </c>
      <c r="M1266" s="42">
        <f>IF(Table2[[#This Row],[Ship Mode]]=Introduction!$C$42,1,0)</f>
        <v>1</v>
      </c>
      <c r="N1266" s="41">
        <f>IF(Table2[[#This Row],[Ship Mode]]=Introduction!$C$44,1,0)</f>
        <v>0</v>
      </c>
      <c r="O1266" s="41">
        <f>IF(Table2[[#This Row],[Customer Segment]]=Introduction!$D$45,1,0)</f>
        <v>0</v>
      </c>
      <c r="P1266" s="41">
        <f>IF(Table2[[#This Row],[Customer Segment]]=Introduction!$D$42,1,0)</f>
        <v>1</v>
      </c>
      <c r="Q1266" s="41">
        <f>IF(Table2[[#This Row],[Customer Segment]]=Introduction!$D$44,1,0)</f>
        <v>0</v>
      </c>
      <c r="R1266" s="34">
        <v>7429.63</v>
      </c>
      <c r="S12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8720.8755712662805</v>
      </c>
    </row>
    <row r="1267" spans="1:19" x14ac:dyDescent="0.2">
      <c r="A1267" s="1" t="s">
        <v>1</v>
      </c>
      <c r="B1267" s="1" t="s">
        <v>14</v>
      </c>
      <c r="C1267" s="1" t="s">
        <v>15</v>
      </c>
      <c r="D1267" s="39">
        <v>0.02</v>
      </c>
      <c r="E1267" s="39">
        <v>12.58</v>
      </c>
      <c r="F1267" s="39">
        <v>5.16</v>
      </c>
      <c r="G1267" s="39">
        <v>0.43</v>
      </c>
      <c r="H1267" s="39">
        <v>44.712000000000003</v>
      </c>
      <c r="I1267" s="42">
        <f>IF(Table2[[#This Row],[Order Priority]]=Introduction!$B$42,1,0)</f>
        <v>1</v>
      </c>
      <c r="J1267" s="42">
        <f>IF(Table2[[#This Row],[Order Priority]]=Introduction!$B$43,1,0)</f>
        <v>0</v>
      </c>
      <c r="K1267" s="42">
        <f>IF(Table2[[#This Row],[Order Priority]]=Introduction!$B$44,1,0)</f>
        <v>0</v>
      </c>
      <c r="L1267" s="42">
        <f>IF(Table2[[#This Row],[Order Priority]]=Introduction!$B$45,1,0)</f>
        <v>0</v>
      </c>
      <c r="M1267" s="42">
        <f>IF(Table2[[#This Row],[Ship Mode]]=Introduction!$C$42,1,0)</f>
        <v>0</v>
      </c>
      <c r="N1267" s="41">
        <f>IF(Table2[[#This Row],[Ship Mode]]=Introduction!$C$44,1,0)</f>
        <v>1</v>
      </c>
      <c r="O1267" s="41">
        <f>IF(Table2[[#This Row],[Customer Segment]]=Introduction!$D$45,1,0)</f>
        <v>0</v>
      </c>
      <c r="P1267" s="41">
        <f>IF(Table2[[#This Row],[Customer Segment]]=Introduction!$D$42,1,0)</f>
        <v>1</v>
      </c>
      <c r="Q1267" s="41">
        <f>IF(Table2[[#This Row],[Customer Segment]]=Introduction!$D$44,1,0)</f>
        <v>0</v>
      </c>
      <c r="R1267" s="1">
        <v>224.29</v>
      </c>
      <c r="S12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470.05860106833148</v>
      </c>
    </row>
    <row r="1268" spans="1:19" x14ac:dyDescent="0.2">
      <c r="A1268" s="1" t="s">
        <v>1</v>
      </c>
      <c r="B1268" s="1" t="s">
        <v>14</v>
      </c>
      <c r="C1268" s="1" t="s">
        <v>15</v>
      </c>
      <c r="D1268" s="37">
        <v>0.1</v>
      </c>
      <c r="E1268" s="37">
        <v>7.7</v>
      </c>
      <c r="F1268" s="37">
        <v>3.68</v>
      </c>
      <c r="G1268" s="37">
        <v>0.52</v>
      </c>
      <c r="H1268" s="37">
        <v>-22.626000000000001</v>
      </c>
      <c r="I1268" s="42">
        <f>IF(Table2[[#This Row],[Order Priority]]=Introduction!$B$42,1,0)</f>
        <v>1</v>
      </c>
      <c r="J1268" s="42">
        <f>IF(Table2[[#This Row],[Order Priority]]=Introduction!$B$43,1,0)</f>
        <v>0</v>
      </c>
      <c r="K1268" s="42">
        <f>IF(Table2[[#This Row],[Order Priority]]=Introduction!$B$44,1,0)</f>
        <v>0</v>
      </c>
      <c r="L1268" s="42">
        <f>IF(Table2[[#This Row],[Order Priority]]=Introduction!$B$45,1,0)</f>
        <v>0</v>
      </c>
      <c r="M1268" s="42">
        <f>IF(Table2[[#This Row],[Ship Mode]]=Introduction!$C$42,1,0)</f>
        <v>0</v>
      </c>
      <c r="N1268" s="41">
        <f>IF(Table2[[#This Row],[Ship Mode]]=Introduction!$C$44,1,0)</f>
        <v>1</v>
      </c>
      <c r="O1268" s="41">
        <f>IF(Table2[[#This Row],[Customer Segment]]=Introduction!$D$45,1,0)</f>
        <v>0</v>
      </c>
      <c r="P1268" s="41">
        <f>IF(Table2[[#This Row],[Customer Segment]]=Introduction!$D$42,1,0)</f>
        <v>1</v>
      </c>
      <c r="Q1268" s="41">
        <f>IF(Table2[[#This Row],[Customer Segment]]=Introduction!$D$44,1,0)</f>
        <v>0</v>
      </c>
      <c r="R1268" s="34">
        <v>51.2</v>
      </c>
      <c r="S12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366.84606449257478</v>
      </c>
    </row>
    <row r="1269" spans="1:19" x14ac:dyDescent="0.2">
      <c r="A1269" s="1" t="s">
        <v>1</v>
      </c>
      <c r="B1269" s="1" t="s">
        <v>2</v>
      </c>
      <c r="C1269" s="1" t="s">
        <v>15</v>
      </c>
      <c r="D1269" s="39">
        <v>0.01</v>
      </c>
      <c r="E1269" s="39">
        <v>500.98</v>
      </c>
      <c r="F1269" s="39">
        <v>56</v>
      </c>
      <c r="G1269" s="39">
        <v>0.6</v>
      </c>
      <c r="H1269" s="39">
        <v>4260.1120000000001</v>
      </c>
      <c r="I1269" s="42">
        <f>IF(Table2[[#This Row],[Order Priority]]=Introduction!$B$42,1,0)</f>
        <v>1</v>
      </c>
      <c r="J1269" s="42">
        <f>IF(Table2[[#This Row],[Order Priority]]=Introduction!$B$43,1,0)</f>
        <v>0</v>
      </c>
      <c r="K1269" s="42">
        <f>IF(Table2[[#This Row],[Order Priority]]=Introduction!$B$44,1,0)</f>
        <v>0</v>
      </c>
      <c r="L1269" s="42">
        <f>IF(Table2[[#This Row],[Order Priority]]=Introduction!$B$45,1,0)</f>
        <v>0</v>
      </c>
      <c r="M1269" s="42">
        <f>IF(Table2[[#This Row],[Ship Mode]]=Introduction!$C$42,1,0)</f>
        <v>1</v>
      </c>
      <c r="N1269" s="41">
        <f>IF(Table2[[#This Row],[Ship Mode]]=Introduction!$C$44,1,0)</f>
        <v>0</v>
      </c>
      <c r="O1269" s="41">
        <f>IF(Table2[[#This Row],[Customer Segment]]=Introduction!$D$45,1,0)</f>
        <v>0</v>
      </c>
      <c r="P1269" s="41">
        <f>IF(Table2[[#This Row],[Customer Segment]]=Introduction!$D$42,1,0)</f>
        <v>1</v>
      </c>
      <c r="Q1269" s="41">
        <f>IF(Table2[[#This Row],[Customer Segment]]=Introduction!$D$44,1,0)</f>
        <v>0</v>
      </c>
      <c r="R1269" s="1">
        <v>29718.53</v>
      </c>
      <c r="S12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8066.5059310318129</v>
      </c>
    </row>
    <row r="1270" spans="1:19" x14ac:dyDescent="0.2">
      <c r="A1270" s="1" t="s">
        <v>1</v>
      </c>
      <c r="B1270" s="1" t="s">
        <v>14</v>
      </c>
      <c r="C1270" s="1" t="s">
        <v>15</v>
      </c>
      <c r="D1270" s="37">
        <v>0.1</v>
      </c>
      <c r="E1270" s="37">
        <v>7.7</v>
      </c>
      <c r="F1270" s="37">
        <v>3.68</v>
      </c>
      <c r="G1270" s="37">
        <v>0.52</v>
      </c>
      <c r="H1270" s="37">
        <v>-25.14</v>
      </c>
      <c r="I1270" s="42">
        <f>IF(Table2[[#This Row],[Order Priority]]=Introduction!$B$42,1,0)</f>
        <v>1</v>
      </c>
      <c r="J1270" s="42">
        <f>IF(Table2[[#This Row],[Order Priority]]=Introduction!$B$43,1,0)</f>
        <v>0</v>
      </c>
      <c r="K1270" s="42">
        <f>IF(Table2[[#This Row],[Order Priority]]=Introduction!$B$44,1,0)</f>
        <v>0</v>
      </c>
      <c r="L1270" s="42">
        <f>IF(Table2[[#This Row],[Order Priority]]=Introduction!$B$45,1,0)</f>
        <v>0</v>
      </c>
      <c r="M1270" s="42">
        <f>IF(Table2[[#This Row],[Ship Mode]]=Introduction!$C$42,1,0)</f>
        <v>0</v>
      </c>
      <c r="N1270" s="41">
        <f>IF(Table2[[#This Row],[Ship Mode]]=Introduction!$C$44,1,0)</f>
        <v>1</v>
      </c>
      <c r="O1270" s="41">
        <f>IF(Table2[[#This Row],[Customer Segment]]=Introduction!$D$45,1,0)</f>
        <v>0</v>
      </c>
      <c r="P1270" s="41">
        <f>IF(Table2[[#This Row],[Customer Segment]]=Introduction!$D$42,1,0)</f>
        <v>1</v>
      </c>
      <c r="Q1270" s="41">
        <f>IF(Table2[[#This Row],[Customer Segment]]=Introduction!$D$44,1,0)</f>
        <v>0</v>
      </c>
      <c r="R1270" s="34">
        <v>197.48</v>
      </c>
      <c r="S12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364.27166382650552</v>
      </c>
    </row>
    <row r="1271" spans="1:19" x14ac:dyDescent="0.2">
      <c r="A1271" s="1" t="s">
        <v>1</v>
      </c>
      <c r="B1271" s="1" t="s">
        <v>63</v>
      </c>
      <c r="C1271" s="1" t="s">
        <v>47</v>
      </c>
      <c r="D1271" s="39">
        <v>0.05</v>
      </c>
      <c r="E1271" s="39">
        <v>3.14</v>
      </c>
      <c r="F1271" s="39">
        <v>1.92</v>
      </c>
      <c r="G1271" s="39">
        <v>0.84</v>
      </c>
      <c r="H1271" s="39">
        <v>1628.37</v>
      </c>
      <c r="I1271" s="42">
        <f>IF(Table2[[#This Row],[Order Priority]]=Introduction!$B$42,1,0)</f>
        <v>1</v>
      </c>
      <c r="J1271" s="42">
        <f>IF(Table2[[#This Row],[Order Priority]]=Introduction!$B$43,1,0)</f>
        <v>0</v>
      </c>
      <c r="K1271" s="42">
        <f>IF(Table2[[#This Row],[Order Priority]]=Introduction!$B$44,1,0)</f>
        <v>0</v>
      </c>
      <c r="L1271" s="42">
        <f>IF(Table2[[#This Row],[Order Priority]]=Introduction!$B$45,1,0)</f>
        <v>0</v>
      </c>
      <c r="M1271" s="42">
        <f>IF(Table2[[#This Row],[Ship Mode]]=Introduction!$C$42,1,0)</f>
        <v>0</v>
      </c>
      <c r="N1271" s="41">
        <f>IF(Table2[[#This Row],[Ship Mode]]=Introduction!$C$44,1,0)</f>
        <v>0</v>
      </c>
      <c r="O1271" s="41">
        <f>IF(Table2[[#This Row],[Customer Segment]]=Introduction!$D$45,1,0)</f>
        <v>0</v>
      </c>
      <c r="P1271" s="41">
        <f>IF(Table2[[#This Row],[Customer Segment]]=Introduction!$D$42,1,0)</f>
        <v>0</v>
      </c>
      <c r="Q1271" s="41">
        <f>IF(Table2[[#This Row],[Customer Segment]]=Introduction!$D$44,1,0)</f>
        <v>1</v>
      </c>
      <c r="R1271" s="1">
        <v>59.22</v>
      </c>
      <c r="S12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2270.7556617472619</v>
      </c>
    </row>
    <row r="1272" spans="1:19" x14ac:dyDescent="0.2">
      <c r="A1272" s="1" t="s">
        <v>13</v>
      </c>
      <c r="B1272" s="1" t="s">
        <v>14</v>
      </c>
      <c r="C1272" s="1" t="s">
        <v>15</v>
      </c>
      <c r="D1272" s="37">
        <v>0.09</v>
      </c>
      <c r="E1272" s="37">
        <v>101.41</v>
      </c>
      <c r="F1272" s="37">
        <v>35</v>
      </c>
      <c r="G1272" s="37">
        <v>0.82</v>
      </c>
      <c r="H1272" s="37">
        <v>-801.15480000000002</v>
      </c>
      <c r="I1272" s="42">
        <f>IF(Table2[[#This Row],[Order Priority]]=Introduction!$B$42,1,0)</f>
        <v>0</v>
      </c>
      <c r="J1272" s="42">
        <f>IF(Table2[[#This Row],[Order Priority]]=Introduction!$B$43,1,0)</f>
        <v>1</v>
      </c>
      <c r="K1272" s="42">
        <f>IF(Table2[[#This Row],[Order Priority]]=Introduction!$B$44,1,0)</f>
        <v>0</v>
      </c>
      <c r="L1272" s="42">
        <f>IF(Table2[[#This Row],[Order Priority]]=Introduction!$B$45,1,0)</f>
        <v>0</v>
      </c>
      <c r="M1272" s="42">
        <f>IF(Table2[[#This Row],[Ship Mode]]=Introduction!$C$42,1,0)</f>
        <v>0</v>
      </c>
      <c r="N1272" s="41">
        <f>IF(Table2[[#This Row],[Ship Mode]]=Introduction!$C$44,1,0)</f>
        <v>1</v>
      </c>
      <c r="O1272" s="41">
        <f>IF(Table2[[#This Row],[Customer Segment]]=Introduction!$D$45,1,0)</f>
        <v>0</v>
      </c>
      <c r="P1272" s="41">
        <f>IF(Table2[[#This Row],[Customer Segment]]=Introduction!$D$42,1,0)</f>
        <v>1</v>
      </c>
      <c r="Q1272" s="41">
        <f>IF(Table2[[#This Row],[Customer Segment]]=Introduction!$D$44,1,0)</f>
        <v>0</v>
      </c>
      <c r="R1272" s="34">
        <v>1178.32</v>
      </c>
      <c r="S12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692.35058529267712</v>
      </c>
    </row>
    <row r="1273" spans="1:19" x14ac:dyDescent="0.2">
      <c r="A1273" s="1" t="s">
        <v>23</v>
      </c>
      <c r="B1273" s="1" t="s">
        <v>2</v>
      </c>
      <c r="C1273" s="1" t="s">
        <v>15</v>
      </c>
      <c r="D1273" s="39">
        <v>0.03</v>
      </c>
      <c r="E1273" s="39">
        <v>180.98</v>
      </c>
      <c r="F1273" s="39">
        <v>26.2</v>
      </c>
      <c r="G1273" s="39">
        <v>0.59</v>
      </c>
      <c r="H1273" s="39">
        <v>588.54</v>
      </c>
      <c r="I1273" s="42">
        <f>IF(Table2[[#This Row],[Order Priority]]=Introduction!$B$42,1,0)</f>
        <v>0</v>
      </c>
      <c r="J1273" s="42">
        <f>IF(Table2[[#This Row],[Order Priority]]=Introduction!$B$43,1,0)</f>
        <v>0</v>
      </c>
      <c r="K1273" s="42">
        <f>IF(Table2[[#This Row],[Order Priority]]=Introduction!$B$44,1,0)</f>
        <v>1</v>
      </c>
      <c r="L1273" s="42">
        <f>IF(Table2[[#This Row],[Order Priority]]=Introduction!$B$45,1,0)</f>
        <v>0</v>
      </c>
      <c r="M1273" s="42">
        <f>IF(Table2[[#This Row],[Ship Mode]]=Introduction!$C$42,1,0)</f>
        <v>1</v>
      </c>
      <c r="N1273" s="41">
        <f>IF(Table2[[#This Row],[Ship Mode]]=Introduction!$C$44,1,0)</f>
        <v>0</v>
      </c>
      <c r="O1273" s="41">
        <f>IF(Table2[[#This Row],[Customer Segment]]=Introduction!$D$45,1,0)</f>
        <v>0</v>
      </c>
      <c r="P1273" s="41">
        <f>IF(Table2[[#This Row],[Customer Segment]]=Introduction!$D$42,1,0)</f>
        <v>1</v>
      </c>
      <c r="Q1273" s="41">
        <f>IF(Table2[[#This Row],[Customer Segment]]=Introduction!$D$44,1,0)</f>
        <v>0</v>
      </c>
      <c r="R1273" s="1">
        <v>928.92</v>
      </c>
      <c r="S12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2248.6815712530465</v>
      </c>
    </row>
    <row r="1274" spans="1:19" x14ac:dyDescent="0.2">
      <c r="A1274" s="1" t="s">
        <v>23</v>
      </c>
      <c r="B1274" s="1" t="s">
        <v>14</v>
      </c>
      <c r="C1274" s="1" t="s">
        <v>15</v>
      </c>
      <c r="D1274" s="37">
        <v>0.06</v>
      </c>
      <c r="E1274" s="37">
        <v>4.28</v>
      </c>
      <c r="F1274" s="37">
        <v>0.94</v>
      </c>
      <c r="G1274" s="37">
        <v>0.56000000000000005</v>
      </c>
      <c r="H1274" s="37">
        <v>0.37</v>
      </c>
      <c r="I1274" s="42">
        <f>IF(Table2[[#This Row],[Order Priority]]=Introduction!$B$42,1,0)</f>
        <v>0</v>
      </c>
      <c r="J1274" s="42">
        <f>IF(Table2[[#This Row],[Order Priority]]=Introduction!$B$43,1,0)</f>
        <v>0</v>
      </c>
      <c r="K1274" s="42">
        <f>IF(Table2[[#This Row],[Order Priority]]=Introduction!$B$44,1,0)</f>
        <v>1</v>
      </c>
      <c r="L1274" s="42">
        <f>IF(Table2[[#This Row],[Order Priority]]=Introduction!$B$45,1,0)</f>
        <v>0</v>
      </c>
      <c r="M1274" s="42">
        <f>IF(Table2[[#This Row],[Ship Mode]]=Introduction!$C$42,1,0)</f>
        <v>0</v>
      </c>
      <c r="N1274" s="41">
        <f>IF(Table2[[#This Row],[Ship Mode]]=Introduction!$C$44,1,0)</f>
        <v>1</v>
      </c>
      <c r="O1274" s="41">
        <f>IF(Table2[[#This Row],[Customer Segment]]=Introduction!$D$45,1,0)</f>
        <v>0</v>
      </c>
      <c r="P1274" s="41">
        <f>IF(Table2[[#This Row],[Customer Segment]]=Introduction!$D$42,1,0)</f>
        <v>1</v>
      </c>
      <c r="Q1274" s="41">
        <f>IF(Table2[[#This Row],[Customer Segment]]=Introduction!$D$44,1,0)</f>
        <v>0</v>
      </c>
      <c r="R1274" s="34">
        <v>38.96</v>
      </c>
      <c r="S12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153.38530646112252</v>
      </c>
    </row>
    <row r="1275" spans="1:19" x14ac:dyDescent="0.2">
      <c r="A1275" s="1" t="s">
        <v>23</v>
      </c>
      <c r="B1275" s="1" t="s">
        <v>14</v>
      </c>
      <c r="C1275" s="1" t="s">
        <v>15</v>
      </c>
      <c r="D1275" s="39">
        <v>0.06</v>
      </c>
      <c r="E1275" s="39">
        <v>4.28</v>
      </c>
      <c r="F1275" s="39">
        <v>0.94</v>
      </c>
      <c r="G1275" s="39">
        <v>0.56000000000000005</v>
      </c>
      <c r="H1275" s="39">
        <v>0.37</v>
      </c>
      <c r="I1275" s="42">
        <f>IF(Table2[[#This Row],[Order Priority]]=Introduction!$B$42,1,0)</f>
        <v>0</v>
      </c>
      <c r="J1275" s="42">
        <f>IF(Table2[[#This Row],[Order Priority]]=Introduction!$B$43,1,0)</f>
        <v>0</v>
      </c>
      <c r="K1275" s="42">
        <f>IF(Table2[[#This Row],[Order Priority]]=Introduction!$B$44,1,0)</f>
        <v>1</v>
      </c>
      <c r="L1275" s="42">
        <f>IF(Table2[[#This Row],[Order Priority]]=Introduction!$B$45,1,0)</f>
        <v>0</v>
      </c>
      <c r="M1275" s="42">
        <f>IF(Table2[[#This Row],[Ship Mode]]=Introduction!$C$42,1,0)</f>
        <v>0</v>
      </c>
      <c r="N1275" s="41">
        <f>IF(Table2[[#This Row],[Ship Mode]]=Introduction!$C$44,1,0)</f>
        <v>1</v>
      </c>
      <c r="O1275" s="41">
        <f>IF(Table2[[#This Row],[Customer Segment]]=Introduction!$D$45,1,0)</f>
        <v>0</v>
      </c>
      <c r="P1275" s="41">
        <f>IF(Table2[[#This Row],[Customer Segment]]=Introduction!$D$42,1,0)</f>
        <v>1</v>
      </c>
      <c r="Q1275" s="41">
        <f>IF(Table2[[#This Row],[Customer Segment]]=Introduction!$D$44,1,0)</f>
        <v>0</v>
      </c>
      <c r="R1275" s="1">
        <v>8.66</v>
      </c>
      <c r="S12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153.38530646112252</v>
      </c>
    </row>
    <row r="1276" spans="1:19" x14ac:dyDescent="0.2">
      <c r="A1276" s="1" t="s">
        <v>92</v>
      </c>
      <c r="B1276" s="1" t="s">
        <v>14</v>
      </c>
      <c r="C1276" s="1" t="s">
        <v>47</v>
      </c>
      <c r="D1276" s="37">
        <v>0.04</v>
      </c>
      <c r="E1276" s="37">
        <v>419.19</v>
      </c>
      <c r="F1276" s="37">
        <v>19.989999999999998</v>
      </c>
      <c r="G1276" s="37">
        <v>0.57999999999999996</v>
      </c>
      <c r="H1276" s="37">
        <v>1388.3559</v>
      </c>
      <c r="I1276" s="42">
        <f>IF(Table2[[#This Row],[Order Priority]]=Introduction!$B$42,1,0)</f>
        <v>0</v>
      </c>
      <c r="J1276" s="42">
        <f>IF(Table2[[#This Row],[Order Priority]]=Introduction!$B$43,1,0)</f>
        <v>0</v>
      </c>
      <c r="K1276" s="42">
        <f>IF(Table2[[#This Row],[Order Priority]]=Introduction!$B$44,1,0)</f>
        <v>0</v>
      </c>
      <c r="L1276" s="42">
        <f>IF(Table2[[#This Row],[Order Priority]]=Introduction!$B$45,1,0)</f>
        <v>1</v>
      </c>
      <c r="M1276" s="42">
        <f>IF(Table2[[#This Row],[Ship Mode]]=Introduction!$C$42,1,0)</f>
        <v>0</v>
      </c>
      <c r="N1276" s="41">
        <f>IF(Table2[[#This Row],[Ship Mode]]=Introduction!$C$44,1,0)</f>
        <v>1</v>
      </c>
      <c r="O1276" s="41">
        <f>IF(Table2[[#This Row],[Customer Segment]]=Introduction!$D$45,1,0)</f>
        <v>0</v>
      </c>
      <c r="P1276" s="41">
        <f>IF(Table2[[#This Row],[Customer Segment]]=Introduction!$D$42,1,0)</f>
        <v>0</v>
      </c>
      <c r="Q1276" s="41">
        <f>IF(Table2[[#This Row],[Customer Segment]]=Introduction!$D$44,1,0)</f>
        <v>1</v>
      </c>
      <c r="R1276" s="34">
        <v>2012.11</v>
      </c>
      <c r="S12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3423.4440891390209</v>
      </c>
    </row>
    <row r="1277" spans="1:19" x14ac:dyDescent="0.2">
      <c r="A1277" s="1" t="s">
        <v>92</v>
      </c>
      <c r="B1277" s="1" t="s">
        <v>14</v>
      </c>
      <c r="C1277" s="1" t="s">
        <v>47</v>
      </c>
      <c r="D1277" s="39">
        <v>0.04</v>
      </c>
      <c r="E1277" s="39">
        <v>419.19</v>
      </c>
      <c r="F1277" s="39">
        <v>19.989999999999998</v>
      </c>
      <c r="G1277" s="39">
        <v>0.57999999999999996</v>
      </c>
      <c r="H1277" s="39">
        <v>1947.67</v>
      </c>
      <c r="I1277" s="42">
        <f>IF(Table2[[#This Row],[Order Priority]]=Introduction!$B$42,1,0)</f>
        <v>0</v>
      </c>
      <c r="J1277" s="42">
        <f>IF(Table2[[#This Row],[Order Priority]]=Introduction!$B$43,1,0)</f>
        <v>0</v>
      </c>
      <c r="K1277" s="42">
        <f>IF(Table2[[#This Row],[Order Priority]]=Introduction!$B$44,1,0)</f>
        <v>0</v>
      </c>
      <c r="L1277" s="42">
        <f>IF(Table2[[#This Row],[Order Priority]]=Introduction!$B$45,1,0)</f>
        <v>1</v>
      </c>
      <c r="M1277" s="42">
        <f>IF(Table2[[#This Row],[Ship Mode]]=Introduction!$C$42,1,0)</f>
        <v>0</v>
      </c>
      <c r="N1277" s="41">
        <f>IF(Table2[[#This Row],[Ship Mode]]=Introduction!$C$44,1,0)</f>
        <v>1</v>
      </c>
      <c r="O1277" s="41">
        <f>IF(Table2[[#This Row],[Customer Segment]]=Introduction!$D$45,1,0)</f>
        <v>0</v>
      </c>
      <c r="P1277" s="41">
        <f>IF(Table2[[#This Row],[Customer Segment]]=Introduction!$D$42,1,0)</f>
        <v>0</v>
      </c>
      <c r="Q1277" s="41">
        <f>IF(Table2[[#This Row],[Customer Segment]]=Introduction!$D$44,1,0)</f>
        <v>1</v>
      </c>
      <c r="R1277" s="1">
        <v>8048.45</v>
      </c>
      <c r="S12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3996.1961144301627</v>
      </c>
    </row>
    <row r="1278" spans="1:19" x14ac:dyDescent="0.2">
      <c r="A1278" s="1" t="s">
        <v>46</v>
      </c>
      <c r="B1278" s="1" t="s">
        <v>14</v>
      </c>
      <c r="C1278" s="1" t="s">
        <v>3</v>
      </c>
      <c r="D1278" s="37">
        <v>7.0000000000000007E-2</v>
      </c>
      <c r="E1278" s="37">
        <v>3.38</v>
      </c>
      <c r="F1278" s="37">
        <v>0.85</v>
      </c>
      <c r="G1278" s="37">
        <v>0.48</v>
      </c>
      <c r="H1278" s="37">
        <v>19.04</v>
      </c>
      <c r="I1278" s="42">
        <f>IF(Table2[[#This Row],[Order Priority]]=Introduction!$B$42,1,0)</f>
        <v>0</v>
      </c>
      <c r="J1278" s="42">
        <f>IF(Table2[[#This Row],[Order Priority]]=Introduction!$B$43,1,0)</f>
        <v>0</v>
      </c>
      <c r="K1278" s="42">
        <f>IF(Table2[[#This Row],[Order Priority]]=Introduction!$B$44,1,0)</f>
        <v>0</v>
      </c>
      <c r="L1278" s="42">
        <f>IF(Table2[[#This Row],[Order Priority]]=Introduction!$B$45,1,0)</f>
        <v>0</v>
      </c>
      <c r="M1278" s="42">
        <f>IF(Table2[[#This Row],[Ship Mode]]=Introduction!$C$42,1,0)</f>
        <v>0</v>
      </c>
      <c r="N1278" s="41">
        <f>IF(Table2[[#This Row],[Ship Mode]]=Introduction!$C$44,1,0)</f>
        <v>1</v>
      </c>
      <c r="O1278" s="41">
        <f>IF(Table2[[#This Row],[Customer Segment]]=Introduction!$D$45,1,0)</f>
        <v>1</v>
      </c>
      <c r="P1278" s="41">
        <f>IF(Table2[[#This Row],[Customer Segment]]=Introduction!$D$42,1,0)</f>
        <v>0</v>
      </c>
      <c r="Q1278" s="41">
        <f>IF(Table2[[#This Row],[Customer Segment]]=Introduction!$D$44,1,0)</f>
        <v>0</v>
      </c>
      <c r="R1278" s="34">
        <v>29.08</v>
      </c>
      <c r="S12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235.25340140129308</v>
      </c>
    </row>
    <row r="1279" spans="1:19" x14ac:dyDescent="0.2">
      <c r="A1279" s="1" t="s">
        <v>46</v>
      </c>
      <c r="B1279" s="1" t="s">
        <v>14</v>
      </c>
      <c r="C1279" s="1" t="s">
        <v>3</v>
      </c>
      <c r="D1279" s="39">
        <v>7.0000000000000007E-2</v>
      </c>
      <c r="E1279" s="39">
        <v>3.38</v>
      </c>
      <c r="F1279" s="39">
        <v>0.85</v>
      </c>
      <c r="G1279" s="39">
        <v>0.48</v>
      </c>
      <c r="H1279" s="39">
        <v>19.04</v>
      </c>
      <c r="I1279" s="42">
        <f>IF(Table2[[#This Row],[Order Priority]]=Introduction!$B$42,1,0)</f>
        <v>0</v>
      </c>
      <c r="J1279" s="42">
        <f>IF(Table2[[#This Row],[Order Priority]]=Introduction!$B$43,1,0)</f>
        <v>0</v>
      </c>
      <c r="K1279" s="42">
        <f>IF(Table2[[#This Row],[Order Priority]]=Introduction!$B$44,1,0)</f>
        <v>0</v>
      </c>
      <c r="L1279" s="42">
        <f>IF(Table2[[#This Row],[Order Priority]]=Introduction!$B$45,1,0)</f>
        <v>0</v>
      </c>
      <c r="M1279" s="42">
        <f>IF(Table2[[#This Row],[Ship Mode]]=Introduction!$C$42,1,0)</f>
        <v>0</v>
      </c>
      <c r="N1279" s="41">
        <f>IF(Table2[[#This Row],[Ship Mode]]=Introduction!$C$44,1,0)</f>
        <v>1</v>
      </c>
      <c r="O1279" s="41">
        <f>IF(Table2[[#This Row],[Customer Segment]]=Introduction!$D$45,1,0)</f>
        <v>1</v>
      </c>
      <c r="P1279" s="41">
        <f>IF(Table2[[#This Row],[Customer Segment]]=Introduction!$D$42,1,0)</f>
        <v>0</v>
      </c>
      <c r="Q1279" s="41">
        <f>IF(Table2[[#This Row],[Customer Segment]]=Introduction!$D$44,1,0)</f>
        <v>0</v>
      </c>
      <c r="R1279" s="1">
        <v>109.86</v>
      </c>
      <c r="S12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235.25340140129308</v>
      </c>
    </row>
    <row r="1280" spans="1:19" x14ac:dyDescent="0.2">
      <c r="A1280" s="1" t="s">
        <v>1</v>
      </c>
      <c r="B1280" s="1" t="s">
        <v>63</v>
      </c>
      <c r="C1280" s="1" t="s">
        <v>47</v>
      </c>
      <c r="D1280" s="37">
        <v>0.09</v>
      </c>
      <c r="E1280" s="37">
        <v>58.1</v>
      </c>
      <c r="F1280" s="37">
        <v>1.49</v>
      </c>
      <c r="G1280" s="37">
        <v>0.38</v>
      </c>
      <c r="H1280" s="37">
        <v>765.75</v>
      </c>
      <c r="I1280" s="42">
        <f>IF(Table2[[#This Row],[Order Priority]]=Introduction!$B$42,1,0)</f>
        <v>1</v>
      </c>
      <c r="J1280" s="42">
        <f>IF(Table2[[#This Row],[Order Priority]]=Introduction!$B$43,1,0)</f>
        <v>0</v>
      </c>
      <c r="K1280" s="42">
        <f>IF(Table2[[#This Row],[Order Priority]]=Introduction!$B$44,1,0)</f>
        <v>0</v>
      </c>
      <c r="L1280" s="42">
        <f>IF(Table2[[#This Row],[Order Priority]]=Introduction!$B$45,1,0)</f>
        <v>0</v>
      </c>
      <c r="M1280" s="42">
        <f>IF(Table2[[#This Row],[Ship Mode]]=Introduction!$C$42,1,0)</f>
        <v>0</v>
      </c>
      <c r="N1280" s="41">
        <f>IF(Table2[[#This Row],[Ship Mode]]=Introduction!$C$44,1,0)</f>
        <v>0</v>
      </c>
      <c r="O1280" s="41">
        <f>IF(Table2[[#This Row],[Customer Segment]]=Introduction!$D$45,1,0)</f>
        <v>0</v>
      </c>
      <c r="P1280" s="41">
        <f>IF(Table2[[#This Row],[Customer Segment]]=Introduction!$D$42,1,0)</f>
        <v>0</v>
      </c>
      <c r="Q1280" s="41">
        <f>IF(Table2[[#This Row],[Customer Segment]]=Introduction!$D$44,1,0)</f>
        <v>1</v>
      </c>
      <c r="R1280" s="34">
        <v>169.46</v>
      </c>
      <c r="S12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1138.9468718029859</v>
      </c>
    </row>
    <row r="1281" spans="1:19" x14ac:dyDescent="0.2">
      <c r="A1281" s="1" t="s">
        <v>23</v>
      </c>
      <c r="B1281" s="1" t="s">
        <v>14</v>
      </c>
      <c r="C1281" s="1" t="s">
        <v>70</v>
      </c>
      <c r="D1281" s="39">
        <v>0.09</v>
      </c>
      <c r="E1281" s="39">
        <v>300.97000000000003</v>
      </c>
      <c r="F1281" s="39">
        <v>7.18</v>
      </c>
      <c r="G1281" s="39">
        <v>0.48</v>
      </c>
      <c r="H1281" s="39">
        <v>17.771999999999998</v>
      </c>
      <c r="I1281" s="42">
        <f>IF(Table2[[#This Row],[Order Priority]]=Introduction!$B$42,1,0)</f>
        <v>0</v>
      </c>
      <c r="J1281" s="42">
        <f>IF(Table2[[#This Row],[Order Priority]]=Introduction!$B$43,1,0)</f>
        <v>0</v>
      </c>
      <c r="K1281" s="42">
        <f>IF(Table2[[#This Row],[Order Priority]]=Introduction!$B$44,1,0)</f>
        <v>1</v>
      </c>
      <c r="L1281" s="42">
        <f>IF(Table2[[#This Row],[Order Priority]]=Introduction!$B$45,1,0)</f>
        <v>0</v>
      </c>
      <c r="M1281" s="42">
        <f>IF(Table2[[#This Row],[Ship Mode]]=Introduction!$C$42,1,0)</f>
        <v>0</v>
      </c>
      <c r="N1281" s="41">
        <f>IF(Table2[[#This Row],[Ship Mode]]=Introduction!$C$44,1,0)</f>
        <v>1</v>
      </c>
      <c r="O1281" s="41">
        <f>IF(Table2[[#This Row],[Customer Segment]]=Introduction!$D$45,1,0)</f>
        <v>0</v>
      </c>
      <c r="P1281" s="41">
        <f>IF(Table2[[#This Row],[Customer Segment]]=Introduction!$D$42,1,0)</f>
        <v>0</v>
      </c>
      <c r="Q1281" s="41">
        <f>IF(Table2[[#This Row],[Customer Segment]]=Introduction!$D$44,1,0)</f>
        <v>0</v>
      </c>
      <c r="R1281" s="1">
        <v>2848.38</v>
      </c>
      <c r="S12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1215.8726480639402</v>
      </c>
    </row>
    <row r="1282" spans="1:19" x14ac:dyDescent="0.2">
      <c r="A1282" s="1" t="s">
        <v>46</v>
      </c>
      <c r="B1282" s="1" t="s">
        <v>14</v>
      </c>
      <c r="C1282" s="1" t="s">
        <v>70</v>
      </c>
      <c r="D1282" s="37">
        <v>0.09</v>
      </c>
      <c r="E1282" s="37">
        <v>12.28</v>
      </c>
      <c r="F1282" s="37">
        <v>4.8600000000000003</v>
      </c>
      <c r="G1282" s="37">
        <v>0.38</v>
      </c>
      <c r="H1282" s="37">
        <v>1.73</v>
      </c>
      <c r="I1282" s="42">
        <f>IF(Table2[[#This Row],[Order Priority]]=Introduction!$B$42,1,0)</f>
        <v>0</v>
      </c>
      <c r="J1282" s="42">
        <f>IF(Table2[[#This Row],[Order Priority]]=Introduction!$B$43,1,0)</f>
        <v>0</v>
      </c>
      <c r="K1282" s="42">
        <f>IF(Table2[[#This Row],[Order Priority]]=Introduction!$B$44,1,0)</f>
        <v>0</v>
      </c>
      <c r="L1282" s="42">
        <f>IF(Table2[[#This Row],[Order Priority]]=Introduction!$B$45,1,0)</f>
        <v>0</v>
      </c>
      <c r="M1282" s="42">
        <f>IF(Table2[[#This Row],[Ship Mode]]=Introduction!$C$42,1,0)</f>
        <v>0</v>
      </c>
      <c r="N1282" s="41">
        <f>IF(Table2[[#This Row],[Ship Mode]]=Introduction!$C$44,1,0)</f>
        <v>1</v>
      </c>
      <c r="O1282" s="41">
        <f>IF(Table2[[#This Row],[Customer Segment]]=Introduction!$D$45,1,0)</f>
        <v>0</v>
      </c>
      <c r="P1282" s="41">
        <f>IF(Table2[[#This Row],[Customer Segment]]=Introduction!$D$42,1,0)</f>
        <v>0</v>
      </c>
      <c r="Q1282" s="41">
        <f>IF(Table2[[#This Row],[Customer Segment]]=Introduction!$D$44,1,0)</f>
        <v>0</v>
      </c>
      <c r="R1282" s="34">
        <v>34.65</v>
      </c>
      <c r="S12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268.94798429321003</v>
      </c>
    </row>
    <row r="1283" spans="1:19" x14ac:dyDescent="0.2">
      <c r="A1283" s="1" t="s">
        <v>46</v>
      </c>
      <c r="B1283" s="1" t="s">
        <v>14</v>
      </c>
      <c r="C1283" s="1" t="s">
        <v>3</v>
      </c>
      <c r="D1283" s="39">
        <v>0</v>
      </c>
      <c r="E1283" s="39">
        <v>125.99</v>
      </c>
      <c r="F1283" s="39">
        <v>8.99</v>
      </c>
      <c r="G1283" s="39">
        <v>0.56999999999999995</v>
      </c>
      <c r="H1283" s="39">
        <v>613.89576</v>
      </c>
      <c r="I1283" s="42">
        <f>IF(Table2[[#This Row],[Order Priority]]=Introduction!$B$42,1,0)</f>
        <v>0</v>
      </c>
      <c r="J1283" s="42">
        <f>IF(Table2[[#This Row],[Order Priority]]=Introduction!$B$43,1,0)</f>
        <v>0</v>
      </c>
      <c r="K1283" s="42">
        <f>IF(Table2[[#This Row],[Order Priority]]=Introduction!$B$44,1,0)</f>
        <v>0</v>
      </c>
      <c r="L1283" s="42">
        <f>IF(Table2[[#This Row],[Order Priority]]=Introduction!$B$45,1,0)</f>
        <v>0</v>
      </c>
      <c r="M1283" s="42">
        <f>IF(Table2[[#This Row],[Ship Mode]]=Introduction!$C$42,1,0)</f>
        <v>0</v>
      </c>
      <c r="N1283" s="41">
        <f>IF(Table2[[#This Row],[Ship Mode]]=Introduction!$C$44,1,0)</f>
        <v>1</v>
      </c>
      <c r="O1283" s="41">
        <f>IF(Table2[[#This Row],[Customer Segment]]=Introduction!$D$45,1,0)</f>
        <v>1</v>
      </c>
      <c r="P1283" s="41">
        <f>IF(Table2[[#This Row],[Customer Segment]]=Introduction!$D$42,1,0)</f>
        <v>0</v>
      </c>
      <c r="Q1283" s="41">
        <f>IF(Table2[[#This Row],[Customer Segment]]=Introduction!$D$44,1,0)</f>
        <v>0</v>
      </c>
      <c r="R1283" s="1">
        <v>1362.2</v>
      </c>
      <c r="S12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1574.609201204152</v>
      </c>
    </row>
    <row r="1284" spans="1:19" x14ac:dyDescent="0.2">
      <c r="A1284" s="1" t="s">
        <v>46</v>
      </c>
      <c r="B1284" s="1" t="s">
        <v>14</v>
      </c>
      <c r="C1284" s="1" t="s">
        <v>3</v>
      </c>
      <c r="D1284" s="37">
        <v>0.08</v>
      </c>
      <c r="E1284" s="37">
        <v>3.28</v>
      </c>
      <c r="F1284" s="37">
        <v>3.97</v>
      </c>
      <c r="G1284" s="37">
        <v>0.56000000000000005</v>
      </c>
      <c r="H1284" s="37">
        <v>0.42659999999999998</v>
      </c>
      <c r="I1284" s="42">
        <f>IF(Table2[[#This Row],[Order Priority]]=Introduction!$B$42,1,0)</f>
        <v>0</v>
      </c>
      <c r="J1284" s="42">
        <f>IF(Table2[[#This Row],[Order Priority]]=Introduction!$B$43,1,0)</f>
        <v>0</v>
      </c>
      <c r="K1284" s="42">
        <f>IF(Table2[[#This Row],[Order Priority]]=Introduction!$B$44,1,0)</f>
        <v>0</v>
      </c>
      <c r="L1284" s="42">
        <f>IF(Table2[[#This Row],[Order Priority]]=Introduction!$B$45,1,0)</f>
        <v>0</v>
      </c>
      <c r="M1284" s="42">
        <f>IF(Table2[[#This Row],[Ship Mode]]=Introduction!$C$42,1,0)</f>
        <v>0</v>
      </c>
      <c r="N1284" s="41">
        <f>IF(Table2[[#This Row],[Ship Mode]]=Introduction!$C$44,1,0)</f>
        <v>1</v>
      </c>
      <c r="O1284" s="41">
        <f>IF(Table2[[#This Row],[Customer Segment]]=Introduction!$D$45,1,0)</f>
        <v>1</v>
      </c>
      <c r="P1284" s="41">
        <f>IF(Table2[[#This Row],[Customer Segment]]=Introduction!$D$42,1,0)</f>
        <v>0</v>
      </c>
      <c r="Q1284" s="41">
        <f>IF(Table2[[#This Row],[Customer Segment]]=Introduction!$D$44,1,0)</f>
        <v>0</v>
      </c>
      <c r="R1284" s="34">
        <v>57.24</v>
      </c>
      <c r="S12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362.0005601695006</v>
      </c>
    </row>
    <row r="1285" spans="1:19" x14ac:dyDescent="0.2">
      <c r="A1285" s="1" t="s">
        <v>46</v>
      </c>
      <c r="B1285" s="1" t="s">
        <v>63</v>
      </c>
      <c r="C1285" s="1" t="s">
        <v>3</v>
      </c>
      <c r="D1285" s="39">
        <v>0.09</v>
      </c>
      <c r="E1285" s="39">
        <v>40.97</v>
      </c>
      <c r="F1285" s="39">
        <v>8.99</v>
      </c>
      <c r="G1285" s="39">
        <v>0.59</v>
      </c>
      <c r="H1285" s="39">
        <v>66.215999999999994</v>
      </c>
      <c r="I1285" s="42">
        <f>IF(Table2[[#This Row],[Order Priority]]=Introduction!$B$42,1,0)</f>
        <v>0</v>
      </c>
      <c r="J1285" s="42">
        <f>IF(Table2[[#This Row],[Order Priority]]=Introduction!$B$43,1,0)</f>
        <v>0</v>
      </c>
      <c r="K1285" s="42">
        <f>IF(Table2[[#This Row],[Order Priority]]=Introduction!$B$44,1,0)</f>
        <v>0</v>
      </c>
      <c r="L1285" s="42">
        <f>IF(Table2[[#This Row],[Order Priority]]=Introduction!$B$45,1,0)</f>
        <v>0</v>
      </c>
      <c r="M1285" s="42">
        <f>IF(Table2[[#This Row],[Ship Mode]]=Introduction!$C$42,1,0)</f>
        <v>0</v>
      </c>
      <c r="N1285" s="41">
        <f>IF(Table2[[#This Row],[Ship Mode]]=Introduction!$C$44,1,0)</f>
        <v>0</v>
      </c>
      <c r="O1285" s="41">
        <f>IF(Table2[[#This Row],[Customer Segment]]=Introduction!$D$45,1,0)</f>
        <v>1</v>
      </c>
      <c r="P1285" s="41">
        <f>IF(Table2[[#This Row],[Customer Segment]]=Introduction!$D$42,1,0)</f>
        <v>0</v>
      </c>
      <c r="Q1285" s="41">
        <f>IF(Table2[[#This Row],[Customer Segment]]=Introduction!$D$44,1,0)</f>
        <v>0</v>
      </c>
      <c r="R1285" s="1">
        <v>824.7</v>
      </c>
      <c r="S12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622.32073970896249</v>
      </c>
    </row>
    <row r="1286" spans="1:19" x14ac:dyDescent="0.2">
      <c r="A1286" s="1" t="s">
        <v>1</v>
      </c>
      <c r="B1286" s="1" t="s">
        <v>14</v>
      </c>
      <c r="C1286" s="1" t="s">
        <v>70</v>
      </c>
      <c r="D1286" s="37">
        <v>0.05</v>
      </c>
      <c r="E1286" s="37">
        <v>6.48</v>
      </c>
      <c r="F1286" s="37">
        <v>6.22</v>
      </c>
      <c r="G1286" s="37">
        <v>0.37</v>
      </c>
      <c r="H1286" s="37">
        <v>-29.07</v>
      </c>
      <c r="I1286" s="42">
        <f>IF(Table2[[#This Row],[Order Priority]]=Introduction!$B$42,1,0)</f>
        <v>1</v>
      </c>
      <c r="J1286" s="42">
        <f>IF(Table2[[#This Row],[Order Priority]]=Introduction!$B$43,1,0)</f>
        <v>0</v>
      </c>
      <c r="K1286" s="42">
        <f>IF(Table2[[#This Row],[Order Priority]]=Introduction!$B$44,1,0)</f>
        <v>0</v>
      </c>
      <c r="L1286" s="42">
        <f>IF(Table2[[#This Row],[Order Priority]]=Introduction!$B$45,1,0)</f>
        <v>0</v>
      </c>
      <c r="M1286" s="42">
        <f>IF(Table2[[#This Row],[Ship Mode]]=Introduction!$C$42,1,0)</f>
        <v>0</v>
      </c>
      <c r="N1286" s="41">
        <f>IF(Table2[[#This Row],[Ship Mode]]=Introduction!$C$44,1,0)</f>
        <v>1</v>
      </c>
      <c r="O1286" s="41">
        <f>IF(Table2[[#This Row],[Customer Segment]]=Introduction!$D$45,1,0)</f>
        <v>0</v>
      </c>
      <c r="P1286" s="41">
        <f>IF(Table2[[#This Row],[Customer Segment]]=Introduction!$D$42,1,0)</f>
        <v>0</v>
      </c>
      <c r="Q1286" s="41">
        <f>IF(Table2[[#This Row],[Customer Segment]]=Introduction!$D$44,1,0)</f>
        <v>0</v>
      </c>
      <c r="R1286" s="34">
        <v>21.46</v>
      </c>
      <c r="S12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363.92881137150647</v>
      </c>
    </row>
    <row r="1287" spans="1:19" x14ac:dyDescent="0.2">
      <c r="A1287" s="1" t="s">
        <v>1</v>
      </c>
      <c r="B1287" s="1" t="s">
        <v>14</v>
      </c>
      <c r="C1287" s="1" t="s">
        <v>70</v>
      </c>
      <c r="D1287" s="39">
        <v>0.03</v>
      </c>
      <c r="E1287" s="39">
        <v>300.64999999999998</v>
      </c>
      <c r="F1287" s="39">
        <v>24.49</v>
      </c>
      <c r="G1287" s="39">
        <v>0.52</v>
      </c>
      <c r="H1287" s="39">
        <v>1282.4960000000001</v>
      </c>
      <c r="I1287" s="42">
        <f>IF(Table2[[#This Row],[Order Priority]]=Introduction!$B$42,1,0)</f>
        <v>1</v>
      </c>
      <c r="J1287" s="42">
        <f>IF(Table2[[#This Row],[Order Priority]]=Introduction!$B$43,1,0)</f>
        <v>0</v>
      </c>
      <c r="K1287" s="42">
        <f>IF(Table2[[#This Row],[Order Priority]]=Introduction!$B$44,1,0)</f>
        <v>0</v>
      </c>
      <c r="L1287" s="42">
        <f>IF(Table2[[#This Row],[Order Priority]]=Introduction!$B$45,1,0)</f>
        <v>0</v>
      </c>
      <c r="M1287" s="42">
        <f>IF(Table2[[#This Row],[Ship Mode]]=Introduction!$C$42,1,0)</f>
        <v>0</v>
      </c>
      <c r="N1287" s="41">
        <f>IF(Table2[[#This Row],[Ship Mode]]=Introduction!$C$44,1,0)</f>
        <v>1</v>
      </c>
      <c r="O1287" s="41">
        <f>IF(Table2[[#This Row],[Customer Segment]]=Introduction!$D$45,1,0)</f>
        <v>0</v>
      </c>
      <c r="P1287" s="41">
        <f>IF(Table2[[#This Row],[Customer Segment]]=Introduction!$D$42,1,0)</f>
        <v>0</v>
      </c>
      <c r="Q1287" s="41">
        <f>IF(Table2[[#This Row],[Customer Segment]]=Introduction!$D$44,1,0)</f>
        <v>0</v>
      </c>
      <c r="R1287" s="1">
        <v>9705.4599999999991</v>
      </c>
      <c r="S12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3271.5575903109748</v>
      </c>
    </row>
    <row r="1288" spans="1:19" x14ac:dyDescent="0.2">
      <c r="A1288" s="1" t="s">
        <v>1</v>
      </c>
      <c r="B1288" s="1" t="s">
        <v>14</v>
      </c>
      <c r="C1288" s="1" t="s">
        <v>70</v>
      </c>
      <c r="D1288" s="37">
        <v>0.06</v>
      </c>
      <c r="E1288" s="37">
        <v>49.99</v>
      </c>
      <c r="F1288" s="37">
        <v>19.989999999999998</v>
      </c>
      <c r="G1288" s="37">
        <v>0.45</v>
      </c>
      <c r="H1288" s="37">
        <v>17.2</v>
      </c>
      <c r="I1288" s="42">
        <f>IF(Table2[[#This Row],[Order Priority]]=Introduction!$B$42,1,0)</f>
        <v>1</v>
      </c>
      <c r="J1288" s="42">
        <f>IF(Table2[[#This Row],[Order Priority]]=Introduction!$B$43,1,0)</f>
        <v>0</v>
      </c>
      <c r="K1288" s="42">
        <f>IF(Table2[[#This Row],[Order Priority]]=Introduction!$B$44,1,0)</f>
        <v>0</v>
      </c>
      <c r="L1288" s="42">
        <f>IF(Table2[[#This Row],[Order Priority]]=Introduction!$B$45,1,0)</f>
        <v>0</v>
      </c>
      <c r="M1288" s="42">
        <f>IF(Table2[[#This Row],[Ship Mode]]=Introduction!$C$42,1,0)</f>
        <v>0</v>
      </c>
      <c r="N1288" s="41">
        <f>IF(Table2[[#This Row],[Ship Mode]]=Introduction!$C$44,1,0)</f>
        <v>1</v>
      </c>
      <c r="O1288" s="41">
        <f>IF(Table2[[#This Row],[Customer Segment]]=Introduction!$D$45,1,0)</f>
        <v>0</v>
      </c>
      <c r="P1288" s="41">
        <f>IF(Table2[[#This Row],[Customer Segment]]=Introduction!$D$42,1,0)</f>
        <v>0</v>
      </c>
      <c r="Q1288" s="41">
        <f>IF(Table2[[#This Row],[Customer Segment]]=Introduction!$D$44,1,0)</f>
        <v>0</v>
      </c>
      <c r="R1288" s="34">
        <v>3247.54</v>
      </c>
      <c r="S12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988.11505367167388</v>
      </c>
    </row>
    <row r="1289" spans="1:19" x14ac:dyDescent="0.2">
      <c r="A1289" s="1" t="s">
        <v>1</v>
      </c>
      <c r="B1289" s="1" t="s">
        <v>14</v>
      </c>
      <c r="C1289" s="1" t="s">
        <v>70</v>
      </c>
      <c r="D1289" s="39">
        <v>0.1</v>
      </c>
      <c r="E1289" s="39">
        <v>104.85</v>
      </c>
      <c r="F1289" s="39">
        <v>4.6500000000000004</v>
      </c>
      <c r="G1289" s="39">
        <v>0.37</v>
      </c>
      <c r="H1289" s="39">
        <v>1184.1199999999999</v>
      </c>
      <c r="I1289" s="42">
        <f>IF(Table2[[#This Row],[Order Priority]]=Introduction!$B$42,1,0)</f>
        <v>1</v>
      </c>
      <c r="J1289" s="42">
        <f>IF(Table2[[#This Row],[Order Priority]]=Introduction!$B$43,1,0)</f>
        <v>0</v>
      </c>
      <c r="K1289" s="42">
        <f>IF(Table2[[#This Row],[Order Priority]]=Introduction!$B$44,1,0)</f>
        <v>0</v>
      </c>
      <c r="L1289" s="42">
        <f>IF(Table2[[#This Row],[Order Priority]]=Introduction!$B$45,1,0)</f>
        <v>0</v>
      </c>
      <c r="M1289" s="42">
        <f>IF(Table2[[#This Row],[Ship Mode]]=Introduction!$C$42,1,0)</f>
        <v>0</v>
      </c>
      <c r="N1289" s="41">
        <f>IF(Table2[[#This Row],[Ship Mode]]=Introduction!$C$44,1,0)</f>
        <v>1</v>
      </c>
      <c r="O1289" s="41">
        <f>IF(Table2[[#This Row],[Customer Segment]]=Introduction!$D$45,1,0)</f>
        <v>0</v>
      </c>
      <c r="P1289" s="41">
        <f>IF(Table2[[#This Row],[Customer Segment]]=Introduction!$D$42,1,0)</f>
        <v>0</v>
      </c>
      <c r="Q1289" s="41">
        <f>IF(Table2[[#This Row],[Customer Segment]]=Introduction!$D$44,1,0)</f>
        <v>0</v>
      </c>
      <c r="R1289" s="1">
        <v>5582.63</v>
      </c>
      <c r="S12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1838.0413440121915</v>
      </c>
    </row>
    <row r="1290" spans="1:19" x14ac:dyDescent="0.2">
      <c r="A1290" s="1" t="s">
        <v>1</v>
      </c>
      <c r="B1290" s="1" t="s">
        <v>14</v>
      </c>
      <c r="C1290" s="1" t="s">
        <v>70</v>
      </c>
      <c r="D1290" s="37">
        <v>0.03</v>
      </c>
      <c r="E1290" s="37">
        <v>300.64999999999998</v>
      </c>
      <c r="F1290" s="37">
        <v>24.49</v>
      </c>
      <c r="G1290" s="37">
        <v>0.52</v>
      </c>
      <c r="H1290" s="37">
        <v>1474.8704</v>
      </c>
      <c r="I1290" s="42">
        <f>IF(Table2[[#This Row],[Order Priority]]=Introduction!$B$42,1,0)</f>
        <v>1</v>
      </c>
      <c r="J1290" s="42">
        <f>IF(Table2[[#This Row],[Order Priority]]=Introduction!$B$43,1,0)</f>
        <v>0</v>
      </c>
      <c r="K1290" s="42">
        <f>IF(Table2[[#This Row],[Order Priority]]=Introduction!$B$44,1,0)</f>
        <v>0</v>
      </c>
      <c r="L1290" s="42">
        <f>IF(Table2[[#This Row],[Order Priority]]=Introduction!$B$45,1,0)</f>
        <v>0</v>
      </c>
      <c r="M1290" s="42">
        <f>IF(Table2[[#This Row],[Ship Mode]]=Introduction!$C$42,1,0)</f>
        <v>0</v>
      </c>
      <c r="N1290" s="41">
        <f>IF(Table2[[#This Row],[Ship Mode]]=Introduction!$C$44,1,0)</f>
        <v>1</v>
      </c>
      <c r="O1290" s="41">
        <f>IF(Table2[[#This Row],[Customer Segment]]=Introduction!$D$45,1,0)</f>
        <v>0</v>
      </c>
      <c r="P1290" s="41">
        <f>IF(Table2[[#This Row],[Customer Segment]]=Introduction!$D$42,1,0)</f>
        <v>0</v>
      </c>
      <c r="Q1290" s="41">
        <f>IF(Table2[[#This Row],[Customer Segment]]=Introduction!$D$44,1,0)</f>
        <v>0</v>
      </c>
      <c r="R1290" s="34">
        <v>2426.36</v>
      </c>
      <c r="S12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3468.5539242388486</v>
      </c>
    </row>
    <row r="1291" spans="1:19" x14ac:dyDescent="0.2">
      <c r="A1291" s="1" t="s">
        <v>1</v>
      </c>
      <c r="B1291" s="1" t="s">
        <v>14</v>
      </c>
      <c r="C1291" s="1" t="s">
        <v>70</v>
      </c>
      <c r="D1291" s="39">
        <v>0.06</v>
      </c>
      <c r="E1291" s="39">
        <v>49.99</v>
      </c>
      <c r="F1291" s="39">
        <v>19.989999999999998</v>
      </c>
      <c r="G1291" s="39">
        <v>0.45</v>
      </c>
      <c r="H1291" s="39">
        <v>19.78</v>
      </c>
      <c r="I1291" s="42">
        <f>IF(Table2[[#This Row],[Order Priority]]=Introduction!$B$42,1,0)</f>
        <v>1</v>
      </c>
      <c r="J1291" s="42">
        <f>IF(Table2[[#This Row],[Order Priority]]=Introduction!$B$43,1,0)</f>
        <v>0</v>
      </c>
      <c r="K1291" s="42">
        <f>IF(Table2[[#This Row],[Order Priority]]=Introduction!$B$44,1,0)</f>
        <v>0</v>
      </c>
      <c r="L1291" s="42">
        <f>IF(Table2[[#This Row],[Order Priority]]=Introduction!$B$45,1,0)</f>
        <v>0</v>
      </c>
      <c r="M1291" s="42">
        <f>IF(Table2[[#This Row],[Ship Mode]]=Introduction!$C$42,1,0)</f>
        <v>0</v>
      </c>
      <c r="N1291" s="41">
        <f>IF(Table2[[#This Row],[Ship Mode]]=Introduction!$C$44,1,0)</f>
        <v>1</v>
      </c>
      <c r="O1291" s="41">
        <f>IF(Table2[[#This Row],[Customer Segment]]=Introduction!$D$45,1,0)</f>
        <v>0</v>
      </c>
      <c r="P1291" s="41">
        <f>IF(Table2[[#This Row],[Customer Segment]]=Introduction!$D$42,1,0)</f>
        <v>0</v>
      </c>
      <c r="Q1291" s="41">
        <f>IF(Table2[[#This Row],[Customer Segment]]=Introduction!$D$44,1,0)</f>
        <v>0</v>
      </c>
      <c r="R1291" s="1">
        <v>824</v>
      </c>
      <c r="S12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990.75704003542035</v>
      </c>
    </row>
    <row r="1292" spans="1:19" x14ac:dyDescent="0.2">
      <c r="A1292" s="1" t="s">
        <v>1</v>
      </c>
      <c r="B1292" s="1" t="s">
        <v>14</v>
      </c>
      <c r="C1292" s="1" t="s">
        <v>70</v>
      </c>
      <c r="D1292" s="37">
        <v>0.1</v>
      </c>
      <c r="E1292" s="37">
        <v>104.85</v>
      </c>
      <c r="F1292" s="37">
        <v>4.6500000000000004</v>
      </c>
      <c r="G1292" s="37">
        <v>0.37</v>
      </c>
      <c r="H1292" s="37">
        <v>929.79570000000001</v>
      </c>
      <c r="I1292" s="42">
        <f>IF(Table2[[#This Row],[Order Priority]]=Introduction!$B$42,1,0)</f>
        <v>1</v>
      </c>
      <c r="J1292" s="42">
        <f>IF(Table2[[#This Row],[Order Priority]]=Introduction!$B$43,1,0)</f>
        <v>0</v>
      </c>
      <c r="K1292" s="42">
        <f>IF(Table2[[#This Row],[Order Priority]]=Introduction!$B$44,1,0)</f>
        <v>0</v>
      </c>
      <c r="L1292" s="42">
        <f>IF(Table2[[#This Row],[Order Priority]]=Introduction!$B$45,1,0)</f>
        <v>0</v>
      </c>
      <c r="M1292" s="42">
        <f>IF(Table2[[#This Row],[Ship Mode]]=Introduction!$C$42,1,0)</f>
        <v>0</v>
      </c>
      <c r="N1292" s="41">
        <f>IF(Table2[[#This Row],[Ship Mode]]=Introduction!$C$44,1,0)</f>
        <v>1</v>
      </c>
      <c r="O1292" s="41">
        <f>IF(Table2[[#This Row],[Customer Segment]]=Introduction!$D$45,1,0)</f>
        <v>0</v>
      </c>
      <c r="P1292" s="41">
        <f>IF(Table2[[#This Row],[Customer Segment]]=Introduction!$D$42,1,0)</f>
        <v>0</v>
      </c>
      <c r="Q1292" s="41">
        <f>IF(Table2[[#This Row],[Customer Segment]]=Introduction!$D$44,1,0)</f>
        <v>0</v>
      </c>
      <c r="R1292" s="34">
        <v>1347.53</v>
      </c>
      <c r="S12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1577.6067189853025</v>
      </c>
    </row>
    <row r="1293" spans="1:19" x14ac:dyDescent="0.2">
      <c r="A1293" s="1" t="s">
        <v>13</v>
      </c>
      <c r="B1293" s="1" t="s">
        <v>14</v>
      </c>
      <c r="C1293" s="1" t="s">
        <v>70</v>
      </c>
      <c r="D1293" s="39">
        <v>0.1</v>
      </c>
      <c r="E1293" s="39">
        <v>48.91</v>
      </c>
      <c r="F1293" s="39">
        <v>5.97</v>
      </c>
      <c r="G1293" s="39">
        <v>0.38</v>
      </c>
      <c r="H1293" s="39">
        <v>156.74340000000001</v>
      </c>
      <c r="I1293" s="42">
        <f>IF(Table2[[#This Row],[Order Priority]]=Introduction!$B$42,1,0)</f>
        <v>0</v>
      </c>
      <c r="J1293" s="42">
        <f>IF(Table2[[#This Row],[Order Priority]]=Introduction!$B$43,1,0)</f>
        <v>1</v>
      </c>
      <c r="K1293" s="42">
        <f>IF(Table2[[#This Row],[Order Priority]]=Introduction!$B$44,1,0)</f>
        <v>0</v>
      </c>
      <c r="L1293" s="42">
        <f>IF(Table2[[#This Row],[Order Priority]]=Introduction!$B$45,1,0)</f>
        <v>0</v>
      </c>
      <c r="M1293" s="42">
        <f>IF(Table2[[#This Row],[Ship Mode]]=Introduction!$C$42,1,0)</f>
        <v>0</v>
      </c>
      <c r="N1293" s="41">
        <f>IF(Table2[[#This Row],[Ship Mode]]=Introduction!$C$44,1,0)</f>
        <v>1</v>
      </c>
      <c r="O1293" s="41">
        <f>IF(Table2[[#This Row],[Customer Segment]]=Introduction!$D$45,1,0)</f>
        <v>0</v>
      </c>
      <c r="P1293" s="41">
        <f>IF(Table2[[#This Row],[Customer Segment]]=Introduction!$D$42,1,0)</f>
        <v>0</v>
      </c>
      <c r="Q1293" s="41">
        <f>IF(Table2[[#This Row],[Customer Segment]]=Introduction!$D$44,1,0)</f>
        <v>0</v>
      </c>
      <c r="R1293" s="1">
        <v>618.96</v>
      </c>
      <c r="S12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363.00752616886814</v>
      </c>
    </row>
    <row r="1294" spans="1:19" x14ac:dyDescent="0.2">
      <c r="A1294" s="1" t="s">
        <v>13</v>
      </c>
      <c r="B1294" s="1" t="s">
        <v>14</v>
      </c>
      <c r="C1294" s="1" t="s">
        <v>70</v>
      </c>
      <c r="D1294" s="37">
        <v>0.08</v>
      </c>
      <c r="E1294" s="37">
        <v>5.98</v>
      </c>
      <c r="F1294" s="37">
        <v>5.46</v>
      </c>
      <c r="G1294" s="37">
        <v>0.36</v>
      </c>
      <c r="H1294" s="37">
        <v>110.11799999999999</v>
      </c>
      <c r="I1294" s="42">
        <f>IF(Table2[[#This Row],[Order Priority]]=Introduction!$B$42,1,0)</f>
        <v>0</v>
      </c>
      <c r="J1294" s="42">
        <f>IF(Table2[[#This Row],[Order Priority]]=Introduction!$B$43,1,0)</f>
        <v>1</v>
      </c>
      <c r="K1294" s="42">
        <f>IF(Table2[[#This Row],[Order Priority]]=Introduction!$B$44,1,0)</f>
        <v>0</v>
      </c>
      <c r="L1294" s="42">
        <f>IF(Table2[[#This Row],[Order Priority]]=Introduction!$B$45,1,0)</f>
        <v>0</v>
      </c>
      <c r="M1294" s="42">
        <f>IF(Table2[[#This Row],[Ship Mode]]=Introduction!$C$42,1,0)</f>
        <v>0</v>
      </c>
      <c r="N1294" s="41">
        <f>IF(Table2[[#This Row],[Ship Mode]]=Introduction!$C$44,1,0)</f>
        <v>1</v>
      </c>
      <c r="O1294" s="41">
        <f>IF(Table2[[#This Row],[Customer Segment]]=Introduction!$D$45,1,0)</f>
        <v>0</v>
      </c>
      <c r="P1294" s="41">
        <f>IF(Table2[[#This Row],[Customer Segment]]=Introduction!$D$42,1,0)</f>
        <v>0</v>
      </c>
      <c r="Q1294" s="41">
        <f>IF(Table2[[#This Row],[Customer Segment]]=Introduction!$D$44,1,0)</f>
        <v>0</v>
      </c>
      <c r="R1294" s="34">
        <v>77.540000000000006</v>
      </c>
      <c r="S12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163.25172367034699</v>
      </c>
    </row>
    <row r="1295" spans="1:19" x14ac:dyDescent="0.2">
      <c r="A1295" s="1" t="s">
        <v>13</v>
      </c>
      <c r="B1295" s="1" t="s">
        <v>63</v>
      </c>
      <c r="C1295" s="1" t="s">
        <v>47</v>
      </c>
      <c r="D1295" s="39">
        <v>0.04</v>
      </c>
      <c r="E1295" s="39">
        <v>4.13</v>
      </c>
      <c r="F1295" s="39">
        <v>0.99</v>
      </c>
      <c r="G1295" s="39">
        <v>0.39</v>
      </c>
      <c r="H1295" s="39">
        <v>22.307700000000001</v>
      </c>
      <c r="I1295" s="42">
        <f>IF(Table2[[#This Row],[Order Priority]]=Introduction!$B$42,1,0)</f>
        <v>0</v>
      </c>
      <c r="J1295" s="42">
        <f>IF(Table2[[#This Row],[Order Priority]]=Introduction!$B$43,1,0)</f>
        <v>1</v>
      </c>
      <c r="K1295" s="42">
        <f>IF(Table2[[#This Row],[Order Priority]]=Introduction!$B$44,1,0)</f>
        <v>0</v>
      </c>
      <c r="L1295" s="42">
        <f>IF(Table2[[#This Row],[Order Priority]]=Introduction!$B$45,1,0)</f>
        <v>0</v>
      </c>
      <c r="M1295" s="42">
        <f>IF(Table2[[#This Row],[Ship Mode]]=Introduction!$C$42,1,0)</f>
        <v>0</v>
      </c>
      <c r="N1295" s="41">
        <f>IF(Table2[[#This Row],[Ship Mode]]=Introduction!$C$44,1,0)</f>
        <v>0</v>
      </c>
      <c r="O1295" s="41">
        <f>IF(Table2[[#This Row],[Customer Segment]]=Introduction!$D$45,1,0)</f>
        <v>0</v>
      </c>
      <c r="P1295" s="41">
        <f>IF(Table2[[#This Row],[Customer Segment]]=Introduction!$D$42,1,0)</f>
        <v>0</v>
      </c>
      <c r="Q1295" s="41">
        <f>IF(Table2[[#This Row],[Customer Segment]]=Introduction!$D$44,1,0)</f>
        <v>1</v>
      </c>
      <c r="R1295" s="1">
        <v>32.33</v>
      </c>
      <c r="S12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-56.420226104771203</v>
      </c>
    </row>
    <row r="1296" spans="1:19" x14ac:dyDescent="0.2">
      <c r="A1296" s="1" t="s">
        <v>13</v>
      </c>
      <c r="B1296" s="1" t="s">
        <v>14</v>
      </c>
      <c r="C1296" s="1" t="s">
        <v>47</v>
      </c>
      <c r="D1296" s="37">
        <v>0.06</v>
      </c>
      <c r="E1296" s="37">
        <v>55.48</v>
      </c>
      <c r="F1296" s="37">
        <v>14.3</v>
      </c>
      <c r="G1296" s="37">
        <v>0.37</v>
      </c>
      <c r="H1296" s="37">
        <v>443.02140000000003</v>
      </c>
      <c r="I1296" s="42">
        <f>IF(Table2[[#This Row],[Order Priority]]=Introduction!$B$42,1,0)</f>
        <v>0</v>
      </c>
      <c r="J1296" s="42">
        <f>IF(Table2[[#This Row],[Order Priority]]=Introduction!$B$43,1,0)</f>
        <v>1</v>
      </c>
      <c r="K1296" s="42">
        <f>IF(Table2[[#This Row],[Order Priority]]=Introduction!$B$44,1,0)</f>
        <v>0</v>
      </c>
      <c r="L1296" s="42">
        <f>IF(Table2[[#This Row],[Order Priority]]=Introduction!$B$45,1,0)</f>
        <v>0</v>
      </c>
      <c r="M1296" s="42">
        <f>IF(Table2[[#This Row],[Ship Mode]]=Introduction!$C$42,1,0)</f>
        <v>0</v>
      </c>
      <c r="N1296" s="41">
        <f>IF(Table2[[#This Row],[Ship Mode]]=Introduction!$C$44,1,0)</f>
        <v>1</v>
      </c>
      <c r="O1296" s="41">
        <f>IF(Table2[[#This Row],[Customer Segment]]=Introduction!$D$45,1,0)</f>
        <v>0</v>
      </c>
      <c r="P1296" s="41">
        <f>IF(Table2[[#This Row],[Customer Segment]]=Introduction!$D$42,1,0)</f>
        <v>0</v>
      </c>
      <c r="Q1296" s="41">
        <f>IF(Table2[[#This Row],[Customer Segment]]=Introduction!$D$44,1,0)</f>
        <v>1</v>
      </c>
      <c r="R1296" s="34">
        <v>642.05999999999995</v>
      </c>
      <c r="S12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955.54510483861338</v>
      </c>
    </row>
    <row r="1297" spans="1:19" x14ac:dyDescent="0.2">
      <c r="A1297" s="1" t="s">
        <v>13</v>
      </c>
      <c r="B1297" s="1" t="s">
        <v>14</v>
      </c>
      <c r="C1297" s="1" t="s">
        <v>47</v>
      </c>
      <c r="D1297" s="39">
        <v>0.09</v>
      </c>
      <c r="E1297" s="39">
        <v>28.53</v>
      </c>
      <c r="F1297" s="39">
        <v>1.49</v>
      </c>
      <c r="G1297" s="39">
        <v>0.38</v>
      </c>
      <c r="H1297" s="39">
        <v>107.45462000000001</v>
      </c>
      <c r="I1297" s="42">
        <f>IF(Table2[[#This Row],[Order Priority]]=Introduction!$B$42,1,0)</f>
        <v>0</v>
      </c>
      <c r="J1297" s="42">
        <f>IF(Table2[[#This Row],[Order Priority]]=Introduction!$B$43,1,0)</f>
        <v>1</v>
      </c>
      <c r="K1297" s="42">
        <f>IF(Table2[[#This Row],[Order Priority]]=Introduction!$B$44,1,0)</f>
        <v>0</v>
      </c>
      <c r="L1297" s="42">
        <f>IF(Table2[[#This Row],[Order Priority]]=Introduction!$B$45,1,0)</f>
        <v>0</v>
      </c>
      <c r="M1297" s="42">
        <f>IF(Table2[[#This Row],[Ship Mode]]=Introduction!$C$42,1,0)</f>
        <v>0</v>
      </c>
      <c r="N1297" s="41">
        <f>IF(Table2[[#This Row],[Ship Mode]]=Introduction!$C$44,1,0)</f>
        <v>1</v>
      </c>
      <c r="O1297" s="41">
        <f>IF(Table2[[#This Row],[Customer Segment]]=Introduction!$D$45,1,0)</f>
        <v>0</v>
      </c>
      <c r="P1297" s="41">
        <f>IF(Table2[[#This Row],[Customer Segment]]=Introduction!$D$42,1,0)</f>
        <v>0</v>
      </c>
      <c r="Q1297" s="41">
        <f>IF(Table2[[#This Row],[Customer Segment]]=Introduction!$D$44,1,0)</f>
        <v>1</v>
      </c>
      <c r="R1297" s="1">
        <v>157.33000000000001</v>
      </c>
      <c r="S12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161.90366907983966</v>
      </c>
    </row>
    <row r="1298" spans="1:19" x14ac:dyDescent="0.2">
      <c r="A1298" s="1" t="s">
        <v>23</v>
      </c>
      <c r="B1298" s="1" t="s">
        <v>63</v>
      </c>
      <c r="C1298" s="1" t="s">
        <v>3</v>
      </c>
      <c r="D1298" s="37">
        <v>0.06</v>
      </c>
      <c r="E1298" s="37">
        <v>3.34</v>
      </c>
      <c r="F1298" s="37">
        <v>7.49</v>
      </c>
      <c r="G1298" s="37">
        <v>0.54</v>
      </c>
      <c r="H1298" s="37">
        <v>-175.86</v>
      </c>
      <c r="I1298" s="42">
        <f>IF(Table2[[#This Row],[Order Priority]]=Introduction!$B$42,1,0)</f>
        <v>0</v>
      </c>
      <c r="J1298" s="42">
        <f>IF(Table2[[#This Row],[Order Priority]]=Introduction!$B$43,1,0)</f>
        <v>0</v>
      </c>
      <c r="K1298" s="42">
        <f>IF(Table2[[#This Row],[Order Priority]]=Introduction!$B$44,1,0)</f>
        <v>1</v>
      </c>
      <c r="L1298" s="42">
        <f>IF(Table2[[#This Row],[Order Priority]]=Introduction!$B$45,1,0)</f>
        <v>0</v>
      </c>
      <c r="M1298" s="42">
        <f>IF(Table2[[#This Row],[Ship Mode]]=Introduction!$C$42,1,0)</f>
        <v>0</v>
      </c>
      <c r="N1298" s="41">
        <f>IF(Table2[[#This Row],[Ship Mode]]=Introduction!$C$44,1,0)</f>
        <v>0</v>
      </c>
      <c r="O1298" s="41">
        <f>IF(Table2[[#This Row],[Customer Segment]]=Introduction!$D$45,1,0)</f>
        <v>1</v>
      </c>
      <c r="P1298" s="41">
        <f>IF(Table2[[#This Row],[Customer Segment]]=Introduction!$D$42,1,0)</f>
        <v>0</v>
      </c>
      <c r="Q1298" s="41">
        <f>IF(Table2[[#This Row],[Customer Segment]]=Introduction!$D$44,1,0)</f>
        <v>0</v>
      </c>
      <c r="R1298" s="34">
        <v>27.45</v>
      </c>
      <c r="S12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72.07336002629431</v>
      </c>
    </row>
    <row r="1299" spans="1:19" x14ac:dyDescent="0.2">
      <c r="A1299" s="1" t="s">
        <v>92</v>
      </c>
      <c r="B1299" s="1" t="s">
        <v>2</v>
      </c>
      <c r="C1299" s="1" t="s">
        <v>3</v>
      </c>
      <c r="D1299" s="39">
        <v>0.09</v>
      </c>
      <c r="E1299" s="39">
        <v>130.97999999999999</v>
      </c>
      <c r="F1299" s="39">
        <v>30</v>
      </c>
      <c r="G1299" s="39">
        <v>0.78</v>
      </c>
      <c r="H1299" s="39">
        <v>-421.76</v>
      </c>
      <c r="I1299" s="42">
        <f>IF(Table2[[#This Row],[Order Priority]]=Introduction!$B$42,1,0)</f>
        <v>0</v>
      </c>
      <c r="J1299" s="42">
        <f>IF(Table2[[#This Row],[Order Priority]]=Introduction!$B$43,1,0)</f>
        <v>0</v>
      </c>
      <c r="K1299" s="42">
        <f>IF(Table2[[#This Row],[Order Priority]]=Introduction!$B$44,1,0)</f>
        <v>0</v>
      </c>
      <c r="L1299" s="42">
        <f>IF(Table2[[#This Row],[Order Priority]]=Introduction!$B$45,1,0)</f>
        <v>1</v>
      </c>
      <c r="M1299" s="42">
        <f>IF(Table2[[#This Row],[Ship Mode]]=Introduction!$C$42,1,0)</f>
        <v>1</v>
      </c>
      <c r="N1299" s="41">
        <f>IF(Table2[[#This Row],[Ship Mode]]=Introduction!$C$44,1,0)</f>
        <v>0</v>
      </c>
      <c r="O1299" s="41">
        <f>IF(Table2[[#This Row],[Customer Segment]]=Introduction!$D$45,1,0)</f>
        <v>1</v>
      </c>
      <c r="P1299" s="41">
        <f>IF(Table2[[#This Row],[Customer Segment]]=Introduction!$D$42,1,0)</f>
        <v>0</v>
      </c>
      <c r="Q1299" s="41">
        <f>IF(Table2[[#This Row],[Customer Segment]]=Introduction!$D$44,1,0)</f>
        <v>0</v>
      </c>
      <c r="R1299" s="1">
        <v>5258.94</v>
      </c>
      <c r="S12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1233.6476536662676</v>
      </c>
    </row>
    <row r="1300" spans="1:19" x14ac:dyDescent="0.2">
      <c r="A1300" s="1" t="s">
        <v>92</v>
      </c>
      <c r="B1300" s="1" t="s">
        <v>14</v>
      </c>
      <c r="C1300" s="1" t="s">
        <v>3</v>
      </c>
      <c r="D1300" s="37">
        <v>0.02</v>
      </c>
      <c r="E1300" s="37">
        <v>8.34</v>
      </c>
      <c r="F1300" s="37">
        <v>2.64</v>
      </c>
      <c r="G1300" s="37">
        <v>0.59</v>
      </c>
      <c r="H1300" s="37">
        <v>6.79</v>
      </c>
      <c r="I1300" s="42">
        <f>IF(Table2[[#This Row],[Order Priority]]=Introduction!$B$42,1,0)</f>
        <v>0</v>
      </c>
      <c r="J1300" s="42">
        <f>IF(Table2[[#This Row],[Order Priority]]=Introduction!$B$43,1,0)</f>
        <v>0</v>
      </c>
      <c r="K1300" s="42">
        <f>IF(Table2[[#This Row],[Order Priority]]=Introduction!$B$44,1,0)</f>
        <v>0</v>
      </c>
      <c r="L1300" s="42">
        <f>IF(Table2[[#This Row],[Order Priority]]=Introduction!$B$45,1,0)</f>
        <v>1</v>
      </c>
      <c r="M1300" s="42">
        <f>IF(Table2[[#This Row],[Ship Mode]]=Introduction!$C$42,1,0)</f>
        <v>0</v>
      </c>
      <c r="N1300" s="41">
        <f>IF(Table2[[#This Row],[Ship Mode]]=Introduction!$C$44,1,0)</f>
        <v>1</v>
      </c>
      <c r="O1300" s="41">
        <f>IF(Table2[[#This Row],[Customer Segment]]=Introduction!$D$45,1,0)</f>
        <v>1</v>
      </c>
      <c r="P1300" s="41">
        <f>IF(Table2[[#This Row],[Customer Segment]]=Introduction!$D$42,1,0)</f>
        <v>0</v>
      </c>
      <c r="Q1300" s="41">
        <f>IF(Table2[[#This Row],[Customer Segment]]=Introduction!$D$44,1,0)</f>
        <v>0</v>
      </c>
      <c r="R1300" s="34">
        <v>66.739999999999995</v>
      </c>
      <c r="S13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223.9301420446059</v>
      </c>
    </row>
    <row r="1301" spans="1:19" x14ac:dyDescent="0.2">
      <c r="A1301" s="1" t="s">
        <v>92</v>
      </c>
      <c r="B1301" s="1" t="s">
        <v>2</v>
      </c>
      <c r="C1301" s="1" t="s">
        <v>3</v>
      </c>
      <c r="D1301" s="39">
        <v>0.09</v>
      </c>
      <c r="E1301" s="39">
        <v>130.97999999999999</v>
      </c>
      <c r="F1301" s="39">
        <v>30</v>
      </c>
      <c r="G1301" s="39">
        <v>0.78</v>
      </c>
      <c r="H1301" s="39">
        <v>-421.76</v>
      </c>
      <c r="I1301" s="42">
        <f>IF(Table2[[#This Row],[Order Priority]]=Introduction!$B$42,1,0)</f>
        <v>0</v>
      </c>
      <c r="J1301" s="42">
        <f>IF(Table2[[#This Row],[Order Priority]]=Introduction!$B$43,1,0)</f>
        <v>0</v>
      </c>
      <c r="K1301" s="42">
        <f>IF(Table2[[#This Row],[Order Priority]]=Introduction!$B$44,1,0)</f>
        <v>0</v>
      </c>
      <c r="L1301" s="42">
        <f>IF(Table2[[#This Row],[Order Priority]]=Introduction!$B$45,1,0)</f>
        <v>1</v>
      </c>
      <c r="M1301" s="42">
        <f>IF(Table2[[#This Row],[Ship Mode]]=Introduction!$C$42,1,0)</f>
        <v>1</v>
      </c>
      <c r="N1301" s="41">
        <f>IF(Table2[[#This Row],[Ship Mode]]=Introduction!$C$44,1,0)</f>
        <v>0</v>
      </c>
      <c r="O1301" s="41">
        <f>IF(Table2[[#This Row],[Customer Segment]]=Introduction!$D$45,1,0)</f>
        <v>1</v>
      </c>
      <c r="P1301" s="41">
        <f>IF(Table2[[#This Row],[Customer Segment]]=Introduction!$D$42,1,0)</f>
        <v>0</v>
      </c>
      <c r="Q1301" s="41">
        <f>IF(Table2[[#This Row],[Customer Segment]]=Introduction!$D$44,1,0)</f>
        <v>0</v>
      </c>
      <c r="R1301" s="1">
        <v>1282.67</v>
      </c>
      <c r="S13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1233.6476536662676</v>
      </c>
    </row>
    <row r="1302" spans="1:19" x14ac:dyDescent="0.2">
      <c r="A1302" s="1" t="s">
        <v>1</v>
      </c>
      <c r="B1302" s="1" t="s">
        <v>14</v>
      </c>
      <c r="C1302" s="1" t="s">
        <v>70</v>
      </c>
      <c r="D1302" s="37">
        <v>0.04</v>
      </c>
      <c r="E1302" s="37">
        <v>5.98</v>
      </c>
      <c r="F1302" s="37">
        <v>0.96</v>
      </c>
      <c r="G1302" s="37">
        <v>0.6</v>
      </c>
      <c r="H1302" s="37">
        <v>52.697600000000001</v>
      </c>
      <c r="I1302" s="42">
        <f>IF(Table2[[#This Row],[Order Priority]]=Introduction!$B$42,1,0)</f>
        <v>1</v>
      </c>
      <c r="J1302" s="42">
        <f>IF(Table2[[#This Row],[Order Priority]]=Introduction!$B$43,1,0)</f>
        <v>0</v>
      </c>
      <c r="K1302" s="42">
        <f>IF(Table2[[#This Row],[Order Priority]]=Introduction!$B$44,1,0)</f>
        <v>0</v>
      </c>
      <c r="L1302" s="42">
        <f>IF(Table2[[#This Row],[Order Priority]]=Introduction!$B$45,1,0)</f>
        <v>0</v>
      </c>
      <c r="M1302" s="42">
        <f>IF(Table2[[#This Row],[Ship Mode]]=Introduction!$C$42,1,0)</f>
        <v>0</v>
      </c>
      <c r="N1302" s="41">
        <f>IF(Table2[[#This Row],[Ship Mode]]=Introduction!$C$44,1,0)</f>
        <v>1</v>
      </c>
      <c r="O1302" s="41">
        <f>IF(Table2[[#This Row],[Customer Segment]]=Introduction!$D$45,1,0)</f>
        <v>0</v>
      </c>
      <c r="P1302" s="41">
        <f>IF(Table2[[#This Row],[Customer Segment]]=Introduction!$D$42,1,0)</f>
        <v>0</v>
      </c>
      <c r="Q1302" s="41">
        <f>IF(Table2[[#This Row],[Customer Segment]]=Introduction!$D$44,1,0)</f>
        <v>0</v>
      </c>
      <c r="R1302" s="34">
        <v>131.79</v>
      </c>
      <c r="S13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498.49207194626479</v>
      </c>
    </row>
    <row r="1303" spans="1:19" x14ac:dyDescent="0.2">
      <c r="A1303" s="1" t="s">
        <v>1</v>
      </c>
      <c r="B1303" s="1" t="s">
        <v>14</v>
      </c>
      <c r="C1303" s="1" t="s">
        <v>70</v>
      </c>
      <c r="D1303" s="39">
        <v>0.01</v>
      </c>
      <c r="E1303" s="39">
        <v>20.99</v>
      </c>
      <c r="F1303" s="39">
        <v>0.99</v>
      </c>
      <c r="G1303" s="39">
        <v>0.56999999999999995</v>
      </c>
      <c r="H1303" s="39">
        <v>-78.194159999999997</v>
      </c>
      <c r="I1303" s="42">
        <f>IF(Table2[[#This Row],[Order Priority]]=Introduction!$B$42,1,0)</f>
        <v>1</v>
      </c>
      <c r="J1303" s="42">
        <f>IF(Table2[[#This Row],[Order Priority]]=Introduction!$B$43,1,0)</f>
        <v>0</v>
      </c>
      <c r="K1303" s="42">
        <f>IF(Table2[[#This Row],[Order Priority]]=Introduction!$B$44,1,0)</f>
        <v>0</v>
      </c>
      <c r="L1303" s="42">
        <f>IF(Table2[[#This Row],[Order Priority]]=Introduction!$B$45,1,0)</f>
        <v>0</v>
      </c>
      <c r="M1303" s="42">
        <f>IF(Table2[[#This Row],[Ship Mode]]=Introduction!$C$42,1,0)</f>
        <v>0</v>
      </c>
      <c r="N1303" s="41">
        <f>IF(Table2[[#This Row],[Ship Mode]]=Introduction!$C$44,1,0)</f>
        <v>1</v>
      </c>
      <c r="O1303" s="41">
        <f>IF(Table2[[#This Row],[Customer Segment]]=Introduction!$D$45,1,0)</f>
        <v>0</v>
      </c>
      <c r="P1303" s="41">
        <f>IF(Table2[[#This Row],[Customer Segment]]=Introduction!$D$42,1,0)</f>
        <v>0</v>
      </c>
      <c r="Q1303" s="41">
        <f>IF(Table2[[#This Row],[Customer Segment]]=Introduction!$D$44,1,0)</f>
        <v>0</v>
      </c>
      <c r="R1303" s="1">
        <v>35.33</v>
      </c>
      <c r="S13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407.20334025628767</v>
      </c>
    </row>
    <row r="1304" spans="1:19" x14ac:dyDescent="0.2">
      <c r="A1304" s="1" t="s">
        <v>13</v>
      </c>
      <c r="B1304" s="1" t="s">
        <v>14</v>
      </c>
      <c r="C1304" s="1" t="s">
        <v>3</v>
      </c>
      <c r="D1304" s="37">
        <v>0.04</v>
      </c>
      <c r="E1304" s="37">
        <v>34.76</v>
      </c>
      <c r="F1304" s="37">
        <v>5.49</v>
      </c>
      <c r="G1304" s="37">
        <v>0.6</v>
      </c>
      <c r="H1304" s="37">
        <v>192.51689999999999</v>
      </c>
      <c r="I1304" s="42">
        <f>IF(Table2[[#This Row],[Order Priority]]=Introduction!$B$42,1,0)</f>
        <v>0</v>
      </c>
      <c r="J1304" s="42">
        <f>IF(Table2[[#This Row],[Order Priority]]=Introduction!$B$43,1,0)</f>
        <v>1</v>
      </c>
      <c r="K1304" s="42">
        <f>IF(Table2[[#This Row],[Order Priority]]=Introduction!$B$44,1,0)</f>
        <v>0</v>
      </c>
      <c r="L1304" s="42">
        <f>IF(Table2[[#This Row],[Order Priority]]=Introduction!$B$45,1,0)</f>
        <v>0</v>
      </c>
      <c r="M1304" s="42">
        <f>IF(Table2[[#This Row],[Ship Mode]]=Introduction!$C$42,1,0)</f>
        <v>0</v>
      </c>
      <c r="N1304" s="41">
        <f>IF(Table2[[#This Row],[Ship Mode]]=Introduction!$C$44,1,0)</f>
        <v>1</v>
      </c>
      <c r="O1304" s="41">
        <f>IF(Table2[[#This Row],[Customer Segment]]=Introduction!$D$45,1,0)</f>
        <v>1</v>
      </c>
      <c r="P1304" s="41">
        <f>IF(Table2[[#This Row],[Customer Segment]]=Introduction!$D$42,1,0)</f>
        <v>0</v>
      </c>
      <c r="Q1304" s="41">
        <f>IF(Table2[[#This Row],[Customer Segment]]=Introduction!$D$44,1,0)</f>
        <v>0</v>
      </c>
      <c r="R1304" s="34">
        <v>279.01</v>
      </c>
      <c r="S13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555.51337845304272</v>
      </c>
    </row>
    <row r="1305" spans="1:19" x14ac:dyDescent="0.2">
      <c r="A1305" s="1" t="s">
        <v>92</v>
      </c>
      <c r="B1305" s="1" t="s">
        <v>14</v>
      </c>
      <c r="C1305" s="1" t="s">
        <v>3</v>
      </c>
      <c r="D1305" s="39">
        <v>0.03</v>
      </c>
      <c r="E1305" s="39">
        <v>35.99</v>
      </c>
      <c r="F1305" s="39">
        <v>5</v>
      </c>
      <c r="G1305" s="39">
        <v>0.85</v>
      </c>
      <c r="H1305" s="39">
        <v>-184.548</v>
      </c>
      <c r="I1305" s="42">
        <f>IF(Table2[[#This Row],[Order Priority]]=Introduction!$B$42,1,0)</f>
        <v>0</v>
      </c>
      <c r="J1305" s="42">
        <f>IF(Table2[[#This Row],[Order Priority]]=Introduction!$B$43,1,0)</f>
        <v>0</v>
      </c>
      <c r="K1305" s="42">
        <f>IF(Table2[[#This Row],[Order Priority]]=Introduction!$B$44,1,0)</f>
        <v>0</v>
      </c>
      <c r="L1305" s="42">
        <f>IF(Table2[[#This Row],[Order Priority]]=Introduction!$B$45,1,0)</f>
        <v>1</v>
      </c>
      <c r="M1305" s="42">
        <f>IF(Table2[[#This Row],[Ship Mode]]=Introduction!$C$42,1,0)</f>
        <v>0</v>
      </c>
      <c r="N1305" s="41">
        <f>IF(Table2[[#This Row],[Ship Mode]]=Introduction!$C$44,1,0)</f>
        <v>1</v>
      </c>
      <c r="O1305" s="41">
        <f>IF(Table2[[#This Row],[Customer Segment]]=Introduction!$D$45,1,0)</f>
        <v>1</v>
      </c>
      <c r="P1305" s="41">
        <f>IF(Table2[[#This Row],[Customer Segment]]=Introduction!$D$42,1,0)</f>
        <v>0</v>
      </c>
      <c r="Q1305" s="41">
        <f>IF(Table2[[#This Row],[Customer Segment]]=Introduction!$D$44,1,0)</f>
        <v>0</v>
      </c>
      <c r="R1305" s="1">
        <v>93.82</v>
      </c>
      <c r="S13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389.35568368717071</v>
      </c>
    </row>
    <row r="1306" spans="1:19" x14ac:dyDescent="0.2">
      <c r="A1306" s="1" t="s">
        <v>92</v>
      </c>
      <c r="B1306" s="1" t="s">
        <v>2</v>
      </c>
      <c r="C1306" s="1" t="s">
        <v>70</v>
      </c>
      <c r="D1306" s="37">
        <v>0.02</v>
      </c>
      <c r="E1306" s="37">
        <v>95.95</v>
      </c>
      <c r="F1306" s="37">
        <v>74.349999999999994</v>
      </c>
      <c r="G1306" s="37">
        <v>0.56999999999999995</v>
      </c>
      <c r="H1306" s="37">
        <v>636.52200000000005</v>
      </c>
      <c r="I1306" s="42">
        <f>IF(Table2[[#This Row],[Order Priority]]=Introduction!$B$42,1,0)</f>
        <v>0</v>
      </c>
      <c r="J1306" s="42">
        <f>IF(Table2[[#This Row],[Order Priority]]=Introduction!$B$43,1,0)</f>
        <v>0</v>
      </c>
      <c r="K1306" s="42">
        <f>IF(Table2[[#This Row],[Order Priority]]=Introduction!$B$44,1,0)</f>
        <v>0</v>
      </c>
      <c r="L1306" s="42">
        <f>IF(Table2[[#This Row],[Order Priority]]=Introduction!$B$45,1,0)</f>
        <v>1</v>
      </c>
      <c r="M1306" s="42">
        <f>IF(Table2[[#This Row],[Ship Mode]]=Introduction!$C$42,1,0)</f>
        <v>1</v>
      </c>
      <c r="N1306" s="41">
        <f>IF(Table2[[#This Row],[Ship Mode]]=Introduction!$C$44,1,0)</f>
        <v>0</v>
      </c>
      <c r="O1306" s="41">
        <f>IF(Table2[[#This Row],[Customer Segment]]=Introduction!$D$45,1,0)</f>
        <v>0</v>
      </c>
      <c r="P1306" s="41">
        <f>IF(Table2[[#This Row],[Customer Segment]]=Introduction!$D$42,1,0)</f>
        <v>0</v>
      </c>
      <c r="Q1306" s="41">
        <f>IF(Table2[[#This Row],[Customer Segment]]=Introduction!$D$44,1,0)</f>
        <v>0</v>
      </c>
      <c r="R1306" s="34">
        <v>1377.46</v>
      </c>
      <c r="S13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3314.1521644678237</v>
      </c>
    </row>
    <row r="1307" spans="1:19" x14ac:dyDescent="0.2">
      <c r="A1307" s="1" t="s">
        <v>92</v>
      </c>
      <c r="B1307" s="1" t="s">
        <v>14</v>
      </c>
      <c r="C1307" s="1" t="s">
        <v>47</v>
      </c>
      <c r="D1307" s="39">
        <v>0.02</v>
      </c>
      <c r="E1307" s="39">
        <v>28.53</v>
      </c>
      <c r="F1307" s="39">
        <v>1.49</v>
      </c>
      <c r="G1307" s="39">
        <v>0.38</v>
      </c>
      <c r="H1307" s="39">
        <v>1.992</v>
      </c>
      <c r="I1307" s="42">
        <f>IF(Table2[[#This Row],[Order Priority]]=Introduction!$B$42,1,0)</f>
        <v>0</v>
      </c>
      <c r="J1307" s="42">
        <f>IF(Table2[[#This Row],[Order Priority]]=Introduction!$B$43,1,0)</f>
        <v>0</v>
      </c>
      <c r="K1307" s="42">
        <f>IF(Table2[[#This Row],[Order Priority]]=Introduction!$B$44,1,0)</f>
        <v>0</v>
      </c>
      <c r="L1307" s="42">
        <f>IF(Table2[[#This Row],[Order Priority]]=Introduction!$B$45,1,0)</f>
        <v>1</v>
      </c>
      <c r="M1307" s="42">
        <f>IF(Table2[[#This Row],[Ship Mode]]=Introduction!$C$42,1,0)</f>
        <v>0</v>
      </c>
      <c r="N1307" s="41">
        <f>IF(Table2[[#This Row],[Ship Mode]]=Introduction!$C$44,1,0)</f>
        <v>1</v>
      </c>
      <c r="O1307" s="41">
        <f>IF(Table2[[#This Row],[Customer Segment]]=Introduction!$D$45,1,0)</f>
        <v>0</v>
      </c>
      <c r="P1307" s="41">
        <f>IF(Table2[[#This Row],[Customer Segment]]=Introduction!$D$42,1,0)</f>
        <v>0</v>
      </c>
      <c r="Q1307" s="41">
        <f>IF(Table2[[#This Row],[Customer Segment]]=Introduction!$D$44,1,0)</f>
        <v>1</v>
      </c>
      <c r="R1307" s="1">
        <v>513.33000000000004</v>
      </c>
      <c r="S13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115.41753681028499</v>
      </c>
    </row>
    <row r="1308" spans="1:19" x14ac:dyDescent="0.2">
      <c r="A1308" s="1" t="s">
        <v>92</v>
      </c>
      <c r="B1308" s="1" t="s">
        <v>14</v>
      </c>
      <c r="C1308" s="1" t="s">
        <v>15</v>
      </c>
      <c r="D1308" s="37">
        <v>0.08</v>
      </c>
      <c r="E1308" s="37">
        <v>125.99</v>
      </c>
      <c r="F1308" s="37">
        <v>7.69</v>
      </c>
      <c r="G1308" s="37">
        <v>0.59</v>
      </c>
      <c r="H1308" s="37">
        <v>374.625</v>
      </c>
      <c r="I1308" s="42">
        <f>IF(Table2[[#This Row],[Order Priority]]=Introduction!$B$42,1,0)</f>
        <v>0</v>
      </c>
      <c r="J1308" s="42">
        <f>IF(Table2[[#This Row],[Order Priority]]=Introduction!$B$43,1,0)</f>
        <v>0</v>
      </c>
      <c r="K1308" s="42">
        <f>IF(Table2[[#This Row],[Order Priority]]=Introduction!$B$44,1,0)</f>
        <v>0</v>
      </c>
      <c r="L1308" s="42">
        <f>IF(Table2[[#This Row],[Order Priority]]=Introduction!$B$45,1,0)</f>
        <v>1</v>
      </c>
      <c r="M1308" s="42">
        <f>IF(Table2[[#This Row],[Ship Mode]]=Introduction!$C$42,1,0)</f>
        <v>0</v>
      </c>
      <c r="N1308" s="41">
        <f>IF(Table2[[#This Row],[Ship Mode]]=Introduction!$C$44,1,0)</f>
        <v>1</v>
      </c>
      <c r="O1308" s="41">
        <f>IF(Table2[[#This Row],[Customer Segment]]=Introduction!$D$45,1,0)</f>
        <v>0</v>
      </c>
      <c r="P1308" s="41">
        <f>IF(Table2[[#This Row],[Customer Segment]]=Introduction!$D$42,1,0)</f>
        <v>1</v>
      </c>
      <c r="Q1308" s="41">
        <f>IF(Table2[[#This Row],[Customer Segment]]=Introduction!$D$44,1,0)</f>
        <v>0</v>
      </c>
      <c r="R1308" s="34">
        <v>710.36</v>
      </c>
      <c r="S13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1049.249966557237</v>
      </c>
    </row>
    <row r="1309" spans="1:19" x14ac:dyDescent="0.2">
      <c r="A1309" s="1" t="s">
        <v>46</v>
      </c>
      <c r="B1309" s="1" t="s">
        <v>14</v>
      </c>
      <c r="C1309" s="1" t="s">
        <v>15</v>
      </c>
      <c r="D1309" s="39">
        <v>0.02</v>
      </c>
      <c r="E1309" s="39">
        <v>15.57</v>
      </c>
      <c r="F1309" s="39">
        <v>1.39</v>
      </c>
      <c r="G1309" s="39">
        <v>0.38</v>
      </c>
      <c r="H1309" s="39">
        <v>23.5428</v>
      </c>
      <c r="I1309" s="42">
        <f>IF(Table2[[#This Row],[Order Priority]]=Introduction!$B$42,1,0)</f>
        <v>0</v>
      </c>
      <c r="J1309" s="42">
        <f>IF(Table2[[#This Row],[Order Priority]]=Introduction!$B$43,1,0)</f>
        <v>0</v>
      </c>
      <c r="K1309" s="42">
        <f>IF(Table2[[#This Row],[Order Priority]]=Introduction!$B$44,1,0)</f>
        <v>0</v>
      </c>
      <c r="L1309" s="42">
        <f>IF(Table2[[#This Row],[Order Priority]]=Introduction!$B$45,1,0)</f>
        <v>0</v>
      </c>
      <c r="M1309" s="42">
        <f>IF(Table2[[#This Row],[Ship Mode]]=Introduction!$C$42,1,0)</f>
        <v>0</v>
      </c>
      <c r="N1309" s="41">
        <f>IF(Table2[[#This Row],[Ship Mode]]=Introduction!$C$44,1,0)</f>
        <v>1</v>
      </c>
      <c r="O1309" s="41">
        <f>IF(Table2[[#This Row],[Customer Segment]]=Introduction!$D$45,1,0)</f>
        <v>0</v>
      </c>
      <c r="P1309" s="41">
        <f>IF(Table2[[#This Row],[Customer Segment]]=Introduction!$D$42,1,0)</f>
        <v>1</v>
      </c>
      <c r="Q1309" s="41">
        <f>IF(Table2[[#This Row],[Customer Segment]]=Introduction!$D$44,1,0)</f>
        <v>0</v>
      </c>
      <c r="R1309" s="1">
        <v>46.23</v>
      </c>
      <c r="S13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223.00745579862775</v>
      </c>
    </row>
    <row r="1310" spans="1:19" x14ac:dyDescent="0.2">
      <c r="A1310" s="1" t="s">
        <v>46</v>
      </c>
      <c r="B1310" s="1" t="s">
        <v>14</v>
      </c>
      <c r="C1310" s="1" t="s">
        <v>15</v>
      </c>
      <c r="D1310" s="37">
        <v>0.02</v>
      </c>
      <c r="E1310" s="37">
        <v>20.89</v>
      </c>
      <c r="F1310" s="37">
        <v>11.52</v>
      </c>
      <c r="G1310" s="37">
        <v>0.83</v>
      </c>
      <c r="H1310" s="37">
        <v>-276.11279999999999</v>
      </c>
      <c r="I1310" s="42">
        <f>IF(Table2[[#This Row],[Order Priority]]=Introduction!$B$42,1,0)</f>
        <v>0</v>
      </c>
      <c r="J1310" s="42">
        <f>IF(Table2[[#This Row],[Order Priority]]=Introduction!$B$43,1,0)</f>
        <v>0</v>
      </c>
      <c r="K1310" s="42">
        <f>IF(Table2[[#This Row],[Order Priority]]=Introduction!$B$44,1,0)</f>
        <v>0</v>
      </c>
      <c r="L1310" s="42">
        <f>IF(Table2[[#This Row],[Order Priority]]=Introduction!$B$45,1,0)</f>
        <v>0</v>
      </c>
      <c r="M1310" s="42">
        <f>IF(Table2[[#This Row],[Ship Mode]]=Introduction!$C$42,1,0)</f>
        <v>0</v>
      </c>
      <c r="N1310" s="41">
        <f>IF(Table2[[#This Row],[Ship Mode]]=Introduction!$C$44,1,0)</f>
        <v>1</v>
      </c>
      <c r="O1310" s="41">
        <f>IF(Table2[[#This Row],[Customer Segment]]=Introduction!$D$45,1,0)</f>
        <v>0</v>
      </c>
      <c r="P1310" s="41">
        <f>IF(Table2[[#This Row],[Customer Segment]]=Introduction!$D$42,1,0)</f>
        <v>1</v>
      </c>
      <c r="Q1310" s="41">
        <f>IF(Table2[[#This Row],[Customer Segment]]=Introduction!$D$44,1,0)</f>
        <v>0</v>
      </c>
      <c r="R1310" s="34">
        <v>279.27999999999997</v>
      </c>
      <c r="S13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586.84021227897233</v>
      </c>
    </row>
    <row r="1311" spans="1:19" x14ac:dyDescent="0.2">
      <c r="A1311" s="1" t="s">
        <v>46</v>
      </c>
      <c r="B1311" s="1" t="s">
        <v>63</v>
      </c>
      <c r="C1311" s="1" t="s">
        <v>15</v>
      </c>
      <c r="D1311" s="39">
        <v>0.06</v>
      </c>
      <c r="E1311" s="39">
        <v>5.38</v>
      </c>
      <c r="F1311" s="39">
        <v>5.24</v>
      </c>
      <c r="G1311" s="39">
        <v>0.36</v>
      </c>
      <c r="H1311" s="39">
        <v>-64.670940000000002</v>
      </c>
      <c r="I1311" s="42">
        <f>IF(Table2[[#This Row],[Order Priority]]=Introduction!$B$42,1,0)</f>
        <v>0</v>
      </c>
      <c r="J1311" s="42">
        <f>IF(Table2[[#This Row],[Order Priority]]=Introduction!$B$43,1,0)</f>
        <v>0</v>
      </c>
      <c r="K1311" s="42">
        <f>IF(Table2[[#This Row],[Order Priority]]=Introduction!$B$44,1,0)</f>
        <v>0</v>
      </c>
      <c r="L1311" s="42">
        <f>IF(Table2[[#This Row],[Order Priority]]=Introduction!$B$45,1,0)</f>
        <v>0</v>
      </c>
      <c r="M1311" s="42">
        <f>IF(Table2[[#This Row],[Ship Mode]]=Introduction!$C$42,1,0)</f>
        <v>0</v>
      </c>
      <c r="N1311" s="41">
        <f>IF(Table2[[#This Row],[Ship Mode]]=Introduction!$C$44,1,0)</f>
        <v>0</v>
      </c>
      <c r="O1311" s="41">
        <f>IF(Table2[[#This Row],[Customer Segment]]=Introduction!$D$45,1,0)</f>
        <v>0</v>
      </c>
      <c r="P1311" s="41">
        <f>IF(Table2[[#This Row],[Customer Segment]]=Introduction!$D$42,1,0)</f>
        <v>1</v>
      </c>
      <c r="Q1311" s="41">
        <f>IF(Table2[[#This Row],[Customer Segment]]=Introduction!$D$44,1,0)</f>
        <v>0</v>
      </c>
      <c r="R1311" s="1">
        <v>81.819999999999993</v>
      </c>
      <c r="S13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81.885616789264645</v>
      </c>
    </row>
    <row r="1312" spans="1:19" x14ac:dyDescent="0.2">
      <c r="A1312" s="1" t="s">
        <v>46</v>
      </c>
      <c r="B1312" s="1" t="s">
        <v>14</v>
      </c>
      <c r="C1312" s="1" t="s">
        <v>15</v>
      </c>
      <c r="D1312" s="37">
        <v>0.03</v>
      </c>
      <c r="E1312" s="37">
        <v>7.35</v>
      </c>
      <c r="F1312" s="37">
        <v>5.96</v>
      </c>
      <c r="G1312" s="37">
        <v>0.38</v>
      </c>
      <c r="H1312" s="37">
        <v>-11.113200000000001</v>
      </c>
      <c r="I1312" s="42">
        <f>IF(Table2[[#This Row],[Order Priority]]=Introduction!$B$42,1,0)</f>
        <v>0</v>
      </c>
      <c r="J1312" s="42">
        <f>IF(Table2[[#This Row],[Order Priority]]=Introduction!$B$43,1,0)</f>
        <v>0</v>
      </c>
      <c r="K1312" s="42">
        <f>IF(Table2[[#This Row],[Order Priority]]=Introduction!$B$44,1,0)</f>
        <v>0</v>
      </c>
      <c r="L1312" s="42">
        <f>IF(Table2[[#This Row],[Order Priority]]=Introduction!$B$45,1,0)</f>
        <v>0</v>
      </c>
      <c r="M1312" s="42">
        <f>IF(Table2[[#This Row],[Ship Mode]]=Introduction!$C$42,1,0)</f>
        <v>0</v>
      </c>
      <c r="N1312" s="41">
        <f>IF(Table2[[#This Row],[Ship Mode]]=Introduction!$C$44,1,0)</f>
        <v>1</v>
      </c>
      <c r="O1312" s="41">
        <f>IF(Table2[[#This Row],[Customer Segment]]=Introduction!$D$45,1,0)</f>
        <v>0</v>
      </c>
      <c r="P1312" s="41">
        <f>IF(Table2[[#This Row],[Customer Segment]]=Introduction!$D$42,1,0)</f>
        <v>1</v>
      </c>
      <c r="Q1312" s="41">
        <f>IF(Table2[[#This Row],[Customer Segment]]=Introduction!$D$44,1,0)</f>
        <v>0</v>
      </c>
      <c r="R1312" s="34">
        <v>13.16</v>
      </c>
      <c r="S13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281.46753488146709</v>
      </c>
    </row>
    <row r="1313" spans="1:19" x14ac:dyDescent="0.2">
      <c r="A1313" s="1" t="s">
        <v>1</v>
      </c>
      <c r="B1313" s="1" t="s">
        <v>63</v>
      </c>
      <c r="C1313" s="1" t="s">
        <v>15</v>
      </c>
      <c r="D1313" s="39">
        <v>0.06</v>
      </c>
      <c r="E1313" s="39">
        <v>65.989999999999995</v>
      </c>
      <c r="F1313" s="39">
        <v>8.8000000000000007</v>
      </c>
      <c r="G1313" s="39">
        <v>0.57999999999999996</v>
      </c>
      <c r="H1313" s="39">
        <v>288.08999999999997</v>
      </c>
      <c r="I1313" s="42">
        <f>IF(Table2[[#This Row],[Order Priority]]=Introduction!$B$42,1,0)</f>
        <v>1</v>
      </c>
      <c r="J1313" s="42">
        <f>IF(Table2[[#This Row],[Order Priority]]=Introduction!$B$43,1,0)</f>
        <v>0</v>
      </c>
      <c r="K1313" s="42">
        <f>IF(Table2[[#This Row],[Order Priority]]=Introduction!$B$44,1,0)</f>
        <v>0</v>
      </c>
      <c r="L1313" s="42">
        <f>IF(Table2[[#This Row],[Order Priority]]=Introduction!$B$45,1,0)</f>
        <v>0</v>
      </c>
      <c r="M1313" s="42">
        <f>IF(Table2[[#This Row],[Ship Mode]]=Introduction!$C$42,1,0)</f>
        <v>0</v>
      </c>
      <c r="N1313" s="41">
        <f>IF(Table2[[#This Row],[Ship Mode]]=Introduction!$C$44,1,0)</f>
        <v>0</v>
      </c>
      <c r="O1313" s="41">
        <f>IF(Table2[[#This Row],[Customer Segment]]=Introduction!$D$45,1,0)</f>
        <v>0</v>
      </c>
      <c r="P1313" s="41">
        <f>IF(Table2[[#This Row],[Customer Segment]]=Introduction!$D$42,1,0)</f>
        <v>1</v>
      </c>
      <c r="Q1313" s="41">
        <f>IF(Table2[[#This Row],[Customer Segment]]=Introduction!$D$44,1,0)</f>
        <v>0</v>
      </c>
      <c r="R1313" s="1">
        <v>506.38</v>
      </c>
      <c r="S13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1003.2621956847011</v>
      </c>
    </row>
    <row r="1314" spans="1:19" x14ac:dyDescent="0.2">
      <c r="A1314" s="1" t="s">
        <v>1</v>
      </c>
      <c r="B1314" s="1" t="s">
        <v>63</v>
      </c>
      <c r="C1314" s="1" t="s">
        <v>15</v>
      </c>
      <c r="D1314" s="37">
        <v>0</v>
      </c>
      <c r="E1314" s="37">
        <v>195.99</v>
      </c>
      <c r="F1314" s="37">
        <v>4.2</v>
      </c>
      <c r="G1314" s="37">
        <v>0.56999999999999995</v>
      </c>
      <c r="H1314" s="37">
        <v>719.47680000000003</v>
      </c>
      <c r="I1314" s="42">
        <f>IF(Table2[[#This Row],[Order Priority]]=Introduction!$B$42,1,0)</f>
        <v>1</v>
      </c>
      <c r="J1314" s="42">
        <f>IF(Table2[[#This Row],[Order Priority]]=Introduction!$B$43,1,0)</f>
        <v>0</v>
      </c>
      <c r="K1314" s="42">
        <f>IF(Table2[[#This Row],[Order Priority]]=Introduction!$B$44,1,0)</f>
        <v>0</v>
      </c>
      <c r="L1314" s="42">
        <f>IF(Table2[[#This Row],[Order Priority]]=Introduction!$B$45,1,0)</f>
        <v>0</v>
      </c>
      <c r="M1314" s="42">
        <f>IF(Table2[[#This Row],[Ship Mode]]=Introduction!$C$42,1,0)</f>
        <v>0</v>
      </c>
      <c r="N1314" s="41">
        <f>IF(Table2[[#This Row],[Ship Mode]]=Introduction!$C$44,1,0)</f>
        <v>0</v>
      </c>
      <c r="O1314" s="41">
        <f>IF(Table2[[#This Row],[Customer Segment]]=Introduction!$D$45,1,0)</f>
        <v>0</v>
      </c>
      <c r="P1314" s="41">
        <f>IF(Table2[[#This Row],[Customer Segment]]=Introduction!$D$42,1,0)</f>
        <v>1</v>
      </c>
      <c r="Q1314" s="41">
        <f>IF(Table2[[#This Row],[Customer Segment]]=Introduction!$D$44,1,0)</f>
        <v>0</v>
      </c>
      <c r="R1314" s="34">
        <v>1042.72</v>
      </c>
      <c r="S13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1756.5237114908339</v>
      </c>
    </row>
    <row r="1315" spans="1:19" x14ac:dyDescent="0.2">
      <c r="A1315" s="1" t="s">
        <v>1</v>
      </c>
      <c r="B1315" s="1" t="s">
        <v>63</v>
      </c>
      <c r="C1315" s="1" t="s">
        <v>15</v>
      </c>
      <c r="D1315" s="39">
        <v>0.06</v>
      </c>
      <c r="E1315" s="39">
        <v>65.989999999999995</v>
      </c>
      <c r="F1315" s="39">
        <v>8.8000000000000007</v>
      </c>
      <c r="G1315" s="39">
        <v>0.57999999999999996</v>
      </c>
      <c r="H1315" s="39">
        <v>288.08999999999997</v>
      </c>
      <c r="I1315" s="42">
        <f>IF(Table2[[#This Row],[Order Priority]]=Introduction!$B$42,1,0)</f>
        <v>1</v>
      </c>
      <c r="J1315" s="42">
        <f>IF(Table2[[#This Row],[Order Priority]]=Introduction!$B$43,1,0)</f>
        <v>0</v>
      </c>
      <c r="K1315" s="42">
        <f>IF(Table2[[#This Row],[Order Priority]]=Introduction!$B$44,1,0)</f>
        <v>0</v>
      </c>
      <c r="L1315" s="42">
        <f>IF(Table2[[#This Row],[Order Priority]]=Introduction!$B$45,1,0)</f>
        <v>0</v>
      </c>
      <c r="M1315" s="42">
        <f>IF(Table2[[#This Row],[Ship Mode]]=Introduction!$C$42,1,0)</f>
        <v>0</v>
      </c>
      <c r="N1315" s="41">
        <f>IF(Table2[[#This Row],[Ship Mode]]=Introduction!$C$44,1,0)</f>
        <v>0</v>
      </c>
      <c r="O1315" s="41">
        <f>IF(Table2[[#This Row],[Customer Segment]]=Introduction!$D$45,1,0)</f>
        <v>0</v>
      </c>
      <c r="P1315" s="41">
        <f>IF(Table2[[#This Row],[Customer Segment]]=Introduction!$D$42,1,0)</f>
        <v>1</v>
      </c>
      <c r="Q1315" s="41">
        <f>IF(Table2[[#This Row],[Customer Segment]]=Introduction!$D$44,1,0)</f>
        <v>0</v>
      </c>
      <c r="R1315" s="1">
        <v>1912.98</v>
      </c>
      <c r="S13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1003.2621956847011</v>
      </c>
    </row>
    <row r="1316" spans="1:19" x14ac:dyDescent="0.2">
      <c r="A1316" s="1" t="s">
        <v>1</v>
      </c>
      <c r="B1316" s="1" t="s">
        <v>63</v>
      </c>
      <c r="C1316" s="1" t="s">
        <v>15</v>
      </c>
      <c r="D1316" s="37">
        <v>0</v>
      </c>
      <c r="E1316" s="37">
        <v>195.99</v>
      </c>
      <c r="F1316" s="37">
        <v>4.2</v>
      </c>
      <c r="G1316" s="37">
        <v>0.56999999999999995</v>
      </c>
      <c r="H1316" s="37">
        <v>1030.509</v>
      </c>
      <c r="I1316" s="42">
        <f>IF(Table2[[#This Row],[Order Priority]]=Introduction!$B$42,1,0)</f>
        <v>1</v>
      </c>
      <c r="J1316" s="42">
        <f>IF(Table2[[#This Row],[Order Priority]]=Introduction!$B$43,1,0)</f>
        <v>0</v>
      </c>
      <c r="K1316" s="42">
        <f>IF(Table2[[#This Row],[Order Priority]]=Introduction!$B$44,1,0)</f>
        <v>0</v>
      </c>
      <c r="L1316" s="42">
        <f>IF(Table2[[#This Row],[Order Priority]]=Introduction!$B$45,1,0)</f>
        <v>0</v>
      </c>
      <c r="M1316" s="42">
        <f>IF(Table2[[#This Row],[Ship Mode]]=Introduction!$C$42,1,0)</f>
        <v>0</v>
      </c>
      <c r="N1316" s="41">
        <f>IF(Table2[[#This Row],[Ship Mode]]=Introduction!$C$44,1,0)</f>
        <v>0</v>
      </c>
      <c r="O1316" s="41">
        <f>IF(Table2[[#This Row],[Customer Segment]]=Introduction!$D$45,1,0)</f>
        <v>0</v>
      </c>
      <c r="P1316" s="41">
        <f>IF(Table2[[#This Row],[Customer Segment]]=Introduction!$D$42,1,0)</f>
        <v>1</v>
      </c>
      <c r="Q1316" s="41">
        <f>IF(Table2[[#This Row],[Customer Segment]]=Introduction!$D$44,1,0)</f>
        <v>0</v>
      </c>
      <c r="R1316" s="34">
        <v>4170.87</v>
      </c>
      <c r="S13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2075.0286847800098</v>
      </c>
    </row>
    <row r="1317" spans="1:19" x14ac:dyDescent="0.2">
      <c r="A1317" s="1" t="s">
        <v>1</v>
      </c>
      <c r="B1317" s="1" t="s">
        <v>14</v>
      </c>
      <c r="C1317" s="1" t="s">
        <v>70</v>
      </c>
      <c r="D1317" s="39">
        <v>0.06</v>
      </c>
      <c r="E1317" s="39">
        <v>1.26</v>
      </c>
      <c r="F1317" s="39">
        <v>0.7</v>
      </c>
      <c r="G1317" s="39">
        <v>0.81</v>
      </c>
      <c r="H1317" s="39">
        <v>-6.6096000000000004</v>
      </c>
      <c r="I1317" s="42">
        <f>IF(Table2[[#This Row],[Order Priority]]=Introduction!$B$42,1,0)</f>
        <v>1</v>
      </c>
      <c r="J1317" s="42">
        <f>IF(Table2[[#This Row],[Order Priority]]=Introduction!$B$43,1,0)</f>
        <v>0</v>
      </c>
      <c r="K1317" s="42">
        <f>IF(Table2[[#This Row],[Order Priority]]=Introduction!$B$44,1,0)</f>
        <v>0</v>
      </c>
      <c r="L1317" s="42">
        <f>IF(Table2[[#This Row],[Order Priority]]=Introduction!$B$45,1,0)</f>
        <v>0</v>
      </c>
      <c r="M1317" s="42">
        <f>IF(Table2[[#This Row],[Ship Mode]]=Introduction!$C$42,1,0)</f>
        <v>0</v>
      </c>
      <c r="N1317" s="41">
        <f>IF(Table2[[#This Row],[Ship Mode]]=Introduction!$C$44,1,0)</f>
        <v>1</v>
      </c>
      <c r="O1317" s="41">
        <f>IF(Table2[[#This Row],[Customer Segment]]=Introduction!$D$45,1,0)</f>
        <v>0</v>
      </c>
      <c r="P1317" s="41">
        <f>IF(Table2[[#This Row],[Customer Segment]]=Introduction!$D$42,1,0)</f>
        <v>0</v>
      </c>
      <c r="Q1317" s="41">
        <f>IF(Table2[[#This Row],[Customer Segment]]=Introduction!$D$44,1,0)</f>
        <v>0</v>
      </c>
      <c r="R1317" s="1">
        <v>5.28</v>
      </c>
      <c r="S13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577.11698840110239</v>
      </c>
    </row>
    <row r="1318" spans="1:19" x14ac:dyDescent="0.2">
      <c r="A1318" s="1" t="s">
        <v>1</v>
      </c>
      <c r="B1318" s="1" t="s">
        <v>14</v>
      </c>
      <c r="C1318" s="1" t="s">
        <v>70</v>
      </c>
      <c r="D1318" s="37">
        <v>0.06</v>
      </c>
      <c r="E1318" s="37">
        <v>1.76</v>
      </c>
      <c r="F1318" s="37">
        <v>0.7</v>
      </c>
      <c r="G1318" s="37">
        <v>0.56000000000000005</v>
      </c>
      <c r="H1318" s="37">
        <v>1.2236</v>
      </c>
      <c r="I1318" s="42">
        <f>IF(Table2[[#This Row],[Order Priority]]=Introduction!$B$42,1,0)</f>
        <v>1</v>
      </c>
      <c r="J1318" s="42">
        <f>IF(Table2[[#This Row],[Order Priority]]=Introduction!$B$43,1,0)</f>
        <v>0</v>
      </c>
      <c r="K1318" s="42">
        <f>IF(Table2[[#This Row],[Order Priority]]=Introduction!$B$44,1,0)</f>
        <v>0</v>
      </c>
      <c r="L1318" s="42">
        <f>IF(Table2[[#This Row],[Order Priority]]=Introduction!$B$45,1,0)</f>
        <v>0</v>
      </c>
      <c r="M1318" s="42">
        <f>IF(Table2[[#This Row],[Ship Mode]]=Introduction!$C$42,1,0)</f>
        <v>0</v>
      </c>
      <c r="N1318" s="41">
        <f>IF(Table2[[#This Row],[Ship Mode]]=Introduction!$C$44,1,0)</f>
        <v>1</v>
      </c>
      <c r="O1318" s="41">
        <f>IF(Table2[[#This Row],[Customer Segment]]=Introduction!$D$45,1,0)</f>
        <v>0</v>
      </c>
      <c r="P1318" s="41">
        <f>IF(Table2[[#This Row],[Customer Segment]]=Introduction!$D$42,1,0)</f>
        <v>0</v>
      </c>
      <c r="Q1318" s="41">
        <f>IF(Table2[[#This Row],[Customer Segment]]=Introduction!$D$44,1,0)</f>
        <v>0</v>
      </c>
      <c r="R1318" s="34">
        <v>39.26</v>
      </c>
      <c r="S13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378.90900844224052</v>
      </c>
    </row>
    <row r="1319" spans="1:19" x14ac:dyDescent="0.2">
      <c r="A1319" s="1" t="s">
        <v>1</v>
      </c>
      <c r="B1319" s="1" t="s">
        <v>14</v>
      </c>
      <c r="C1319" s="1" t="s">
        <v>70</v>
      </c>
      <c r="D1319" s="39">
        <v>0.02</v>
      </c>
      <c r="E1319" s="39">
        <v>24.98</v>
      </c>
      <c r="F1319" s="39">
        <v>8.7899999999999991</v>
      </c>
      <c r="G1319" s="39">
        <v>0.66</v>
      </c>
      <c r="H1319" s="39">
        <v>4.3148</v>
      </c>
      <c r="I1319" s="42">
        <f>IF(Table2[[#This Row],[Order Priority]]=Introduction!$B$42,1,0)</f>
        <v>1</v>
      </c>
      <c r="J1319" s="42">
        <f>IF(Table2[[#This Row],[Order Priority]]=Introduction!$B$43,1,0)</f>
        <v>0</v>
      </c>
      <c r="K1319" s="42">
        <f>IF(Table2[[#This Row],[Order Priority]]=Introduction!$B$44,1,0)</f>
        <v>0</v>
      </c>
      <c r="L1319" s="42">
        <f>IF(Table2[[#This Row],[Order Priority]]=Introduction!$B$45,1,0)</f>
        <v>0</v>
      </c>
      <c r="M1319" s="42">
        <f>IF(Table2[[#This Row],[Ship Mode]]=Introduction!$C$42,1,0)</f>
        <v>0</v>
      </c>
      <c r="N1319" s="41">
        <f>IF(Table2[[#This Row],[Ship Mode]]=Introduction!$C$44,1,0)</f>
        <v>1</v>
      </c>
      <c r="O1319" s="41">
        <f>IF(Table2[[#This Row],[Customer Segment]]=Introduction!$D$45,1,0)</f>
        <v>0</v>
      </c>
      <c r="P1319" s="41">
        <f>IF(Table2[[#This Row],[Customer Segment]]=Introduction!$D$42,1,0)</f>
        <v>0</v>
      </c>
      <c r="Q1319" s="41">
        <f>IF(Table2[[#This Row],[Customer Segment]]=Introduction!$D$44,1,0)</f>
        <v>0</v>
      </c>
      <c r="R1319" s="1">
        <v>606.51</v>
      </c>
      <c r="S13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787.98105859076998</v>
      </c>
    </row>
    <row r="1320" spans="1:19" x14ac:dyDescent="0.2">
      <c r="A1320" s="1" t="s">
        <v>1</v>
      </c>
      <c r="B1320" s="1" t="s">
        <v>63</v>
      </c>
      <c r="C1320" s="1" t="s">
        <v>70</v>
      </c>
      <c r="D1320" s="37">
        <v>0.05</v>
      </c>
      <c r="E1320" s="37">
        <v>35.99</v>
      </c>
      <c r="F1320" s="37">
        <v>5.99</v>
      </c>
      <c r="G1320" s="37">
        <v>0.38</v>
      </c>
      <c r="H1320" s="37">
        <v>-125.83296</v>
      </c>
      <c r="I1320" s="42">
        <f>IF(Table2[[#This Row],[Order Priority]]=Introduction!$B$42,1,0)</f>
        <v>1</v>
      </c>
      <c r="J1320" s="42">
        <f>IF(Table2[[#This Row],[Order Priority]]=Introduction!$B$43,1,0)</f>
        <v>0</v>
      </c>
      <c r="K1320" s="42">
        <f>IF(Table2[[#This Row],[Order Priority]]=Introduction!$B$44,1,0)</f>
        <v>0</v>
      </c>
      <c r="L1320" s="42">
        <f>IF(Table2[[#This Row],[Order Priority]]=Introduction!$B$45,1,0)</f>
        <v>0</v>
      </c>
      <c r="M1320" s="42">
        <f>IF(Table2[[#This Row],[Ship Mode]]=Introduction!$C$42,1,0)</f>
        <v>0</v>
      </c>
      <c r="N1320" s="41">
        <f>IF(Table2[[#This Row],[Ship Mode]]=Introduction!$C$44,1,0)</f>
        <v>0</v>
      </c>
      <c r="O1320" s="41">
        <f>IF(Table2[[#This Row],[Customer Segment]]=Introduction!$D$45,1,0)</f>
        <v>0</v>
      </c>
      <c r="P1320" s="41">
        <f>IF(Table2[[#This Row],[Customer Segment]]=Introduction!$D$42,1,0)</f>
        <v>0</v>
      </c>
      <c r="Q1320" s="41">
        <f>IF(Table2[[#This Row],[Customer Segment]]=Introduction!$D$44,1,0)</f>
        <v>0</v>
      </c>
      <c r="R1320" s="34">
        <v>64.89</v>
      </c>
      <c r="S13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277.03996675851886</v>
      </c>
    </row>
    <row r="1321" spans="1:19" x14ac:dyDescent="0.2">
      <c r="A1321" s="1" t="s">
        <v>1</v>
      </c>
      <c r="B1321" s="1" t="s">
        <v>14</v>
      </c>
      <c r="C1321" s="1" t="s">
        <v>15</v>
      </c>
      <c r="D1321" s="39">
        <v>0.06</v>
      </c>
      <c r="E1321" s="39">
        <v>3.6</v>
      </c>
      <c r="F1321" s="39">
        <v>2.2000000000000002</v>
      </c>
      <c r="G1321" s="39">
        <v>0.39</v>
      </c>
      <c r="H1321" s="39">
        <v>2755.6421999999998</v>
      </c>
      <c r="I1321" s="42">
        <f>IF(Table2[[#This Row],[Order Priority]]=Introduction!$B$42,1,0)</f>
        <v>1</v>
      </c>
      <c r="J1321" s="42">
        <f>IF(Table2[[#This Row],[Order Priority]]=Introduction!$B$43,1,0)</f>
        <v>0</v>
      </c>
      <c r="K1321" s="42">
        <f>IF(Table2[[#This Row],[Order Priority]]=Introduction!$B$44,1,0)</f>
        <v>0</v>
      </c>
      <c r="L1321" s="42">
        <f>IF(Table2[[#This Row],[Order Priority]]=Introduction!$B$45,1,0)</f>
        <v>0</v>
      </c>
      <c r="M1321" s="42">
        <f>IF(Table2[[#This Row],[Ship Mode]]=Introduction!$C$42,1,0)</f>
        <v>0</v>
      </c>
      <c r="N1321" s="41">
        <f>IF(Table2[[#This Row],[Ship Mode]]=Introduction!$C$44,1,0)</f>
        <v>1</v>
      </c>
      <c r="O1321" s="41">
        <f>IF(Table2[[#This Row],[Customer Segment]]=Introduction!$D$45,1,0)</f>
        <v>0</v>
      </c>
      <c r="P1321" s="41">
        <f>IF(Table2[[#This Row],[Customer Segment]]=Introduction!$D$42,1,0)</f>
        <v>1</v>
      </c>
      <c r="Q1321" s="41">
        <f>IF(Table2[[#This Row],[Customer Segment]]=Introduction!$D$44,1,0)</f>
        <v>0</v>
      </c>
      <c r="R1321" s="1">
        <v>15.19</v>
      </c>
      <c r="S13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3076.4915682588962</v>
      </c>
    </row>
    <row r="1322" spans="1:19" x14ac:dyDescent="0.2">
      <c r="A1322" s="1" t="s">
        <v>13</v>
      </c>
      <c r="B1322" s="1" t="s">
        <v>14</v>
      </c>
      <c r="C1322" s="1" t="s">
        <v>47</v>
      </c>
      <c r="D1322" s="37">
        <v>0.05</v>
      </c>
      <c r="E1322" s="37">
        <v>17.670000000000002</v>
      </c>
      <c r="F1322" s="37">
        <v>8.99</v>
      </c>
      <c r="G1322" s="37">
        <v>0.47</v>
      </c>
      <c r="H1322" s="37">
        <v>46.036799999999999</v>
      </c>
      <c r="I1322" s="42">
        <f>IF(Table2[[#This Row],[Order Priority]]=Introduction!$B$42,1,0)</f>
        <v>0</v>
      </c>
      <c r="J1322" s="42">
        <f>IF(Table2[[#This Row],[Order Priority]]=Introduction!$B$43,1,0)</f>
        <v>1</v>
      </c>
      <c r="K1322" s="42">
        <f>IF(Table2[[#This Row],[Order Priority]]=Introduction!$B$44,1,0)</f>
        <v>0</v>
      </c>
      <c r="L1322" s="42">
        <f>IF(Table2[[#This Row],[Order Priority]]=Introduction!$B$45,1,0)</f>
        <v>0</v>
      </c>
      <c r="M1322" s="42">
        <f>IF(Table2[[#This Row],[Ship Mode]]=Introduction!$C$42,1,0)</f>
        <v>0</v>
      </c>
      <c r="N1322" s="41">
        <f>IF(Table2[[#This Row],[Ship Mode]]=Introduction!$C$44,1,0)</f>
        <v>1</v>
      </c>
      <c r="O1322" s="41">
        <f>IF(Table2[[#This Row],[Customer Segment]]=Introduction!$D$45,1,0)</f>
        <v>0</v>
      </c>
      <c r="P1322" s="41">
        <f>IF(Table2[[#This Row],[Customer Segment]]=Introduction!$D$42,1,0)</f>
        <v>0</v>
      </c>
      <c r="Q1322" s="41">
        <f>IF(Table2[[#This Row],[Customer Segment]]=Introduction!$D$44,1,0)</f>
        <v>1</v>
      </c>
      <c r="R1322" s="34">
        <v>283.44</v>
      </c>
      <c r="S13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373.51914677215984</v>
      </c>
    </row>
    <row r="1323" spans="1:19" x14ac:dyDescent="0.2">
      <c r="A1323" s="1" t="s">
        <v>23</v>
      </c>
      <c r="B1323" s="1" t="s">
        <v>14</v>
      </c>
      <c r="C1323" s="1" t="s">
        <v>47</v>
      </c>
      <c r="D1323" s="39">
        <v>0.1</v>
      </c>
      <c r="E1323" s="39">
        <v>2.62</v>
      </c>
      <c r="F1323" s="39">
        <v>0.8</v>
      </c>
      <c r="G1323" s="39">
        <v>0.39</v>
      </c>
      <c r="H1323" s="39">
        <v>-94.490899999999996</v>
      </c>
      <c r="I1323" s="42">
        <f>IF(Table2[[#This Row],[Order Priority]]=Introduction!$B$42,1,0)</f>
        <v>0</v>
      </c>
      <c r="J1323" s="42">
        <f>IF(Table2[[#This Row],[Order Priority]]=Introduction!$B$43,1,0)</f>
        <v>0</v>
      </c>
      <c r="K1323" s="42">
        <f>IF(Table2[[#This Row],[Order Priority]]=Introduction!$B$44,1,0)</f>
        <v>1</v>
      </c>
      <c r="L1323" s="42">
        <f>IF(Table2[[#This Row],[Order Priority]]=Introduction!$B$45,1,0)</f>
        <v>0</v>
      </c>
      <c r="M1323" s="42">
        <f>IF(Table2[[#This Row],[Ship Mode]]=Introduction!$C$42,1,0)</f>
        <v>0</v>
      </c>
      <c r="N1323" s="41">
        <f>IF(Table2[[#This Row],[Ship Mode]]=Introduction!$C$44,1,0)</f>
        <v>1</v>
      </c>
      <c r="O1323" s="41">
        <f>IF(Table2[[#This Row],[Customer Segment]]=Introduction!$D$45,1,0)</f>
        <v>0</v>
      </c>
      <c r="P1323" s="41">
        <f>IF(Table2[[#This Row],[Customer Segment]]=Introduction!$D$42,1,0)</f>
        <v>0</v>
      </c>
      <c r="Q1323" s="41">
        <f>IF(Table2[[#This Row],[Customer Segment]]=Introduction!$D$44,1,0)</f>
        <v>1</v>
      </c>
      <c r="R1323" s="1">
        <v>51.86</v>
      </c>
      <c r="S13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-61.185230565028775</v>
      </c>
    </row>
    <row r="1324" spans="1:19" x14ac:dyDescent="0.2">
      <c r="A1324" s="1" t="s">
        <v>23</v>
      </c>
      <c r="B1324" s="1" t="s">
        <v>63</v>
      </c>
      <c r="C1324" s="1" t="s">
        <v>15</v>
      </c>
      <c r="D1324" s="37">
        <v>0.03</v>
      </c>
      <c r="E1324" s="37">
        <v>13.48</v>
      </c>
      <c r="F1324" s="37">
        <v>4.51</v>
      </c>
      <c r="G1324" s="37">
        <v>0.59</v>
      </c>
      <c r="H1324" s="37">
        <v>-256.01799999999997</v>
      </c>
      <c r="I1324" s="42">
        <f>IF(Table2[[#This Row],[Order Priority]]=Introduction!$B$42,1,0)</f>
        <v>0</v>
      </c>
      <c r="J1324" s="42">
        <f>IF(Table2[[#This Row],[Order Priority]]=Introduction!$B$43,1,0)</f>
        <v>0</v>
      </c>
      <c r="K1324" s="42">
        <f>IF(Table2[[#This Row],[Order Priority]]=Introduction!$B$44,1,0)</f>
        <v>1</v>
      </c>
      <c r="L1324" s="42">
        <f>IF(Table2[[#This Row],[Order Priority]]=Introduction!$B$45,1,0)</f>
        <v>0</v>
      </c>
      <c r="M1324" s="42">
        <f>IF(Table2[[#This Row],[Ship Mode]]=Introduction!$C$42,1,0)</f>
        <v>0</v>
      </c>
      <c r="N1324" s="41">
        <f>IF(Table2[[#This Row],[Ship Mode]]=Introduction!$C$44,1,0)</f>
        <v>0</v>
      </c>
      <c r="O1324" s="41">
        <f>IF(Table2[[#This Row],[Customer Segment]]=Introduction!$D$45,1,0)</f>
        <v>0</v>
      </c>
      <c r="P1324" s="41">
        <f>IF(Table2[[#This Row],[Customer Segment]]=Introduction!$D$42,1,0)</f>
        <v>1</v>
      </c>
      <c r="Q1324" s="41">
        <f>IF(Table2[[#This Row],[Customer Segment]]=Introduction!$D$44,1,0)</f>
        <v>0</v>
      </c>
      <c r="R1324" s="34">
        <v>59.49</v>
      </c>
      <c r="S13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-19.120125641147048</v>
      </c>
    </row>
    <row r="1325" spans="1:19" x14ac:dyDescent="0.2">
      <c r="A1325" s="1" t="s">
        <v>23</v>
      </c>
      <c r="B1325" s="1" t="s">
        <v>14</v>
      </c>
      <c r="C1325" s="1" t="s">
        <v>70</v>
      </c>
      <c r="D1325" s="39">
        <v>0.02</v>
      </c>
      <c r="E1325" s="39">
        <v>21.98</v>
      </c>
      <c r="F1325" s="39">
        <v>2.87</v>
      </c>
      <c r="G1325" s="39">
        <v>0.55000000000000004</v>
      </c>
      <c r="H1325" s="39">
        <v>165.6345</v>
      </c>
      <c r="I1325" s="42">
        <f>IF(Table2[[#This Row],[Order Priority]]=Introduction!$B$42,1,0)</f>
        <v>0</v>
      </c>
      <c r="J1325" s="42">
        <f>IF(Table2[[#This Row],[Order Priority]]=Introduction!$B$43,1,0)</f>
        <v>0</v>
      </c>
      <c r="K1325" s="42">
        <f>IF(Table2[[#This Row],[Order Priority]]=Introduction!$B$44,1,0)</f>
        <v>1</v>
      </c>
      <c r="L1325" s="42">
        <f>IF(Table2[[#This Row],[Order Priority]]=Introduction!$B$45,1,0)</f>
        <v>0</v>
      </c>
      <c r="M1325" s="42">
        <f>IF(Table2[[#This Row],[Ship Mode]]=Introduction!$C$42,1,0)</f>
        <v>0</v>
      </c>
      <c r="N1325" s="41">
        <f>IF(Table2[[#This Row],[Ship Mode]]=Introduction!$C$44,1,0)</f>
        <v>1</v>
      </c>
      <c r="O1325" s="41">
        <f>IF(Table2[[#This Row],[Customer Segment]]=Introduction!$D$45,1,0)</f>
        <v>0</v>
      </c>
      <c r="P1325" s="41">
        <f>IF(Table2[[#This Row],[Customer Segment]]=Introduction!$D$42,1,0)</f>
        <v>0</v>
      </c>
      <c r="Q1325" s="41">
        <f>IF(Table2[[#This Row],[Customer Segment]]=Introduction!$D$44,1,0)</f>
        <v>0</v>
      </c>
      <c r="R1325" s="1">
        <v>240.05</v>
      </c>
      <c r="S13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478.47900783331079</v>
      </c>
    </row>
    <row r="1326" spans="1:19" x14ac:dyDescent="0.2">
      <c r="A1326" s="1" t="s">
        <v>92</v>
      </c>
      <c r="B1326" s="1" t="s">
        <v>14</v>
      </c>
      <c r="C1326" s="1" t="s">
        <v>47</v>
      </c>
      <c r="D1326" s="37">
        <v>0.1</v>
      </c>
      <c r="E1326" s="37">
        <v>1.6</v>
      </c>
      <c r="F1326" s="37">
        <v>1.29</v>
      </c>
      <c r="G1326" s="37">
        <v>0.42</v>
      </c>
      <c r="H1326" s="37">
        <v>-14.990399999999999</v>
      </c>
      <c r="I1326" s="42">
        <f>IF(Table2[[#This Row],[Order Priority]]=Introduction!$B$42,1,0)</f>
        <v>0</v>
      </c>
      <c r="J1326" s="42">
        <f>IF(Table2[[#This Row],[Order Priority]]=Introduction!$B$43,1,0)</f>
        <v>0</v>
      </c>
      <c r="K1326" s="42">
        <f>IF(Table2[[#This Row],[Order Priority]]=Introduction!$B$44,1,0)</f>
        <v>0</v>
      </c>
      <c r="L1326" s="42">
        <f>IF(Table2[[#This Row],[Order Priority]]=Introduction!$B$45,1,0)</f>
        <v>1</v>
      </c>
      <c r="M1326" s="42">
        <f>IF(Table2[[#This Row],[Ship Mode]]=Introduction!$C$42,1,0)</f>
        <v>0</v>
      </c>
      <c r="N1326" s="41">
        <f>IF(Table2[[#This Row],[Ship Mode]]=Introduction!$C$44,1,0)</f>
        <v>1</v>
      </c>
      <c r="O1326" s="41">
        <f>IF(Table2[[#This Row],[Customer Segment]]=Introduction!$D$45,1,0)</f>
        <v>0</v>
      </c>
      <c r="P1326" s="41">
        <f>IF(Table2[[#This Row],[Customer Segment]]=Introduction!$D$42,1,0)</f>
        <v>0</v>
      </c>
      <c r="Q1326" s="41">
        <f>IF(Table2[[#This Row],[Customer Segment]]=Introduction!$D$44,1,0)</f>
        <v>1</v>
      </c>
      <c r="R1326" s="34">
        <v>16.88</v>
      </c>
      <c r="S13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-11.496923561950627</v>
      </c>
    </row>
    <row r="1327" spans="1:19" x14ac:dyDescent="0.2">
      <c r="A1327" s="1" t="s">
        <v>1</v>
      </c>
      <c r="B1327" s="1" t="s">
        <v>14</v>
      </c>
      <c r="C1327" s="1" t="s">
        <v>70</v>
      </c>
      <c r="D1327" s="39">
        <v>0.01</v>
      </c>
      <c r="E1327" s="39">
        <v>11.7</v>
      </c>
      <c r="F1327" s="39">
        <v>5.63</v>
      </c>
      <c r="G1327" s="39">
        <v>0.4</v>
      </c>
      <c r="H1327" s="39">
        <v>39.21</v>
      </c>
      <c r="I1327" s="42">
        <f>IF(Table2[[#This Row],[Order Priority]]=Introduction!$B$42,1,0)</f>
        <v>1</v>
      </c>
      <c r="J1327" s="42">
        <f>IF(Table2[[#This Row],[Order Priority]]=Introduction!$B$43,1,0)</f>
        <v>0</v>
      </c>
      <c r="K1327" s="42">
        <f>IF(Table2[[#This Row],[Order Priority]]=Introduction!$B$44,1,0)</f>
        <v>0</v>
      </c>
      <c r="L1327" s="42">
        <f>IF(Table2[[#This Row],[Order Priority]]=Introduction!$B$45,1,0)</f>
        <v>0</v>
      </c>
      <c r="M1327" s="42">
        <f>IF(Table2[[#This Row],[Ship Mode]]=Introduction!$C$42,1,0)</f>
        <v>0</v>
      </c>
      <c r="N1327" s="41">
        <f>IF(Table2[[#This Row],[Ship Mode]]=Introduction!$C$44,1,0)</f>
        <v>1</v>
      </c>
      <c r="O1327" s="41">
        <f>IF(Table2[[#This Row],[Customer Segment]]=Introduction!$D$45,1,0)</f>
        <v>0</v>
      </c>
      <c r="P1327" s="41">
        <f>IF(Table2[[#This Row],[Customer Segment]]=Introduction!$D$42,1,0)</f>
        <v>0</v>
      </c>
      <c r="Q1327" s="41">
        <f>IF(Table2[[#This Row],[Customer Segment]]=Introduction!$D$44,1,0)</f>
        <v>0</v>
      </c>
      <c r="R1327" s="1">
        <v>196.69</v>
      </c>
      <c r="S13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485.2663229587356</v>
      </c>
    </row>
    <row r="1328" spans="1:19" x14ac:dyDescent="0.2">
      <c r="A1328" s="1" t="s">
        <v>1</v>
      </c>
      <c r="B1328" s="1" t="s">
        <v>14</v>
      </c>
      <c r="C1328" s="1" t="s">
        <v>70</v>
      </c>
      <c r="D1328" s="37">
        <v>0.03</v>
      </c>
      <c r="E1328" s="37">
        <v>4.55</v>
      </c>
      <c r="F1328" s="37">
        <v>1.49</v>
      </c>
      <c r="G1328" s="37">
        <v>0.35</v>
      </c>
      <c r="H1328" s="37">
        <v>100.38</v>
      </c>
      <c r="I1328" s="42">
        <f>IF(Table2[[#This Row],[Order Priority]]=Introduction!$B$42,1,0)</f>
        <v>1</v>
      </c>
      <c r="J1328" s="42">
        <f>IF(Table2[[#This Row],[Order Priority]]=Introduction!$B$43,1,0)</f>
        <v>0</v>
      </c>
      <c r="K1328" s="42">
        <f>IF(Table2[[#This Row],[Order Priority]]=Introduction!$B$44,1,0)</f>
        <v>0</v>
      </c>
      <c r="L1328" s="42">
        <f>IF(Table2[[#This Row],[Order Priority]]=Introduction!$B$45,1,0)</f>
        <v>0</v>
      </c>
      <c r="M1328" s="42">
        <f>IF(Table2[[#This Row],[Ship Mode]]=Introduction!$C$42,1,0)</f>
        <v>0</v>
      </c>
      <c r="N1328" s="41">
        <f>IF(Table2[[#This Row],[Ship Mode]]=Introduction!$C$44,1,0)</f>
        <v>1</v>
      </c>
      <c r="O1328" s="41">
        <f>IF(Table2[[#This Row],[Customer Segment]]=Introduction!$D$45,1,0)</f>
        <v>0</v>
      </c>
      <c r="P1328" s="41">
        <f>IF(Table2[[#This Row],[Customer Segment]]=Introduction!$D$42,1,0)</f>
        <v>0</v>
      </c>
      <c r="Q1328" s="41">
        <f>IF(Table2[[#This Row],[Customer Segment]]=Introduction!$D$44,1,0)</f>
        <v>0</v>
      </c>
      <c r="R1328" s="34">
        <v>40.28</v>
      </c>
      <c r="S13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356.30091086764287</v>
      </c>
    </row>
    <row r="1329" spans="1:19" x14ac:dyDescent="0.2">
      <c r="A1329" s="1" t="s">
        <v>1</v>
      </c>
      <c r="B1329" s="1" t="s">
        <v>14</v>
      </c>
      <c r="C1329" s="1" t="s">
        <v>47</v>
      </c>
      <c r="D1329" s="39">
        <v>0.06</v>
      </c>
      <c r="E1329" s="39">
        <v>4.9800000000000004</v>
      </c>
      <c r="F1329" s="39">
        <v>7.44</v>
      </c>
      <c r="G1329" s="39">
        <v>0.36</v>
      </c>
      <c r="H1329" s="39">
        <v>-37.561999999999998</v>
      </c>
      <c r="I1329" s="42">
        <f>IF(Table2[[#This Row],[Order Priority]]=Introduction!$B$42,1,0)</f>
        <v>1</v>
      </c>
      <c r="J1329" s="42">
        <f>IF(Table2[[#This Row],[Order Priority]]=Introduction!$B$43,1,0)</f>
        <v>0</v>
      </c>
      <c r="K1329" s="42">
        <f>IF(Table2[[#This Row],[Order Priority]]=Introduction!$B$44,1,0)</f>
        <v>0</v>
      </c>
      <c r="L1329" s="42">
        <f>IF(Table2[[#This Row],[Order Priority]]=Introduction!$B$45,1,0)</f>
        <v>0</v>
      </c>
      <c r="M1329" s="42">
        <f>IF(Table2[[#This Row],[Ship Mode]]=Introduction!$C$42,1,0)</f>
        <v>0</v>
      </c>
      <c r="N1329" s="41">
        <f>IF(Table2[[#This Row],[Ship Mode]]=Introduction!$C$44,1,0)</f>
        <v>1</v>
      </c>
      <c r="O1329" s="41">
        <f>IF(Table2[[#This Row],[Customer Segment]]=Introduction!$D$45,1,0)</f>
        <v>0</v>
      </c>
      <c r="P1329" s="41">
        <f>IF(Table2[[#This Row],[Customer Segment]]=Introduction!$D$42,1,0)</f>
        <v>0</v>
      </c>
      <c r="Q1329" s="41">
        <f>IF(Table2[[#This Row],[Customer Segment]]=Introduction!$D$44,1,0)</f>
        <v>1</v>
      </c>
      <c r="R1329" s="1">
        <v>53.21</v>
      </c>
      <c r="S13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399.77191186325939</v>
      </c>
    </row>
    <row r="1330" spans="1:19" x14ac:dyDescent="0.2">
      <c r="A1330" s="1" t="s">
        <v>1</v>
      </c>
      <c r="B1330" s="1" t="s">
        <v>14</v>
      </c>
      <c r="C1330" s="1" t="s">
        <v>47</v>
      </c>
      <c r="D1330" s="37">
        <v>0.01</v>
      </c>
      <c r="E1330" s="37">
        <v>6.48</v>
      </c>
      <c r="F1330" s="37">
        <v>7.37</v>
      </c>
      <c r="G1330" s="37">
        <v>0.37</v>
      </c>
      <c r="H1330" s="37">
        <v>-449.69400000000002</v>
      </c>
      <c r="I1330" s="42">
        <f>IF(Table2[[#This Row],[Order Priority]]=Introduction!$B$42,1,0)</f>
        <v>1</v>
      </c>
      <c r="J1330" s="42">
        <f>IF(Table2[[#This Row],[Order Priority]]=Introduction!$B$43,1,0)</f>
        <v>0</v>
      </c>
      <c r="K1330" s="42">
        <f>IF(Table2[[#This Row],[Order Priority]]=Introduction!$B$44,1,0)</f>
        <v>0</v>
      </c>
      <c r="L1330" s="42">
        <f>IF(Table2[[#This Row],[Order Priority]]=Introduction!$B$45,1,0)</f>
        <v>0</v>
      </c>
      <c r="M1330" s="42">
        <f>IF(Table2[[#This Row],[Ship Mode]]=Introduction!$C$42,1,0)</f>
        <v>0</v>
      </c>
      <c r="N1330" s="41">
        <f>IF(Table2[[#This Row],[Ship Mode]]=Introduction!$C$44,1,0)</f>
        <v>1</v>
      </c>
      <c r="O1330" s="41">
        <f>IF(Table2[[#This Row],[Customer Segment]]=Introduction!$D$45,1,0)</f>
        <v>0</v>
      </c>
      <c r="P1330" s="41">
        <f>IF(Table2[[#This Row],[Customer Segment]]=Introduction!$D$42,1,0)</f>
        <v>0</v>
      </c>
      <c r="Q1330" s="41">
        <f>IF(Table2[[#This Row],[Customer Segment]]=Introduction!$D$44,1,0)</f>
        <v>1</v>
      </c>
      <c r="R1330" s="34">
        <v>122.8</v>
      </c>
      <c r="S13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21.856936116592333</v>
      </c>
    </row>
    <row r="1331" spans="1:19" x14ac:dyDescent="0.2">
      <c r="A1331" s="1" t="s">
        <v>23</v>
      </c>
      <c r="B1331" s="1" t="s">
        <v>14</v>
      </c>
      <c r="C1331" s="1" t="s">
        <v>70</v>
      </c>
      <c r="D1331" s="39">
        <v>0.1</v>
      </c>
      <c r="E1331" s="39">
        <v>34.229999999999997</v>
      </c>
      <c r="F1331" s="39">
        <v>5.0199999999999996</v>
      </c>
      <c r="G1331" s="39">
        <v>0.55000000000000004</v>
      </c>
      <c r="H1331" s="39">
        <v>151.56540000000001</v>
      </c>
      <c r="I1331" s="42">
        <f>IF(Table2[[#This Row],[Order Priority]]=Introduction!$B$42,1,0)</f>
        <v>0</v>
      </c>
      <c r="J1331" s="42">
        <f>IF(Table2[[#This Row],[Order Priority]]=Introduction!$B$43,1,0)</f>
        <v>0</v>
      </c>
      <c r="K1331" s="42">
        <f>IF(Table2[[#This Row],[Order Priority]]=Introduction!$B$44,1,0)</f>
        <v>1</v>
      </c>
      <c r="L1331" s="42">
        <f>IF(Table2[[#This Row],[Order Priority]]=Introduction!$B$45,1,0)</f>
        <v>0</v>
      </c>
      <c r="M1331" s="42">
        <f>IF(Table2[[#This Row],[Ship Mode]]=Introduction!$C$42,1,0)</f>
        <v>0</v>
      </c>
      <c r="N1331" s="41">
        <f>IF(Table2[[#This Row],[Ship Mode]]=Introduction!$C$44,1,0)</f>
        <v>1</v>
      </c>
      <c r="O1331" s="41">
        <f>IF(Table2[[#This Row],[Customer Segment]]=Introduction!$D$45,1,0)</f>
        <v>0</v>
      </c>
      <c r="P1331" s="41">
        <f>IF(Table2[[#This Row],[Customer Segment]]=Introduction!$D$42,1,0)</f>
        <v>0</v>
      </c>
      <c r="Q1331" s="41">
        <f>IF(Table2[[#This Row],[Customer Segment]]=Introduction!$D$44,1,0)</f>
        <v>0</v>
      </c>
      <c r="R1331" s="1">
        <v>219.66</v>
      </c>
      <c r="S13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509.01076793543791</v>
      </c>
    </row>
    <row r="1332" spans="1:19" x14ac:dyDescent="0.2">
      <c r="A1332" s="1" t="s">
        <v>92</v>
      </c>
      <c r="B1332" s="1" t="s">
        <v>14</v>
      </c>
      <c r="C1332" s="1" t="s">
        <v>15</v>
      </c>
      <c r="D1332" s="37">
        <v>0.03</v>
      </c>
      <c r="E1332" s="37">
        <v>2.23</v>
      </c>
      <c r="F1332" s="37">
        <v>4.57</v>
      </c>
      <c r="G1332" s="37">
        <v>0.41</v>
      </c>
      <c r="H1332" s="37">
        <v>-93.25</v>
      </c>
      <c r="I1332" s="42">
        <f>IF(Table2[[#This Row],[Order Priority]]=Introduction!$B$42,1,0)</f>
        <v>0</v>
      </c>
      <c r="J1332" s="42">
        <f>IF(Table2[[#This Row],[Order Priority]]=Introduction!$B$43,1,0)</f>
        <v>0</v>
      </c>
      <c r="K1332" s="42">
        <f>IF(Table2[[#This Row],[Order Priority]]=Introduction!$B$44,1,0)</f>
        <v>0</v>
      </c>
      <c r="L1332" s="42">
        <f>IF(Table2[[#This Row],[Order Priority]]=Introduction!$B$45,1,0)</f>
        <v>1</v>
      </c>
      <c r="M1332" s="42">
        <f>IF(Table2[[#This Row],[Ship Mode]]=Introduction!$C$42,1,0)</f>
        <v>0</v>
      </c>
      <c r="N1332" s="41">
        <f>IF(Table2[[#This Row],[Ship Mode]]=Introduction!$C$44,1,0)</f>
        <v>1</v>
      </c>
      <c r="O1332" s="41">
        <f>IF(Table2[[#This Row],[Customer Segment]]=Introduction!$D$45,1,0)</f>
        <v>0</v>
      </c>
      <c r="P1332" s="41">
        <f>IF(Table2[[#This Row],[Customer Segment]]=Introduction!$D$42,1,0)</f>
        <v>1</v>
      </c>
      <c r="Q1332" s="41">
        <f>IF(Table2[[#This Row],[Customer Segment]]=Introduction!$D$44,1,0)</f>
        <v>0</v>
      </c>
      <c r="R1332" s="34">
        <v>28.66</v>
      </c>
      <c r="S13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-20.433787243959578</v>
      </c>
    </row>
    <row r="1333" spans="1:19" x14ac:dyDescent="0.2">
      <c r="A1333" s="1" t="s">
        <v>46</v>
      </c>
      <c r="B1333" s="1" t="s">
        <v>14</v>
      </c>
      <c r="C1333" s="1" t="s">
        <v>70</v>
      </c>
      <c r="D1333" s="39">
        <v>7.0000000000000007E-2</v>
      </c>
      <c r="E1333" s="39">
        <v>415.88</v>
      </c>
      <c r="F1333" s="39">
        <v>11.37</v>
      </c>
      <c r="G1333" s="39">
        <v>0.56999999999999995</v>
      </c>
      <c r="H1333" s="39">
        <v>-539.59</v>
      </c>
      <c r="I1333" s="42">
        <f>IF(Table2[[#This Row],[Order Priority]]=Introduction!$B$42,1,0)</f>
        <v>0</v>
      </c>
      <c r="J1333" s="42">
        <f>IF(Table2[[#This Row],[Order Priority]]=Introduction!$B$43,1,0)</f>
        <v>0</v>
      </c>
      <c r="K1333" s="42">
        <f>IF(Table2[[#This Row],[Order Priority]]=Introduction!$B$44,1,0)</f>
        <v>0</v>
      </c>
      <c r="L1333" s="42">
        <f>IF(Table2[[#This Row],[Order Priority]]=Introduction!$B$45,1,0)</f>
        <v>0</v>
      </c>
      <c r="M1333" s="42">
        <f>IF(Table2[[#This Row],[Ship Mode]]=Introduction!$C$42,1,0)</f>
        <v>0</v>
      </c>
      <c r="N1333" s="41">
        <f>IF(Table2[[#This Row],[Ship Mode]]=Introduction!$C$44,1,0)</f>
        <v>1</v>
      </c>
      <c r="O1333" s="41">
        <f>IF(Table2[[#This Row],[Customer Segment]]=Introduction!$D$45,1,0)</f>
        <v>0</v>
      </c>
      <c r="P1333" s="41">
        <f>IF(Table2[[#This Row],[Customer Segment]]=Introduction!$D$42,1,0)</f>
        <v>0</v>
      </c>
      <c r="Q1333" s="41">
        <f>IF(Table2[[#This Row],[Customer Segment]]=Introduction!$D$44,1,0)</f>
        <v>0</v>
      </c>
      <c r="R1333" s="1">
        <v>394.51</v>
      </c>
      <c r="S13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1330.24590080083</v>
      </c>
    </row>
    <row r="1334" spans="1:19" x14ac:dyDescent="0.2">
      <c r="A1334" s="1" t="s">
        <v>46</v>
      </c>
      <c r="B1334" s="1" t="s">
        <v>14</v>
      </c>
      <c r="C1334" s="1" t="s">
        <v>3</v>
      </c>
      <c r="D1334" s="37">
        <v>0.03</v>
      </c>
      <c r="E1334" s="37">
        <v>5.98</v>
      </c>
      <c r="F1334" s="37">
        <v>1.49</v>
      </c>
      <c r="G1334" s="37">
        <v>0.39</v>
      </c>
      <c r="H1334" s="37">
        <v>38.08</v>
      </c>
      <c r="I1334" s="42">
        <f>IF(Table2[[#This Row],[Order Priority]]=Introduction!$B$42,1,0)</f>
        <v>0</v>
      </c>
      <c r="J1334" s="42">
        <f>IF(Table2[[#This Row],[Order Priority]]=Introduction!$B$43,1,0)</f>
        <v>0</v>
      </c>
      <c r="K1334" s="42">
        <f>IF(Table2[[#This Row],[Order Priority]]=Introduction!$B$44,1,0)</f>
        <v>0</v>
      </c>
      <c r="L1334" s="42">
        <f>IF(Table2[[#This Row],[Order Priority]]=Introduction!$B$45,1,0)</f>
        <v>0</v>
      </c>
      <c r="M1334" s="42">
        <f>IF(Table2[[#This Row],[Ship Mode]]=Introduction!$C$42,1,0)</f>
        <v>0</v>
      </c>
      <c r="N1334" s="41">
        <f>IF(Table2[[#This Row],[Ship Mode]]=Introduction!$C$44,1,0)</f>
        <v>1</v>
      </c>
      <c r="O1334" s="41">
        <f>IF(Table2[[#This Row],[Customer Segment]]=Introduction!$D$45,1,0)</f>
        <v>1</v>
      </c>
      <c r="P1334" s="41">
        <f>IF(Table2[[#This Row],[Customer Segment]]=Introduction!$D$42,1,0)</f>
        <v>0</v>
      </c>
      <c r="Q1334" s="41">
        <f>IF(Table2[[#This Row],[Customer Segment]]=Introduction!$D$44,1,0)</f>
        <v>0</v>
      </c>
      <c r="R1334" s="34">
        <v>517.85</v>
      </c>
      <c r="S13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232.21329709577566</v>
      </c>
    </row>
    <row r="1335" spans="1:19" x14ac:dyDescent="0.2">
      <c r="A1335" s="1" t="s">
        <v>46</v>
      </c>
      <c r="B1335" s="1" t="s">
        <v>14</v>
      </c>
      <c r="C1335" s="1" t="s">
        <v>3</v>
      </c>
      <c r="D1335" s="39">
        <v>0.03</v>
      </c>
      <c r="E1335" s="39">
        <v>5.98</v>
      </c>
      <c r="F1335" s="39">
        <v>1.49</v>
      </c>
      <c r="G1335" s="39">
        <v>0.39</v>
      </c>
      <c r="H1335" s="39">
        <v>20.495999999999999</v>
      </c>
      <c r="I1335" s="42">
        <f>IF(Table2[[#This Row],[Order Priority]]=Introduction!$B$42,1,0)</f>
        <v>0</v>
      </c>
      <c r="J1335" s="42">
        <f>IF(Table2[[#This Row],[Order Priority]]=Introduction!$B$43,1,0)</f>
        <v>0</v>
      </c>
      <c r="K1335" s="42">
        <f>IF(Table2[[#This Row],[Order Priority]]=Introduction!$B$44,1,0)</f>
        <v>0</v>
      </c>
      <c r="L1335" s="42">
        <f>IF(Table2[[#This Row],[Order Priority]]=Introduction!$B$45,1,0)</f>
        <v>0</v>
      </c>
      <c r="M1335" s="42">
        <f>IF(Table2[[#This Row],[Ship Mode]]=Introduction!$C$42,1,0)</f>
        <v>0</v>
      </c>
      <c r="N1335" s="41">
        <f>IF(Table2[[#This Row],[Ship Mode]]=Introduction!$C$44,1,0)</f>
        <v>1</v>
      </c>
      <c r="O1335" s="41">
        <f>IF(Table2[[#This Row],[Customer Segment]]=Introduction!$D$45,1,0)</f>
        <v>1</v>
      </c>
      <c r="P1335" s="41">
        <f>IF(Table2[[#This Row],[Customer Segment]]=Introduction!$D$42,1,0)</f>
        <v>0</v>
      </c>
      <c r="Q1335" s="41">
        <f>IF(Table2[[#This Row],[Customer Segment]]=Introduction!$D$44,1,0)</f>
        <v>0</v>
      </c>
      <c r="R1335" s="1">
        <v>127.94</v>
      </c>
      <c r="S13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214.20682879340418</v>
      </c>
    </row>
    <row r="1336" spans="1:19" x14ac:dyDescent="0.2">
      <c r="A1336" s="1" t="s">
        <v>1</v>
      </c>
      <c r="B1336" s="1" t="s">
        <v>2</v>
      </c>
      <c r="C1336" s="1" t="s">
        <v>47</v>
      </c>
      <c r="D1336" s="37">
        <v>0.09</v>
      </c>
      <c r="E1336" s="37">
        <v>280.98</v>
      </c>
      <c r="F1336" s="37">
        <v>57</v>
      </c>
      <c r="G1336" s="37">
        <v>0.78</v>
      </c>
      <c r="H1336" s="37">
        <v>252.488</v>
      </c>
      <c r="I1336" s="42">
        <f>IF(Table2[[#This Row],[Order Priority]]=Introduction!$B$42,1,0)</f>
        <v>1</v>
      </c>
      <c r="J1336" s="42">
        <f>IF(Table2[[#This Row],[Order Priority]]=Introduction!$B$43,1,0)</f>
        <v>0</v>
      </c>
      <c r="K1336" s="42">
        <f>IF(Table2[[#This Row],[Order Priority]]=Introduction!$B$44,1,0)</f>
        <v>0</v>
      </c>
      <c r="L1336" s="42">
        <f>IF(Table2[[#This Row],[Order Priority]]=Introduction!$B$45,1,0)</f>
        <v>0</v>
      </c>
      <c r="M1336" s="42">
        <f>IF(Table2[[#This Row],[Ship Mode]]=Introduction!$C$42,1,0)</f>
        <v>1</v>
      </c>
      <c r="N1336" s="41">
        <f>IF(Table2[[#This Row],[Ship Mode]]=Introduction!$C$44,1,0)</f>
        <v>0</v>
      </c>
      <c r="O1336" s="41">
        <f>IF(Table2[[#This Row],[Customer Segment]]=Introduction!$D$45,1,0)</f>
        <v>0</v>
      </c>
      <c r="P1336" s="41">
        <f>IF(Table2[[#This Row],[Customer Segment]]=Introduction!$D$42,1,0)</f>
        <v>0</v>
      </c>
      <c r="Q1336" s="41">
        <f>IF(Table2[[#This Row],[Customer Segment]]=Introduction!$D$44,1,0)</f>
        <v>1</v>
      </c>
      <c r="R1336" s="34">
        <v>7974.21</v>
      </c>
      <c r="S13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3457.0574232981298</v>
      </c>
    </row>
    <row r="1337" spans="1:19" x14ac:dyDescent="0.2">
      <c r="A1337" s="1" t="s">
        <v>1</v>
      </c>
      <c r="B1337" s="1" t="s">
        <v>14</v>
      </c>
      <c r="C1337" s="1" t="s">
        <v>47</v>
      </c>
      <c r="D1337" s="39">
        <v>0.08</v>
      </c>
      <c r="E1337" s="39">
        <v>30.97</v>
      </c>
      <c r="F1337" s="39">
        <v>4</v>
      </c>
      <c r="G1337" s="39">
        <v>0.74</v>
      </c>
      <c r="H1337" s="39">
        <v>10.68</v>
      </c>
      <c r="I1337" s="42">
        <f>IF(Table2[[#This Row],[Order Priority]]=Introduction!$B$42,1,0)</f>
        <v>1</v>
      </c>
      <c r="J1337" s="42">
        <f>IF(Table2[[#This Row],[Order Priority]]=Introduction!$B$43,1,0)</f>
        <v>0</v>
      </c>
      <c r="K1337" s="42">
        <f>IF(Table2[[#This Row],[Order Priority]]=Introduction!$B$44,1,0)</f>
        <v>0</v>
      </c>
      <c r="L1337" s="42">
        <f>IF(Table2[[#This Row],[Order Priority]]=Introduction!$B$45,1,0)</f>
        <v>0</v>
      </c>
      <c r="M1337" s="42">
        <f>IF(Table2[[#This Row],[Ship Mode]]=Introduction!$C$42,1,0)</f>
        <v>0</v>
      </c>
      <c r="N1337" s="41">
        <f>IF(Table2[[#This Row],[Ship Mode]]=Introduction!$C$44,1,0)</f>
        <v>1</v>
      </c>
      <c r="O1337" s="41">
        <f>IF(Table2[[#This Row],[Customer Segment]]=Introduction!$D$45,1,0)</f>
        <v>0</v>
      </c>
      <c r="P1337" s="41">
        <f>IF(Table2[[#This Row],[Customer Segment]]=Introduction!$D$42,1,0)</f>
        <v>0</v>
      </c>
      <c r="Q1337" s="41">
        <f>IF(Table2[[#This Row],[Customer Segment]]=Introduction!$D$44,1,0)</f>
        <v>1</v>
      </c>
      <c r="R1337" s="1">
        <v>758.97</v>
      </c>
      <c r="S13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738.15793773838141</v>
      </c>
    </row>
    <row r="1338" spans="1:19" x14ac:dyDescent="0.2">
      <c r="A1338" s="1" t="s">
        <v>1</v>
      </c>
      <c r="B1338" s="1" t="s">
        <v>63</v>
      </c>
      <c r="C1338" s="1" t="s">
        <v>47</v>
      </c>
      <c r="D1338" s="37">
        <v>0.1</v>
      </c>
      <c r="E1338" s="37">
        <v>4.13</v>
      </c>
      <c r="F1338" s="37">
        <v>0.5</v>
      </c>
      <c r="G1338" s="37">
        <v>0.39</v>
      </c>
      <c r="H1338" s="37">
        <v>58.263599999999997</v>
      </c>
      <c r="I1338" s="42">
        <f>IF(Table2[[#This Row],[Order Priority]]=Introduction!$B$42,1,0)</f>
        <v>1</v>
      </c>
      <c r="J1338" s="42">
        <f>IF(Table2[[#This Row],[Order Priority]]=Introduction!$B$43,1,0)</f>
        <v>0</v>
      </c>
      <c r="K1338" s="42">
        <f>IF(Table2[[#This Row],[Order Priority]]=Introduction!$B$44,1,0)</f>
        <v>0</v>
      </c>
      <c r="L1338" s="42">
        <f>IF(Table2[[#This Row],[Order Priority]]=Introduction!$B$45,1,0)</f>
        <v>0</v>
      </c>
      <c r="M1338" s="42">
        <f>IF(Table2[[#This Row],[Ship Mode]]=Introduction!$C$42,1,0)</f>
        <v>0</v>
      </c>
      <c r="N1338" s="41">
        <f>IF(Table2[[#This Row],[Ship Mode]]=Introduction!$C$44,1,0)</f>
        <v>0</v>
      </c>
      <c r="O1338" s="41">
        <f>IF(Table2[[#This Row],[Customer Segment]]=Introduction!$D$45,1,0)</f>
        <v>0</v>
      </c>
      <c r="P1338" s="41">
        <f>IF(Table2[[#This Row],[Customer Segment]]=Introduction!$D$42,1,0)</f>
        <v>0</v>
      </c>
      <c r="Q1338" s="41">
        <f>IF(Table2[[#This Row],[Customer Segment]]=Introduction!$D$44,1,0)</f>
        <v>1</v>
      </c>
      <c r="R1338" s="34">
        <v>84.44</v>
      </c>
      <c r="S13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219.70561082868701</v>
      </c>
    </row>
    <row r="1339" spans="1:19" x14ac:dyDescent="0.2">
      <c r="A1339" s="1" t="s">
        <v>23</v>
      </c>
      <c r="B1339" s="1" t="s">
        <v>14</v>
      </c>
      <c r="C1339" s="1" t="s">
        <v>70</v>
      </c>
      <c r="D1339" s="39">
        <v>7.0000000000000007E-2</v>
      </c>
      <c r="E1339" s="39">
        <v>29.17</v>
      </c>
      <c r="F1339" s="39">
        <v>6.27</v>
      </c>
      <c r="G1339" s="39">
        <v>0.37</v>
      </c>
      <c r="H1339" s="39">
        <v>236.2371</v>
      </c>
      <c r="I1339" s="42">
        <f>IF(Table2[[#This Row],[Order Priority]]=Introduction!$B$42,1,0)</f>
        <v>0</v>
      </c>
      <c r="J1339" s="42">
        <f>IF(Table2[[#This Row],[Order Priority]]=Introduction!$B$43,1,0)</f>
        <v>0</v>
      </c>
      <c r="K1339" s="42">
        <f>IF(Table2[[#This Row],[Order Priority]]=Introduction!$B$44,1,0)</f>
        <v>1</v>
      </c>
      <c r="L1339" s="42">
        <f>IF(Table2[[#This Row],[Order Priority]]=Introduction!$B$45,1,0)</f>
        <v>0</v>
      </c>
      <c r="M1339" s="42">
        <f>IF(Table2[[#This Row],[Ship Mode]]=Introduction!$C$42,1,0)</f>
        <v>0</v>
      </c>
      <c r="N1339" s="41">
        <f>IF(Table2[[#This Row],[Ship Mode]]=Introduction!$C$44,1,0)</f>
        <v>1</v>
      </c>
      <c r="O1339" s="41">
        <f>IF(Table2[[#This Row],[Customer Segment]]=Introduction!$D$45,1,0)</f>
        <v>0</v>
      </c>
      <c r="P1339" s="41">
        <f>IF(Table2[[#This Row],[Customer Segment]]=Introduction!$D$42,1,0)</f>
        <v>0</v>
      </c>
      <c r="Q1339" s="41">
        <f>IF(Table2[[#This Row],[Customer Segment]]=Introduction!$D$44,1,0)</f>
        <v>0</v>
      </c>
      <c r="R1339" s="1">
        <v>400.47</v>
      </c>
      <c r="S13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484.6241511909999</v>
      </c>
    </row>
    <row r="1340" spans="1:19" x14ac:dyDescent="0.2">
      <c r="A1340" s="1" t="s">
        <v>23</v>
      </c>
      <c r="B1340" s="1" t="s">
        <v>14</v>
      </c>
      <c r="C1340" s="1" t="s">
        <v>3</v>
      </c>
      <c r="D1340" s="37">
        <v>0.08</v>
      </c>
      <c r="E1340" s="37">
        <v>4.4800000000000004</v>
      </c>
      <c r="F1340" s="37">
        <v>49</v>
      </c>
      <c r="G1340" s="37">
        <v>0.6</v>
      </c>
      <c r="H1340" s="37">
        <v>139.58009999999999</v>
      </c>
      <c r="I1340" s="42">
        <f>IF(Table2[[#This Row],[Order Priority]]=Introduction!$B$42,1,0)</f>
        <v>0</v>
      </c>
      <c r="J1340" s="42">
        <f>IF(Table2[[#This Row],[Order Priority]]=Introduction!$B$43,1,0)</f>
        <v>0</v>
      </c>
      <c r="K1340" s="42">
        <f>IF(Table2[[#This Row],[Order Priority]]=Introduction!$B$44,1,0)</f>
        <v>1</v>
      </c>
      <c r="L1340" s="42">
        <f>IF(Table2[[#This Row],[Order Priority]]=Introduction!$B$45,1,0)</f>
        <v>0</v>
      </c>
      <c r="M1340" s="42">
        <f>IF(Table2[[#This Row],[Ship Mode]]=Introduction!$C$42,1,0)</f>
        <v>0</v>
      </c>
      <c r="N1340" s="41">
        <f>IF(Table2[[#This Row],[Ship Mode]]=Introduction!$C$44,1,0)</f>
        <v>1</v>
      </c>
      <c r="O1340" s="41">
        <f>IF(Table2[[#This Row],[Customer Segment]]=Introduction!$D$45,1,0)</f>
        <v>1</v>
      </c>
      <c r="P1340" s="41">
        <f>IF(Table2[[#This Row],[Customer Segment]]=Introduction!$D$42,1,0)</f>
        <v>0</v>
      </c>
      <c r="Q1340" s="41">
        <f>IF(Table2[[#This Row],[Customer Segment]]=Introduction!$D$44,1,0)</f>
        <v>0</v>
      </c>
      <c r="R1340" s="34">
        <v>202.29</v>
      </c>
      <c r="S13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1664.8433102657148</v>
      </c>
    </row>
    <row r="1341" spans="1:19" x14ac:dyDescent="0.2">
      <c r="A1341" s="1" t="s">
        <v>23</v>
      </c>
      <c r="B1341" s="1" t="s">
        <v>14</v>
      </c>
      <c r="C1341" s="1" t="s">
        <v>3</v>
      </c>
      <c r="D1341" s="39">
        <v>0</v>
      </c>
      <c r="E1341" s="39">
        <v>17.670000000000002</v>
      </c>
      <c r="F1341" s="39">
        <v>8.99</v>
      </c>
      <c r="G1341" s="39">
        <v>0.47</v>
      </c>
      <c r="H1341" s="39">
        <v>109.67</v>
      </c>
      <c r="I1341" s="42">
        <f>IF(Table2[[#This Row],[Order Priority]]=Introduction!$B$42,1,0)</f>
        <v>0</v>
      </c>
      <c r="J1341" s="42">
        <f>IF(Table2[[#This Row],[Order Priority]]=Introduction!$B$43,1,0)</f>
        <v>0</v>
      </c>
      <c r="K1341" s="42">
        <f>IF(Table2[[#This Row],[Order Priority]]=Introduction!$B$44,1,0)</f>
        <v>1</v>
      </c>
      <c r="L1341" s="42">
        <f>IF(Table2[[#This Row],[Order Priority]]=Introduction!$B$45,1,0)</f>
        <v>0</v>
      </c>
      <c r="M1341" s="42">
        <f>IF(Table2[[#This Row],[Ship Mode]]=Introduction!$C$42,1,0)</f>
        <v>0</v>
      </c>
      <c r="N1341" s="41">
        <f>IF(Table2[[#This Row],[Ship Mode]]=Introduction!$C$44,1,0)</f>
        <v>1</v>
      </c>
      <c r="O1341" s="41">
        <f>IF(Table2[[#This Row],[Customer Segment]]=Introduction!$D$45,1,0)</f>
        <v>1</v>
      </c>
      <c r="P1341" s="41">
        <f>IF(Table2[[#This Row],[Customer Segment]]=Introduction!$D$42,1,0)</f>
        <v>0</v>
      </c>
      <c r="Q1341" s="41">
        <f>IF(Table2[[#This Row],[Customer Segment]]=Introduction!$D$44,1,0)</f>
        <v>0</v>
      </c>
      <c r="R1341" s="1">
        <v>168.71</v>
      </c>
      <c r="S13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514.50419825758729</v>
      </c>
    </row>
    <row r="1342" spans="1:19" x14ac:dyDescent="0.2">
      <c r="A1342" s="1" t="s">
        <v>23</v>
      </c>
      <c r="B1342" s="1" t="s">
        <v>14</v>
      </c>
      <c r="C1342" s="1" t="s">
        <v>47</v>
      </c>
      <c r="D1342" s="37">
        <v>0.04</v>
      </c>
      <c r="E1342" s="37">
        <v>8.6</v>
      </c>
      <c r="F1342" s="37">
        <v>6.19</v>
      </c>
      <c r="G1342" s="37">
        <v>0.38</v>
      </c>
      <c r="H1342" s="37">
        <v>309.71159999999998</v>
      </c>
      <c r="I1342" s="42">
        <f>IF(Table2[[#This Row],[Order Priority]]=Introduction!$B$42,1,0)</f>
        <v>0</v>
      </c>
      <c r="J1342" s="42">
        <f>IF(Table2[[#This Row],[Order Priority]]=Introduction!$B$43,1,0)</f>
        <v>0</v>
      </c>
      <c r="K1342" s="42">
        <f>IF(Table2[[#This Row],[Order Priority]]=Introduction!$B$44,1,0)</f>
        <v>1</v>
      </c>
      <c r="L1342" s="42">
        <f>IF(Table2[[#This Row],[Order Priority]]=Introduction!$B$45,1,0)</f>
        <v>0</v>
      </c>
      <c r="M1342" s="42">
        <f>IF(Table2[[#This Row],[Ship Mode]]=Introduction!$C$42,1,0)</f>
        <v>0</v>
      </c>
      <c r="N1342" s="41">
        <f>IF(Table2[[#This Row],[Ship Mode]]=Introduction!$C$44,1,0)</f>
        <v>1</v>
      </c>
      <c r="O1342" s="41">
        <f>IF(Table2[[#This Row],[Customer Segment]]=Introduction!$D$45,1,0)</f>
        <v>0</v>
      </c>
      <c r="P1342" s="41">
        <f>IF(Table2[[#This Row],[Customer Segment]]=Introduction!$D$42,1,0)</f>
        <v>0</v>
      </c>
      <c r="Q1342" s="41">
        <f>IF(Table2[[#This Row],[Customer Segment]]=Introduction!$D$44,1,0)</f>
        <v>1</v>
      </c>
      <c r="R1342" s="34">
        <v>46.85</v>
      </c>
      <c r="S13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551.77948237259</v>
      </c>
    </row>
    <row r="1343" spans="1:19" x14ac:dyDescent="0.2">
      <c r="A1343" s="1" t="s">
        <v>23</v>
      </c>
      <c r="B1343" s="1" t="s">
        <v>14</v>
      </c>
      <c r="C1343" s="1" t="s">
        <v>47</v>
      </c>
      <c r="D1343" s="39">
        <v>0.01</v>
      </c>
      <c r="E1343" s="39">
        <v>3.58</v>
      </c>
      <c r="F1343" s="39">
        <v>1.63</v>
      </c>
      <c r="G1343" s="39">
        <v>0.36</v>
      </c>
      <c r="H1343" s="39">
        <v>-128.85599999999999</v>
      </c>
      <c r="I1343" s="42">
        <f>IF(Table2[[#This Row],[Order Priority]]=Introduction!$B$42,1,0)</f>
        <v>0</v>
      </c>
      <c r="J1343" s="42">
        <f>IF(Table2[[#This Row],[Order Priority]]=Introduction!$B$43,1,0)</f>
        <v>0</v>
      </c>
      <c r="K1343" s="42">
        <f>IF(Table2[[#This Row],[Order Priority]]=Introduction!$B$44,1,0)</f>
        <v>1</v>
      </c>
      <c r="L1343" s="42">
        <f>IF(Table2[[#This Row],[Order Priority]]=Introduction!$B$45,1,0)</f>
        <v>0</v>
      </c>
      <c r="M1343" s="42">
        <f>IF(Table2[[#This Row],[Ship Mode]]=Introduction!$C$42,1,0)</f>
        <v>0</v>
      </c>
      <c r="N1343" s="41">
        <f>IF(Table2[[#This Row],[Ship Mode]]=Introduction!$C$44,1,0)</f>
        <v>1</v>
      </c>
      <c r="O1343" s="41">
        <f>IF(Table2[[#This Row],[Customer Segment]]=Introduction!$D$45,1,0)</f>
        <v>0</v>
      </c>
      <c r="P1343" s="41">
        <f>IF(Table2[[#This Row],[Customer Segment]]=Introduction!$D$42,1,0)</f>
        <v>0</v>
      </c>
      <c r="Q1343" s="41">
        <f>IF(Table2[[#This Row],[Customer Segment]]=Introduction!$D$44,1,0)</f>
        <v>1</v>
      </c>
      <c r="R1343" s="1">
        <v>93.57</v>
      </c>
      <c r="S13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-35.887486157020732</v>
      </c>
    </row>
    <row r="1344" spans="1:19" x14ac:dyDescent="0.2">
      <c r="A1344" s="1" t="s">
        <v>23</v>
      </c>
      <c r="B1344" s="1" t="s">
        <v>2</v>
      </c>
      <c r="C1344" s="1" t="s">
        <v>47</v>
      </c>
      <c r="D1344" s="37">
        <v>0.08</v>
      </c>
      <c r="E1344" s="37">
        <v>105.49</v>
      </c>
      <c r="F1344" s="37">
        <v>41.64</v>
      </c>
      <c r="G1344" s="37">
        <v>0.75</v>
      </c>
      <c r="H1344" s="37">
        <v>-36.945999999999998</v>
      </c>
      <c r="I1344" s="42">
        <f>IF(Table2[[#This Row],[Order Priority]]=Introduction!$B$42,1,0)</f>
        <v>0</v>
      </c>
      <c r="J1344" s="42">
        <f>IF(Table2[[#This Row],[Order Priority]]=Introduction!$B$43,1,0)</f>
        <v>0</v>
      </c>
      <c r="K1344" s="42">
        <f>IF(Table2[[#This Row],[Order Priority]]=Introduction!$B$44,1,0)</f>
        <v>1</v>
      </c>
      <c r="L1344" s="42">
        <f>IF(Table2[[#This Row],[Order Priority]]=Introduction!$B$45,1,0)</f>
        <v>0</v>
      </c>
      <c r="M1344" s="42">
        <f>IF(Table2[[#This Row],[Ship Mode]]=Introduction!$C$42,1,0)</f>
        <v>1</v>
      </c>
      <c r="N1344" s="41">
        <f>IF(Table2[[#This Row],[Ship Mode]]=Introduction!$C$44,1,0)</f>
        <v>0</v>
      </c>
      <c r="O1344" s="41">
        <f>IF(Table2[[#This Row],[Customer Segment]]=Introduction!$D$45,1,0)</f>
        <v>0</v>
      </c>
      <c r="P1344" s="41">
        <f>IF(Table2[[#This Row],[Customer Segment]]=Introduction!$D$42,1,0)</f>
        <v>0</v>
      </c>
      <c r="Q1344" s="41">
        <f>IF(Table2[[#This Row],[Customer Segment]]=Introduction!$D$44,1,0)</f>
        <v>1</v>
      </c>
      <c r="R1344" s="34">
        <v>2694.49</v>
      </c>
      <c r="S13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1957.7182108762102</v>
      </c>
    </row>
    <row r="1345" spans="1:19" x14ac:dyDescent="0.2">
      <c r="A1345" s="1" t="s">
        <v>92</v>
      </c>
      <c r="B1345" s="1" t="s">
        <v>14</v>
      </c>
      <c r="C1345" s="1" t="s">
        <v>3</v>
      </c>
      <c r="D1345" s="39">
        <v>0.08</v>
      </c>
      <c r="E1345" s="39">
        <v>4</v>
      </c>
      <c r="F1345" s="39">
        <v>1.3</v>
      </c>
      <c r="G1345" s="39">
        <v>0.37</v>
      </c>
      <c r="H1345" s="39">
        <v>28.4</v>
      </c>
      <c r="I1345" s="42">
        <f>IF(Table2[[#This Row],[Order Priority]]=Introduction!$B$42,1,0)</f>
        <v>0</v>
      </c>
      <c r="J1345" s="42">
        <f>IF(Table2[[#This Row],[Order Priority]]=Introduction!$B$43,1,0)</f>
        <v>0</v>
      </c>
      <c r="K1345" s="42">
        <f>IF(Table2[[#This Row],[Order Priority]]=Introduction!$B$44,1,0)</f>
        <v>0</v>
      </c>
      <c r="L1345" s="42">
        <f>IF(Table2[[#This Row],[Order Priority]]=Introduction!$B$45,1,0)</f>
        <v>1</v>
      </c>
      <c r="M1345" s="42">
        <f>IF(Table2[[#This Row],[Ship Mode]]=Introduction!$C$42,1,0)</f>
        <v>0</v>
      </c>
      <c r="N1345" s="41">
        <f>IF(Table2[[#This Row],[Ship Mode]]=Introduction!$C$44,1,0)</f>
        <v>1</v>
      </c>
      <c r="O1345" s="41">
        <f>IF(Table2[[#This Row],[Customer Segment]]=Introduction!$D$45,1,0)</f>
        <v>1</v>
      </c>
      <c r="P1345" s="41">
        <f>IF(Table2[[#This Row],[Customer Segment]]=Introduction!$D$42,1,0)</f>
        <v>0</v>
      </c>
      <c r="Q1345" s="41">
        <f>IF(Table2[[#This Row],[Customer Segment]]=Introduction!$D$44,1,0)</f>
        <v>0</v>
      </c>
      <c r="R1345" s="1">
        <v>51.99</v>
      </c>
      <c r="S13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-27.086151185894213</v>
      </c>
    </row>
    <row r="1346" spans="1:19" x14ac:dyDescent="0.2">
      <c r="A1346" s="1" t="s">
        <v>46</v>
      </c>
      <c r="B1346" s="1" t="s">
        <v>14</v>
      </c>
      <c r="C1346" s="1" t="s">
        <v>70</v>
      </c>
      <c r="D1346" s="37">
        <v>0.04</v>
      </c>
      <c r="E1346" s="37">
        <v>4.1399999999999997</v>
      </c>
      <c r="F1346" s="37">
        <v>6.6</v>
      </c>
      <c r="G1346" s="37">
        <v>0.49</v>
      </c>
      <c r="H1346" s="37">
        <v>8.8940000000000001</v>
      </c>
      <c r="I1346" s="42">
        <f>IF(Table2[[#This Row],[Order Priority]]=Introduction!$B$42,1,0)</f>
        <v>0</v>
      </c>
      <c r="J1346" s="42">
        <f>IF(Table2[[#This Row],[Order Priority]]=Introduction!$B$43,1,0)</f>
        <v>0</v>
      </c>
      <c r="K1346" s="42">
        <f>IF(Table2[[#This Row],[Order Priority]]=Introduction!$B$44,1,0)</f>
        <v>0</v>
      </c>
      <c r="L1346" s="42">
        <f>IF(Table2[[#This Row],[Order Priority]]=Introduction!$B$45,1,0)</f>
        <v>0</v>
      </c>
      <c r="M1346" s="42">
        <f>IF(Table2[[#This Row],[Ship Mode]]=Introduction!$C$42,1,0)</f>
        <v>0</v>
      </c>
      <c r="N1346" s="41">
        <f>IF(Table2[[#This Row],[Ship Mode]]=Introduction!$C$44,1,0)</f>
        <v>1</v>
      </c>
      <c r="O1346" s="41">
        <f>IF(Table2[[#This Row],[Customer Segment]]=Introduction!$D$45,1,0)</f>
        <v>0</v>
      </c>
      <c r="P1346" s="41">
        <f>IF(Table2[[#This Row],[Customer Segment]]=Introduction!$D$42,1,0)</f>
        <v>0</v>
      </c>
      <c r="Q1346" s="41">
        <f>IF(Table2[[#This Row],[Customer Segment]]=Introduction!$D$44,1,0)</f>
        <v>0</v>
      </c>
      <c r="R1346" s="34">
        <v>54.78</v>
      </c>
      <c r="S13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423.34468607948941</v>
      </c>
    </row>
    <row r="1347" spans="1:19" x14ac:dyDescent="0.2">
      <c r="A1347" s="1" t="s">
        <v>1</v>
      </c>
      <c r="B1347" s="1" t="s">
        <v>14</v>
      </c>
      <c r="C1347" s="1" t="s">
        <v>70</v>
      </c>
      <c r="D1347" s="39">
        <v>0</v>
      </c>
      <c r="E1347" s="39">
        <v>2.61</v>
      </c>
      <c r="F1347" s="39">
        <v>0.5</v>
      </c>
      <c r="G1347" s="39">
        <v>0.39</v>
      </c>
      <c r="H1347" s="39">
        <v>19.554600000000001</v>
      </c>
      <c r="I1347" s="42">
        <f>IF(Table2[[#This Row],[Order Priority]]=Introduction!$B$42,1,0)</f>
        <v>1</v>
      </c>
      <c r="J1347" s="42">
        <f>IF(Table2[[#This Row],[Order Priority]]=Introduction!$B$43,1,0)</f>
        <v>0</v>
      </c>
      <c r="K1347" s="42">
        <f>IF(Table2[[#This Row],[Order Priority]]=Introduction!$B$44,1,0)</f>
        <v>0</v>
      </c>
      <c r="L1347" s="42">
        <f>IF(Table2[[#This Row],[Order Priority]]=Introduction!$B$45,1,0)</f>
        <v>0</v>
      </c>
      <c r="M1347" s="42">
        <f>IF(Table2[[#This Row],[Ship Mode]]=Introduction!$C$42,1,0)</f>
        <v>0</v>
      </c>
      <c r="N1347" s="41">
        <f>IF(Table2[[#This Row],[Ship Mode]]=Introduction!$C$44,1,0)</f>
        <v>1</v>
      </c>
      <c r="O1347" s="41">
        <f>IF(Table2[[#This Row],[Customer Segment]]=Introduction!$D$45,1,0)</f>
        <v>0</v>
      </c>
      <c r="P1347" s="41">
        <f>IF(Table2[[#This Row],[Customer Segment]]=Introduction!$D$42,1,0)</f>
        <v>0</v>
      </c>
      <c r="Q1347" s="41">
        <f>IF(Table2[[#This Row],[Customer Segment]]=Introduction!$D$44,1,0)</f>
        <v>0</v>
      </c>
      <c r="R1347" s="1">
        <v>28.34</v>
      </c>
      <c r="S13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293.16483175305092</v>
      </c>
    </row>
    <row r="1348" spans="1:19" x14ac:dyDescent="0.2">
      <c r="A1348" s="1" t="s">
        <v>1</v>
      </c>
      <c r="B1348" s="1" t="s">
        <v>63</v>
      </c>
      <c r="C1348" s="1" t="s">
        <v>70</v>
      </c>
      <c r="D1348" s="37">
        <v>0.04</v>
      </c>
      <c r="E1348" s="37">
        <v>25.38</v>
      </c>
      <c r="F1348" s="37">
        <v>8.99</v>
      </c>
      <c r="G1348" s="37">
        <v>0.5</v>
      </c>
      <c r="H1348" s="37">
        <v>152.482</v>
      </c>
      <c r="I1348" s="42">
        <f>IF(Table2[[#This Row],[Order Priority]]=Introduction!$B$42,1,0)</f>
        <v>1</v>
      </c>
      <c r="J1348" s="42">
        <f>IF(Table2[[#This Row],[Order Priority]]=Introduction!$B$43,1,0)</f>
        <v>0</v>
      </c>
      <c r="K1348" s="42">
        <f>IF(Table2[[#This Row],[Order Priority]]=Introduction!$B$44,1,0)</f>
        <v>0</v>
      </c>
      <c r="L1348" s="42">
        <f>IF(Table2[[#This Row],[Order Priority]]=Introduction!$B$45,1,0)</f>
        <v>0</v>
      </c>
      <c r="M1348" s="42">
        <f>IF(Table2[[#This Row],[Ship Mode]]=Introduction!$C$42,1,0)</f>
        <v>0</v>
      </c>
      <c r="N1348" s="41">
        <f>IF(Table2[[#This Row],[Ship Mode]]=Introduction!$C$44,1,0)</f>
        <v>0</v>
      </c>
      <c r="O1348" s="41">
        <f>IF(Table2[[#This Row],[Customer Segment]]=Introduction!$D$45,1,0)</f>
        <v>0</v>
      </c>
      <c r="P1348" s="41">
        <f>IF(Table2[[#This Row],[Customer Segment]]=Introduction!$D$42,1,0)</f>
        <v>0</v>
      </c>
      <c r="Q1348" s="41">
        <f>IF(Table2[[#This Row],[Customer Segment]]=Introduction!$D$44,1,0)</f>
        <v>0</v>
      </c>
      <c r="R1348" s="34">
        <v>861.3</v>
      </c>
      <c r="S13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718.06713963898233</v>
      </c>
    </row>
    <row r="1349" spans="1:19" x14ac:dyDescent="0.2">
      <c r="A1349" s="1" t="s">
        <v>13</v>
      </c>
      <c r="B1349" s="1" t="s">
        <v>14</v>
      </c>
      <c r="C1349" s="1" t="s">
        <v>47</v>
      </c>
      <c r="D1349" s="39">
        <v>7.0000000000000007E-2</v>
      </c>
      <c r="E1349" s="39">
        <v>30.93</v>
      </c>
      <c r="F1349" s="39">
        <v>3.92</v>
      </c>
      <c r="G1349" s="39">
        <v>0.44</v>
      </c>
      <c r="H1349" s="39">
        <v>398.30250000000001</v>
      </c>
      <c r="I1349" s="42">
        <f>IF(Table2[[#This Row],[Order Priority]]=Introduction!$B$42,1,0)</f>
        <v>0</v>
      </c>
      <c r="J1349" s="42">
        <f>IF(Table2[[#This Row],[Order Priority]]=Introduction!$B$43,1,0)</f>
        <v>1</v>
      </c>
      <c r="K1349" s="42">
        <f>IF(Table2[[#This Row],[Order Priority]]=Introduction!$B$44,1,0)</f>
        <v>0</v>
      </c>
      <c r="L1349" s="42">
        <f>IF(Table2[[#This Row],[Order Priority]]=Introduction!$B$45,1,0)</f>
        <v>0</v>
      </c>
      <c r="M1349" s="42">
        <f>IF(Table2[[#This Row],[Ship Mode]]=Introduction!$C$42,1,0)</f>
        <v>0</v>
      </c>
      <c r="N1349" s="41">
        <f>IF(Table2[[#This Row],[Ship Mode]]=Introduction!$C$44,1,0)</f>
        <v>1</v>
      </c>
      <c r="O1349" s="41">
        <f>IF(Table2[[#This Row],[Customer Segment]]=Introduction!$D$45,1,0)</f>
        <v>0</v>
      </c>
      <c r="P1349" s="41">
        <f>IF(Table2[[#This Row],[Customer Segment]]=Introduction!$D$42,1,0)</f>
        <v>0</v>
      </c>
      <c r="Q1349" s="41">
        <f>IF(Table2[[#This Row],[Customer Segment]]=Introduction!$D$44,1,0)</f>
        <v>1</v>
      </c>
      <c r="R1349" s="1">
        <v>577.25</v>
      </c>
      <c r="S13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597.51041948877071</v>
      </c>
    </row>
    <row r="1350" spans="1:19" x14ac:dyDescent="0.2">
      <c r="A1350" s="1" t="s">
        <v>13</v>
      </c>
      <c r="B1350" s="1" t="s">
        <v>2</v>
      </c>
      <c r="C1350" s="1" t="s">
        <v>47</v>
      </c>
      <c r="D1350" s="37">
        <v>0.05</v>
      </c>
      <c r="E1350" s="37">
        <v>297.48</v>
      </c>
      <c r="F1350" s="37">
        <v>18.059999999999999</v>
      </c>
      <c r="G1350" s="37">
        <v>0.6</v>
      </c>
      <c r="H1350" s="37">
        <v>709.85199999999998</v>
      </c>
      <c r="I1350" s="42">
        <f>IF(Table2[[#This Row],[Order Priority]]=Introduction!$B$42,1,0)</f>
        <v>0</v>
      </c>
      <c r="J1350" s="42">
        <f>IF(Table2[[#This Row],[Order Priority]]=Introduction!$B$43,1,0)</f>
        <v>1</v>
      </c>
      <c r="K1350" s="42">
        <f>IF(Table2[[#This Row],[Order Priority]]=Introduction!$B$44,1,0)</f>
        <v>0</v>
      </c>
      <c r="L1350" s="42">
        <f>IF(Table2[[#This Row],[Order Priority]]=Introduction!$B$45,1,0)</f>
        <v>0</v>
      </c>
      <c r="M1350" s="42">
        <f>IF(Table2[[#This Row],[Ship Mode]]=Introduction!$C$42,1,0)</f>
        <v>1</v>
      </c>
      <c r="N1350" s="41">
        <f>IF(Table2[[#This Row],[Ship Mode]]=Introduction!$C$44,1,0)</f>
        <v>0</v>
      </c>
      <c r="O1350" s="41">
        <f>IF(Table2[[#This Row],[Customer Segment]]=Introduction!$D$45,1,0)</f>
        <v>0</v>
      </c>
      <c r="P1350" s="41">
        <f>IF(Table2[[#This Row],[Customer Segment]]=Introduction!$D$42,1,0)</f>
        <v>0</v>
      </c>
      <c r="Q1350" s="41">
        <f>IF(Table2[[#This Row],[Customer Segment]]=Introduction!$D$44,1,0)</f>
        <v>1</v>
      </c>
      <c r="R1350" s="34">
        <v>4075.18</v>
      </c>
      <c r="S13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2485.1520004772028</v>
      </c>
    </row>
    <row r="1351" spans="1:19" x14ac:dyDescent="0.2">
      <c r="A1351" s="1" t="s">
        <v>13</v>
      </c>
      <c r="B1351" s="1" t="s">
        <v>2</v>
      </c>
      <c r="C1351" s="1" t="s">
        <v>47</v>
      </c>
      <c r="D1351" s="39">
        <v>7.0000000000000007E-2</v>
      </c>
      <c r="E1351" s="39">
        <v>296.18</v>
      </c>
      <c r="F1351" s="39">
        <v>54.12</v>
      </c>
      <c r="G1351" s="39">
        <v>0.76</v>
      </c>
      <c r="H1351" s="39">
        <v>80.809200000000004</v>
      </c>
      <c r="I1351" s="42">
        <f>IF(Table2[[#This Row],[Order Priority]]=Introduction!$B$42,1,0)</f>
        <v>0</v>
      </c>
      <c r="J1351" s="42">
        <f>IF(Table2[[#This Row],[Order Priority]]=Introduction!$B$43,1,0)</f>
        <v>1</v>
      </c>
      <c r="K1351" s="42">
        <f>IF(Table2[[#This Row],[Order Priority]]=Introduction!$B$44,1,0)</f>
        <v>0</v>
      </c>
      <c r="L1351" s="42">
        <f>IF(Table2[[#This Row],[Order Priority]]=Introduction!$B$45,1,0)</f>
        <v>0</v>
      </c>
      <c r="M1351" s="42">
        <f>IF(Table2[[#This Row],[Ship Mode]]=Introduction!$C$42,1,0)</f>
        <v>1</v>
      </c>
      <c r="N1351" s="41">
        <f>IF(Table2[[#This Row],[Ship Mode]]=Introduction!$C$44,1,0)</f>
        <v>0</v>
      </c>
      <c r="O1351" s="41">
        <f>IF(Table2[[#This Row],[Customer Segment]]=Introduction!$D$45,1,0)</f>
        <v>0</v>
      </c>
      <c r="P1351" s="41">
        <f>IF(Table2[[#This Row],[Customer Segment]]=Introduction!$D$42,1,0)</f>
        <v>0</v>
      </c>
      <c r="Q1351" s="41">
        <f>IF(Table2[[#This Row],[Customer Segment]]=Introduction!$D$44,1,0)</f>
        <v>1</v>
      </c>
      <c r="R1351" s="1">
        <v>1798.23</v>
      </c>
      <c r="S13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2953.3702882383359</v>
      </c>
    </row>
    <row r="1352" spans="1:19" x14ac:dyDescent="0.2">
      <c r="A1352" s="1" t="s">
        <v>23</v>
      </c>
      <c r="B1352" s="1" t="s">
        <v>14</v>
      </c>
      <c r="C1352" s="1" t="s">
        <v>3</v>
      </c>
      <c r="D1352" s="37">
        <v>7.0000000000000007E-2</v>
      </c>
      <c r="E1352" s="37">
        <v>12.28</v>
      </c>
      <c r="F1352" s="37">
        <v>6.13</v>
      </c>
      <c r="G1352" s="37">
        <v>0.56999999999999995</v>
      </c>
      <c r="H1352" s="37">
        <v>15.236000000000001</v>
      </c>
      <c r="I1352" s="42">
        <f>IF(Table2[[#This Row],[Order Priority]]=Introduction!$B$42,1,0)</f>
        <v>0</v>
      </c>
      <c r="J1352" s="42">
        <f>IF(Table2[[#This Row],[Order Priority]]=Introduction!$B$43,1,0)</f>
        <v>0</v>
      </c>
      <c r="K1352" s="42">
        <f>IF(Table2[[#This Row],[Order Priority]]=Introduction!$B$44,1,0)</f>
        <v>1</v>
      </c>
      <c r="L1352" s="42">
        <f>IF(Table2[[#This Row],[Order Priority]]=Introduction!$B$45,1,0)</f>
        <v>0</v>
      </c>
      <c r="M1352" s="42">
        <f>IF(Table2[[#This Row],[Ship Mode]]=Introduction!$C$42,1,0)</f>
        <v>0</v>
      </c>
      <c r="N1352" s="41">
        <f>IF(Table2[[#This Row],[Ship Mode]]=Introduction!$C$44,1,0)</f>
        <v>1</v>
      </c>
      <c r="O1352" s="41">
        <f>IF(Table2[[#This Row],[Customer Segment]]=Introduction!$D$45,1,0)</f>
        <v>1</v>
      </c>
      <c r="P1352" s="41">
        <f>IF(Table2[[#This Row],[Customer Segment]]=Introduction!$D$42,1,0)</f>
        <v>0</v>
      </c>
      <c r="Q1352" s="41">
        <f>IF(Table2[[#This Row],[Customer Segment]]=Introduction!$D$44,1,0)</f>
        <v>0</v>
      </c>
      <c r="R1352" s="34">
        <v>389.59</v>
      </c>
      <c r="S13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358.72467266059419</v>
      </c>
    </row>
    <row r="1353" spans="1:19" x14ac:dyDescent="0.2">
      <c r="A1353" s="1" t="s">
        <v>23</v>
      </c>
      <c r="B1353" s="1" t="s">
        <v>14</v>
      </c>
      <c r="C1353" s="1" t="s">
        <v>15</v>
      </c>
      <c r="D1353" s="39">
        <v>0.09</v>
      </c>
      <c r="E1353" s="39">
        <v>30.98</v>
      </c>
      <c r="F1353" s="39">
        <v>19.510000000000002</v>
      </c>
      <c r="G1353" s="39">
        <v>0.36</v>
      </c>
      <c r="H1353" s="39">
        <v>-163.53</v>
      </c>
      <c r="I1353" s="42">
        <f>IF(Table2[[#This Row],[Order Priority]]=Introduction!$B$42,1,0)</f>
        <v>0</v>
      </c>
      <c r="J1353" s="42">
        <f>IF(Table2[[#This Row],[Order Priority]]=Introduction!$B$43,1,0)</f>
        <v>0</v>
      </c>
      <c r="K1353" s="42">
        <f>IF(Table2[[#This Row],[Order Priority]]=Introduction!$B$44,1,0)</f>
        <v>1</v>
      </c>
      <c r="L1353" s="42">
        <f>IF(Table2[[#This Row],[Order Priority]]=Introduction!$B$45,1,0)</f>
        <v>0</v>
      </c>
      <c r="M1353" s="42">
        <f>IF(Table2[[#This Row],[Ship Mode]]=Introduction!$C$42,1,0)</f>
        <v>0</v>
      </c>
      <c r="N1353" s="41">
        <f>IF(Table2[[#This Row],[Ship Mode]]=Introduction!$C$44,1,0)</f>
        <v>1</v>
      </c>
      <c r="O1353" s="41">
        <f>IF(Table2[[#This Row],[Customer Segment]]=Introduction!$D$45,1,0)</f>
        <v>0</v>
      </c>
      <c r="P1353" s="41">
        <f>IF(Table2[[#This Row],[Customer Segment]]=Introduction!$D$42,1,0)</f>
        <v>1</v>
      </c>
      <c r="Q1353" s="41">
        <f>IF(Table2[[#This Row],[Customer Segment]]=Introduction!$D$44,1,0)</f>
        <v>0</v>
      </c>
      <c r="R1353" s="1">
        <v>514.62</v>
      </c>
      <c r="S13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396.40397713008366</v>
      </c>
    </row>
    <row r="1354" spans="1:19" x14ac:dyDescent="0.2">
      <c r="A1354" s="1" t="s">
        <v>23</v>
      </c>
      <c r="B1354" s="1" t="s">
        <v>14</v>
      </c>
      <c r="C1354" s="1" t="s">
        <v>15</v>
      </c>
      <c r="D1354" s="37">
        <v>0.03</v>
      </c>
      <c r="E1354" s="37">
        <v>49.34</v>
      </c>
      <c r="F1354" s="37">
        <v>10.25</v>
      </c>
      <c r="G1354" s="37">
        <v>0.56999999999999995</v>
      </c>
      <c r="H1354" s="37">
        <v>554.77</v>
      </c>
      <c r="I1354" s="42">
        <f>IF(Table2[[#This Row],[Order Priority]]=Introduction!$B$42,1,0)</f>
        <v>0</v>
      </c>
      <c r="J1354" s="42">
        <f>IF(Table2[[#This Row],[Order Priority]]=Introduction!$B$43,1,0)</f>
        <v>0</v>
      </c>
      <c r="K1354" s="42">
        <f>IF(Table2[[#This Row],[Order Priority]]=Introduction!$B$44,1,0)</f>
        <v>1</v>
      </c>
      <c r="L1354" s="42">
        <f>IF(Table2[[#This Row],[Order Priority]]=Introduction!$B$45,1,0)</f>
        <v>0</v>
      </c>
      <c r="M1354" s="42">
        <f>IF(Table2[[#This Row],[Ship Mode]]=Introduction!$C$42,1,0)</f>
        <v>0</v>
      </c>
      <c r="N1354" s="41">
        <f>IF(Table2[[#This Row],[Ship Mode]]=Introduction!$C$44,1,0)</f>
        <v>1</v>
      </c>
      <c r="O1354" s="41">
        <f>IF(Table2[[#This Row],[Customer Segment]]=Introduction!$D$45,1,0)</f>
        <v>0</v>
      </c>
      <c r="P1354" s="41">
        <f>IF(Table2[[#This Row],[Customer Segment]]=Introduction!$D$42,1,0)</f>
        <v>1</v>
      </c>
      <c r="Q1354" s="41">
        <f>IF(Table2[[#This Row],[Customer Segment]]=Introduction!$D$44,1,0)</f>
        <v>0</v>
      </c>
      <c r="R1354" s="34">
        <v>817.32</v>
      </c>
      <c r="S13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1147.7453680100207</v>
      </c>
    </row>
    <row r="1355" spans="1:19" x14ac:dyDescent="0.2">
      <c r="A1355" s="1" t="s">
        <v>46</v>
      </c>
      <c r="B1355" s="1" t="s">
        <v>2</v>
      </c>
      <c r="C1355" s="1" t="s">
        <v>47</v>
      </c>
      <c r="D1355" s="39">
        <v>0.04</v>
      </c>
      <c r="E1355" s="39">
        <v>160.97999999999999</v>
      </c>
      <c r="F1355" s="39">
        <v>30</v>
      </c>
      <c r="G1355" s="39">
        <v>0.62</v>
      </c>
      <c r="H1355" s="39">
        <v>116.1</v>
      </c>
      <c r="I1355" s="42">
        <f>IF(Table2[[#This Row],[Order Priority]]=Introduction!$B$42,1,0)</f>
        <v>0</v>
      </c>
      <c r="J1355" s="42">
        <f>IF(Table2[[#This Row],[Order Priority]]=Introduction!$B$43,1,0)</f>
        <v>0</v>
      </c>
      <c r="K1355" s="42">
        <f>IF(Table2[[#This Row],[Order Priority]]=Introduction!$B$44,1,0)</f>
        <v>0</v>
      </c>
      <c r="L1355" s="42">
        <f>IF(Table2[[#This Row],[Order Priority]]=Introduction!$B$45,1,0)</f>
        <v>0</v>
      </c>
      <c r="M1355" s="42">
        <f>IF(Table2[[#This Row],[Ship Mode]]=Introduction!$C$42,1,0)</f>
        <v>1</v>
      </c>
      <c r="N1355" s="41">
        <f>IF(Table2[[#This Row],[Ship Mode]]=Introduction!$C$44,1,0)</f>
        <v>0</v>
      </c>
      <c r="O1355" s="41">
        <f>IF(Table2[[#This Row],[Customer Segment]]=Introduction!$D$45,1,0)</f>
        <v>0</v>
      </c>
      <c r="P1355" s="41">
        <f>IF(Table2[[#This Row],[Customer Segment]]=Introduction!$D$42,1,0)</f>
        <v>0</v>
      </c>
      <c r="Q1355" s="41">
        <f>IF(Table2[[#This Row],[Customer Segment]]=Introduction!$D$44,1,0)</f>
        <v>1</v>
      </c>
      <c r="R1355" s="1">
        <v>6276.34</v>
      </c>
      <c r="S13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2006.2197303199791</v>
      </c>
    </row>
    <row r="1356" spans="1:19" x14ac:dyDescent="0.2">
      <c r="A1356" s="1" t="s">
        <v>46</v>
      </c>
      <c r="B1356" s="1" t="s">
        <v>14</v>
      </c>
      <c r="C1356" s="1" t="s">
        <v>47</v>
      </c>
      <c r="D1356" s="37">
        <v>0.01</v>
      </c>
      <c r="E1356" s="37">
        <v>17.98</v>
      </c>
      <c r="F1356" s="37">
        <v>4</v>
      </c>
      <c r="G1356" s="37">
        <v>0.79</v>
      </c>
      <c r="H1356" s="37">
        <v>-87.96</v>
      </c>
      <c r="I1356" s="42">
        <f>IF(Table2[[#This Row],[Order Priority]]=Introduction!$B$42,1,0)</f>
        <v>0</v>
      </c>
      <c r="J1356" s="42">
        <f>IF(Table2[[#This Row],[Order Priority]]=Introduction!$B$43,1,0)</f>
        <v>0</v>
      </c>
      <c r="K1356" s="42">
        <f>IF(Table2[[#This Row],[Order Priority]]=Introduction!$B$44,1,0)</f>
        <v>0</v>
      </c>
      <c r="L1356" s="42">
        <f>IF(Table2[[#This Row],[Order Priority]]=Introduction!$B$45,1,0)</f>
        <v>0</v>
      </c>
      <c r="M1356" s="42">
        <f>IF(Table2[[#This Row],[Ship Mode]]=Introduction!$C$42,1,0)</f>
        <v>0</v>
      </c>
      <c r="N1356" s="41">
        <f>IF(Table2[[#This Row],[Ship Mode]]=Introduction!$C$44,1,0)</f>
        <v>1</v>
      </c>
      <c r="O1356" s="41">
        <f>IF(Table2[[#This Row],[Customer Segment]]=Introduction!$D$45,1,0)</f>
        <v>0</v>
      </c>
      <c r="P1356" s="41">
        <f>IF(Table2[[#This Row],[Customer Segment]]=Introduction!$D$42,1,0)</f>
        <v>0</v>
      </c>
      <c r="Q1356" s="41">
        <f>IF(Table2[[#This Row],[Customer Segment]]=Introduction!$D$44,1,0)</f>
        <v>1</v>
      </c>
      <c r="R1356" s="34">
        <v>2664.4</v>
      </c>
      <c r="S13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595.28399537655946</v>
      </c>
    </row>
    <row r="1357" spans="1:19" x14ac:dyDescent="0.2">
      <c r="A1357" s="1" t="s">
        <v>46</v>
      </c>
      <c r="B1357" s="1" t="s">
        <v>2</v>
      </c>
      <c r="C1357" s="1" t="s">
        <v>47</v>
      </c>
      <c r="D1357" s="39">
        <v>0.04</v>
      </c>
      <c r="E1357" s="39">
        <v>160.97999999999999</v>
      </c>
      <c r="F1357" s="39">
        <v>30</v>
      </c>
      <c r="G1357" s="39">
        <v>0.62</v>
      </c>
      <c r="H1357" s="39">
        <v>255.42</v>
      </c>
      <c r="I1357" s="42">
        <f>IF(Table2[[#This Row],[Order Priority]]=Introduction!$B$42,1,0)</f>
        <v>0</v>
      </c>
      <c r="J1357" s="42">
        <f>IF(Table2[[#This Row],[Order Priority]]=Introduction!$B$43,1,0)</f>
        <v>0</v>
      </c>
      <c r="K1357" s="42">
        <f>IF(Table2[[#This Row],[Order Priority]]=Introduction!$B$44,1,0)</f>
        <v>0</v>
      </c>
      <c r="L1357" s="42">
        <f>IF(Table2[[#This Row],[Order Priority]]=Introduction!$B$45,1,0)</f>
        <v>0</v>
      </c>
      <c r="M1357" s="42">
        <f>IF(Table2[[#This Row],[Ship Mode]]=Introduction!$C$42,1,0)</f>
        <v>1</v>
      </c>
      <c r="N1357" s="41">
        <f>IF(Table2[[#This Row],[Ship Mode]]=Introduction!$C$44,1,0)</f>
        <v>0</v>
      </c>
      <c r="O1357" s="41">
        <f>IF(Table2[[#This Row],[Customer Segment]]=Introduction!$D$45,1,0)</f>
        <v>0</v>
      </c>
      <c r="P1357" s="41">
        <f>IF(Table2[[#This Row],[Customer Segment]]=Introduction!$D$42,1,0)</f>
        <v>0</v>
      </c>
      <c r="Q1357" s="41">
        <f>IF(Table2[[#This Row],[Customer Segment]]=Introduction!$D$44,1,0)</f>
        <v>1</v>
      </c>
      <c r="R1357" s="1">
        <v>1526.68</v>
      </c>
      <c r="S13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2148.88699396229</v>
      </c>
    </row>
    <row r="1358" spans="1:19" x14ac:dyDescent="0.2">
      <c r="A1358" s="1" t="s">
        <v>46</v>
      </c>
      <c r="B1358" s="1" t="s">
        <v>14</v>
      </c>
      <c r="C1358" s="1" t="s">
        <v>47</v>
      </c>
      <c r="D1358" s="37">
        <v>0.06</v>
      </c>
      <c r="E1358" s="37">
        <v>115.99</v>
      </c>
      <c r="F1358" s="37">
        <v>8.99</v>
      </c>
      <c r="G1358" s="37">
        <v>0.57999999999999996</v>
      </c>
      <c r="H1358" s="37">
        <v>685.6146</v>
      </c>
      <c r="I1358" s="42">
        <f>IF(Table2[[#This Row],[Order Priority]]=Introduction!$B$42,1,0)</f>
        <v>0</v>
      </c>
      <c r="J1358" s="42">
        <f>IF(Table2[[#This Row],[Order Priority]]=Introduction!$B$43,1,0)</f>
        <v>0</v>
      </c>
      <c r="K1358" s="42">
        <f>IF(Table2[[#This Row],[Order Priority]]=Introduction!$B$44,1,0)</f>
        <v>0</v>
      </c>
      <c r="L1358" s="42">
        <f>IF(Table2[[#This Row],[Order Priority]]=Introduction!$B$45,1,0)</f>
        <v>0</v>
      </c>
      <c r="M1358" s="42">
        <f>IF(Table2[[#This Row],[Ship Mode]]=Introduction!$C$42,1,0)</f>
        <v>0</v>
      </c>
      <c r="N1358" s="41">
        <f>IF(Table2[[#This Row],[Ship Mode]]=Introduction!$C$44,1,0)</f>
        <v>1</v>
      </c>
      <c r="O1358" s="41">
        <f>IF(Table2[[#This Row],[Customer Segment]]=Introduction!$D$45,1,0)</f>
        <v>0</v>
      </c>
      <c r="P1358" s="41">
        <f>IF(Table2[[#This Row],[Customer Segment]]=Introduction!$D$42,1,0)</f>
        <v>0</v>
      </c>
      <c r="Q1358" s="41">
        <f>IF(Table2[[#This Row],[Customer Segment]]=Introduction!$D$44,1,0)</f>
        <v>1</v>
      </c>
      <c r="R1358" s="34">
        <v>1952.56</v>
      </c>
      <c r="S13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1624.8565994950181</v>
      </c>
    </row>
    <row r="1359" spans="1:19" x14ac:dyDescent="0.2">
      <c r="A1359" s="1" t="s">
        <v>46</v>
      </c>
      <c r="B1359" s="1" t="s">
        <v>14</v>
      </c>
      <c r="C1359" s="1" t="s">
        <v>15</v>
      </c>
      <c r="D1359" s="39">
        <v>0.08</v>
      </c>
      <c r="E1359" s="39">
        <v>8.09</v>
      </c>
      <c r="F1359" s="39">
        <v>7.96</v>
      </c>
      <c r="G1359" s="39">
        <v>0.49</v>
      </c>
      <c r="H1359" s="39">
        <v>-88.82</v>
      </c>
      <c r="I1359" s="42">
        <f>IF(Table2[[#This Row],[Order Priority]]=Introduction!$B$42,1,0)</f>
        <v>0</v>
      </c>
      <c r="J1359" s="42">
        <f>IF(Table2[[#This Row],[Order Priority]]=Introduction!$B$43,1,0)</f>
        <v>0</v>
      </c>
      <c r="K1359" s="42">
        <f>IF(Table2[[#This Row],[Order Priority]]=Introduction!$B$44,1,0)</f>
        <v>0</v>
      </c>
      <c r="L1359" s="42">
        <f>IF(Table2[[#This Row],[Order Priority]]=Introduction!$B$45,1,0)</f>
        <v>0</v>
      </c>
      <c r="M1359" s="42">
        <f>IF(Table2[[#This Row],[Ship Mode]]=Introduction!$C$42,1,0)</f>
        <v>0</v>
      </c>
      <c r="N1359" s="41">
        <f>IF(Table2[[#This Row],[Ship Mode]]=Introduction!$C$44,1,0)</f>
        <v>1</v>
      </c>
      <c r="O1359" s="41">
        <f>IF(Table2[[#This Row],[Customer Segment]]=Introduction!$D$45,1,0)</f>
        <v>0</v>
      </c>
      <c r="P1359" s="41">
        <f>IF(Table2[[#This Row],[Customer Segment]]=Introduction!$D$42,1,0)</f>
        <v>1</v>
      </c>
      <c r="Q1359" s="41">
        <f>IF(Table2[[#This Row],[Customer Segment]]=Introduction!$D$44,1,0)</f>
        <v>0</v>
      </c>
      <c r="R1359" s="1">
        <v>80.349999999999994</v>
      </c>
      <c r="S13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317.87929265670249</v>
      </c>
    </row>
    <row r="1360" spans="1:19" x14ac:dyDescent="0.2">
      <c r="A1360" s="1" t="s">
        <v>1</v>
      </c>
      <c r="B1360" s="1" t="s">
        <v>14</v>
      </c>
      <c r="C1360" s="1" t="s">
        <v>70</v>
      </c>
      <c r="D1360" s="37">
        <v>0.09</v>
      </c>
      <c r="E1360" s="37">
        <v>6.28</v>
      </c>
      <c r="F1360" s="37">
        <v>5.29</v>
      </c>
      <c r="G1360" s="37">
        <v>0.43</v>
      </c>
      <c r="H1360" s="37">
        <v>-5.2</v>
      </c>
      <c r="I1360" s="42">
        <f>IF(Table2[[#This Row],[Order Priority]]=Introduction!$B$42,1,0)</f>
        <v>1</v>
      </c>
      <c r="J1360" s="42">
        <f>IF(Table2[[#This Row],[Order Priority]]=Introduction!$B$43,1,0)</f>
        <v>0</v>
      </c>
      <c r="K1360" s="42">
        <f>IF(Table2[[#This Row],[Order Priority]]=Introduction!$B$44,1,0)</f>
        <v>0</v>
      </c>
      <c r="L1360" s="42">
        <f>IF(Table2[[#This Row],[Order Priority]]=Introduction!$B$45,1,0)</f>
        <v>0</v>
      </c>
      <c r="M1360" s="42">
        <f>IF(Table2[[#This Row],[Ship Mode]]=Introduction!$C$42,1,0)</f>
        <v>0</v>
      </c>
      <c r="N1360" s="41">
        <f>IF(Table2[[#This Row],[Ship Mode]]=Introduction!$C$44,1,0)</f>
        <v>1</v>
      </c>
      <c r="O1360" s="41">
        <f>IF(Table2[[#This Row],[Customer Segment]]=Introduction!$D$45,1,0)</f>
        <v>0</v>
      </c>
      <c r="P1360" s="41">
        <f>IF(Table2[[#This Row],[Customer Segment]]=Introduction!$D$42,1,0)</f>
        <v>0</v>
      </c>
      <c r="Q1360" s="41">
        <f>IF(Table2[[#This Row],[Customer Segment]]=Introduction!$D$44,1,0)</f>
        <v>0</v>
      </c>
      <c r="R1360" s="34">
        <v>8.5299999999999994</v>
      </c>
      <c r="S13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385.47855486288029</v>
      </c>
    </row>
    <row r="1361" spans="1:19" x14ac:dyDescent="0.2">
      <c r="A1361" s="1" t="s">
        <v>1</v>
      </c>
      <c r="B1361" s="1" t="s">
        <v>14</v>
      </c>
      <c r="C1361" s="1" t="s">
        <v>70</v>
      </c>
      <c r="D1361" s="39">
        <v>0.01</v>
      </c>
      <c r="E1361" s="39">
        <v>3.26</v>
      </c>
      <c r="F1361" s="39">
        <v>1.86</v>
      </c>
      <c r="G1361" s="39">
        <v>0.41</v>
      </c>
      <c r="H1361" s="39">
        <v>-4.6683000000000003</v>
      </c>
      <c r="I1361" s="42">
        <f>IF(Table2[[#This Row],[Order Priority]]=Introduction!$B$42,1,0)</f>
        <v>1</v>
      </c>
      <c r="J1361" s="42">
        <f>IF(Table2[[#This Row],[Order Priority]]=Introduction!$B$43,1,0)</f>
        <v>0</v>
      </c>
      <c r="K1361" s="42">
        <f>IF(Table2[[#This Row],[Order Priority]]=Introduction!$B$44,1,0)</f>
        <v>0</v>
      </c>
      <c r="L1361" s="42">
        <f>IF(Table2[[#This Row],[Order Priority]]=Introduction!$B$45,1,0)</f>
        <v>0</v>
      </c>
      <c r="M1361" s="42">
        <f>IF(Table2[[#This Row],[Ship Mode]]=Introduction!$C$42,1,0)</f>
        <v>0</v>
      </c>
      <c r="N1361" s="41">
        <f>IF(Table2[[#This Row],[Ship Mode]]=Introduction!$C$44,1,0)</f>
        <v>1</v>
      </c>
      <c r="O1361" s="41">
        <f>IF(Table2[[#This Row],[Customer Segment]]=Introduction!$D$45,1,0)</f>
        <v>0</v>
      </c>
      <c r="P1361" s="41">
        <f>IF(Table2[[#This Row],[Customer Segment]]=Introduction!$D$42,1,0)</f>
        <v>0</v>
      </c>
      <c r="Q1361" s="41">
        <f>IF(Table2[[#This Row],[Customer Segment]]=Introduction!$D$44,1,0)</f>
        <v>0</v>
      </c>
      <c r="R1361" s="1">
        <v>73.97</v>
      </c>
      <c r="S13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318.00132073778349</v>
      </c>
    </row>
    <row r="1362" spans="1:19" x14ac:dyDescent="0.2">
      <c r="A1362" s="1" t="s">
        <v>1</v>
      </c>
      <c r="B1362" s="1" t="s">
        <v>14</v>
      </c>
      <c r="C1362" s="1" t="s">
        <v>70</v>
      </c>
      <c r="D1362" s="37">
        <v>0.01</v>
      </c>
      <c r="E1362" s="37">
        <v>3.26</v>
      </c>
      <c r="F1362" s="37">
        <v>1.86</v>
      </c>
      <c r="G1362" s="37">
        <v>0.41</v>
      </c>
      <c r="H1362" s="37">
        <v>0.70199999999999996</v>
      </c>
      <c r="I1362" s="42">
        <f>IF(Table2[[#This Row],[Order Priority]]=Introduction!$B$42,1,0)</f>
        <v>1</v>
      </c>
      <c r="J1362" s="42">
        <f>IF(Table2[[#This Row],[Order Priority]]=Introduction!$B$43,1,0)</f>
        <v>0</v>
      </c>
      <c r="K1362" s="42">
        <f>IF(Table2[[#This Row],[Order Priority]]=Introduction!$B$44,1,0)</f>
        <v>0</v>
      </c>
      <c r="L1362" s="42">
        <f>IF(Table2[[#This Row],[Order Priority]]=Introduction!$B$45,1,0)</f>
        <v>0</v>
      </c>
      <c r="M1362" s="42">
        <f>IF(Table2[[#This Row],[Ship Mode]]=Introduction!$C$42,1,0)</f>
        <v>0</v>
      </c>
      <c r="N1362" s="41">
        <f>IF(Table2[[#This Row],[Ship Mode]]=Introduction!$C$44,1,0)</f>
        <v>1</v>
      </c>
      <c r="O1362" s="41">
        <f>IF(Table2[[#This Row],[Customer Segment]]=Introduction!$D$45,1,0)</f>
        <v>0</v>
      </c>
      <c r="P1362" s="41">
        <f>IF(Table2[[#This Row],[Customer Segment]]=Introduction!$D$42,1,0)</f>
        <v>0</v>
      </c>
      <c r="Q1362" s="41">
        <f>IF(Table2[[#This Row],[Customer Segment]]=Introduction!$D$44,1,0)</f>
        <v>0</v>
      </c>
      <c r="R1362" s="34">
        <v>18.489999999999998</v>
      </c>
      <c r="S13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323.50064607469352</v>
      </c>
    </row>
    <row r="1363" spans="1:19" x14ac:dyDescent="0.2">
      <c r="A1363" s="1" t="s">
        <v>1</v>
      </c>
      <c r="B1363" s="1" t="s">
        <v>14</v>
      </c>
      <c r="C1363" s="1" t="s">
        <v>47</v>
      </c>
      <c r="D1363" s="39">
        <v>0.01</v>
      </c>
      <c r="E1363" s="39">
        <v>7.59</v>
      </c>
      <c r="F1363" s="39">
        <v>4</v>
      </c>
      <c r="G1363" s="39">
        <v>0.42</v>
      </c>
      <c r="H1363" s="39">
        <v>2.97</v>
      </c>
      <c r="I1363" s="42">
        <f>IF(Table2[[#This Row],[Order Priority]]=Introduction!$B$42,1,0)</f>
        <v>1</v>
      </c>
      <c r="J1363" s="42">
        <f>IF(Table2[[#This Row],[Order Priority]]=Introduction!$B$43,1,0)</f>
        <v>0</v>
      </c>
      <c r="K1363" s="42">
        <f>IF(Table2[[#This Row],[Order Priority]]=Introduction!$B$44,1,0)</f>
        <v>0</v>
      </c>
      <c r="L1363" s="42">
        <f>IF(Table2[[#This Row],[Order Priority]]=Introduction!$B$45,1,0)</f>
        <v>0</v>
      </c>
      <c r="M1363" s="42">
        <f>IF(Table2[[#This Row],[Ship Mode]]=Introduction!$C$42,1,0)</f>
        <v>0</v>
      </c>
      <c r="N1363" s="41">
        <f>IF(Table2[[#This Row],[Ship Mode]]=Introduction!$C$44,1,0)</f>
        <v>1</v>
      </c>
      <c r="O1363" s="41">
        <f>IF(Table2[[#This Row],[Customer Segment]]=Introduction!$D$45,1,0)</f>
        <v>0</v>
      </c>
      <c r="P1363" s="41">
        <f>IF(Table2[[#This Row],[Customer Segment]]=Introduction!$D$42,1,0)</f>
        <v>0</v>
      </c>
      <c r="Q1363" s="41">
        <f>IF(Table2[[#This Row],[Customer Segment]]=Introduction!$D$44,1,0)</f>
        <v>1</v>
      </c>
      <c r="R1363" s="1">
        <v>136.25</v>
      </c>
      <c r="S13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437.28894091592292</v>
      </c>
    </row>
    <row r="1364" spans="1:19" x14ac:dyDescent="0.2">
      <c r="A1364" s="1" t="s">
        <v>1</v>
      </c>
      <c r="B1364" s="1" t="s">
        <v>14</v>
      </c>
      <c r="C1364" s="1" t="s">
        <v>70</v>
      </c>
      <c r="D1364" s="37">
        <v>0.05</v>
      </c>
      <c r="E1364" s="37">
        <v>35.99</v>
      </c>
      <c r="F1364" s="37">
        <v>5.99</v>
      </c>
      <c r="G1364" s="37">
        <v>0.38</v>
      </c>
      <c r="H1364" s="37">
        <v>524.31719999999996</v>
      </c>
      <c r="I1364" s="42">
        <f>IF(Table2[[#This Row],[Order Priority]]=Introduction!$B$42,1,0)</f>
        <v>1</v>
      </c>
      <c r="J1364" s="42">
        <f>IF(Table2[[#This Row],[Order Priority]]=Introduction!$B$43,1,0)</f>
        <v>0</v>
      </c>
      <c r="K1364" s="42">
        <f>IF(Table2[[#This Row],[Order Priority]]=Introduction!$B$44,1,0)</f>
        <v>0</v>
      </c>
      <c r="L1364" s="42">
        <f>IF(Table2[[#This Row],[Order Priority]]=Introduction!$B$45,1,0)</f>
        <v>0</v>
      </c>
      <c r="M1364" s="42">
        <f>IF(Table2[[#This Row],[Ship Mode]]=Introduction!$C$42,1,0)</f>
        <v>0</v>
      </c>
      <c r="N1364" s="41">
        <f>IF(Table2[[#This Row],[Ship Mode]]=Introduction!$C$44,1,0)</f>
        <v>1</v>
      </c>
      <c r="O1364" s="41">
        <f>IF(Table2[[#This Row],[Customer Segment]]=Introduction!$D$45,1,0)</f>
        <v>0</v>
      </c>
      <c r="P1364" s="41">
        <f>IF(Table2[[#This Row],[Customer Segment]]=Introduction!$D$42,1,0)</f>
        <v>0</v>
      </c>
      <c r="Q1364" s="41">
        <f>IF(Table2[[#This Row],[Customer Segment]]=Introduction!$D$44,1,0)</f>
        <v>0</v>
      </c>
      <c r="R1364" s="34">
        <v>759.88</v>
      </c>
      <c r="S13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1025.0263398061097</v>
      </c>
    </row>
    <row r="1365" spans="1:19" x14ac:dyDescent="0.2">
      <c r="A1365" s="1" t="s">
        <v>1</v>
      </c>
      <c r="B1365" s="1" t="s">
        <v>14</v>
      </c>
      <c r="C1365" s="1" t="s">
        <v>47</v>
      </c>
      <c r="D1365" s="39">
        <v>0.09</v>
      </c>
      <c r="E1365" s="39">
        <v>3.75</v>
      </c>
      <c r="F1365" s="39">
        <v>0.5</v>
      </c>
      <c r="G1365" s="39">
        <v>0.37</v>
      </c>
      <c r="H1365" s="39">
        <v>51.218699999999998</v>
      </c>
      <c r="I1365" s="42">
        <f>IF(Table2[[#This Row],[Order Priority]]=Introduction!$B$42,1,0)</f>
        <v>1</v>
      </c>
      <c r="J1365" s="42">
        <f>IF(Table2[[#This Row],[Order Priority]]=Introduction!$B$43,1,0)</f>
        <v>0</v>
      </c>
      <c r="K1365" s="42">
        <f>IF(Table2[[#This Row],[Order Priority]]=Introduction!$B$44,1,0)</f>
        <v>0</v>
      </c>
      <c r="L1365" s="42">
        <f>IF(Table2[[#This Row],[Order Priority]]=Introduction!$B$45,1,0)</f>
        <v>0</v>
      </c>
      <c r="M1365" s="42">
        <f>IF(Table2[[#This Row],[Ship Mode]]=Introduction!$C$42,1,0)</f>
        <v>0</v>
      </c>
      <c r="N1365" s="41">
        <f>IF(Table2[[#This Row],[Ship Mode]]=Introduction!$C$44,1,0)</f>
        <v>1</v>
      </c>
      <c r="O1365" s="41">
        <f>IF(Table2[[#This Row],[Customer Segment]]=Introduction!$D$45,1,0)</f>
        <v>0</v>
      </c>
      <c r="P1365" s="41">
        <f>IF(Table2[[#This Row],[Customer Segment]]=Introduction!$D$42,1,0)</f>
        <v>0</v>
      </c>
      <c r="Q1365" s="41">
        <f>IF(Table2[[#This Row],[Customer Segment]]=Introduction!$D$44,1,0)</f>
        <v>1</v>
      </c>
      <c r="R1365" s="1">
        <v>74.23</v>
      </c>
      <c r="S13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283.50144287943743</v>
      </c>
    </row>
    <row r="1366" spans="1:19" x14ac:dyDescent="0.2">
      <c r="A1366" s="1" t="s">
        <v>1</v>
      </c>
      <c r="B1366" s="1" t="s">
        <v>14</v>
      </c>
      <c r="C1366" s="1" t="s">
        <v>47</v>
      </c>
      <c r="D1366" s="37">
        <v>0.01</v>
      </c>
      <c r="E1366" s="37">
        <v>30.98</v>
      </c>
      <c r="F1366" s="37">
        <v>9.18</v>
      </c>
      <c r="G1366" s="37">
        <v>0.4</v>
      </c>
      <c r="H1366" s="37">
        <v>380.46800000000002</v>
      </c>
      <c r="I1366" s="42">
        <f>IF(Table2[[#This Row],[Order Priority]]=Introduction!$B$42,1,0)</f>
        <v>1</v>
      </c>
      <c r="J1366" s="42">
        <f>IF(Table2[[#This Row],[Order Priority]]=Introduction!$B$43,1,0)</f>
        <v>0</v>
      </c>
      <c r="K1366" s="42">
        <f>IF(Table2[[#This Row],[Order Priority]]=Introduction!$B$44,1,0)</f>
        <v>0</v>
      </c>
      <c r="L1366" s="42">
        <f>IF(Table2[[#This Row],[Order Priority]]=Introduction!$B$45,1,0)</f>
        <v>0</v>
      </c>
      <c r="M1366" s="42">
        <f>IF(Table2[[#This Row],[Ship Mode]]=Introduction!$C$42,1,0)</f>
        <v>0</v>
      </c>
      <c r="N1366" s="41">
        <f>IF(Table2[[#This Row],[Ship Mode]]=Introduction!$C$44,1,0)</f>
        <v>1</v>
      </c>
      <c r="O1366" s="41">
        <f>IF(Table2[[#This Row],[Customer Segment]]=Introduction!$D$45,1,0)</f>
        <v>0</v>
      </c>
      <c r="P1366" s="41">
        <f>IF(Table2[[#This Row],[Customer Segment]]=Introduction!$D$42,1,0)</f>
        <v>0</v>
      </c>
      <c r="Q1366" s="41">
        <f>IF(Table2[[#This Row],[Customer Segment]]=Introduction!$D$44,1,0)</f>
        <v>1</v>
      </c>
      <c r="R1366" s="34">
        <v>627.19000000000005</v>
      </c>
      <c r="S13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1023.6897105558493</v>
      </c>
    </row>
    <row r="1367" spans="1:19" x14ac:dyDescent="0.2">
      <c r="A1367" s="1" t="s">
        <v>13</v>
      </c>
      <c r="B1367" s="1" t="s">
        <v>63</v>
      </c>
      <c r="C1367" s="1" t="s">
        <v>15</v>
      </c>
      <c r="D1367" s="39">
        <v>0.05</v>
      </c>
      <c r="E1367" s="39">
        <v>178.47</v>
      </c>
      <c r="F1367" s="39">
        <v>19.989999999999998</v>
      </c>
      <c r="G1367" s="39">
        <v>0.55000000000000004</v>
      </c>
      <c r="H1367" s="39">
        <v>943</v>
      </c>
      <c r="I1367" s="42">
        <f>IF(Table2[[#This Row],[Order Priority]]=Introduction!$B$42,1,0)</f>
        <v>0</v>
      </c>
      <c r="J1367" s="42">
        <f>IF(Table2[[#This Row],[Order Priority]]=Introduction!$B$43,1,0)</f>
        <v>1</v>
      </c>
      <c r="K1367" s="42">
        <f>IF(Table2[[#This Row],[Order Priority]]=Introduction!$B$44,1,0)</f>
        <v>0</v>
      </c>
      <c r="L1367" s="42">
        <f>IF(Table2[[#This Row],[Order Priority]]=Introduction!$B$45,1,0)</f>
        <v>0</v>
      </c>
      <c r="M1367" s="42">
        <f>IF(Table2[[#This Row],[Ship Mode]]=Introduction!$C$42,1,0)</f>
        <v>0</v>
      </c>
      <c r="N1367" s="41">
        <f>IF(Table2[[#This Row],[Ship Mode]]=Introduction!$C$44,1,0)</f>
        <v>0</v>
      </c>
      <c r="O1367" s="41">
        <f>IF(Table2[[#This Row],[Customer Segment]]=Introduction!$D$45,1,0)</f>
        <v>0</v>
      </c>
      <c r="P1367" s="41">
        <f>IF(Table2[[#This Row],[Customer Segment]]=Introduction!$D$42,1,0)</f>
        <v>1</v>
      </c>
      <c r="Q1367" s="41">
        <f>IF(Table2[[#This Row],[Customer Segment]]=Introduction!$D$44,1,0)</f>
        <v>0</v>
      </c>
      <c r="R1367" s="1">
        <v>1531.31</v>
      </c>
      <c r="S13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2024.7839334847513</v>
      </c>
    </row>
    <row r="1368" spans="1:19" x14ac:dyDescent="0.2">
      <c r="A1368" s="1" t="s">
        <v>13</v>
      </c>
      <c r="B1368" s="1" t="s">
        <v>14</v>
      </c>
      <c r="C1368" s="1" t="s">
        <v>15</v>
      </c>
      <c r="D1368" s="37">
        <v>0.06</v>
      </c>
      <c r="E1368" s="37">
        <v>10.97</v>
      </c>
      <c r="F1368" s="37">
        <v>6.5</v>
      </c>
      <c r="G1368" s="37">
        <v>0.64</v>
      </c>
      <c r="H1368" s="37">
        <v>65.597999999999999</v>
      </c>
      <c r="I1368" s="42">
        <f>IF(Table2[[#This Row],[Order Priority]]=Introduction!$B$42,1,0)</f>
        <v>0</v>
      </c>
      <c r="J1368" s="42">
        <f>IF(Table2[[#This Row],[Order Priority]]=Introduction!$B$43,1,0)</f>
        <v>1</v>
      </c>
      <c r="K1368" s="42">
        <f>IF(Table2[[#This Row],[Order Priority]]=Introduction!$B$44,1,0)</f>
        <v>0</v>
      </c>
      <c r="L1368" s="42">
        <f>IF(Table2[[#This Row],[Order Priority]]=Introduction!$B$45,1,0)</f>
        <v>0</v>
      </c>
      <c r="M1368" s="42">
        <f>IF(Table2[[#This Row],[Ship Mode]]=Introduction!$C$42,1,0)</f>
        <v>0</v>
      </c>
      <c r="N1368" s="41">
        <f>IF(Table2[[#This Row],[Ship Mode]]=Introduction!$C$44,1,0)</f>
        <v>1</v>
      </c>
      <c r="O1368" s="41">
        <f>IF(Table2[[#This Row],[Customer Segment]]=Introduction!$D$45,1,0)</f>
        <v>0</v>
      </c>
      <c r="P1368" s="41">
        <f>IF(Table2[[#This Row],[Customer Segment]]=Introduction!$D$42,1,0)</f>
        <v>1</v>
      </c>
      <c r="Q1368" s="41">
        <f>IF(Table2[[#This Row],[Customer Segment]]=Introduction!$D$44,1,0)</f>
        <v>0</v>
      </c>
      <c r="R1368" s="34">
        <v>215.25</v>
      </c>
      <c r="S13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379.05408315631581</v>
      </c>
    </row>
    <row r="1369" spans="1:19" x14ac:dyDescent="0.2">
      <c r="A1369" s="1" t="s">
        <v>92</v>
      </c>
      <c r="B1369" s="1" t="s">
        <v>14</v>
      </c>
      <c r="C1369" s="1" t="s">
        <v>70</v>
      </c>
      <c r="D1369" s="39">
        <v>7.0000000000000007E-2</v>
      </c>
      <c r="E1369" s="39">
        <v>5.34</v>
      </c>
      <c r="F1369" s="39">
        <v>5.63</v>
      </c>
      <c r="G1369" s="39">
        <v>0.39</v>
      </c>
      <c r="H1369" s="39">
        <v>-116.3455</v>
      </c>
      <c r="I1369" s="42">
        <f>IF(Table2[[#This Row],[Order Priority]]=Introduction!$B$42,1,0)</f>
        <v>0</v>
      </c>
      <c r="J1369" s="42">
        <f>IF(Table2[[#This Row],[Order Priority]]=Introduction!$B$43,1,0)</f>
        <v>0</v>
      </c>
      <c r="K1369" s="42">
        <f>IF(Table2[[#This Row],[Order Priority]]=Introduction!$B$44,1,0)</f>
        <v>0</v>
      </c>
      <c r="L1369" s="42">
        <f>IF(Table2[[#This Row],[Order Priority]]=Introduction!$B$45,1,0)</f>
        <v>1</v>
      </c>
      <c r="M1369" s="42">
        <f>IF(Table2[[#This Row],[Ship Mode]]=Introduction!$C$42,1,0)</f>
        <v>0</v>
      </c>
      <c r="N1369" s="41">
        <f>IF(Table2[[#This Row],[Ship Mode]]=Introduction!$C$44,1,0)</f>
        <v>1</v>
      </c>
      <c r="O1369" s="41">
        <f>IF(Table2[[#This Row],[Customer Segment]]=Introduction!$D$45,1,0)</f>
        <v>0</v>
      </c>
      <c r="P1369" s="41">
        <f>IF(Table2[[#This Row],[Customer Segment]]=Introduction!$D$42,1,0)</f>
        <v>0</v>
      </c>
      <c r="Q1369" s="41">
        <f>IF(Table2[[#This Row],[Customer Segment]]=Introduction!$D$44,1,0)</f>
        <v>0</v>
      </c>
      <c r="R1369" s="1">
        <v>66.650000000000006</v>
      </c>
      <c r="S13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-19.163784406827887</v>
      </c>
    </row>
    <row r="1370" spans="1:19" x14ac:dyDescent="0.2">
      <c r="A1370" s="1" t="s">
        <v>92</v>
      </c>
      <c r="B1370" s="1" t="s">
        <v>2</v>
      </c>
      <c r="C1370" s="1" t="s">
        <v>70</v>
      </c>
      <c r="D1370" s="37">
        <v>0.03</v>
      </c>
      <c r="E1370" s="37">
        <v>160.97999999999999</v>
      </c>
      <c r="F1370" s="37">
        <v>30</v>
      </c>
      <c r="G1370" s="37">
        <v>0.62</v>
      </c>
      <c r="H1370" s="37">
        <v>1304.9000000000001</v>
      </c>
      <c r="I1370" s="42">
        <f>IF(Table2[[#This Row],[Order Priority]]=Introduction!$B$42,1,0)</f>
        <v>0</v>
      </c>
      <c r="J1370" s="42">
        <f>IF(Table2[[#This Row],[Order Priority]]=Introduction!$B$43,1,0)</f>
        <v>0</v>
      </c>
      <c r="K1370" s="42">
        <f>IF(Table2[[#This Row],[Order Priority]]=Introduction!$B$44,1,0)</f>
        <v>0</v>
      </c>
      <c r="L1370" s="42">
        <f>IF(Table2[[#This Row],[Order Priority]]=Introduction!$B$45,1,0)</f>
        <v>1</v>
      </c>
      <c r="M1370" s="42">
        <f>IF(Table2[[#This Row],[Ship Mode]]=Introduction!$C$42,1,0)</f>
        <v>1</v>
      </c>
      <c r="N1370" s="41">
        <f>IF(Table2[[#This Row],[Ship Mode]]=Introduction!$C$44,1,0)</f>
        <v>0</v>
      </c>
      <c r="O1370" s="41">
        <f>IF(Table2[[#This Row],[Customer Segment]]=Introduction!$D$45,1,0)</f>
        <v>0</v>
      </c>
      <c r="P1370" s="41">
        <f>IF(Table2[[#This Row],[Customer Segment]]=Introduction!$D$42,1,0)</f>
        <v>0</v>
      </c>
      <c r="Q1370" s="41">
        <f>IF(Table2[[#This Row],[Customer Segment]]=Introduction!$D$44,1,0)</f>
        <v>0</v>
      </c>
      <c r="R1370" s="34">
        <v>2934.16</v>
      </c>
      <c r="S13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3011.4846877513874</v>
      </c>
    </row>
    <row r="1371" spans="1:19" x14ac:dyDescent="0.2">
      <c r="A1371" s="1" t="s">
        <v>92</v>
      </c>
      <c r="B1371" s="1" t="s">
        <v>63</v>
      </c>
      <c r="C1371" s="1" t="s">
        <v>70</v>
      </c>
      <c r="D1371" s="39">
        <v>0.04</v>
      </c>
      <c r="E1371" s="39">
        <v>65.989999999999995</v>
      </c>
      <c r="F1371" s="39">
        <v>5.63</v>
      </c>
      <c r="G1371" s="39">
        <v>0.56000000000000005</v>
      </c>
      <c r="H1371" s="39">
        <v>605.04719999999998</v>
      </c>
      <c r="I1371" s="42">
        <f>IF(Table2[[#This Row],[Order Priority]]=Introduction!$B$42,1,0)</f>
        <v>0</v>
      </c>
      <c r="J1371" s="42">
        <f>IF(Table2[[#This Row],[Order Priority]]=Introduction!$B$43,1,0)</f>
        <v>0</v>
      </c>
      <c r="K1371" s="42">
        <f>IF(Table2[[#This Row],[Order Priority]]=Introduction!$B$44,1,0)</f>
        <v>0</v>
      </c>
      <c r="L1371" s="42">
        <f>IF(Table2[[#This Row],[Order Priority]]=Introduction!$B$45,1,0)</f>
        <v>1</v>
      </c>
      <c r="M1371" s="42">
        <f>IF(Table2[[#This Row],[Ship Mode]]=Introduction!$C$42,1,0)</f>
        <v>0</v>
      </c>
      <c r="N1371" s="41">
        <f>IF(Table2[[#This Row],[Ship Mode]]=Introduction!$C$44,1,0)</f>
        <v>0</v>
      </c>
      <c r="O1371" s="41">
        <f>IF(Table2[[#This Row],[Customer Segment]]=Introduction!$D$45,1,0)</f>
        <v>0</v>
      </c>
      <c r="P1371" s="41">
        <f>IF(Table2[[#This Row],[Customer Segment]]=Introduction!$D$42,1,0)</f>
        <v>0</v>
      </c>
      <c r="Q1371" s="41">
        <f>IF(Table2[[#This Row],[Customer Segment]]=Introduction!$D$44,1,0)</f>
        <v>0</v>
      </c>
      <c r="R1371" s="1">
        <v>876.88</v>
      </c>
      <c r="S13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988.4985347531225</v>
      </c>
    </row>
    <row r="1372" spans="1:19" x14ac:dyDescent="0.2">
      <c r="A1372" s="1" t="s">
        <v>46</v>
      </c>
      <c r="B1372" s="1" t="s">
        <v>14</v>
      </c>
      <c r="C1372" s="1" t="s">
        <v>15</v>
      </c>
      <c r="D1372" s="37">
        <v>0</v>
      </c>
      <c r="E1372" s="37">
        <v>5.77</v>
      </c>
      <c r="F1372" s="37">
        <v>4.97</v>
      </c>
      <c r="G1372" s="37">
        <v>0.35</v>
      </c>
      <c r="H1372" s="37">
        <v>3.5581</v>
      </c>
      <c r="I1372" s="42">
        <f>IF(Table2[[#This Row],[Order Priority]]=Introduction!$B$42,1,0)</f>
        <v>0</v>
      </c>
      <c r="J1372" s="42">
        <f>IF(Table2[[#This Row],[Order Priority]]=Introduction!$B$43,1,0)</f>
        <v>0</v>
      </c>
      <c r="K1372" s="42">
        <f>IF(Table2[[#This Row],[Order Priority]]=Introduction!$B$44,1,0)</f>
        <v>0</v>
      </c>
      <c r="L1372" s="42">
        <f>IF(Table2[[#This Row],[Order Priority]]=Introduction!$B$45,1,0)</f>
        <v>0</v>
      </c>
      <c r="M1372" s="42">
        <f>IF(Table2[[#This Row],[Ship Mode]]=Introduction!$C$42,1,0)</f>
        <v>0</v>
      </c>
      <c r="N1372" s="41">
        <f>IF(Table2[[#This Row],[Ship Mode]]=Introduction!$C$44,1,0)</f>
        <v>1</v>
      </c>
      <c r="O1372" s="41">
        <f>IF(Table2[[#This Row],[Customer Segment]]=Introduction!$D$45,1,0)</f>
        <v>0</v>
      </c>
      <c r="P1372" s="41">
        <f>IF(Table2[[#This Row],[Customer Segment]]=Introduction!$D$42,1,0)</f>
        <v>1</v>
      </c>
      <c r="Q1372" s="41">
        <f>IF(Table2[[#This Row],[Customer Segment]]=Introduction!$D$44,1,0)</f>
        <v>0</v>
      </c>
      <c r="R1372" s="34">
        <v>52.43</v>
      </c>
      <c r="S13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259.0676056919894</v>
      </c>
    </row>
    <row r="1373" spans="1:19" x14ac:dyDescent="0.2">
      <c r="A1373" s="1" t="s">
        <v>13</v>
      </c>
      <c r="B1373" s="1" t="s">
        <v>2</v>
      </c>
      <c r="C1373" s="1" t="s">
        <v>3</v>
      </c>
      <c r="D1373" s="39">
        <v>0</v>
      </c>
      <c r="E1373" s="39">
        <v>230.98</v>
      </c>
      <c r="F1373" s="39">
        <v>23.78</v>
      </c>
      <c r="G1373" s="39">
        <v>0.6</v>
      </c>
      <c r="H1373" s="39">
        <v>6095.8602000000001</v>
      </c>
      <c r="I1373" s="42">
        <f>IF(Table2[[#This Row],[Order Priority]]=Introduction!$B$42,1,0)</f>
        <v>0</v>
      </c>
      <c r="J1373" s="42">
        <f>IF(Table2[[#This Row],[Order Priority]]=Introduction!$B$43,1,0)</f>
        <v>1</v>
      </c>
      <c r="K1373" s="42">
        <f>IF(Table2[[#This Row],[Order Priority]]=Introduction!$B$44,1,0)</f>
        <v>0</v>
      </c>
      <c r="L1373" s="42">
        <f>IF(Table2[[#This Row],[Order Priority]]=Introduction!$B$45,1,0)</f>
        <v>0</v>
      </c>
      <c r="M1373" s="42">
        <f>IF(Table2[[#This Row],[Ship Mode]]=Introduction!$C$42,1,0)</f>
        <v>1</v>
      </c>
      <c r="N1373" s="41">
        <f>IF(Table2[[#This Row],[Ship Mode]]=Introduction!$C$44,1,0)</f>
        <v>0</v>
      </c>
      <c r="O1373" s="41">
        <f>IF(Table2[[#This Row],[Customer Segment]]=Introduction!$D$45,1,0)</f>
        <v>1</v>
      </c>
      <c r="P1373" s="41">
        <f>IF(Table2[[#This Row],[Customer Segment]]=Introduction!$D$42,1,0)</f>
        <v>0</v>
      </c>
      <c r="Q1373" s="41">
        <f>IF(Table2[[#This Row],[Customer Segment]]=Introduction!$D$44,1,0)</f>
        <v>0</v>
      </c>
      <c r="R1373" s="1">
        <v>8834.58</v>
      </c>
      <c r="S13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7943.8700469961168</v>
      </c>
    </row>
    <row r="1374" spans="1:19" x14ac:dyDescent="0.2">
      <c r="A1374" s="1" t="s">
        <v>23</v>
      </c>
      <c r="B1374" s="1" t="s">
        <v>14</v>
      </c>
      <c r="C1374" s="1" t="s">
        <v>70</v>
      </c>
      <c r="D1374" s="37">
        <v>0.04</v>
      </c>
      <c r="E1374" s="37">
        <v>120.98</v>
      </c>
      <c r="F1374" s="37">
        <v>3.99</v>
      </c>
      <c r="G1374" s="37">
        <v>0.6</v>
      </c>
      <c r="H1374" s="37">
        <v>1389.5771999999999</v>
      </c>
      <c r="I1374" s="42">
        <f>IF(Table2[[#This Row],[Order Priority]]=Introduction!$B$42,1,0)</f>
        <v>0</v>
      </c>
      <c r="J1374" s="42">
        <f>IF(Table2[[#This Row],[Order Priority]]=Introduction!$B$43,1,0)</f>
        <v>0</v>
      </c>
      <c r="K1374" s="42">
        <f>IF(Table2[[#This Row],[Order Priority]]=Introduction!$B$44,1,0)</f>
        <v>1</v>
      </c>
      <c r="L1374" s="42">
        <f>IF(Table2[[#This Row],[Order Priority]]=Introduction!$B$45,1,0)</f>
        <v>0</v>
      </c>
      <c r="M1374" s="42">
        <f>IF(Table2[[#This Row],[Ship Mode]]=Introduction!$C$42,1,0)</f>
        <v>0</v>
      </c>
      <c r="N1374" s="41">
        <f>IF(Table2[[#This Row],[Ship Mode]]=Introduction!$C$44,1,0)</f>
        <v>1</v>
      </c>
      <c r="O1374" s="41">
        <f>IF(Table2[[#This Row],[Customer Segment]]=Introduction!$D$45,1,0)</f>
        <v>0</v>
      </c>
      <c r="P1374" s="41">
        <f>IF(Table2[[#This Row],[Customer Segment]]=Introduction!$D$42,1,0)</f>
        <v>0</v>
      </c>
      <c r="Q1374" s="41">
        <f>IF(Table2[[#This Row],[Customer Segment]]=Introduction!$D$44,1,0)</f>
        <v>0</v>
      </c>
      <c r="R1374" s="34">
        <v>2013.88</v>
      </c>
      <c r="S13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2101.3106811937018</v>
      </c>
    </row>
    <row r="1375" spans="1:19" x14ac:dyDescent="0.2">
      <c r="A1375" s="1" t="s">
        <v>23</v>
      </c>
      <c r="B1375" s="1" t="s">
        <v>14</v>
      </c>
      <c r="C1375" s="1" t="s">
        <v>70</v>
      </c>
      <c r="D1375" s="39">
        <v>0.02</v>
      </c>
      <c r="E1375" s="39">
        <v>55.99</v>
      </c>
      <c r="F1375" s="39">
        <v>5</v>
      </c>
      <c r="G1375" s="39">
        <v>0.83</v>
      </c>
      <c r="H1375" s="39">
        <v>-222.816</v>
      </c>
      <c r="I1375" s="42">
        <f>IF(Table2[[#This Row],[Order Priority]]=Introduction!$B$42,1,0)</f>
        <v>0</v>
      </c>
      <c r="J1375" s="42">
        <f>IF(Table2[[#This Row],[Order Priority]]=Introduction!$B$43,1,0)</f>
        <v>0</v>
      </c>
      <c r="K1375" s="42">
        <f>IF(Table2[[#This Row],[Order Priority]]=Introduction!$B$44,1,0)</f>
        <v>1</v>
      </c>
      <c r="L1375" s="42">
        <f>IF(Table2[[#This Row],[Order Priority]]=Introduction!$B$45,1,0)</f>
        <v>0</v>
      </c>
      <c r="M1375" s="42">
        <f>IF(Table2[[#This Row],[Ship Mode]]=Introduction!$C$42,1,0)</f>
        <v>0</v>
      </c>
      <c r="N1375" s="41">
        <f>IF(Table2[[#This Row],[Ship Mode]]=Introduction!$C$44,1,0)</f>
        <v>1</v>
      </c>
      <c r="O1375" s="41">
        <f>IF(Table2[[#This Row],[Customer Segment]]=Introduction!$D$45,1,0)</f>
        <v>0</v>
      </c>
      <c r="P1375" s="41">
        <f>IF(Table2[[#This Row],[Customer Segment]]=Introduction!$D$42,1,0)</f>
        <v>0</v>
      </c>
      <c r="Q1375" s="41">
        <f>IF(Table2[[#This Row],[Customer Segment]]=Introduction!$D$44,1,0)</f>
        <v>0</v>
      </c>
      <c r="R1375" s="1">
        <v>201.32</v>
      </c>
      <c r="S13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478.85829307425831</v>
      </c>
    </row>
    <row r="1376" spans="1:19" x14ac:dyDescent="0.2">
      <c r="A1376" s="1" t="s">
        <v>23</v>
      </c>
      <c r="B1376" s="1" t="s">
        <v>2</v>
      </c>
      <c r="C1376" s="1" t="s">
        <v>70</v>
      </c>
      <c r="D1376" s="37">
        <v>0.05</v>
      </c>
      <c r="E1376" s="37">
        <v>23.99</v>
      </c>
      <c r="F1376" s="37">
        <v>15.68</v>
      </c>
      <c r="G1376" s="37">
        <v>0.62</v>
      </c>
      <c r="H1376" s="37">
        <v>-133.71</v>
      </c>
      <c r="I1376" s="42">
        <f>IF(Table2[[#This Row],[Order Priority]]=Introduction!$B$42,1,0)</f>
        <v>0</v>
      </c>
      <c r="J1376" s="42">
        <f>IF(Table2[[#This Row],[Order Priority]]=Introduction!$B$43,1,0)</f>
        <v>0</v>
      </c>
      <c r="K1376" s="42">
        <f>IF(Table2[[#This Row],[Order Priority]]=Introduction!$B$44,1,0)</f>
        <v>1</v>
      </c>
      <c r="L1376" s="42">
        <f>IF(Table2[[#This Row],[Order Priority]]=Introduction!$B$45,1,0)</f>
        <v>0</v>
      </c>
      <c r="M1376" s="42">
        <f>IF(Table2[[#This Row],[Ship Mode]]=Introduction!$C$42,1,0)</f>
        <v>1</v>
      </c>
      <c r="N1376" s="41">
        <f>IF(Table2[[#This Row],[Ship Mode]]=Introduction!$C$44,1,0)</f>
        <v>0</v>
      </c>
      <c r="O1376" s="41">
        <f>IF(Table2[[#This Row],[Customer Segment]]=Introduction!$D$45,1,0)</f>
        <v>0</v>
      </c>
      <c r="P1376" s="41">
        <f>IF(Table2[[#This Row],[Customer Segment]]=Introduction!$D$42,1,0)</f>
        <v>0</v>
      </c>
      <c r="Q1376" s="41">
        <f>IF(Table2[[#This Row],[Customer Segment]]=Introduction!$D$44,1,0)</f>
        <v>0</v>
      </c>
      <c r="R1376" s="34">
        <v>298.51</v>
      </c>
      <c r="S13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767.09032411515523</v>
      </c>
    </row>
    <row r="1377" spans="1:19" x14ac:dyDescent="0.2">
      <c r="A1377" s="1" t="s">
        <v>23</v>
      </c>
      <c r="B1377" s="1" t="s">
        <v>14</v>
      </c>
      <c r="C1377" s="1" t="s">
        <v>3</v>
      </c>
      <c r="D1377" s="39">
        <v>0.06</v>
      </c>
      <c r="E1377" s="39">
        <v>122.99</v>
      </c>
      <c r="F1377" s="39">
        <v>19.989999999999998</v>
      </c>
      <c r="G1377" s="39">
        <v>0.37</v>
      </c>
      <c r="H1377" s="39">
        <v>1019.7096</v>
      </c>
      <c r="I1377" s="42">
        <f>IF(Table2[[#This Row],[Order Priority]]=Introduction!$B$42,1,0)</f>
        <v>0</v>
      </c>
      <c r="J1377" s="42">
        <f>IF(Table2[[#This Row],[Order Priority]]=Introduction!$B$43,1,0)</f>
        <v>0</v>
      </c>
      <c r="K1377" s="42">
        <f>IF(Table2[[#This Row],[Order Priority]]=Introduction!$B$44,1,0)</f>
        <v>1</v>
      </c>
      <c r="L1377" s="42">
        <f>IF(Table2[[#This Row],[Order Priority]]=Introduction!$B$45,1,0)</f>
        <v>0</v>
      </c>
      <c r="M1377" s="42">
        <f>IF(Table2[[#This Row],[Ship Mode]]=Introduction!$C$42,1,0)</f>
        <v>0</v>
      </c>
      <c r="N1377" s="41">
        <f>IF(Table2[[#This Row],[Ship Mode]]=Introduction!$C$44,1,0)</f>
        <v>1</v>
      </c>
      <c r="O1377" s="41">
        <f>IF(Table2[[#This Row],[Customer Segment]]=Introduction!$D$45,1,0)</f>
        <v>1</v>
      </c>
      <c r="P1377" s="41">
        <f>IF(Table2[[#This Row],[Customer Segment]]=Introduction!$D$42,1,0)</f>
        <v>0</v>
      </c>
      <c r="Q1377" s="41">
        <f>IF(Table2[[#This Row],[Customer Segment]]=Introduction!$D$44,1,0)</f>
        <v>0</v>
      </c>
      <c r="R1377" s="1">
        <v>1477.84</v>
      </c>
      <c r="S13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1957.6582861264585</v>
      </c>
    </row>
    <row r="1378" spans="1:19" x14ac:dyDescent="0.2">
      <c r="A1378" s="1" t="s">
        <v>23</v>
      </c>
      <c r="B1378" s="1" t="s">
        <v>2</v>
      </c>
      <c r="C1378" s="1" t="s">
        <v>3</v>
      </c>
      <c r="D1378" s="37">
        <v>0.08</v>
      </c>
      <c r="E1378" s="37">
        <v>68.81</v>
      </c>
      <c r="F1378" s="37">
        <v>60</v>
      </c>
      <c r="G1378" s="37">
        <v>0.41</v>
      </c>
      <c r="H1378" s="37">
        <v>-1069.72</v>
      </c>
      <c r="I1378" s="42">
        <f>IF(Table2[[#This Row],[Order Priority]]=Introduction!$B$42,1,0)</f>
        <v>0</v>
      </c>
      <c r="J1378" s="42">
        <f>IF(Table2[[#This Row],[Order Priority]]=Introduction!$B$43,1,0)</f>
        <v>0</v>
      </c>
      <c r="K1378" s="42">
        <f>IF(Table2[[#This Row],[Order Priority]]=Introduction!$B$44,1,0)</f>
        <v>1</v>
      </c>
      <c r="L1378" s="42">
        <f>IF(Table2[[#This Row],[Order Priority]]=Introduction!$B$45,1,0)</f>
        <v>0</v>
      </c>
      <c r="M1378" s="42">
        <f>IF(Table2[[#This Row],[Ship Mode]]=Introduction!$C$42,1,0)</f>
        <v>1</v>
      </c>
      <c r="N1378" s="41">
        <f>IF(Table2[[#This Row],[Ship Mode]]=Introduction!$C$44,1,0)</f>
        <v>0</v>
      </c>
      <c r="O1378" s="41">
        <f>IF(Table2[[#This Row],[Customer Segment]]=Introduction!$D$45,1,0)</f>
        <v>1</v>
      </c>
      <c r="P1378" s="41">
        <f>IF(Table2[[#This Row],[Customer Segment]]=Introduction!$D$42,1,0)</f>
        <v>0</v>
      </c>
      <c r="Q1378" s="41">
        <f>IF(Table2[[#This Row],[Customer Segment]]=Introduction!$D$44,1,0)</f>
        <v>0</v>
      </c>
      <c r="R1378" s="34">
        <v>1162.46</v>
      </c>
      <c r="S13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970.58633719316572</v>
      </c>
    </row>
    <row r="1379" spans="1:19" x14ac:dyDescent="0.2">
      <c r="A1379" s="1" t="s">
        <v>23</v>
      </c>
      <c r="B1379" s="1" t="s">
        <v>14</v>
      </c>
      <c r="C1379" s="1" t="s">
        <v>3</v>
      </c>
      <c r="D1379" s="39">
        <v>0.06</v>
      </c>
      <c r="E1379" s="39">
        <v>122.99</v>
      </c>
      <c r="F1379" s="39">
        <v>19.989999999999998</v>
      </c>
      <c r="G1379" s="39">
        <v>0.37</v>
      </c>
      <c r="H1379" s="39">
        <v>1408.1865</v>
      </c>
      <c r="I1379" s="42">
        <f>IF(Table2[[#This Row],[Order Priority]]=Introduction!$B$42,1,0)</f>
        <v>0</v>
      </c>
      <c r="J1379" s="42">
        <f>IF(Table2[[#This Row],[Order Priority]]=Introduction!$B$43,1,0)</f>
        <v>0</v>
      </c>
      <c r="K1379" s="42">
        <f>IF(Table2[[#This Row],[Order Priority]]=Introduction!$B$44,1,0)</f>
        <v>1</v>
      </c>
      <c r="L1379" s="42">
        <f>IF(Table2[[#This Row],[Order Priority]]=Introduction!$B$45,1,0)</f>
        <v>0</v>
      </c>
      <c r="M1379" s="42">
        <f>IF(Table2[[#This Row],[Ship Mode]]=Introduction!$C$42,1,0)</f>
        <v>0</v>
      </c>
      <c r="N1379" s="41">
        <f>IF(Table2[[#This Row],[Ship Mode]]=Introduction!$C$44,1,0)</f>
        <v>1</v>
      </c>
      <c r="O1379" s="41">
        <f>IF(Table2[[#This Row],[Customer Segment]]=Introduction!$D$45,1,0)</f>
        <v>1</v>
      </c>
      <c r="P1379" s="41">
        <f>IF(Table2[[#This Row],[Customer Segment]]=Introduction!$D$42,1,0)</f>
        <v>0</v>
      </c>
      <c r="Q1379" s="41">
        <f>IF(Table2[[#This Row],[Customer Segment]]=Introduction!$D$44,1,0)</f>
        <v>0</v>
      </c>
      <c r="R1379" s="1">
        <v>5911.35</v>
      </c>
      <c r="S13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2355.4686242778198</v>
      </c>
    </row>
    <row r="1380" spans="1:19" x14ac:dyDescent="0.2">
      <c r="A1380" s="1" t="s">
        <v>23</v>
      </c>
      <c r="B1380" s="1" t="s">
        <v>2</v>
      </c>
      <c r="C1380" s="1" t="s">
        <v>3</v>
      </c>
      <c r="D1380" s="37">
        <v>0.08</v>
      </c>
      <c r="E1380" s="37">
        <v>68.81</v>
      </c>
      <c r="F1380" s="37">
        <v>60</v>
      </c>
      <c r="G1380" s="37">
        <v>0.41</v>
      </c>
      <c r="H1380" s="37">
        <v>-1069.72</v>
      </c>
      <c r="I1380" s="42">
        <f>IF(Table2[[#This Row],[Order Priority]]=Introduction!$B$42,1,0)</f>
        <v>0</v>
      </c>
      <c r="J1380" s="42">
        <f>IF(Table2[[#This Row],[Order Priority]]=Introduction!$B$43,1,0)</f>
        <v>0</v>
      </c>
      <c r="K1380" s="42">
        <f>IF(Table2[[#This Row],[Order Priority]]=Introduction!$B$44,1,0)</f>
        <v>1</v>
      </c>
      <c r="L1380" s="42">
        <f>IF(Table2[[#This Row],[Order Priority]]=Introduction!$B$45,1,0)</f>
        <v>0</v>
      </c>
      <c r="M1380" s="42">
        <f>IF(Table2[[#This Row],[Ship Mode]]=Introduction!$C$42,1,0)</f>
        <v>1</v>
      </c>
      <c r="N1380" s="41">
        <f>IF(Table2[[#This Row],[Ship Mode]]=Introduction!$C$44,1,0)</f>
        <v>0</v>
      </c>
      <c r="O1380" s="41">
        <f>IF(Table2[[#This Row],[Customer Segment]]=Introduction!$D$45,1,0)</f>
        <v>1</v>
      </c>
      <c r="P1380" s="41">
        <f>IF(Table2[[#This Row],[Customer Segment]]=Introduction!$D$42,1,0)</f>
        <v>0</v>
      </c>
      <c r="Q1380" s="41">
        <f>IF(Table2[[#This Row],[Customer Segment]]=Introduction!$D$44,1,0)</f>
        <v>0</v>
      </c>
      <c r="R1380" s="34">
        <v>4649.8500000000004</v>
      </c>
      <c r="S13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970.58633719316572</v>
      </c>
    </row>
    <row r="1381" spans="1:19" x14ac:dyDescent="0.2">
      <c r="A1381" s="1" t="s">
        <v>92</v>
      </c>
      <c r="B1381" s="1" t="s">
        <v>14</v>
      </c>
      <c r="C1381" s="1" t="s">
        <v>3</v>
      </c>
      <c r="D1381" s="39">
        <v>0.02</v>
      </c>
      <c r="E1381" s="39">
        <v>15.14</v>
      </c>
      <c r="F1381" s="39">
        <v>4.53</v>
      </c>
      <c r="G1381" s="39">
        <v>0.81</v>
      </c>
      <c r="H1381" s="39">
        <v>5.8840000000000003</v>
      </c>
      <c r="I1381" s="42">
        <f>IF(Table2[[#This Row],[Order Priority]]=Introduction!$B$42,1,0)</f>
        <v>0</v>
      </c>
      <c r="J1381" s="42">
        <f>IF(Table2[[#This Row],[Order Priority]]=Introduction!$B$43,1,0)</f>
        <v>0</v>
      </c>
      <c r="K1381" s="42">
        <f>IF(Table2[[#This Row],[Order Priority]]=Introduction!$B$44,1,0)</f>
        <v>0</v>
      </c>
      <c r="L1381" s="42">
        <f>IF(Table2[[#This Row],[Order Priority]]=Introduction!$B$45,1,0)</f>
        <v>1</v>
      </c>
      <c r="M1381" s="42">
        <f>IF(Table2[[#This Row],[Ship Mode]]=Introduction!$C$42,1,0)</f>
        <v>0</v>
      </c>
      <c r="N1381" s="41">
        <f>IF(Table2[[#This Row],[Ship Mode]]=Introduction!$C$44,1,0)</f>
        <v>1</v>
      </c>
      <c r="O1381" s="41">
        <f>IF(Table2[[#This Row],[Customer Segment]]=Introduction!$D$45,1,0)</f>
        <v>1</v>
      </c>
      <c r="P1381" s="41">
        <f>IF(Table2[[#This Row],[Customer Segment]]=Introduction!$D$42,1,0)</f>
        <v>0</v>
      </c>
      <c r="Q1381" s="41">
        <f>IF(Table2[[#This Row],[Customer Segment]]=Introduction!$D$44,1,0)</f>
        <v>0</v>
      </c>
      <c r="R1381" s="1">
        <v>51.02</v>
      </c>
      <c r="S13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479.40678113620964</v>
      </c>
    </row>
    <row r="1382" spans="1:19" x14ac:dyDescent="0.2">
      <c r="A1382" s="1" t="s">
        <v>92</v>
      </c>
      <c r="B1382" s="1" t="s">
        <v>14</v>
      </c>
      <c r="C1382" s="1" t="s">
        <v>47</v>
      </c>
      <c r="D1382" s="37">
        <v>0.05</v>
      </c>
      <c r="E1382" s="37">
        <v>30.98</v>
      </c>
      <c r="F1382" s="37">
        <v>9.18</v>
      </c>
      <c r="G1382" s="37">
        <v>0.4</v>
      </c>
      <c r="H1382" s="37">
        <v>308.67</v>
      </c>
      <c r="I1382" s="42">
        <f>IF(Table2[[#This Row],[Order Priority]]=Introduction!$B$42,1,0)</f>
        <v>0</v>
      </c>
      <c r="J1382" s="42">
        <f>IF(Table2[[#This Row],[Order Priority]]=Introduction!$B$43,1,0)</f>
        <v>0</v>
      </c>
      <c r="K1382" s="42">
        <f>IF(Table2[[#This Row],[Order Priority]]=Introduction!$B$44,1,0)</f>
        <v>0</v>
      </c>
      <c r="L1382" s="42">
        <f>IF(Table2[[#This Row],[Order Priority]]=Introduction!$B$45,1,0)</f>
        <v>1</v>
      </c>
      <c r="M1382" s="42">
        <f>IF(Table2[[#This Row],[Ship Mode]]=Introduction!$C$42,1,0)</f>
        <v>0</v>
      </c>
      <c r="N1382" s="41">
        <f>IF(Table2[[#This Row],[Ship Mode]]=Introduction!$C$44,1,0)</f>
        <v>1</v>
      </c>
      <c r="O1382" s="41">
        <f>IF(Table2[[#This Row],[Customer Segment]]=Introduction!$D$45,1,0)</f>
        <v>0</v>
      </c>
      <c r="P1382" s="41">
        <f>IF(Table2[[#This Row],[Customer Segment]]=Introduction!$D$42,1,0)</f>
        <v>0</v>
      </c>
      <c r="Q1382" s="41">
        <f>IF(Table2[[#This Row],[Customer Segment]]=Introduction!$D$44,1,0)</f>
        <v>1</v>
      </c>
      <c r="R1382" s="34">
        <v>462.57</v>
      </c>
      <c r="S13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646.48505123796679</v>
      </c>
    </row>
    <row r="1383" spans="1:19" x14ac:dyDescent="0.2">
      <c r="A1383" s="1" t="s">
        <v>46</v>
      </c>
      <c r="B1383" s="1" t="s">
        <v>14</v>
      </c>
      <c r="C1383" s="1" t="s">
        <v>70</v>
      </c>
      <c r="D1383" s="39">
        <v>0.05</v>
      </c>
      <c r="E1383" s="39">
        <v>20.99</v>
      </c>
      <c r="F1383" s="39">
        <v>3.3</v>
      </c>
      <c r="G1383" s="39">
        <v>0.81</v>
      </c>
      <c r="H1383" s="39">
        <v>21.883400000000002</v>
      </c>
      <c r="I1383" s="42">
        <f>IF(Table2[[#This Row],[Order Priority]]=Introduction!$B$42,1,0)</f>
        <v>0</v>
      </c>
      <c r="J1383" s="42">
        <f>IF(Table2[[#This Row],[Order Priority]]=Introduction!$B$43,1,0)</f>
        <v>0</v>
      </c>
      <c r="K1383" s="42">
        <f>IF(Table2[[#This Row],[Order Priority]]=Introduction!$B$44,1,0)</f>
        <v>0</v>
      </c>
      <c r="L1383" s="42">
        <f>IF(Table2[[#This Row],[Order Priority]]=Introduction!$B$45,1,0)</f>
        <v>0</v>
      </c>
      <c r="M1383" s="42">
        <f>IF(Table2[[#This Row],[Ship Mode]]=Introduction!$C$42,1,0)</f>
        <v>0</v>
      </c>
      <c r="N1383" s="41">
        <f>IF(Table2[[#This Row],[Ship Mode]]=Introduction!$C$44,1,0)</f>
        <v>1</v>
      </c>
      <c r="O1383" s="41">
        <f>IF(Table2[[#This Row],[Customer Segment]]=Introduction!$D$45,1,0)</f>
        <v>0</v>
      </c>
      <c r="P1383" s="41">
        <f>IF(Table2[[#This Row],[Customer Segment]]=Introduction!$D$42,1,0)</f>
        <v>0</v>
      </c>
      <c r="Q1383" s="41">
        <f>IF(Table2[[#This Row],[Customer Segment]]=Introduction!$D$44,1,0)</f>
        <v>0</v>
      </c>
      <c r="R1383" s="1">
        <v>72.75</v>
      </c>
      <c r="S13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657.60078333677734</v>
      </c>
    </row>
    <row r="1384" spans="1:19" x14ac:dyDescent="0.2">
      <c r="A1384" s="1" t="s">
        <v>1</v>
      </c>
      <c r="B1384" s="1" t="s">
        <v>2</v>
      </c>
      <c r="C1384" s="1" t="s">
        <v>3</v>
      </c>
      <c r="D1384" s="37">
        <v>0.02</v>
      </c>
      <c r="E1384" s="37">
        <v>417.4</v>
      </c>
      <c r="F1384" s="37">
        <v>75.23</v>
      </c>
      <c r="G1384" s="37">
        <v>0.79</v>
      </c>
      <c r="H1384" s="37">
        <v>-634.86540000000002</v>
      </c>
      <c r="I1384" s="42">
        <f>IF(Table2[[#This Row],[Order Priority]]=Introduction!$B$42,1,0)</f>
        <v>1</v>
      </c>
      <c r="J1384" s="42">
        <f>IF(Table2[[#This Row],[Order Priority]]=Introduction!$B$43,1,0)</f>
        <v>0</v>
      </c>
      <c r="K1384" s="42">
        <f>IF(Table2[[#This Row],[Order Priority]]=Introduction!$B$44,1,0)</f>
        <v>0</v>
      </c>
      <c r="L1384" s="42">
        <f>IF(Table2[[#This Row],[Order Priority]]=Introduction!$B$45,1,0)</f>
        <v>0</v>
      </c>
      <c r="M1384" s="42">
        <f>IF(Table2[[#This Row],[Ship Mode]]=Introduction!$C$42,1,0)</f>
        <v>1</v>
      </c>
      <c r="N1384" s="41">
        <f>IF(Table2[[#This Row],[Ship Mode]]=Introduction!$C$44,1,0)</f>
        <v>0</v>
      </c>
      <c r="O1384" s="41">
        <f>IF(Table2[[#This Row],[Customer Segment]]=Introduction!$D$45,1,0)</f>
        <v>1</v>
      </c>
      <c r="P1384" s="41">
        <f>IF(Table2[[#This Row],[Customer Segment]]=Introduction!$D$42,1,0)</f>
        <v>0</v>
      </c>
      <c r="Q1384" s="41">
        <f>IF(Table2[[#This Row],[Customer Segment]]=Introduction!$D$44,1,0)</f>
        <v>0</v>
      </c>
      <c r="R1384" s="34">
        <v>471.21</v>
      </c>
      <c r="S13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3494.7726418972184</v>
      </c>
    </row>
    <row r="1385" spans="1:19" x14ac:dyDescent="0.2">
      <c r="A1385" s="1" t="s">
        <v>13</v>
      </c>
      <c r="B1385" s="1" t="s">
        <v>14</v>
      </c>
      <c r="C1385" s="1" t="s">
        <v>15</v>
      </c>
      <c r="D1385" s="39">
        <v>0.04</v>
      </c>
      <c r="E1385" s="39">
        <v>9.11</v>
      </c>
      <c r="F1385" s="39">
        <v>2.15</v>
      </c>
      <c r="G1385" s="39">
        <v>0.4</v>
      </c>
      <c r="H1385" s="39">
        <v>-23.071999999999999</v>
      </c>
      <c r="I1385" s="42">
        <f>IF(Table2[[#This Row],[Order Priority]]=Introduction!$B$42,1,0)</f>
        <v>0</v>
      </c>
      <c r="J1385" s="42">
        <f>IF(Table2[[#This Row],[Order Priority]]=Introduction!$B$43,1,0)</f>
        <v>1</v>
      </c>
      <c r="K1385" s="42">
        <f>IF(Table2[[#This Row],[Order Priority]]=Introduction!$B$44,1,0)</f>
        <v>0</v>
      </c>
      <c r="L1385" s="42">
        <f>IF(Table2[[#This Row],[Order Priority]]=Introduction!$B$45,1,0)</f>
        <v>0</v>
      </c>
      <c r="M1385" s="42">
        <f>IF(Table2[[#This Row],[Ship Mode]]=Introduction!$C$42,1,0)</f>
        <v>0</v>
      </c>
      <c r="N1385" s="41">
        <f>IF(Table2[[#This Row],[Ship Mode]]=Introduction!$C$44,1,0)</f>
        <v>1</v>
      </c>
      <c r="O1385" s="41">
        <f>IF(Table2[[#This Row],[Customer Segment]]=Introduction!$D$45,1,0)</f>
        <v>0</v>
      </c>
      <c r="P1385" s="41">
        <f>IF(Table2[[#This Row],[Customer Segment]]=Introduction!$D$42,1,0)</f>
        <v>1</v>
      </c>
      <c r="Q1385" s="41">
        <f>IF(Table2[[#This Row],[Customer Segment]]=Introduction!$D$44,1,0)</f>
        <v>0</v>
      </c>
      <c r="R1385" s="1">
        <v>100.87</v>
      </c>
      <c r="S13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-24.072484612329312</v>
      </c>
    </row>
    <row r="1386" spans="1:19" x14ac:dyDescent="0.2">
      <c r="A1386" s="1" t="s">
        <v>46</v>
      </c>
      <c r="B1386" s="1" t="s">
        <v>14</v>
      </c>
      <c r="C1386" s="1" t="s">
        <v>47</v>
      </c>
      <c r="D1386" s="37">
        <v>0.01</v>
      </c>
      <c r="E1386" s="37">
        <v>15.31</v>
      </c>
      <c r="F1386" s="37">
        <v>8.7799999999999994</v>
      </c>
      <c r="G1386" s="37">
        <v>0.56999999999999995</v>
      </c>
      <c r="H1386" s="37">
        <v>12.146000000000001</v>
      </c>
      <c r="I1386" s="42">
        <f>IF(Table2[[#This Row],[Order Priority]]=Introduction!$B$42,1,0)</f>
        <v>0</v>
      </c>
      <c r="J1386" s="42">
        <f>IF(Table2[[#This Row],[Order Priority]]=Introduction!$B$43,1,0)</f>
        <v>0</v>
      </c>
      <c r="K1386" s="42">
        <f>IF(Table2[[#This Row],[Order Priority]]=Introduction!$B$44,1,0)</f>
        <v>0</v>
      </c>
      <c r="L1386" s="42">
        <f>IF(Table2[[#This Row],[Order Priority]]=Introduction!$B$45,1,0)</f>
        <v>0</v>
      </c>
      <c r="M1386" s="42">
        <f>IF(Table2[[#This Row],[Ship Mode]]=Introduction!$C$42,1,0)</f>
        <v>0</v>
      </c>
      <c r="N1386" s="41">
        <f>IF(Table2[[#This Row],[Ship Mode]]=Introduction!$C$44,1,0)</f>
        <v>1</v>
      </c>
      <c r="O1386" s="41">
        <f>IF(Table2[[#This Row],[Customer Segment]]=Introduction!$D$45,1,0)</f>
        <v>0</v>
      </c>
      <c r="P1386" s="41">
        <f>IF(Table2[[#This Row],[Customer Segment]]=Introduction!$D$42,1,0)</f>
        <v>0</v>
      </c>
      <c r="Q1386" s="41">
        <f>IF(Table2[[#This Row],[Customer Segment]]=Introduction!$D$44,1,0)</f>
        <v>1</v>
      </c>
      <c r="R1386" s="34">
        <v>377</v>
      </c>
      <c r="S13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638.68515485585851</v>
      </c>
    </row>
    <row r="1387" spans="1:19" x14ac:dyDescent="0.2">
      <c r="A1387" s="1" t="s">
        <v>46</v>
      </c>
      <c r="B1387" s="1" t="s">
        <v>63</v>
      </c>
      <c r="C1387" s="1" t="s">
        <v>47</v>
      </c>
      <c r="D1387" s="39">
        <v>0.05</v>
      </c>
      <c r="E1387" s="39">
        <v>7.99</v>
      </c>
      <c r="F1387" s="39">
        <v>5.03</v>
      </c>
      <c r="G1387" s="39">
        <v>0.6</v>
      </c>
      <c r="H1387" s="39">
        <v>5.6870000000000003</v>
      </c>
      <c r="I1387" s="42">
        <f>IF(Table2[[#This Row],[Order Priority]]=Introduction!$B$42,1,0)</f>
        <v>0</v>
      </c>
      <c r="J1387" s="42">
        <f>IF(Table2[[#This Row],[Order Priority]]=Introduction!$B$43,1,0)</f>
        <v>0</v>
      </c>
      <c r="K1387" s="42">
        <f>IF(Table2[[#This Row],[Order Priority]]=Introduction!$B$44,1,0)</f>
        <v>0</v>
      </c>
      <c r="L1387" s="42">
        <f>IF(Table2[[#This Row],[Order Priority]]=Introduction!$B$45,1,0)</f>
        <v>0</v>
      </c>
      <c r="M1387" s="42">
        <f>IF(Table2[[#This Row],[Ship Mode]]=Introduction!$C$42,1,0)</f>
        <v>0</v>
      </c>
      <c r="N1387" s="41">
        <f>IF(Table2[[#This Row],[Ship Mode]]=Introduction!$C$44,1,0)</f>
        <v>0</v>
      </c>
      <c r="O1387" s="41">
        <f>IF(Table2[[#This Row],[Customer Segment]]=Introduction!$D$45,1,0)</f>
        <v>0</v>
      </c>
      <c r="P1387" s="41">
        <f>IF(Table2[[#This Row],[Customer Segment]]=Introduction!$D$42,1,0)</f>
        <v>0</v>
      </c>
      <c r="Q1387" s="41">
        <f>IF(Table2[[#This Row],[Customer Segment]]=Introduction!$D$44,1,0)</f>
        <v>1</v>
      </c>
      <c r="R1387" s="1">
        <v>42.99</v>
      </c>
      <c r="S13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421.77465709953475</v>
      </c>
    </row>
    <row r="1388" spans="1:19" x14ac:dyDescent="0.2">
      <c r="A1388" s="1" t="s">
        <v>1</v>
      </c>
      <c r="B1388" s="1" t="s">
        <v>14</v>
      </c>
      <c r="C1388" s="1" t="s">
        <v>47</v>
      </c>
      <c r="D1388" s="37">
        <v>0.02</v>
      </c>
      <c r="E1388" s="37">
        <v>73.98</v>
      </c>
      <c r="F1388" s="37">
        <v>14.52</v>
      </c>
      <c r="G1388" s="37">
        <v>0.65</v>
      </c>
      <c r="H1388" s="37">
        <v>43.537999999999997</v>
      </c>
      <c r="I1388" s="42">
        <f>IF(Table2[[#This Row],[Order Priority]]=Introduction!$B$42,1,0)</f>
        <v>1</v>
      </c>
      <c r="J1388" s="42">
        <f>IF(Table2[[#This Row],[Order Priority]]=Introduction!$B$43,1,0)</f>
        <v>0</v>
      </c>
      <c r="K1388" s="42">
        <f>IF(Table2[[#This Row],[Order Priority]]=Introduction!$B$44,1,0)</f>
        <v>0</v>
      </c>
      <c r="L1388" s="42">
        <f>IF(Table2[[#This Row],[Order Priority]]=Introduction!$B$45,1,0)</f>
        <v>0</v>
      </c>
      <c r="M1388" s="42">
        <f>IF(Table2[[#This Row],[Ship Mode]]=Introduction!$C$42,1,0)</f>
        <v>0</v>
      </c>
      <c r="N1388" s="41">
        <f>IF(Table2[[#This Row],[Ship Mode]]=Introduction!$C$44,1,0)</f>
        <v>1</v>
      </c>
      <c r="O1388" s="41">
        <f>IF(Table2[[#This Row],[Customer Segment]]=Introduction!$D$45,1,0)</f>
        <v>0</v>
      </c>
      <c r="P1388" s="41">
        <f>IF(Table2[[#This Row],[Customer Segment]]=Introduction!$D$42,1,0)</f>
        <v>0</v>
      </c>
      <c r="Q1388" s="41">
        <f>IF(Table2[[#This Row],[Customer Segment]]=Introduction!$D$44,1,0)</f>
        <v>1</v>
      </c>
      <c r="R1388" s="34">
        <v>378.23</v>
      </c>
      <c r="S13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1162.1729543667843</v>
      </c>
    </row>
    <row r="1389" spans="1:19" x14ac:dyDescent="0.2">
      <c r="A1389" s="1" t="s">
        <v>1</v>
      </c>
      <c r="B1389" s="1" t="s">
        <v>14</v>
      </c>
      <c r="C1389" s="1" t="s">
        <v>3</v>
      </c>
      <c r="D1389" s="39">
        <v>0.08</v>
      </c>
      <c r="E1389" s="39">
        <v>3.69</v>
      </c>
      <c r="F1389" s="39">
        <v>0.5</v>
      </c>
      <c r="G1389" s="39">
        <v>0.38</v>
      </c>
      <c r="H1389" s="39">
        <v>-3.6547000000000001</v>
      </c>
      <c r="I1389" s="42">
        <f>IF(Table2[[#This Row],[Order Priority]]=Introduction!$B$42,1,0)</f>
        <v>1</v>
      </c>
      <c r="J1389" s="42">
        <f>IF(Table2[[#This Row],[Order Priority]]=Introduction!$B$43,1,0)</f>
        <v>0</v>
      </c>
      <c r="K1389" s="42">
        <f>IF(Table2[[#This Row],[Order Priority]]=Introduction!$B$44,1,0)</f>
        <v>0</v>
      </c>
      <c r="L1389" s="42">
        <f>IF(Table2[[#This Row],[Order Priority]]=Introduction!$B$45,1,0)</f>
        <v>0</v>
      </c>
      <c r="M1389" s="42">
        <f>IF(Table2[[#This Row],[Ship Mode]]=Introduction!$C$42,1,0)</f>
        <v>0</v>
      </c>
      <c r="N1389" s="41">
        <f>IF(Table2[[#This Row],[Ship Mode]]=Introduction!$C$44,1,0)</f>
        <v>1</v>
      </c>
      <c r="O1389" s="41">
        <f>IF(Table2[[#This Row],[Customer Segment]]=Introduction!$D$45,1,0)</f>
        <v>1</v>
      </c>
      <c r="P1389" s="41">
        <f>IF(Table2[[#This Row],[Customer Segment]]=Introduction!$D$42,1,0)</f>
        <v>0</v>
      </c>
      <c r="Q1389" s="41">
        <f>IF(Table2[[#This Row],[Customer Segment]]=Introduction!$D$44,1,0)</f>
        <v>0</v>
      </c>
      <c r="R1389" s="1">
        <v>129.43</v>
      </c>
      <c r="S13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202.56619382644459</v>
      </c>
    </row>
    <row r="1390" spans="1:19" x14ac:dyDescent="0.2">
      <c r="A1390" s="1" t="s">
        <v>13</v>
      </c>
      <c r="B1390" s="1" t="s">
        <v>14</v>
      </c>
      <c r="C1390" s="1" t="s">
        <v>70</v>
      </c>
      <c r="D1390" s="37">
        <v>0.05</v>
      </c>
      <c r="E1390" s="37">
        <v>35.99</v>
      </c>
      <c r="F1390" s="37">
        <v>1.1000000000000001</v>
      </c>
      <c r="G1390" s="37">
        <v>0.55000000000000004</v>
      </c>
      <c r="H1390" s="37">
        <v>149.166</v>
      </c>
      <c r="I1390" s="42">
        <f>IF(Table2[[#This Row],[Order Priority]]=Introduction!$B$42,1,0)</f>
        <v>0</v>
      </c>
      <c r="J1390" s="42">
        <f>IF(Table2[[#This Row],[Order Priority]]=Introduction!$B$43,1,0)</f>
        <v>1</v>
      </c>
      <c r="K1390" s="42">
        <f>IF(Table2[[#This Row],[Order Priority]]=Introduction!$B$44,1,0)</f>
        <v>0</v>
      </c>
      <c r="L1390" s="42">
        <f>IF(Table2[[#This Row],[Order Priority]]=Introduction!$B$45,1,0)</f>
        <v>0</v>
      </c>
      <c r="M1390" s="42">
        <f>IF(Table2[[#This Row],[Ship Mode]]=Introduction!$C$42,1,0)</f>
        <v>0</v>
      </c>
      <c r="N1390" s="41">
        <f>IF(Table2[[#This Row],[Ship Mode]]=Introduction!$C$44,1,0)</f>
        <v>1</v>
      </c>
      <c r="O1390" s="41">
        <f>IF(Table2[[#This Row],[Customer Segment]]=Introduction!$D$45,1,0)</f>
        <v>0</v>
      </c>
      <c r="P1390" s="41">
        <f>IF(Table2[[#This Row],[Customer Segment]]=Introduction!$D$42,1,0)</f>
        <v>0</v>
      </c>
      <c r="Q1390" s="41">
        <f>IF(Table2[[#This Row],[Customer Segment]]=Introduction!$D$44,1,0)</f>
        <v>0</v>
      </c>
      <c r="R1390" s="34">
        <v>261.56</v>
      </c>
      <c r="S13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354.50703667743437</v>
      </c>
    </row>
    <row r="1391" spans="1:19" x14ac:dyDescent="0.2">
      <c r="A1391" s="1" t="s">
        <v>13</v>
      </c>
      <c r="B1391" s="1" t="s">
        <v>63</v>
      </c>
      <c r="C1391" s="1" t="s">
        <v>15</v>
      </c>
      <c r="D1391" s="39">
        <v>7.0000000000000007E-2</v>
      </c>
      <c r="E1391" s="39">
        <v>4.76</v>
      </c>
      <c r="F1391" s="39">
        <v>0.88</v>
      </c>
      <c r="G1391" s="39">
        <v>0.39</v>
      </c>
      <c r="H1391" s="39">
        <v>33.347700000000003</v>
      </c>
      <c r="I1391" s="42">
        <f>IF(Table2[[#This Row],[Order Priority]]=Introduction!$B$42,1,0)</f>
        <v>0</v>
      </c>
      <c r="J1391" s="42">
        <f>IF(Table2[[#This Row],[Order Priority]]=Introduction!$B$43,1,0)</f>
        <v>1</v>
      </c>
      <c r="K1391" s="42">
        <f>IF(Table2[[#This Row],[Order Priority]]=Introduction!$B$44,1,0)</f>
        <v>0</v>
      </c>
      <c r="L1391" s="42">
        <f>IF(Table2[[#This Row],[Order Priority]]=Introduction!$B$45,1,0)</f>
        <v>0</v>
      </c>
      <c r="M1391" s="42">
        <f>IF(Table2[[#This Row],[Ship Mode]]=Introduction!$C$42,1,0)</f>
        <v>0</v>
      </c>
      <c r="N1391" s="41">
        <f>IF(Table2[[#This Row],[Ship Mode]]=Introduction!$C$44,1,0)</f>
        <v>0</v>
      </c>
      <c r="O1391" s="41">
        <f>IF(Table2[[#This Row],[Customer Segment]]=Introduction!$D$45,1,0)</f>
        <v>0</v>
      </c>
      <c r="P1391" s="41">
        <f>IF(Table2[[#This Row],[Customer Segment]]=Introduction!$D$42,1,0)</f>
        <v>1</v>
      </c>
      <c r="Q1391" s="41">
        <f>IF(Table2[[#This Row],[Customer Segment]]=Introduction!$D$44,1,0)</f>
        <v>0</v>
      </c>
      <c r="R1391" s="1">
        <v>48.33</v>
      </c>
      <c r="S13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-125.38143434060328</v>
      </c>
    </row>
    <row r="1392" spans="1:19" x14ac:dyDescent="0.2">
      <c r="A1392" s="1" t="s">
        <v>13</v>
      </c>
      <c r="B1392" s="1" t="s">
        <v>14</v>
      </c>
      <c r="C1392" s="1" t="s">
        <v>3</v>
      </c>
      <c r="D1392" s="37">
        <v>7.0000000000000007E-2</v>
      </c>
      <c r="E1392" s="37">
        <v>2.78</v>
      </c>
      <c r="F1392" s="37">
        <v>1.49</v>
      </c>
      <c r="G1392" s="37">
        <v>0.36</v>
      </c>
      <c r="H1392" s="37">
        <v>-340.53109999999998</v>
      </c>
      <c r="I1392" s="42">
        <f>IF(Table2[[#This Row],[Order Priority]]=Introduction!$B$42,1,0)</f>
        <v>0</v>
      </c>
      <c r="J1392" s="42">
        <f>IF(Table2[[#This Row],[Order Priority]]=Introduction!$B$43,1,0)</f>
        <v>1</v>
      </c>
      <c r="K1392" s="42">
        <f>IF(Table2[[#This Row],[Order Priority]]=Introduction!$B$44,1,0)</f>
        <v>0</v>
      </c>
      <c r="L1392" s="42">
        <f>IF(Table2[[#This Row],[Order Priority]]=Introduction!$B$45,1,0)</f>
        <v>0</v>
      </c>
      <c r="M1392" s="42">
        <f>IF(Table2[[#This Row],[Ship Mode]]=Introduction!$C$42,1,0)</f>
        <v>0</v>
      </c>
      <c r="N1392" s="41">
        <f>IF(Table2[[#This Row],[Ship Mode]]=Introduction!$C$44,1,0)</f>
        <v>1</v>
      </c>
      <c r="O1392" s="41">
        <f>IF(Table2[[#This Row],[Customer Segment]]=Introduction!$D$45,1,0)</f>
        <v>1</v>
      </c>
      <c r="P1392" s="41">
        <f>IF(Table2[[#This Row],[Customer Segment]]=Introduction!$D$42,1,0)</f>
        <v>0</v>
      </c>
      <c r="Q1392" s="41">
        <f>IF(Table2[[#This Row],[Customer Segment]]=Introduction!$D$44,1,0)</f>
        <v>0</v>
      </c>
      <c r="R1392" s="34">
        <v>47.12</v>
      </c>
      <c r="S13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-420.40711542328876</v>
      </c>
    </row>
    <row r="1393" spans="1:19" x14ac:dyDescent="0.2">
      <c r="A1393" s="1" t="s">
        <v>13</v>
      </c>
      <c r="B1393" s="1" t="s">
        <v>14</v>
      </c>
      <c r="C1393" s="1" t="s">
        <v>15</v>
      </c>
      <c r="D1393" s="39">
        <v>0.08</v>
      </c>
      <c r="E1393" s="39">
        <v>6.48</v>
      </c>
      <c r="F1393" s="39">
        <v>8.4</v>
      </c>
      <c r="G1393" s="39">
        <v>0.37</v>
      </c>
      <c r="H1393" s="39">
        <v>58.811999999999998</v>
      </c>
      <c r="I1393" s="42">
        <f>IF(Table2[[#This Row],[Order Priority]]=Introduction!$B$42,1,0)</f>
        <v>0</v>
      </c>
      <c r="J1393" s="42">
        <f>IF(Table2[[#This Row],[Order Priority]]=Introduction!$B$43,1,0)</f>
        <v>1</v>
      </c>
      <c r="K1393" s="42">
        <f>IF(Table2[[#This Row],[Order Priority]]=Introduction!$B$44,1,0)</f>
        <v>0</v>
      </c>
      <c r="L1393" s="42">
        <f>IF(Table2[[#This Row],[Order Priority]]=Introduction!$B$45,1,0)</f>
        <v>0</v>
      </c>
      <c r="M1393" s="42">
        <f>IF(Table2[[#This Row],[Ship Mode]]=Introduction!$C$42,1,0)</f>
        <v>0</v>
      </c>
      <c r="N1393" s="41">
        <f>IF(Table2[[#This Row],[Ship Mode]]=Introduction!$C$44,1,0)</f>
        <v>1</v>
      </c>
      <c r="O1393" s="41">
        <f>IF(Table2[[#This Row],[Customer Segment]]=Introduction!$D$45,1,0)</f>
        <v>0</v>
      </c>
      <c r="P1393" s="41">
        <f>IF(Table2[[#This Row],[Customer Segment]]=Introduction!$D$42,1,0)</f>
        <v>1</v>
      </c>
      <c r="Q1393" s="41">
        <f>IF(Table2[[#This Row],[Customer Segment]]=Introduction!$D$44,1,0)</f>
        <v>0</v>
      </c>
      <c r="R1393" s="1">
        <v>45</v>
      </c>
      <c r="S13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172.91542033318379</v>
      </c>
    </row>
    <row r="1394" spans="1:19" x14ac:dyDescent="0.2">
      <c r="A1394" s="1" t="s">
        <v>92</v>
      </c>
      <c r="B1394" s="1" t="s">
        <v>14</v>
      </c>
      <c r="C1394" s="1" t="s">
        <v>15</v>
      </c>
      <c r="D1394" s="37">
        <v>0.01</v>
      </c>
      <c r="E1394" s="37">
        <v>16.48</v>
      </c>
      <c r="F1394" s="37">
        <v>1.99</v>
      </c>
      <c r="G1394" s="37">
        <v>0.42</v>
      </c>
      <c r="H1394" s="37">
        <v>739.67399999999998</v>
      </c>
      <c r="I1394" s="42">
        <f>IF(Table2[[#This Row],[Order Priority]]=Introduction!$B$42,1,0)</f>
        <v>0</v>
      </c>
      <c r="J1394" s="42">
        <f>IF(Table2[[#This Row],[Order Priority]]=Introduction!$B$43,1,0)</f>
        <v>0</v>
      </c>
      <c r="K1394" s="42">
        <f>IF(Table2[[#This Row],[Order Priority]]=Introduction!$B$44,1,0)</f>
        <v>0</v>
      </c>
      <c r="L1394" s="42">
        <f>IF(Table2[[#This Row],[Order Priority]]=Introduction!$B$45,1,0)</f>
        <v>1</v>
      </c>
      <c r="M1394" s="42">
        <f>IF(Table2[[#This Row],[Ship Mode]]=Introduction!$C$42,1,0)</f>
        <v>0</v>
      </c>
      <c r="N1394" s="41">
        <f>IF(Table2[[#This Row],[Ship Mode]]=Introduction!$C$44,1,0)</f>
        <v>1</v>
      </c>
      <c r="O1394" s="41">
        <f>IF(Table2[[#This Row],[Customer Segment]]=Introduction!$D$45,1,0)</f>
        <v>0</v>
      </c>
      <c r="P1394" s="41">
        <f>IF(Table2[[#This Row],[Customer Segment]]=Introduction!$D$42,1,0)</f>
        <v>1</v>
      </c>
      <c r="Q1394" s="41">
        <f>IF(Table2[[#This Row],[Customer Segment]]=Introduction!$D$44,1,0)</f>
        <v>0</v>
      </c>
      <c r="R1394" s="34">
        <v>122.93</v>
      </c>
      <c r="S13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827.36867231862789</v>
      </c>
    </row>
    <row r="1395" spans="1:19" x14ac:dyDescent="0.2">
      <c r="A1395" s="1" t="s">
        <v>92</v>
      </c>
      <c r="B1395" s="1" t="s">
        <v>14</v>
      </c>
      <c r="C1395" s="1" t="s">
        <v>3</v>
      </c>
      <c r="D1395" s="39">
        <v>7.0000000000000007E-2</v>
      </c>
      <c r="E1395" s="39">
        <v>300.97000000000003</v>
      </c>
      <c r="F1395" s="39">
        <v>7.18</v>
      </c>
      <c r="G1395" s="39">
        <v>0.48</v>
      </c>
      <c r="H1395" s="39">
        <v>-807.59</v>
      </c>
      <c r="I1395" s="42">
        <f>IF(Table2[[#This Row],[Order Priority]]=Introduction!$B$42,1,0)</f>
        <v>0</v>
      </c>
      <c r="J1395" s="42">
        <f>IF(Table2[[#This Row],[Order Priority]]=Introduction!$B$43,1,0)</f>
        <v>0</v>
      </c>
      <c r="K1395" s="42">
        <f>IF(Table2[[#This Row],[Order Priority]]=Introduction!$B$44,1,0)</f>
        <v>0</v>
      </c>
      <c r="L1395" s="42">
        <f>IF(Table2[[#This Row],[Order Priority]]=Introduction!$B$45,1,0)</f>
        <v>1</v>
      </c>
      <c r="M1395" s="42">
        <f>IF(Table2[[#This Row],[Ship Mode]]=Introduction!$C$42,1,0)</f>
        <v>0</v>
      </c>
      <c r="N1395" s="41">
        <f>IF(Table2[[#This Row],[Ship Mode]]=Introduction!$C$44,1,0)</f>
        <v>1</v>
      </c>
      <c r="O1395" s="41">
        <f>IF(Table2[[#This Row],[Customer Segment]]=Introduction!$D$45,1,0)</f>
        <v>1</v>
      </c>
      <c r="P1395" s="41">
        <f>IF(Table2[[#This Row],[Customer Segment]]=Introduction!$D$42,1,0)</f>
        <v>0</v>
      </c>
      <c r="Q1395" s="41">
        <f>IF(Table2[[#This Row],[Customer Segment]]=Introduction!$D$44,1,0)</f>
        <v>0</v>
      </c>
      <c r="R1395" s="1">
        <v>582.20000000000005</v>
      </c>
      <c r="S13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307.85570598175815</v>
      </c>
    </row>
    <row r="1396" spans="1:19" x14ac:dyDescent="0.2">
      <c r="A1396" s="1" t="s">
        <v>92</v>
      </c>
      <c r="B1396" s="1" t="s">
        <v>14</v>
      </c>
      <c r="C1396" s="1" t="s">
        <v>3</v>
      </c>
      <c r="D1396" s="37">
        <v>7.0000000000000007E-2</v>
      </c>
      <c r="E1396" s="37">
        <v>300.97000000000003</v>
      </c>
      <c r="F1396" s="37">
        <v>7.18</v>
      </c>
      <c r="G1396" s="37">
        <v>0.48</v>
      </c>
      <c r="H1396" s="37">
        <v>-807.59</v>
      </c>
      <c r="I1396" s="42">
        <f>IF(Table2[[#This Row],[Order Priority]]=Introduction!$B$42,1,0)</f>
        <v>0</v>
      </c>
      <c r="J1396" s="42">
        <f>IF(Table2[[#This Row],[Order Priority]]=Introduction!$B$43,1,0)</f>
        <v>0</v>
      </c>
      <c r="K1396" s="42">
        <f>IF(Table2[[#This Row],[Order Priority]]=Introduction!$B$44,1,0)</f>
        <v>0</v>
      </c>
      <c r="L1396" s="42">
        <f>IF(Table2[[#This Row],[Order Priority]]=Introduction!$B$45,1,0)</f>
        <v>1</v>
      </c>
      <c r="M1396" s="42">
        <f>IF(Table2[[#This Row],[Ship Mode]]=Introduction!$C$42,1,0)</f>
        <v>0</v>
      </c>
      <c r="N1396" s="41">
        <f>IF(Table2[[#This Row],[Ship Mode]]=Introduction!$C$44,1,0)</f>
        <v>1</v>
      </c>
      <c r="O1396" s="41">
        <f>IF(Table2[[#This Row],[Customer Segment]]=Introduction!$D$45,1,0)</f>
        <v>1</v>
      </c>
      <c r="P1396" s="41">
        <f>IF(Table2[[#This Row],[Customer Segment]]=Introduction!$D$42,1,0)</f>
        <v>0</v>
      </c>
      <c r="Q1396" s="41">
        <f>IF(Table2[[#This Row],[Customer Segment]]=Introduction!$D$44,1,0)</f>
        <v>0</v>
      </c>
      <c r="R1396" s="34">
        <v>2037.69</v>
      </c>
      <c r="S13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307.85570598175815</v>
      </c>
    </row>
    <row r="1397" spans="1:19" x14ac:dyDescent="0.2">
      <c r="A1397" s="1" t="s">
        <v>13</v>
      </c>
      <c r="B1397" s="1" t="s">
        <v>14</v>
      </c>
      <c r="C1397" s="1" t="s">
        <v>70</v>
      </c>
      <c r="D1397" s="39">
        <v>0.09</v>
      </c>
      <c r="E1397" s="39">
        <v>16.98</v>
      </c>
      <c r="F1397" s="39">
        <v>12.39</v>
      </c>
      <c r="G1397" s="39">
        <v>0.35</v>
      </c>
      <c r="H1397" s="39">
        <v>-48.57</v>
      </c>
      <c r="I1397" s="42">
        <f>IF(Table2[[#This Row],[Order Priority]]=Introduction!$B$42,1,0)</f>
        <v>0</v>
      </c>
      <c r="J1397" s="42">
        <f>IF(Table2[[#This Row],[Order Priority]]=Introduction!$B$43,1,0)</f>
        <v>1</v>
      </c>
      <c r="K1397" s="42">
        <f>IF(Table2[[#This Row],[Order Priority]]=Introduction!$B$44,1,0)</f>
        <v>0</v>
      </c>
      <c r="L1397" s="42">
        <f>IF(Table2[[#This Row],[Order Priority]]=Introduction!$B$45,1,0)</f>
        <v>0</v>
      </c>
      <c r="M1397" s="42">
        <f>IF(Table2[[#This Row],[Ship Mode]]=Introduction!$C$42,1,0)</f>
        <v>0</v>
      </c>
      <c r="N1397" s="41">
        <f>IF(Table2[[#This Row],[Ship Mode]]=Introduction!$C$44,1,0)</f>
        <v>1</v>
      </c>
      <c r="O1397" s="41">
        <f>IF(Table2[[#This Row],[Customer Segment]]=Introduction!$D$45,1,0)</f>
        <v>0</v>
      </c>
      <c r="P1397" s="41">
        <f>IF(Table2[[#This Row],[Customer Segment]]=Introduction!$D$42,1,0)</f>
        <v>0</v>
      </c>
      <c r="Q1397" s="41">
        <f>IF(Table2[[#This Row],[Customer Segment]]=Introduction!$D$44,1,0)</f>
        <v>0</v>
      </c>
      <c r="R1397" s="1">
        <v>86.8</v>
      </c>
      <c r="S13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211.83649511401634</v>
      </c>
    </row>
    <row r="1398" spans="1:19" x14ac:dyDescent="0.2">
      <c r="A1398" s="1" t="s">
        <v>13</v>
      </c>
      <c r="B1398" s="1" t="s">
        <v>14</v>
      </c>
      <c r="C1398" s="1" t="s">
        <v>70</v>
      </c>
      <c r="D1398" s="37">
        <v>0.09</v>
      </c>
      <c r="E1398" s="37">
        <v>16.98</v>
      </c>
      <c r="F1398" s="37">
        <v>12.39</v>
      </c>
      <c r="G1398" s="37">
        <v>0.35</v>
      </c>
      <c r="H1398" s="37">
        <v>-48.57</v>
      </c>
      <c r="I1398" s="42">
        <f>IF(Table2[[#This Row],[Order Priority]]=Introduction!$B$42,1,0)</f>
        <v>0</v>
      </c>
      <c r="J1398" s="42">
        <f>IF(Table2[[#This Row],[Order Priority]]=Introduction!$B$43,1,0)</f>
        <v>1</v>
      </c>
      <c r="K1398" s="42">
        <f>IF(Table2[[#This Row],[Order Priority]]=Introduction!$B$44,1,0)</f>
        <v>0</v>
      </c>
      <c r="L1398" s="42">
        <f>IF(Table2[[#This Row],[Order Priority]]=Introduction!$B$45,1,0)</f>
        <v>0</v>
      </c>
      <c r="M1398" s="42">
        <f>IF(Table2[[#This Row],[Ship Mode]]=Introduction!$C$42,1,0)</f>
        <v>0</v>
      </c>
      <c r="N1398" s="41">
        <f>IF(Table2[[#This Row],[Ship Mode]]=Introduction!$C$44,1,0)</f>
        <v>1</v>
      </c>
      <c r="O1398" s="41">
        <f>IF(Table2[[#This Row],[Customer Segment]]=Introduction!$D$45,1,0)</f>
        <v>0</v>
      </c>
      <c r="P1398" s="41">
        <f>IF(Table2[[#This Row],[Customer Segment]]=Introduction!$D$42,1,0)</f>
        <v>0</v>
      </c>
      <c r="Q1398" s="41">
        <f>IF(Table2[[#This Row],[Customer Segment]]=Introduction!$D$44,1,0)</f>
        <v>0</v>
      </c>
      <c r="R1398" s="34">
        <v>381.91</v>
      </c>
      <c r="S13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211.83649511401634</v>
      </c>
    </row>
    <row r="1399" spans="1:19" x14ac:dyDescent="0.2">
      <c r="A1399" s="1" t="s">
        <v>23</v>
      </c>
      <c r="B1399" s="1" t="s">
        <v>14</v>
      </c>
      <c r="C1399" s="1" t="s">
        <v>70</v>
      </c>
      <c r="D1399" s="39">
        <v>0.06</v>
      </c>
      <c r="E1399" s="39">
        <v>300.97000000000003</v>
      </c>
      <c r="F1399" s="39">
        <v>7.18</v>
      </c>
      <c r="G1399" s="39">
        <v>0.48</v>
      </c>
      <c r="H1399" s="39">
        <v>-729.98800000000006</v>
      </c>
      <c r="I1399" s="42">
        <f>IF(Table2[[#This Row],[Order Priority]]=Introduction!$B$42,1,0)</f>
        <v>0</v>
      </c>
      <c r="J1399" s="42">
        <f>IF(Table2[[#This Row],[Order Priority]]=Introduction!$B$43,1,0)</f>
        <v>0</v>
      </c>
      <c r="K1399" s="42">
        <f>IF(Table2[[#This Row],[Order Priority]]=Introduction!$B$44,1,0)</f>
        <v>1</v>
      </c>
      <c r="L1399" s="42">
        <f>IF(Table2[[#This Row],[Order Priority]]=Introduction!$B$45,1,0)</f>
        <v>0</v>
      </c>
      <c r="M1399" s="42">
        <f>IF(Table2[[#This Row],[Ship Mode]]=Introduction!$C$42,1,0)</f>
        <v>0</v>
      </c>
      <c r="N1399" s="41">
        <f>IF(Table2[[#This Row],[Ship Mode]]=Introduction!$C$44,1,0)</f>
        <v>1</v>
      </c>
      <c r="O1399" s="41">
        <f>IF(Table2[[#This Row],[Customer Segment]]=Introduction!$D$45,1,0)</f>
        <v>0</v>
      </c>
      <c r="P1399" s="41">
        <f>IF(Table2[[#This Row],[Customer Segment]]=Introduction!$D$42,1,0)</f>
        <v>0</v>
      </c>
      <c r="Q1399" s="41">
        <f>IF(Table2[[#This Row],[Customer Segment]]=Introduction!$D$44,1,0)</f>
        <v>0</v>
      </c>
      <c r="R1399" s="1">
        <v>291.39999999999998</v>
      </c>
      <c r="S13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469.97234112666615</v>
      </c>
    </row>
    <row r="1400" spans="1:19" x14ac:dyDescent="0.2">
      <c r="A1400" s="1" t="s">
        <v>23</v>
      </c>
      <c r="B1400" s="1" t="s">
        <v>2</v>
      </c>
      <c r="C1400" s="1" t="s">
        <v>3</v>
      </c>
      <c r="D1400" s="37">
        <v>0.09</v>
      </c>
      <c r="E1400" s="37">
        <v>243.98</v>
      </c>
      <c r="F1400" s="37">
        <v>43.32</v>
      </c>
      <c r="G1400" s="37">
        <v>0.55000000000000004</v>
      </c>
      <c r="H1400" s="37">
        <v>1059.288</v>
      </c>
      <c r="I1400" s="42">
        <f>IF(Table2[[#This Row],[Order Priority]]=Introduction!$B$42,1,0)</f>
        <v>0</v>
      </c>
      <c r="J1400" s="42">
        <f>IF(Table2[[#This Row],[Order Priority]]=Introduction!$B$43,1,0)</f>
        <v>0</v>
      </c>
      <c r="K1400" s="42">
        <f>IF(Table2[[#This Row],[Order Priority]]=Introduction!$B$44,1,0)</f>
        <v>1</v>
      </c>
      <c r="L1400" s="42">
        <f>IF(Table2[[#This Row],[Order Priority]]=Introduction!$B$45,1,0)</f>
        <v>0</v>
      </c>
      <c r="M1400" s="42">
        <f>IF(Table2[[#This Row],[Ship Mode]]=Introduction!$C$42,1,0)</f>
        <v>1</v>
      </c>
      <c r="N1400" s="41">
        <f>IF(Table2[[#This Row],[Ship Mode]]=Introduction!$C$44,1,0)</f>
        <v>0</v>
      </c>
      <c r="O1400" s="41">
        <f>IF(Table2[[#This Row],[Customer Segment]]=Introduction!$D$45,1,0)</f>
        <v>1</v>
      </c>
      <c r="P1400" s="41">
        <f>IF(Table2[[#This Row],[Customer Segment]]=Introduction!$D$42,1,0)</f>
        <v>0</v>
      </c>
      <c r="Q1400" s="41">
        <f>IF(Table2[[#This Row],[Customer Segment]]=Introduction!$D$44,1,0)</f>
        <v>0</v>
      </c>
      <c r="R1400" s="34">
        <v>5587.89</v>
      </c>
      <c r="S14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3348.3167379797342</v>
      </c>
    </row>
    <row r="1401" spans="1:19" x14ac:dyDescent="0.2">
      <c r="A1401" s="1" t="s">
        <v>23</v>
      </c>
      <c r="B1401" s="1" t="s">
        <v>14</v>
      </c>
      <c r="C1401" s="1" t="s">
        <v>47</v>
      </c>
      <c r="D1401" s="39">
        <v>0.05</v>
      </c>
      <c r="E1401" s="39">
        <v>70.97</v>
      </c>
      <c r="F1401" s="39">
        <v>3.5</v>
      </c>
      <c r="G1401" s="39">
        <v>0.59</v>
      </c>
      <c r="H1401" s="39">
        <v>18.218</v>
      </c>
      <c r="I1401" s="42">
        <f>IF(Table2[[#This Row],[Order Priority]]=Introduction!$B$42,1,0)</f>
        <v>0</v>
      </c>
      <c r="J1401" s="42">
        <f>IF(Table2[[#This Row],[Order Priority]]=Introduction!$B$43,1,0)</f>
        <v>0</v>
      </c>
      <c r="K1401" s="42">
        <f>IF(Table2[[#This Row],[Order Priority]]=Introduction!$B$44,1,0)</f>
        <v>1</v>
      </c>
      <c r="L1401" s="42">
        <f>IF(Table2[[#This Row],[Order Priority]]=Introduction!$B$45,1,0)</f>
        <v>0</v>
      </c>
      <c r="M1401" s="42">
        <f>IF(Table2[[#This Row],[Ship Mode]]=Introduction!$C$42,1,0)</f>
        <v>0</v>
      </c>
      <c r="N1401" s="41">
        <f>IF(Table2[[#This Row],[Ship Mode]]=Introduction!$C$44,1,0)</f>
        <v>1</v>
      </c>
      <c r="O1401" s="41">
        <f>IF(Table2[[#This Row],[Customer Segment]]=Introduction!$D$45,1,0)</f>
        <v>0</v>
      </c>
      <c r="P1401" s="41">
        <f>IF(Table2[[#This Row],[Customer Segment]]=Introduction!$D$42,1,0)</f>
        <v>0</v>
      </c>
      <c r="Q1401" s="41">
        <f>IF(Table2[[#This Row],[Customer Segment]]=Introduction!$D$44,1,0)</f>
        <v>1</v>
      </c>
      <c r="R1401" s="1">
        <v>141.59</v>
      </c>
      <c r="S14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542.28908430299475</v>
      </c>
    </row>
    <row r="1402" spans="1:19" x14ac:dyDescent="0.2">
      <c r="A1402" s="1" t="s">
        <v>23</v>
      </c>
      <c r="B1402" s="1" t="s">
        <v>14</v>
      </c>
      <c r="C1402" s="1" t="s">
        <v>47</v>
      </c>
      <c r="D1402" s="37">
        <v>0</v>
      </c>
      <c r="E1402" s="37">
        <v>5.28</v>
      </c>
      <c r="F1402" s="37">
        <v>6.26</v>
      </c>
      <c r="G1402" s="37">
        <v>0.4</v>
      </c>
      <c r="H1402" s="37">
        <v>25.058</v>
      </c>
      <c r="I1402" s="42">
        <f>IF(Table2[[#This Row],[Order Priority]]=Introduction!$B$42,1,0)</f>
        <v>0</v>
      </c>
      <c r="J1402" s="42">
        <f>IF(Table2[[#This Row],[Order Priority]]=Introduction!$B$43,1,0)</f>
        <v>0</v>
      </c>
      <c r="K1402" s="42">
        <f>IF(Table2[[#This Row],[Order Priority]]=Introduction!$B$44,1,0)</f>
        <v>1</v>
      </c>
      <c r="L1402" s="42">
        <f>IF(Table2[[#This Row],[Order Priority]]=Introduction!$B$45,1,0)</f>
        <v>0</v>
      </c>
      <c r="M1402" s="42">
        <f>IF(Table2[[#This Row],[Ship Mode]]=Introduction!$C$42,1,0)</f>
        <v>0</v>
      </c>
      <c r="N1402" s="41">
        <f>IF(Table2[[#This Row],[Ship Mode]]=Introduction!$C$44,1,0)</f>
        <v>1</v>
      </c>
      <c r="O1402" s="41">
        <f>IF(Table2[[#This Row],[Customer Segment]]=Introduction!$D$45,1,0)</f>
        <v>0</v>
      </c>
      <c r="P1402" s="41">
        <f>IF(Table2[[#This Row],[Customer Segment]]=Introduction!$D$42,1,0)</f>
        <v>0</v>
      </c>
      <c r="Q1402" s="41">
        <f>IF(Table2[[#This Row],[Customer Segment]]=Introduction!$D$44,1,0)</f>
        <v>1</v>
      </c>
      <c r="R1402" s="34">
        <v>203.05</v>
      </c>
      <c r="S14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294.87671876330933</v>
      </c>
    </row>
    <row r="1403" spans="1:19" x14ac:dyDescent="0.2">
      <c r="A1403" s="1" t="s">
        <v>46</v>
      </c>
      <c r="B1403" s="1" t="s">
        <v>14</v>
      </c>
      <c r="C1403" s="1" t="s">
        <v>70</v>
      </c>
      <c r="D1403" s="39">
        <v>0.03</v>
      </c>
      <c r="E1403" s="39">
        <v>29.34</v>
      </c>
      <c r="F1403" s="39">
        <v>7.87</v>
      </c>
      <c r="G1403" s="39">
        <v>0.54</v>
      </c>
      <c r="H1403" s="39">
        <v>-41.32</v>
      </c>
      <c r="I1403" s="42">
        <f>IF(Table2[[#This Row],[Order Priority]]=Introduction!$B$42,1,0)</f>
        <v>0</v>
      </c>
      <c r="J1403" s="42">
        <f>IF(Table2[[#This Row],[Order Priority]]=Introduction!$B$43,1,0)</f>
        <v>0</v>
      </c>
      <c r="K1403" s="42">
        <f>IF(Table2[[#This Row],[Order Priority]]=Introduction!$B$44,1,0)</f>
        <v>0</v>
      </c>
      <c r="L1403" s="42">
        <f>IF(Table2[[#This Row],[Order Priority]]=Introduction!$B$45,1,0)</f>
        <v>0</v>
      </c>
      <c r="M1403" s="42">
        <f>IF(Table2[[#This Row],[Ship Mode]]=Introduction!$C$42,1,0)</f>
        <v>0</v>
      </c>
      <c r="N1403" s="41">
        <f>IF(Table2[[#This Row],[Ship Mode]]=Introduction!$C$44,1,0)</f>
        <v>1</v>
      </c>
      <c r="O1403" s="41">
        <f>IF(Table2[[#This Row],[Customer Segment]]=Introduction!$D$45,1,0)</f>
        <v>0</v>
      </c>
      <c r="P1403" s="41">
        <f>IF(Table2[[#This Row],[Customer Segment]]=Introduction!$D$42,1,0)</f>
        <v>0</v>
      </c>
      <c r="Q1403" s="41">
        <f>IF(Table2[[#This Row],[Customer Segment]]=Introduction!$D$44,1,0)</f>
        <v>0</v>
      </c>
      <c r="R1403" s="1">
        <v>32.4</v>
      </c>
      <c r="S14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534.14983408728676</v>
      </c>
    </row>
    <row r="1404" spans="1:19" x14ac:dyDescent="0.2">
      <c r="A1404" s="1" t="s">
        <v>46</v>
      </c>
      <c r="B1404" s="1" t="s">
        <v>63</v>
      </c>
      <c r="C1404" s="1" t="s">
        <v>3</v>
      </c>
      <c r="D1404" s="37">
        <v>0.05</v>
      </c>
      <c r="E1404" s="37">
        <v>83.1</v>
      </c>
      <c r="F1404" s="37">
        <v>6.13</v>
      </c>
      <c r="G1404" s="37">
        <v>0.45</v>
      </c>
      <c r="H1404" s="37">
        <v>1152.5277000000001</v>
      </c>
      <c r="I1404" s="42">
        <f>IF(Table2[[#This Row],[Order Priority]]=Introduction!$B$42,1,0)</f>
        <v>0</v>
      </c>
      <c r="J1404" s="42">
        <f>IF(Table2[[#This Row],[Order Priority]]=Introduction!$B$43,1,0)</f>
        <v>0</v>
      </c>
      <c r="K1404" s="42">
        <f>IF(Table2[[#This Row],[Order Priority]]=Introduction!$B$44,1,0)</f>
        <v>0</v>
      </c>
      <c r="L1404" s="42">
        <f>IF(Table2[[#This Row],[Order Priority]]=Introduction!$B$45,1,0)</f>
        <v>0</v>
      </c>
      <c r="M1404" s="42">
        <f>IF(Table2[[#This Row],[Ship Mode]]=Introduction!$C$42,1,0)</f>
        <v>0</v>
      </c>
      <c r="N1404" s="41">
        <f>IF(Table2[[#This Row],[Ship Mode]]=Introduction!$C$44,1,0)</f>
        <v>0</v>
      </c>
      <c r="O1404" s="41">
        <f>IF(Table2[[#This Row],[Customer Segment]]=Introduction!$D$45,1,0)</f>
        <v>1</v>
      </c>
      <c r="P1404" s="41">
        <f>IF(Table2[[#This Row],[Customer Segment]]=Introduction!$D$42,1,0)</f>
        <v>0</v>
      </c>
      <c r="Q1404" s="41">
        <f>IF(Table2[[#This Row],[Customer Segment]]=Introduction!$D$44,1,0)</f>
        <v>0</v>
      </c>
      <c r="R1404" s="34">
        <v>1670.33</v>
      </c>
      <c r="S14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1697.7518394082758</v>
      </c>
    </row>
    <row r="1405" spans="1:19" x14ac:dyDescent="0.2">
      <c r="A1405" s="1" t="s">
        <v>46</v>
      </c>
      <c r="B1405" s="1" t="s">
        <v>14</v>
      </c>
      <c r="C1405" s="1" t="s">
        <v>70</v>
      </c>
      <c r="D1405" s="39">
        <v>0.08</v>
      </c>
      <c r="E1405" s="39">
        <v>13.9</v>
      </c>
      <c r="F1405" s="39">
        <v>7.59</v>
      </c>
      <c r="G1405" s="39">
        <v>0.56000000000000005</v>
      </c>
      <c r="H1405" s="39">
        <v>9.8620000000000001</v>
      </c>
      <c r="I1405" s="42">
        <f>IF(Table2[[#This Row],[Order Priority]]=Introduction!$B$42,1,0)</f>
        <v>0</v>
      </c>
      <c r="J1405" s="42">
        <f>IF(Table2[[#This Row],[Order Priority]]=Introduction!$B$43,1,0)</f>
        <v>0</v>
      </c>
      <c r="K1405" s="42">
        <f>IF(Table2[[#This Row],[Order Priority]]=Introduction!$B$44,1,0)</f>
        <v>0</v>
      </c>
      <c r="L1405" s="42">
        <f>IF(Table2[[#This Row],[Order Priority]]=Introduction!$B$45,1,0)</f>
        <v>0</v>
      </c>
      <c r="M1405" s="42">
        <f>IF(Table2[[#This Row],[Ship Mode]]=Introduction!$C$42,1,0)</f>
        <v>0</v>
      </c>
      <c r="N1405" s="41">
        <f>IF(Table2[[#This Row],[Ship Mode]]=Introduction!$C$44,1,0)</f>
        <v>1</v>
      </c>
      <c r="O1405" s="41">
        <f>IF(Table2[[#This Row],[Customer Segment]]=Introduction!$D$45,1,0)</f>
        <v>0</v>
      </c>
      <c r="P1405" s="41">
        <f>IF(Table2[[#This Row],[Customer Segment]]=Introduction!$D$42,1,0)</f>
        <v>0</v>
      </c>
      <c r="Q1405" s="41">
        <f>IF(Table2[[#This Row],[Customer Segment]]=Introduction!$D$44,1,0)</f>
        <v>0</v>
      </c>
      <c r="R1405" s="1">
        <v>196.41</v>
      </c>
      <c r="S14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514.02800263855829</v>
      </c>
    </row>
    <row r="1406" spans="1:19" x14ac:dyDescent="0.2">
      <c r="A1406" s="1" t="s">
        <v>1</v>
      </c>
      <c r="B1406" s="1" t="s">
        <v>14</v>
      </c>
      <c r="C1406" s="1" t="s">
        <v>15</v>
      </c>
      <c r="D1406" s="37">
        <v>0.05</v>
      </c>
      <c r="E1406" s="37">
        <v>6.48</v>
      </c>
      <c r="F1406" s="37">
        <v>8.73</v>
      </c>
      <c r="G1406" s="37">
        <v>0.37</v>
      </c>
      <c r="H1406" s="37">
        <v>-160.38470000000001</v>
      </c>
      <c r="I1406" s="42">
        <f>IF(Table2[[#This Row],[Order Priority]]=Introduction!$B$42,1,0)</f>
        <v>1</v>
      </c>
      <c r="J1406" s="42">
        <f>IF(Table2[[#This Row],[Order Priority]]=Introduction!$B$43,1,0)</f>
        <v>0</v>
      </c>
      <c r="K1406" s="42">
        <f>IF(Table2[[#This Row],[Order Priority]]=Introduction!$B$44,1,0)</f>
        <v>0</v>
      </c>
      <c r="L1406" s="42">
        <f>IF(Table2[[#This Row],[Order Priority]]=Introduction!$B$45,1,0)</f>
        <v>0</v>
      </c>
      <c r="M1406" s="42">
        <f>IF(Table2[[#This Row],[Ship Mode]]=Introduction!$C$42,1,0)</f>
        <v>0</v>
      </c>
      <c r="N1406" s="41">
        <f>IF(Table2[[#This Row],[Ship Mode]]=Introduction!$C$44,1,0)</f>
        <v>1</v>
      </c>
      <c r="O1406" s="41">
        <f>IF(Table2[[#This Row],[Customer Segment]]=Introduction!$D$45,1,0)</f>
        <v>0</v>
      </c>
      <c r="P1406" s="41">
        <f>IF(Table2[[#This Row],[Customer Segment]]=Introduction!$D$42,1,0)</f>
        <v>1</v>
      </c>
      <c r="Q1406" s="41">
        <f>IF(Table2[[#This Row],[Customer Segment]]=Introduction!$D$44,1,0)</f>
        <v>0</v>
      </c>
      <c r="R1406" s="34">
        <v>232.5</v>
      </c>
      <c r="S14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269.89819639401298</v>
      </c>
    </row>
    <row r="1407" spans="1:19" x14ac:dyDescent="0.2">
      <c r="A1407" s="1" t="s">
        <v>1</v>
      </c>
      <c r="B1407" s="1" t="s">
        <v>14</v>
      </c>
      <c r="C1407" s="1" t="s">
        <v>15</v>
      </c>
      <c r="D1407" s="39">
        <v>0.05</v>
      </c>
      <c r="E1407" s="39">
        <v>6.48</v>
      </c>
      <c r="F1407" s="39">
        <v>8.73</v>
      </c>
      <c r="G1407" s="39">
        <v>0.37</v>
      </c>
      <c r="H1407" s="39">
        <v>-120.59</v>
      </c>
      <c r="I1407" s="42">
        <f>IF(Table2[[#This Row],[Order Priority]]=Introduction!$B$42,1,0)</f>
        <v>1</v>
      </c>
      <c r="J1407" s="42">
        <f>IF(Table2[[#This Row],[Order Priority]]=Introduction!$B$43,1,0)</f>
        <v>0</v>
      </c>
      <c r="K1407" s="42">
        <f>IF(Table2[[#This Row],[Order Priority]]=Introduction!$B$44,1,0)</f>
        <v>0</v>
      </c>
      <c r="L1407" s="42">
        <f>IF(Table2[[#This Row],[Order Priority]]=Introduction!$B$45,1,0)</f>
        <v>0</v>
      </c>
      <c r="M1407" s="42">
        <f>IF(Table2[[#This Row],[Ship Mode]]=Introduction!$C$42,1,0)</f>
        <v>0</v>
      </c>
      <c r="N1407" s="41">
        <f>IF(Table2[[#This Row],[Ship Mode]]=Introduction!$C$44,1,0)</f>
        <v>1</v>
      </c>
      <c r="O1407" s="41">
        <f>IF(Table2[[#This Row],[Customer Segment]]=Introduction!$D$45,1,0)</f>
        <v>0</v>
      </c>
      <c r="P1407" s="41">
        <f>IF(Table2[[#This Row],[Customer Segment]]=Introduction!$D$42,1,0)</f>
        <v>1</v>
      </c>
      <c r="Q1407" s="41">
        <f>IF(Table2[[#This Row],[Customer Segment]]=Introduction!$D$44,1,0)</f>
        <v>0</v>
      </c>
      <c r="R1407" s="1">
        <v>59.79</v>
      </c>
      <c r="S14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310.64899280850244</v>
      </c>
    </row>
    <row r="1408" spans="1:19" x14ac:dyDescent="0.2">
      <c r="A1408" s="1" t="s">
        <v>13</v>
      </c>
      <c r="B1408" s="1" t="s">
        <v>14</v>
      </c>
      <c r="C1408" s="1" t="s">
        <v>70</v>
      </c>
      <c r="D1408" s="37">
        <v>0.02</v>
      </c>
      <c r="E1408" s="37">
        <v>5.98</v>
      </c>
      <c r="F1408" s="37">
        <v>5.15</v>
      </c>
      <c r="G1408" s="37">
        <v>0.36</v>
      </c>
      <c r="H1408" s="37">
        <v>2.14</v>
      </c>
      <c r="I1408" s="42">
        <f>IF(Table2[[#This Row],[Order Priority]]=Introduction!$B$42,1,0)</f>
        <v>0</v>
      </c>
      <c r="J1408" s="42">
        <f>IF(Table2[[#This Row],[Order Priority]]=Introduction!$B$43,1,0)</f>
        <v>1</v>
      </c>
      <c r="K1408" s="42">
        <f>IF(Table2[[#This Row],[Order Priority]]=Introduction!$B$44,1,0)</f>
        <v>0</v>
      </c>
      <c r="L1408" s="42">
        <f>IF(Table2[[#This Row],[Order Priority]]=Introduction!$B$45,1,0)</f>
        <v>0</v>
      </c>
      <c r="M1408" s="42">
        <f>IF(Table2[[#This Row],[Ship Mode]]=Introduction!$C$42,1,0)</f>
        <v>0</v>
      </c>
      <c r="N1408" s="41">
        <f>IF(Table2[[#This Row],[Ship Mode]]=Introduction!$C$44,1,0)</f>
        <v>1</v>
      </c>
      <c r="O1408" s="41">
        <f>IF(Table2[[#This Row],[Customer Segment]]=Introduction!$D$45,1,0)</f>
        <v>0</v>
      </c>
      <c r="P1408" s="41">
        <f>IF(Table2[[#This Row],[Customer Segment]]=Introduction!$D$42,1,0)</f>
        <v>0</v>
      </c>
      <c r="Q1408" s="41">
        <f>IF(Table2[[#This Row],[Customer Segment]]=Introduction!$D$44,1,0)</f>
        <v>0</v>
      </c>
      <c r="R1408" s="34">
        <v>22.85</v>
      </c>
      <c r="S14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83.761611706708806</v>
      </c>
    </row>
    <row r="1409" spans="1:19" x14ac:dyDescent="0.2">
      <c r="A1409" s="1" t="s">
        <v>13</v>
      </c>
      <c r="B1409" s="1" t="s">
        <v>14</v>
      </c>
      <c r="C1409" s="1" t="s">
        <v>70</v>
      </c>
      <c r="D1409" s="39">
        <v>0.05</v>
      </c>
      <c r="E1409" s="39">
        <v>6.48</v>
      </c>
      <c r="F1409" s="39">
        <v>2.74</v>
      </c>
      <c r="G1409" s="39">
        <v>0.71</v>
      </c>
      <c r="H1409" s="39">
        <v>15.096</v>
      </c>
      <c r="I1409" s="42">
        <f>IF(Table2[[#This Row],[Order Priority]]=Introduction!$B$42,1,0)</f>
        <v>0</v>
      </c>
      <c r="J1409" s="42">
        <f>IF(Table2[[#This Row],[Order Priority]]=Introduction!$B$43,1,0)</f>
        <v>1</v>
      </c>
      <c r="K1409" s="42">
        <f>IF(Table2[[#This Row],[Order Priority]]=Introduction!$B$44,1,0)</f>
        <v>0</v>
      </c>
      <c r="L1409" s="42">
        <f>IF(Table2[[#This Row],[Order Priority]]=Introduction!$B$45,1,0)</f>
        <v>0</v>
      </c>
      <c r="M1409" s="42">
        <f>IF(Table2[[#This Row],[Ship Mode]]=Introduction!$C$42,1,0)</f>
        <v>0</v>
      </c>
      <c r="N1409" s="41">
        <f>IF(Table2[[#This Row],[Ship Mode]]=Introduction!$C$44,1,0)</f>
        <v>1</v>
      </c>
      <c r="O1409" s="41">
        <f>IF(Table2[[#This Row],[Customer Segment]]=Introduction!$D$45,1,0)</f>
        <v>0</v>
      </c>
      <c r="P1409" s="41">
        <f>IF(Table2[[#This Row],[Customer Segment]]=Introduction!$D$42,1,0)</f>
        <v>0</v>
      </c>
      <c r="Q1409" s="41">
        <f>IF(Table2[[#This Row],[Customer Segment]]=Introduction!$D$44,1,0)</f>
        <v>0</v>
      </c>
      <c r="R1409" s="1">
        <v>94.27</v>
      </c>
      <c r="S14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303.07384035559119</v>
      </c>
    </row>
    <row r="1410" spans="1:19" x14ac:dyDescent="0.2">
      <c r="A1410" s="1" t="s">
        <v>13</v>
      </c>
      <c r="B1410" s="1" t="s">
        <v>14</v>
      </c>
      <c r="C1410" s="1" t="s">
        <v>70</v>
      </c>
      <c r="D1410" s="37">
        <v>0.09</v>
      </c>
      <c r="E1410" s="37">
        <v>12.53</v>
      </c>
      <c r="F1410" s="37">
        <v>0.5</v>
      </c>
      <c r="G1410" s="37">
        <v>0.38</v>
      </c>
      <c r="H1410" s="37">
        <v>14.9124</v>
      </c>
      <c r="I1410" s="42">
        <f>IF(Table2[[#This Row],[Order Priority]]=Introduction!$B$42,1,0)</f>
        <v>0</v>
      </c>
      <c r="J1410" s="42">
        <f>IF(Table2[[#This Row],[Order Priority]]=Introduction!$B$43,1,0)</f>
        <v>1</v>
      </c>
      <c r="K1410" s="42">
        <f>IF(Table2[[#This Row],[Order Priority]]=Introduction!$B$44,1,0)</f>
        <v>0</v>
      </c>
      <c r="L1410" s="42">
        <f>IF(Table2[[#This Row],[Order Priority]]=Introduction!$B$45,1,0)</f>
        <v>0</v>
      </c>
      <c r="M1410" s="42">
        <f>IF(Table2[[#This Row],[Ship Mode]]=Introduction!$C$42,1,0)</f>
        <v>0</v>
      </c>
      <c r="N1410" s="41">
        <f>IF(Table2[[#This Row],[Ship Mode]]=Introduction!$C$44,1,0)</f>
        <v>1</v>
      </c>
      <c r="O1410" s="41">
        <f>IF(Table2[[#This Row],[Customer Segment]]=Introduction!$D$45,1,0)</f>
        <v>0</v>
      </c>
      <c r="P1410" s="41">
        <f>IF(Table2[[#This Row],[Customer Segment]]=Introduction!$D$42,1,0)</f>
        <v>0</v>
      </c>
      <c r="Q1410" s="41">
        <f>IF(Table2[[#This Row],[Customer Segment]]=Introduction!$D$44,1,0)</f>
        <v>0</v>
      </c>
      <c r="R1410" s="34">
        <v>82.21</v>
      </c>
      <c r="S14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-40.794822864307875</v>
      </c>
    </row>
    <row r="1411" spans="1:19" x14ac:dyDescent="0.2">
      <c r="A1411" s="1" t="s">
        <v>13</v>
      </c>
      <c r="B1411" s="1" t="s">
        <v>63</v>
      </c>
      <c r="C1411" s="1" t="s">
        <v>70</v>
      </c>
      <c r="D1411" s="39">
        <v>0.08</v>
      </c>
      <c r="E1411" s="39">
        <v>65.989999999999995</v>
      </c>
      <c r="F1411" s="39">
        <v>8.99</v>
      </c>
      <c r="G1411" s="39">
        <v>0.55000000000000004</v>
      </c>
      <c r="H1411" s="39">
        <v>-135.226</v>
      </c>
      <c r="I1411" s="42">
        <f>IF(Table2[[#This Row],[Order Priority]]=Introduction!$B$42,1,0)</f>
        <v>0</v>
      </c>
      <c r="J1411" s="42">
        <f>IF(Table2[[#This Row],[Order Priority]]=Introduction!$B$43,1,0)</f>
        <v>1</v>
      </c>
      <c r="K1411" s="42">
        <f>IF(Table2[[#This Row],[Order Priority]]=Introduction!$B$44,1,0)</f>
        <v>0</v>
      </c>
      <c r="L1411" s="42">
        <f>IF(Table2[[#This Row],[Order Priority]]=Introduction!$B$45,1,0)</f>
        <v>0</v>
      </c>
      <c r="M1411" s="42">
        <f>IF(Table2[[#This Row],[Ship Mode]]=Introduction!$C$42,1,0)</f>
        <v>0</v>
      </c>
      <c r="N1411" s="41">
        <f>IF(Table2[[#This Row],[Ship Mode]]=Introduction!$C$44,1,0)</f>
        <v>0</v>
      </c>
      <c r="O1411" s="41">
        <f>IF(Table2[[#This Row],[Customer Segment]]=Introduction!$D$45,1,0)</f>
        <v>0</v>
      </c>
      <c r="P1411" s="41">
        <f>IF(Table2[[#This Row],[Customer Segment]]=Introduction!$D$42,1,0)</f>
        <v>0</v>
      </c>
      <c r="Q1411" s="41">
        <f>IF(Table2[[#This Row],[Customer Segment]]=Introduction!$D$44,1,0)</f>
        <v>0</v>
      </c>
      <c r="R1411" s="1">
        <v>417.47</v>
      </c>
      <c r="S14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273.31096106255495</v>
      </c>
    </row>
    <row r="1412" spans="1:19" x14ac:dyDescent="0.2">
      <c r="A1412" s="1" t="s">
        <v>13</v>
      </c>
      <c r="B1412" s="1" t="s">
        <v>14</v>
      </c>
      <c r="C1412" s="1" t="s">
        <v>15</v>
      </c>
      <c r="D1412" s="37">
        <v>0</v>
      </c>
      <c r="E1412" s="37">
        <v>99.99</v>
      </c>
      <c r="F1412" s="37">
        <v>19.989999999999998</v>
      </c>
      <c r="G1412" s="37">
        <v>0.52</v>
      </c>
      <c r="H1412" s="37">
        <v>25.913820000000001</v>
      </c>
      <c r="I1412" s="42">
        <f>IF(Table2[[#This Row],[Order Priority]]=Introduction!$B$42,1,0)</f>
        <v>0</v>
      </c>
      <c r="J1412" s="42">
        <f>IF(Table2[[#This Row],[Order Priority]]=Introduction!$B$43,1,0)</f>
        <v>1</v>
      </c>
      <c r="K1412" s="42">
        <f>IF(Table2[[#This Row],[Order Priority]]=Introduction!$B$44,1,0)</f>
        <v>0</v>
      </c>
      <c r="L1412" s="42">
        <f>IF(Table2[[#This Row],[Order Priority]]=Introduction!$B$45,1,0)</f>
        <v>0</v>
      </c>
      <c r="M1412" s="42">
        <f>IF(Table2[[#This Row],[Ship Mode]]=Introduction!$C$42,1,0)</f>
        <v>0</v>
      </c>
      <c r="N1412" s="41">
        <f>IF(Table2[[#This Row],[Ship Mode]]=Introduction!$C$44,1,0)</f>
        <v>1</v>
      </c>
      <c r="O1412" s="41">
        <f>IF(Table2[[#This Row],[Customer Segment]]=Introduction!$D$45,1,0)</f>
        <v>0</v>
      </c>
      <c r="P1412" s="41">
        <f>IF(Table2[[#This Row],[Customer Segment]]=Introduction!$D$42,1,0)</f>
        <v>1</v>
      </c>
      <c r="Q1412" s="41">
        <f>IF(Table2[[#This Row],[Customer Segment]]=Introduction!$D$44,1,0)</f>
        <v>0</v>
      </c>
      <c r="R1412" s="34">
        <v>647.07000000000005</v>
      </c>
      <c r="S14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930.0947897767835</v>
      </c>
    </row>
    <row r="1413" spans="1:19" x14ac:dyDescent="0.2">
      <c r="A1413" s="1" t="s">
        <v>13</v>
      </c>
      <c r="B1413" s="1" t="s">
        <v>14</v>
      </c>
      <c r="C1413" s="1" t="s">
        <v>15</v>
      </c>
      <c r="D1413" s="39">
        <v>0.06</v>
      </c>
      <c r="E1413" s="39">
        <v>13.99</v>
      </c>
      <c r="F1413" s="39">
        <v>7.51</v>
      </c>
      <c r="G1413" s="39">
        <v>0.39</v>
      </c>
      <c r="H1413" s="39">
        <v>6.4832400000000003</v>
      </c>
      <c r="I1413" s="42">
        <f>IF(Table2[[#This Row],[Order Priority]]=Introduction!$B$42,1,0)</f>
        <v>0</v>
      </c>
      <c r="J1413" s="42">
        <f>IF(Table2[[#This Row],[Order Priority]]=Introduction!$B$43,1,0)</f>
        <v>1</v>
      </c>
      <c r="K1413" s="42">
        <f>IF(Table2[[#This Row],[Order Priority]]=Introduction!$B$44,1,0)</f>
        <v>0</v>
      </c>
      <c r="L1413" s="42">
        <f>IF(Table2[[#This Row],[Order Priority]]=Introduction!$B$45,1,0)</f>
        <v>0</v>
      </c>
      <c r="M1413" s="42">
        <f>IF(Table2[[#This Row],[Ship Mode]]=Introduction!$C$42,1,0)</f>
        <v>0</v>
      </c>
      <c r="N1413" s="41">
        <f>IF(Table2[[#This Row],[Ship Mode]]=Introduction!$C$44,1,0)</f>
        <v>1</v>
      </c>
      <c r="O1413" s="41">
        <f>IF(Table2[[#This Row],[Customer Segment]]=Introduction!$D$45,1,0)</f>
        <v>0</v>
      </c>
      <c r="P1413" s="41">
        <f>IF(Table2[[#This Row],[Customer Segment]]=Introduction!$D$42,1,0)</f>
        <v>1</v>
      </c>
      <c r="Q1413" s="41">
        <f>IF(Table2[[#This Row],[Customer Segment]]=Introduction!$D$44,1,0)</f>
        <v>0</v>
      </c>
      <c r="R1413" s="1">
        <v>287.99</v>
      </c>
      <c r="S14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148.10101113702402</v>
      </c>
    </row>
    <row r="1414" spans="1:19" x14ac:dyDescent="0.2">
      <c r="A1414" s="1" t="s">
        <v>13</v>
      </c>
      <c r="B1414" s="1" t="s">
        <v>14</v>
      </c>
      <c r="C1414" s="1" t="s">
        <v>15</v>
      </c>
      <c r="D1414" s="37">
        <v>0.06</v>
      </c>
      <c r="E1414" s="37">
        <v>15.04</v>
      </c>
      <c r="F1414" s="37">
        <v>1.97</v>
      </c>
      <c r="G1414" s="37">
        <v>0.39</v>
      </c>
      <c r="H1414" s="37">
        <v>2.3319999999999999</v>
      </c>
      <c r="I1414" s="42">
        <f>IF(Table2[[#This Row],[Order Priority]]=Introduction!$B$42,1,0)</f>
        <v>0</v>
      </c>
      <c r="J1414" s="42">
        <f>IF(Table2[[#This Row],[Order Priority]]=Introduction!$B$43,1,0)</f>
        <v>1</v>
      </c>
      <c r="K1414" s="42">
        <f>IF(Table2[[#This Row],[Order Priority]]=Introduction!$B$44,1,0)</f>
        <v>0</v>
      </c>
      <c r="L1414" s="42">
        <f>IF(Table2[[#This Row],[Order Priority]]=Introduction!$B$45,1,0)</f>
        <v>0</v>
      </c>
      <c r="M1414" s="42">
        <f>IF(Table2[[#This Row],[Ship Mode]]=Introduction!$C$42,1,0)</f>
        <v>0</v>
      </c>
      <c r="N1414" s="41">
        <f>IF(Table2[[#This Row],[Ship Mode]]=Introduction!$C$44,1,0)</f>
        <v>1</v>
      </c>
      <c r="O1414" s="41">
        <f>IF(Table2[[#This Row],[Customer Segment]]=Introduction!$D$45,1,0)</f>
        <v>0</v>
      </c>
      <c r="P1414" s="41">
        <f>IF(Table2[[#This Row],[Customer Segment]]=Introduction!$D$42,1,0)</f>
        <v>1</v>
      </c>
      <c r="Q1414" s="41">
        <f>IF(Table2[[#This Row],[Customer Segment]]=Introduction!$D$44,1,0)</f>
        <v>0</v>
      </c>
      <c r="R1414" s="34">
        <v>46.86</v>
      </c>
      <c r="S14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-5.9821027699493143</v>
      </c>
    </row>
    <row r="1415" spans="1:19" x14ac:dyDescent="0.2">
      <c r="A1415" s="1" t="s">
        <v>13</v>
      </c>
      <c r="B1415" s="1" t="s">
        <v>14</v>
      </c>
      <c r="C1415" s="1" t="s">
        <v>70</v>
      </c>
      <c r="D1415" s="39">
        <v>0.03</v>
      </c>
      <c r="E1415" s="39">
        <v>17.48</v>
      </c>
      <c r="F1415" s="39">
        <v>1.99</v>
      </c>
      <c r="G1415" s="39">
        <v>0.45</v>
      </c>
      <c r="H1415" s="39">
        <v>710.80740000000003</v>
      </c>
      <c r="I1415" s="42">
        <f>IF(Table2[[#This Row],[Order Priority]]=Introduction!$B$42,1,0)</f>
        <v>0</v>
      </c>
      <c r="J1415" s="42">
        <f>IF(Table2[[#This Row],[Order Priority]]=Introduction!$B$43,1,0)</f>
        <v>1</v>
      </c>
      <c r="K1415" s="42">
        <f>IF(Table2[[#This Row],[Order Priority]]=Introduction!$B$44,1,0)</f>
        <v>0</v>
      </c>
      <c r="L1415" s="42">
        <f>IF(Table2[[#This Row],[Order Priority]]=Introduction!$B$45,1,0)</f>
        <v>0</v>
      </c>
      <c r="M1415" s="42">
        <f>IF(Table2[[#This Row],[Ship Mode]]=Introduction!$C$42,1,0)</f>
        <v>0</v>
      </c>
      <c r="N1415" s="41">
        <f>IF(Table2[[#This Row],[Ship Mode]]=Introduction!$C$44,1,0)</f>
        <v>1</v>
      </c>
      <c r="O1415" s="41">
        <f>IF(Table2[[#This Row],[Customer Segment]]=Introduction!$D$45,1,0)</f>
        <v>0</v>
      </c>
      <c r="P1415" s="41">
        <f>IF(Table2[[#This Row],[Customer Segment]]=Introduction!$D$42,1,0)</f>
        <v>0</v>
      </c>
      <c r="Q1415" s="41">
        <f>IF(Table2[[#This Row],[Customer Segment]]=Introduction!$D$44,1,0)</f>
        <v>0</v>
      </c>
      <c r="R1415" s="1">
        <v>537.79999999999995</v>
      </c>
      <c r="S14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826.34460555343594</v>
      </c>
    </row>
    <row r="1416" spans="1:19" x14ac:dyDescent="0.2">
      <c r="A1416" s="1" t="s">
        <v>23</v>
      </c>
      <c r="B1416" s="1" t="s">
        <v>14</v>
      </c>
      <c r="C1416" s="1" t="s">
        <v>3</v>
      </c>
      <c r="D1416" s="37">
        <v>0.09</v>
      </c>
      <c r="E1416" s="37">
        <v>7.64</v>
      </c>
      <c r="F1416" s="37">
        <v>5.83</v>
      </c>
      <c r="G1416" s="37">
        <v>0.36</v>
      </c>
      <c r="H1416" s="37">
        <v>4.032</v>
      </c>
      <c r="I1416" s="42">
        <f>IF(Table2[[#This Row],[Order Priority]]=Introduction!$B$42,1,0)</f>
        <v>0</v>
      </c>
      <c r="J1416" s="42">
        <f>IF(Table2[[#This Row],[Order Priority]]=Introduction!$B$43,1,0)</f>
        <v>0</v>
      </c>
      <c r="K1416" s="42">
        <f>IF(Table2[[#This Row],[Order Priority]]=Introduction!$B$44,1,0)</f>
        <v>1</v>
      </c>
      <c r="L1416" s="42">
        <f>IF(Table2[[#This Row],[Order Priority]]=Introduction!$B$45,1,0)</f>
        <v>0</v>
      </c>
      <c r="M1416" s="42">
        <f>IF(Table2[[#This Row],[Ship Mode]]=Introduction!$C$42,1,0)</f>
        <v>0</v>
      </c>
      <c r="N1416" s="41">
        <f>IF(Table2[[#This Row],[Ship Mode]]=Introduction!$C$44,1,0)</f>
        <v>1</v>
      </c>
      <c r="O1416" s="41">
        <f>IF(Table2[[#This Row],[Customer Segment]]=Introduction!$D$45,1,0)</f>
        <v>1</v>
      </c>
      <c r="P1416" s="41">
        <f>IF(Table2[[#This Row],[Customer Segment]]=Introduction!$D$42,1,0)</f>
        <v>0</v>
      </c>
      <c r="Q1416" s="41">
        <f>IF(Table2[[#This Row],[Customer Segment]]=Introduction!$D$44,1,0)</f>
        <v>0</v>
      </c>
      <c r="R1416" s="34">
        <v>72.83</v>
      </c>
      <c r="S14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136.6563605302581</v>
      </c>
    </row>
    <row r="1417" spans="1:19" x14ac:dyDescent="0.2">
      <c r="A1417" s="1" t="s">
        <v>23</v>
      </c>
      <c r="B1417" s="1" t="s">
        <v>14</v>
      </c>
      <c r="C1417" s="1" t="s">
        <v>47</v>
      </c>
      <c r="D1417" s="39">
        <v>0.08</v>
      </c>
      <c r="E1417" s="39">
        <v>6.48</v>
      </c>
      <c r="F1417" s="39">
        <v>2.74</v>
      </c>
      <c r="G1417" s="39">
        <v>0.71</v>
      </c>
      <c r="H1417" s="39">
        <v>-82.64</v>
      </c>
      <c r="I1417" s="42">
        <f>IF(Table2[[#This Row],[Order Priority]]=Introduction!$B$42,1,0)</f>
        <v>0</v>
      </c>
      <c r="J1417" s="42">
        <f>IF(Table2[[#This Row],[Order Priority]]=Introduction!$B$43,1,0)</f>
        <v>0</v>
      </c>
      <c r="K1417" s="42">
        <f>IF(Table2[[#This Row],[Order Priority]]=Introduction!$B$44,1,0)</f>
        <v>1</v>
      </c>
      <c r="L1417" s="42">
        <f>IF(Table2[[#This Row],[Order Priority]]=Introduction!$B$45,1,0)</f>
        <v>0</v>
      </c>
      <c r="M1417" s="42">
        <f>IF(Table2[[#This Row],[Ship Mode]]=Introduction!$C$42,1,0)</f>
        <v>0</v>
      </c>
      <c r="N1417" s="41">
        <f>IF(Table2[[#This Row],[Ship Mode]]=Introduction!$C$44,1,0)</f>
        <v>1</v>
      </c>
      <c r="O1417" s="41">
        <f>IF(Table2[[#This Row],[Customer Segment]]=Introduction!$D$45,1,0)</f>
        <v>0</v>
      </c>
      <c r="P1417" s="41">
        <f>IF(Table2[[#This Row],[Customer Segment]]=Introduction!$D$42,1,0)</f>
        <v>0</v>
      </c>
      <c r="Q1417" s="41">
        <f>IF(Table2[[#This Row],[Customer Segment]]=Introduction!$D$44,1,0)</f>
        <v>1</v>
      </c>
      <c r="R1417" s="1">
        <v>113.68</v>
      </c>
      <c r="S14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295.86039783063541</v>
      </c>
    </row>
    <row r="1418" spans="1:19" x14ac:dyDescent="0.2">
      <c r="A1418" s="1" t="s">
        <v>92</v>
      </c>
      <c r="B1418" s="1" t="s">
        <v>14</v>
      </c>
      <c r="C1418" s="1" t="s">
        <v>3</v>
      </c>
      <c r="D1418" s="37">
        <v>0.04</v>
      </c>
      <c r="E1418" s="37">
        <v>95.43</v>
      </c>
      <c r="F1418" s="37">
        <v>19.989999999999998</v>
      </c>
      <c r="G1418" s="37">
        <v>0.79</v>
      </c>
      <c r="H1418" s="37">
        <v>13.536</v>
      </c>
      <c r="I1418" s="42">
        <f>IF(Table2[[#This Row],[Order Priority]]=Introduction!$B$42,1,0)</f>
        <v>0</v>
      </c>
      <c r="J1418" s="42">
        <f>IF(Table2[[#This Row],[Order Priority]]=Introduction!$B$43,1,0)</f>
        <v>0</v>
      </c>
      <c r="K1418" s="42">
        <f>IF(Table2[[#This Row],[Order Priority]]=Introduction!$B$44,1,0)</f>
        <v>0</v>
      </c>
      <c r="L1418" s="42">
        <f>IF(Table2[[#This Row],[Order Priority]]=Introduction!$B$45,1,0)</f>
        <v>1</v>
      </c>
      <c r="M1418" s="42">
        <f>IF(Table2[[#This Row],[Ship Mode]]=Introduction!$C$42,1,0)</f>
        <v>0</v>
      </c>
      <c r="N1418" s="41">
        <f>IF(Table2[[#This Row],[Ship Mode]]=Introduction!$C$44,1,0)</f>
        <v>1</v>
      </c>
      <c r="O1418" s="41">
        <f>IF(Table2[[#This Row],[Customer Segment]]=Introduction!$D$45,1,0)</f>
        <v>1</v>
      </c>
      <c r="P1418" s="41">
        <f>IF(Table2[[#This Row],[Customer Segment]]=Introduction!$D$42,1,0)</f>
        <v>0</v>
      </c>
      <c r="Q1418" s="41">
        <f>IF(Table2[[#This Row],[Customer Segment]]=Introduction!$D$44,1,0)</f>
        <v>0</v>
      </c>
      <c r="R1418" s="34">
        <v>3251.76</v>
      </c>
      <c r="S14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1136.2691143078425</v>
      </c>
    </row>
    <row r="1419" spans="1:19" x14ac:dyDescent="0.2">
      <c r="A1419" s="1" t="s">
        <v>13</v>
      </c>
      <c r="B1419" s="1" t="s">
        <v>2</v>
      </c>
      <c r="C1419" s="1" t="s">
        <v>70</v>
      </c>
      <c r="D1419" s="39">
        <v>0.01</v>
      </c>
      <c r="E1419" s="39">
        <v>500.98</v>
      </c>
      <c r="F1419" s="39">
        <v>26</v>
      </c>
      <c r="G1419" s="39">
        <v>0.6</v>
      </c>
      <c r="H1419" s="39">
        <v>5078.5379999999996</v>
      </c>
      <c r="I1419" s="42">
        <f>IF(Table2[[#This Row],[Order Priority]]=Introduction!$B$42,1,0)</f>
        <v>0</v>
      </c>
      <c r="J1419" s="42">
        <f>IF(Table2[[#This Row],[Order Priority]]=Introduction!$B$43,1,0)</f>
        <v>1</v>
      </c>
      <c r="K1419" s="42">
        <f>IF(Table2[[#This Row],[Order Priority]]=Introduction!$B$44,1,0)</f>
        <v>0</v>
      </c>
      <c r="L1419" s="42">
        <f>IF(Table2[[#This Row],[Order Priority]]=Introduction!$B$45,1,0)</f>
        <v>0</v>
      </c>
      <c r="M1419" s="42">
        <f>IF(Table2[[#This Row],[Ship Mode]]=Introduction!$C$42,1,0)</f>
        <v>1</v>
      </c>
      <c r="N1419" s="41">
        <f>IF(Table2[[#This Row],[Ship Mode]]=Introduction!$C$44,1,0)</f>
        <v>0</v>
      </c>
      <c r="O1419" s="41">
        <f>IF(Table2[[#This Row],[Customer Segment]]=Introduction!$D$45,1,0)</f>
        <v>0</v>
      </c>
      <c r="P1419" s="41">
        <f>IF(Table2[[#This Row],[Customer Segment]]=Introduction!$D$42,1,0)</f>
        <v>0</v>
      </c>
      <c r="Q1419" s="41">
        <f>IF(Table2[[#This Row],[Customer Segment]]=Introduction!$D$44,1,0)</f>
        <v>0</v>
      </c>
      <c r="R1419" s="1">
        <v>7360.2</v>
      </c>
      <c r="S14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7811.8509110712957</v>
      </c>
    </row>
    <row r="1420" spans="1:19" x14ac:dyDescent="0.2">
      <c r="A1420" s="1" t="s">
        <v>13</v>
      </c>
      <c r="B1420" s="1" t="s">
        <v>14</v>
      </c>
      <c r="C1420" s="1" t="s">
        <v>70</v>
      </c>
      <c r="D1420" s="37">
        <v>0.08</v>
      </c>
      <c r="E1420" s="37">
        <v>9.77</v>
      </c>
      <c r="F1420" s="37">
        <v>6.02</v>
      </c>
      <c r="G1420" s="37">
        <v>0.48</v>
      </c>
      <c r="H1420" s="37">
        <v>23.276</v>
      </c>
      <c r="I1420" s="42">
        <f>IF(Table2[[#This Row],[Order Priority]]=Introduction!$B$42,1,0)</f>
        <v>0</v>
      </c>
      <c r="J1420" s="42">
        <f>IF(Table2[[#This Row],[Order Priority]]=Introduction!$B$43,1,0)</f>
        <v>1</v>
      </c>
      <c r="K1420" s="42">
        <f>IF(Table2[[#This Row],[Order Priority]]=Introduction!$B$44,1,0)</f>
        <v>0</v>
      </c>
      <c r="L1420" s="42">
        <f>IF(Table2[[#This Row],[Order Priority]]=Introduction!$B$45,1,0)</f>
        <v>0</v>
      </c>
      <c r="M1420" s="42">
        <f>IF(Table2[[#This Row],[Ship Mode]]=Introduction!$C$42,1,0)</f>
        <v>0</v>
      </c>
      <c r="N1420" s="41">
        <f>IF(Table2[[#This Row],[Ship Mode]]=Introduction!$C$44,1,0)</f>
        <v>1</v>
      </c>
      <c r="O1420" s="41">
        <f>IF(Table2[[#This Row],[Customer Segment]]=Introduction!$D$45,1,0)</f>
        <v>0</v>
      </c>
      <c r="P1420" s="41">
        <f>IF(Table2[[#This Row],[Customer Segment]]=Introduction!$D$42,1,0)</f>
        <v>0</v>
      </c>
      <c r="Q1420" s="41">
        <f>IF(Table2[[#This Row],[Customer Segment]]=Introduction!$D$44,1,0)</f>
        <v>0</v>
      </c>
      <c r="R1420" s="34">
        <v>89.06</v>
      </c>
      <c r="S14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201.41811435471411</v>
      </c>
    </row>
    <row r="1421" spans="1:19" x14ac:dyDescent="0.2">
      <c r="A1421" s="1" t="s">
        <v>13</v>
      </c>
      <c r="B1421" s="1" t="s">
        <v>14</v>
      </c>
      <c r="C1421" s="1" t="s">
        <v>70</v>
      </c>
      <c r="D1421" s="39">
        <v>0.09</v>
      </c>
      <c r="E1421" s="39">
        <v>3.28</v>
      </c>
      <c r="F1421" s="39">
        <v>0.98</v>
      </c>
      <c r="G1421" s="39">
        <v>0.59</v>
      </c>
      <c r="H1421" s="39">
        <v>17.754000000000001</v>
      </c>
      <c r="I1421" s="42">
        <f>IF(Table2[[#This Row],[Order Priority]]=Introduction!$B$42,1,0)</f>
        <v>0</v>
      </c>
      <c r="J1421" s="42">
        <f>IF(Table2[[#This Row],[Order Priority]]=Introduction!$B$43,1,0)</f>
        <v>1</v>
      </c>
      <c r="K1421" s="42">
        <f>IF(Table2[[#This Row],[Order Priority]]=Introduction!$B$44,1,0)</f>
        <v>0</v>
      </c>
      <c r="L1421" s="42">
        <f>IF(Table2[[#This Row],[Order Priority]]=Introduction!$B$45,1,0)</f>
        <v>0</v>
      </c>
      <c r="M1421" s="42">
        <f>IF(Table2[[#This Row],[Ship Mode]]=Introduction!$C$42,1,0)</f>
        <v>0</v>
      </c>
      <c r="N1421" s="41">
        <f>IF(Table2[[#This Row],[Ship Mode]]=Introduction!$C$44,1,0)</f>
        <v>1</v>
      </c>
      <c r="O1421" s="41">
        <f>IF(Table2[[#This Row],[Customer Segment]]=Introduction!$D$45,1,0)</f>
        <v>0</v>
      </c>
      <c r="P1421" s="41">
        <f>IF(Table2[[#This Row],[Customer Segment]]=Introduction!$D$42,1,0)</f>
        <v>0</v>
      </c>
      <c r="Q1421" s="41">
        <f>IF(Table2[[#This Row],[Customer Segment]]=Introduction!$D$44,1,0)</f>
        <v>0</v>
      </c>
      <c r="R1421" s="1">
        <v>134.97</v>
      </c>
      <c r="S14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120.94867145644773</v>
      </c>
    </row>
    <row r="1422" spans="1:19" x14ac:dyDescent="0.2">
      <c r="A1422" s="1" t="s">
        <v>13</v>
      </c>
      <c r="B1422" s="1" t="s">
        <v>14</v>
      </c>
      <c r="C1422" s="1" t="s">
        <v>15</v>
      </c>
      <c r="D1422" s="37">
        <v>0.03</v>
      </c>
      <c r="E1422" s="37">
        <v>2.16</v>
      </c>
      <c r="F1422" s="37">
        <v>6.05</v>
      </c>
      <c r="G1422" s="37">
        <v>0.37</v>
      </c>
      <c r="H1422" s="37">
        <v>-90.585499999999996</v>
      </c>
      <c r="I1422" s="42">
        <f>IF(Table2[[#This Row],[Order Priority]]=Introduction!$B$42,1,0)</f>
        <v>0</v>
      </c>
      <c r="J1422" s="42">
        <f>IF(Table2[[#This Row],[Order Priority]]=Introduction!$B$43,1,0)</f>
        <v>1</v>
      </c>
      <c r="K1422" s="42">
        <f>IF(Table2[[#This Row],[Order Priority]]=Introduction!$B$44,1,0)</f>
        <v>0</v>
      </c>
      <c r="L1422" s="42">
        <f>IF(Table2[[#This Row],[Order Priority]]=Introduction!$B$45,1,0)</f>
        <v>0</v>
      </c>
      <c r="M1422" s="42">
        <f>IF(Table2[[#This Row],[Ship Mode]]=Introduction!$C$42,1,0)</f>
        <v>0</v>
      </c>
      <c r="N1422" s="41">
        <f>IF(Table2[[#This Row],[Ship Mode]]=Introduction!$C$44,1,0)</f>
        <v>1</v>
      </c>
      <c r="O1422" s="41">
        <f>IF(Table2[[#This Row],[Customer Segment]]=Introduction!$D$45,1,0)</f>
        <v>0</v>
      </c>
      <c r="P1422" s="41">
        <f>IF(Table2[[#This Row],[Customer Segment]]=Introduction!$D$42,1,0)</f>
        <v>1</v>
      </c>
      <c r="Q1422" s="41">
        <f>IF(Table2[[#This Row],[Customer Segment]]=Introduction!$D$44,1,0)</f>
        <v>0</v>
      </c>
      <c r="R1422" s="34">
        <v>17.309999999999999</v>
      </c>
      <c r="S14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-25.51729666737193</v>
      </c>
    </row>
    <row r="1423" spans="1:19" x14ac:dyDescent="0.2">
      <c r="A1423" s="1" t="s">
        <v>13</v>
      </c>
      <c r="B1423" s="1" t="s">
        <v>14</v>
      </c>
      <c r="C1423" s="1" t="s">
        <v>15</v>
      </c>
      <c r="D1423" s="39">
        <v>0.03</v>
      </c>
      <c r="E1423" s="39">
        <v>9.7100000000000009</v>
      </c>
      <c r="F1423" s="39">
        <v>9.4499999999999993</v>
      </c>
      <c r="G1423" s="39">
        <v>0.6</v>
      </c>
      <c r="H1423" s="39">
        <v>-36.9</v>
      </c>
      <c r="I1423" s="42">
        <f>IF(Table2[[#This Row],[Order Priority]]=Introduction!$B$42,1,0)</f>
        <v>0</v>
      </c>
      <c r="J1423" s="42">
        <f>IF(Table2[[#This Row],[Order Priority]]=Introduction!$B$43,1,0)</f>
        <v>1</v>
      </c>
      <c r="K1423" s="42">
        <f>IF(Table2[[#This Row],[Order Priority]]=Introduction!$B$44,1,0)</f>
        <v>0</v>
      </c>
      <c r="L1423" s="42">
        <f>IF(Table2[[#This Row],[Order Priority]]=Introduction!$B$45,1,0)</f>
        <v>0</v>
      </c>
      <c r="M1423" s="42">
        <f>IF(Table2[[#This Row],[Ship Mode]]=Introduction!$C$42,1,0)</f>
        <v>0</v>
      </c>
      <c r="N1423" s="41">
        <f>IF(Table2[[#This Row],[Ship Mode]]=Introduction!$C$44,1,0)</f>
        <v>1</v>
      </c>
      <c r="O1423" s="41">
        <f>IF(Table2[[#This Row],[Customer Segment]]=Introduction!$D$45,1,0)</f>
        <v>0</v>
      </c>
      <c r="P1423" s="41">
        <f>IF(Table2[[#This Row],[Customer Segment]]=Introduction!$D$42,1,0)</f>
        <v>1</v>
      </c>
      <c r="Q1423" s="41">
        <f>IF(Table2[[#This Row],[Customer Segment]]=Introduction!$D$44,1,0)</f>
        <v>0</v>
      </c>
      <c r="R1423" s="1">
        <v>23.56</v>
      </c>
      <c r="S14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338.25957406031142</v>
      </c>
    </row>
    <row r="1424" spans="1:19" x14ac:dyDescent="0.2">
      <c r="A1424" s="1" t="s">
        <v>13</v>
      </c>
      <c r="B1424" s="1" t="s">
        <v>63</v>
      </c>
      <c r="C1424" s="1" t="s">
        <v>15</v>
      </c>
      <c r="D1424" s="37">
        <v>0.09</v>
      </c>
      <c r="E1424" s="37">
        <v>1.74</v>
      </c>
      <c r="F1424" s="37">
        <v>4.08</v>
      </c>
      <c r="G1424" s="37">
        <v>0.53</v>
      </c>
      <c r="H1424" s="37">
        <v>608.26199999999994</v>
      </c>
      <c r="I1424" s="42">
        <f>IF(Table2[[#This Row],[Order Priority]]=Introduction!$B$42,1,0)</f>
        <v>0</v>
      </c>
      <c r="J1424" s="42">
        <f>IF(Table2[[#This Row],[Order Priority]]=Introduction!$B$43,1,0)</f>
        <v>1</v>
      </c>
      <c r="K1424" s="42">
        <f>IF(Table2[[#This Row],[Order Priority]]=Introduction!$B$44,1,0)</f>
        <v>0</v>
      </c>
      <c r="L1424" s="42">
        <f>IF(Table2[[#This Row],[Order Priority]]=Introduction!$B$45,1,0)</f>
        <v>0</v>
      </c>
      <c r="M1424" s="42">
        <f>IF(Table2[[#This Row],[Ship Mode]]=Introduction!$C$42,1,0)</f>
        <v>0</v>
      </c>
      <c r="N1424" s="41">
        <f>IF(Table2[[#This Row],[Ship Mode]]=Introduction!$C$44,1,0)</f>
        <v>0</v>
      </c>
      <c r="O1424" s="41">
        <f>IF(Table2[[#This Row],[Customer Segment]]=Introduction!$D$45,1,0)</f>
        <v>0</v>
      </c>
      <c r="P1424" s="41">
        <f>IF(Table2[[#This Row],[Customer Segment]]=Introduction!$D$42,1,0)</f>
        <v>1</v>
      </c>
      <c r="Q1424" s="41">
        <f>IF(Table2[[#This Row],[Customer Segment]]=Introduction!$D$44,1,0)</f>
        <v>0</v>
      </c>
      <c r="R1424" s="34">
        <v>10.41</v>
      </c>
      <c r="S14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645.47827380577758</v>
      </c>
    </row>
    <row r="1425" spans="1:19" x14ac:dyDescent="0.2">
      <c r="A1425" s="1" t="s">
        <v>13</v>
      </c>
      <c r="B1425" s="1" t="s">
        <v>2</v>
      </c>
      <c r="C1425" s="1" t="s">
        <v>15</v>
      </c>
      <c r="D1425" s="39">
        <v>0.08</v>
      </c>
      <c r="E1425" s="39">
        <v>227.55</v>
      </c>
      <c r="F1425" s="39">
        <v>32.479999999999997</v>
      </c>
      <c r="G1425" s="39">
        <v>0.68</v>
      </c>
      <c r="H1425" s="39">
        <v>-570.16959999999995</v>
      </c>
      <c r="I1425" s="42">
        <f>IF(Table2[[#This Row],[Order Priority]]=Introduction!$B$42,1,0)</f>
        <v>0</v>
      </c>
      <c r="J1425" s="42">
        <f>IF(Table2[[#This Row],[Order Priority]]=Introduction!$B$43,1,0)</f>
        <v>1</v>
      </c>
      <c r="K1425" s="42">
        <f>IF(Table2[[#This Row],[Order Priority]]=Introduction!$B$44,1,0)</f>
        <v>0</v>
      </c>
      <c r="L1425" s="42">
        <f>IF(Table2[[#This Row],[Order Priority]]=Introduction!$B$45,1,0)</f>
        <v>0</v>
      </c>
      <c r="M1425" s="42">
        <f>IF(Table2[[#This Row],[Ship Mode]]=Introduction!$C$42,1,0)</f>
        <v>1</v>
      </c>
      <c r="N1425" s="41">
        <f>IF(Table2[[#This Row],[Ship Mode]]=Introduction!$C$44,1,0)</f>
        <v>0</v>
      </c>
      <c r="O1425" s="41">
        <f>IF(Table2[[#This Row],[Customer Segment]]=Introduction!$D$45,1,0)</f>
        <v>0</v>
      </c>
      <c r="P1425" s="41">
        <f>IF(Table2[[#This Row],[Customer Segment]]=Introduction!$D$42,1,0)</f>
        <v>1</v>
      </c>
      <c r="Q1425" s="41">
        <f>IF(Table2[[#This Row],[Customer Segment]]=Introduction!$D$44,1,0)</f>
        <v>0</v>
      </c>
      <c r="R1425" s="1">
        <v>2849.64</v>
      </c>
      <c r="S14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1341.1280275564261</v>
      </c>
    </row>
    <row r="1426" spans="1:19" x14ac:dyDescent="0.2">
      <c r="A1426" s="1" t="s">
        <v>23</v>
      </c>
      <c r="B1426" s="1" t="s">
        <v>63</v>
      </c>
      <c r="C1426" s="1" t="s">
        <v>15</v>
      </c>
      <c r="D1426" s="37">
        <v>0.01</v>
      </c>
      <c r="E1426" s="37">
        <v>15.67</v>
      </c>
      <c r="F1426" s="37">
        <v>1.39</v>
      </c>
      <c r="G1426" s="37">
        <v>0.38</v>
      </c>
      <c r="H1426" s="37">
        <v>-273.98</v>
      </c>
      <c r="I1426" s="42">
        <f>IF(Table2[[#This Row],[Order Priority]]=Introduction!$B$42,1,0)</f>
        <v>0</v>
      </c>
      <c r="J1426" s="42">
        <f>IF(Table2[[#This Row],[Order Priority]]=Introduction!$B$43,1,0)</f>
        <v>0</v>
      </c>
      <c r="K1426" s="42">
        <f>IF(Table2[[#This Row],[Order Priority]]=Introduction!$B$44,1,0)</f>
        <v>1</v>
      </c>
      <c r="L1426" s="42">
        <f>IF(Table2[[#This Row],[Order Priority]]=Introduction!$B$45,1,0)</f>
        <v>0</v>
      </c>
      <c r="M1426" s="42">
        <f>IF(Table2[[#This Row],[Ship Mode]]=Introduction!$C$42,1,0)</f>
        <v>0</v>
      </c>
      <c r="N1426" s="41">
        <f>IF(Table2[[#This Row],[Ship Mode]]=Introduction!$C$44,1,0)</f>
        <v>0</v>
      </c>
      <c r="O1426" s="41">
        <f>IF(Table2[[#This Row],[Customer Segment]]=Introduction!$D$45,1,0)</f>
        <v>0</v>
      </c>
      <c r="P1426" s="41">
        <f>IF(Table2[[#This Row],[Customer Segment]]=Introduction!$D$42,1,0)</f>
        <v>1</v>
      </c>
      <c r="Q1426" s="41">
        <f>IF(Table2[[#This Row],[Customer Segment]]=Introduction!$D$44,1,0)</f>
        <v>0</v>
      </c>
      <c r="R1426" s="34">
        <v>188.09</v>
      </c>
      <c r="S14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-278.2186110812986</v>
      </c>
    </row>
    <row r="1427" spans="1:19" x14ac:dyDescent="0.2">
      <c r="A1427" s="1" t="s">
        <v>23</v>
      </c>
      <c r="B1427" s="1" t="s">
        <v>14</v>
      </c>
      <c r="C1427" s="1" t="s">
        <v>3</v>
      </c>
      <c r="D1427" s="39">
        <v>0.02</v>
      </c>
      <c r="E1427" s="39">
        <v>3.8</v>
      </c>
      <c r="F1427" s="39">
        <v>1.49</v>
      </c>
      <c r="G1427" s="39">
        <v>0.38</v>
      </c>
      <c r="H1427" s="39">
        <v>7.31</v>
      </c>
      <c r="I1427" s="42">
        <f>IF(Table2[[#This Row],[Order Priority]]=Introduction!$B$42,1,0)</f>
        <v>0</v>
      </c>
      <c r="J1427" s="42">
        <f>IF(Table2[[#This Row],[Order Priority]]=Introduction!$B$43,1,0)</f>
        <v>0</v>
      </c>
      <c r="K1427" s="42">
        <f>IF(Table2[[#This Row],[Order Priority]]=Introduction!$B$44,1,0)</f>
        <v>1</v>
      </c>
      <c r="L1427" s="42">
        <f>IF(Table2[[#This Row],[Order Priority]]=Introduction!$B$45,1,0)</f>
        <v>0</v>
      </c>
      <c r="M1427" s="42">
        <f>IF(Table2[[#This Row],[Ship Mode]]=Introduction!$C$42,1,0)</f>
        <v>0</v>
      </c>
      <c r="N1427" s="41">
        <f>IF(Table2[[#This Row],[Ship Mode]]=Introduction!$C$44,1,0)</f>
        <v>1</v>
      </c>
      <c r="O1427" s="41">
        <f>IF(Table2[[#This Row],[Customer Segment]]=Introduction!$D$45,1,0)</f>
        <v>1</v>
      </c>
      <c r="P1427" s="41">
        <f>IF(Table2[[#This Row],[Customer Segment]]=Introduction!$D$42,1,0)</f>
        <v>0</v>
      </c>
      <c r="Q1427" s="41">
        <f>IF(Table2[[#This Row],[Customer Segment]]=Introduction!$D$44,1,0)</f>
        <v>0</v>
      </c>
      <c r="R1427" s="1">
        <v>20.46</v>
      </c>
      <c r="S14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70.90936572253878</v>
      </c>
    </row>
    <row r="1428" spans="1:19" x14ac:dyDescent="0.2">
      <c r="A1428" s="1" t="s">
        <v>1</v>
      </c>
      <c r="B1428" s="1" t="s">
        <v>14</v>
      </c>
      <c r="C1428" s="1" t="s">
        <v>3</v>
      </c>
      <c r="D1428" s="37">
        <v>0.03</v>
      </c>
      <c r="E1428" s="37">
        <v>223.98</v>
      </c>
      <c r="F1428" s="37">
        <v>15.01</v>
      </c>
      <c r="G1428" s="37">
        <v>0.38</v>
      </c>
      <c r="H1428" s="37">
        <v>0.69599999999999995</v>
      </c>
      <c r="I1428" s="42">
        <f>IF(Table2[[#This Row],[Order Priority]]=Introduction!$B$42,1,0)</f>
        <v>1</v>
      </c>
      <c r="J1428" s="42">
        <f>IF(Table2[[#This Row],[Order Priority]]=Introduction!$B$43,1,0)</f>
        <v>0</v>
      </c>
      <c r="K1428" s="42">
        <f>IF(Table2[[#This Row],[Order Priority]]=Introduction!$B$44,1,0)</f>
        <v>0</v>
      </c>
      <c r="L1428" s="42">
        <f>IF(Table2[[#This Row],[Order Priority]]=Introduction!$B$45,1,0)</f>
        <v>0</v>
      </c>
      <c r="M1428" s="42">
        <f>IF(Table2[[#This Row],[Ship Mode]]=Introduction!$C$42,1,0)</f>
        <v>0</v>
      </c>
      <c r="N1428" s="41">
        <f>IF(Table2[[#This Row],[Ship Mode]]=Introduction!$C$44,1,0)</f>
        <v>1</v>
      </c>
      <c r="O1428" s="41">
        <f>IF(Table2[[#This Row],[Customer Segment]]=Introduction!$D$45,1,0)</f>
        <v>1</v>
      </c>
      <c r="P1428" s="41">
        <f>IF(Table2[[#This Row],[Customer Segment]]=Introduction!$D$42,1,0)</f>
        <v>0</v>
      </c>
      <c r="Q1428" s="41">
        <f>IF(Table2[[#This Row],[Customer Segment]]=Introduction!$D$44,1,0)</f>
        <v>0</v>
      </c>
      <c r="R1428" s="34">
        <v>4881.84</v>
      </c>
      <c r="S14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1331.3175177265091</v>
      </c>
    </row>
    <row r="1429" spans="1:19" x14ac:dyDescent="0.2">
      <c r="A1429" s="1" t="s">
        <v>92</v>
      </c>
      <c r="B1429" s="1" t="s">
        <v>14</v>
      </c>
      <c r="C1429" s="1" t="s">
        <v>3</v>
      </c>
      <c r="D1429" s="39">
        <v>0.09</v>
      </c>
      <c r="E1429" s="39">
        <v>78.69</v>
      </c>
      <c r="F1429" s="39">
        <v>19.989999999999998</v>
      </c>
      <c r="G1429" s="39">
        <v>0.43</v>
      </c>
      <c r="H1429" s="39">
        <v>803.47050000000002</v>
      </c>
      <c r="I1429" s="42">
        <f>IF(Table2[[#This Row],[Order Priority]]=Introduction!$B$42,1,0)</f>
        <v>0</v>
      </c>
      <c r="J1429" s="42">
        <f>IF(Table2[[#This Row],[Order Priority]]=Introduction!$B$43,1,0)</f>
        <v>0</v>
      </c>
      <c r="K1429" s="42">
        <f>IF(Table2[[#This Row],[Order Priority]]=Introduction!$B$44,1,0)</f>
        <v>0</v>
      </c>
      <c r="L1429" s="42">
        <f>IF(Table2[[#This Row],[Order Priority]]=Introduction!$B$45,1,0)</f>
        <v>1</v>
      </c>
      <c r="M1429" s="42">
        <f>IF(Table2[[#This Row],[Ship Mode]]=Introduction!$C$42,1,0)</f>
        <v>0</v>
      </c>
      <c r="N1429" s="41">
        <f>IF(Table2[[#This Row],[Ship Mode]]=Introduction!$C$44,1,0)</f>
        <v>1</v>
      </c>
      <c r="O1429" s="41">
        <f>IF(Table2[[#This Row],[Customer Segment]]=Introduction!$D$45,1,0)</f>
        <v>1</v>
      </c>
      <c r="P1429" s="41">
        <f>IF(Table2[[#This Row],[Customer Segment]]=Introduction!$D$42,1,0)</f>
        <v>0</v>
      </c>
      <c r="Q1429" s="41">
        <f>IF(Table2[[#This Row],[Customer Segment]]=Introduction!$D$44,1,0)</f>
        <v>0</v>
      </c>
      <c r="R1429" s="1">
        <v>1164.45</v>
      </c>
      <c r="S14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1560.4648652860731</v>
      </c>
    </row>
    <row r="1430" spans="1:19" x14ac:dyDescent="0.2">
      <c r="A1430" s="1" t="s">
        <v>92</v>
      </c>
      <c r="B1430" s="1" t="s">
        <v>14</v>
      </c>
      <c r="C1430" s="1" t="s">
        <v>3</v>
      </c>
      <c r="D1430" s="37">
        <v>0.08</v>
      </c>
      <c r="E1430" s="37">
        <v>3.28</v>
      </c>
      <c r="F1430" s="37">
        <v>2.31</v>
      </c>
      <c r="G1430" s="37">
        <v>0.56000000000000005</v>
      </c>
      <c r="H1430" s="37">
        <v>-24.03</v>
      </c>
      <c r="I1430" s="42">
        <f>IF(Table2[[#This Row],[Order Priority]]=Introduction!$B$42,1,0)</f>
        <v>0</v>
      </c>
      <c r="J1430" s="42">
        <f>IF(Table2[[#This Row],[Order Priority]]=Introduction!$B$43,1,0)</f>
        <v>0</v>
      </c>
      <c r="K1430" s="42">
        <f>IF(Table2[[#This Row],[Order Priority]]=Introduction!$B$44,1,0)</f>
        <v>0</v>
      </c>
      <c r="L1430" s="42">
        <f>IF(Table2[[#This Row],[Order Priority]]=Introduction!$B$45,1,0)</f>
        <v>1</v>
      </c>
      <c r="M1430" s="42">
        <f>IF(Table2[[#This Row],[Ship Mode]]=Introduction!$C$42,1,0)</f>
        <v>0</v>
      </c>
      <c r="N1430" s="41">
        <f>IF(Table2[[#This Row],[Ship Mode]]=Introduction!$C$44,1,0)</f>
        <v>1</v>
      </c>
      <c r="O1430" s="41">
        <f>IF(Table2[[#This Row],[Customer Segment]]=Introduction!$D$45,1,0)</f>
        <v>1</v>
      </c>
      <c r="P1430" s="41">
        <f>IF(Table2[[#This Row],[Customer Segment]]=Introduction!$D$42,1,0)</f>
        <v>0</v>
      </c>
      <c r="Q1430" s="41">
        <f>IF(Table2[[#This Row],[Customer Segment]]=Introduction!$D$44,1,0)</f>
        <v>0</v>
      </c>
      <c r="R1430" s="34">
        <v>22.23</v>
      </c>
      <c r="S14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102.80896648533162</v>
      </c>
    </row>
    <row r="1431" spans="1:19" x14ac:dyDescent="0.2">
      <c r="A1431" s="1" t="s">
        <v>92</v>
      </c>
      <c r="B1431" s="1" t="s">
        <v>14</v>
      </c>
      <c r="C1431" s="1" t="s">
        <v>3</v>
      </c>
      <c r="D1431" s="39">
        <v>0.05</v>
      </c>
      <c r="E1431" s="39">
        <v>3.28</v>
      </c>
      <c r="F1431" s="39">
        <v>4.2</v>
      </c>
      <c r="G1431" s="39">
        <v>0.56000000000000005</v>
      </c>
      <c r="H1431" s="39">
        <v>-37.03</v>
      </c>
      <c r="I1431" s="42">
        <f>IF(Table2[[#This Row],[Order Priority]]=Introduction!$B$42,1,0)</f>
        <v>0</v>
      </c>
      <c r="J1431" s="42">
        <f>IF(Table2[[#This Row],[Order Priority]]=Introduction!$B$43,1,0)</f>
        <v>0</v>
      </c>
      <c r="K1431" s="42">
        <f>IF(Table2[[#This Row],[Order Priority]]=Introduction!$B$44,1,0)</f>
        <v>0</v>
      </c>
      <c r="L1431" s="42">
        <f>IF(Table2[[#This Row],[Order Priority]]=Introduction!$B$45,1,0)</f>
        <v>1</v>
      </c>
      <c r="M1431" s="42">
        <f>IF(Table2[[#This Row],[Ship Mode]]=Introduction!$C$42,1,0)</f>
        <v>0</v>
      </c>
      <c r="N1431" s="41">
        <f>IF(Table2[[#This Row],[Ship Mode]]=Introduction!$C$44,1,0)</f>
        <v>1</v>
      </c>
      <c r="O1431" s="41">
        <f>IF(Table2[[#This Row],[Customer Segment]]=Introduction!$D$45,1,0)</f>
        <v>1</v>
      </c>
      <c r="P1431" s="41">
        <f>IF(Table2[[#This Row],[Customer Segment]]=Introduction!$D$42,1,0)</f>
        <v>0</v>
      </c>
      <c r="Q1431" s="41">
        <f>IF(Table2[[#This Row],[Customer Segment]]=Introduction!$D$44,1,0)</f>
        <v>0</v>
      </c>
      <c r="R1431" s="1">
        <v>13.99</v>
      </c>
      <c r="S14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161.56016152789729</v>
      </c>
    </row>
    <row r="1432" spans="1:19" x14ac:dyDescent="0.2">
      <c r="A1432" s="1" t="s">
        <v>92</v>
      </c>
      <c r="B1432" s="1" t="s">
        <v>14</v>
      </c>
      <c r="C1432" s="1" t="s">
        <v>3</v>
      </c>
      <c r="D1432" s="37">
        <v>0.05</v>
      </c>
      <c r="E1432" s="37">
        <v>3.58</v>
      </c>
      <c r="F1432" s="37">
        <v>1.63</v>
      </c>
      <c r="G1432" s="37">
        <v>0.36</v>
      </c>
      <c r="H1432" s="37">
        <v>-0.71</v>
      </c>
      <c r="I1432" s="42">
        <f>IF(Table2[[#This Row],[Order Priority]]=Introduction!$B$42,1,0)</f>
        <v>0</v>
      </c>
      <c r="J1432" s="42">
        <f>IF(Table2[[#This Row],[Order Priority]]=Introduction!$B$43,1,0)</f>
        <v>0</v>
      </c>
      <c r="K1432" s="42">
        <f>IF(Table2[[#This Row],[Order Priority]]=Introduction!$B$44,1,0)</f>
        <v>0</v>
      </c>
      <c r="L1432" s="42">
        <f>IF(Table2[[#This Row],[Order Priority]]=Introduction!$B$45,1,0)</f>
        <v>1</v>
      </c>
      <c r="M1432" s="42">
        <f>IF(Table2[[#This Row],[Ship Mode]]=Introduction!$C$42,1,0)</f>
        <v>0</v>
      </c>
      <c r="N1432" s="41">
        <f>IF(Table2[[#This Row],[Ship Mode]]=Introduction!$C$44,1,0)</f>
        <v>1</v>
      </c>
      <c r="O1432" s="41">
        <f>IF(Table2[[#This Row],[Customer Segment]]=Introduction!$D$45,1,0)</f>
        <v>1</v>
      </c>
      <c r="P1432" s="41">
        <f>IF(Table2[[#This Row],[Customer Segment]]=Introduction!$D$42,1,0)</f>
        <v>0</v>
      </c>
      <c r="Q1432" s="41">
        <f>IF(Table2[[#This Row],[Customer Segment]]=Introduction!$D$44,1,0)</f>
        <v>0</v>
      </c>
      <c r="R1432" s="34">
        <v>14.26</v>
      </c>
      <c r="S14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-37.577161249933823</v>
      </c>
    </row>
    <row r="1433" spans="1:19" x14ac:dyDescent="0.2">
      <c r="A1433" s="1" t="s">
        <v>92</v>
      </c>
      <c r="B1433" s="1" t="s">
        <v>14</v>
      </c>
      <c r="C1433" s="1" t="s">
        <v>70</v>
      </c>
      <c r="D1433" s="39">
        <v>0</v>
      </c>
      <c r="E1433" s="39">
        <v>9.27</v>
      </c>
      <c r="F1433" s="39">
        <v>4.3899999999999997</v>
      </c>
      <c r="G1433" s="39">
        <v>0.38</v>
      </c>
      <c r="H1433" s="39">
        <v>-7.61</v>
      </c>
      <c r="I1433" s="42">
        <f>IF(Table2[[#This Row],[Order Priority]]=Introduction!$B$42,1,0)</f>
        <v>0</v>
      </c>
      <c r="J1433" s="42">
        <f>IF(Table2[[#This Row],[Order Priority]]=Introduction!$B$43,1,0)</f>
        <v>0</v>
      </c>
      <c r="K1433" s="42">
        <f>IF(Table2[[#This Row],[Order Priority]]=Introduction!$B$44,1,0)</f>
        <v>0</v>
      </c>
      <c r="L1433" s="42">
        <f>IF(Table2[[#This Row],[Order Priority]]=Introduction!$B$45,1,0)</f>
        <v>1</v>
      </c>
      <c r="M1433" s="42">
        <f>IF(Table2[[#This Row],[Ship Mode]]=Introduction!$C$42,1,0)</f>
        <v>0</v>
      </c>
      <c r="N1433" s="41">
        <f>IF(Table2[[#This Row],[Ship Mode]]=Introduction!$C$44,1,0)</f>
        <v>1</v>
      </c>
      <c r="O1433" s="41">
        <f>IF(Table2[[#This Row],[Customer Segment]]=Introduction!$D$45,1,0)</f>
        <v>0</v>
      </c>
      <c r="P1433" s="41">
        <f>IF(Table2[[#This Row],[Customer Segment]]=Introduction!$D$42,1,0)</f>
        <v>0</v>
      </c>
      <c r="Q1433" s="41">
        <f>IF(Table2[[#This Row],[Customer Segment]]=Introduction!$D$44,1,0)</f>
        <v>0</v>
      </c>
      <c r="R1433" s="1">
        <v>10.65</v>
      </c>
      <c r="S14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108.17164163116101</v>
      </c>
    </row>
    <row r="1434" spans="1:19" x14ac:dyDescent="0.2">
      <c r="A1434" s="1" t="s">
        <v>46</v>
      </c>
      <c r="B1434" s="1" t="s">
        <v>14</v>
      </c>
      <c r="C1434" s="1" t="s">
        <v>70</v>
      </c>
      <c r="D1434" s="37">
        <v>0.04</v>
      </c>
      <c r="E1434" s="37">
        <v>5.98</v>
      </c>
      <c r="F1434" s="37">
        <v>4.38</v>
      </c>
      <c r="G1434" s="37">
        <v>0.75</v>
      </c>
      <c r="H1434" s="37">
        <v>-1522.3040000000001</v>
      </c>
      <c r="I1434" s="42">
        <f>IF(Table2[[#This Row],[Order Priority]]=Introduction!$B$42,1,0)</f>
        <v>0</v>
      </c>
      <c r="J1434" s="42">
        <f>IF(Table2[[#This Row],[Order Priority]]=Introduction!$B$43,1,0)</f>
        <v>0</v>
      </c>
      <c r="K1434" s="42">
        <f>IF(Table2[[#This Row],[Order Priority]]=Introduction!$B$44,1,0)</f>
        <v>0</v>
      </c>
      <c r="L1434" s="42">
        <f>IF(Table2[[#This Row],[Order Priority]]=Introduction!$B$45,1,0)</f>
        <v>0</v>
      </c>
      <c r="M1434" s="42">
        <f>IF(Table2[[#This Row],[Ship Mode]]=Introduction!$C$42,1,0)</f>
        <v>0</v>
      </c>
      <c r="N1434" s="41">
        <f>IF(Table2[[#This Row],[Ship Mode]]=Introduction!$C$44,1,0)</f>
        <v>1</v>
      </c>
      <c r="O1434" s="41">
        <f>IF(Table2[[#This Row],[Customer Segment]]=Introduction!$D$45,1,0)</f>
        <v>0</v>
      </c>
      <c r="P1434" s="41">
        <f>IF(Table2[[#This Row],[Customer Segment]]=Introduction!$D$42,1,0)</f>
        <v>0</v>
      </c>
      <c r="Q1434" s="41">
        <f>IF(Table2[[#This Row],[Customer Segment]]=Introduction!$D$44,1,0)</f>
        <v>0</v>
      </c>
      <c r="R1434" s="34">
        <v>69.75</v>
      </c>
      <c r="S14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-984.12795026891297</v>
      </c>
    </row>
    <row r="1435" spans="1:19" x14ac:dyDescent="0.2">
      <c r="A1435" s="1" t="s">
        <v>13</v>
      </c>
      <c r="B1435" s="1" t="s">
        <v>63</v>
      </c>
      <c r="C1435" s="1" t="s">
        <v>3</v>
      </c>
      <c r="D1435" s="39">
        <v>0.08</v>
      </c>
      <c r="E1435" s="39">
        <v>2.62</v>
      </c>
      <c r="F1435" s="39">
        <v>0.8</v>
      </c>
      <c r="G1435" s="39">
        <v>0.39</v>
      </c>
      <c r="H1435" s="39">
        <v>21.769500000000001</v>
      </c>
      <c r="I1435" s="42">
        <f>IF(Table2[[#This Row],[Order Priority]]=Introduction!$B$42,1,0)</f>
        <v>0</v>
      </c>
      <c r="J1435" s="42">
        <f>IF(Table2[[#This Row],[Order Priority]]=Introduction!$B$43,1,0)</f>
        <v>1</v>
      </c>
      <c r="K1435" s="42">
        <f>IF(Table2[[#This Row],[Order Priority]]=Introduction!$B$44,1,0)</f>
        <v>0</v>
      </c>
      <c r="L1435" s="42">
        <f>IF(Table2[[#This Row],[Order Priority]]=Introduction!$B$45,1,0)</f>
        <v>0</v>
      </c>
      <c r="M1435" s="42">
        <f>IF(Table2[[#This Row],[Ship Mode]]=Introduction!$C$42,1,0)</f>
        <v>0</v>
      </c>
      <c r="N1435" s="41">
        <f>IF(Table2[[#This Row],[Ship Mode]]=Introduction!$C$44,1,0)</f>
        <v>0</v>
      </c>
      <c r="O1435" s="41">
        <f>IF(Table2[[#This Row],[Customer Segment]]=Introduction!$D$45,1,0)</f>
        <v>1</v>
      </c>
      <c r="P1435" s="41">
        <f>IF(Table2[[#This Row],[Customer Segment]]=Introduction!$D$42,1,0)</f>
        <v>0</v>
      </c>
      <c r="Q1435" s="41">
        <f>IF(Table2[[#This Row],[Customer Segment]]=Introduction!$D$44,1,0)</f>
        <v>0</v>
      </c>
      <c r="R1435" s="1">
        <v>31.55</v>
      </c>
      <c r="S14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-132.86319693818325</v>
      </c>
    </row>
    <row r="1436" spans="1:19" x14ac:dyDescent="0.2">
      <c r="A1436" s="1" t="s">
        <v>92</v>
      </c>
      <c r="B1436" s="1" t="s">
        <v>14</v>
      </c>
      <c r="C1436" s="1" t="s">
        <v>70</v>
      </c>
      <c r="D1436" s="37">
        <v>0.03</v>
      </c>
      <c r="E1436" s="37">
        <v>162.93</v>
      </c>
      <c r="F1436" s="37">
        <v>19.989999999999998</v>
      </c>
      <c r="G1436" s="37">
        <v>0.39</v>
      </c>
      <c r="H1436" s="37">
        <v>293.14</v>
      </c>
      <c r="I1436" s="42">
        <f>IF(Table2[[#This Row],[Order Priority]]=Introduction!$B$42,1,0)</f>
        <v>0</v>
      </c>
      <c r="J1436" s="42">
        <f>IF(Table2[[#This Row],[Order Priority]]=Introduction!$B$43,1,0)</f>
        <v>0</v>
      </c>
      <c r="K1436" s="42">
        <f>IF(Table2[[#This Row],[Order Priority]]=Introduction!$B$44,1,0)</f>
        <v>0</v>
      </c>
      <c r="L1436" s="42">
        <f>IF(Table2[[#This Row],[Order Priority]]=Introduction!$B$45,1,0)</f>
        <v>1</v>
      </c>
      <c r="M1436" s="42">
        <f>IF(Table2[[#This Row],[Ship Mode]]=Introduction!$C$42,1,0)</f>
        <v>0</v>
      </c>
      <c r="N1436" s="41">
        <f>IF(Table2[[#This Row],[Ship Mode]]=Introduction!$C$44,1,0)</f>
        <v>1</v>
      </c>
      <c r="O1436" s="41">
        <f>IF(Table2[[#This Row],[Customer Segment]]=Introduction!$D$45,1,0)</f>
        <v>0</v>
      </c>
      <c r="P1436" s="41">
        <f>IF(Table2[[#This Row],[Customer Segment]]=Introduction!$D$42,1,0)</f>
        <v>0</v>
      </c>
      <c r="Q1436" s="41">
        <f>IF(Table2[[#This Row],[Customer Segment]]=Introduction!$D$44,1,0)</f>
        <v>0</v>
      </c>
      <c r="R1436" s="34">
        <v>515.88</v>
      </c>
      <c r="S14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1317.251594834067</v>
      </c>
    </row>
    <row r="1437" spans="1:19" x14ac:dyDescent="0.2">
      <c r="A1437" s="1" t="s">
        <v>92</v>
      </c>
      <c r="B1437" s="1" t="s">
        <v>14</v>
      </c>
      <c r="C1437" s="1" t="s">
        <v>70</v>
      </c>
      <c r="D1437" s="39">
        <v>0.01</v>
      </c>
      <c r="E1437" s="39">
        <v>11.58</v>
      </c>
      <c r="F1437" s="39">
        <v>5.72</v>
      </c>
      <c r="G1437" s="39">
        <v>0.35</v>
      </c>
      <c r="H1437" s="39">
        <v>-6.61</v>
      </c>
      <c r="I1437" s="42">
        <f>IF(Table2[[#This Row],[Order Priority]]=Introduction!$B$42,1,0)</f>
        <v>0</v>
      </c>
      <c r="J1437" s="42">
        <f>IF(Table2[[#This Row],[Order Priority]]=Introduction!$B$43,1,0)</f>
        <v>0</v>
      </c>
      <c r="K1437" s="42">
        <f>IF(Table2[[#This Row],[Order Priority]]=Introduction!$B$44,1,0)</f>
        <v>0</v>
      </c>
      <c r="L1437" s="42">
        <f>IF(Table2[[#This Row],[Order Priority]]=Introduction!$B$45,1,0)</f>
        <v>1</v>
      </c>
      <c r="M1437" s="42">
        <f>IF(Table2[[#This Row],[Ship Mode]]=Introduction!$C$42,1,0)</f>
        <v>0</v>
      </c>
      <c r="N1437" s="41">
        <f>IF(Table2[[#This Row],[Ship Mode]]=Introduction!$C$44,1,0)</f>
        <v>1</v>
      </c>
      <c r="O1437" s="41">
        <f>IF(Table2[[#This Row],[Customer Segment]]=Introduction!$D$45,1,0)</f>
        <v>0</v>
      </c>
      <c r="P1437" s="41">
        <f>IF(Table2[[#This Row],[Customer Segment]]=Introduction!$D$42,1,0)</f>
        <v>0</v>
      </c>
      <c r="Q1437" s="41">
        <f>IF(Table2[[#This Row],[Customer Segment]]=Introduction!$D$44,1,0)</f>
        <v>0</v>
      </c>
      <c r="R1437" s="1">
        <v>25.06</v>
      </c>
      <c r="S14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121.64972694138402</v>
      </c>
    </row>
    <row r="1438" spans="1:19" x14ac:dyDescent="0.2">
      <c r="A1438" s="1" t="s">
        <v>92</v>
      </c>
      <c r="B1438" s="1" t="s">
        <v>14</v>
      </c>
      <c r="C1438" s="1" t="s">
        <v>70</v>
      </c>
      <c r="D1438" s="37">
        <v>0.01</v>
      </c>
      <c r="E1438" s="37">
        <v>55.99</v>
      </c>
      <c r="F1438" s="37">
        <v>5</v>
      </c>
      <c r="G1438" s="37">
        <v>0.8</v>
      </c>
      <c r="H1438" s="37">
        <v>-57.540999999999997</v>
      </c>
      <c r="I1438" s="42">
        <f>IF(Table2[[#This Row],[Order Priority]]=Introduction!$B$42,1,0)</f>
        <v>0</v>
      </c>
      <c r="J1438" s="42">
        <f>IF(Table2[[#This Row],[Order Priority]]=Introduction!$B$43,1,0)</f>
        <v>0</v>
      </c>
      <c r="K1438" s="42">
        <f>IF(Table2[[#This Row],[Order Priority]]=Introduction!$B$44,1,0)</f>
        <v>0</v>
      </c>
      <c r="L1438" s="42">
        <f>IF(Table2[[#This Row],[Order Priority]]=Introduction!$B$45,1,0)</f>
        <v>1</v>
      </c>
      <c r="M1438" s="42">
        <f>IF(Table2[[#This Row],[Ship Mode]]=Introduction!$C$42,1,0)</f>
        <v>0</v>
      </c>
      <c r="N1438" s="41">
        <f>IF(Table2[[#This Row],[Ship Mode]]=Introduction!$C$44,1,0)</f>
        <v>1</v>
      </c>
      <c r="O1438" s="41">
        <f>IF(Table2[[#This Row],[Customer Segment]]=Introduction!$D$45,1,0)</f>
        <v>0</v>
      </c>
      <c r="P1438" s="41">
        <f>IF(Table2[[#This Row],[Customer Segment]]=Introduction!$D$42,1,0)</f>
        <v>0</v>
      </c>
      <c r="Q1438" s="41">
        <f>IF(Table2[[#This Row],[Customer Segment]]=Introduction!$D$44,1,0)</f>
        <v>0</v>
      </c>
      <c r="R1438" s="34">
        <v>578.24</v>
      </c>
      <c r="S14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562.77181164913509</v>
      </c>
    </row>
    <row r="1439" spans="1:19" x14ac:dyDescent="0.2">
      <c r="A1439" s="1" t="s">
        <v>92</v>
      </c>
      <c r="B1439" s="1" t="s">
        <v>14</v>
      </c>
      <c r="C1439" s="1" t="s">
        <v>70</v>
      </c>
      <c r="D1439" s="39">
        <v>0.06</v>
      </c>
      <c r="E1439" s="39">
        <v>13.9</v>
      </c>
      <c r="F1439" s="39">
        <v>7.59</v>
      </c>
      <c r="G1439" s="39">
        <v>0.56000000000000005</v>
      </c>
      <c r="H1439" s="39">
        <v>-67.59</v>
      </c>
      <c r="I1439" s="42">
        <f>IF(Table2[[#This Row],[Order Priority]]=Introduction!$B$42,1,0)</f>
        <v>0</v>
      </c>
      <c r="J1439" s="42">
        <f>IF(Table2[[#This Row],[Order Priority]]=Introduction!$B$43,1,0)</f>
        <v>0</v>
      </c>
      <c r="K1439" s="42">
        <f>IF(Table2[[#This Row],[Order Priority]]=Introduction!$B$44,1,0)</f>
        <v>0</v>
      </c>
      <c r="L1439" s="42">
        <f>IF(Table2[[#This Row],[Order Priority]]=Introduction!$B$45,1,0)</f>
        <v>1</v>
      </c>
      <c r="M1439" s="42">
        <f>IF(Table2[[#This Row],[Ship Mode]]=Introduction!$C$42,1,0)</f>
        <v>0</v>
      </c>
      <c r="N1439" s="41">
        <f>IF(Table2[[#This Row],[Ship Mode]]=Introduction!$C$44,1,0)</f>
        <v>1</v>
      </c>
      <c r="O1439" s="41">
        <f>IF(Table2[[#This Row],[Customer Segment]]=Introduction!$D$45,1,0)</f>
        <v>0</v>
      </c>
      <c r="P1439" s="41">
        <f>IF(Table2[[#This Row],[Customer Segment]]=Introduction!$D$42,1,0)</f>
        <v>0</v>
      </c>
      <c r="Q1439" s="41">
        <f>IF(Table2[[#This Row],[Customer Segment]]=Introduction!$D$44,1,0)</f>
        <v>0</v>
      </c>
      <c r="R1439" s="1">
        <v>170.45</v>
      </c>
      <c r="S14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259.66584717434409</v>
      </c>
    </row>
    <row r="1440" spans="1:19" x14ac:dyDescent="0.2">
      <c r="A1440" s="1" t="s">
        <v>92</v>
      </c>
      <c r="B1440" s="1" t="s">
        <v>14</v>
      </c>
      <c r="C1440" s="1" t="s">
        <v>15</v>
      </c>
      <c r="D1440" s="37">
        <v>0</v>
      </c>
      <c r="E1440" s="37">
        <v>25.38</v>
      </c>
      <c r="F1440" s="37">
        <v>8.99</v>
      </c>
      <c r="G1440" s="37">
        <v>0.5</v>
      </c>
      <c r="H1440" s="37">
        <v>470.33800000000002</v>
      </c>
      <c r="I1440" s="42">
        <f>IF(Table2[[#This Row],[Order Priority]]=Introduction!$B$42,1,0)</f>
        <v>0</v>
      </c>
      <c r="J1440" s="42">
        <f>IF(Table2[[#This Row],[Order Priority]]=Introduction!$B$43,1,0)</f>
        <v>0</v>
      </c>
      <c r="K1440" s="42">
        <f>IF(Table2[[#This Row],[Order Priority]]=Introduction!$B$44,1,0)</f>
        <v>0</v>
      </c>
      <c r="L1440" s="42">
        <f>IF(Table2[[#This Row],[Order Priority]]=Introduction!$B$45,1,0)</f>
        <v>1</v>
      </c>
      <c r="M1440" s="42">
        <f>IF(Table2[[#This Row],[Ship Mode]]=Introduction!$C$42,1,0)</f>
        <v>0</v>
      </c>
      <c r="N1440" s="41">
        <f>IF(Table2[[#This Row],[Ship Mode]]=Introduction!$C$44,1,0)</f>
        <v>1</v>
      </c>
      <c r="O1440" s="41">
        <f>IF(Table2[[#This Row],[Customer Segment]]=Introduction!$D$45,1,0)</f>
        <v>0</v>
      </c>
      <c r="P1440" s="41">
        <f>IF(Table2[[#This Row],[Customer Segment]]=Introduction!$D$42,1,0)</f>
        <v>1</v>
      </c>
      <c r="Q1440" s="41">
        <f>IF(Table2[[#This Row],[Customer Segment]]=Introduction!$D$44,1,0)</f>
        <v>0</v>
      </c>
      <c r="R1440" s="34">
        <v>700.41</v>
      </c>
      <c r="S14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846.02545696116101</v>
      </c>
    </row>
    <row r="1441" spans="1:19" x14ac:dyDescent="0.2">
      <c r="A1441" s="1" t="s">
        <v>46</v>
      </c>
      <c r="B1441" s="1" t="s">
        <v>14</v>
      </c>
      <c r="C1441" s="1" t="s">
        <v>70</v>
      </c>
      <c r="D1441" s="39">
        <v>0.06</v>
      </c>
      <c r="E1441" s="39">
        <v>30.42</v>
      </c>
      <c r="F1441" s="39">
        <v>8.65</v>
      </c>
      <c r="G1441" s="39">
        <v>0.74</v>
      </c>
      <c r="H1441" s="39">
        <v>-159.25</v>
      </c>
      <c r="I1441" s="42">
        <f>IF(Table2[[#This Row],[Order Priority]]=Introduction!$B$42,1,0)</f>
        <v>0</v>
      </c>
      <c r="J1441" s="42">
        <f>IF(Table2[[#This Row],[Order Priority]]=Introduction!$B$43,1,0)</f>
        <v>0</v>
      </c>
      <c r="K1441" s="42">
        <f>IF(Table2[[#This Row],[Order Priority]]=Introduction!$B$44,1,0)</f>
        <v>0</v>
      </c>
      <c r="L1441" s="42">
        <f>IF(Table2[[#This Row],[Order Priority]]=Introduction!$B$45,1,0)</f>
        <v>0</v>
      </c>
      <c r="M1441" s="42">
        <f>IF(Table2[[#This Row],[Ship Mode]]=Introduction!$C$42,1,0)</f>
        <v>0</v>
      </c>
      <c r="N1441" s="41">
        <f>IF(Table2[[#This Row],[Ship Mode]]=Introduction!$C$44,1,0)</f>
        <v>1</v>
      </c>
      <c r="O1441" s="41">
        <f>IF(Table2[[#This Row],[Customer Segment]]=Introduction!$D$45,1,0)</f>
        <v>0</v>
      </c>
      <c r="P1441" s="41">
        <f>IF(Table2[[#This Row],[Customer Segment]]=Introduction!$D$42,1,0)</f>
        <v>0</v>
      </c>
      <c r="Q1441" s="41">
        <f>IF(Table2[[#This Row],[Customer Segment]]=Introduction!$D$44,1,0)</f>
        <v>0</v>
      </c>
      <c r="R1441" s="1">
        <v>309.05</v>
      </c>
      <c r="S14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584.74060506251601</v>
      </c>
    </row>
    <row r="1442" spans="1:19" x14ac:dyDescent="0.2">
      <c r="A1442" s="1" t="s">
        <v>46</v>
      </c>
      <c r="B1442" s="1" t="s">
        <v>14</v>
      </c>
      <c r="C1442" s="1" t="s">
        <v>70</v>
      </c>
      <c r="D1442" s="37">
        <v>0.02</v>
      </c>
      <c r="E1442" s="37">
        <v>37.94</v>
      </c>
      <c r="F1442" s="37">
        <v>5.08</v>
      </c>
      <c r="G1442" s="37">
        <v>0.38</v>
      </c>
      <c r="H1442" s="37">
        <v>206.517</v>
      </c>
      <c r="I1442" s="42">
        <f>IF(Table2[[#This Row],[Order Priority]]=Introduction!$B$42,1,0)</f>
        <v>0</v>
      </c>
      <c r="J1442" s="42">
        <f>IF(Table2[[#This Row],[Order Priority]]=Introduction!$B$43,1,0)</f>
        <v>0</v>
      </c>
      <c r="K1442" s="42">
        <f>IF(Table2[[#This Row],[Order Priority]]=Introduction!$B$44,1,0)</f>
        <v>0</v>
      </c>
      <c r="L1442" s="42">
        <f>IF(Table2[[#This Row],[Order Priority]]=Introduction!$B$45,1,0)</f>
        <v>0</v>
      </c>
      <c r="M1442" s="42">
        <f>IF(Table2[[#This Row],[Ship Mode]]=Introduction!$C$42,1,0)</f>
        <v>0</v>
      </c>
      <c r="N1442" s="41">
        <f>IF(Table2[[#This Row],[Ship Mode]]=Introduction!$C$44,1,0)</f>
        <v>1</v>
      </c>
      <c r="O1442" s="41">
        <f>IF(Table2[[#This Row],[Customer Segment]]=Introduction!$D$45,1,0)</f>
        <v>0</v>
      </c>
      <c r="P1442" s="41">
        <f>IF(Table2[[#This Row],[Customer Segment]]=Introduction!$D$42,1,0)</f>
        <v>0</v>
      </c>
      <c r="Q1442" s="41">
        <f>IF(Table2[[#This Row],[Customer Segment]]=Introduction!$D$44,1,0)</f>
        <v>0</v>
      </c>
      <c r="R1442" s="34">
        <v>299.3</v>
      </c>
      <c r="S14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611.39180522854122</v>
      </c>
    </row>
    <row r="1443" spans="1:19" x14ac:dyDescent="0.2">
      <c r="A1443" s="1" t="s">
        <v>1</v>
      </c>
      <c r="B1443" s="1" t="s">
        <v>14</v>
      </c>
      <c r="C1443" s="1" t="s">
        <v>70</v>
      </c>
      <c r="D1443" s="39">
        <v>0.01</v>
      </c>
      <c r="E1443" s="39">
        <v>95.99</v>
      </c>
      <c r="F1443" s="39">
        <v>4.9000000000000004</v>
      </c>
      <c r="G1443" s="39">
        <v>0.56000000000000005</v>
      </c>
      <c r="H1443" s="39">
        <v>713.88</v>
      </c>
      <c r="I1443" s="42">
        <f>IF(Table2[[#This Row],[Order Priority]]=Introduction!$B$42,1,0)</f>
        <v>1</v>
      </c>
      <c r="J1443" s="42">
        <f>IF(Table2[[#This Row],[Order Priority]]=Introduction!$B$43,1,0)</f>
        <v>0</v>
      </c>
      <c r="K1443" s="42">
        <f>IF(Table2[[#This Row],[Order Priority]]=Introduction!$B$44,1,0)</f>
        <v>0</v>
      </c>
      <c r="L1443" s="42">
        <f>IF(Table2[[#This Row],[Order Priority]]=Introduction!$B$45,1,0)</f>
        <v>0</v>
      </c>
      <c r="M1443" s="42">
        <f>IF(Table2[[#This Row],[Ship Mode]]=Introduction!$C$42,1,0)</f>
        <v>0</v>
      </c>
      <c r="N1443" s="41">
        <f>IF(Table2[[#This Row],[Ship Mode]]=Introduction!$C$44,1,0)</f>
        <v>1</v>
      </c>
      <c r="O1443" s="41">
        <f>IF(Table2[[#This Row],[Customer Segment]]=Introduction!$D$45,1,0)</f>
        <v>0</v>
      </c>
      <c r="P1443" s="41">
        <f>IF(Table2[[#This Row],[Customer Segment]]=Introduction!$D$42,1,0)</f>
        <v>0</v>
      </c>
      <c r="Q1443" s="41">
        <f>IF(Table2[[#This Row],[Customer Segment]]=Introduction!$D$44,1,0)</f>
        <v>0</v>
      </c>
      <c r="R1443" s="1">
        <v>1050.08</v>
      </c>
      <c r="S14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1553.0538246725382</v>
      </c>
    </row>
    <row r="1444" spans="1:19" x14ac:dyDescent="0.2">
      <c r="A1444" s="1" t="s">
        <v>1</v>
      </c>
      <c r="B1444" s="1" t="s">
        <v>14</v>
      </c>
      <c r="C1444" s="1" t="s">
        <v>3</v>
      </c>
      <c r="D1444" s="37">
        <v>7.0000000000000007E-2</v>
      </c>
      <c r="E1444" s="37">
        <v>152.47999999999999</v>
      </c>
      <c r="F1444" s="37">
        <v>6.5</v>
      </c>
      <c r="G1444" s="37">
        <v>0.74</v>
      </c>
      <c r="H1444" s="37">
        <v>171.83879999999999</v>
      </c>
      <c r="I1444" s="42">
        <f>IF(Table2[[#This Row],[Order Priority]]=Introduction!$B$42,1,0)</f>
        <v>1</v>
      </c>
      <c r="J1444" s="42">
        <f>IF(Table2[[#This Row],[Order Priority]]=Introduction!$B$43,1,0)</f>
        <v>0</v>
      </c>
      <c r="K1444" s="42">
        <f>IF(Table2[[#This Row],[Order Priority]]=Introduction!$B$44,1,0)</f>
        <v>0</v>
      </c>
      <c r="L1444" s="42">
        <f>IF(Table2[[#This Row],[Order Priority]]=Introduction!$B$45,1,0)</f>
        <v>0</v>
      </c>
      <c r="M1444" s="42">
        <f>IF(Table2[[#This Row],[Ship Mode]]=Introduction!$C$42,1,0)</f>
        <v>0</v>
      </c>
      <c r="N1444" s="41">
        <f>IF(Table2[[#This Row],[Ship Mode]]=Introduction!$C$44,1,0)</f>
        <v>1</v>
      </c>
      <c r="O1444" s="41">
        <f>IF(Table2[[#This Row],[Customer Segment]]=Introduction!$D$45,1,0)</f>
        <v>1</v>
      </c>
      <c r="P1444" s="41">
        <f>IF(Table2[[#This Row],[Customer Segment]]=Introduction!$D$42,1,0)</f>
        <v>0</v>
      </c>
      <c r="Q1444" s="41">
        <f>IF(Table2[[#This Row],[Customer Segment]]=Introduction!$D$44,1,0)</f>
        <v>0</v>
      </c>
      <c r="R1444" s="34">
        <v>5062.49</v>
      </c>
      <c r="S14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1320.131899968206</v>
      </c>
    </row>
    <row r="1445" spans="1:19" x14ac:dyDescent="0.2">
      <c r="A1445" s="1" t="s">
        <v>1</v>
      </c>
      <c r="B1445" s="1" t="s">
        <v>14</v>
      </c>
      <c r="C1445" s="1" t="s">
        <v>70</v>
      </c>
      <c r="D1445" s="39">
        <v>0</v>
      </c>
      <c r="E1445" s="39">
        <v>5.28</v>
      </c>
      <c r="F1445" s="39">
        <v>5.61</v>
      </c>
      <c r="G1445" s="39">
        <v>0.4</v>
      </c>
      <c r="H1445" s="39">
        <v>-149.21199999999999</v>
      </c>
      <c r="I1445" s="42">
        <f>IF(Table2[[#This Row],[Order Priority]]=Introduction!$B$42,1,0)</f>
        <v>1</v>
      </c>
      <c r="J1445" s="42">
        <f>IF(Table2[[#This Row],[Order Priority]]=Introduction!$B$43,1,0)</f>
        <v>0</v>
      </c>
      <c r="K1445" s="42">
        <f>IF(Table2[[#This Row],[Order Priority]]=Introduction!$B$44,1,0)</f>
        <v>0</v>
      </c>
      <c r="L1445" s="42">
        <f>IF(Table2[[#This Row],[Order Priority]]=Introduction!$B$45,1,0)</f>
        <v>0</v>
      </c>
      <c r="M1445" s="42">
        <f>IF(Table2[[#This Row],[Ship Mode]]=Introduction!$C$42,1,0)</f>
        <v>0</v>
      </c>
      <c r="N1445" s="41">
        <f>IF(Table2[[#This Row],[Ship Mode]]=Introduction!$C$44,1,0)</f>
        <v>1</v>
      </c>
      <c r="O1445" s="41">
        <f>IF(Table2[[#This Row],[Customer Segment]]=Introduction!$D$45,1,0)</f>
        <v>0</v>
      </c>
      <c r="P1445" s="41">
        <f>IF(Table2[[#This Row],[Customer Segment]]=Introduction!$D$42,1,0)</f>
        <v>0</v>
      </c>
      <c r="Q1445" s="41">
        <f>IF(Table2[[#This Row],[Customer Segment]]=Introduction!$D$44,1,0)</f>
        <v>0</v>
      </c>
      <c r="R1445" s="1">
        <v>85.26</v>
      </c>
      <c r="S14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278.25796312645798</v>
      </c>
    </row>
    <row r="1446" spans="1:19" x14ac:dyDescent="0.2">
      <c r="A1446" s="1" t="s">
        <v>23</v>
      </c>
      <c r="B1446" s="1" t="s">
        <v>63</v>
      </c>
      <c r="C1446" s="1" t="s">
        <v>47</v>
      </c>
      <c r="D1446" s="37">
        <v>0.08</v>
      </c>
      <c r="E1446" s="37">
        <v>4.8899999999999997</v>
      </c>
      <c r="F1446" s="37">
        <v>4.93</v>
      </c>
      <c r="G1446" s="37">
        <v>0.66</v>
      </c>
      <c r="H1446" s="37">
        <v>-165.45</v>
      </c>
      <c r="I1446" s="42">
        <f>IF(Table2[[#This Row],[Order Priority]]=Introduction!$B$42,1,0)</f>
        <v>0</v>
      </c>
      <c r="J1446" s="42">
        <f>IF(Table2[[#This Row],[Order Priority]]=Introduction!$B$43,1,0)</f>
        <v>0</v>
      </c>
      <c r="K1446" s="42">
        <f>IF(Table2[[#This Row],[Order Priority]]=Introduction!$B$44,1,0)</f>
        <v>1</v>
      </c>
      <c r="L1446" s="42">
        <f>IF(Table2[[#This Row],[Order Priority]]=Introduction!$B$45,1,0)</f>
        <v>0</v>
      </c>
      <c r="M1446" s="42">
        <f>IF(Table2[[#This Row],[Ship Mode]]=Introduction!$C$42,1,0)</f>
        <v>0</v>
      </c>
      <c r="N1446" s="41">
        <f>IF(Table2[[#This Row],[Ship Mode]]=Introduction!$C$44,1,0)</f>
        <v>0</v>
      </c>
      <c r="O1446" s="41">
        <f>IF(Table2[[#This Row],[Customer Segment]]=Introduction!$D$45,1,0)</f>
        <v>0</v>
      </c>
      <c r="P1446" s="41">
        <f>IF(Table2[[#This Row],[Customer Segment]]=Introduction!$D$42,1,0)</f>
        <v>0</v>
      </c>
      <c r="Q1446" s="41">
        <f>IF(Table2[[#This Row],[Customer Segment]]=Introduction!$D$44,1,0)</f>
        <v>1</v>
      </c>
      <c r="R1446" s="34">
        <v>84.76</v>
      </c>
      <c r="S14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142.83416527824116</v>
      </c>
    </row>
    <row r="1447" spans="1:19" x14ac:dyDescent="0.2">
      <c r="A1447" s="1" t="s">
        <v>23</v>
      </c>
      <c r="B1447" s="1" t="s">
        <v>14</v>
      </c>
      <c r="C1447" s="1" t="s">
        <v>47</v>
      </c>
      <c r="D1447" s="39">
        <v>7.0000000000000007E-2</v>
      </c>
      <c r="E1447" s="39">
        <v>6.68</v>
      </c>
      <c r="F1447" s="39">
        <v>6.92</v>
      </c>
      <c r="G1447" s="39">
        <v>0.37</v>
      </c>
      <c r="H1447" s="39">
        <v>-141.12</v>
      </c>
      <c r="I1447" s="42">
        <f>IF(Table2[[#This Row],[Order Priority]]=Introduction!$B$42,1,0)</f>
        <v>0</v>
      </c>
      <c r="J1447" s="42">
        <f>IF(Table2[[#This Row],[Order Priority]]=Introduction!$B$43,1,0)</f>
        <v>0</v>
      </c>
      <c r="K1447" s="42">
        <f>IF(Table2[[#This Row],[Order Priority]]=Introduction!$B$44,1,0)</f>
        <v>1</v>
      </c>
      <c r="L1447" s="42">
        <f>IF(Table2[[#This Row],[Order Priority]]=Introduction!$B$45,1,0)</f>
        <v>0</v>
      </c>
      <c r="M1447" s="42">
        <f>IF(Table2[[#This Row],[Ship Mode]]=Introduction!$C$42,1,0)</f>
        <v>0</v>
      </c>
      <c r="N1447" s="41">
        <f>IF(Table2[[#This Row],[Ship Mode]]=Introduction!$C$44,1,0)</f>
        <v>1</v>
      </c>
      <c r="O1447" s="41">
        <f>IF(Table2[[#This Row],[Customer Segment]]=Introduction!$D$45,1,0)</f>
        <v>0</v>
      </c>
      <c r="P1447" s="41">
        <f>IF(Table2[[#This Row],[Customer Segment]]=Introduction!$D$42,1,0)</f>
        <v>0</v>
      </c>
      <c r="Q1447" s="41">
        <f>IF(Table2[[#This Row],[Customer Segment]]=Introduction!$D$44,1,0)</f>
        <v>1</v>
      </c>
      <c r="R1447" s="1">
        <v>104.84</v>
      </c>
      <c r="S14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76.140346395407619</v>
      </c>
    </row>
    <row r="1448" spans="1:19" x14ac:dyDescent="0.2">
      <c r="A1448" s="1" t="s">
        <v>92</v>
      </c>
      <c r="B1448" s="1" t="s">
        <v>14</v>
      </c>
      <c r="C1448" s="1" t="s">
        <v>3</v>
      </c>
      <c r="D1448" s="37">
        <v>0.05</v>
      </c>
      <c r="E1448" s="37">
        <v>59.78</v>
      </c>
      <c r="F1448" s="37">
        <v>10.29</v>
      </c>
      <c r="G1448" s="37">
        <v>0.39</v>
      </c>
      <c r="H1448" s="37">
        <v>159.52969999999999</v>
      </c>
      <c r="I1448" s="42">
        <f>IF(Table2[[#This Row],[Order Priority]]=Introduction!$B$42,1,0)</f>
        <v>0</v>
      </c>
      <c r="J1448" s="42">
        <f>IF(Table2[[#This Row],[Order Priority]]=Introduction!$B$43,1,0)</f>
        <v>0</v>
      </c>
      <c r="K1448" s="42">
        <f>IF(Table2[[#This Row],[Order Priority]]=Introduction!$B$44,1,0)</f>
        <v>0</v>
      </c>
      <c r="L1448" s="42">
        <f>IF(Table2[[#This Row],[Order Priority]]=Introduction!$B$45,1,0)</f>
        <v>1</v>
      </c>
      <c r="M1448" s="42">
        <f>IF(Table2[[#This Row],[Ship Mode]]=Introduction!$C$42,1,0)</f>
        <v>0</v>
      </c>
      <c r="N1448" s="41">
        <f>IF(Table2[[#This Row],[Ship Mode]]=Introduction!$C$44,1,0)</f>
        <v>1</v>
      </c>
      <c r="O1448" s="41">
        <f>IF(Table2[[#This Row],[Customer Segment]]=Introduction!$D$45,1,0)</f>
        <v>1</v>
      </c>
      <c r="P1448" s="41">
        <f>IF(Table2[[#This Row],[Customer Segment]]=Introduction!$D$42,1,0)</f>
        <v>0</v>
      </c>
      <c r="Q1448" s="41">
        <f>IF(Table2[[#This Row],[Customer Segment]]=Introduction!$D$44,1,0)</f>
        <v>0</v>
      </c>
      <c r="R1448" s="34">
        <v>414.49</v>
      </c>
      <c r="S14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566.88912627902357</v>
      </c>
    </row>
    <row r="1449" spans="1:19" x14ac:dyDescent="0.2">
      <c r="A1449" s="1" t="s">
        <v>92</v>
      </c>
      <c r="B1449" s="1" t="s">
        <v>14</v>
      </c>
      <c r="C1449" s="1" t="s">
        <v>3</v>
      </c>
      <c r="D1449" s="39">
        <v>0.08</v>
      </c>
      <c r="E1449" s="39">
        <v>20.99</v>
      </c>
      <c r="F1449" s="39">
        <v>1.25</v>
      </c>
      <c r="G1449" s="39">
        <v>0.83</v>
      </c>
      <c r="H1449" s="39">
        <v>15.3714</v>
      </c>
      <c r="I1449" s="42">
        <f>IF(Table2[[#This Row],[Order Priority]]=Introduction!$B$42,1,0)</f>
        <v>0</v>
      </c>
      <c r="J1449" s="42">
        <f>IF(Table2[[#This Row],[Order Priority]]=Introduction!$B$43,1,0)</f>
        <v>0</v>
      </c>
      <c r="K1449" s="42">
        <f>IF(Table2[[#This Row],[Order Priority]]=Introduction!$B$44,1,0)</f>
        <v>0</v>
      </c>
      <c r="L1449" s="42">
        <f>IF(Table2[[#This Row],[Order Priority]]=Introduction!$B$45,1,0)</f>
        <v>1</v>
      </c>
      <c r="M1449" s="42">
        <f>IF(Table2[[#This Row],[Ship Mode]]=Introduction!$C$42,1,0)</f>
        <v>0</v>
      </c>
      <c r="N1449" s="41">
        <f>IF(Table2[[#This Row],[Ship Mode]]=Introduction!$C$44,1,0)</f>
        <v>1</v>
      </c>
      <c r="O1449" s="41">
        <f>IF(Table2[[#This Row],[Customer Segment]]=Introduction!$D$45,1,0)</f>
        <v>1</v>
      </c>
      <c r="P1449" s="41">
        <f>IF(Table2[[#This Row],[Customer Segment]]=Introduction!$D$42,1,0)</f>
        <v>0</v>
      </c>
      <c r="Q1449" s="41">
        <f>IF(Table2[[#This Row],[Customer Segment]]=Introduction!$D$44,1,0)</f>
        <v>0</v>
      </c>
      <c r="R1449" s="1">
        <v>469.69</v>
      </c>
      <c r="S14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393.76749098535066</v>
      </c>
    </row>
    <row r="1450" spans="1:19" x14ac:dyDescent="0.2">
      <c r="A1450" s="1" t="s">
        <v>92</v>
      </c>
      <c r="B1450" s="1" t="s">
        <v>14</v>
      </c>
      <c r="C1450" s="1" t="s">
        <v>47</v>
      </c>
      <c r="D1450" s="37">
        <v>0.02</v>
      </c>
      <c r="E1450" s="37">
        <v>15.94</v>
      </c>
      <c r="F1450" s="37">
        <v>5.45</v>
      </c>
      <c r="G1450" s="37">
        <v>0.55000000000000004</v>
      </c>
      <c r="H1450" s="37">
        <v>139.61199999999999</v>
      </c>
      <c r="I1450" s="42">
        <f>IF(Table2[[#This Row],[Order Priority]]=Introduction!$B$42,1,0)</f>
        <v>0</v>
      </c>
      <c r="J1450" s="42">
        <f>IF(Table2[[#This Row],[Order Priority]]=Introduction!$B$43,1,0)</f>
        <v>0</v>
      </c>
      <c r="K1450" s="42">
        <f>IF(Table2[[#This Row],[Order Priority]]=Introduction!$B$44,1,0)</f>
        <v>0</v>
      </c>
      <c r="L1450" s="42">
        <f>IF(Table2[[#This Row],[Order Priority]]=Introduction!$B$45,1,0)</f>
        <v>1</v>
      </c>
      <c r="M1450" s="42">
        <f>IF(Table2[[#This Row],[Ship Mode]]=Introduction!$C$42,1,0)</f>
        <v>0</v>
      </c>
      <c r="N1450" s="41">
        <f>IF(Table2[[#This Row],[Ship Mode]]=Introduction!$C$44,1,0)</f>
        <v>1</v>
      </c>
      <c r="O1450" s="41">
        <f>IF(Table2[[#This Row],[Customer Segment]]=Introduction!$D$45,1,0)</f>
        <v>0</v>
      </c>
      <c r="P1450" s="41">
        <f>IF(Table2[[#This Row],[Customer Segment]]=Introduction!$D$42,1,0)</f>
        <v>0</v>
      </c>
      <c r="Q1450" s="41">
        <f>IF(Table2[[#This Row],[Customer Segment]]=Introduction!$D$44,1,0)</f>
        <v>1</v>
      </c>
      <c r="R1450" s="34">
        <v>664.34</v>
      </c>
      <c r="S14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467.65033936488283</v>
      </c>
    </row>
    <row r="1451" spans="1:19" x14ac:dyDescent="0.2">
      <c r="A1451" s="1" t="s">
        <v>1</v>
      </c>
      <c r="B1451" s="1" t="s">
        <v>14</v>
      </c>
      <c r="C1451" s="1" t="s">
        <v>3</v>
      </c>
      <c r="D1451" s="39">
        <v>0.02</v>
      </c>
      <c r="E1451" s="39">
        <v>39.06</v>
      </c>
      <c r="F1451" s="39">
        <v>10.55</v>
      </c>
      <c r="G1451" s="39">
        <v>0.37</v>
      </c>
      <c r="H1451" s="39">
        <v>442.0899</v>
      </c>
      <c r="I1451" s="42">
        <f>IF(Table2[[#This Row],[Order Priority]]=Introduction!$B$42,1,0)</f>
        <v>1</v>
      </c>
      <c r="J1451" s="42">
        <f>IF(Table2[[#This Row],[Order Priority]]=Introduction!$B$43,1,0)</f>
        <v>0</v>
      </c>
      <c r="K1451" s="42">
        <f>IF(Table2[[#This Row],[Order Priority]]=Introduction!$B$44,1,0)</f>
        <v>0</v>
      </c>
      <c r="L1451" s="42">
        <f>IF(Table2[[#This Row],[Order Priority]]=Introduction!$B$45,1,0)</f>
        <v>0</v>
      </c>
      <c r="M1451" s="42">
        <f>IF(Table2[[#This Row],[Ship Mode]]=Introduction!$C$42,1,0)</f>
        <v>0</v>
      </c>
      <c r="N1451" s="41">
        <f>IF(Table2[[#This Row],[Ship Mode]]=Introduction!$C$44,1,0)</f>
        <v>1</v>
      </c>
      <c r="O1451" s="41">
        <f>IF(Table2[[#This Row],[Customer Segment]]=Introduction!$D$45,1,0)</f>
        <v>1</v>
      </c>
      <c r="P1451" s="41">
        <f>IF(Table2[[#This Row],[Customer Segment]]=Introduction!$D$42,1,0)</f>
        <v>0</v>
      </c>
      <c r="Q1451" s="41">
        <f>IF(Table2[[#This Row],[Customer Segment]]=Introduction!$D$44,1,0)</f>
        <v>0</v>
      </c>
      <c r="R1451" s="1">
        <v>640.71</v>
      </c>
      <c r="S14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1078.9544646532679</v>
      </c>
    </row>
    <row r="1452" spans="1:19" x14ac:dyDescent="0.2">
      <c r="A1452" s="1" t="s">
        <v>1</v>
      </c>
      <c r="B1452" s="1" t="s">
        <v>14</v>
      </c>
      <c r="C1452" s="1" t="s">
        <v>3</v>
      </c>
      <c r="D1452" s="37">
        <v>0.1</v>
      </c>
      <c r="E1452" s="37">
        <v>37.700000000000003</v>
      </c>
      <c r="F1452" s="37">
        <v>2.99</v>
      </c>
      <c r="G1452" s="37">
        <v>0.35</v>
      </c>
      <c r="H1452" s="37">
        <v>455.12400000000002</v>
      </c>
      <c r="I1452" s="42">
        <f>IF(Table2[[#This Row],[Order Priority]]=Introduction!$B$42,1,0)</f>
        <v>1</v>
      </c>
      <c r="J1452" s="42">
        <f>IF(Table2[[#This Row],[Order Priority]]=Introduction!$B$43,1,0)</f>
        <v>0</v>
      </c>
      <c r="K1452" s="42">
        <f>IF(Table2[[#This Row],[Order Priority]]=Introduction!$B$44,1,0)</f>
        <v>0</v>
      </c>
      <c r="L1452" s="42">
        <f>IF(Table2[[#This Row],[Order Priority]]=Introduction!$B$45,1,0)</f>
        <v>0</v>
      </c>
      <c r="M1452" s="42">
        <f>IF(Table2[[#This Row],[Ship Mode]]=Introduction!$C$42,1,0)</f>
        <v>0</v>
      </c>
      <c r="N1452" s="41">
        <f>IF(Table2[[#This Row],[Ship Mode]]=Introduction!$C$44,1,0)</f>
        <v>1</v>
      </c>
      <c r="O1452" s="41">
        <f>IF(Table2[[#This Row],[Customer Segment]]=Introduction!$D$45,1,0)</f>
        <v>1</v>
      </c>
      <c r="P1452" s="41">
        <f>IF(Table2[[#This Row],[Customer Segment]]=Introduction!$D$42,1,0)</f>
        <v>0</v>
      </c>
      <c r="Q1452" s="41">
        <f>IF(Table2[[#This Row],[Customer Segment]]=Introduction!$D$44,1,0)</f>
        <v>0</v>
      </c>
      <c r="R1452" s="34">
        <v>659.6</v>
      </c>
      <c r="S14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809.59636079742882</v>
      </c>
    </row>
    <row r="1453" spans="1:19" x14ac:dyDescent="0.2">
      <c r="A1453" s="1" t="s">
        <v>13</v>
      </c>
      <c r="B1453" s="1" t="s">
        <v>14</v>
      </c>
      <c r="C1453" s="1" t="s">
        <v>3</v>
      </c>
      <c r="D1453" s="39">
        <v>0.05</v>
      </c>
      <c r="E1453" s="39">
        <v>26.48</v>
      </c>
      <c r="F1453" s="39">
        <v>6.93</v>
      </c>
      <c r="G1453" s="39">
        <v>0.49</v>
      </c>
      <c r="H1453" s="39">
        <v>314.48129999999998</v>
      </c>
      <c r="I1453" s="42">
        <f>IF(Table2[[#This Row],[Order Priority]]=Introduction!$B$42,1,0)</f>
        <v>0</v>
      </c>
      <c r="J1453" s="42">
        <f>IF(Table2[[#This Row],[Order Priority]]=Introduction!$B$43,1,0)</f>
        <v>1</v>
      </c>
      <c r="K1453" s="42">
        <f>IF(Table2[[#This Row],[Order Priority]]=Introduction!$B$44,1,0)</f>
        <v>0</v>
      </c>
      <c r="L1453" s="42">
        <f>IF(Table2[[#This Row],[Order Priority]]=Introduction!$B$45,1,0)</f>
        <v>0</v>
      </c>
      <c r="M1453" s="42">
        <f>IF(Table2[[#This Row],[Ship Mode]]=Introduction!$C$42,1,0)</f>
        <v>0</v>
      </c>
      <c r="N1453" s="41">
        <f>IF(Table2[[#This Row],[Ship Mode]]=Introduction!$C$44,1,0)</f>
        <v>1</v>
      </c>
      <c r="O1453" s="41">
        <f>IF(Table2[[#This Row],[Customer Segment]]=Introduction!$D$45,1,0)</f>
        <v>1</v>
      </c>
      <c r="P1453" s="41">
        <f>IF(Table2[[#This Row],[Customer Segment]]=Introduction!$D$42,1,0)</f>
        <v>0</v>
      </c>
      <c r="Q1453" s="41">
        <f>IF(Table2[[#This Row],[Customer Segment]]=Introduction!$D$44,1,0)</f>
        <v>0</v>
      </c>
      <c r="R1453" s="1">
        <v>455.77</v>
      </c>
      <c r="S14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596.22741008711819</v>
      </c>
    </row>
    <row r="1454" spans="1:19" x14ac:dyDescent="0.2">
      <c r="A1454" s="1" t="s">
        <v>13</v>
      </c>
      <c r="B1454" s="1" t="s">
        <v>14</v>
      </c>
      <c r="C1454" s="1" t="s">
        <v>3</v>
      </c>
      <c r="D1454" s="37">
        <v>0.05</v>
      </c>
      <c r="E1454" s="37">
        <v>26.48</v>
      </c>
      <c r="F1454" s="37">
        <v>6.93</v>
      </c>
      <c r="G1454" s="37">
        <v>0.49</v>
      </c>
      <c r="H1454" s="37">
        <v>384.38</v>
      </c>
      <c r="I1454" s="42">
        <f>IF(Table2[[#This Row],[Order Priority]]=Introduction!$B$42,1,0)</f>
        <v>0</v>
      </c>
      <c r="J1454" s="42">
        <f>IF(Table2[[#This Row],[Order Priority]]=Introduction!$B$43,1,0)</f>
        <v>1</v>
      </c>
      <c r="K1454" s="42">
        <f>IF(Table2[[#This Row],[Order Priority]]=Introduction!$B$44,1,0)</f>
        <v>0</v>
      </c>
      <c r="L1454" s="42">
        <f>IF(Table2[[#This Row],[Order Priority]]=Introduction!$B$45,1,0)</f>
        <v>0</v>
      </c>
      <c r="M1454" s="42">
        <f>IF(Table2[[#This Row],[Ship Mode]]=Introduction!$C$42,1,0)</f>
        <v>0</v>
      </c>
      <c r="N1454" s="41">
        <f>IF(Table2[[#This Row],[Ship Mode]]=Introduction!$C$44,1,0)</f>
        <v>1</v>
      </c>
      <c r="O1454" s="41">
        <f>IF(Table2[[#This Row],[Customer Segment]]=Introduction!$D$45,1,0)</f>
        <v>1</v>
      </c>
      <c r="P1454" s="41">
        <f>IF(Table2[[#This Row],[Customer Segment]]=Introduction!$D$42,1,0)</f>
        <v>0</v>
      </c>
      <c r="Q1454" s="41">
        <f>IF(Table2[[#This Row],[Customer Segment]]=Introduction!$D$44,1,0)</f>
        <v>0</v>
      </c>
      <c r="R1454" s="34">
        <v>1876.69</v>
      </c>
      <c r="S14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667.80547684820635</v>
      </c>
    </row>
    <row r="1455" spans="1:19" x14ac:dyDescent="0.2">
      <c r="A1455" s="1" t="s">
        <v>13</v>
      </c>
      <c r="B1455" s="1" t="s">
        <v>14</v>
      </c>
      <c r="C1455" s="1" t="s">
        <v>70</v>
      </c>
      <c r="D1455" s="39">
        <v>0.01</v>
      </c>
      <c r="E1455" s="39">
        <v>30.98</v>
      </c>
      <c r="F1455" s="39">
        <v>6.5</v>
      </c>
      <c r="G1455" s="39">
        <v>0.64</v>
      </c>
      <c r="H1455" s="39">
        <v>46.29</v>
      </c>
      <c r="I1455" s="42">
        <f>IF(Table2[[#This Row],[Order Priority]]=Introduction!$B$42,1,0)</f>
        <v>0</v>
      </c>
      <c r="J1455" s="42">
        <f>IF(Table2[[#This Row],[Order Priority]]=Introduction!$B$43,1,0)</f>
        <v>1</v>
      </c>
      <c r="K1455" s="42">
        <f>IF(Table2[[#This Row],[Order Priority]]=Introduction!$B$44,1,0)</f>
        <v>0</v>
      </c>
      <c r="L1455" s="42">
        <f>IF(Table2[[#This Row],[Order Priority]]=Introduction!$B$45,1,0)</f>
        <v>0</v>
      </c>
      <c r="M1455" s="42">
        <f>IF(Table2[[#This Row],[Ship Mode]]=Introduction!$C$42,1,0)</f>
        <v>0</v>
      </c>
      <c r="N1455" s="41">
        <f>IF(Table2[[#This Row],[Ship Mode]]=Introduction!$C$44,1,0)</f>
        <v>1</v>
      </c>
      <c r="O1455" s="41">
        <f>IF(Table2[[#This Row],[Customer Segment]]=Introduction!$D$45,1,0)</f>
        <v>0</v>
      </c>
      <c r="P1455" s="41">
        <f>IF(Table2[[#This Row],[Customer Segment]]=Introduction!$D$42,1,0)</f>
        <v>0</v>
      </c>
      <c r="Q1455" s="41">
        <f>IF(Table2[[#This Row],[Customer Segment]]=Introduction!$D$44,1,0)</f>
        <v>0</v>
      </c>
      <c r="R1455" s="1">
        <v>363.37</v>
      </c>
      <c r="S14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483.95472423118906</v>
      </c>
    </row>
    <row r="1456" spans="1:19" x14ac:dyDescent="0.2">
      <c r="A1456" s="1" t="s">
        <v>13</v>
      </c>
      <c r="B1456" s="1" t="s">
        <v>14</v>
      </c>
      <c r="C1456" s="1" t="s">
        <v>70</v>
      </c>
      <c r="D1456" s="37">
        <v>0.01</v>
      </c>
      <c r="E1456" s="37">
        <v>40.99</v>
      </c>
      <c r="F1456" s="37">
        <v>19.989999999999998</v>
      </c>
      <c r="G1456" s="37">
        <v>0.36</v>
      </c>
      <c r="H1456" s="37">
        <v>177.79</v>
      </c>
      <c r="I1456" s="42">
        <f>IF(Table2[[#This Row],[Order Priority]]=Introduction!$B$42,1,0)</f>
        <v>0</v>
      </c>
      <c r="J1456" s="42">
        <f>IF(Table2[[#This Row],[Order Priority]]=Introduction!$B$43,1,0)</f>
        <v>1</v>
      </c>
      <c r="K1456" s="42">
        <f>IF(Table2[[#This Row],[Order Priority]]=Introduction!$B$44,1,0)</f>
        <v>0</v>
      </c>
      <c r="L1456" s="42">
        <f>IF(Table2[[#This Row],[Order Priority]]=Introduction!$B$45,1,0)</f>
        <v>0</v>
      </c>
      <c r="M1456" s="42">
        <f>IF(Table2[[#This Row],[Ship Mode]]=Introduction!$C$42,1,0)</f>
        <v>0</v>
      </c>
      <c r="N1456" s="41">
        <f>IF(Table2[[#This Row],[Ship Mode]]=Introduction!$C$44,1,0)</f>
        <v>1</v>
      </c>
      <c r="O1456" s="41">
        <f>IF(Table2[[#This Row],[Customer Segment]]=Introduction!$D$45,1,0)</f>
        <v>0</v>
      </c>
      <c r="P1456" s="41">
        <f>IF(Table2[[#This Row],[Customer Segment]]=Introduction!$D$42,1,0)</f>
        <v>0</v>
      </c>
      <c r="Q1456" s="41">
        <f>IF(Table2[[#This Row],[Customer Segment]]=Introduction!$D$44,1,0)</f>
        <v>0</v>
      </c>
      <c r="R1456" s="34">
        <v>480.75</v>
      </c>
      <c r="S14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790.10047763328623</v>
      </c>
    </row>
    <row r="1457" spans="1:19" x14ac:dyDescent="0.2">
      <c r="A1457" s="1" t="s">
        <v>92</v>
      </c>
      <c r="B1457" s="1" t="s">
        <v>14</v>
      </c>
      <c r="C1457" s="1" t="s">
        <v>70</v>
      </c>
      <c r="D1457" s="39">
        <v>0.08</v>
      </c>
      <c r="E1457" s="39">
        <v>6.48</v>
      </c>
      <c r="F1457" s="39">
        <v>7.03</v>
      </c>
      <c r="G1457" s="39">
        <v>0.37</v>
      </c>
      <c r="H1457" s="39">
        <v>8.9320000000000004</v>
      </c>
      <c r="I1457" s="42">
        <f>IF(Table2[[#This Row],[Order Priority]]=Introduction!$B$42,1,0)</f>
        <v>0</v>
      </c>
      <c r="J1457" s="42">
        <f>IF(Table2[[#This Row],[Order Priority]]=Introduction!$B$43,1,0)</f>
        <v>0</v>
      </c>
      <c r="K1457" s="42">
        <f>IF(Table2[[#This Row],[Order Priority]]=Introduction!$B$44,1,0)</f>
        <v>0</v>
      </c>
      <c r="L1457" s="42">
        <f>IF(Table2[[#This Row],[Order Priority]]=Introduction!$B$45,1,0)</f>
        <v>1</v>
      </c>
      <c r="M1457" s="42">
        <f>IF(Table2[[#This Row],[Ship Mode]]=Introduction!$C$42,1,0)</f>
        <v>0</v>
      </c>
      <c r="N1457" s="41">
        <f>IF(Table2[[#This Row],[Ship Mode]]=Introduction!$C$44,1,0)</f>
        <v>1</v>
      </c>
      <c r="O1457" s="41">
        <f>IF(Table2[[#This Row],[Customer Segment]]=Introduction!$D$45,1,0)</f>
        <v>0</v>
      </c>
      <c r="P1457" s="41">
        <f>IF(Table2[[#This Row],[Customer Segment]]=Introduction!$D$42,1,0)</f>
        <v>0</v>
      </c>
      <c r="Q1457" s="41">
        <f>IF(Table2[[#This Row],[Customer Segment]]=Introduction!$D$44,1,0)</f>
        <v>0</v>
      </c>
      <c r="R1457" s="1">
        <v>67.86</v>
      </c>
      <c r="S14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128.15843496354594</v>
      </c>
    </row>
    <row r="1458" spans="1:19" x14ac:dyDescent="0.2">
      <c r="A1458" s="1" t="s">
        <v>92</v>
      </c>
      <c r="B1458" s="1" t="s">
        <v>14</v>
      </c>
      <c r="C1458" s="1" t="s">
        <v>70</v>
      </c>
      <c r="D1458" s="37">
        <v>0.01</v>
      </c>
      <c r="E1458" s="37">
        <v>20.34</v>
      </c>
      <c r="F1458" s="37">
        <v>35</v>
      </c>
      <c r="G1458" s="37">
        <v>0.84</v>
      </c>
      <c r="H1458" s="37">
        <v>229.63800000000001</v>
      </c>
      <c r="I1458" s="42">
        <f>IF(Table2[[#This Row],[Order Priority]]=Introduction!$B$42,1,0)</f>
        <v>0</v>
      </c>
      <c r="J1458" s="42">
        <f>IF(Table2[[#This Row],[Order Priority]]=Introduction!$B$43,1,0)</f>
        <v>0</v>
      </c>
      <c r="K1458" s="42">
        <f>IF(Table2[[#This Row],[Order Priority]]=Introduction!$B$44,1,0)</f>
        <v>0</v>
      </c>
      <c r="L1458" s="42">
        <f>IF(Table2[[#This Row],[Order Priority]]=Introduction!$B$45,1,0)</f>
        <v>1</v>
      </c>
      <c r="M1458" s="42">
        <f>IF(Table2[[#This Row],[Ship Mode]]=Introduction!$C$42,1,0)</f>
        <v>0</v>
      </c>
      <c r="N1458" s="41">
        <f>IF(Table2[[#This Row],[Ship Mode]]=Introduction!$C$44,1,0)</f>
        <v>1</v>
      </c>
      <c r="O1458" s="41">
        <f>IF(Table2[[#This Row],[Customer Segment]]=Introduction!$D$45,1,0)</f>
        <v>0</v>
      </c>
      <c r="P1458" s="41">
        <f>IF(Table2[[#This Row],[Customer Segment]]=Introduction!$D$42,1,0)</f>
        <v>0</v>
      </c>
      <c r="Q1458" s="41">
        <f>IF(Table2[[#This Row],[Customer Segment]]=Introduction!$D$44,1,0)</f>
        <v>0</v>
      </c>
      <c r="R1458" s="34">
        <v>747.28</v>
      </c>
      <c r="S14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1607.5804914586911</v>
      </c>
    </row>
    <row r="1459" spans="1:19" x14ac:dyDescent="0.2">
      <c r="A1459" s="1" t="s">
        <v>92</v>
      </c>
      <c r="B1459" s="1" t="s">
        <v>14</v>
      </c>
      <c r="C1459" s="1" t="s">
        <v>15</v>
      </c>
      <c r="D1459" s="39">
        <v>0.08</v>
      </c>
      <c r="E1459" s="39">
        <v>2.94</v>
      </c>
      <c r="F1459" s="39">
        <v>0.96</v>
      </c>
      <c r="G1459" s="39">
        <v>0.57999999999999996</v>
      </c>
      <c r="H1459" s="39">
        <v>-2.12</v>
      </c>
      <c r="I1459" s="42">
        <f>IF(Table2[[#This Row],[Order Priority]]=Introduction!$B$42,1,0)</f>
        <v>0</v>
      </c>
      <c r="J1459" s="42">
        <f>IF(Table2[[#This Row],[Order Priority]]=Introduction!$B$43,1,0)</f>
        <v>0</v>
      </c>
      <c r="K1459" s="42">
        <f>IF(Table2[[#This Row],[Order Priority]]=Introduction!$B$44,1,0)</f>
        <v>0</v>
      </c>
      <c r="L1459" s="42">
        <f>IF(Table2[[#This Row],[Order Priority]]=Introduction!$B$45,1,0)</f>
        <v>1</v>
      </c>
      <c r="M1459" s="42">
        <f>IF(Table2[[#This Row],[Ship Mode]]=Introduction!$C$42,1,0)</f>
        <v>0</v>
      </c>
      <c r="N1459" s="41">
        <f>IF(Table2[[#This Row],[Ship Mode]]=Introduction!$C$44,1,0)</f>
        <v>1</v>
      </c>
      <c r="O1459" s="41">
        <f>IF(Table2[[#This Row],[Customer Segment]]=Introduction!$D$45,1,0)</f>
        <v>0</v>
      </c>
      <c r="P1459" s="41">
        <f>IF(Table2[[#This Row],[Customer Segment]]=Introduction!$D$42,1,0)</f>
        <v>1</v>
      </c>
      <c r="Q1459" s="41">
        <f>IF(Table2[[#This Row],[Customer Segment]]=Introduction!$D$44,1,0)</f>
        <v>0</v>
      </c>
      <c r="R1459" s="1">
        <v>66.7</v>
      </c>
      <c r="S14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83.591507297596223</v>
      </c>
    </row>
    <row r="1460" spans="1:19" x14ac:dyDescent="0.2">
      <c r="A1460" s="1" t="s">
        <v>92</v>
      </c>
      <c r="B1460" s="1" t="s">
        <v>14</v>
      </c>
      <c r="C1460" s="1" t="s">
        <v>15</v>
      </c>
      <c r="D1460" s="37">
        <v>0.06</v>
      </c>
      <c r="E1460" s="37">
        <v>8.32</v>
      </c>
      <c r="F1460" s="37">
        <v>2.38</v>
      </c>
      <c r="G1460" s="37">
        <v>0.74</v>
      </c>
      <c r="H1460" s="37">
        <v>-36.630000000000003</v>
      </c>
      <c r="I1460" s="42">
        <f>IF(Table2[[#This Row],[Order Priority]]=Introduction!$B$42,1,0)</f>
        <v>0</v>
      </c>
      <c r="J1460" s="42">
        <f>IF(Table2[[#This Row],[Order Priority]]=Introduction!$B$43,1,0)</f>
        <v>0</v>
      </c>
      <c r="K1460" s="42">
        <f>IF(Table2[[#This Row],[Order Priority]]=Introduction!$B$44,1,0)</f>
        <v>0</v>
      </c>
      <c r="L1460" s="42">
        <f>IF(Table2[[#This Row],[Order Priority]]=Introduction!$B$45,1,0)</f>
        <v>1</v>
      </c>
      <c r="M1460" s="42">
        <f>IF(Table2[[#This Row],[Ship Mode]]=Introduction!$C$42,1,0)</f>
        <v>0</v>
      </c>
      <c r="N1460" s="41">
        <f>IF(Table2[[#This Row],[Ship Mode]]=Introduction!$C$44,1,0)</f>
        <v>1</v>
      </c>
      <c r="O1460" s="41">
        <f>IF(Table2[[#This Row],[Customer Segment]]=Introduction!$D$45,1,0)</f>
        <v>0</v>
      </c>
      <c r="P1460" s="41">
        <f>IF(Table2[[#This Row],[Customer Segment]]=Introduction!$D$42,1,0)</f>
        <v>1</v>
      </c>
      <c r="Q1460" s="41">
        <f>IF(Table2[[#This Row],[Customer Segment]]=Introduction!$D$44,1,0)</f>
        <v>0</v>
      </c>
      <c r="R1460" s="34">
        <v>101.26</v>
      </c>
      <c r="S14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250.56293077894469</v>
      </c>
    </row>
    <row r="1461" spans="1:19" x14ac:dyDescent="0.2">
      <c r="A1461" s="1" t="s">
        <v>92</v>
      </c>
      <c r="B1461" s="1" t="s">
        <v>14</v>
      </c>
      <c r="C1461" s="1" t="s">
        <v>15</v>
      </c>
      <c r="D1461" s="39">
        <v>0.08</v>
      </c>
      <c r="E1461" s="39">
        <v>2.94</v>
      </c>
      <c r="F1461" s="39">
        <v>0.96</v>
      </c>
      <c r="G1461" s="39">
        <v>0.57999999999999996</v>
      </c>
      <c r="H1461" s="39">
        <v>-2.12</v>
      </c>
      <c r="I1461" s="42">
        <f>IF(Table2[[#This Row],[Order Priority]]=Introduction!$B$42,1,0)</f>
        <v>0</v>
      </c>
      <c r="J1461" s="42">
        <f>IF(Table2[[#This Row],[Order Priority]]=Introduction!$B$43,1,0)</f>
        <v>0</v>
      </c>
      <c r="K1461" s="42">
        <f>IF(Table2[[#This Row],[Order Priority]]=Introduction!$B$44,1,0)</f>
        <v>0</v>
      </c>
      <c r="L1461" s="42">
        <f>IF(Table2[[#This Row],[Order Priority]]=Introduction!$B$45,1,0)</f>
        <v>1</v>
      </c>
      <c r="M1461" s="42">
        <f>IF(Table2[[#This Row],[Ship Mode]]=Introduction!$C$42,1,0)</f>
        <v>0</v>
      </c>
      <c r="N1461" s="41">
        <f>IF(Table2[[#This Row],[Ship Mode]]=Introduction!$C$44,1,0)</f>
        <v>1</v>
      </c>
      <c r="O1461" s="41">
        <f>IF(Table2[[#This Row],[Customer Segment]]=Introduction!$D$45,1,0)</f>
        <v>0</v>
      </c>
      <c r="P1461" s="41">
        <f>IF(Table2[[#This Row],[Customer Segment]]=Introduction!$D$42,1,0)</f>
        <v>1</v>
      </c>
      <c r="Q1461" s="41">
        <f>IF(Table2[[#This Row],[Customer Segment]]=Introduction!$D$44,1,0)</f>
        <v>0</v>
      </c>
      <c r="R1461" s="1">
        <v>17.399999999999999</v>
      </c>
      <c r="S14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83.591507297596223</v>
      </c>
    </row>
    <row r="1462" spans="1:19" x14ac:dyDescent="0.2">
      <c r="A1462" s="1" t="s">
        <v>46</v>
      </c>
      <c r="B1462" s="1" t="s">
        <v>14</v>
      </c>
      <c r="C1462" s="1" t="s">
        <v>70</v>
      </c>
      <c r="D1462" s="37">
        <v>0.08</v>
      </c>
      <c r="E1462" s="37">
        <v>73.98</v>
      </c>
      <c r="F1462" s="37">
        <v>4</v>
      </c>
      <c r="G1462" s="37">
        <v>0.77</v>
      </c>
      <c r="H1462" s="37">
        <v>97.16</v>
      </c>
      <c r="I1462" s="42">
        <f>IF(Table2[[#This Row],[Order Priority]]=Introduction!$B$42,1,0)</f>
        <v>0</v>
      </c>
      <c r="J1462" s="42">
        <f>IF(Table2[[#This Row],[Order Priority]]=Introduction!$B$43,1,0)</f>
        <v>0</v>
      </c>
      <c r="K1462" s="42">
        <f>IF(Table2[[#This Row],[Order Priority]]=Introduction!$B$44,1,0)</f>
        <v>0</v>
      </c>
      <c r="L1462" s="42">
        <f>IF(Table2[[#This Row],[Order Priority]]=Introduction!$B$45,1,0)</f>
        <v>0</v>
      </c>
      <c r="M1462" s="42">
        <f>IF(Table2[[#This Row],[Ship Mode]]=Introduction!$C$42,1,0)</f>
        <v>0</v>
      </c>
      <c r="N1462" s="41">
        <f>IF(Table2[[#This Row],[Ship Mode]]=Introduction!$C$44,1,0)</f>
        <v>1</v>
      </c>
      <c r="O1462" s="41">
        <f>IF(Table2[[#This Row],[Customer Segment]]=Introduction!$D$45,1,0)</f>
        <v>0</v>
      </c>
      <c r="P1462" s="41">
        <f>IF(Table2[[#This Row],[Customer Segment]]=Introduction!$D$42,1,0)</f>
        <v>0</v>
      </c>
      <c r="Q1462" s="41">
        <f>IF(Table2[[#This Row],[Customer Segment]]=Introduction!$D$44,1,0)</f>
        <v>0</v>
      </c>
      <c r="R1462" s="34">
        <v>1181.67</v>
      </c>
      <c r="S14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866.9879527744672</v>
      </c>
    </row>
    <row r="1463" spans="1:19" x14ac:dyDescent="0.2">
      <c r="A1463" s="1" t="s">
        <v>46</v>
      </c>
      <c r="B1463" s="1" t="s">
        <v>14</v>
      </c>
      <c r="C1463" s="1" t="s">
        <v>70</v>
      </c>
      <c r="D1463" s="39">
        <v>0.02</v>
      </c>
      <c r="E1463" s="39">
        <v>3.68</v>
      </c>
      <c r="F1463" s="39">
        <v>1.32</v>
      </c>
      <c r="G1463" s="39">
        <v>0.83</v>
      </c>
      <c r="H1463" s="39">
        <v>-20.65</v>
      </c>
      <c r="I1463" s="42">
        <f>IF(Table2[[#This Row],[Order Priority]]=Introduction!$B$42,1,0)</f>
        <v>0</v>
      </c>
      <c r="J1463" s="42">
        <f>IF(Table2[[#This Row],[Order Priority]]=Introduction!$B$43,1,0)</f>
        <v>0</v>
      </c>
      <c r="K1463" s="42">
        <f>IF(Table2[[#This Row],[Order Priority]]=Introduction!$B$44,1,0)</f>
        <v>0</v>
      </c>
      <c r="L1463" s="42">
        <f>IF(Table2[[#This Row],[Order Priority]]=Introduction!$B$45,1,0)</f>
        <v>0</v>
      </c>
      <c r="M1463" s="42">
        <f>IF(Table2[[#This Row],[Ship Mode]]=Introduction!$C$42,1,0)</f>
        <v>0</v>
      </c>
      <c r="N1463" s="41">
        <f>IF(Table2[[#This Row],[Ship Mode]]=Introduction!$C$44,1,0)</f>
        <v>1</v>
      </c>
      <c r="O1463" s="41">
        <f>IF(Table2[[#This Row],[Customer Segment]]=Introduction!$D$45,1,0)</f>
        <v>0</v>
      </c>
      <c r="P1463" s="41">
        <f>IF(Table2[[#This Row],[Customer Segment]]=Introduction!$D$42,1,0)</f>
        <v>0</v>
      </c>
      <c r="Q1463" s="41">
        <f>IF(Table2[[#This Row],[Customer Segment]]=Introduction!$D$44,1,0)</f>
        <v>0</v>
      </c>
      <c r="R1463" s="1">
        <v>29.93</v>
      </c>
      <c r="S14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541.53315931480847</v>
      </c>
    </row>
    <row r="1464" spans="1:19" x14ac:dyDescent="0.2">
      <c r="A1464" s="1" t="s">
        <v>1</v>
      </c>
      <c r="B1464" s="1" t="s">
        <v>14</v>
      </c>
      <c r="C1464" s="1" t="s">
        <v>3</v>
      </c>
      <c r="D1464" s="37">
        <v>0.04</v>
      </c>
      <c r="E1464" s="37">
        <v>18.97</v>
      </c>
      <c r="F1464" s="37">
        <v>9.5399999999999991</v>
      </c>
      <c r="G1464" s="37">
        <v>0.37</v>
      </c>
      <c r="H1464" s="37">
        <v>3.04</v>
      </c>
      <c r="I1464" s="42">
        <f>IF(Table2[[#This Row],[Order Priority]]=Introduction!$B$42,1,0)</f>
        <v>1</v>
      </c>
      <c r="J1464" s="42">
        <f>IF(Table2[[#This Row],[Order Priority]]=Introduction!$B$43,1,0)</f>
        <v>0</v>
      </c>
      <c r="K1464" s="42">
        <f>IF(Table2[[#This Row],[Order Priority]]=Introduction!$B$44,1,0)</f>
        <v>0</v>
      </c>
      <c r="L1464" s="42">
        <f>IF(Table2[[#This Row],[Order Priority]]=Introduction!$B$45,1,0)</f>
        <v>0</v>
      </c>
      <c r="M1464" s="42">
        <f>IF(Table2[[#This Row],[Ship Mode]]=Introduction!$C$42,1,0)</f>
        <v>0</v>
      </c>
      <c r="N1464" s="41">
        <f>IF(Table2[[#This Row],[Ship Mode]]=Introduction!$C$44,1,0)</f>
        <v>1</v>
      </c>
      <c r="O1464" s="41">
        <f>IF(Table2[[#This Row],[Customer Segment]]=Introduction!$D$45,1,0)</f>
        <v>1</v>
      </c>
      <c r="P1464" s="41">
        <f>IF(Table2[[#This Row],[Customer Segment]]=Introduction!$D$42,1,0)</f>
        <v>0</v>
      </c>
      <c r="Q1464" s="41">
        <f>IF(Table2[[#This Row],[Customer Segment]]=Introduction!$D$44,1,0)</f>
        <v>0</v>
      </c>
      <c r="R1464" s="34">
        <v>101.74</v>
      </c>
      <c r="S14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525.27805917602336</v>
      </c>
    </row>
    <row r="1465" spans="1:19" x14ac:dyDescent="0.2">
      <c r="A1465" s="1" t="s">
        <v>1</v>
      </c>
      <c r="B1465" s="1" t="s">
        <v>14</v>
      </c>
      <c r="C1465" s="1" t="s">
        <v>3</v>
      </c>
      <c r="D1465" s="39">
        <v>0.09</v>
      </c>
      <c r="E1465" s="39">
        <v>10.98</v>
      </c>
      <c r="F1465" s="39">
        <v>3.37</v>
      </c>
      <c r="G1465" s="39">
        <v>0.56999999999999995</v>
      </c>
      <c r="H1465" s="39">
        <v>2.706</v>
      </c>
      <c r="I1465" s="42">
        <f>IF(Table2[[#This Row],[Order Priority]]=Introduction!$B$42,1,0)</f>
        <v>1</v>
      </c>
      <c r="J1465" s="42">
        <f>IF(Table2[[#This Row],[Order Priority]]=Introduction!$B$43,1,0)</f>
        <v>0</v>
      </c>
      <c r="K1465" s="42">
        <f>IF(Table2[[#This Row],[Order Priority]]=Introduction!$B$44,1,0)</f>
        <v>0</v>
      </c>
      <c r="L1465" s="42">
        <f>IF(Table2[[#This Row],[Order Priority]]=Introduction!$B$45,1,0)</f>
        <v>0</v>
      </c>
      <c r="M1465" s="42">
        <f>IF(Table2[[#This Row],[Ship Mode]]=Introduction!$C$42,1,0)</f>
        <v>0</v>
      </c>
      <c r="N1465" s="41">
        <f>IF(Table2[[#This Row],[Ship Mode]]=Introduction!$C$44,1,0)</f>
        <v>1</v>
      </c>
      <c r="O1465" s="41">
        <f>IF(Table2[[#This Row],[Customer Segment]]=Introduction!$D$45,1,0)</f>
        <v>1</v>
      </c>
      <c r="P1465" s="41">
        <f>IF(Table2[[#This Row],[Customer Segment]]=Introduction!$D$42,1,0)</f>
        <v>0</v>
      </c>
      <c r="Q1465" s="41">
        <f>IF(Table2[[#This Row],[Customer Segment]]=Introduction!$D$44,1,0)</f>
        <v>0</v>
      </c>
      <c r="R1465" s="1">
        <v>84.52</v>
      </c>
      <c r="S14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462.56202985451228</v>
      </c>
    </row>
    <row r="1466" spans="1:19" x14ac:dyDescent="0.2">
      <c r="A1466" s="1" t="s">
        <v>1</v>
      </c>
      <c r="B1466" s="1" t="s">
        <v>14</v>
      </c>
      <c r="C1466" s="1" t="s">
        <v>3</v>
      </c>
      <c r="D1466" s="37">
        <v>7.0000000000000007E-2</v>
      </c>
      <c r="E1466" s="37">
        <v>279.48</v>
      </c>
      <c r="F1466" s="37">
        <v>35</v>
      </c>
      <c r="G1466" s="37">
        <v>0.8</v>
      </c>
      <c r="H1466" s="37">
        <v>-207.28</v>
      </c>
      <c r="I1466" s="42">
        <f>IF(Table2[[#This Row],[Order Priority]]=Introduction!$B$42,1,0)</f>
        <v>1</v>
      </c>
      <c r="J1466" s="42">
        <f>IF(Table2[[#This Row],[Order Priority]]=Introduction!$B$43,1,0)</f>
        <v>0</v>
      </c>
      <c r="K1466" s="42">
        <f>IF(Table2[[#This Row],[Order Priority]]=Introduction!$B$44,1,0)</f>
        <v>0</v>
      </c>
      <c r="L1466" s="42">
        <f>IF(Table2[[#This Row],[Order Priority]]=Introduction!$B$45,1,0)</f>
        <v>0</v>
      </c>
      <c r="M1466" s="42">
        <f>IF(Table2[[#This Row],[Ship Mode]]=Introduction!$C$42,1,0)</f>
        <v>0</v>
      </c>
      <c r="N1466" s="41">
        <f>IF(Table2[[#This Row],[Ship Mode]]=Introduction!$C$44,1,0)</f>
        <v>1</v>
      </c>
      <c r="O1466" s="41">
        <f>IF(Table2[[#This Row],[Customer Segment]]=Introduction!$D$45,1,0)</f>
        <v>1</v>
      </c>
      <c r="P1466" s="41">
        <f>IF(Table2[[#This Row],[Customer Segment]]=Introduction!$D$42,1,0)</f>
        <v>0</v>
      </c>
      <c r="Q1466" s="41">
        <f>IF(Table2[[#This Row],[Customer Segment]]=Introduction!$D$44,1,0)</f>
        <v>0</v>
      </c>
      <c r="R1466" s="34">
        <v>2716.09</v>
      </c>
      <c r="S14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2167.4101646380959</v>
      </c>
    </row>
    <row r="1467" spans="1:19" x14ac:dyDescent="0.2">
      <c r="A1467" s="1" t="s">
        <v>1</v>
      </c>
      <c r="B1467" s="1" t="s">
        <v>63</v>
      </c>
      <c r="C1467" s="1" t="s">
        <v>3</v>
      </c>
      <c r="D1467" s="39">
        <v>0</v>
      </c>
      <c r="E1467" s="39">
        <v>14.42</v>
      </c>
      <c r="F1467" s="39">
        <v>6.75</v>
      </c>
      <c r="G1467" s="39">
        <v>0.52</v>
      </c>
      <c r="H1467" s="39">
        <v>9.33</v>
      </c>
      <c r="I1467" s="42">
        <f>IF(Table2[[#This Row],[Order Priority]]=Introduction!$B$42,1,0)</f>
        <v>1</v>
      </c>
      <c r="J1467" s="42">
        <f>IF(Table2[[#This Row],[Order Priority]]=Introduction!$B$43,1,0)</f>
        <v>0</v>
      </c>
      <c r="K1467" s="42">
        <f>IF(Table2[[#This Row],[Order Priority]]=Introduction!$B$44,1,0)</f>
        <v>0</v>
      </c>
      <c r="L1467" s="42">
        <f>IF(Table2[[#This Row],[Order Priority]]=Introduction!$B$45,1,0)</f>
        <v>0</v>
      </c>
      <c r="M1467" s="42">
        <f>IF(Table2[[#This Row],[Ship Mode]]=Introduction!$C$42,1,0)</f>
        <v>0</v>
      </c>
      <c r="N1467" s="41">
        <f>IF(Table2[[#This Row],[Ship Mode]]=Introduction!$C$44,1,0)</f>
        <v>0</v>
      </c>
      <c r="O1467" s="41">
        <f>IF(Table2[[#This Row],[Customer Segment]]=Introduction!$D$45,1,0)</f>
        <v>1</v>
      </c>
      <c r="P1467" s="41">
        <f>IF(Table2[[#This Row],[Customer Segment]]=Introduction!$D$42,1,0)</f>
        <v>0</v>
      </c>
      <c r="Q1467" s="41">
        <f>IF(Table2[[#This Row],[Customer Segment]]=Introduction!$D$44,1,0)</f>
        <v>0</v>
      </c>
      <c r="R1467" s="1">
        <v>98.96</v>
      </c>
      <c r="S14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509.24470936012386</v>
      </c>
    </row>
    <row r="1468" spans="1:19" x14ac:dyDescent="0.2">
      <c r="A1468" s="1" t="s">
        <v>1</v>
      </c>
      <c r="B1468" s="1" t="s">
        <v>14</v>
      </c>
      <c r="C1468" s="1" t="s">
        <v>70</v>
      </c>
      <c r="D1468" s="37">
        <v>0.1</v>
      </c>
      <c r="E1468" s="37">
        <v>8.17</v>
      </c>
      <c r="F1468" s="37">
        <v>1.69</v>
      </c>
      <c r="G1468" s="37">
        <v>0.38</v>
      </c>
      <c r="H1468" s="37">
        <v>100.2984</v>
      </c>
      <c r="I1468" s="42">
        <f>IF(Table2[[#This Row],[Order Priority]]=Introduction!$B$42,1,0)</f>
        <v>1</v>
      </c>
      <c r="J1468" s="42">
        <f>IF(Table2[[#This Row],[Order Priority]]=Introduction!$B$43,1,0)</f>
        <v>0</v>
      </c>
      <c r="K1468" s="42">
        <f>IF(Table2[[#This Row],[Order Priority]]=Introduction!$B$44,1,0)</f>
        <v>0</v>
      </c>
      <c r="L1468" s="42">
        <f>IF(Table2[[#This Row],[Order Priority]]=Introduction!$B$45,1,0)</f>
        <v>0</v>
      </c>
      <c r="M1468" s="42">
        <f>IF(Table2[[#This Row],[Ship Mode]]=Introduction!$C$42,1,0)</f>
        <v>0</v>
      </c>
      <c r="N1468" s="41">
        <f>IF(Table2[[#This Row],[Ship Mode]]=Introduction!$C$44,1,0)</f>
        <v>1</v>
      </c>
      <c r="O1468" s="41">
        <f>IF(Table2[[#This Row],[Customer Segment]]=Introduction!$D$45,1,0)</f>
        <v>0</v>
      </c>
      <c r="P1468" s="41">
        <f>IF(Table2[[#This Row],[Customer Segment]]=Introduction!$D$42,1,0)</f>
        <v>0</v>
      </c>
      <c r="Q1468" s="41">
        <f>IF(Table2[[#This Row],[Customer Segment]]=Introduction!$D$44,1,0)</f>
        <v>0</v>
      </c>
      <c r="R1468" s="34">
        <v>145.36000000000001</v>
      </c>
      <c r="S14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351.76410743866666</v>
      </c>
    </row>
    <row r="1469" spans="1:19" x14ac:dyDescent="0.2">
      <c r="A1469" s="1" t="s">
        <v>1</v>
      </c>
      <c r="B1469" s="1" t="s">
        <v>14</v>
      </c>
      <c r="C1469" s="1" t="s">
        <v>70</v>
      </c>
      <c r="D1469" s="39">
        <v>0.03</v>
      </c>
      <c r="E1469" s="39">
        <v>110.99</v>
      </c>
      <c r="F1469" s="39">
        <v>2.5</v>
      </c>
      <c r="G1469" s="39">
        <v>0.56999999999999995</v>
      </c>
      <c r="H1469" s="39">
        <v>2495.3987999999999</v>
      </c>
      <c r="I1469" s="42">
        <f>IF(Table2[[#This Row],[Order Priority]]=Introduction!$B$42,1,0)</f>
        <v>1</v>
      </c>
      <c r="J1469" s="42">
        <f>IF(Table2[[#This Row],[Order Priority]]=Introduction!$B$43,1,0)</f>
        <v>0</v>
      </c>
      <c r="K1469" s="42">
        <f>IF(Table2[[#This Row],[Order Priority]]=Introduction!$B$44,1,0)</f>
        <v>0</v>
      </c>
      <c r="L1469" s="42">
        <f>IF(Table2[[#This Row],[Order Priority]]=Introduction!$B$45,1,0)</f>
        <v>0</v>
      </c>
      <c r="M1469" s="42">
        <f>IF(Table2[[#This Row],[Ship Mode]]=Introduction!$C$42,1,0)</f>
        <v>0</v>
      </c>
      <c r="N1469" s="41">
        <f>IF(Table2[[#This Row],[Ship Mode]]=Introduction!$C$44,1,0)</f>
        <v>1</v>
      </c>
      <c r="O1469" s="41">
        <f>IF(Table2[[#This Row],[Customer Segment]]=Introduction!$D$45,1,0)</f>
        <v>0</v>
      </c>
      <c r="P1469" s="41">
        <f>IF(Table2[[#This Row],[Customer Segment]]=Introduction!$D$42,1,0)</f>
        <v>0</v>
      </c>
      <c r="Q1469" s="41">
        <f>IF(Table2[[#This Row],[Customer Segment]]=Introduction!$D$44,1,0)</f>
        <v>0</v>
      </c>
      <c r="R1469" s="1">
        <v>3616.52</v>
      </c>
      <c r="S14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3353.1331670584786</v>
      </c>
    </row>
    <row r="1470" spans="1:19" x14ac:dyDescent="0.2">
      <c r="A1470" s="1" t="s">
        <v>13</v>
      </c>
      <c r="B1470" s="1" t="s">
        <v>14</v>
      </c>
      <c r="C1470" s="1" t="s">
        <v>70</v>
      </c>
      <c r="D1470" s="37">
        <v>0.04</v>
      </c>
      <c r="E1470" s="37">
        <v>12.44</v>
      </c>
      <c r="F1470" s="37">
        <v>6.27</v>
      </c>
      <c r="G1470" s="37">
        <v>0.56999999999999995</v>
      </c>
      <c r="H1470" s="37">
        <v>-258.56599999999997</v>
      </c>
      <c r="I1470" s="42">
        <f>IF(Table2[[#This Row],[Order Priority]]=Introduction!$B$42,1,0)</f>
        <v>0</v>
      </c>
      <c r="J1470" s="42">
        <f>IF(Table2[[#This Row],[Order Priority]]=Introduction!$B$43,1,0)</f>
        <v>1</v>
      </c>
      <c r="K1470" s="42">
        <f>IF(Table2[[#This Row],[Order Priority]]=Introduction!$B$44,1,0)</f>
        <v>0</v>
      </c>
      <c r="L1470" s="42">
        <f>IF(Table2[[#This Row],[Order Priority]]=Introduction!$B$45,1,0)</f>
        <v>0</v>
      </c>
      <c r="M1470" s="42">
        <f>IF(Table2[[#This Row],[Ship Mode]]=Introduction!$C$42,1,0)</f>
        <v>0</v>
      </c>
      <c r="N1470" s="41">
        <f>IF(Table2[[#This Row],[Ship Mode]]=Introduction!$C$44,1,0)</f>
        <v>1</v>
      </c>
      <c r="O1470" s="41">
        <f>IF(Table2[[#This Row],[Customer Segment]]=Introduction!$D$45,1,0)</f>
        <v>0</v>
      </c>
      <c r="P1470" s="41">
        <f>IF(Table2[[#This Row],[Customer Segment]]=Introduction!$D$42,1,0)</f>
        <v>0</v>
      </c>
      <c r="Q1470" s="41">
        <f>IF(Table2[[#This Row],[Customer Segment]]=Introduction!$D$44,1,0)</f>
        <v>0</v>
      </c>
      <c r="R1470" s="34">
        <v>464.94</v>
      </c>
      <c r="S14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29.320175911628127</v>
      </c>
    </row>
    <row r="1471" spans="1:19" x14ac:dyDescent="0.2">
      <c r="A1471" s="1" t="s">
        <v>13</v>
      </c>
      <c r="B1471" s="1" t="s">
        <v>14</v>
      </c>
      <c r="C1471" s="1" t="s">
        <v>70</v>
      </c>
      <c r="D1471" s="39">
        <v>0.04</v>
      </c>
      <c r="E1471" s="39">
        <v>12.44</v>
      </c>
      <c r="F1471" s="39">
        <v>6.27</v>
      </c>
      <c r="G1471" s="39">
        <v>0.56999999999999995</v>
      </c>
      <c r="H1471" s="39">
        <v>-59.06</v>
      </c>
      <c r="I1471" s="42">
        <f>IF(Table2[[#This Row],[Order Priority]]=Introduction!$B$42,1,0)</f>
        <v>0</v>
      </c>
      <c r="J1471" s="42">
        <f>IF(Table2[[#This Row],[Order Priority]]=Introduction!$B$43,1,0)</f>
        <v>1</v>
      </c>
      <c r="K1471" s="42">
        <f>IF(Table2[[#This Row],[Order Priority]]=Introduction!$B$44,1,0)</f>
        <v>0</v>
      </c>
      <c r="L1471" s="42">
        <f>IF(Table2[[#This Row],[Order Priority]]=Introduction!$B$45,1,0)</f>
        <v>0</v>
      </c>
      <c r="M1471" s="42">
        <f>IF(Table2[[#This Row],[Ship Mode]]=Introduction!$C$42,1,0)</f>
        <v>0</v>
      </c>
      <c r="N1471" s="41">
        <f>IF(Table2[[#This Row],[Ship Mode]]=Introduction!$C$44,1,0)</f>
        <v>1</v>
      </c>
      <c r="O1471" s="41">
        <f>IF(Table2[[#This Row],[Customer Segment]]=Introduction!$D$45,1,0)</f>
        <v>0</v>
      </c>
      <c r="P1471" s="41">
        <f>IF(Table2[[#This Row],[Customer Segment]]=Introduction!$D$42,1,0)</f>
        <v>0</v>
      </c>
      <c r="Q1471" s="41">
        <f>IF(Table2[[#This Row],[Customer Segment]]=Introduction!$D$44,1,0)</f>
        <v>0</v>
      </c>
      <c r="R1471" s="1">
        <v>1834.61</v>
      </c>
      <c r="S14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233.61945168124399</v>
      </c>
    </row>
    <row r="1472" spans="1:19" x14ac:dyDescent="0.2">
      <c r="A1472" s="1" t="s">
        <v>13</v>
      </c>
      <c r="B1472" s="1" t="s">
        <v>14</v>
      </c>
      <c r="C1472" s="1" t="s">
        <v>70</v>
      </c>
      <c r="D1472" s="37">
        <v>0.09</v>
      </c>
      <c r="E1472" s="37">
        <v>5.4</v>
      </c>
      <c r="F1472" s="37">
        <v>7.78</v>
      </c>
      <c r="G1472" s="37">
        <v>0.37</v>
      </c>
      <c r="H1472" s="37">
        <v>-136.25200000000001</v>
      </c>
      <c r="I1472" s="42">
        <f>IF(Table2[[#This Row],[Order Priority]]=Introduction!$B$42,1,0)</f>
        <v>0</v>
      </c>
      <c r="J1472" s="42">
        <f>IF(Table2[[#This Row],[Order Priority]]=Introduction!$B$43,1,0)</f>
        <v>1</v>
      </c>
      <c r="K1472" s="42">
        <f>IF(Table2[[#This Row],[Order Priority]]=Introduction!$B$44,1,0)</f>
        <v>0</v>
      </c>
      <c r="L1472" s="42">
        <f>IF(Table2[[#This Row],[Order Priority]]=Introduction!$B$45,1,0)</f>
        <v>0</v>
      </c>
      <c r="M1472" s="42">
        <f>IF(Table2[[#This Row],[Ship Mode]]=Introduction!$C$42,1,0)</f>
        <v>0</v>
      </c>
      <c r="N1472" s="41">
        <f>IF(Table2[[#This Row],[Ship Mode]]=Introduction!$C$44,1,0)</f>
        <v>1</v>
      </c>
      <c r="O1472" s="41">
        <f>IF(Table2[[#This Row],[Customer Segment]]=Introduction!$D$45,1,0)</f>
        <v>0</v>
      </c>
      <c r="P1472" s="41">
        <f>IF(Table2[[#This Row],[Customer Segment]]=Introduction!$D$42,1,0)</f>
        <v>0</v>
      </c>
      <c r="Q1472" s="41">
        <f>IF(Table2[[#This Row],[Customer Segment]]=Introduction!$D$44,1,0)</f>
        <v>0</v>
      </c>
      <c r="R1472" s="34">
        <v>49.24</v>
      </c>
      <c r="S14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-25.028005248818431</v>
      </c>
    </row>
    <row r="1473" spans="1:19" x14ac:dyDescent="0.2">
      <c r="A1473" s="1" t="s">
        <v>13</v>
      </c>
      <c r="B1473" s="1" t="s">
        <v>14</v>
      </c>
      <c r="C1473" s="1" t="s">
        <v>70</v>
      </c>
      <c r="D1473" s="39">
        <v>0.03</v>
      </c>
      <c r="E1473" s="39">
        <v>28.53</v>
      </c>
      <c r="F1473" s="39">
        <v>1.49</v>
      </c>
      <c r="G1473" s="39">
        <v>0.38</v>
      </c>
      <c r="H1473" s="39">
        <v>137.67570000000001</v>
      </c>
      <c r="I1473" s="42">
        <f>IF(Table2[[#This Row],[Order Priority]]=Introduction!$B$42,1,0)</f>
        <v>0</v>
      </c>
      <c r="J1473" s="42">
        <f>IF(Table2[[#This Row],[Order Priority]]=Introduction!$B$43,1,0)</f>
        <v>1</v>
      </c>
      <c r="K1473" s="42">
        <f>IF(Table2[[#This Row],[Order Priority]]=Introduction!$B$44,1,0)</f>
        <v>0</v>
      </c>
      <c r="L1473" s="42">
        <f>IF(Table2[[#This Row],[Order Priority]]=Introduction!$B$45,1,0)</f>
        <v>0</v>
      </c>
      <c r="M1473" s="42">
        <f>IF(Table2[[#This Row],[Ship Mode]]=Introduction!$C$42,1,0)</f>
        <v>0</v>
      </c>
      <c r="N1473" s="41">
        <f>IF(Table2[[#This Row],[Ship Mode]]=Introduction!$C$44,1,0)</f>
        <v>1</v>
      </c>
      <c r="O1473" s="41">
        <f>IF(Table2[[#This Row],[Customer Segment]]=Introduction!$D$45,1,0)</f>
        <v>0</v>
      </c>
      <c r="P1473" s="41">
        <f>IF(Table2[[#This Row],[Customer Segment]]=Introduction!$D$42,1,0)</f>
        <v>0</v>
      </c>
      <c r="Q1473" s="41">
        <f>IF(Table2[[#This Row],[Customer Segment]]=Introduction!$D$44,1,0)</f>
        <v>0</v>
      </c>
      <c r="R1473" s="1">
        <v>199.53</v>
      </c>
      <c r="S14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202.0620497753699</v>
      </c>
    </row>
    <row r="1474" spans="1:19" x14ac:dyDescent="0.2">
      <c r="A1474" s="1" t="s">
        <v>13</v>
      </c>
      <c r="B1474" s="1" t="s">
        <v>14</v>
      </c>
      <c r="C1474" s="1" t="s">
        <v>70</v>
      </c>
      <c r="D1474" s="37">
        <v>7.0000000000000007E-2</v>
      </c>
      <c r="E1474" s="37">
        <v>5.98</v>
      </c>
      <c r="F1474" s="37">
        <v>7.15</v>
      </c>
      <c r="G1474" s="37">
        <v>0.36</v>
      </c>
      <c r="H1474" s="37">
        <v>-62</v>
      </c>
      <c r="I1474" s="42">
        <f>IF(Table2[[#This Row],[Order Priority]]=Introduction!$B$42,1,0)</f>
        <v>0</v>
      </c>
      <c r="J1474" s="42">
        <f>IF(Table2[[#This Row],[Order Priority]]=Introduction!$B$43,1,0)</f>
        <v>1</v>
      </c>
      <c r="K1474" s="42">
        <f>IF(Table2[[#This Row],[Order Priority]]=Introduction!$B$44,1,0)</f>
        <v>0</v>
      </c>
      <c r="L1474" s="42">
        <f>IF(Table2[[#This Row],[Order Priority]]=Introduction!$B$45,1,0)</f>
        <v>0</v>
      </c>
      <c r="M1474" s="42">
        <f>IF(Table2[[#This Row],[Ship Mode]]=Introduction!$C$42,1,0)</f>
        <v>0</v>
      </c>
      <c r="N1474" s="41">
        <f>IF(Table2[[#This Row],[Ship Mode]]=Introduction!$C$44,1,0)</f>
        <v>1</v>
      </c>
      <c r="O1474" s="41">
        <f>IF(Table2[[#This Row],[Customer Segment]]=Introduction!$D$45,1,0)</f>
        <v>0</v>
      </c>
      <c r="P1474" s="41">
        <f>IF(Table2[[#This Row],[Customer Segment]]=Introduction!$D$42,1,0)</f>
        <v>0</v>
      </c>
      <c r="Q1474" s="41">
        <f>IF(Table2[[#This Row],[Customer Segment]]=Introduction!$D$44,1,0)</f>
        <v>0</v>
      </c>
      <c r="R1474" s="34">
        <v>37.049999999999997</v>
      </c>
      <c r="S14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40.317346648531128</v>
      </c>
    </row>
    <row r="1475" spans="1:19" x14ac:dyDescent="0.2">
      <c r="A1475" s="1" t="s">
        <v>23</v>
      </c>
      <c r="B1475" s="1" t="s">
        <v>14</v>
      </c>
      <c r="C1475" s="1" t="s">
        <v>70</v>
      </c>
      <c r="D1475" s="39">
        <v>7.0000000000000007E-2</v>
      </c>
      <c r="E1475" s="39">
        <v>35.99</v>
      </c>
      <c r="F1475" s="39">
        <v>5.99</v>
      </c>
      <c r="G1475" s="39">
        <v>0.38</v>
      </c>
      <c r="H1475" s="39">
        <v>17.8398</v>
      </c>
      <c r="I1475" s="42">
        <f>IF(Table2[[#This Row],[Order Priority]]=Introduction!$B$42,1,0)</f>
        <v>0</v>
      </c>
      <c r="J1475" s="42">
        <f>IF(Table2[[#This Row],[Order Priority]]=Introduction!$B$43,1,0)</f>
        <v>0</v>
      </c>
      <c r="K1475" s="42">
        <f>IF(Table2[[#This Row],[Order Priority]]=Introduction!$B$44,1,0)</f>
        <v>1</v>
      </c>
      <c r="L1475" s="42">
        <f>IF(Table2[[#This Row],[Order Priority]]=Introduction!$B$45,1,0)</f>
        <v>0</v>
      </c>
      <c r="M1475" s="42">
        <f>IF(Table2[[#This Row],[Ship Mode]]=Introduction!$C$42,1,0)</f>
        <v>0</v>
      </c>
      <c r="N1475" s="41">
        <f>IF(Table2[[#This Row],[Ship Mode]]=Introduction!$C$44,1,0)</f>
        <v>1</v>
      </c>
      <c r="O1475" s="41">
        <f>IF(Table2[[#This Row],[Customer Segment]]=Introduction!$D$45,1,0)</f>
        <v>0</v>
      </c>
      <c r="P1475" s="41">
        <f>IF(Table2[[#This Row],[Customer Segment]]=Introduction!$D$42,1,0)</f>
        <v>0</v>
      </c>
      <c r="Q1475" s="41">
        <f>IF(Table2[[#This Row],[Customer Segment]]=Introduction!$D$44,1,0)</f>
        <v>0</v>
      </c>
      <c r="R1475" s="1">
        <v>153.61000000000001</v>
      </c>
      <c r="S14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282.92077789609914</v>
      </c>
    </row>
    <row r="1476" spans="1:19" x14ac:dyDescent="0.2">
      <c r="A1476" s="1" t="s">
        <v>23</v>
      </c>
      <c r="B1476" s="1" t="s">
        <v>63</v>
      </c>
      <c r="C1476" s="1" t="s">
        <v>70</v>
      </c>
      <c r="D1476" s="37">
        <v>0.08</v>
      </c>
      <c r="E1476" s="37">
        <v>65.989999999999995</v>
      </c>
      <c r="F1476" s="37">
        <v>5.92</v>
      </c>
      <c r="G1476" s="37">
        <v>0.57999999999999996</v>
      </c>
      <c r="H1476" s="37">
        <v>183.84299999999999</v>
      </c>
      <c r="I1476" s="42">
        <f>IF(Table2[[#This Row],[Order Priority]]=Introduction!$B$42,1,0)</f>
        <v>0</v>
      </c>
      <c r="J1476" s="42">
        <f>IF(Table2[[#This Row],[Order Priority]]=Introduction!$B$43,1,0)</f>
        <v>0</v>
      </c>
      <c r="K1476" s="42">
        <f>IF(Table2[[#This Row],[Order Priority]]=Introduction!$B$44,1,0)</f>
        <v>1</v>
      </c>
      <c r="L1476" s="42">
        <f>IF(Table2[[#This Row],[Order Priority]]=Introduction!$B$45,1,0)</f>
        <v>0</v>
      </c>
      <c r="M1476" s="42">
        <f>IF(Table2[[#This Row],[Ship Mode]]=Introduction!$C$42,1,0)</f>
        <v>0</v>
      </c>
      <c r="N1476" s="41">
        <f>IF(Table2[[#This Row],[Ship Mode]]=Introduction!$C$44,1,0)</f>
        <v>0</v>
      </c>
      <c r="O1476" s="41">
        <f>IF(Table2[[#This Row],[Customer Segment]]=Introduction!$D$45,1,0)</f>
        <v>0</v>
      </c>
      <c r="P1476" s="41">
        <f>IF(Table2[[#This Row],[Customer Segment]]=Introduction!$D$42,1,0)</f>
        <v>0</v>
      </c>
      <c r="Q1476" s="41">
        <f>IF(Table2[[#This Row],[Customer Segment]]=Introduction!$D$44,1,0)</f>
        <v>0</v>
      </c>
      <c r="R1476" s="34">
        <v>1063.81</v>
      </c>
      <c r="S14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622.38533646961707</v>
      </c>
    </row>
    <row r="1477" spans="1:19" x14ac:dyDescent="0.2">
      <c r="A1477" s="1" t="s">
        <v>46</v>
      </c>
      <c r="B1477" s="1" t="s">
        <v>14</v>
      </c>
      <c r="C1477" s="1" t="s">
        <v>15</v>
      </c>
      <c r="D1477" s="39">
        <v>0.1</v>
      </c>
      <c r="E1477" s="39">
        <v>7.37</v>
      </c>
      <c r="F1477" s="39">
        <v>5.53</v>
      </c>
      <c r="G1477" s="39">
        <v>0.69</v>
      </c>
      <c r="H1477" s="39">
        <v>290.202</v>
      </c>
      <c r="I1477" s="42">
        <f>IF(Table2[[#This Row],[Order Priority]]=Introduction!$B$42,1,0)</f>
        <v>0</v>
      </c>
      <c r="J1477" s="42">
        <f>IF(Table2[[#This Row],[Order Priority]]=Introduction!$B$43,1,0)</f>
        <v>0</v>
      </c>
      <c r="K1477" s="42">
        <f>IF(Table2[[#This Row],[Order Priority]]=Introduction!$B$44,1,0)</f>
        <v>0</v>
      </c>
      <c r="L1477" s="42">
        <f>IF(Table2[[#This Row],[Order Priority]]=Introduction!$B$45,1,0)</f>
        <v>0</v>
      </c>
      <c r="M1477" s="42">
        <f>IF(Table2[[#This Row],[Ship Mode]]=Introduction!$C$42,1,0)</f>
        <v>0</v>
      </c>
      <c r="N1477" s="41">
        <f>IF(Table2[[#This Row],[Ship Mode]]=Introduction!$C$44,1,0)</f>
        <v>1</v>
      </c>
      <c r="O1477" s="41">
        <f>IF(Table2[[#This Row],[Customer Segment]]=Introduction!$D$45,1,0)</f>
        <v>0</v>
      </c>
      <c r="P1477" s="41">
        <f>IF(Table2[[#This Row],[Customer Segment]]=Introduction!$D$42,1,0)</f>
        <v>1</v>
      </c>
      <c r="Q1477" s="41">
        <f>IF(Table2[[#This Row],[Customer Segment]]=Introduction!$D$44,1,0)</f>
        <v>0</v>
      </c>
      <c r="R1477" s="1">
        <v>269.33</v>
      </c>
      <c r="S14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789.6080697119047</v>
      </c>
    </row>
    <row r="1478" spans="1:19" x14ac:dyDescent="0.2">
      <c r="A1478" s="1" t="s">
        <v>13</v>
      </c>
      <c r="B1478" s="1" t="s">
        <v>14</v>
      </c>
      <c r="C1478" s="1" t="s">
        <v>47</v>
      </c>
      <c r="D1478" s="37">
        <v>7.0000000000000007E-2</v>
      </c>
      <c r="E1478" s="37">
        <v>19.84</v>
      </c>
      <c r="F1478" s="37">
        <v>4.0999999999999996</v>
      </c>
      <c r="G1478" s="37">
        <v>0.44</v>
      </c>
      <c r="H1478" s="37">
        <v>117.852</v>
      </c>
      <c r="I1478" s="42">
        <f>IF(Table2[[#This Row],[Order Priority]]=Introduction!$B$42,1,0)</f>
        <v>0</v>
      </c>
      <c r="J1478" s="42">
        <f>IF(Table2[[#This Row],[Order Priority]]=Introduction!$B$43,1,0)</f>
        <v>1</v>
      </c>
      <c r="K1478" s="42">
        <f>IF(Table2[[#This Row],[Order Priority]]=Introduction!$B$44,1,0)</f>
        <v>0</v>
      </c>
      <c r="L1478" s="42">
        <f>IF(Table2[[#This Row],[Order Priority]]=Introduction!$B$45,1,0)</f>
        <v>0</v>
      </c>
      <c r="M1478" s="42">
        <f>IF(Table2[[#This Row],[Ship Mode]]=Introduction!$C$42,1,0)</f>
        <v>0</v>
      </c>
      <c r="N1478" s="41">
        <f>IF(Table2[[#This Row],[Ship Mode]]=Introduction!$C$44,1,0)</f>
        <v>1</v>
      </c>
      <c r="O1478" s="41">
        <f>IF(Table2[[#This Row],[Customer Segment]]=Introduction!$D$45,1,0)</f>
        <v>0</v>
      </c>
      <c r="P1478" s="41">
        <f>IF(Table2[[#This Row],[Customer Segment]]=Introduction!$D$42,1,0)</f>
        <v>0</v>
      </c>
      <c r="Q1478" s="41">
        <f>IF(Table2[[#This Row],[Customer Segment]]=Introduction!$D$44,1,0)</f>
        <v>1</v>
      </c>
      <c r="R1478" s="34">
        <v>170.8</v>
      </c>
      <c r="S14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280.55005835625917</v>
      </c>
    </row>
    <row r="1479" spans="1:19" x14ac:dyDescent="0.2">
      <c r="A1479" s="1" t="s">
        <v>13</v>
      </c>
      <c r="B1479" s="1" t="s">
        <v>14</v>
      </c>
      <c r="C1479" s="1" t="s">
        <v>47</v>
      </c>
      <c r="D1479" s="39">
        <v>7.0000000000000007E-2</v>
      </c>
      <c r="E1479" s="39">
        <v>8.34</v>
      </c>
      <c r="F1479" s="39">
        <v>1.43</v>
      </c>
      <c r="G1479" s="39">
        <v>0.35</v>
      </c>
      <c r="H1479" s="39">
        <v>-190.68</v>
      </c>
      <c r="I1479" s="42">
        <f>IF(Table2[[#This Row],[Order Priority]]=Introduction!$B$42,1,0)</f>
        <v>0</v>
      </c>
      <c r="J1479" s="42">
        <f>IF(Table2[[#This Row],[Order Priority]]=Introduction!$B$43,1,0)</f>
        <v>1</v>
      </c>
      <c r="K1479" s="42">
        <f>IF(Table2[[#This Row],[Order Priority]]=Introduction!$B$44,1,0)</f>
        <v>0</v>
      </c>
      <c r="L1479" s="42">
        <f>IF(Table2[[#This Row],[Order Priority]]=Introduction!$B$45,1,0)</f>
        <v>0</v>
      </c>
      <c r="M1479" s="42">
        <f>IF(Table2[[#This Row],[Ship Mode]]=Introduction!$C$42,1,0)</f>
        <v>0</v>
      </c>
      <c r="N1479" s="41">
        <f>IF(Table2[[#This Row],[Ship Mode]]=Introduction!$C$44,1,0)</f>
        <v>1</v>
      </c>
      <c r="O1479" s="41">
        <f>IF(Table2[[#This Row],[Customer Segment]]=Introduction!$D$45,1,0)</f>
        <v>0</v>
      </c>
      <c r="P1479" s="41">
        <f>IF(Table2[[#This Row],[Customer Segment]]=Introduction!$D$42,1,0)</f>
        <v>0</v>
      </c>
      <c r="Q1479" s="41">
        <f>IF(Table2[[#This Row],[Customer Segment]]=Introduction!$D$44,1,0)</f>
        <v>1</v>
      </c>
      <c r="R1479" s="1">
        <v>132.08000000000001</v>
      </c>
      <c r="S14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-220.0297643512375</v>
      </c>
    </row>
    <row r="1480" spans="1:19" x14ac:dyDescent="0.2">
      <c r="A1480" s="1" t="s">
        <v>13</v>
      </c>
      <c r="B1480" s="1" t="s">
        <v>14</v>
      </c>
      <c r="C1480" s="1" t="s">
        <v>47</v>
      </c>
      <c r="D1480" s="37">
        <v>0.09</v>
      </c>
      <c r="E1480" s="37">
        <v>4.9800000000000004</v>
      </c>
      <c r="F1480" s="37">
        <v>6.07</v>
      </c>
      <c r="G1480" s="37">
        <v>0.36</v>
      </c>
      <c r="H1480" s="37">
        <v>325.39800000000002</v>
      </c>
      <c r="I1480" s="42">
        <f>IF(Table2[[#This Row],[Order Priority]]=Introduction!$B$42,1,0)</f>
        <v>0</v>
      </c>
      <c r="J1480" s="42">
        <f>IF(Table2[[#This Row],[Order Priority]]=Introduction!$B$43,1,0)</f>
        <v>1</v>
      </c>
      <c r="K1480" s="42">
        <f>IF(Table2[[#This Row],[Order Priority]]=Introduction!$B$44,1,0)</f>
        <v>0</v>
      </c>
      <c r="L1480" s="42">
        <f>IF(Table2[[#This Row],[Order Priority]]=Introduction!$B$45,1,0)</f>
        <v>0</v>
      </c>
      <c r="M1480" s="42">
        <f>IF(Table2[[#This Row],[Ship Mode]]=Introduction!$C$42,1,0)</f>
        <v>0</v>
      </c>
      <c r="N1480" s="41">
        <f>IF(Table2[[#This Row],[Ship Mode]]=Introduction!$C$44,1,0)</f>
        <v>1</v>
      </c>
      <c r="O1480" s="41">
        <f>IF(Table2[[#This Row],[Customer Segment]]=Introduction!$D$45,1,0)</f>
        <v>0</v>
      </c>
      <c r="P1480" s="41">
        <f>IF(Table2[[#This Row],[Customer Segment]]=Introduction!$D$42,1,0)</f>
        <v>0</v>
      </c>
      <c r="Q1480" s="41">
        <f>IF(Table2[[#This Row],[Customer Segment]]=Introduction!$D$44,1,0)</f>
        <v>1</v>
      </c>
      <c r="R1480" s="34">
        <v>45.34</v>
      </c>
      <c r="S14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421.2615340532667</v>
      </c>
    </row>
    <row r="1481" spans="1:19" x14ac:dyDescent="0.2">
      <c r="A1481" s="1" t="s">
        <v>23</v>
      </c>
      <c r="B1481" s="1" t="s">
        <v>63</v>
      </c>
      <c r="C1481" s="1" t="s">
        <v>3</v>
      </c>
      <c r="D1481" s="39">
        <v>0.02</v>
      </c>
      <c r="E1481" s="39">
        <v>4.0599999999999996</v>
      </c>
      <c r="F1481" s="39">
        <v>6.89</v>
      </c>
      <c r="G1481" s="39">
        <v>0.6</v>
      </c>
      <c r="H1481" s="39">
        <v>12.706</v>
      </c>
      <c r="I1481" s="42">
        <f>IF(Table2[[#This Row],[Order Priority]]=Introduction!$B$42,1,0)</f>
        <v>0</v>
      </c>
      <c r="J1481" s="42">
        <f>IF(Table2[[#This Row],[Order Priority]]=Introduction!$B$43,1,0)</f>
        <v>0</v>
      </c>
      <c r="K1481" s="42">
        <f>IF(Table2[[#This Row],[Order Priority]]=Introduction!$B$44,1,0)</f>
        <v>1</v>
      </c>
      <c r="L1481" s="42">
        <f>IF(Table2[[#This Row],[Order Priority]]=Introduction!$B$45,1,0)</f>
        <v>0</v>
      </c>
      <c r="M1481" s="42">
        <f>IF(Table2[[#This Row],[Ship Mode]]=Introduction!$C$42,1,0)</f>
        <v>0</v>
      </c>
      <c r="N1481" s="41">
        <f>IF(Table2[[#This Row],[Ship Mode]]=Introduction!$C$44,1,0)</f>
        <v>0</v>
      </c>
      <c r="O1481" s="41">
        <f>IF(Table2[[#This Row],[Customer Segment]]=Introduction!$D$45,1,0)</f>
        <v>1</v>
      </c>
      <c r="P1481" s="41">
        <f>IF(Table2[[#This Row],[Customer Segment]]=Introduction!$D$42,1,0)</f>
        <v>0</v>
      </c>
      <c r="Q1481" s="41">
        <f>IF(Table2[[#This Row],[Customer Segment]]=Introduction!$D$44,1,0)</f>
        <v>0</v>
      </c>
      <c r="R1481" s="1">
        <v>64.41</v>
      </c>
      <c r="S14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327.14666193569525</v>
      </c>
    </row>
    <row r="1482" spans="1:19" x14ac:dyDescent="0.2">
      <c r="A1482" s="1" t="s">
        <v>23</v>
      </c>
      <c r="B1482" s="1" t="s">
        <v>14</v>
      </c>
      <c r="C1482" s="1" t="s">
        <v>3</v>
      </c>
      <c r="D1482" s="37">
        <v>7.0000000000000007E-2</v>
      </c>
      <c r="E1482" s="37">
        <v>9.49</v>
      </c>
      <c r="F1482" s="37">
        <v>5.76</v>
      </c>
      <c r="G1482" s="37">
        <v>0.39</v>
      </c>
      <c r="H1482" s="37">
        <v>7.71516</v>
      </c>
      <c r="I1482" s="42">
        <f>IF(Table2[[#This Row],[Order Priority]]=Introduction!$B$42,1,0)</f>
        <v>0</v>
      </c>
      <c r="J1482" s="42">
        <f>IF(Table2[[#This Row],[Order Priority]]=Introduction!$B$43,1,0)</f>
        <v>0</v>
      </c>
      <c r="K1482" s="42">
        <f>IF(Table2[[#This Row],[Order Priority]]=Introduction!$B$44,1,0)</f>
        <v>1</v>
      </c>
      <c r="L1482" s="42">
        <f>IF(Table2[[#This Row],[Order Priority]]=Introduction!$B$45,1,0)</f>
        <v>0</v>
      </c>
      <c r="M1482" s="42">
        <f>IF(Table2[[#This Row],[Ship Mode]]=Introduction!$C$42,1,0)</f>
        <v>0</v>
      </c>
      <c r="N1482" s="41">
        <f>IF(Table2[[#This Row],[Ship Mode]]=Introduction!$C$44,1,0)</f>
        <v>1</v>
      </c>
      <c r="O1482" s="41">
        <f>IF(Table2[[#This Row],[Customer Segment]]=Introduction!$D$45,1,0)</f>
        <v>1</v>
      </c>
      <c r="P1482" s="41">
        <f>IF(Table2[[#This Row],[Customer Segment]]=Introduction!$D$42,1,0)</f>
        <v>0</v>
      </c>
      <c r="Q1482" s="41">
        <f>IF(Table2[[#This Row],[Customer Segment]]=Introduction!$D$44,1,0)</f>
        <v>0</v>
      </c>
      <c r="R1482" s="34">
        <v>344.57</v>
      </c>
      <c r="S14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182.44192589213947</v>
      </c>
    </row>
    <row r="1483" spans="1:19" x14ac:dyDescent="0.2">
      <c r="A1483" s="1" t="s">
        <v>23</v>
      </c>
      <c r="B1483" s="1" t="s">
        <v>14</v>
      </c>
      <c r="C1483" s="1" t="s">
        <v>70</v>
      </c>
      <c r="D1483" s="39">
        <v>7.0000000000000007E-2</v>
      </c>
      <c r="E1483" s="39">
        <v>172.99</v>
      </c>
      <c r="F1483" s="39">
        <v>19.989999999999998</v>
      </c>
      <c r="G1483" s="39">
        <v>0.39</v>
      </c>
      <c r="H1483" s="39">
        <v>2502.6851999999999</v>
      </c>
      <c r="I1483" s="42">
        <f>IF(Table2[[#This Row],[Order Priority]]=Introduction!$B$42,1,0)</f>
        <v>0</v>
      </c>
      <c r="J1483" s="42">
        <f>IF(Table2[[#This Row],[Order Priority]]=Introduction!$B$43,1,0)</f>
        <v>0</v>
      </c>
      <c r="K1483" s="42">
        <f>IF(Table2[[#This Row],[Order Priority]]=Introduction!$B$44,1,0)</f>
        <v>1</v>
      </c>
      <c r="L1483" s="42">
        <f>IF(Table2[[#This Row],[Order Priority]]=Introduction!$B$45,1,0)</f>
        <v>0</v>
      </c>
      <c r="M1483" s="42">
        <f>IF(Table2[[#This Row],[Ship Mode]]=Introduction!$C$42,1,0)</f>
        <v>0</v>
      </c>
      <c r="N1483" s="41">
        <f>IF(Table2[[#This Row],[Ship Mode]]=Introduction!$C$44,1,0)</f>
        <v>1</v>
      </c>
      <c r="O1483" s="41">
        <f>IF(Table2[[#This Row],[Customer Segment]]=Introduction!$D$45,1,0)</f>
        <v>0</v>
      </c>
      <c r="P1483" s="41">
        <f>IF(Table2[[#This Row],[Customer Segment]]=Introduction!$D$42,1,0)</f>
        <v>0</v>
      </c>
      <c r="Q1483" s="41">
        <f>IF(Table2[[#This Row],[Customer Segment]]=Introduction!$D$44,1,0)</f>
        <v>0</v>
      </c>
      <c r="R1483" s="1">
        <v>3627.08</v>
      </c>
      <c r="S14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3651.9741104605541</v>
      </c>
    </row>
    <row r="1484" spans="1:19" x14ac:dyDescent="0.2">
      <c r="A1484" s="1" t="s">
        <v>23</v>
      </c>
      <c r="B1484" s="1" t="s">
        <v>14</v>
      </c>
      <c r="C1484" s="1" t="s">
        <v>70</v>
      </c>
      <c r="D1484" s="37">
        <v>0.09</v>
      </c>
      <c r="E1484" s="37">
        <v>7.64</v>
      </c>
      <c r="F1484" s="37">
        <v>1.39</v>
      </c>
      <c r="G1484" s="37">
        <v>0.36</v>
      </c>
      <c r="H1484" s="37">
        <v>0.68799999999999994</v>
      </c>
      <c r="I1484" s="42">
        <f>IF(Table2[[#This Row],[Order Priority]]=Introduction!$B$42,1,0)</f>
        <v>0</v>
      </c>
      <c r="J1484" s="42">
        <f>IF(Table2[[#This Row],[Order Priority]]=Introduction!$B$43,1,0)</f>
        <v>0</v>
      </c>
      <c r="K1484" s="42">
        <f>IF(Table2[[#This Row],[Order Priority]]=Introduction!$B$44,1,0)</f>
        <v>1</v>
      </c>
      <c r="L1484" s="42">
        <f>IF(Table2[[#This Row],[Order Priority]]=Introduction!$B$45,1,0)</f>
        <v>0</v>
      </c>
      <c r="M1484" s="42">
        <f>IF(Table2[[#This Row],[Ship Mode]]=Introduction!$C$42,1,0)</f>
        <v>0</v>
      </c>
      <c r="N1484" s="41">
        <f>IF(Table2[[#This Row],[Ship Mode]]=Introduction!$C$44,1,0)</f>
        <v>1</v>
      </c>
      <c r="O1484" s="41">
        <f>IF(Table2[[#This Row],[Customer Segment]]=Introduction!$D$45,1,0)</f>
        <v>0</v>
      </c>
      <c r="P1484" s="41">
        <f>IF(Table2[[#This Row],[Customer Segment]]=Introduction!$D$42,1,0)</f>
        <v>0</v>
      </c>
      <c r="Q1484" s="41">
        <f>IF(Table2[[#This Row],[Customer Segment]]=Introduction!$D$44,1,0)</f>
        <v>0</v>
      </c>
      <c r="R1484" s="34">
        <v>8.34</v>
      </c>
      <c r="S14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19.549922473231085</v>
      </c>
    </row>
    <row r="1485" spans="1:19" x14ac:dyDescent="0.2">
      <c r="A1485" s="1" t="s">
        <v>92</v>
      </c>
      <c r="B1485" s="1" t="s">
        <v>14</v>
      </c>
      <c r="C1485" s="1" t="s">
        <v>70</v>
      </c>
      <c r="D1485" s="39">
        <v>0.06</v>
      </c>
      <c r="E1485" s="39">
        <v>2.94</v>
      </c>
      <c r="F1485" s="39">
        <v>0.96</v>
      </c>
      <c r="G1485" s="39">
        <v>0.57999999999999996</v>
      </c>
      <c r="H1485" s="39">
        <v>-8.8759999999999994</v>
      </c>
      <c r="I1485" s="42">
        <f>IF(Table2[[#This Row],[Order Priority]]=Introduction!$B$42,1,0)</f>
        <v>0</v>
      </c>
      <c r="J1485" s="42">
        <f>IF(Table2[[#This Row],[Order Priority]]=Introduction!$B$43,1,0)</f>
        <v>0</v>
      </c>
      <c r="K1485" s="42">
        <f>IF(Table2[[#This Row],[Order Priority]]=Introduction!$B$44,1,0)</f>
        <v>0</v>
      </c>
      <c r="L1485" s="42">
        <f>IF(Table2[[#This Row],[Order Priority]]=Introduction!$B$45,1,0)</f>
        <v>1</v>
      </c>
      <c r="M1485" s="42">
        <f>IF(Table2[[#This Row],[Ship Mode]]=Introduction!$C$42,1,0)</f>
        <v>0</v>
      </c>
      <c r="N1485" s="41">
        <f>IF(Table2[[#This Row],[Ship Mode]]=Introduction!$C$44,1,0)</f>
        <v>1</v>
      </c>
      <c r="O1485" s="41">
        <f>IF(Table2[[#This Row],[Customer Segment]]=Introduction!$D$45,1,0)</f>
        <v>0</v>
      </c>
      <c r="P1485" s="41">
        <f>IF(Table2[[#This Row],[Customer Segment]]=Introduction!$D$42,1,0)</f>
        <v>0</v>
      </c>
      <c r="Q1485" s="41">
        <f>IF(Table2[[#This Row],[Customer Segment]]=Introduction!$D$44,1,0)</f>
        <v>0</v>
      </c>
      <c r="R1485" s="1">
        <v>8.7899999999999991</v>
      </c>
      <c r="S14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118.8257082740862</v>
      </c>
    </row>
    <row r="1486" spans="1:19" x14ac:dyDescent="0.2">
      <c r="A1486" s="1" t="s">
        <v>92</v>
      </c>
      <c r="B1486" s="1" t="s">
        <v>14</v>
      </c>
      <c r="C1486" s="1" t="s">
        <v>70</v>
      </c>
      <c r="D1486" s="37">
        <v>0.04</v>
      </c>
      <c r="E1486" s="37">
        <v>62.05</v>
      </c>
      <c r="F1486" s="37">
        <v>3.99</v>
      </c>
      <c r="G1486" s="37">
        <v>0.55000000000000004</v>
      </c>
      <c r="H1486" s="37">
        <v>1644.0768</v>
      </c>
      <c r="I1486" s="42">
        <f>IF(Table2[[#This Row],[Order Priority]]=Introduction!$B$42,1,0)</f>
        <v>0</v>
      </c>
      <c r="J1486" s="42">
        <f>IF(Table2[[#This Row],[Order Priority]]=Introduction!$B$43,1,0)</f>
        <v>0</v>
      </c>
      <c r="K1486" s="42">
        <f>IF(Table2[[#This Row],[Order Priority]]=Introduction!$B$44,1,0)</f>
        <v>0</v>
      </c>
      <c r="L1486" s="42">
        <f>IF(Table2[[#This Row],[Order Priority]]=Introduction!$B$45,1,0)</f>
        <v>1</v>
      </c>
      <c r="M1486" s="42">
        <f>IF(Table2[[#This Row],[Ship Mode]]=Introduction!$C$42,1,0)</f>
        <v>0</v>
      </c>
      <c r="N1486" s="41">
        <f>IF(Table2[[#This Row],[Ship Mode]]=Introduction!$C$44,1,0)</f>
        <v>1</v>
      </c>
      <c r="O1486" s="41">
        <f>IF(Table2[[#This Row],[Customer Segment]]=Introduction!$D$45,1,0)</f>
        <v>0</v>
      </c>
      <c r="P1486" s="41">
        <f>IF(Table2[[#This Row],[Customer Segment]]=Introduction!$D$42,1,0)</f>
        <v>0</v>
      </c>
      <c r="Q1486" s="41">
        <f>IF(Table2[[#This Row],[Customer Segment]]=Introduction!$D$44,1,0)</f>
        <v>0</v>
      </c>
      <c r="R1486" s="34">
        <v>2382.7199999999998</v>
      </c>
      <c r="S14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2068.7223808327017</v>
      </c>
    </row>
    <row r="1487" spans="1:19" x14ac:dyDescent="0.2">
      <c r="A1487" s="1" t="s">
        <v>46</v>
      </c>
      <c r="B1487" s="1" t="s">
        <v>14</v>
      </c>
      <c r="C1487" s="1" t="s">
        <v>70</v>
      </c>
      <c r="D1487" s="39">
        <v>7.0000000000000007E-2</v>
      </c>
      <c r="E1487" s="39">
        <v>34.54</v>
      </c>
      <c r="F1487" s="39">
        <v>14.72</v>
      </c>
      <c r="G1487" s="39">
        <v>0.37</v>
      </c>
      <c r="H1487" s="39">
        <v>-20.182259999999999</v>
      </c>
      <c r="I1487" s="42">
        <f>IF(Table2[[#This Row],[Order Priority]]=Introduction!$B$42,1,0)</f>
        <v>0</v>
      </c>
      <c r="J1487" s="42">
        <f>IF(Table2[[#This Row],[Order Priority]]=Introduction!$B$43,1,0)</f>
        <v>0</v>
      </c>
      <c r="K1487" s="42">
        <f>IF(Table2[[#This Row],[Order Priority]]=Introduction!$B$44,1,0)</f>
        <v>0</v>
      </c>
      <c r="L1487" s="42">
        <f>IF(Table2[[#This Row],[Order Priority]]=Introduction!$B$45,1,0)</f>
        <v>0</v>
      </c>
      <c r="M1487" s="42">
        <f>IF(Table2[[#This Row],[Ship Mode]]=Introduction!$C$42,1,0)</f>
        <v>0</v>
      </c>
      <c r="N1487" s="41">
        <f>IF(Table2[[#This Row],[Ship Mode]]=Introduction!$C$44,1,0)</f>
        <v>1</v>
      </c>
      <c r="O1487" s="41">
        <f>IF(Table2[[#This Row],[Customer Segment]]=Introduction!$D$45,1,0)</f>
        <v>0</v>
      </c>
      <c r="P1487" s="41">
        <f>IF(Table2[[#This Row],[Customer Segment]]=Introduction!$D$42,1,0)</f>
        <v>0</v>
      </c>
      <c r="Q1487" s="41">
        <f>IF(Table2[[#This Row],[Customer Segment]]=Introduction!$D$44,1,0)</f>
        <v>0</v>
      </c>
      <c r="R1487" s="1">
        <v>574.97</v>
      </c>
      <c r="S14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593.68263725585939</v>
      </c>
    </row>
    <row r="1488" spans="1:19" x14ac:dyDescent="0.2">
      <c r="A1488" s="1" t="s">
        <v>46</v>
      </c>
      <c r="B1488" s="1" t="s">
        <v>14</v>
      </c>
      <c r="C1488" s="1" t="s">
        <v>70</v>
      </c>
      <c r="D1488" s="37">
        <v>0.02</v>
      </c>
      <c r="E1488" s="37">
        <v>12.28</v>
      </c>
      <c r="F1488" s="37">
        <v>6.47</v>
      </c>
      <c r="G1488" s="37">
        <v>0.38</v>
      </c>
      <c r="H1488" s="37">
        <v>-156.97219999999999</v>
      </c>
      <c r="I1488" s="42">
        <f>IF(Table2[[#This Row],[Order Priority]]=Introduction!$B$42,1,0)</f>
        <v>0</v>
      </c>
      <c r="J1488" s="42">
        <f>IF(Table2[[#This Row],[Order Priority]]=Introduction!$B$43,1,0)</f>
        <v>0</v>
      </c>
      <c r="K1488" s="42">
        <f>IF(Table2[[#This Row],[Order Priority]]=Introduction!$B$44,1,0)</f>
        <v>0</v>
      </c>
      <c r="L1488" s="42">
        <f>IF(Table2[[#This Row],[Order Priority]]=Introduction!$B$45,1,0)</f>
        <v>0</v>
      </c>
      <c r="M1488" s="42">
        <f>IF(Table2[[#This Row],[Ship Mode]]=Introduction!$C$42,1,0)</f>
        <v>0</v>
      </c>
      <c r="N1488" s="41">
        <f>IF(Table2[[#This Row],[Ship Mode]]=Introduction!$C$44,1,0)</f>
        <v>1</v>
      </c>
      <c r="O1488" s="41">
        <f>IF(Table2[[#This Row],[Customer Segment]]=Introduction!$D$45,1,0)</f>
        <v>0</v>
      </c>
      <c r="P1488" s="41">
        <f>IF(Table2[[#This Row],[Customer Segment]]=Introduction!$D$42,1,0)</f>
        <v>0</v>
      </c>
      <c r="Q1488" s="41">
        <f>IF(Table2[[#This Row],[Customer Segment]]=Introduction!$D$44,1,0)</f>
        <v>0</v>
      </c>
      <c r="R1488" s="34">
        <v>115.22</v>
      </c>
      <c r="S14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197.19091841401479</v>
      </c>
    </row>
    <row r="1489" spans="1:19" x14ac:dyDescent="0.2">
      <c r="A1489" s="1" t="s">
        <v>46</v>
      </c>
      <c r="B1489" s="1" t="s">
        <v>63</v>
      </c>
      <c r="C1489" s="1" t="s">
        <v>70</v>
      </c>
      <c r="D1489" s="39">
        <v>0.06</v>
      </c>
      <c r="E1489" s="39">
        <v>34.58</v>
      </c>
      <c r="F1489" s="39">
        <v>8.99</v>
      </c>
      <c r="G1489" s="39">
        <v>0.56000000000000005</v>
      </c>
      <c r="H1489" s="39">
        <v>384.5043</v>
      </c>
      <c r="I1489" s="42">
        <f>IF(Table2[[#This Row],[Order Priority]]=Introduction!$B$42,1,0)</f>
        <v>0</v>
      </c>
      <c r="J1489" s="42">
        <f>IF(Table2[[#This Row],[Order Priority]]=Introduction!$B$43,1,0)</f>
        <v>0</v>
      </c>
      <c r="K1489" s="42">
        <f>IF(Table2[[#This Row],[Order Priority]]=Introduction!$B$44,1,0)</f>
        <v>0</v>
      </c>
      <c r="L1489" s="42">
        <f>IF(Table2[[#This Row],[Order Priority]]=Introduction!$B$45,1,0)</f>
        <v>0</v>
      </c>
      <c r="M1489" s="42">
        <f>IF(Table2[[#This Row],[Ship Mode]]=Introduction!$C$42,1,0)</f>
        <v>0</v>
      </c>
      <c r="N1489" s="41">
        <f>IF(Table2[[#This Row],[Ship Mode]]=Introduction!$C$44,1,0)</f>
        <v>0</v>
      </c>
      <c r="O1489" s="41">
        <f>IF(Table2[[#This Row],[Customer Segment]]=Introduction!$D$45,1,0)</f>
        <v>0</v>
      </c>
      <c r="P1489" s="41">
        <f>IF(Table2[[#This Row],[Customer Segment]]=Introduction!$D$42,1,0)</f>
        <v>0</v>
      </c>
      <c r="Q1489" s="41">
        <f>IF(Table2[[#This Row],[Customer Segment]]=Introduction!$D$44,1,0)</f>
        <v>0</v>
      </c>
      <c r="R1489" s="1">
        <v>456.58</v>
      </c>
      <c r="S14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932.1614013870701</v>
      </c>
    </row>
    <row r="1490" spans="1:19" x14ac:dyDescent="0.2">
      <c r="A1490" s="1" t="s">
        <v>1</v>
      </c>
      <c r="B1490" s="1" t="s">
        <v>14</v>
      </c>
      <c r="C1490" s="1" t="s">
        <v>15</v>
      </c>
      <c r="D1490" s="37">
        <v>0.1</v>
      </c>
      <c r="E1490" s="37">
        <v>1.89</v>
      </c>
      <c r="F1490" s="37">
        <v>0.76</v>
      </c>
      <c r="G1490" s="37">
        <v>0.83</v>
      </c>
      <c r="H1490" s="37">
        <v>-40.432000000000002</v>
      </c>
      <c r="I1490" s="42">
        <f>IF(Table2[[#This Row],[Order Priority]]=Introduction!$B$42,1,0)</f>
        <v>1</v>
      </c>
      <c r="J1490" s="42">
        <f>IF(Table2[[#This Row],[Order Priority]]=Introduction!$B$43,1,0)</f>
        <v>0</v>
      </c>
      <c r="K1490" s="42">
        <f>IF(Table2[[#This Row],[Order Priority]]=Introduction!$B$44,1,0)</f>
        <v>0</v>
      </c>
      <c r="L1490" s="42">
        <f>IF(Table2[[#This Row],[Order Priority]]=Introduction!$B$45,1,0)</f>
        <v>0</v>
      </c>
      <c r="M1490" s="42">
        <f>IF(Table2[[#This Row],[Ship Mode]]=Introduction!$C$42,1,0)</f>
        <v>0</v>
      </c>
      <c r="N1490" s="41">
        <f>IF(Table2[[#This Row],[Ship Mode]]=Introduction!$C$44,1,0)</f>
        <v>1</v>
      </c>
      <c r="O1490" s="41">
        <f>IF(Table2[[#This Row],[Customer Segment]]=Introduction!$D$45,1,0)</f>
        <v>0</v>
      </c>
      <c r="P1490" s="41">
        <f>IF(Table2[[#This Row],[Customer Segment]]=Introduction!$D$42,1,0)</f>
        <v>1</v>
      </c>
      <c r="Q1490" s="41">
        <f>IF(Table2[[#This Row],[Customer Segment]]=Introduction!$D$44,1,0)</f>
        <v>0</v>
      </c>
      <c r="R1490" s="34">
        <v>36.72</v>
      </c>
      <c r="S14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507.36862251315102</v>
      </c>
    </row>
    <row r="1491" spans="1:19" x14ac:dyDescent="0.2">
      <c r="A1491" s="1" t="s">
        <v>13</v>
      </c>
      <c r="B1491" s="1" t="s">
        <v>14</v>
      </c>
      <c r="C1491" s="1" t="s">
        <v>3</v>
      </c>
      <c r="D1491" s="39">
        <v>0.04</v>
      </c>
      <c r="E1491" s="39">
        <v>10.98</v>
      </c>
      <c r="F1491" s="39">
        <v>3.99</v>
      </c>
      <c r="G1491" s="39">
        <v>0.57999999999999996</v>
      </c>
      <c r="H1491" s="39">
        <v>481.03199999999998</v>
      </c>
      <c r="I1491" s="42">
        <f>IF(Table2[[#This Row],[Order Priority]]=Introduction!$B$42,1,0)</f>
        <v>0</v>
      </c>
      <c r="J1491" s="42">
        <f>IF(Table2[[#This Row],[Order Priority]]=Introduction!$B$43,1,0)</f>
        <v>1</v>
      </c>
      <c r="K1491" s="42">
        <f>IF(Table2[[#This Row],[Order Priority]]=Introduction!$B$44,1,0)</f>
        <v>0</v>
      </c>
      <c r="L1491" s="42">
        <f>IF(Table2[[#This Row],[Order Priority]]=Introduction!$B$45,1,0)</f>
        <v>0</v>
      </c>
      <c r="M1491" s="42">
        <f>IF(Table2[[#This Row],[Ship Mode]]=Introduction!$C$42,1,0)</f>
        <v>0</v>
      </c>
      <c r="N1491" s="41">
        <f>IF(Table2[[#This Row],[Ship Mode]]=Introduction!$C$44,1,0)</f>
        <v>1</v>
      </c>
      <c r="O1491" s="41">
        <f>IF(Table2[[#This Row],[Customer Segment]]=Introduction!$D$45,1,0)</f>
        <v>1</v>
      </c>
      <c r="P1491" s="41">
        <f>IF(Table2[[#This Row],[Customer Segment]]=Introduction!$D$42,1,0)</f>
        <v>0</v>
      </c>
      <c r="Q1491" s="41">
        <f>IF(Table2[[#This Row],[Customer Segment]]=Introduction!$D$44,1,0)</f>
        <v>0</v>
      </c>
      <c r="R1491" s="1">
        <v>172.22</v>
      </c>
      <c r="S14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718.37065150195053</v>
      </c>
    </row>
    <row r="1492" spans="1:19" x14ac:dyDescent="0.2">
      <c r="A1492" s="1" t="s">
        <v>13</v>
      </c>
      <c r="B1492" s="1" t="s">
        <v>63</v>
      </c>
      <c r="C1492" s="1" t="s">
        <v>15</v>
      </c>
      <c r="D1492" s="37">
        <v>0.05</v>
      </c>
      <c r="E1492" s="37">
        <v>39.99</v>
      </c>
      <c r="F1492" s="37">
        <v>10.25</v>
      </c>
      <c r="G1492" s="37">
        <v>0.55000000000000004</v>
      </c>
      <c r="H1492" s="37">
        <v>4.29</v>
      </c>
      <c r="I1492" s="42">
        <f>IF(Table2[[#This Row],[Order Priority]]=Introduction!$B$42,1,0)</f>
        <v>0</v>
      </c>
      <c r="J1492" s="42">
        <f>IF(Table2[[#This Row],[Order Priority]]=Introduction!$B$43,1,0)</f>
        <v>1</v>
      </c>
      <c r="K1492" s="42">
        <f>IF(Table2[[#This Row],[Order Priority]]=Introduction!$B$44,1,0)</f>
        <v>0</v>
      </c>
      <c r="L1492" s="42">
        <f>IF(Table2[[#This Row],[Order Priority]]=Introduction!$B$45,1,0)</f>
        <v>0</v>
      </c>
      <c r="M1492" s="42">
        <f>IF(Table2[[#This Row],[Ship Mode]]=Introduction!$C$42,1,0)</f>
        <v>0</v>
      </c>
      <c r="N1492" s="41">
        <f>IF(Table2[[#This Row],[Ship Mode]]=Introduction!$C$44,1,0)</f>
        <v>0</v>
      </c>
      <c r="O1492" s="41">
        <f>IF(Table2[[#This Row],[Customer Segment]]=Introduction!$D$45,1,0)</f>
        <v>0</v>
      </c>
      <c r="P1492" s="41">
        <f>IF(Table2[[#This Row],[Customer Segment]]=Introduction!$D$42,1,0)</f>
        <v>1</v>
      </c>
      <c r="Q1492" s="41">
        <f>IF(Table2[[#This Row],[Customer Segment]]=Introduction!$D$44,1,0)</f>
        <v>0</v>
      </c>
      <c r="R1492" s="34">
        <v>130.91</v>
      </c>
      <c r="S14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360.43136960471321</v>
      </c>
    </row>
    <row r="1493" spans="1:19" x14ac:dyDescent="0.2">
      <c r="A1493" s="1" t="s">
        <v>92</v>
      </c>
      <c r="B1493" s="1" t="s">
        <v>63</v>
      </c>
      <c r="C1493" s="1" t="s">
        <v>70</v>
      </c>
      <c r="D1493" s="39">
        <v>0.1</v>
      </c>
      <c r="E1493" s="39">
        <v>3.36</v>
      </c>
      <c r="F1493" s="39">
        <v>6.27</v>
      </c>
      <c r="G1493" s="39">
        <v>0.4</v>
      </c>
      <c r="H1493" s="39">
        <v>-67.0565</v>
      </c>
      <c r="I1493" s="42">
        <f>IF(Table2[[#This Row],[Order Priority]]=Introduction!$B$42,1,0)</f>
        <v>0</v>
      </c>
      <c r="J1493" s="42">
        <f>IF(Table2[[#This Row],[Order Priority]]=Introduction!$B$43,1,0)</f>
        <v>0</v>
      </c>
      <c r="K1493" s="42">
        <f>IF(Table2[[#This Row],[Order Priority]]=Introduction!$B$44,1,0)</f>
        <v>0</v>
      </c>
      <c r="L1493" s="42">
        <f>IF(Table2[[#This Row],[Order Priority]]=Introduction!$B$45,1,0)</f>
        <v>1</v>
      </c>
      <c r="M1493" s="42">
        <f>IF(Table2[[#This Row],[Ship Mode]]=Introduction!$C$42,1,0)</f>
        <v>0</v>
      </c>
      <c r="N1493" s="41">
        <f>IF(Table2[[#This Row],[Ship Mode]]=Introduction!$C$44,1,0)</f>
        <v>0</v>
      </c>
      <c r="O1493" s="41">
        <f>IF(Table2[[#This Row],[Customer Segment]]=Introduction!$D$45,1,0)</f>
        <v>0</v>
      </c>
      <c r="P1493" s="41">
        <f>IF(Table2[[#This Row],[Customer Segment]]=Introduction!$D$42,1,0)</f>
        <v>0</v>
      </c>
      <c r="Q1493" s="41">
        <f>IF(Table2[[#This Row],[Customer Segment]]=Introduction!$D$44,1,0)</f>
        <v>0</v>
      </c>
      <c r="R1493" s="1">
        <v>20.87</v>
      </c>
      <c r="S14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-50.934301796720973</v>
      </c>
    </row>
    <row r="1494" spans="1:19" x14ac:dyDescent="0.2">
      <c r="A1494" s="1" t="s">
        <v>92</v>
      </c>
      <c r="B1494" s="1" t="s">
        <v>14</v>
      </c>
      <c r="C1494" s="1" t="s">
        <v>70</v>
      </c>
      <c r="D1494" s="37">
        <v>7.0000000000000007E-2</v>
      </c>
      <c r="E1494" s="37">
        <v>12.28</v>
      </c>
      <c r="F1494" s="37">
        <v>4.8600000000000003</v>
      </c>
      <c r="G1494" s="37">
        <v>0.38</v>
      </c>
      <c r="H1494" s="37">
        <v>-7.94</v>
      </c>
      <c r="I1494" s="42">
        <f>IF(Table2[[#This Row],[Order Priority]]=Introduction!$B$42,1,0)</f>
        <v>0</v>
      </c>
      <c r="J1494" s="42">
        <f>IF(Table2[[#This Row],[Order Priority]]=Introduction!$B$43,1,0)</f>
        <v>0</v>
      </c>
      <c r="K1494" s="42">
        <f>IF(Table2[[#This Row],[Order Priority]]=Introduction!$B$44,1,0)</f>
        <v>0</v>
      </c>
      <c r="L1494" s="42">
        <f>IF(Table2[[#This Row],[Order Priority]]=Introduction!$B$45,1,0)</f>
        <v>1</v>
      </c>
      <c r="M1494" s="42">
        <f>IF(Table2[[#This Row],[Ship Mode]]=Introduction!$C$42,1,0)</f>
        <v>0</v>
      </c>
      <c r="N1494" s="41">
        <f>IF(Table2[[#This Row],[Ship Mode]]=Introduction!$C$44,1,0)</f>
        <v>1</v>
      </c>
      <c r="O1494" s="41">
        <f>IF(Table2[[#This Row],[Customer Segment]]=Introduction!$D$45,1,0)</f>
        <v>0</v>
      </c>
      <c r="P1494" s="41">
        <f>IF(Table2[[#This Row],[Customer Segment]]=Introduction!$D$42,1,0)</f>
        <v>0</v>
      </c>
      <c r="Q1494" s="41">
        <f>IF(Table2[[#This Row],[Customer Segment]]=Introduction!$D$44,1,0)</f>
        <v>0</v>
      </c>
      <c r="R1494" s="34">
        <v>25.7</v>
      </c>
      <c r="S14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83.996340343517318</v>
      </c>
    </row>
    <row r="1495" spans="1:19" x14ac:dyDescent="0.2">
      <c r="A1495" s="1" t="s">
        <v>92</v>
      </c>
      <c r="B1495" s="1" t="s">
        <v>14</v>
      </c>
      <c r="C1495" s="1" t="s">
        <v>70</v>
      </c>
      <c r="D1495" s="39">
        <v>0.09</v>
      </c>
      <c r="E1495" s="39">
        <v>20.99</v>
      </c>
      <c r="F1495" s="39">
        <v>0.99</v>
      </c>
      <c r="G1495" s="39">
        <v>0.56999999999999995</v>
      </c>
      <c r="H1495" s="39">
        <v>122.292</v>
      </c>
      <c r="I1495" s="42">
        <f>IF(Table2[[#This Row],[Order Priority]]=Introduction!$B$42,1,0)</f>
        <v>0</v>
      </c>
      <c r="J1495" s="42">
        <f>IF(Table2[[#This Row],[Order Priority]]=Introduction!$B$43,1,0)</f>
        <v>0</v>
      </c>
      <c r="K1495" s="42">
        <f>IF(Table2[[#This Row],[Order Priority]]=Introduction!$B$44,1,0)</f>
        <v>0</v>
      </c>
      <c r="L1495" s="42">
        <f>IF(Table2[[#This Row],[Order Priority]]=Introduction!$B$45,1,0)</f>
        <v>1</v>
      </c>
      <c r="M1495" s="42">
        <f>IF(Table2[[#This Row],[Ship Mode]]=Introduction!$C$42,1,0)</f>
        <v>0</v>
      </c>
      <c r="N1495" s="41">
        <f>IF(Table2[[#This Row],[Ship Mode]]=Introduction!$C$44,1,0)</f>
        <v>1</v>
      </c>
      <c r="O1495" s="41">
        <f>IF(Table2[[#This Row],[Customer Segment]]=Introduction!$D$45,1,0)</f>
        <v>0</v>
      </c>
      <c r="P1495" s="41">
        <f>IF(Table2[[#This Row],[Customer Segment]]=Introduction!$D$42,1,0)</f>
        <v>0</v>
      </c>
      <c r="Q1495" s="41">
        <f>IF(Table2[[#This Row],[Customer Segment]]=Introduction!$D$44,1,0)</f>
        <v>0</v>
      </c>
      <c r="R1495" s="1">
        <v>229.57</v>
      </c>
      <c r="S14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282.39110826719741</v>
      </c>
    </row>
    <row r="1496" spans="1:19" x14ac:dyDescent="0.2">
      <c r="A1496" s="1" t="s">
        <v>46</v>
      </c>
      <c r="B1496" s="1" t="s">
        <v>63</v>
      </c>
      <c r="C1496" s="1" t="s">
        <v>70</v>
      </c>
      <c r="D1496" s="37">
        <v>0</v>
      </c>
      <c r="E1496" s="37">
        <v>73.98</v>
      </c>
      <c r="F1496" s="37">
        <v>12.14</v>
      </c>
      <c r="G1496" s="37">
        <v>0.67</v>
      </c>
      <c r="H1496" s="37">
        <v>326.25</v>
      </c>
      <c r="I1496" s="42">
        <f>IF(Table2[[#This Row],[Order Priority]]=Introduction!$B$42,1,0)</f>
        <v>0</v>
      </c>
      <c r="J1496" s="42">
        <f>IF(Table2[[#This Row],[Order Priority]]=Introduction!$B$43,1,0)</f>
        <v>0</v>
      </c>
      <c r="K1496" s="42">
        <f>IF(Table2[[#This Row],[Order Priority]]=Introduction!$B$44,1,0)</f>
        <v>0</v>
      </c>
      <c r="L1496" s="42">
        <f>IF(Table2[[#This Row],[Order Priority]]=Introduction!$B$45,1,0)</f>
        <v>0</v>
      </c>
      <c r="M1496" s="42">
        <f>IF(Table2[[#This Row],[Ship Mode]]=Introduction!$C$42,1,0)</f>
        <v>0</v>
      </c>
      <c r="N1496" s="41">
        <f>IF(Table2[[#This Row],[Ship Mode]]=Introduction!$C$44,1,0)</f>
        <v>0</v>
      </c>
      <c r="O1496" s="41">
        <f>IF(Table2[[#This Row],[Customer Segment]]=Introduction!$D$45,1,0)</f>
        <v>0</v>
      </c>
      <c r="P1496" s="41">
        <f>IF(Table2[[#This Row],[Customer Segment]]=Introduction!$D$42,1,0)</f>
        <v>0</v>
      </c>
      <c r="Q1496" s="41">
        <f>IF(Table2[[#This Row],[Customer Segment]]=Introduction!$D$44,1,0)</f>
        <v>0</v>
      </c>
      <c r="R1496" s="34">
        <v>1300.81</v>
      </c>
      <c r="S14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1214.0991148720686</v>
      </c>
    </row>
    <row r="1497" spans="1:19" x14ac:dyDescent="0.2">
      <c r="A1497" s="1" t="s">
        <v>13</v>
      </c>
      <c r="B1497" s="1" t="s">
        <v>2</v>
      </c>
      <c r="C1497" s="1" t="s">
        <v>70</v>
      </c>
      <c r="D1497" s="39">
        <v>7.0000000000000007E-2</v>
      </c>
      <c r="E1497" s="39">
        <v>300.98</v>
      </c>
      <c r="F1497" s="39">
        <v>64.73</v>
      </c>
      <c r="G1497" s="39">
        <v>0.56000000000000005</v>
      </c>
      <c r="H1497" s="39">
        <v>1399.64</v>
      </c>
      <c r="I1497" s="42">
        <f>IF(Table2[[#This Row],[Order Priority]]=Introduction!$B$42,1,0)</f>
        <v>0</v>
      </c>
      <c r="J1497" s="42">
        <f>IF(Table2[[#This Row],[Order Priority]]=Introduction!$B$43,1,0)</f>
        <v>1</v>
      </c>
      <c r="K1497" s="42">
        <f>IF(Table2[[#This Row],[Order Priority]]=Introduction!$B$44,1,0)</f>
        <v>0</v>
      </c>
      <c r="L1497" s="42">
        <f>IF(Table2[[#This Row],[Order Priority]]=Introduction!$B$45,1,0)</f>
        <v>0</v>
      </c>
      <c r="M1497" s="42">
        <f>IF(Table2[[#This Row],[Ship Mode]]=Introduction!$C$42,1,0)</f>
        <v>1</v>
      </c>
      <c r="N1497" s="41">
        <f>IF(Table2[[#This Row],[Ship Mode]]=Introduction!$C$44,1,0)</f>
        <v>0</v>
      </c>
      <c r="O1497" s="41">
        <f>IF(Table2[[#This Row],[Customer Segment]]=Introduction!$D$45,1,0)</f>
        <v>0</v>
      </c>
      <c r="P1497" s="41">
        <f>IF(Table2[[#This Row],[Customer Segment]]=Introduction!$D$42,1,0)</f>
        <v>0</v>
      </c>
      <c r="Q1497" s="41">
        <f>IF(Table2[[#This Row],[Customer Segment]]=Introduction!$D$44,1,0)</f>
        <v>0</v>
      </c>
      <c r="R1497" s="1">
        <v>4285.5600000000004</v>
      </c>
      <c r="S14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4415.5037552046479</v>
      </c>
    </row>
    <row r="1498" spans="1:19" x14ac:dyDescent="0.2">
      <c r="A1498" s="1" t="s">
        <v>13</v>
      </c>
      <c r="B1498" s="1" t="s">
        <v>2</v>
      </c>
      <c r="C1498" s="1" t="s">
        <v>70</v>
      </c>
      <c r="D1498" s="37">
        <v>0.01</v>
      </c>
      <c r="E1498" s="37">
        <v>20.98</v>
      </c>
      <c r="F1498" s="37">
        <v>45</v>
      </c>
      <c r="G1498" s="37">
        <v>0.61</v>
      </c>
      <c r="H1498" s="37">
        <v>232.642</v>
      </c>
      <c r="I1498" s="42">
        <f>IF(Table2[[#This Row],[Order Priority]]=Introduction!$B$42,1,0)</f>
        <v>0</v>
      </c>
      <c r="J1498" s="42">
        <f>IF(Table2[[#This Row],[Order Priority]]=Introduction!$B$43,1,0)</f>
        <v>1</v>
      </c>
      <c r="K1498" s="42">
        <f>IF(Table2[[#This Row],[Order Priority]]=Introduction!$B$44,1,0)</f>
        <v>0</v>
      </c>
      <c r="L1498" s="42">
        <f>IF(Table2[[#This Row],[Order Priority]]=Introduction!$B$45,1,0)</f>
        <v>0</v>
      </c>
      <c r="M1498" s="42">
        <f>IF(Table2[[#This Row],[Ship Mode]]=Introduction!$C$42,1,0)</f>
        <v>1</v>
      </c>
      <c r="N1498" s="41">
        <f>IF(Table2[[#This Row],[Ship Mode]]=Introduction!$C$44,1,0)</f>
        <v>0</v>
      </c>
      <c r="O1498" s="41">
        <f>IF(Table2[[#This Row],[Customer Segment]]=Introduction!$D$45,1,0)</f>
        <v>0</v>
      </c>
      <c r="P1498" s="41">
        <f>IF(Table2[[#This Row],[Customer Segment]]=Introduction!$D$42,1,0)</f>
        <v>0</v>
      </c>
      <c r="Q1498" s="41">
        <f>IF(Table2[[#This Row],[Customer Segment]]=Introduction!$D$44,1,0)</f>
        <v>0</v>
      </c>
      <c r="R1498" s="34">
        <v>631.37</v>
      </c>
      <c r="S14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1879.0638667721537</v>
      </c>
    </row>
    <row r="1499" spans="1:19" x14ac:dyDescent="0.2">
      <c r="A1499" s="1" t="s">
        <v>13</v>
      </c>
      <c r="B1499" s="1" t="s">
        <v>14</v>
      </c>
      <c r="C1499" s="1" t="s">
        <v>15</v>
      </c>
      <c r="D1499" s="39">
        <v>7.0000000000000007E-2</v>
      </c>
      <c r="E1499" s="39">
        <v>155.06</v>
      </c>
      <c r="F1499" s="39">
        <v>7.07</v>
      </c>
      <c r="G1499" s="39">
        <v>0.59</v>
      </c>
      <c r="H1499" s="39">
        <v>-121.75</v>
      </c>
      <c r="I1499" s="42">
        <f>IF(Table2[[#This Row],[Order Priority]]=Introduction!$B$42,1,0)</f>
        <v>0</v>
      </c>
      <c r="J1499" s="42">
        <f>IF(Table2[[#This Row],[Order Priority]]=Introduction!$B$43,1,0)</f>
        <v>1</v>
      </c>
      <c r="K1499" s="42">
        <f>IF(Table2[[#This Row],[Order Priority]]=Introduction!$B$44,1,0)</f>
        <v>0</v>
      </c>
      <c r="L1499" s="42">
        <f>IF(Table2[[#This Row],[Order Priority]]=Introduction!$B$45,1,0)</f>
        <v>0</v>
      </c>
      <c r="M1499" s="42">
        <f>IF(Table2[[#This Row],[Ship Mode]]=Introduction!$C$42,1,0)</f>
        <v>0</v>
      </c>
      <c r="N1499" s="41">
        <f>IF(Table2[[#This Row],[Ship Mode]]=Introduction!$C$44,1,0)</f>
        <v>1</v>
      </c>
      <c r="O1499" s="41">
        <f>IF(Table2[[#This Row],[Customer Segment]]=Introduction!$D$45,1,0)</f>
        <v>0</v>
      </c>
      <c r="P1499" s="41">
        <f>IF(Table2[[#This Row],[Customer Segment]]=Introduction!$D$42,1,0)</f>
        <v>1</v>
      </c>
      <c r="Q1499" s="41">
        <f>IF(Table2[[#This Row],[Customer Segment]]=Introduction!$D$44,1,0)</f>
        <v>0</v>
      </c>
      <c r="R1499" s="1">
        <v>2039.07</v>
      </c>
      <c r="S14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606.25102857702393</v>
      </c>
    </row>
    <row r="1500" spans="1:19" x14ac:dyDescent="0.2">
      <c r="A1500" s="1" t="s">
        <v>13</v>
      </c>
      <c r="B1500" s="1" t="s">
        <v>14</v>
      </c>
      <c r="C1500" s="1" t="s">
        <v>15</v>
      </c>
      <c r="D1500" s="37">
        <v>7.0000000000000007E-2</v>
      </c>
      <c r="E1500" s="37">
        <v>155.06</v>
      </c>
      <c r="F1500" s="37">
        <v>7.07</v>
      </c>
      <c r="G1500" s="37">
        <v>0.59</v>
      </c>
      <c r="H1500" s="37">
        <v>24.35</v>
      </c>
      <c r="I1500" s="42">
        <f>IF(Table2[[#This Row],[Order Priority]]=Introduction!$B$42,1,0)</f>
        <v>0</v>
      </c>
      <c r="J1500" s="42">
        <f>IF(Table2[[#This Row],[Order Priority]]=Introduction!$B$43,1,0)</f>
        <v>1</v>
      </c>
      <c r="K1500" s="42">
        <f>IF(Table2[[#This Row],[Order Priority]]=Introduction!$B$44,1,0)</f>
        <v>0</v>
      </c>
      <c r="L1500" s="42">
        <f>IF(Table2[[#This Row],[Order Priority]]=Introduction!$B$45,1,0)</f>
        <v>0</v>
      </c>
      <c r="M1500" s="42">
        <f>IF(Table2[[#This Row],[Ship Mode]]=Introduction!$C$42,1,0)</f>
        <v>0</v>
      </c>
      <c r="N1500" s="41">
        <f>IF(Table2[[#This Row],[Ship Mode]]=Introduction!$C$44,1,0)</f>
        <v>1</v>
      </c>
      <c r="O1500" s="41">
        <f>IF(Table2[[#This Row],[Customer Segment]]=Introduction!$D$45,1,0)</f>
        <v>0</v>
      </c>
      <c r="P1500" s="41">
        <f>IF(Table2[[#This Row],[Customer Segment]]=Introduction!$D$42,1,0)</f>
        <v>1</v>
      </c>
      <c r="Q1500" s="41">
        <f>IF(Table2[[#This Row],[Customer Segment]]=Introduction!$D$44,1,0)</f>
        <v>0</v>
      </c>
      <c r="R1500" s="34">
        <v>436.94</v>
      </c>
      <c r="S15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755.86118661708736</v>
      </c>
    </row>
    <row r="1501" spans="1:19" x14ac:dyDescent="0.2">
      <c r="A1501" s="1" t="s">
        <v>92</v>
      </c>
      <c r="B1501" s="1" t="s">
        <v>14</v>
      </c>
      <c r="C1501" s="1" t="s">
        <v>70</v>
      </c>
      <c r="D1501" s="39">
        <v>0.04</v>
      </c>
      <c r="E1501" s="39">
        <v>9.99</v>
      </c>
      <c r="F1501" s="39">
        <v>11.59</v>
      </c>
      <c r="G1501" s="39">
        <v>0.4</v>
      </c>
      <c r="H1501" s="39">
        <v>-92.32</v>
      </c>
      <c r="I1501" s="42">
        <f>IF(Table2[[#This Row],[Order Priority]]=Introduction!$B$42,1,0)</f>
        <v>0</v>
      </c>
      <c r="J1501" s="42">
        <f>IF(Table2[[#This Row],[Order Priority]]=Introduction!$B$43,1,0)</f>
        <v>0</v>
      </c>
      <c r="K1501" s="42">
        <f>IF(Table2[[#This Row],[Order Priority]]=Introduction!$B$44,1,0)</f>
        <v>0</v>
      </c>
      <c r="L1501" s="42">
        <f>IF(Table2[[#This Row],[Order Priority]]=Introduction!$B$45,1,0)</f>
        <v>1</v>
      </c>
      <c r="M1501" s="42">
        <f>IF(Table2[[#This Row],[Ship Mode]]=Introduction!$C$42,1,0)</f>
        <v>0</v>
      </c>
      <c r="N1501" s="41">
        <f>IF(Table2[[#This Row],[Ship Mode]]=Introduction!$C$44,1,0)</f>
        <v>1</v>
      </c>
      <c r="O1501" s="41">
        <f>IF(Table2[[#This Row],[Customer Segment]]=Introduction!$D$45,1,0)</f>
        <v>0</v>
      </c>
      <c r="P1501" s="41">
        <f>IF(Table2[[#This Row],[Customer Segment]]=Introduction!$D$42,1,0)</f>
        <v>0</v>
      </c>
      <c r="Q1501" s="41">
        <f>IF(Table2[[#This Row],[Customer Segment]]=Introduction!$D$44,1,0)</f>
        <v>0</v>
      </c>
      <c r="R1501" s="1">
        <v>52.09</v>
      </c>
      <c r="S15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212.87571467435149</v>
      </c>
    </row>
    <row r="1502" spans="1:19" x14ac:dyDescent="0.2">
      <c r="A1502" s="1" t="s">
        <v>1</v>
      </c>
      <c r="B1502" s="1" t="s">
        <v>2</v>
      </c>
      <c r="C1502" s="1" t="s">
        <v>70</v>
      </c>
      <c r="D1502" s="37">
        <v>0.09</v>
      </c>
      <c r="E1502" s="37">
        <v>58.14</v>
      </c>
      <c r="F1502" s="37">
        <v>36.61</v>
      </c>
      <c r="G1502" s="37">
        <v>0.61</v>
      </c>
      <c r="H1502" s="37">
        <v>187.41200000000001</v>
      </c>
      <c r="I1502" s="42">
        <f>IF(Table2[[#This Row],[Order Priority]]=Introduction!$B$42,1,0)</f>
        <v>1</v>
      </c>
      <c r="J1502" s="42">
        <f>IF(Table2[[#This Row],[Order Priority]]=Introduction!$B$43,1,0)</f>
        <v>0</v>
      </c>
      <c r="K1502" s="42">
        <f>IF(Table2[[#This Row],[Order Priority]]=Introduction!$B$44,1,0)</f>
        <v>0</v>
      </c>
      <c r="L1502" s="42">
        <f>IF(Table2[[#This Row],[Order Priority]]=Introduction!$B$45,1,0)</f>
        <v>0</v>
      </c>
      <c r="M1502" s="42">
        <f>IF(Table2[[#This Row],[Ship Mode]]=Introduction!$C$42,1,0)</f>
        <v>1</v>
      </c>
      <c r="N1502" s="41">
        <f>IF(Table2[[#This Row],[Ship Mode]]=Introduction!$C$44,1,0)</f>
        <v>0</v>
      </c>
      <c r="O1502" s="41">
        <f>IF(Table2[[#This Row],[Customer Segment]]=Introduction!$D$45,1,0)</f>
        <v>0</v>
      </c>
      <c r="P1502" s="41">
        <f>IF(Table2[[#This Row],[Customer Segment]]=Introduction!$D$42,1,0)</f>
        <v>0</v>
      </c>
      <c r="Q1502" s="41">
        <f>IF(Table2[[#This Row],[Customer Segment]]=Introduction!$D$44,1,0)</f>
        <v>0</v>
      </c>
      <c r="R1502" s="34">
        <v>2115.06</v>
      </c>
      <c r="S15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1956.9144547763574</v>
      </c>
    </row>
    <row r="1503" spans="1:19" x14ac:dyDescent="0.2">
      <c r="A1503" s="1" t="s">
        <v>1</v>
      </c>
      <c r="B1503" s="1" t="s">
        <v>2</v>
      </c>
      <c r="C1503" s="1" t="s">
        <v>47</v>
      </c>
      <c r="D1503" s="39">
        <v>0.1</v>
      </c>
      <c r="E1503" s="39">
        <v>442.14</v>
      </c>
      <c r="F1503" s="39">
        <v>14.7</v>
      </c>
      <c r="G1503" s="39">
        <v>0.56000000000000005</v>
      </c>
      <c r="H1503" s="39">
        <v>137.68794</v>
      </c>
      <c r="I1503" s="42">
        <f>IF(Table2[[#This Row],[Order Priority]]=Introduction!$B$42,1,0)</f>
        <v>1</v>
      </c>
      <c r="J1503" s="42">
        <f>IF(Table2[[#This Row],[Order Priority]]=Introduction!$B$43,1,0)</f>
        <v>0</v>
      </c>
      <c r="K1503" s="42">
        <f>IF(Table2[[#This Row],[Order Priority]]=Introduction!$B$44,1,0)</f>
        <v>0</v>
      </c>
      <c r="L1503" s="42">
        <f>IF(Table2[[#This Row],[Order Priority]]=Introduction!$B$45,1,0)</f>
        <v>0</v>
      </c>
      <c r="M1503" s="42">
        <f>IF(Table2[[#This Row],[Ship Mode]]=Introduction!$C$42,1,0)</f>
        <v>1</v>
      </c>
      <c r="N1503" s="41">
        <f>IF(Table2[[#This Row],[Ship Mode]]=Introduction!$C$44,1,0)</f>
        <v>0</v>
      </c>
      <c r="O1503" s="41">
        <f>IF(Table2[[#This Row],[Customer Segment]]=Introduction!$D$45,1,0)</f>
        <v>0</v>
      </c>
      <c r="P1503" s="41">
        <f>IF(Table2[[#This Row],[Customer Segment]]=Introduction!$D$42,1,0)</f>
        <v>0</v>
      </c>
      <c r="Q1503" s="41">
        <f>IF(Table2[[#This Row],[Customer Segment]]=Introduction!$D$44,1,0)</f>
        <v>1</v>
      </c>
      <c r="R1503" s="1">
        <v>2411.4299999999998</v>
      </c>
      <c r="S15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2485.8286523446536</v>
      </c>
    </row>
    <row r="1504" spans="1:19" x14ac:dyDescent="0.2">
      <c r="A1504" s="1" t="s">
        <v>13</v>
      </c>
      <c r="B1504" s="1" t="s">
        <v>2</v>
      </c>
      <c r="C1504" s="1" t="s">
        <v>15</v>
      </c>
      <c r="D1504" s="37">
        <v>0.04</v>
      </c>
      <c r="E1504" s="37">
        <v>100.98</v>
      </c>
      <c r="F1504" s="37">
        <v>35.840000000000003</v>
      </c>
      <c r="G1504" s="37">
        <v>0.62</v>
      </c>
      <c r="H1504" s="37">
        <v>-152.76</v>
      </c>
      <c r="I1504" s="42">
        <f>IF(Table2[[#This Row],[Order Priority]]=Introduction!$B$42,1,0)</f>
        <v>0</v>
      </c>
      <c r="J1504" s="42">
        <f>IF(Table2[[#This Row],[Order Priority]]=Introduction!$B$43,1,0)</f>
        <v>1</v>
      </c>
      <c r="K1504" s="42">
        <f>IF(Table2[[#This Row],[Order Priority]]=Introduction!$B$44,1,0)</f>
        <v>0</v>
      </c>
      <c r="L1504" s="42">
        <f>IF(Table2[[#This Row],[Order Priority]]=Introduction!$B$45,1,0)</f>
        <v>0</v>
      </c>
      <c r="M1504" s="42">
        <f>IF(Table2[[#This Row],[Ship Mode]]=Introduction!$C$42,1,0)</f>
        <v>1</v>
      </c>
      <c r="N1504" s="41">
        <f>IF(Table2[[#This Row],[Ship Mode]]=Introduction!$C$44,1,0)</f>
        <v>0</v>
      </c>
      <c r="O1504" s="41">
        <f>IF(Table2[[#This Row],[Customer Segment]]=Introduction!$D$45,1,0)</f>
        <v>0</v>
      </c>
      <c r="P1504" s="41">
        <f>IF(Table2[[#This Row],[Customer Segment]]=Introduction!$D$42,1,0)</f>
        <v>1</v>
      </c>
      <c r="Q1504" s="41">
        <f>IF(Table2[[#This Row],[Customer Segment]]=Introduction!$D$44,1,0)</f>
        <v>0</v>
      </c>
      <c r="R1504" s="34">
        <v>110.75</v>
      </c>
      <c r="S15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1441.4308830983746</v>
      </c>
    </row>
    <row r="1505" spans="1:19" x14ac:dyDescent="0.2">
      <c r="A1505" s="1" t="s">
        <v>13</v>
      </c>
      <c r="B1505" s="1" t="s">
        <v>2</v>
      </c>
      <c r="C1505" s="1" t="s">
        <v>70</v>
      </c>
      <c r="D1505" s="39">
        <v>0.1</v>
      </c>
      <c r="E1505" s="39">
        <v>218.75</v>
      </c>
      <c r="F1505" s="39">
        <v>69.64</v>
      </c>
      <c r="G1505" s="39">
        <v>0.77</v>
      </c>
      <c r="H1505" s="39">
        <v>62.298000000000002</v>
      </c>
      <c r="I1505" s="42">
        <f>IF(Table2[[#This Row],[Order Priority]]=Introduction!$B$42,1,0)</f>
        <v>0</v>
      </c>
      <c r="J1505" s="42">
        <f>IF(Table2[[#This Row],[Order Priority]]=Introduction!$B$43,1,0)</f>
        <v>1</v>
      </c>
      <c r="K1505" s="42">
        <f>IF(Table2[[#This Row],[Order Priority]]=Introduction!$B$44,1,0)</f>
        <v>0</v>
      </c>
      <c r="L1505" s="42">
        <f>IF(Table2[[#This Row],[Order Priority]]=Introduction!$B$45,1,0)</f>
        <v>0</v>
      </c>
      <c r="M1505" s="42">
        <f>IF(Table2[[#This Row],[Ship Mode]]=Introduction!$C$42,1,0)</f>
        <v>1</v>
      </c>
      <c r="N1505" s="41">
        <f>IF(Table2[[#This Row],[Ship Mode]]=Introduction!$C$44,1,0)</f>
        <v>0</v>
      </c>
      <c r="O1505" s="41">
        <f>IF(Table2[[#This Row],[Customer Segment]]=Introduction!$D$45,1,0)</f>
        <v>0</v>
      </c>
      <c r="P1505" s="41">
        <f>IF(Table2[[#This Row],[Customer Segment]]=Introduction!$D$42,1,0)</f>
        <v>0</v>
      </c>
      <c r="Q1505" s="41">
        <f>IF(Table2[[#This Row],[Customer Segment]]=Introduction!$D$44,1,0)</f>
        <v>0</v>
      </c>
      <c r="R1505" s="1">
        <v>2805.18</v>
      </c>
      <c r="S15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3078.8227466766357</v>
      </c>
    </row>
    <row r="1506" spans="1:19" x14ac:dyDescent="0.2">
      <c r="A1506" s="1" t="s">
        <v>23</v>
      </c>
      <c r="B1506" s="1" t="s">
        <v>14</v>
      </c>
      <c r="C1506" s="1" t="s">
        <v>15</v>
      </c>
      <c r="D1506" s="37">
        <v>0.02</v>
      </c>
      <c r="E1506" s="37">
        <v>27.48</v>
      </c>
      <c r="F1506" s="37">
        <v>4</v>
      </c>
      <c r="G1506" s="37">
        <v>0.75</v>
      </c>
      <c r="H1506" s="37">
        <v>19.308</v>
      </c>
      <c r="I1506" s="42">
        <f>IF(Table2[[#This Row],[Order Priority]]=Introduction!$B$42,1,0)</f>
        <v>0</v>
      </c>
      <c r="J1506" s="42">
        <f>IF(Table2[[#This Row],[Order Priority]]=Introduction!$B$43,1,0)</f>
        <v>0</v>
      </c>
      <c r="K1506" s="42">
        <f>IF(Table2[[#This Row],[Order Priority]]=Introduction!$B$44,1,0)</f>
        <v>1</v>
      </c>
      <c r="L1506" s="42">
        <f>IF(Table2[[#This Row],[Order Priority]]=Introduction!$B$45,1,0)</f>
        <v>0</v>
      </c>
      <c r="M1506" s="42">
        <f>IF(Table2[[#This Row],[Ship Mode]]=Introduction!$C$42,1,0)</f>
        <v>0</v>
      </c>
      <c r="N1506" s="41">
        <f>IF(Table2[[#This Row],[Ship Mode]]=Introduction!$C$44,1,0)</f>
        <v>1</v>
      </c>
      <c r="O1506" s="41">
        <f>IF(Table2[[#This Row],[Customer Segment]]=Introduction!$D$45,1,0)</f>
        <v>0</v>
      </c>
      <c r="P1506" s="41">
        <f>IF(Table2[[#This Row],[Customer Segment]]=Introduction!$D$42,1,0)</f>
        <v>1</v>
      </c>
      <c r="Q1506" s="41">
        <f>IF(Table2[[#This Row],[Customer Segment]]=Introduction!$D$44,1,0)</f>
        <v>0</v>
      </c>
      <c r="R1506" s="34">
        <v>87.21</v>
      </c>
      <c r="S15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514.4028659370091</v>
      </c>
    </row>
    <row r="1507" spans="1:19" x14ac:dyDescent="0.2">
      <c r="A1507" s="1" t="s">
        <v>23</v>
      </c>
      <c r="B1507" s="1" t="s">
        <v>14</v>
      </c>
      <c r="C1507" s="1" t="s">
        <v>15</v>
      </c>
      <c r="D1507" s="39">
        <v>0.08</v>
      </c>
      <c r="E1507" s="39">
        <v>10.06</v>
      </c>
      <c r="F1507" s="39">
        <v>2.06</v>
      </c>
      <c r="G1507" s="39">
        <v>0.39</v>
      </c>
      <c r="H1507" s="39">
        <v>0.33</v>
      </c>
      <c r="I1507" s="42">
        <f>IF(Table2[[#This Row],[Order Priority]]=Introduction!$B$42,1,0)</f>
        <v>0</v>
      </c>
      <c r="J1507" s="42">
        <f>IF(Table2[[#This Row],[Order Priority]]=Introduction!$B$43,1,0)</f>
        <v>0</v>
      </c>
      <c r="K1507" s="42">
        <f>IF(Table2[[#This Row],[Order Priority]]=Introduction!$B$44,1,0)</f>
        <v>1</v>
      </c>
      <c r="L1507" s="42">
        <f>IF(Table2[[#This Row],[Order Priority]]=Introduction!$B$45,1,0)</f>
        <v>0</v>
      </c>
      <c r="M1507" s="42">
        <f>IF(Table2[[#This Row],[Ship Mode]]=Introduction!$C$42,1,0)</f>
        <v>0</v>
      </c>
      <c r="N1507" s="41">
        <f>IF(Table2[[#This Row],[Ship Mode]]=Introduction!$C$44,1,0)</f>
        <v>1</v>
      </c>
      <c r="O1507" s="41">
        <f>IF(Table2[[#This Row],[Customer Segment]]=Introduction!$D$45,1,0)</f>
        <v>0</v>
      </c>
      <c r="P1507" s="41">
        <f>IF(Table2[[#This Row],[Customer Segment]]=Introduction!$D$42,1,0)</f>
        <v>1</v>
      </c>
      <c r="Q1507" s="41">
        <f>IF(Table2[[#This Row],[Customer Segment]]=Introduction!$D$44,1,0)</f>
        <v>0</v>
      </c>
      <c r="R1507" s="1">
        <v>40.15</v>
      </c>
      <c r="S15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47.892131818030343</v>
      </c>
    </row>
    <row r="1508" spans="1:19" x14ac:dyDescent="0.2">
      <c r="A1508" s="1" t="s">
        <v>92</v>
      </c>
      <c r="B1508" s="1" t="s">
        <v>14</v>
      </c>
      <c r="C1508" s="1" t="s">
        <v>15</v>
      </c>
      <c r="D1508" s="37">
        <v>0.1</v>
      </c>
      <c r="E1508" s="37">
        <v>4.26</v>
      </c>
      <c r="F1508" s="37">
        <v>1.2</v>
      </c>
      <c r="G1508" s="37">
        <v>0.44</v>
      </c>
      <c r="H1508" s="37">
        <v>15.42</v>
      </c>
      <c r="I1508" s="42">
        <f>IF(Table2[[#This Row],[Order Priority]]=Introduction!$B$42,1,0)</f>
        <v>0</v>
      </c>
      <c r="J1508" s="42">
        <f>IF(Table2[[#This Row],[Order Priority]]=Introduction!$B$43,1,0)</f>
        <v>0</v>
      </c>
      <c r="K1508" s="42">
        <f>IF(Table2[[#This Row],[Order Priority]]=Introduction!$B$44,1,0)</f>
        <v>0</v>
      </c>
      <c r="L1508" s="42">
        <f>IF(Table2[[#This Row],[Order Priority]]=Introduction!$B$45,1,0)</f>
        <v>1</v>
      </c>
      <c r="M1508" s="42">
        <f>IF(Table2[[#This Row],[Ship Mode]]=Introduction!$C$42,1,0)</f>
        <v>0</v>
      </c>
      <c r="N1508" s="41">
        <f>IF(Table2[[#This Row],[Ship Mode]]=Introduction!$C$44,1,0)</f>
        <v>1</v>
      </c>
      <c r="O1508" s="41">
        <f>IF(Table2[[#This Row],[Customer Segment]]=Introduction!$D$45,1,0)</f>
        <v>0</v>
      </c>
      <c r="P1508" s="41">
        <f>IF(Table2[[#This Row],[Customer Segment]]=Introduction!$D$42,1,0)</f>
        <v>1</v>
      </c>
      <c r="Q1508" s="41">
        <f>IF(Table2[[#This Row],[Customer Segment]]=Introduction!$D$44,1,0)</f>
        <v>0</v>
      </c>
      <c r="R1508" s="34">
        <v>351.56</v>
      </c>
      <c r="S15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-17.260366062418804</v>
      </c>
    </row>
    <row r="1509" spans="1:19" x14ac:dyDescent="0.2">
      <c r="A1509" s="1" t="s">
        <v>92</v>
      </c>
      <c r="B1509" s="1" t="s">
        <v>14</v>
      </c>
      <c r="C1509" s="1" t="s">
        <v>15</v>
      </c>
      <c r="D1509" s="39">
        <v>0.1</v>
      </c>
      <c r="E1509" s="39">
        <v>4.26</v>
      </c>
      <c r="F1509" s="39">
        <v>1.2</v>
      </c>
      <c r="G1509" s="39">
        <v>0.44</v>
      </c>
      <c r="H1509" s="39">
        <v>33.923999999999999</v>
      </c>
      <c r="I1509" s="42">
        <f>IF(Table2[[#This Row],[Order Priority]]=Introduction!$B$42,1,0)</f>
        <v>0</v>
      </c>
      <c r="J1509" s="42">
        <f>IF(Table2[[#This Row],[Order Priority]]=Introduction!$B$43,1,0)</f>
        <v>0</v>
      </c>
      <c r="K1509" s="42">
        <f>IF(Table2[[#This Row],[Order Priority]]=Introduction!$B$44,1,0)</f>
        <v>0</v>
      </c>
      <c r="L1509" s="42">
        <f>IF(Table2[[#This Row],[Order Priority]]=Introduction!$B$45,1,0)</f>
        <v>1</v>
      </c>
      <c r="M1509" s="42">
        <f>IF(Table2[[#This Row],[Ship Mode]]=Introduction!$C$42,1,0)</f>
        <v>0</v>
      </c>
      <c r="N1509" s="41">
        <f>IF(Table2[[#This Row],[Ship Mode]]=Introduction!$C$44,1,0)</f>
        <v>1</v>
      </c>
      <c r="O1509" s="41">
        <f>IF(Table2[[#This Row],[Customer Segment]]=Introduction!$D$45,1,0)</f>
        <v>0</v>
      </c>
      <c r="P1509" s="41">
        <f>IF(Table2[[#This Row],[Customer Segment]]=Introduction!$D$42,1,0)</f>
        <v>1</v>
      </c>
      <c r="Q1509" s="41">
        <f>IF(Table2[[#This Row],[Customer Segment]]=Introduction!$D$44,1,0)</f>
        <v>0</v>
      </c>
      <c r="R1509" s="1">
        <v>87.89</v>
      </c>
      <c r="S15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1.6882059045444677</v>
      </c>
    </row>
    <row r="1510" spans="1:19" x14ac:dyDescent="0.2">
      <c r="A1510" s="1" t="s">
        <v>92</v>
      </c>
      <c r="B1510" s="1" t="s">
        <v>14</v>
      </c>
      <c r="C1510" s="1" t="s">
        <v>3</v>
      </c>
      <c r="D1510" s="37">
        <v>0.04</v>
      </c>
      <c r="E1510" s="37">
        <v>6.35</v>
      </c>
      <c r="F1510" s="37">
        <v>1.02</v>
      </c>
      <c r="G1510" s="37">
        <v>0.39</v>
      </c>
      <c r="H1510" s="37">
        <v>81.91</v>
      </c>
      <c r="I1510" s="42">
        <f>IF(Table2[[#This Row],[Order Priority]]=Introduction!$B$42,1,0)</f>
        <v>0</v>
      </c>
      <c r="J1510" s="42">
        <f>IF(Table2[[#This Row],[Order Priority]]=Introduction!$B$43,1,0)</f>
        <v>0</v>
      </c>
      <c r="K1510" s="42">
        <f>IF(Table2[[#This Row],[Order Priority]]=Introduction!$B$44,1,0)</f>
        <v>0</v>
      </c>
      <c r="L1510" s="42">
        <f>IF(Table2[[#This Row],[Order Priority]]=Introduction!$B$45,1,0)</f>
        <v>1</v>
      </c>
      <c r="M1510" s="42">
        <f>IF(Table2[[#This Row],[Ship Mode]]=Introduction!$C$42,1,0)</f>
        <v>0</v>
      </c>
      <c r="N1510" s="41">
        <f>IF(Table2[[#This Row],[Ship Mode]]=Introduction!$C$44,1,0)</f>
        <v>1</v>
      </c>
      <c r="O1510" s="41">
        <f>IF(Table2[[#This Row],[Customer Segment]]=Introduction!$D$45,1,0)</f>
        <v>1</v>
      </c>
      <c r="P1510" s="41">
        <f>IF(Table2[[#This Row],[Customer Segment]]=Introduction!$D$42,1,0)</f>
        <v>0</v>
      </c>
      <c r="Q1510" s="41">
        <f>IF(Table2[[#This Row],[Customer Segment]]=Introduction!$D$44,1,0)</f>
        <v>0</v>
      </c>
      <c r="R1510" s="34">
        <v>318.47000000000003</v>
      </c>
      <c r="S15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70.39064484593483</v>
      </c>
    </row>
    <row r="1511" spans="1:19" x14ac:dyDescent="0.2">
      <c r="A1511" s="1" t="s">
        <v>92</v>
      </c>
      <c r="B1511" s="1" t="s">
        <v>63</v>
      </c>
      <c r="C1511" s="1" t="s">
        <v>3</v>
      </c>
      <c r="D1511" s="39">
        <v>0.09</v>
      </c>
      <c r="E1511" s="39">
        <v>31.74</v>
      </c>
      <c r="F1511" s="39">
        <v>12.62</v>
      </c>
      <c r="G1511" s="39">
        <v>0.37</v>
      </c>
      <c r="H1511" s="39">
        <v>67.107500000000002</v>
      </c>
      <c r="I1511" s="42">
        <f>IF(Table2[[#This Row],[Order Priority]]=Introduction!$B$42,1,0)</f>
        <v>0</v>
      </c>
      <c r="J1511" s="42">
        <f>IF(Table2[[#This Row],[Order Priority]]=Introduction!$B$43,1,0)</f>
        <v>0</v>
      </c>
      <c r="K1511" s="42">
        <f>IF(Table2[[#This Row],[Order Priority]]=Introduction!$B$44,1,0)</f>
        <v>0</v>
      </c>
      <c r="L1511" s="42">
        <f>IF(Table2[[#This Row],[Order Priority]]=Introduction!$B$45,1,0)</f>
        <v>1</v>
      </c>
      <c r="M1511" s="42">
        <f>IF(Table2[[#This Row],[Ship Mode]]=Introduction!$C$42,1,0)</f>
        <v>0</v>
      </c>
      <c r="N1511" s="41">
        <f>IF(Table2[[#This Row],[Ship Mode]]=Introduction!$C$44,1,0)</f>
        <v>0</v>
      </c>
      <c r="O1511" s="41">
        <f>IF(Table2[[#This Row],[Customer Segment]]=Introduction!$D$45,1,0)</f>
        <v>1</v>
      </c>
      <c r="P1511" s="41">
        <f>IF(Table2[[#This Row],[Customer Segment]]=Introduction!$D$42,1,0)</f>
        <v>0</v>
      </c>
      <c r="Q1511" s="41">
        <f>IF(Table2[[#This Row],[Customer Segment]]=Introduction!$D$44,1,0)</f>
        <v>0</v>
      </c>
      <c r="R1511" s="1">
        <v>270.55</v>
      </c>
      <c r="S15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323.51872701495989</v>
      </c>
    </row>
    <row r="1512" spans="1:19" x14ac:dyDescent="0.2">
      <c r="A1512" s="1" t="s">
        <v>92</v>
      </c>
      <c r="B1512" s="1" t="s">
        <v>14</v>
      </c>
      <c r="C1512" s="1" t="s">
        <v>3</v>
      </c>
      <c r="D1512" s="37">
        <v>0.04</v>
      </c>
      <c r="E1512" s="37">
        <v>6.35</v>
      </c>
      <c r="F1512" s="37">
        <v>1.02</v>
      </c>
      <c r="G1512" s="37">
        <v>0.39</v>
      </c>
      <c r="H1512" s="37">
        <v>54.937800000000003</v>
      </c>
      <c r="I1512" s="42">
        <f>IF(Table2[[#This Row],[Order Priority]]=Introduction!$B$42,1,0)</f>
        <v>0</v>
      </c>
      <c r="J1512" s="42">
        <f>IF(Table2[[#This Row],[Order Priority]]=Introduction!$B$43,1,0)</f>
        <v>0</v>
      </c>
      <c r="K1512" s="42">
        <f>IF(Table2[[#This Row],[Order Priority]]=Introduction!$B$44,1,0)</f>
        <v>0</v>
      </c>
      <c r="L1512" s="42">
        <f>IF(Table2[[#This Row],[Order Priority]]=Introduction!$B$45,1,0)</f>
        <v>1</v>
      </c>
      <c r="M1512" s="42">
        <f>IF(Table2[[#This Row],[Ship Mode]]=Introduction!$C$42,1,0)</f>
        <v>0</v>
      </c>
      <c r="N1512" s="41">
        <f>IF(Table2[[#This Row],[Ship Mode]]=Introduction!$C$44,1,0)</f>
        <v>1</v>
      </c>
      <c r="O1512" s="41">
        <f>IF(Table2[[#This Row],[Customer Segment]]=Introduction!$D$45,1,0)</f>
        <v>1</v>
      </c>
      <c r="P1512" s="41">
        <f>IF(Table2[[#This Row],[Customer Segment]]=Introduction!$D$42,1,0)</f>
        <v>0</v>
      </c>
      <c r="Q1512" s="41">
        <f>IF(Table2[[#This Row],[Customer Segment]]=Introduction!$D$44,1,0)</f>
        <v>0</v>
      </c>
      <c r="R1512" s="34">
        <v>79.62</v>
      </c>
      <c r="S15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42.770418256693219</v>
      </c>
    </row>
    <row r="1513" spans="1:19" x14ac:dyDescent="0.2">
      <c r="A1513" s="1" t="s">
        <v>92</v>
      </c>
      <c r="B1513" s="1" t="s">
        <v>63</v>
      </c>
      <c r="C1513" s="1" t="s">
        <v>3</v>
      </c>
      <c r="D1513" s="39">
        <v>0.02</v>
      </c>
      <c r="E1513" s="39">
        <v>65.989999999999995</v>
      </c>
      <c r="F1513" s="39">
        <v>8.99</v>
      </c>
      <c r="G1513" s="39">
        <v>0.56000000000000005</v>
      </c>
      <c r="H1513" s="39">
        <v>168.23699999999999</v>
      </c>
      <c r="I1513" s="42">
        <f>IF(Table2[[#This Row],[Order Priority]]=Introduction!$B$42,1,0)</f>
        <v>0</v>
      </c>
      <c r="J1513" s="42">
        <f>IF(Table2[[#This Row],[Order Priority]]=Introduction!$B$43,1,0)</f>
        <v>0</v>
      </c>
      <c r="K1513" s="42">
        <f>IF(Table2[[#This Row],[Order Priority]]=Introduction!$B$44,1,0)</f>
        <v>0</v>
      </c>
      <c r="L1513" s="42">
        <f>IF(Table2[[#This Row],[Order Priority]]=Introduction!$B$45,1,0)</f>
        <v>1</v>
      </c>
      <c r="M1513" s="42">
        <f>IF(Table2[[#This Row],[Ship Mode]]=Introduction!$C$42,1,0)</f>
        <v>0</v>
      </c>
      <c r="N1513" s="41">
        <f>IF(Table2[[#This Row],[Ship Mode]]=Introduction!$C$44,1,0)</f>
        <v>0</v>
      </c>
      <c r="O1513" s="41">
        <f>IF(Table2[[#This Row],[Customer Segment]]=Introduction!$D$45,1,0)</f>
        <v>1</v>
      </c>
      <c r="P1513" s="41">
        <f>IF(Table2[[#This Row],[Customer Segment]]=Introduction!$D$42,1,0)</f>
        <v>0</v>
      </c>
      <c r="Q1513" s="41">
        <f>IF(Table2[[#This Row],[Customer Segment]]=Introduction!$D$44,1,0)</f>
        <v>0</v>
      </c>
      <c r="R1513" s="1">
        <v>479.79</v>
      </c>
      <c r="S15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638.242035662803</v>
      </c>
    </row>
    <row r="1514" spans="1:19" x14ac:dyDescent="0.2">
      <c r="A1514" s="1" t="s">
        <v>92</v>
      </c>
      <c r="B1514" s="1" t="s">
        <v>14</v>
      </c>
      <c r="C1514" s="1" t="s">
        <v>15</v>
      </c>
      <c r="D1514" s="37">
        <v>0.09</v>
      </c>
      <c r="E1514" s="37">
        <v>20.48</v>
      </c>
      <c r="F1514" s="37">
        <v>6.32</v>
      </c>
      <c r="G1514" s="37">
        <v>0.57999999999999996</v>
      </c>
      <c r="H1514" s="37">
        <v>-16.89</v>
      </c>
      <c r="I1514" s="42">
        <f>IF(Table2[[#This Row],[Order Priority]]=Introduction!$B$42,1,0)</f>
        <v>0</v>
      </c>
      <c r="J1514" s="42">
        <f>IF(Table2[[#This Row],[Order Priority]]=Introduction!$B$43,1,0)</f>
        <v>0</v>
      </c>
      <c r="K1514" s="42">
        <f>IF(Table2[[#This Row],[Order Priority]]=Introduction!$B$44,1,0)</f>
        <v>0</v>
      </c>
      <c r="L1514" s="42">
        <f>IF(Table2[[#This Row],[Order Priority]]=Introduction!$B$45,1,0)</f>
        <v>1</v>
      </c>
      <c r="M1514" s="42">
        <f>IF(Table2[[#This Row],[Ship Mode]]=Introduction!$C$42,1,0)</f>
        <v>0</v>
      </c>
      <c r="N1514" s="41">
        <f>IF(Table2[[#This Row],[Ship Mode]]=Introduction!$C$44,1,0)</f>
        <v>1</v>
      </c>
      <c r="O1514" s="41">
        <f>IF(Table2[[#This Row],[Customer Segment]]=Introduction!$D$45,1,0)</f>
        <v>0</v>
      </c>
      <c r="P1514" s="41">
        <f>IF(Table2[[#This Row],[Customer Segment]]=Introduction!$D$42,1,0)</f>
        <v>1</v>
      </c>
      <c r="Q1514" s="41">
        <f>IF(Table2[[#This Row],[Customer Segment]]=Introduction!$D$44,1,0)</f>
        <v>0</v>
      </c>
      <c r="R1514" s="34">
        <v>99.02</v>
      </c>
      <c r="S15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264.9610479374856</v>
      </c>
    </row>
    <row r="1515" spans="1:19" x14ac:dyDescent="0.2">
      <c r="A1515" s="1" t="s">
        <v>92</v>
      </c>
      <c r="B1515" s="1" t="s">
        <v>14</v>
      </c>
      <c r="C1515" s="1" t="s">
        <v>15</v>
      </c>
      <c r="D1515" s="39">
        <v>0.06</v>
      </c>
      <c r="E1515" s="39">
        <v>15.67</v>
      </c>
      <c r="F1515" s="39">
        <v>1.39</v>
      </c>
      <c r="G1515" s="39">
        <v>0.38</v>
      </c>
      <c r="H1515" s="39">
        <v>25.51</v>
      </c>
      <c r="I1515" s="42">
        <f>IF(Table2[[#This Row],[Order Priority]]=Introduction!$B$42,1,0)</f>
        <v>0</v>
      </c>
      <c r="J1515" s="42">
        <f>IF(Table2[[#This Row],[Order Priority]]=Introduction!$B$43,1,0)</f>
        <v>0</v>
      </c>
      <c r="K1515" s="42">
        <f>IF(Table2[[#This Row],[Order Priority]]=Introduction!$B$44,1,0)</f>
        <v>0</v>
      </c>
      <c r="L1515" s="42">
        <f>IF(Table2[[#This Row],[Order Priority]]=Introduction!$B$45,1,0)</f>
        <v>1</v>
      </c>
      <c r="M1515" s="42">
        <f>IF(Table2[[#This Row],[Ship Mode]]=Introduction!$C$42,1,0)</f>
        <v>0</v>
      </c>
      <c r="N1515" s="41">
        <f>IF(Table2[[#This Row],[Ship Mode]]=Introduction!$C$44,1,0)</f>
        <v>1</v>
      </c>
      <c r="O1515" s="41">
        <f>IF(Table2[[#This Row],[Customer Segment]]=Introduction!$D$45,1,0)</f>
        <v>0</v>
      </c>
      <c r="P1515" s="41">
        <f>IF(Table2[[#This Row],[Customer Segment]]=Introduction!$D$42,1,0)</f>
        <v>1</v>
      </c>
      <c r="Q1515" s="41">
        <f>IF(Table2[[#This Row],[Customer Segment]]=Introduction!$D$44,1,0)</f>
        <v>0</v>
      </c>
      <c r="R1515" s="1">
        <v>46.4</v>
      </c>
      <c r="S15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10.635587082610321</v>
      </c>
    </row>
    <row r="1516" spans="1:19" x14ac:dyDescent="0.2">
      <c r="A1516" s="1" t="s">
        <v>92</v>
      </c>
      <c r="B1516" s="1" t="s">
        <v>14</v>
      </c>
      <c r="C1516" s="1" t="s">
        <v>70</v>
      </c>
      <c r="D1516" s="37">
        <v>0.08</v>
      </c>
      <c r="E1516" s="37">
        <v>30.98</v>
      </c>
      <c r="F1516" s="37">
        <v>8.74</v>
      </c>
      <c r="G1516" s="37">
        <v>0.4</v>
      </c>
      <c r="H1516" s="37">
        <v>371.27199999999999</v>
      </c>
      <c r="I1516" s="42">
        <f>IF(Table2[[#This Row],[Order Priority]]=Introduction!$B$42,1,0)</f>
        <v>0</v>
      </c>
      <c r="J1516" s="42">
        <f>IF(Table2[[#This Row],[Order Priority]]=Introduction!$B$43,1,0)</f>
        <v>0</v>
      </c>
      <c r="K1516" s="42">
        <f>IF(Table2[[#This Row],[Order Priority]]=Introduction!$B$44,1,0)</f>
        <v>0</v>
      </c>
      <c r="L1516" s="42">
        <f>IF(Table2[[#This Row],[Order Priority]]=Introduction!$B$45,1,0)</f>
        <v>1</v>
      </c>
      <c r="M1516" s="42">
        <f>IF(Table2[[#This Row],[Ship Mode]]=Introduction!$C$42,1,0)</f>
        <v>0</v>
      </c>
      <c r="N1516" s="41">
        <f>IF(Table2[[#This Row],[Ship Mode]]=Introduction!$C$44,1,0)</f>
        <v>1</v>
      </c>
      <c r="O1516" s="41">
        <f>IF(Table2[[#This Row],[Customer Segment]]=Introduction!$D$45,1,0)</f>
        <v>0</v>
      </c>
      <c r="P1516" s="41">
        <f>IF(Table2[[#This Row],[Customer Segment]]=Introduction!$D$42,1,0)</f>
        <v>0</v>
      </c>
      <c r="Q1516" s="41">
        <f>IF(Table2[[#This Row],[Customer Segment]]=Introduction!$D$44,1,0)</f>
        <v>0</v>
      </c>
      <c r="R1516" s="34">
        <v>727.2</v>
      </c>
      <c r="S15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648.16551339838907</v>
      </c>
    </row>
    <row r="1517" spans="1:19" x14ac:dyDescent="0.2">
      <c r="A1517" s="1" t="s">
        <v>92</v>
      </c>
      <c r="B1517" s="1" t="s">
        <v>2</v>
      </c>
      <c r="C1517" s="1" t="s">
        <v>70</v>
      </c>
      <c r="D1517" s="39">
        <v>0.09</v>
      </c>
      <c r="E1517" s="39">
        <v>159.31</v>
      </c>
      <c r="F1517" s="39">
        <v>60</v>
      </c>
      <c r="G1517" s="39">
        <v>0.55000000000000004</v>
      </c>
      <c r="H1517" s="39">
        <v>77.000895400000005</v>
      </c>
      <c r="I1517" s="42">
        <f>IF(Table2[[#This Row],[Order Priority]]=Introduction!$B$42,1,0)</f>
        <v>0</v>
      </c>
      <c r="J1517" s="42">
        <f>IF(Table2[[#This Row],[Order Priority]]=Introduction!$B$43,1,0)</f>
        <v>0</v>
      </c>
      <c r="K1517" s="42">
        <f>IF(Table2[[#This Row],[Order Priority]]=Introduction!$B$44,1,0)</f>
        <v>0</v>
      </c>
      <c r="L1517" s="42">
        <f>IF(Table2[[#This Row],[Order Priority]]=Introduction!$B$45,1,0)</f>
        <v>1</v>
      </c>
      <c r="M1517" s="42">
        <f>IF(Table2[[#This Row],[Ship Mode]]=Introduction!$C$42,1,0)</f>
        <v>1</v>
      </c>
      <c r="N1517" s="41">
        <f>IF(Table2[[#This Row],[Ship Mode]]=Introduction!$C$44,1,0)</f>
        <v>0</v>
      </c>
      <c r="O1517" s="41">
        <f>IF(Table2[[#This Row],[Customer Segment]]=Introduction!$D$45,1,0)</f>
        <v>0</v>
      </c>
      <c r="P1517" s="41">
        <f>IF(Table2[[#This Row],[Customer Segment]]=Introduction!$D$42,1,0)</f>
        <v>0</v>
      </c>
      <c r="Q1517" s="41">
        <f>IF(Table2[[#This Row],[Customer Segment]]=Introduction!$D$44,1,0)</f>
        <v>0</v>
      </c>
      <c r="R1517" s="1">
        <v>6173.42</v>
      </c>
      <c r="S15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2480.19916436013</v>
      </c>
    </row>
    <row r="1518" spans="1:19" x14ac:dyDescent="0.2">
      <c r="A1518" s="1" t="s">
        <v>92</v>
      </c>
      <c r="B1518" s="1" t="s">
        <v>14</v>
      </c>
      <c r="C1518" s="1" t="s">
        <v>70</v>
      </c>
      <c r="D1518" s="37">
        <v>0.06</v>
      </c>
      <c r="E1518" s="37">
        <v>55.99</v>
      </c>
      <c r="F1518" s="37">
        <v>5</v>
      </c>
      <c r="G1518" s="37">
        <v>0.83</v>
      </c>
      <c r="H1518" s="37">
        <v>27.968599999999999</v>
      </c>
      <c r="I1518" s="42">
        <f>IF(Table2[[#This Row],[Order Priority]]=Introduction!$B$42,1,0)</f>
        <v>0</v>
      </c>
      <c r="J1518" s="42">
        <f>IF(Table2[[#This Row],[Order Priority]]=Introduction!$B$43,1,0)</f>
        <v>0</v>
      </c>
      <c r="K1518" s="42">
        <f>IF(Table2[[#This Row],[Order Priority]]=Introduction!$B$44,1,0)</f>
        <v>0</v>
      </c>
      <c r="L1518" s="42">
        <f>IF(Table2[[#This Row],[Order Priority]]=Introduction!$B$45,1,0)</f>
        <v>1</v>
      </c>
      <c r="M1518" s="42">
        <f>IF(Table2[[#This Row],[Ship Mode]]=Introduction!$C$42,1,0)</f>
        <v>0</v>
      </c>
      <c r="N1518" s="41">
        <f>IF(Table2[[#This Row],[Ship Mode]]=Introduction!$C$44,1,0)</f>
        <v>1</v>
      </c>
      <c r="O1518" s="41">
        <f>IF(Table2[[#This Row],[Customer Segment]]=Introduction!$D$45,1,0)</f>
        <v>0</v>
      </c>
      <c r="P1518" s="41">
        <f>IF(Table2[[#This Row],[Customer Segment]]=Introduction!$D$42,1,0)</f>
        <v>0</v>
      </c>
      <c r="Q1518" s="41">
        <f>IF(Table2[[#This Row],[Customer Segment]]=Introduction!$D$44,1,0)</f>
        <v>0</v>
      </c>
      <c r="R1518" s="34">
        <v>1553.7</v>
      </c>
      <c r="S15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642.22941209978467</v>
      </c>
    </row>
    <row r="1519" spans="1:19" x14ac:dyDescent="0.2">
      <c r="A1519" s="1" t="s">
        <v>46</v>
      </c>
      <c r="B1519" s="1" t="s">
        <v>14</v>
      </c>
      <c r="C1519" s="1" t="s">
        <v>47</v>
      </c>
      <c r="D1519" s="39">
        <v>0.01</v>
      </c>
      <c r="E1519" s="39">
        <v>5.94</v>
      </c>
      <c r="F1519" s="39">
        <v>9.92</v>
      </c>
      <c r="G1519" s="39">
        <v>0.38</v>
      </c>
      <c r="H1519" s="39">
        <v>-239.315</v>
      </c>
      <c r="I1519" s="42">
        <f>IF(Table2[[#This Row],[Order Priority]]=Introduction!$B$42,1,0)</f>
        <v>0</v>
      </c>
      <c r="J1519" s="42">
        <f>IF(Table2[[#This Row],[Order Priority]]=Introduction!$B$43,1,0)</f>
        <v>0</v>
      </c>
      <c r="K1519" s="42">
        <f>IF(Table2[[#This Row],[Order Priority]]=Introduction!$B$44,1,0)</f>
        <v>0</v>
      </c>
      <c r="L1519" s="42">
        <f>IF(Table2[[#This Row],[Order Priority]]=Introduction!$B$45,1,0)</f>
        <v>0</v>
      </c>
      <c r="M1519" s="42">
        <f>IF(Table2[[#This Row],[Ship Mode]]=Introduction!$C$42,1,0)</f>
        <v>0</v>
      </c>
      <c r="N1519" s="41">
        <f>IF(Table2[[#This Row],[Ship Mode]]=Introduction!$C$44,1,0)</f>
        <v>1</v>
      </c>
      <c r="O1519" s="41">
        <f>IF(Table2[[#This Row],[Customer Segment]]=Introduction!$D$45,1,0)</f>
        <v>0</v>
      </c>
      <c r="P1519" s="41">
        <f>IF(Table2[[#This Row],[Customer Segment]]=Introduction!$D$42,1,0)</f>
        <v>0</v>
      </c>
      <c r="Q1519" s="41">
        <f>IF(Table2[[#This Row],[Customer Segment]]=Introduction!$D$44,1,0)</f>
        <v>1</v>
      </c>
      <c r="R1519" s="1">
        <v>74.77</v>
      </c>
      <c r="S15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225.40868651415181</v>
      </c>
    </row>
    <row r="1520" spans="1:19" x14ac:dyDescent="0.2">
      <c r="A1520" s="1" t="s">
        <v>46</v>
      </c>
      <c r="B1520" s="1" t="s">
        <v>14</v>
      </c>
      <c r="C1520" s="1" t="s">
        <v>47</v>
      </c>
      <c r="D1520" s="37">
        <v>0</v>
      </c>
      <c r="E1520" s="37">
        <v>6.48</v>
      </c>
      <c r="F1520" s="37">
        <v>5.1100000000000003</v>
      </c>
      <c r="G1520" s="37">
        <v>0.37</v>
      </c>
      <c r="H1520" s="37">
        <v>-33.31</v>
      </c>
      <c r="I1520" s="42">
        <f>IF(Table2[[#This Row],[Order Priority]]=Introduction!$B$42,1,0)</f>
        <v>0</v>
      </c>
      <c r="J1520" s="42">
        <f>IF(Table2[[#This Row],[Order Priority]]=Introduction!$B$43,1,0)</f>
        <v>0</v>
      </c>
      <c r="K1520" s="42">
        <f>IF(Table2[[#This Row],[Order Priority]]=Introduction!$B$44,1,0)</f>
        <v>0</v>
      </c>
      <c r="L1520" s="42">
        <f>IF(Table2[[#This Row],[Order Priority]]=Introduction!$B$45,1,0)</f>
        <v>0</v>
      </c>
      <c r="M1520" s="42">
        <f>IF(Table2[[#This Row],[Ship Mode]]=Introduction!$C$42,1,0)</f>
        <v>0</v>
      </c>
      <c r="N1520" s="41">
        <f>IF(Table2[[#This Row],[Ship Mode]]=Introduction!$C$44,1,0)</f>
        <v>1</v>
      </c>
      <c r="O1520" s="41">
        <f>IF(Table2[[#This Row],[Customer Segment]]=Introduction!$D$45,1,0)</f>
        <v>0</v>
      </c>
      <c r="P1520" s="41">
        <f>IF(Table2[[#This Row],[Customer Segment]]=Introduction!$D$42,1,0)</f>
        <v>0</v>
      </c>
      <c r="Q1520" s="41">
        <f>IF(Table2[[#This Row],[Customer Segment]]=Introduction!$D$44,1,0)</f>
        <v>1</v>
      </c>
      <c r="R1520" s="34">
        <v>127.81</v>
      </c>
      <c r="S15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303.40632087491286</v>
      </c>
    </row>
    <row r="1521" spans="1:19" x14ac:dyDescent="0.2">
      <c r="A1521" s="1" t="s">
        <v>46</v>
      </c>
      <c r="B1521" s="1" t="s">
        <v>63</v>
      </c>
      <c r="C1521" s="1" t="s">
        <v>3</v>
      </c>
      <c r="D1521" s="39">
        <v>0.01</v>
      </c>
      <c r="E1521" s="39">
        <v>65.989999999999995</v>
      </c>
      <c r="F1521" s="39">
        <v>8.99</v>
      </c>
      <c r="G1521" s="39">
        <v>0.56000000000000005</v>
      </c>
      <c r="H1521" s="39">
        <v>396.97199999999998</v>
      </c>
      <c r="I1521" s="42">
        <f>IF(Table2[[#This Row],[Order Priority]]=Introduction!$B$42,1,0)</f>
        <v>0</v>
      </c>
      <c r="J1521" s="42">
        <f>IF(Table2[[#This Row],[Order Priority]]=Introduction!$B$43,1,0)</f>
        <v>0</v>
      </c>
      <c r="K1521" s="42">
        <f>IF(Table2[[#This Row],[Order Priority]]=Introduction!$B$44,1,0)</f>
        <v>0</v>
      </c>
      <c r="L1521" s="42">
        <f>IF(Table2[[#This Row],[Order Priority]]=Introduction!$B$45,1,0)</f>
        <v>0</v>
      </c>
      <c r="M1521" s="42">
        <f>IF(Table2[[#This Row],[Ship Mode]]=Introduction!$C$42,1,0)</f>
        <v>0</v>
      </c>
      <c r="N1521" s="41">
        <f>IF(Table2[[#This Row],[Ship Mode]]=Introduction!$C$44,1,0)</f>
        <v>0</v>
      </c>
      <c r="O1521" s="41">
        <f>IF(Table2[[#This Row],[Customer Segment]]=Introduction!$D$45,1,0)</f>
        <v>1</v>
      </c>
      <c r="P1521" s="41">
        <f>IF(Table2[[#This Row],[Customer Segment]]=Introduction!$D$42,1,0)</f>
        <v>0</v>
      </c>
      <c r="Q1521" s="41">
        <f>IF(Table2[[#This Row],[Customer Segment]]=Introduction!$D$44,1,0)</f>
        <v>0</v>
      </c>
      <c r="R1521" s="1">
        <v>782</v>
      </c>
      <c r="S15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1067.3470417175506</v>
      </c>
    </row>
    <row r="1522" spans="1:19" x14ac:dyDescent="0.2">
      <c r="A1522" s="1" t="s">
        <v>46</v>
      </c>
      <c r="B1522" s="1" t="s">
        <v>14</v>
      </c>
      <c r="C1522" s="1" t="s">
        <v>3</v>
      </c>
      <c r="D1522" s="37">
        <v>0.03</v>
      </c>
      <c r="E1522" s="37">
        <v>205.99</v>
      </c>
      <c r="F1522" s="37">
        <v>3</v>
      </c>
      <c r="G1522" s="37">
        <v>0.57999999999999996</v>
      </c>
      <c r="H1522" s="37">
        <v>3670.3515000000002</v>
      </c>
      <c r="I1522" s="42">
        <f>IF(Table2[[#This Row],[Order Priority]]=Introduction!$B$42,1,0)</f>
        <v>0</v>
      </c>
      <c r="J1522" s="42">
        <f>IF(Table2[[#This Row],[Order Priority]]=Introduction!$B$43,1,0)</f>
        <v>0</v>
      </c>
      <c r="K1522" s="42">
        <f>IF(Table2[[#This Row],[Order Priority]]=Introduction!$B$44,1,0)</f>
        <v>0</v>
      </c>
      <c r="L1522" s="42">
        <f>IF(Table2[[#This Row],[Order Priority]]=Introduction!$B$45,1,0)</f>
        <v>0</v>
      </c>
      <c r="M1522" s="42">
        <f>IF(Table2[[#This Row],[Ship Mode]]=Introduction!$C$42,1,0)</f>
        <v>0</v>
      </c>
      <c r="N1522" s="41">
        <f>IF(Table2[[#This Row],[Ship Mode]]=Introduction!$C$44,1,0)</f>
        <v>1</v>
      </c>
      <c r="O1522" s="41">
        <f>IF(Table2[[#This Row],[Customer Segment]]=Introduction!$D$45,1,0)</f>
        <v>1</v>
      </c>
      <c r="P1522" s="41">
        <f>IF(Table2[[#This Row],[Customer Segment]]=Introduction!$D$42,1,0)</f>
        <v>0</v>
      </c>
      <c r="Q1522" s="41">
        <f>IF(Table2[[#This Row],[Customer Segment]]=Introduction!$D$44,1,0)</f>
        <v>0</v>
      </c>
      <c r="R1522" s="34">
        <v>5319.35</v>
      </c>
      <c r="S15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4778.0795405791014</v>
      </c>
    </row>
    <row r="1523" spans="1:19" x14ac:dyDescent="0.2">
      <c r="A1523" s="1" t="s">
        <v>1</v>
      </c>
      <c r="B1523" s="1" t="s">
        <v>63</v>
      </c>
      <c r="C1523" s="1" t="s">
        <v>70</v>
      </c>
      <c r="D1523" s="39">
        <v>0.04</v>
      </c>
      <c r="E1523" s="39">
        <v>1.98</v>
      </c>
      <c r="F1523" s="39">
        <v>0.7</v>
      </c>
      <c r="G1523" s="39">
        <v>0.83</v>
      </c>
      <c r="H1523" s="39">
        <v>-1</v>
      </c>
      <c r="I1523" s="42">
        <f>IF(Table2[[#This Row],[Order Priority]]=Introduction!$B$42,1,0)</f>
        <v>1</v>
      </c>
      <c r="J1523" s="42">
        <f>IF(Table2[[#This Row],[Order Priority]]=Introduction!$B$43,1,0)</f>
        <v>0</v>
      </c>
      <c r="K1523" s="42">
        <f>IF(Table2[[#This Row],[Order Priority]]=Introduction!$B$44,1,0)</f>
        <v>0</v>
      </c>
      <c r="L1523" s="42">
        <f>IF(Table2[[#This Row],[Order Priority]]=Introduction!$B$45,1,0)</f>
        <v>0</v>
      </c>
      <c r="M1523" s="42">
        <f>IF(Table2[[#This Row],[Ship Mode]]=Introduction!$C$42,1,0)</f>
        <v>0</v>
      </c>
      <c r="N1523" s="41">
        <f>IF(Table2[[#This Row],[Ship Mode]]=Introduction!$C$44,1,0)</f>
        <v>0</v>
      </c>
      <c r="O1523" s="41">
        <f>IF(Table2[[#This Row],[Customer Segment]]=Introduction!$D$45,1,0)</f>
        <v>0</v>
      </c>
      <c r="P1523" s="41">
        <f>IF(Table2[[#This Row],[Customer Segment]]=Introduction!$D$42,1,0)</f>
        <v>0</v>
      </c>
      <c r="Q1523" s="41">
        <f>IF(Table2[[#This Row],[Customer Segment]]=Introduction!$D$44,1,0)</f>
        <v>0</v>
      </c>
      <c r="R1523" s="1">
        <v>8.3000000000000007</v>
      </c>
      <c r="S15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532.74181916601117</v>
      </c>
    </row>
    <row r="1524" spans="1:19" x14ac:dyDescent="0.2">
      <c r="A1524" s="1" t="s">
        <v>1</v>
      </c>
      <c r="B1524" s="1" t="s">
        <v>14</v>
      </c>
      <c r="C1524" s="1" t="s">
        <v>70</v>
      </c>
      <c r="D1524" s="37">
        <v>0.03</v>
      </c>
      <c r="E1524" s="37">
        <v>55.99</v>
      </c>
      <c r="F1524" s="37">
        <v>5</v>
      </c>
      <c r="G1524" s="37">
        <v>0.83</v>
      </c>
      <c r="H1524" s="37">
        <v>-221.25399999999999</v>
      </c>
      <c r="I1524" s="42">
        <f>IF(Table2[[#This Row],[Order Priority]]=Introduction!$B$42,1,0)</f>
        <v>1</v>
      </c>
      <c r="J1524" s="42">
        <f>IF(Table2[[#This Row],[Order Priority]]=Introduction!$B$43,1,0)</f>
        <v>0</v>
      </c>
      <c r="K1524" s="42">
        <f>IF(Table2[[#This Row],[Order Priority]]=Introduction!$B$44,1,0)</f>
        <v>0</v>
      </c>
      <c r="L1524" s="42">
        <f>IF(Table2[[#This Row],[Order Priority]]=Introduction!$B$45,1,0)</f>
        <v>0</v>
      </c>
      <c r="M1524" s="42">
        <f>IF(Table2[[#This Row],[Ship Mode]]=Introduction!$C$42,1,0)</f>
        <v>0</v>
      </c>
      <c r="N1524" s="41">
        <f>IF(Table2[[#This Row],[Ship Mode]]=Introduction!$C$44,1,0)</f>
        <v>1</v>
      </c>
      <c r="O1524" s="41">
        <f>IF(Table2[[#This Row],[Customer Segment]]=Introduction!$D$45,1,0)</f>
        <v>0</v>
      </c>
      <c r="P1524" s="41">
        <f>IF(Table2[[#This Row],[Customer Segment]]=Introduction!$D$42,1,0)</f>
        <v>0</v>
      </c>
      <c r="Q1524" s="41">
        <f>IF(Table2[[#This Row],[Customer Segment]]=Introduction!$D$44,1,0)</f>
        <v>0</v>
      </c>
      <c r="R1524" s="34">
        <v>416.95</v>
      </c>
      <c r="S15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684.09233052592651</v>
      </c>
    </row>
    <row r="1525" spans="1:19" x14ac:dyDescent="0.2">
      <c r="A1525" s="1" t="s">
        <v>1</v>
      </c>
      <c r="B1525" s="1" t="s">
        <v>14</v>
      </c>
      <c r="C1525" s="1" t="s">
        <v>47</v>
      </c>
      <c r="D1525" s="39">
        <v>0</v>
      </c>
      <c r="E1525" s="39">
        <v>11.97</v>
      </c>
      <c r="F1525" s="39">
        <v>4.9800000000000004</v>
      </c>
      <c r="G1525" s="39">
        <v>0.57999999999999996</v>
      </c>
      <c r="H1525" s="39">
        <v>3.3839999999999999</v>
      </c>
      <c r="I1525" s="42">
        <f>IF(Table2[[#This Row],[Order Priority]]=Introduction!$B$42,1,0)</f>
        <v>1</v>
      </c>
      <c r="J1525" s="42">
        <f>IF(Table2[[#This Row],[Order Priority]]=Introduction!$B$43,1,0)</f>
        <v>0</v>
      </c>
      <c r="K1525" s="42">
        <f>IF(Table2[[#This Row],[Order Priority]]=Introduction!$B$44,1,0)</f>
        <v>0</v>
      </c>
      <c r="L1525" s="42">
        <f>IF(Table2[[#This Row],[Order Priority]]=Introduction!$B$45,1,0)</f>
        <v>0</v>
      </c>
      <c r="M1525" s="42">
        <f>IF(Table2[[#This Row],[Ship Mode]]=Introduction!$C$42,1,0)</f>
        <v>0</v>
      </c>
      <c r="N1525" s="41">
        <f>IF(Table2[[#This Row],[Ship Mode]]=Introduction!$C$44,1,0)</f>
        <v>1</v>
      </c>
      <c r="O1525" s="41">
        <f>IF(Table2[[#This Row],[Customer Segment]]=Introduction!$D$45,1,0)</f>
        <v>0</v>
      </c>
      <c r="P1525" s="41">
        <f>IF(Table2[[#This Row],[Customer Segment]]=Introduction!$D$42,1,0)</f>
        <v>0</v>
      </c>
      <c r="Q1525" s="41">
        <f>IF(Table2[[#This Row],[Customer Segment]]=Introduction!$D$44,1,0)</f>
        <v>1</v>
      </c>
      <c r="R1525" s="1">
        <v>53.3</v>
      </c>
      <c r="S15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618.12056221428679</v>
      </c>
    </row>
    <row r="1526" spans="1:19" x14ac:dyDescent="0.2">
      <c r="A1526" s="1" t="s">
        <v>13</v>
      </c>
      <c r="B1526" s="1" t="s">
        <v>14</v>
      </c>
      <c r="C1526" s="1" t="s">
        <v>3</v>
      </c>
      <c r="D1526" s="37">
        <v>0.03</v>
      </c>
      <c r="E1526" s="37">
        <v>4.9800000000000004</v>
      </c>
      <c r="F1526" s="37">
        <v>0.8</v>
      </c>
      <c r="G1526" s="37">
        <v>0.36</v>
      </c>
      <c r="H1526" s="37">
        <v>50.2044</v>
      </c>
      <c r="I1526" s="42">
        <f>IF(Table2[[#This Row],[Order Priority]]=Introduction!$B$42,1,0)</f>
        <v>0</v>
      </c>
      <c r="J1526" s="42">
        <f>IF(Table2[[#This Row],[Order Priority]]=Introduction!$B$43,1,0)</f>
        <v>1</v>
      </c>
      <c r="K1526" s="42">
        <f>IF(Table2[[#This Row],[Order Priority]]=Introduction!$B$44,1,0)</f>
        <v>0</v>
      </c>
      <c r="L1526" s="42">
        <f>IF(Table2[[#This Row],[Order Priority]]=Introduction!$B$45,1,0)</f>
        <v>0</v>
      </c>
      <c r="M1526" s="42">
        <f>IF(Table2[[#This Row],[Ship Mode]]=Introduction!$C$42,1,0)</f>
        <v>0</v>
      </c>
      <c r="N1526" s="41">
        <f>IF(Table2[[#This Row],[Ship Mode]]=Introduction!$C$44,1,0)</f>
        <v>1</v>
      </c>
      <c r="O1526" s="41">
        <f>IF(Table2[[#This Row],[Customer Segment]]=Introduction!$D$45,1,0)</f>
        <v>1</v>
      </c>
      <c r="P1526" s="41">
        <f>IF(Table2[[#This Row],[Customer Segment]]=Introduction!$D$42,1,0)</f>
        <v>0</v>
      </c>
      <c r="Q1526" s="41">
        <f>IF(Table2[[#This Row],[Customer Segment]]=Introduction!$D$44,1,0)</f>
        <v>0</v>
      </c>
      <c r="R1526" s="34">
        <v>72.760000000000005</v>
      </c>
      <c r="S15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-6.0285182548060057</v>
      </c>
    </row>
    <row r="1527" spans="1:19" x14ac:dyDescent="0.2">
      <c r="A1527" s="1" t="s">
        <v>13</v>
      </c>
      <c r="B1527" s="1" t="s">
        <v>14</v>
      </c>
      <c r="C1527" s="1" t="s">
        <v>3</v>
      </c>
      <c r="D1527" s="39">
        <v>0.01</v>
      </c>
      <c r="E1527" s="39">
        <v>9.31</v>
      </c>
      <c r="F1527" s="39">
        <v>3.98</v>
      </c>
      <c r="G1527" s="39">
        <v>0.56000000000000005</v>
      </c>
      <c r="H1527" s="39">
        <v>-10.9</v>
      </c>
      <c r="I1527" s="42">
        <f>IF(Table2[[#This Row],[Order Priority]]=Introduction!$B$42,1,0)</f>
        <v>0</v>
      </c>
      <c r="J1527" s="42">
        <f>IF(Table2[[#This Row],[Order Priority]]=Introduction!$B$43,1,0)</f>
        <v>1</v>
      </c>
      <c r="K1527" s="42">
        <f>IF(Table2[[#This Row],[Order Priority]]=Introduction!$B$44,1,0)</f>
        <v>0</v>
      </c>
      <c r="L1527" s="42">
        <f>IF(Table2[[#This Row],[Order Priority]]=Introduction!$B$45,1,0)</f>
        <v>0</v>
      </c>
      <c r="M1527" s="42">
        <f>IF(Table2[[#This Row],[Ship Mode]]=Introduction!$C$42,1,0)</f>
        <v>0</v>
      </c>
      <c r="N1527" s="41">
        <f>IF(Table2[[#This Row],[Ship Mode]]=Introduction!$C$44,1,0)</f>
        <v>1</v>
      </c>
      <c r="O1527" s="41">
        <f>IF(Table2[[#This Row],[Customer Segment]]=Introduction!$D$45,1,0)</f>
        <v>1</v>
      </c>
      <c r="P1527" s="41">
        <f>IF(Table2[[#This Row],[Customer Segment]]=Introduction!$D$42,1,0)</f>
        <v>0</v>
      </c>
      <c r="Q1527" s="41">
        <f>IF(Table2[[#This Row],[Customer Segment]]=Introduction!$D$44,1,0)</f>
        <v>0</v>
      </c>
      <c r="R1527" s="1">
        <v>586.96</v>
      </c>
      <c r="S15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212.31232308556136</v>
      </c>
    </row>
    <row r="1528" spans="1:19" x14ac:dyDescent="0.2">
      <c r="A1528" s="1" t="s">
        <v>13</v>
      </c>
      <c r="B1528" s="1" t="s">
        <v>14</v>
      </c>
      <c r="C1528" s="1" t="s">
        <v>3</v>
      </c>
      <c r="D1528" s="37">
        <v>0.01</v>
      </c>
      <c r="E1528" s="37">
        <v>9.31</v>
      </c>
      <c r="F1528" s="37">
        <v>3.98</v>
      </c>
      <c r="G1528" s="37">
        <v>0.56000000000000005</v>
      </c>
      <c r="H1528" s="37">
        <v>2.1800000000000002</v>
      </c>
      <c r="I1528" s="42">
        <f>IF(Table2[[#This Row],[Order Priority]]=Introduction!$B$42,1,0)</f>
        <v>0</v>
      </c>
      <c r="J1528" s="42">
        <f>IF(Table2[[#This Row],[Order Priority]]=Introduction!$B$43,1,0)</f>
        <v>1</v>
      </c>
      <c r="K1528" s="42">
        <f>IF(Table2[[#This Row],[Order Priority]]=Introduction!$B$44,1,0)</f>
        <v>0</v>
      </c>
      <c r="L1528" s="42">
        <f>IF(Table2[[#This Row],[Order Priority]]=Introduction!$B$45,1,0)</f>
        <v>0</v>
      </c>
      <c r="M1528" s="42">
        <f>IF(Table2[[#This Row],[Ship Mode]]=Introduction!$C$42,1,0)</f>
        <v>0</v>
      </c>
      <c r="N1528" s="41">
        <f>IF(Table2[[#This Row],[Ship Mode]]=Introduction!$C$44,1,0)</f>
        <v>1</v>
      </c>
      <c r="O1528" s="41">
        <f>IF(Table2[[#This Row],[Customer Segment]]=Introduction!$D$45,1,0)</f>
        <v>1</v>
      </c>
      <c r="P1528" s="41">
        <f>IF(Table2[[#This Row],[Customer Segment]]=Introduction!$D$42,1,0)</f>
        <v>0</v>
      </c>
      <c r="Q1528" s="41">
        <f>IF(Table2[[#This Row],[Customer Segment]]=Introduction!$D$44,1,0)</f>
        <v>0</v>
      </c>
      <c r="R1528" s="34">
        <v>144.33000000000001</v>
      </c>
      <c r="S15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225.70657953432269</v>
      </c>
    </row>
    <row r="1529" spans="1:19" x14ac:dyDescent="0.2">
      <c r="A1529" s="1" t="s">
        <v>23</v>
      </c>
      <c r="B1529" s="1" t="s">
        <v>14</v>
      </c>
      <c r="C1529" s="1" t="s">
        <v>3</v>
      </c>
      <c r="D1529" s="39">
        <v>0.09</v>
      </c>
      <c r="E1529" s="39">
        <v>5.84</v>
      </c>
      <c r="F1529" s="39">
        <v>0.83</v>
      </c>
      <c r="G1529" s="39">
        <v>0.49</v>
      </c>
      <c r="H1529" s="39">
        <v>-2.87</v>
      </c>
      <c r="I1529" s="42">
        <f>IF(Table2[[#This Row],[Order Priority]]=Introduction!$B$42,1,0)</f>
        <v>0</v>
      </c>
      <c r="J1529" s="42">
        <f>IF(Table2[[#This Row],[Order Priority]]=Introduction!$B$43,1,0)</f>
        <v>0</v>
      </c>
      <c r="K1529" s="42">
        <f>IF(Table2[[#This Row],[Order Priority]]=Introduction!$B$44,1,0)</f>
        <v>1</v>
      </c>
      <c r="L1529" s="42">
        <f>IF(Table2[[#This Row],[Order Priority]]=Introduction!$B$45,1,0)</f>
        <v>0</v>
      </c>
      <c r="M1529" s="42">
        <f>IF(Table2[[#This Row],[Ship Mode]]=Introduction!$C$42,1,0)</f>
        <v>0</v>
      </c>
      <c r="N1529" s="41">
        <f>IF(Table2[[#This Row],[Ship Mode]]=Introduction!$C$44,1,0)</f>
        <v>1</v>
      </c>
      <c r="O1529" s="41">
        <f>IF(Table2[[#This Row],[Customer Segment]]=Introduction!$D$45,1,0)</f>
        <v>1</v>
      </c>
      <c r="P1529" s="41">
        <f>IF(Table2[[#This Row],[Customer Segment]]=Introduction!$D$42,1,0)</f>
        <v>0</v>
      </c>
      <c r="Q1529" s="41">
        <f>IF(Table2[[#This Row],[Customer Segment]]=Introduction!$D$44,1,0)</f>
        <v>0</v>
      </c>
      <c r="R1529" s="1">
        <v>5.9</v>
      </c>
      <c r="S15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93.805995858125286</v>
      </c>
    </row>
    <row r="1530" spans="1:19" x14ac:dyDescent="0.2">
      <c r="A1530" s="1" t="s">
        <v>23</v>
      </c>
      <c r="B1530" s="1" t="s">
        <v>14</v>
      </c>
      <c r="C1530" s="1" t="s">
        <v>47</v>
      </c>
      <c r="D1530" s="37">
        <v>0.09</v>
      </c>
      <c r="E1530" s="37">
        <v>50.98</v>
      </c>
      <c r="F1530" s="37">
        <v>6.5</v>
      </c>
      <c r="G1530" s="37">
        <v>0.73</v>
      </c>
      <c r="H1530" s="37">
        <v>70.176000000000002</v>
      </c>
      <c r="I1530" s="42">
        <f>IF(Table2[[#This Row],[Order Priority]]=Introduction!$B$42,1,0)</f>
        <v>0</v>
      </c>
      <c r="J1530" s="42">
        <f>IF(Table2[[#This Row],[Order Priority]]=Introduction!$B$43,1,0)</f>
        <v>0</v>
      </c>
      <c r="K1530" s="42">
        <f>IF(Table2[[#This Row],[Order Priority]]=Introduction!$B$44,1,0)</f>
        <v>1</v>
      </c>
      <c r="L1530" s="42">
        <f>IF(Table2[[#This Row],[Order Priority]]=Introduction!$B$45,1,0)</f>
        <v>0</v>
      </c>
      <c r="M1530" s="42">
        <f>IF(Table2[[#This Row],[Ship Mode]]=Introduction!$C$42,1,0)</f>
        <v>0</v>
      </c>
      <c r="N1530" s="41">
        <f>IF(Table2[[#This Row],[Ship Mode]]=Introduction!$C$44,1,0)</f>
        <v>1</v>
      </c>
      <c r="O1530" s="41">
        <f>IF(Table2[[#This Row],[Customer Segment]]=Introduction!$D$45,1,0)</f>
        <v>0</v>
      </c>
      <c r="P1530" s="41">
        <f>IF(Table2[[#This Row],[Customer Segment]]=Introduction!$D$42,1,0)</f>
        <v>0</v>
      </c>
      <c r="Q1530" s="41">
        <f>IF(Table2[[#This Row],[Customer Segment]]=Introduction!$D$44,1,0)</f>
        <v>1</v>
      </c>
      <c r="R1530" s="34">
        <v>1395.41</v>
      </c>
      <c r="S15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705.71345248347166</v>
      </c>
    </row>
    <row r="1531" spans="1:19" x14ac:dyDescent="0.2">
      <c r="A1531" s="1" t="s">
        <v>23</v>
      </c>
      <c r="B1531" s="1" t="s">
        <v>14</v>
      </c>
      <c r="C1531" s="1" t="s">
        <v>3</v>
      </c>
      <c r="D1531" s="39">
        <v>0.03</v>
      </c>
      <c r="E1531" s="39">
        <v>20.98</v>
      </c>
      <c r="F1531" s="39">
        <v>1.49</v>
      </c>
      <c r="G1531" s="39">
        <v>0.35</v>
      </c>
      <c r="H1531" s="39">
        <v>30.024000000000001</v>
      </c>
      <c r="I1531" s="42">
        <f>IF(Table2[[#This Row],[Order Priority]]=Introduction!$B$42,1,0)</f>
        <v>0</v>
      </c>
      <c r="J1531" s="42">
        <f>IF(Table2[[#This Row],[Order Priority]]=Introduction!$B$43,1,0)</f>
        <v>0</v>
      </c>
      <c r="K1531" s="42">
        <f>IF(Table2[[#This Row],[Order Priority]]=Introduction!$B$44,1,0)</f>
        <v>1</v>
      </c>
      <c r="L1531" s="42">
        <f>IF(Table2[[#This Row],[Order Priority]]=Introduction!$B$45,1,0)</f>
        <v>0</v>
      </c>
      <c r="M1531" s="42">
        <f>IF(Table2[[#This Row],[Ship Mode]]=Introduction!$C$42,1,0)</f>
        <v>0</v>
      </c>
      <c r="N1531" s="41">
        <f>IF(Table2[[#This Row],[Ship Mode]]=Introduction!$C$44,1,0)</f>
        <v>1</v>
      </c>
      <c r="O1531" s="41">
        <f>IF(Table2[[#This Row],[Customer Segment]]=Introduction!$D$45,1,0)</f>
        <v>1</v>
      </c>
      <c r="P1531" s="41">
        <f>IF(Table2[[#This Row],[Customer Segment]]=Introduction!$D$42,1,0)</f>
        <v>0</v>
      </c>
      <c r="Q1531" s="41">
        <f>IF(Table2[[#This Row],[Customer Segment]]=Introduction!$D$44,1,0)</f>
        <v>0</v>
      </c>
      <c r="R1531" s="1">
        <v>431.43</v>
      </c>
      <c r="S15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116.45313776740879</v>
      </c>
    </row>
    <row r="1532" spans="1:19" x14ac:dyDescent="0.2">
      <c r="A1532" s="1" t="s">
        <v>92</v>
      </c>
      <c r="B1532" s="1" t="s">
        <v>14</v>
      </c>
      <c r="C1532" s="1" t="s">
        <v>47</v>
      </c>
      <c r="D1532" s="37">
        <v>0.02</v>
      </c>
      <c r="E1532" s="37">
        <v>7.64</v>
      </c>
      <c r="F1532" s="37">
        <v>1.39</v>
      </c>
      <c r="G1532" s="37">
        <v>0.36</v>
      </c>
      <c r="H1532" s="37">
        <v>117.38</v>
      </c>
      <c r="I1532" s="42">
        <f>IF(Table2[[#This Row],[Order Priority]]=Introduction!$B$42,1,0)</f>
        <v>0</v>
      </c>
      <c r="J1532" s="42">
        <f>IF(Table2[[#This Row],[Order Priority]]=Introduction!$B$43,1,0)</f>
        <v>0</v>
      </c>
      <c r="K1532" s="42">
        <f>IF(Table2[[#This Row],[Order Priority]]=Introduction!$B$44,1,0)</f>
        <v>0</v>
      </c>
      <c r="L1532" s="42">
        <f>IF(Table2[[#This Row],[Order Priority]]=Introduction!$B$45,1,0)</f>
        <v>1</v>
      </c>
      <c r="M1532" s="42">
        <f>IF(Table2[[#This Row],[Ship Mode]]=Introduction!$C$42,1,0)</f>
        <v>0</v>
      </c>
      <c r="N1532" s="41">
        <f>IF(Table2[[#This Row],[Ship Mode]]=Introduction!$C$44,1,0)</f>
        <v>1</v>
      </c>
      <c r="O1532" s="41">
        <f>IF(Table2[[#This Row],[Customer Segment]]=Introduction!$D$45,1,0)</f>
        <v>0</v>
      </c>
      <c r="P1532" s="41">
        <f>IF(Table2[[#This Row],[Customer Segment]]=Introduction!$D$42,1,0)</f>
        <v>0</v>
      </c>
      <c r="Q1532" s="41">
        <f>IF(Table2[[#This Row],[Customer Segment]]=Introduction!$D$44,1,0)</f>
        <v>1</v>
      </c>
      <c r="R1532" s="34">
        <v>406.91</v>
      </c>
      <c r="S15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148.73816681132584</v>
      </c>
    </row>
    <row r="1533" spans="1:19" x14ac:dyDescent="0.2">
      <c r="A1533" s="1" t="s">
        <v>92</v>
      </c>
      <c r="B1533" s="1" t="s">
        <v>14</v>
      </c>
      <c r="C1533" s="1" t="s">
        <v>47</v>
      </c>
      <c r="D1533" s="39">
        <v>0.02</v>
      </c>
      <c r="E1533" s="39">
        <v>7.64</v>
      </c>
      <c r="F1533" s="39">
        <v>1.39</v>
      </c>
      <c r="G1533" s="39">
        <v>0.36</v>
      </c>
      <c r="H1533" s="39">
        <v>70.193700000000007</v>
      </c>
      <c r="I1533" s="42">
        <f>IF(Table2[[#This Row],[Order Priority]]=Introduction!$B$42,1,0)</f>
        <v>0</v>
      </c>
      <c r="J1533" s="42">
        <f>IF(Table2[[#This Row],[Order Priority]]=Introduction!$B$43,1,0)</f>
        <v>0</v>
      </c>
      <c r="K1533" s="42">
        <f>IF(Table2[[#This Row],[Order Priority]]=Introduction!$B$44,1,0)</f>
        <v>0</v>
      </c>
      <c r="L1533" s="42">
        <f>IF(Table2[[#This Row],[Order Priority]]=Introduction!$B$45,1,0)</f>
        <v>1</v>
      </c>
      <c r="M1533" s="42">
        <f>IF(Table2[[#This Row],[Ship Mode]]=Introduction!$C$42,1,0)</f>
        <v>0</v>
      </c>
      <c r="N1533" s="41">
        <f>IF(Table2[[#This Row],[Ship Mode]]=Introduction!$C$44,1,0)</f>
        <v>1</v>
      </c>
      <c r="O1533" s="41">
        <f>IF(Table2[[#This Row],[Customer Segment]]=Introduction!$D$45,1,0)</f>
        <v>0</v>
      </c>
      <c r="P1533" s="41">
        <f>IF(Table2[[#This Row],[Customer Segment]]=Introduction!$D$42,1,0)</f>
        <v>0</v>
      </c>
      <c r="Q1533" s="41">
        <f>IF(Table2[[#This Row],[Customer Segment]]=Introduction!$D$44,1,0)</f>
        <v>1</v>
      </c>
      <c r="R1533" s="1">
        <v>101.73</v>
      </c>
      <c r="S15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100.41818186727491</v>
      </c>
    </row>
    <row r="1534" spans="1:19" x14ac:dyDescent="0.2">
      <c r="A1534" s="1" t="s">
        <v>92</v>
      </c>
      <c r="B1534" s="1" t="s">
        <v>14</v>
      </c>
      <c r="C1534" s="1" t="s">
        <v>47</v>
      </c>
      <c r="D1534" s="37">
        <v>0.04</v>
      </c>
      <c r="E1534" s="37">
        <v>2.08</v>
      </c>
      <c r="F1534" s="37">
        <v>1.49</v>
      </c>
      <c r="G1534" s="37">
        <v>0.36</v>
      </c>
      <c r="H1534" s="37">
        <v>-11.281499999999999</v>
      </c>
      <c r="I1534" s="42">
        <f>IF(Table2[[#This Row],[Order Priority]]=Introduction!$B$42,1,0)</f>
        <v>0</v>
      </c>
      <c r="J1534" s="42">
        <f>IF(Table2[[#This Row],[Order Priority]]=Introduction!$B$43,1,0)</f>
        <v>0</v>
      </c>
      <c r="K1534" s="42">
        <f>IF(Table2[[#This Row],[Order Priority]]=Introduction!$B$44,1,0)</f>
        <v>0</v>
      </c>
      <c r="L1534" s="42">
        <f>IF(Table2[[#This Row],[Order Priority]]=Introduction!$B$45,1,0)</f>
        <v>1</v>
      </c>
      <c r="M1534" s="42">
        <f>IF(Table2[[#This Row],[Ship Mode]]=Introduction!$C$42,1,0)</f>
        <v>0</v>
      </c>
      <c r="N1534" s="41">
        <f>IF(Table2[[#This Row],[Ship Mode]]=Introduction!$C$44,1,0)</f>
        <v>1</v>
      </c>
      <c r="O1534" s="41">
        <f>IF(Table2[[#This Row],[Customer Segment]]=Introduction!$D$45,1,0)</f>
        <v>0</v>
      </c>
      <c r="P1534" s="41">
        <f>IF(Table2[[#This Row],[Customer Segment]]=Introduction!$D$42,1,0)</f>
        <v>0</v>
      </c>
      <c r="Q1534" s="41">
        <f>IF(Table2[[#This Row],[Customer Segment]]=Introduction!$D$44,1,0)</f>
        <v>1</v>
      </c>
      <c r="R1534" s="34">
        <v>33.770000000000003</v>
      </c>
      <c r="S15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-10.887818645150904</v>
      </c>
    </row>
    <row r="1535" spans="1:19" x14ac:dyDescent="0.2">
      <c r="A1535" s="1" t="s">
        <v>46</v>
      </c>
      <c r="B1535" s="1" t="s">
        <v>14</v>
      </c>
      <c r="C1535" s="1" t="s">
        <v>3</v>
      </c>
      <c r="D1535" s="39">
        <v>7.0000000000000007E-2</v>
      </c>
      <c r="E1535" s="39">
        <v>12.99</v>
      </c>
      <c r="F1535" s="39">
        <v>9.44</v>
      </c>
      <c r="G1535" s="39">
        <v>0.39</v>
      </c>
      <c r="H1535" s="39">
        <v>-114.6399</v>
      </c>
      <c r="I1535" s="42">
        <f>IF(Table2[[#This Row],[Order Priority]]=Introduction!$B$42,1,0)</f>
        <v>0</v>
      </c>
      <c r="J1535" s="42">
        <f>IF(Table2[[#This Row],[Order Priority]]=Introduction!$B$43,1,0)</f>
        <v>0</v>
      </c>
      <c r="K1535" s="42">
        <f>IF(Table2[[#This Row],[Order Priority]]=Introduction!$B$44,1,0)</f>
        <v>0</v>
      </c>
      <c r="L1535" s="42">
        <f>IF(Table2[[#This Row],[Order Priority]]=Introduction!$B$45,1,0)</f>
        <v>0</v>
      </c>
      <c r="M1535" s="42">
        <f>IF(Table2[[#This Row],[Ship Mode]]=Introduction!$C$42,1,0)</f>
        <v>0</v>
      </c>
      <c r="N1535" s="41">
        <f>IF(Table2[[#This Row],[Ship Mode]]=Introduction!$C$44,1,0)</f>
        <v>1</v>
      </c>
      <c r="O1535" s="41">
        <f>IF(Table2[[#This Row],[Customer Segment]]=Introduction!$D$45,1,0)</f>
        <v>1</v>
      </c>
      <c r="P1535" s="41">
        <f>IF(Table2[[#This Row],[Customer Segment]]=Introduction!$D$42,1,0)</f>
        <v>0</v>
      </c>
      <c r="Q1535" s="41">
        <f>IF(Table2[[#This Row],[Customer Segment]]=Introduction!$D$44,1,0)</f>
        <v>0</v>
      </c>
      <c r="R1535" s="1">
        <v>231.79</v>
      </c>
      <c r="S15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291.08698920614847</v>
      </c>
    </row>
    <row r="1536" spans="1:19" x14ac:dyDescent="0.2">
      <c r="A1536" s="1" t="s">
        <v>46</v>
      </c>
      <c r="B1536" s="1" t="s">
        <v>14</v>
      </c>
      <c r="C1536" s="1" t="s">
        <v>3</v>
      </c>
      <c r="D1536" s="37">
        <v>0.08</v>
      </c>
      <c r="E1536" s="37">
        <v>5</v>
      </c>
      <c r="F1536" s="37">
        <v>3.39</v>
      </c>
      <c r="G1536" s="37">
        <v>0.37</v>
      </c>
      <c r="H1536" s="37">
        <v>-17.489999999999998</v>
      </c>
      <c r="I1536" s="42">
        <f>IF(Table2[[#This Row],[Order Priority]]=Introduction!$B$42,1,0)</f>
        <v>0</v>
      </c>
      <c r="J1536" s="42">
        <f>IF(Table2[[#This Row],[Order Priority]]=Introduction!$B$43,1,0)</f>
        <v>0</v>
      </c>
      <c r="K1536" s="42">
        <f>IF(Table2[[#This Row],[Order Priority]]=Introduction!$B$44,1,0)</f>
        <v>0</v>
      </c>
      <c r="L1536" s="42">
        <f>IF(Table2[[#This Row],[Order Priority]]=Introduction!$B$45,1,0)</f>
        <v>0</v>
      </c>
      <c r="M1536" s="42">
        <f>IF(Table2[[#This Row],[Ship Mode]]=Introduction!$C$42,1,0)</f>
        <v>0</v>
      </c>
      <c r="N1536" s="41">
        <f>IF(Table2[[#This Row],[Ship Mode]]=Introduction!$C$44,1,0)</f>
        <v>1</v>
      </c>
      <c r="O1536" s="41">
        <f>IF(Table2[[#This Row],[Customer Segment]]=Introduction!$D$45,1,0)</f>
        <v>1</v>
      </c>
      <c r="P1536" s="41">
        <f>IF(Table2[[#This Row],[Customer Segment]]=Introduction!$D$42,1,0)</f>
        <v>0</v>
      </c>
      <c r="Q1536" s="41">
        <f>IF(Table2[[#This Row],[Customer Segment]]=Introduction!$D$44,1,0)</f>
        <v>0</v>
      </c>
      <c r="R1536" s="34">
        <v>293.06</v>
      </c>
      <c r="S15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175.08680859967191</v>
      </c>
    </row>
    <row r="1537" spans="1:19" x14ac:dyDescent="0.2">
      <c r="A1537" s="1" t="s">
        <v>46</v>
      </c>
      <c r="B1537" s="1" t="s">
        <v>14</v>
      </c>
      <c r="C1537" s="1" t="s">
        <v>3</v>
      </c>
      <c r="D1537" s="39">
        <v>7.0000000000000007E-2</v>
      </c>
      <c r="E1537" s="39">
        <v>12.99</v>
      </c>
      <c r="F1537" s="39">
        <v>9.44</v>
      </c>
      <c r="G1537" s="39">
        <v>0.39</v>
      </c>
      <c r="H1537" s="39">
        <v>-114.6399</v>
      </c>
      <c r="I1537" s="42">
        <f>IF(Table2[[#This Row],[Order Priority]]=Introduction!$B$42,1,0)</f>
        <v>0</v>
      </c>
      <c r="J1537" s="42">
        <f>IF(Table2[[#This Row],[Order Priority]]=Introduction!$B$43,1,0)</f>
        <v>0</v>
      </c>
      <c r="K1537" s="42">
        <f>IF(Table2[[#This Row],[Order Priority]]=Introduction!$B$44,1,0)</f>
        <v>0</v>
      </c>
      <c r="L1537" s="42">
        <f>IF(Table2[[#This Row],[Order Priority]]=Introduction!$B$45,1,0)</f>
        <v>0</v>
      </c>
      <c r="M1537" s="42">
        <f>IF(Table2[[#This Row],[Ship Mode]]=Introduction!$C$42,1,0)</f>
        <v>0</v>
      </c>
      <c r="N1537" s="41">
        <f>IF(Table2[[#This Row],[Ship Mode]]=Introduction!$C$44,1,0)</f>
        <v>1</v>
      </c>
      <c r="O1537" s="41">
        <f>IF(Table2[[#This Row],[Customer Segment]]=Introduction!$D$45,1,0)</f>
        <v>1</v>
      </c>
      <c r="P1537" s="41">
        <f>IF(Table2[[#This Row],[Customer Segment]]=Introduction!$D$42,1,0)</f>
        <v>0</v>
      </c>
      <c r="Q1537" s="41">
        <f>IF(Table2[[#This Row],[Customer Segment]]=Introduction!$D$44,1,0)</f>
        <v>0</v>
      </c>
      <c r="R1537" s="1">
        <v>914.29</v>
      </c>
      <c r="S15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291.08698920614847</v>
      </c>
    </row>
    <row r="1538" spans="1:19" x14ac:dyDescent="0.2">
      <c r="A1538" s="1" t="s">
        <v>46</v>
      </c>
      <c r="B1538" s="1" t="s">
        <v>63</v>
      </c>
      <c r="C1538" s="1" t="s">
        <v>15</v>
      </c>
      <c r="D1538" s="37">
        <v>0.06</v>
      </c>
      <c r="E1538" s="37">
        <v>218.08</v>
      </c>
      <c r="F1538" s="37">
        <v>18.059999999999999</v>
      </c>
      <c r="G1538" s="37">
        <v>0.56999999999999995</v>
      </c>
      <c r="H1538" s="37">
        <v>969.42</v>
      </c>
      <c r="I1538" s="42">
        <f>IF(Table2[[#This Row],[Order Priority]]=Introduction!$B$42,1,0)</f>
        <v>0</v>
      </c>
      <c r="J1538" s="42">
        <f>IF(Table2[[#This Row],[Order Priority]]=Introduction!$B$43,1,0)</f>
        <v>0</v>
      </c>
      <c r="K1538" s="42">
        <f>IF(Table2[[#This Row],[Order Priority]]=Introduction!$B$44,1,0)</f>
        <v>0</v>
      </c>
      <c r="L1538" s="42">
        <f>IF(Table2[[#This Row],[Order Priority]]=Introduction!$B$45,1,0)</f>
        <v>0</v>
      </c>
      <c r="M1538" s="42">
        <f>IF(Table2[[#This Row],[Ship Mode]]=Introduction!$C$42,1,0)</f>
        <v>0</v>
      </c>
      <c r="N1538" s="41">
        <f>IF(Table2[[#This Row],[Ship Mode]]=Introduction!$C$44,1,0)</f>
        <v>0</v>
      </c>
      <c r="O1538" s="41">
        <f>IF(Table2[[#This Row],[Customer Segment]]=Introduction!$D$45,1,0)</f>
        <v>0</v>
      </c>
      <c r="P1538" s="41">
        <f>IF(Table2[[#This Row],[Customer Segment]]=Introduction!$D$42,1,0)</f>
        <v>1</v>
      </c>
      <c r="Q1538" s="41">
        <f>IF(Table2[[#This Row],[Customer Segment]]=Introduction!$D$44,1,0)</f>
        <v>0</v>
      </c>
      <c r="R1538" s="34">
        <v>1488.51</v>
      </c>
      <c r="S15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2336.1328039334344</v>
      </c>
    </row>
    <row r="1539" spans="1:19" x14ac:dyDescent="0.2">
      <c r="A1539" s="1" t="s">
        <v>1</v>
      </c>
      <c r="B1539" s="1" t="s">
        <v>2</v>
      </c>
      <c r="C1539" s="1" t="s">
        <v>3</v>
      </c>
      <c r="D1539" s="39">
        <v>0.1</v>
      </c>
      <c r="E1539" s="39">
        <v>130.97999999999999</v>
      </c>
      <c r="F1539" s="39">
        <v>30</v>
      </c>
      <c r="G1539" s="39">
        <v>0.78</v>
      </c>
      <c r="H1539" s="39">
        <v>2000.11</v>
      </c>
      <c r="I1539" s="42">
        <f>IF(Table2[[#This Row],[Order Priority]]=Introduction!$B$42,1,0)</f>
        <v>1</v>
      </c>
      <c r="J1539" s="42">
        <f>IF(Table2[[#This Row],[Order Priority]]=Introduction!$B$43,1,0)</f>
        <v>0</v>
      </c>
      <c r="K1539" s="42">
        <f>IF(Table2[[#This Row],[Order Priority]]=Introduction!$B$44,1,0)</f>
        <v>0</v>
      </c>
      <c r="L1539" s="42">
        <f>IF(Table2[[#This Row],[Order Priority]]=Introduction!$B$45,1,0)</f>
        <v>0</v>
      </c>
      <c r="M1539" s="42">
        <f>IF(Table2[[#This Row],[Ship Mode]]=Introduction!$C$42,1,0)</f>
        <v>1</v>
      </c>
      <c r="N1539" s="41">
        <f>IF(Table2[[#This Row],[Ship Mode]]=Introduction!$C$44,1,0)</f>
        <v>0</v>
      </c>
      <c r="O1539" s="41">
        <f>IF(Table2[[#This Row],[Customer Segment]]=Introduction!$D$45,1,0)</f>
        <v>1</v>
      </c>
      <c r="P1539" s="41">
        <f>IF(Table2[[#This Row],[Customer Segment]]=Introduction!$D$42,1,0)</f>
        <v>0</v>
      </c>
      <c r="Q1539" s="41">
        <f>IF(Table2[[#This Row],[Customer Segment]]=Introduction!$D$44,1,0)</f>
        <v>0</v>
      </c>
      <c r="R1539" s="1">
        <v>2259.9899999999998</v>
      </c>
      <c r="S15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3984.3445450491122</v>
      </c>
    </row>
    <row r="1540" spans="1:19" x14ac:dyDescent="0.2">
      <c r="A1540" s="1" t="s">
        <v>1</v>
      </c>
      <c r="B1540" s="1" t="s">
        <v>14</v>
      </c>
      <c r="C1540" s="1" t="s">
        <v>70</v>
      </c>
      <c r="D1540" s="37">
        <v>0.06</v>
      </c>
      <c r="E1540" s="37">
        <v>4.9800000000000004</v>
      </c>
      <c r="F1540" s="37">
        <v>4.95</v>
      </c>
      <c r="G1540" s="37">
        <v>0.37</v>
      </c>
      <c r="H1540" s="37">
        <v>-103.224</v>
      </c>
      <c r="I1540" s="42">
        <f>IF(Table2[[#This Row],[Order Priority]]=Introduction!$B$42,1,0)</f>
        <v>1</v>
      </c>
      <c r="J1540" s="42">
        <f>IF(Table2[[#This Row],[Order Priority]]=Introduction!$B$43,1,0)</f>
        <v>0</v>
      </c>
      <c r="K1540" s="42">
        <f>IF(Table2[[#This Row],[Order Priority]]=Introduction!$B$44,1,0)</f>
        <v>0</v>
      </c>
      <c r="L1540" s="42">
        <f>IF(Table2[[#This Row],[Order Priority]]=Introduction!$B$45,1,0)</f>
        <v>0</v>
      </c>
      <c r="M1540" s="42">
        <f>IF(Table2[[#This Row],[Ship Mode]]=Introduction!$C$42,1,0)</f>
        <v>0</v>
      </c>
      <c r="N1540" s="41">
        <f>IF(Table2[[#This Row],[Ship Mode]]=Introduction!$C$44,1,0)</f>
        <v>1</v>
      </c>
      <c r="O1540" s="41">
        <f>IF(Table2[[#This Row],[Customer Segment]]=Introduction!$D$45,1,0)</f>
        <v>0</v>
      </c>
      <c r="P1540" s="41">
        <f>IF(Table2[[#This Row],[Customer Segment]]=Introduction!$D$42,1,0)</f>
        <v>0</v>
      </c>
      <c r="Q1540" s="41">
        <f>IF(Table2[[#This Row],[Customer Segment]]=Introduction!$D$44,1,0)</f>
        <v>0</v>
      </c>
      <c r="R1540" s="34">
        <v>78.989999999999995</v>
      </c>
      <c r="S15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241.58308722621118</v>
      </c>
    </row>
    <row r="1541" spans="1:19" x14ac:dyDescent="0.2">
      <c r="A1541" s="1" t="s">
        <v>13</v>
      </c>
      <c r="B1541" s="1" t="s">
        <v>14</v>
      </c>
      <c r="C1541" s="1" t="s">
        <v>70</v>
      </c>
      <c r="D1541" s="39">
        <v>7.0000000000000007E-2</v>
      </c>
      <c r="E1541" s="39">
        <v>1.68</v>
      </c>
      <c r="F1541" s="39">
        <v>1.57</v>
      </c>
      <c r="G1541" s="39">
        <v>0.59</v>
      </c>
      <c r="H1541" s="39">
        <v>-35.75</v>
      </c>
      <c r="I1541" s="42">
        <f>IF(Table2[[#This Row],[Order Priority]]=Introduction!$B$42,1,0)</f>
        <v>0</v>
      </c>
      <c r="J1541" s="42">
        <f>IF(Table2[[#This Row],[Order Priority]]=Introduction!$B$43,1,0)</f>
        <v>1</v>
      </c>
      <c r="K1541" s="42">
        <f>IF(Table2[[#This Row],[Order Priority]]=Introduction!$B$44,1,0)</f>
        <v>0</v>
      </c>
      <c r="L1541" s="42">
        <f>IF(Table2[[#This Row],[Order Priority]]=Introduction!$B$45,1,0)</f>
        <v>0</v>
      </c>
      <c r="M1541" s="42">
        <f>IF(Table2[[#This Row],[Ship Mode]]=Introduction!$C$42,1,0)</f>
        <v>0</v>
      </c>
      <c r="N1541" s="41">
        <f>IF(Table2[[#This Row],[Ship Mode]]=Introduction!$C$44,1,0)</f>
        <v>1</v>
      </c>
      <c r="O1541" s="41">
        <f>IF(Table2[[#This Row],[Customer Segment]]=Introduction!$D$45,1,0)</f>
        <v>0</v>
      </c>
      <c r="P1541" s="41">
        <f>IF(Table2[[#This Row],[Customer Segment]]=Introduction!$D$42,1,0)</f>
        <v>0</v>
      </c>
      <c r="Q1541" s="41">
        <f>IF(Table2[[#This Row],[Customer Segment]]=Introduction!$D$44,1,0)</f>
        <v>0</v>
      </c>
      <c r="R1541" s="1">
        <v>186.59</v>
      </c>
      <c r="S15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90.670109999577306</v>
      </c>
    </row>
    <row r="1542" spans="1:19" x14ac:dyDescent="0.2">
      <c r="A1542" s="1" t="s">
        <v>13</v>
      </c>
      <c r="B1542" s="1" t="s">
        <v>14</v>
      </c>
      <c r="C1542" s="1" t="s">
        <v>70</v>
      </c>
      <c r="D1542" s="37">
        <v>7.0000000000000007E-2</v>
      </c>
      <c r="E1542" s="37">
        <v>10.06</v>
      </c>
      <c r="F1542" s="37">
        <v>2.06</v>
      </c>
      <c r="G1542" s="37">
        <v>0.39</v>
      </c>
      <c r="H1542" s="37">
        <v>152.65559999999999</v>
      </c>
      <c r="I1542" s="42">
        <f>IF(Table2[[#This Row],[Order Priority]]=Introduction!$B$42,1,0)</f>
        <v>0</v>
      </c>
      <c r="J1542" s="42">
        <f>IF(Table2[[#This Row],[Order Priority]]=Introduction!$B$43,1,0)</f>
        <v>1</v>
      </c>
      <c r="K1542" s="42">
        <f>IF(Table2[[#This Row],[Order Priority]]=Introduction!$B$44,1,0)</f>
        <v>0</v>
      </c>
      <c r="L1542" s="42">
        <f>IF(Table2[[#This Row],[Order Priority]]=Introduction!$B$45,1,0)</f>
        <v>0</v>
      </c>
      <c r="M1542" s="42">
        <f>IF(Table2[[#This Row],[Ship Mode]]=Introduction!$C$42,1,0)</f>
        <v>0</v>
      </c>
      <c r="N1542" s="41">
        <f>IF(Table2[[#This Row],[Ship Mode]]=Introduction!$C$44,1,0)</f>
        <v>1</v>
      </c>
      <c r="O1542" s="41">
        <f>IF(Table2[[#This Row],[Customer Segment]]=Introduction!$D$45,1,0)</f>
        <v>0</v>
      </c>
      <c r="P1542" s="41">
        <f>IF(Table2[[#This Row],[Customer Segment]]=Introduction!$D$42,1,0)</f>
        <v>0</v>
      </c>
      <c r="Q1542" s="41">
        <f>IF(Table2[[#This Row],[Customer Segment]]=Introduction!$D$44,1,0)</f>
        <v>0</v>
      </c>
      <c r="R1542" s="34">
        <v>221.24</v>
      </c>
      <c r="S15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157.16480841134225</v>
      </c>
    </row>
    <row r="1543" spans="1:19" x14ac:dyDescent="0.2">
      <c r="A1543" s="1" t="s">
        <v>13</v>
      </c>
      <c r="B1543" s="1" t="s">
        <v>14</v>
      </c>
      <c r="C1543" s="1" t="s">
        <v>70</v>
      </c>
      <c r="D1543" s="39">
        <v>7.0000000000000007E-2</v>
      </c>
      <c r="E1543" s="39">
        <v>1.68</v>
      </c>
      <c r="F1543" s="39">
        <v>1.57</v>
      </c>
      <c r="G1543" s="39">
        <v>0.59</v>
      </c>
      <c r="H1543" s="39">
        <v>7.15</v>
      </c>
      <c r="I1543" s="42">
        <f>IF(Table2[[#This Row],[Order Priority]]=Introduction!$B$42,1,0)</f>
        <v>0</v>
      </c>
      <c r="J1543" s="42">
        <f>IF(Table2[[#This Row],[Order Priority]]=Introduction!$B$43,1,0)</f>
        <v>1</v>
      </c>
      <c r="K1543" s="42">
        <f>IF(Table2[[#This Row],[Order Priority]]=Introduction!$B$44,1,0)</f>
        <v>0</v>
      </c>
      <c r="L1543" s="42">
        <f>IF(Table2[[#This Row],[Order Priority]]=Introduction!$B$45,1,0)</f>
        <v>0</v>
      </c>
      <c r="M1543" s="42">
        <f>IF(Table2[[#This Row],[Ship Mode]]=Introduction!$C$42,1,0)</f>
        <v>0</v>
      </c>
      <c r="N1543" s="41">
        <f>IF(Table2[[#This Row],[Ship Mode]]=Introduction!$C$44,1,0)</f>
        <v>1</v>
      </c>
      <c r="O1543" s="41">
        <f>IF(Table2[[#This Row],[Customer Segment]]=Introduction!$D$45,1,0)</f>
        <v>0</v>
      </c>
      <c r="P1543" s="41">
        <f>IF(Table2[[#This Row],[Customer Segment]]=Introduction!$D$42,1,0)</f>
        <v>0</v>
      </c>
      <c r="Q1543" s="41">
        <f>IF(Table2[[#This Row],[Customer Segment]]=Introduction!$D$44,1,0)</f>
        <v>0</v>
      </c>
      <c r="R1543" s="1">
        <v>46.65</v>
      </c>
      <c r="S15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134.60081348978073</v>
      </c>
    </row>
    <row r="1544" spans="1:19" x14ac:dyDescent="0.2">
      <c r="A1544" s="1" t="s">
        <v>23</v>
      </c>
      <c r="B1544" s="1" t="s">
        <v>14</v>
      </c>
      <c r="C1544" s="1" t="s">
        <v>47</v>
      </c>
      <c r="D1544" s="37">
        <v>0.03</v>
      </c>
      <c r="E1544" s="37">
        <v>256.99</v>
      </c>
      <c r="F1544" s="37">
        <v>11.25</v>
      </c>
      <c r="G1544" s="37">
        <v>0.51</v>
      </c>
      <c r="H1544" s="37">
        <v>1489.8</v>
      </c>
      <c r="I1544" s="42">
        <f>IF(Table2[[#This Row],[Order Priority]]=Introduction!$B$42,1,0)</f>
        <v>0</v>
      </c>
      <c r="J1544" s="42">
        <f>IF(Table2[[#This Row],[Order Priority]]=Introduction!$B$43,1,0)</f>
        <v>0</v>
      </c>
      <c r="K1544" s="42">
        <f>IF(Table2[[#This Row],[Order Priority]]=Introduction!$B$44,1,0)</f>
        <v>1</v>
      </c>
      <c r="L1544" s="42">
        <f>IF(Table2[[#This Row],[Order Priority]]=Introduction!$B$45,1,0)</f>
        <v>0</v>
      </c>
      <c r="M1544" s="42">
        <f>IF(Table2[[#This Row],[Ship Mode]]=Introduction!$C$42,1,0)</f>
        <v>0</v>
      </c>
      <c r="N1544" s="41">
        <f>IF(Table2[[#This Row],[Ship Mode]]=Introduction!$C$44,1,0)</f>
        <v>1</v>
      </c>
      <c r="O1544" s="41">
        <f>IF(Table2[[#This Row],[Customer Segment]]=Introduction!$D$45,1,0)</f>
        <v>0</v>
      </c>
      <c r="P1544" s="41">
        <f>IF(Table2[[#This Row],[Customer Segment]]=Introduction!$D$42,1,0)</f>
        <v>0</v>
      </c>
      <c r="Q1544" s="41">
        <f>IF(Table2[[#This Row],[Customer Segment]]=Introduction!$D$44,1,0)</f>
        <v>1</v>
      </c>
      <c r="R1544" s="34">
        <v>8216.2800000000007</v>
      </c>
      <c r="S15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2792.9872232019779</v>
      </c>
    </row>
    <row r="1545" spans="1:19" x14ac:dyDescent="0.2">
      <c r="A1545" s="1" t="s">
        <v>92</v>
      </c>
      <c r="B1545" s="1" t="s">
        <v>2</v>
      </c>
      <c r="C1545" s="1" t="s">
        <v>47</v>
      </c>
      <c r="D1545" s="39">
        <v>0.01</v>
      </c>
      <c r="E1545" s="39">
        <v>115.99</v>
      </c>
      <c r="F1545" s="39">
        <v>56.14</v>
      </c>
      <c r="G1545" s="39">
        <v>0.4</v>
      </c>
      <c r="H1545" s="39">
        <v>-164.39519999999999</v>
      </c>
      <c r="I1545" s="42">
        <f>IF(Table2[[#This Row],[Order Priority]]=Introduction!$B$42,1,0)</f>
        <v>0</v>
      </c>
      <c r="J1545" s="42">
        <f>IF(Table2[[#This Row],[Order Priority]]=Introduction!$B$43,1,0)</f>
        <v>0</v>
      </c>
      <c r="K1545" s="42">
        <f>IF(Table2[[#This Row],[Order Priority]]=Introduction!$B$44,1,0)</f>
        <v>0</v>
      </c>
      <c r="L1545" s="42">
        <f>IF(Table2[[#This Row],[Order Priority]]=Introduction!$B$45,1,0)</f>
        <v>1</v>
      </c>
      <c r="M1545" s="42">
        <f>IF(Table2[[#This Row],[Ship Mode]]=Introduction!$C$42,1,0)</f>
        <v>1</v>
      </c>
      <c r="N1545" s="41">
        <f>IF(Table2[[#This Row],[Ship Mode]]=Introduction!$C$44,1,0)</f>
        <v>0</v>
      </c>
      <c r="O1545" s="41">
        <f>IF(Table2[[#This Row],[Customer Segment]]=Introduction!$D$45,1,0)</f>
        <v>0</v>
      </c>
      <c r="P1545" s="41">
        <f>IF(Table2[[#This Row],[Customer Segment]]=Introduction!$D$42,1,0)</f>
        <v>0</v>
      </c>
      <c r="Q1545" s="41">
        <f>IF(Table2[[#This Row],[Customer Segment]]=Introduction!$D$44,1,0)</f>
        <v>1</v>
      </c>
      <c r="R1545" s="1">
        <v>604.35</v>
      </c>
      <c r="S15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1949.2149644661174</v>
      </c>
    </row>
    <row r="1546" spans="1:19" x14ac:dyDescent="0.2">
      <c r="A1546" s="1" t="s">
        <v>92</v>
      </c>
      <c r="B1546" s="1" t="s">
        <v>14</v>
      </c>
      <c r="C1546" s="1" t="s">
        <v>3</v>
      </c>
      <c r="D1546" s="37">
        <v>0.01</v>
      </c>
      <c r="E1546" s="37">
        <v>35.99</v>
      </c>
      <c r="F1546" s="37">
        <v>0.99</v>
      </c>
      <c r="G1546" s="37">
        <v>0.35</v>
      </c>
      <c r="H1546" s="37">
        <v>882.48239999999998</v>
      </c>
      <c r="I1546" s="42">
        <f>IF(Table2[[#This Row],[Order Priority]]=Introduction!$B$42,1,0)</f>
        <v>0</v>
      </c>
      <c r="J1546" s="42">
        <f>IF(Table2[[#This Row],[Order Priority]]=Introduction!$B$43,1,0)</f>
        <v>0</v>
      </c>
      <c r="K1546" s="42">
        <f>IF(Table2[[#This Row],[Order Priority]]=Introduction!$B$44,1,0)</f>
        <v>0</v>
      </c>
      <c r="L1546" s="42">
        <f>IF(Table2[[#This Row],[Order Priority]]=Introduction!$B$45,1,0)</f>
        <v>1</v>
      </c>
      <c r="M1546" s="42">
        <f>IF(Table2[[#This Row],[Ship Mode]]=Introduction!$C$42,1,0)</f>
        <v>0</v>
      </c>
      <c r="N1546" s="41">
        <f>IF(Table2[[#This Row],[Ship Mode]]=Introduction!$C$44,1,0)</f>
        <v>1</v>
      </c>
      <c r="O1546" s="41">
        <f>IF(Table2[[#This Row],[Customer Segment]]=Introduction!$D$45,1,0)</f>
        <v>1</v>
      </c>
      <c r="P1546" s="41">
        <f>IF(Table2[[#This Row],[Customer Segment]]=Introduction!$D$42,1,0)</f>
        <v>0</v>
      </c>
      <c r="Q1546" s="41">
        <f>IF(Table2[[#This Row],[Customer Segment]]=Introduction!$D$44,1,0)</f>
        <v>0</v>
      </c>
      <c r="R1546" s="34">
        <v>1278.96</v>
      </c>
      <c r="S15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968.81333213871449</v>
      </c>
    </row>
    <row r="1547" spans="1:19" x14ac:dyDescent="0.2">
      <c r="A1547" s="1" t="s">
        <v>46</v>
      </c>
      <c r="B1547" s="1" t="s">
        <v>14</v>
      </c>
      <c r="C1547" s="1" t="s">
        <v>3</v>
      </c>
      <c r="D1547" s="39">
        <v>0.03</v>
      </c>
      <c r="E1547" s="39">
        <v>25.98</v>
      </c>
      <c r="F1547" s="39">
        <v>4.08</v>
      </c>
      <c r="G1547" s="39">
        <v>0.56999999999999995</v>
      </c>
      <c r="H1547" s="39">
        <v>295.90649999999999</v>
      </c>
      <c r="I1547" s="42">
        <f>IF(Table2[[#This Row],[Order Priority]]=Introduction!$B$42,1,0)</f>
        <v>0</v>
      </c>
      <c r="J1547" s="42">
        <f>IF(Table2[[#This Row],[Order Priority]]=Introduction!$B$43,1,0)</f>
        <v>0</v>
      </c>
      <c r="K1547" s="42">
        <f>IF(Table2[[#This Row],[Order Priority]]=Introduction!$B$44,1,0)</f>
        <v>0</v>
      </c>
      <c r="L1547" s="42">
        <f>IF(Table2[[#This Row],[Order Priority]]=Introduction!$B$45,1,0)</f>
        <v>0</v>
      </c>
      <c r="M1547" s="42">
        <f>IF(Table2[[#This Row],[Ship Mode]]=Introduction!$C$42,1,0)</f>
        <v>0</v>
      </c>
      <c r="N1547" s="41">
        <f>IF(Table2[[#This Row],[Ship Mode]]=Introduction!$C$44,1,0)</f>
        <v>1</v>
      </c>
      <c r="O1547" s="41">
        <f>IF(Table2[[#This Row],[Customer Segment]]=Introduction!$D$45,1,0)</f>
        <v>1</v>
      </c>
      <c r="P1547" s="41">
        <f>IF(Table2[[#This Row],[Customer Segment]]=Introduction!$D$42,1,0)</f>
        <v>0</v>
      </c>
      <c r="Q1547" s="41">
        <f>IF(Table2[[#This Row],[Customer Segment]]=Introduction!$D$44,1,0)</f>
        <v>0</v>
      </c>
      <c r="R1547" s="1">
        <v>428.85</v>
      </c>
      <c r="S15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780.09677629826081</v>
      </c>
    </row>
    <row r="1548" spans="1:19" x14ac:dyDescent="0.2">
      <c r="A1548" s="1" t="s">
        <v>46</v>
      </c>
      <c r="B1548" s="1" t="s">
        <v>2</v>
      </c>
      <c r="C1548" s="1" t="s">
        <v>3</v>
      </c>
      <c r="D1548" s="37">
        <v>0.1</v>
      </c>
      <c r="E1548" s="37">
        <v>20.98</v>
      </c>
      <c r="F1548" s="37">
        <v>53.03</v>
      </c>
      <c r="G1548" s="37">
        <v>0.78</v>
      </c>
      <c r="H1548" s="37">
        <v>-2111.36</v>
      </c>
      <c r="I1548" s="42">
        <f>IF(Table2[[#This Row],[Order Priority]]=Introduction!$B$42,1,0)</f>
        <v>0</v>
      </c>
      <c r="J1548" s="42">
        <f>IF(Table2[[#This Row],[Order Priority]]=Introduction!$B$43,1,0)</f>
        <v>0</v>
      </c>
      <c r="K1548" s="42">
        <f>IF(Table2[[#This Row],[Order Priority]]=Introduction!$B$44,1,0)</f>
        <v>0</v>
      </c>
      <c r="L1548" s="42">
        <f>IF(Table2[[#This Row],[Order Priority]]=Introduction!$B$45,1,0)</f>
        <v>0</v>
      </c>
      <c r="M1548" s="42">
        <f>IF(Table2[[#This Row],[Ship Mode]]=Introduction!$C$42,1,0)</f>
        <v>1</v>
      </c>
      <c r="N1548" s="41">
        <f>IF(Table2[[#This Row],[Ship Mode]]=Introduction!$C$44,1,0)</f>
        <v>0</v>
      </c>
      <c r="O1548" s="41">
        <f>IF(Table2[[#This Row],[Customer Segment]]=Introduction!$D$45,1,0)</f>
        <v>1</v>
      </c>
      <c r="P1548" s="41">
        <f>IF(Table2[[#This Row],[Customer Segment]]=Introduction!$D$42,1,0)</f>
        <v>0</v>
      </c>
      <c r="Q1548" s="41">
        <f>IF(Table2[[#This Row],[Customer Segment]]=Introduction!$D$44,1,0)</f>
        <v>0</v>
      </c>
      <c r="R1548" s="34">
        <v>342.54</v>
      </c>
      <c r="S15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-23.003701256391299</v>
      </c>
    </row>
    <row r="1549" spans="1:19" x14ac:dyDescent="0.2">
      <c r="A1549" s="1" t="s">
        <v>1</v>
      </c>
      <c r="B1549" s="1" t="s">
        <v>14</v>
      </c>
      <c r="C1549" s="1" t="s">
        <v>70</v>
      </c>
      <c r="D1549" s="39">
        <v>0.01</v>
      </c>
      <c r="E1549" s="39">
        <v>2.16</v>
      </c>
      <c r="F1549" s="39">
        <v>6.05</v>
      </c>
      <c r="G1549" s="39">
        <v>0.37</v>
      </c>
      <c r="H1549" s="39">
        <v>395.76</v>
      </c>
      <c r="I1549" s="42">
        <f>IF(Table2[[#This Row],[Order Priority]]=Introduction!$B$42,1,0)</f>
        <v>1</v>
      </c>
      <c r="J1549" s="42">
        <f>IF(Table2[[#This Row],[Order Priority]]=Introduction!$B$43,1,0)</f>
        <v>0</v>
      </c>
      <c r="K1549" s="42">
        <f>IF(Table2[[#This Row],[Order Priority]]=Introduction!$B$44,1,0)</f>
        <v>0</v>
      </c>
      <c r="L1549" s="42">
        <f>IF(Table2[[#This Row],[Order Priority]]=Introduction!$B$45,1,0)</f>
        <v>0</v>
      </c>
      <c r="M1549" s="42">
        <f>IF(Table2[[#This Row],[Ship Mode]]=Introduction!$C$42,1,0)</f>
        <v>0</v>
      </c>
      <c r="N1549" s="41">
        <f>IF(Table2[[#This Row],[Ship Mode]]=Introduction!$C$44,1,0)</f>
        <v>1</v>
      </c>
      <c r="O1549" s="41">
        <f>IF(Table2[[#This Row],[Customer Segment]]=Introduction!$D$45,1,0)</f>
        <v>0</v>
      </c>
      <c r="P1549" s="41">
        <f>IF(Table2[[#This Row],[Customer Segment]]=Introduction!$D$42,1,0)</f>
        <v>0</v>
      </c>
      <c r="Q1549" s="41">
        <f>IF(Table2[[#This Row],[Customer Segment]]=Introduction!$D$44,1,0)</f>
        <v>0</v>
      </c>
      <c r="R1549" s="1">
        <v>58.05</v>
      </c>
      <c r="S15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807.16520806867254</v>
      </c>
    </row>
    <row r="1550" spans="1:19" x14ac:dyDescent="0.2">
      <c r="A1550" s="1" t="s">
        <v>1</v>
      </c>
      <c r="B1550" s="1" t="s">
        <v>14</v>
      </c>
      <c r="C1550" s="1" t="s">
        <v>70</v>
      </c>
      <c r="D1550" s="37">
        <v>7.0000000000000007E-2</v>
      </c>
      <c r="E1550" s="37">
        <v>21.38</v>
      </c>
      <c r="F1550" s="37">
        <v>8.99</v>
      </c>
      <c r="G1550" s="37">
        <v>0.59</v>
      </c>
      <c r="H1550" s="37">
        <v>-39.396000000000001</v>
      </c>
      <c r="I1550" s="42">
        <f>IF(Table2[[#This Row],[Order Priority]]=Introduction!$B$42,1,0)</f>
        <v>1</v>
      </c>
      <c r="J1550" s="42">
        <f>IF(Table2[[#This Row],[Order Priority]]=Introduction!$B$43,1,0)</f>
        <v>0</v>
      </c>
      <c r="K1550" s="42">
        <f>IF(Table2[[#This Row],[Order Priority]]=Introduction!$B$44,1,0)</f>
        <v>0</v>
      </c>
      <c r="L1550" s="42">
        <f>IF(Table2[[#This Row],[Order Priority]]=Introduction!$B$45,1,0)</f>
        <v>0</v>
      </c>
      <c r="M1550" s="42">
        <f>IF(Table2[[#This Row],[Ship Mode]]=Introduction!$C$42,1,0)</f>
        <v>0</v>
      </c>
      <c r="N1550" s="41">
        <f>IF(Table2[[#This Row],[Ship Mode]]=Introduction!$C$44,1,0)</f>
        <v>1</v>
      </c>
      <c r="O1550" s="41">
        <f>IF(Table2[[#This Row],[Customer Segment]]=Introduction!$D$45,1,0)</f>
        <v>0</v>
      </c>
      <c r="P1550" s="41">
        <f>IF(Table2[[#This Row],[Customer Segment]]=Introduction!$D$42,1,0)</f>
        <v>0</v>
      </c>
      <c r="Q1550" s="41">
        <f>IF(Table2[[#This Row],[Customer Segment]]=Introduction!$D$44,1,0)</f>
        <v>0</v>
      </c>
      <c r="R1550" s="34">
        <v>68.64</v>
      </c>
      <c r="S15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646.24369602612228</v>
      </c>
    </row>
    <row r="1551" spans="1:19" x14ac:dyDescent="0.2">
      <c r="A1551" s="1" t="s">
        <v>13</v>
      </c>
      <c r="B1551" s="1" t="s">
        <v>14</v>
      </c>
      <c r="C1551" s="1" t="s">
        <v>47</v>
      </c>
      <c r="D1551" s="39">
        <v>7.0000000000000007E-2</v>
      </c>
      <c r="E1551" s="39">
        <v>2.61</v>
      </c>
      <c r="F1551" s="39">
        <v>0.5</v>
      </c>
      <c r="G1551" s="39">
        <v>0.39</v>
      </c>
      <c r="H1551" s="39">
        <v>27.013500000000001</v>
      </c>
      <c r="I1551" s="42">
        <f>IF(Table2[[#This Row],[Order Priority]]=Introduction!$B$42,1,0)</f>
        <v>0</v>
      </c>
      <c r="J1551" s="42">
        <f>IF(Table2[[#This Row],[Order Priority]]=Introduction!$B$43,1,0)</f>
        <v>1</v>
      </c>
      <c r="K1551" s="42">
        <f>IF(Table2[[#This Row],[Order Priority]]=Introduction!$B$44,1,0)</f>
        <v>0</v>
      </c>
      <c r="L1551" s="42">
        <f>IF(Table2[[#This Row],[Order Priority]]=Introduction!$B$45,1,0)</f>
        <v>0</v>
      </c>
      <c r="M1551" s="42">
        <f>IF(Table2[[#This Row],[Ship Mode]]=Introduction!$C$42,1,0)</f>
        <v>0</v>
      </c>
      <c r="N1551" s="41">
        <f>IF(Table2[[#This Row],[Ship Mode]]=Introduction!$C$44,1,0)</f>
        <v>1</v>
      </c>
      <c r="O1551" s="41">
        <f>IF(Table2[[#This Row],[Customer Segment]]=Introduction!$D$45,1,0)</f>
        <v>0</v>
      </c>
      <c r="P1551" s="41">
        <f>IF(Table2[[#This Row],[Customer Segment]]=Introduction!$D$42,1,0)</f>
        <v>0</v>
      </c>
      <c r="Q1551" s="41">
        <f>IF(Table2[[#This Row],[Customer Segment]]=Introduction!$D$44,1,0)</f>
        <v>1</v>
      </c>
      <c r="R1551" s="1">
        <v>39.15</v>
      </c>
      <c r="S15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-7.5163532949742127</v>
      </c>
    </row>
    <row r="1552" spans="1:19" x14ac:dyDescent="0.2">
      <c r="A1552" s="1" t="s">
        <v>13</v>
      </c>
      <c r="B1552" s="1" t="s">
        <v>14</v>
      </c>
      <c r="C1552" s="1" t="s">
        <v>70</v>
      </c>
      <c r="D1552" s="37">
        <v>0.03</v>
      </c>
      <c r="E1552" s="37">
        <v>42.8</v>
      </c>
      <c r="F1552" s="37">
        <v>2.99</v>
      </c>
      <c r="G1552" s="37">
        <v>0.36</v>
      </c>
      <c r="H1552" s="37">
        <v>462.92099999999999</v>
      </c>
      <c r="I1552" s="42">
        <f>IF(Table2[[#This Row],[Order Priority]]=Introduction!$B$42,1,0)</f>
        <v>0</v>
      </c>
      <c r="J1552" s="42">
        <f>IF(Table2[[#This Row],[Order Priority]]=Introduction!$B$43,1,0)</f>
        <v>1</v>
      </c>
      <c r="K1552" s="42">
        <f>IF(Table2[[#This Row],[Order Priority]]=Introduction!$B$44,1,0)</f>
        <v>0</v>
      </c>
      <c r="L1552" s="42">
        <f>IF(Table2[[#This Row],[Order Priority]]=Introduction!$B$45,1,0)</f>
        <v>0</v>
      </c>
      <c r="M1552" s="42">
        <f>IF(Table2[[#This Row],[Ship Mode]]=Introduction!$C$42,1,0)</f>
        <v>0</v>
      </c>
      <c r="N1552" s="41">
        <f>IF(Table2[[#This Row],[Ship Mode]]=Introduction!$C$44,1,0)</f>
        <v>1</v>
      </c>
      <c r="O1552" s="41">
        <f>IF(Table2[[#This Row],[Customer Segment]]=Introduction!$D$45,1,0)</f>
        <v>0</v>
      </c>
      <c r="P1552" s="41">
        <f>IF(Table2[[#This Row],[Customer Segment]]=Introduction!$D$42,1,0)</f>
        <v>0</v>
      </c>
      <c r="Q1552" s="41">
        <f>IF(Table2[[#This Row],[Customer Segment]]=Introduction!$D$44,1,0)</f>
        <v>0</v>
      </c>
      <c r="R1552" s="34">
        <v>670.9</v>
      </c>
      <c r="S15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604.66735919293137</v>
      </c>
    </row>
    <row r="1553" spans="1:19" x14ac:dyDescent="0.2">
      <c r="A1553" s="1" t="s">
        <v>23</v>
      </c>
      <c r="B1553" s="1" t="s">
        <v>14</v>
      </c>
      <c r="C1553" s="1" t="s">
        <v>47</v>
      </c>
      <c r="D1553" s="39">
        <v>7.0000000000000007E-2</v>
      </c>
      <c r="E1553" s="39">
        <v>16.91</v>
      </c>
      <c r="F1553" s="39">
        <v>6.25</v>
      </c>
      <c r="G1553" s="39">
        <v>0.57999999999999996</v>
      </c>
      <c r="H1553" s="39">
        <v>7.9</v>
      </c>
      <c r="I1553" s="42">
        <f>IF(Table2[[#This Row],[Order Priority]]=Introduction!$B$42,1,0)</f>
        <v>0</v>
      </c>
      <c r="J1553" s="42">
        <f>IF(Table2[[#This Row],[Order Priority]]=Introduction!$B$43,1,0)</f>
        <v>0</v>
      </c>
      <c r="K1553" s="42">
        <f>IF(Table2[[#This Row],[Order Priority]]=Introduction!$B$44,1,0)</f>
        <v>1</v>
      </c>
      <c r="L1553" s="42">
        <f>IF(Table2[[#This Row],[Order Priority]]=Introduction!$B$45,1,0)</f>
        <v>0</v>
      </c>
      <c r="M1553" s="42">
        <f>IF(Table2[[#This Row],[Ship Mode]]=Introduction!$C$42,1,0)</f>
        <v>0</v>
      </c>
      <c r="N1553" s="41">
        <f>IF(Table2[[#This Row],[Ship Mode]]=Introduction!$C$44,1,0)</f>
        <v>1</v>
      </c>
      <c r="O1553" s="41">
        <f>IF(Table2[[#This Row],[Customer Segment]]=Introduction!$D$45,1,0)</f>
        <v>0</v>
      </c>
      <c r="P1553" s="41">
        <f>IF(Table2[[#This Row],[Customer Segment]]=Introduction!$D$42,1,0)</f>
        <v>0</v>
      </c>
      <c r="Q1553" s="41">
        <f>IF(Table2[[#This Row],[Customer Segment]]=Introduction!$D$44,1,0)</f>
        <v>1</v>
      </c>
      <c r="R1553" s="1">
        <v>492.9</v>
      </c>
      <c r="S15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416.82329619720588</v>
      </c>
    </row>
    <row r="1554" spans="1:19" x14ac:dyDescent="0.2">
      <c r="A1554" s="1" t="s">
        <v>23</v>
      </c>
      <c r="B1554" s="1" t="s">
        <v>14</v>
      </c>
      <c r="C1554" s="1" t="s">
        <v>70</v>
      </c>
      <c r="D1554" s="37">
        <v>0.04</v>
      </c>
      <c r="E1554" s="37">
        <v>67.28</v>
      </c>
      <c r="F1554" s="37">
        <v>19.989999999999998</v>
      </c>
      <c r="G1554" s="37">
        <v>0.4</v>
      </c>
      <c r="H1554" s="37">
        <v>14.754</v>
      </c>
      <c r="I1554" s="42">
        <f>IF(Table2[[#This Row],[Order Priority]]=Introduction!$B$42,1,0)</f>
        <v>0</v>
      </c>
      <c r="J1554" s="42">
        <f>IF(Table2[[#This Row],[Order Priority]]=Introduction!$B$43,1,0)</f>
        <v>0</v>
      </c>
      <c r="K1554" s="42">
        <f>IF(Table2[[#This Row],[Order Priority]]=Introduction!$B$44,1,0)</f>
        <v>1</v>
      </c>
      <c r="L1554" s="42">
        <f>IF(Table2[[#This Row],[Order Priority]]=Introduction!$B$45,1,0)</f>
        <v>0</v>
      </c>
      <c r="M1554" s="42">
        <f>IF(Table2[[#This Row],[Ship Mode]]=Introduction!$C$42,1,0)</f>
        <v>0</v>
      </c>
      <c r="N1554" s="41">
        <f>IF(Table2[[#This Row],[Ship Mode]]=Introduction!$C$44,1,0)</f>
        <v>1</v>
      </c>
      <c r="O1554" s="41">
        <f>IF(Table2[[#This Row],[Customer Segment]]=Introduction!$D$45,1,0)</f>
        <v>0</v>
      </c>
      <c r="P1554" s="41">
        <f>IF(Table2[[#This Row],[Customer Segment]]=Introduction!$D$42,1,0)</f>
        <v>0</v>
      </c>
      <c r="Q1554" s="41">
        <f>IF(Table2[[#This Row],[Customer Segment]]=Introduction!$D$44,1,0)</f>
        <v>0</v>
      </c>
      <c r="R1554" s="34">
        <v>2051.6799999999998</v>
      </c>
      <c r="S15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801.19757945446861</v>
      </c>
    </row>
    <row r="1555" spans="1:19" x14ac:dyDescent="0.2">
      <c r="A1555" s="1" t="s">
        <v>23</v>
      </c>
      <c r="B1555" s="1" t="s">
        <v>2</v>
      </c>
      <c r="C1555" s="1" t="s">
        <v>70</v>
      </c>
      <c r="D1555" s="39">
        <v>0.1</v>
      </c>
      <c r="E1555" s="39">
        <v>130.97999999999999</v>
      </c>
      <c r="F1555" s="39">
        <v>54.74</v>
      </c>
      <c r="G1555" s="39">
        <v>0.69</v>
      </c>
      <c r="H1555" s="39">
        <v>669.61199999999997</v>
      </c>
      <c r="I1555" s="42">
        <f>IF(Table2[[#This Row],[Order Priority]]=Introduction!$B$42,1,0)</f>
        <v>0</v>
      </c>
      <c r="J1555" s="42">
        <f>IF(Table2[[#This Row],[Order Priority]]=Introduction!$B$43,1,0)</f>
        <v>0</v>
      </c>
      <c r="K1555" s="42">
        <f>IF(Table2[[#This Row],[Order Priority]]=Introduction!$B$44,1,0)</f>
        <v>1</v>
      </c>
      <c r="L1555" s="42">
        <f>IF(Table2[[#This Row],[Order Priority]]=Introduction!$B$45,1,0)</f>
        <v>0</v>
      </c>
      <c r="M1555" s="42">
        <f>IF(Table2[[#This Row],[Ship Mode]]=Introduction!$C$42,1,0)</f>
        <v>1</v>
      </c>
      <c r="N1555" s="41">
        <f>IF(Table2[[#This Row],[Ship Mode]]=Introduction!$C$44,1,0)</f>
        <v>0</v>
      </c>
      <c r="O1555" s="41">
        <f>IF(Table2[[#This Row],[Customer Segment]]=Introduction!$D$45,1,0)</f>
        <v>0</v>
      </c>
      <c r="P1555" s="41">
        <f>IF(Table2[[#This Row],[Customer Segment]]=Introduction!$D$42,1,0)</f>
        <v>0</v>
      </c>
      <c r="Q1555" s="41">
        <f>IF(Table2[[#This Row],[Customer Segment]]=Introduction!$D$44,1,0)</f>
        <v>0</v>
      </c>
      <c r="R1555" s="1">
        <v>5295.03</v>
      </c>
      <c r="S15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3029.6649167515752</v>
      </c>
    </row>
    <row r="1556" spans="1:19" x14ac:dyDescent="0.2">
      <c r="A1556" s="1" t="s">
        <v>23</v>
      </c>
      <c r="B1556" s="1" t="s">
        <v>14</v>
      </c>
      <c r="C1556" s="1" t="s">
        <v>70</v>
      </c>
      <c r="D1556" s="37">
        <v>0.04</v>
      </c>
      <c r="E1556" s="37">
        <v>2.78</v>
      </c>
      <c r="F1556" s="37">
        <v>1.25</v>
      </c>
      <c r="G1556" s="37">
        <v>0.59</v>
      </c>
      <c r="H1556" s="37">
        <v>213</v>
      </c>
      <c r="I1556" s="42">
        <f>IF(Table2[[#This Row],[Order Priority]]=Introduction!$B$42,1,0)</f>
        <v>0</v>
      </c>
      <c r="J1556" s="42">
        <f>IF(Table2[[#This Row],[Order Priority]]=Introduction!$B$43,1,0)</f>
        <v>0</v>
      </c>
      <c r="K1556" s="42">
        <f>IF(Table2[[#This Row],[Order Priority]]=Introduction!$B$44,1,0)</f>
        <v>1</v>
      </c>
      <c r="L1556" s="42">
        <f>IF(Table2[[#This Row],[Order Priority]]=Introduction!$B$45,1,0)</f>
        <v>0</v>
      </c>
      <c r="M1556" s="42">
        <f>IF(Table2[[#This Row],[Ship Mode]]=Introduction!$C$42,1,0)</f>
        <v>0</v>
      </c>
      <c r="N1556" s="41">
        <f>IF(Table2[[#This Row],[Ship Mode]]=Introduction!$C$44,1,0)</f>
        <v>1</v>
      </c>
      <c r="O1556" s="41">
        <f>IF(Table2[[#This Row],[Customer Segment]]=Introduction!$D$45,1,0)</f>
        <v>0</v>
      </c>
      <c r="P1556" s="41">
        <f>IF(Table2[[#This Row],[Customer Segment]]=Introduction!$D$42,1,0)</f>
        <v>0</v>
      </c>
      <c r="Q1556" s="41">
        <f>IF(Table2[[#This Row],[Customer Segment]]=Introduction!$D$44,1,0)</f>
        <v>0</v>
      </c>
      <c r="R1556" s="34">
        <v>80.27</v>
      </c>
      <c r="S15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442.08036407039788</v>
      </c>
    </row>
    <row r="1557" spans="1:19" x14ac:dyDescent="0.2">
      <c r="A1557" s="1" t="s">
        <v>92</v>
      </c>
      <c r="B1557" s="1" t="s">
        <v>14</v>
      </c>
      <c r="C1557" s="1" t="s">
        <v>70</v>
      </c>
      <c r="D1557" s="39">
        <v>0.05</v>
      </c>
      <c r="E1557" s="39">
        <v>63.94</v>
      </c>
      <c r="F1557" s="39">
        <v>14.48</v>
      </c>
      <c r="G1557" s="39">
        <v>0.46</v>
      </c>
      <c r="H1557" s="39">
        <v>1372.6307999999999</v>
      </c>
      <c r="I1557" s="42">
        <f>IF(Table2[[#This Row],[Order Priority]]=Introduction!$B$42,1,0)</f>
        <v>0</v>
      </c>
      <c r="J1557" s="42">
        <f>IF(Table2[[#This Row],[Order Priority]]=Introduction!$B$43,1,0)</f>
        <v>0</v>
      </c>
      <c r="K1557" s="42">
        <f>IF(Table2[[#This Row],[Order Priority]]=Introduction!$B$44,1,0)</f>
        <v>0</v>
      </c>
      <c r="L1557" s="42">
        <f>IF(Table2[[#This Row],[Order Priority]]=Introduction!$B$45,1,0)</f>
        <v>1</v>
      </c>
      <c r="M1557" s="42">
        <f>IF(Table2[[#This Row],[Ship Mode]]=Introduction!$C$42,1,0)</f>
        <v>0</v>
      </c>
      <c r="N1557" s="41">
        <f>IF(Table2[[#This Row],[Ship Mode]]=Introduction!$C$44,1,0)</f>
        <v>1</v>
      </c>
      <c r="O1557" s="41">
        <f>IF(Table2[[#This Row],[Customer Segment]]=Introduction!$D$45,1,0)</f>
        <v>0</v>
      </c>
      <c r="P1557" s="41">
        <f>IF(Table2[[#This Row],[Customer Segment]]=Introduction!$D$42,1,0)</f>
        <v>0</v>
      </c>
      <c r="Q1557" s="41">
        <f>IF(Table2[[#This Row],[Customer Segment]]=Introduction!$D$44,1,0)</f>
        <v>0</v>
      </c>
      <c r="R1557" s="1">
        <v>1989.32</v>
      </c>
      <c r="S15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2005.1981895174617</v>
      </c>
    </row>
    <row r="1558" spans="1:19" x14ac:dyDescent="0.2">
      <c r="A1558" s="1" t="s">
        <v>92</v>
      </c>
      <c r="B1558" s="1" t="s">
        <v>14</v>
      </c>
      <c r="C1558" s="1" t="s">
        <v>3</v>
      </c>
      <c r="D1558" s="37">
        <v>0.05</v>
      </c>
      <c r="E1558" s="37">
        <v>204.1</v>
      </c>
      <c r="F1558" s="37">
        <v>13.99</v>
      </c>
      <c r="G1558" s="37">
        <v>0.37</v>
      </c>
      <c r="H1558" s="37">
        <v>5924.1122999999998</v>
      </c>
      <c r="I1558" s="42">
        <f>IF(Table2[[#This Row],[Order Priority]]=Introduction!$B$42,1,0)</f>
        <v>0</v>
      </c>
      <c r="J1558" s="42">
        <f>IF(Table2[[#This Row],[Order Priority]]=Introduction!$B$43,1,0)</f>
        <v>0</v>
      </c>
      <c r="K1558" s="42">
        <f>IF(Table2[[#This Row],[Order Priority]]=Introduction!$B$44,1,0)</f>
        <v>0</v>
      </c>
      <c r="L1558" s="42">
        <f>IF(Table2[[#This Row],[Order Priority]]=Introduction!$B$45,1,0)</f>
        <v>1</v>
      </c>
      <c r="M1558" s="42">
        <f>IF(Table2[[#This Row],[Ship Mode]]=Introduction!$C$42,1,0)</f>
        <v>0</v>
      </c>
      <c r="N1558" s="41">
        <f>IF(Table2[[#This Row],[Ship Mode]]=Introduction!$C$44,1,0)</f>
        <v>1</v>
      </c>
      <c r="O1558" s="41">
        <f>IF(Table2[[#This Row],[Customer Segment]]=Introduction!$D$45,1,0)</f>
        <v>1</v>
      </c>
      <c r="P1558" s="41">
        <f>IF(Table2[[#This Row],[Customer Segment]]=Introduction!$D$42,1,0)</f>
        <v>0</v>
      </c>
      <c r="Q1558" s="41">
        <f>IF(Table2[[#This Row],[Customer Segment]]=Introduction!$D$44,1,0)</f>
        <v>0</v>
      </c>
      <c r="R1558" s="34">
        <v>8585.67</v>
      </c>
      <c r="S15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7007.7917894269403</v>
      </c>
    </row>
    <row r="1559" spans="1:19" x14ac:dyDescent="0.2">
      <c r="A1559" s="1" t="s">
        <v>92</v>
      </c>
      <c r="B1559" s="1" t="s">
        <v>14</v>
      </c>
      <c r="C1559" s="1" t="s">
        <v>47</v>
      </c>
      <c r="D1559" s="39">
        <v>0.05</v>
      </c>
      <c r="E1559" s="39">
        <v>12.88</v>
      </c>
      <c r="F1559" s="39">
        <v>4.59</v>
      </c>
      <c r="G1559" s="39">
        <v>0.82</v>
      </c>
      <c r="H1559" s="39">
        <v>5.98</v>
      </c>
      <c r="I1559" s="42">
        <f>IF(Table2[[#This Row],[Order Priority]]=Introduction!$B$42,1,0)</f>
        <v>0</v>
      </c>
      <c r="J1559" s="42">
        <f>IF(Table2[[#This Row],[Order Priority]]=Introduction!$B$43,1,0)</f>
        <v>0</v>
      </c>
      <c r="K1559" s="42">
        <f>IF(Table2[[#This Row],[Order Priority]]=Introduction!$B$44,1,0)</f>
        <v>0</v>
      </c>
      <c r="L1559" s="42">
        <f>IF(Table2[[#This Row],[Order Priority]]=Introduction!$B$45,1,0)</f>
        <v>1</v>
      </c>
      <c r="M1559" s="42">
        <f>IF(Table2[[#This Row],[Ship Mode]]=Introduction!$C$42,1,0)</f>
        <v>0</v>
      </c>
      <c r="N1559" s="41">
        <f>IF(Table2[[#This Row],[Ship Mode]]=Introduction!$C$44,1,0)</f>
        <v>1</v>
      </c>
      <c r="O1559" s="41">
        <f>IF(Table2[[#This Row],[Customer Segment]]=Introduction!$D$45,1,0)</f>
        <v>0</v>
      </c>
      <c r="P1559" s="41">
        <f>IF(Table2[[#This Row],[Customer Segment]]=Introduction!$D$42,1,0)</f>
        <v>0</v>
      </c>
      <c r="Q1559" s="41">
        <f>IF(Table2[[#This Row],[Customer Segment]]=Introduction!$D$44,1,0)</f>
        <v>1</v>
      </c>
      <c r="R1559" s="1">
        <v>42.35</v>
      </c>
      <c r="S15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502.04485602882357</v>
      </c>
    </row>
    <row r="1560" spans="1:19" x14ac:dyDescent="0.2">
      <c r="A1560" s="1" t="s">
        <v>46</v>
      </c>
      <c r="B1560" s="1" t="s">
        <v>63</v>
      </c>
      <c r="C1560" s="1" t="s">
        <v>47</v>
      </c>
      <c r="D1560" s="37">
        <v>0.09</v>
      </c>
      <c r="E1560" s="37">
        <v>77.510000000000005</v>
      </c>
      <c r="F1560" s="37">
        <v>4</v>
      </c>
      <c r="G1560" s="37">
        <v>0.76</v>
      </c>
      <c r="H1560" s="37">
        <v>-986.524</v>
      </c>
      <c r="I1560" s="42">
        <f>IF(Table2[[#This Row],[Order Priority]]=Introduction!$B$42,1,0)</f>
        <v>0</v>
      </c>
      <c r="J1560" s="42">
        <f>IF(Table2[[#This Row],[Order Priority]]=Introduction!$B$43,1,0)</f>
        <v>0</v>
      </c>
      <c r="K1560" s="42">
        <f>IF(Table2[[#This Row],[Order Priority]]=Introduction!$B$44,1,0)</f>
        <v>0</v>
      </c>
      <c r="L1560" s="42">
        <f>IF(Table2[[#This Row],[Order Priority]]=Introduction!$B$45,1,0)</f>
        <v>0</v>
      </c>
      <c r="M1560" s="42">
        <f>IF(Table2[[#This Row],[Ship Mode]]=Introduction!$C$42,1,0)</f>
        <v>0</v>
      </c>
      <c r="N1560" s="41">
        <f>IF(Table2[[#This Row],[Ship Mode]]=Introduction!$C$44,1,0)</f>
        <v>0</v>
      </c>
      <c r="O1560" s="41">
        <f>IF(Table2[[#This Row],[Customer Segment]]=Introduction!$D$45,1,0)</f>
        <v>0</v>
      </c>
      <c r="P1560" s="41">
        <f>IF(Table2[[#This Row],[Customer Segment]]=Introduction!$D$42,1,0)</f>
        <v>0</v>
      </c>
      <c r="Q1560" s="41">
        <f>IF(Table2[[#This Row],[Customer Segment]]=Introduction!$D$44,1,0)</f>
        <v>1</v>
      </c>
      <c r="R1560" s="34">
        <v>1300.54</v>
      </c>
      <c r="S15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-298.36922476576729</v>
      </c>
    </row>
    <row r="1561" spans="1:19" x14ac:dyDescent="0.2">
      <c r="A1561" s="1" t="s">
        <v>46</v>
      </c>
      <c r="B1561" s="1" t="s">
        <v>14</v>
      </c>
      <c r="C1561" s="1" t="s">
        <v>47</v>
      </c>
      <c r="D1561" s="39">
        <v>0</v>
      </c>
      <c r="E1561" s="39">
        <v>2.88</v>
      </c>
      <c r="F1561" s="39">
        <v>0.7</v>
      </c>
      <c r="G1561" s="39">
        <v>0.56000000000000005</v>
      </c>
      <c r="H1561" s="39">
        <v>-141.666</v>
      </c>
      <c r="I1561" s="42">
        <f>IF(Table2[[#This Row],[Order Priority]]=Introduction!$B$42,1,0)</f>
        <v>0</v>
      </c>
      <c r="J1561" s="42">
        <f>IF(Table2[[#This Row],[Order Priority]]=Introduction!$B$43,1,0)</f>
        <v>0</v>
      </c>
      <c r="K1561" s="42">
        <f>IF(Table2[[#This Row],[Order Priority]]=Introduction!$B$44,1,0)</f>
        <v>0</v>
      </c>
      <c r="L1561" s="42">
        <f>IF(Table2[[#This Row],[Order Priority]]=Introduction!$B$45,1,0)</f>
        <v>0</v>
      </c>
      <c r="M1561" s="42">
        <f>IF(Table2[[#This Row],[Ship Mode]]=Introduction!$C$42,1,0)</f>
        <v>0</v>
      </c>
      <c r="N1561" s="41">
        <f>IF(Table2[[#This Row],[Ship Mode]]=Introduction!$C$44,1,0)</f>
        <v>1</v>
      </c>
      <c r="O1561" s="41">
        <f>IF(Table2[[#This Row],[Customer Segment]]=Introduction!$D$45,1,0)</f>
        <v>0</v>
      </c>
      <c r="P1561" s="41">
        <f>IF(Table2[[#This Row],[Customer Segment]]=Introduction!$D$42,1,0)</f>
        <v>0</v>
      </c>
      <c r="Q1561" s="41">
        <f>IF(Table2[[#This Row],[Customer Segment]]=Introduction!$D$44,1,0)</f>
        <v>1</v>
      </c>
      <c r="R1561" s="1">
        <v>38.06</v>
      </c>
      <c r="S15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217.20297993490297</v>
      </c>
    </row>
    <row r="1562" spans="1:19" x14ac:dyDescent="0.2">
      <c r="A1562" s="1" t="s">
        <v>46</v>
      </c>
      <c r="B1562" s="1" t="s">
        <v>14</v>
      </c>
      <c r="C1562" s="1" t="s">
        <v>47</v>
      </c>
      <c r="D1562" s="37">
        <v>0.08</v>
      </c>
      <c r="E1562" s="37">
        <v>4.13</v>
      </c>
      <c r="F1562" s="37">
        <v>1.17</v>
      </c>
      <c r="G1562" s="37">
        <v>0.56999999999999995</v>
      </c>
      <c r="H1562" s="37">
        <v>-5.54</v>
      </c>
      <c r="I1562" s="42">
        <f>IF(Table2[[#This Row],[Order Priority]]=Introduction!$B$42,1,0)</f>
        <v>0</v>
      </c>
      <c r="J1562" s="42">
        <f>IF(Table2[[#This Row],[Order Priority]]=Introduction!$B$43,1,0)</f>
        <v>0</v>
      </c>
      <c r="K1562" s="42">
        <f>IF(Table2[[#This Row],[Order Priority]]=Introduction!$B$44,1,0)</f>
        <v>0</v>
      </c>
      <c r="L1562" s="42">
        <f>IF(Table2[[#This Row],[Order Priority]]=Introduction!$B$45,1,0)</f>
        <v>0</v>
      </c>
      <c r="M1562" s="42">
        <f>IF(Table2[[#This Row],[Ship Mode]]=Introduction!$C$42,1,0)</f>
        <v>0</v>
      </c>
      <c r="N1562" s="41">
        <f>IF(Table2[[#This Row],[Ship Mode]]=Introduction!$C$44,1,0)</f>
        <v>1</v>
      </c>
      <c r="O1562" s="41">
        <f>IF(Table2[[#This Row],[Customer Segment]]=Introduction!$D$45,1,0)</f>
        <v>0</v>
      </c>
      <c r="P1562" s="41">
        <f>IF(Table2[[#This Row],[Customer Segment]]=Introduction!$D$42,1,0)</f>
        <v>0</v>
      </c>
      <c r="Q1562" s="41">
        <f>IF(Table2[[#This Row],[Customer Segment]]=Introduction!$D$44,1,0)</f>
        <v>1</v>
      </c>
      <c r="R1562" s="34">
        <v>4.21</v>
      </c>
      <c r="S15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328.95119313132466</v>
      </c>
    </row>
    <row r="1563" spans="1:19" x14ac:dyDescent="0.2">
      <c r="A1563" s="1" t="s">
        <v>1</v>
      </c>
      <c r="B1563" s="1" t="s">
        <v>2</v>
      </c>
      <c r="C1563" s="1" t="s">
        <v>70</v>
      </c>
      <c r="D1563" s="39">
        <v>7.0000000000000007E-2</v>
      </c>
      <c r="E1563" s="39">
        <v>124.49</v>
      </c>
      <c r="F1563" s="39">
        <v>51.94</v>
      </c>
      <c r="G1563" s="39">
        <v>0.63</v>
      </c>
      <c r="H1563" s="39">
        <v>1074.44</v>
      </c>
      <c r="I1563" s="42">
        <f>IF(Table2[[#This Row],[Order Priority]]=Introduction!$B$42,1,0)</f>
        <v>1</v>
      </c>
      <c r="J1563" s="42">
        <f>IF(Table2[[#This Row],[Order Priority]]=Introduction!$B$43,1,0)</f>
        <v>0</v>
      </c>
      <c r="K1563" s="42">
        <f>IF(Table2[[#This Row],[Order Priority]]=Introduction!$B$44,1,0)</f>
        <v>0</v>
      </c>
      <c r="L1563" s="42">
        <f>IF(Table2[[#This Row],[Order Priority]]=Introduction!$B$45,1,0)</f>
        <v>0</v>
      </c>
      <c r="M1563" s="42">
        <f>IF(Table2[[#This Row],[Ship Mode]]=Introduction!$C$42,1,0)</f>
        <v>1</v>
      </c>
      <c r="N1563" s="41">
        <f>IF(Table2[[#This Row],[Ship Mode]]=Introduction!$C$44,1,0)</f>
        <v>0</v>
      </c>
      <c r="O1563" s="41">
        <f>IF(Table2[[#This Row],[Customer Segment]]=Introduction!$D$45,1,0)</f>
        <v>0</v>
      </c>
      <c r="P1563" s="41">
        <f>IF(Table2[[#This Row],[Customer Segment]]=Introduction!$D$42,1,0)</f>
        <v>0</v>
      </c>
      <c r="Q1563" s="41">
        <f>IF(Table2[[#This Row],[Customer Segment]]=Introduction!$D$44,1,0)</f>
        <v>0</v>
      </c>
      <c r="R1563" s="1">
        <v>1714.93</v>
      </c>
      <c r="S15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3526.6917597602942</v>
      </c>
    </row>
    <row r="1564" spans="1:19" x14ac:dyDescent="0.2">
      <c r="A1564" s="1" t="s">
        <v>1</v>
      </c>
      <c r="B1564" s="1" t="s">
        <v>2</v>
      </c>
      <c r="C1564" s="1" t="s">
        <v>70</v>
      </c>
      <c r="D1564" s="37">
        <v>0.06</v>
      </c>
      <c r="E1564" s="37">
        <v>25.98</v>
      </c>
      <c r="F1564" s="37">
        <v>14.36</v>
      </c>
      <c r="G1564" s="37">
        <v>0.6</v>
      </c>
      <c r="H1564" s="37">
        <v>55.887999999999998</v>
      </c>
      <c r="I1564" s="42">
        <f>IF(Table2[[#This Row],[Order Priority]]=Introduction!$B$42,1,0)</f>
        <v>1</v>
      </c>
      <c r="J1564" s="42">
        <f>IF(Table2[[#This Row],[Order Priority]]=Introduction!$B$43,1,0)</f>
        <v>0</v>
      </c>
      <c r="K1564" s="42">
        <f>IF(Table2[[#This Row],[Order Priority]]=Introduction!$B$44,1,0)</f>
        <v>0</v>
      </c>
      <c r="L1564" s="42">
        <f>IF(Table2[[#This Row],[Order Priority]]=Introduction!$B$45,1,0)</f>
        <v>0</v>
      </c>
      <c r="M1564" s="42">
        <f>IF(Table2[[#This Row],[Ship Mode]]=Introduction!$C$42,1,0)</f>
        <v>1</v>
      </c>
      <c r="N1564" s="41">
        <f>IF(Table2[[#This Row],[Ship Mode]]=Introduction!$C$44,1,0)</f>
        <v>0</v>
      </c>
      <c r="O1564" s="41">
        <f>IF(Table2[[#This Row],[Customer Segment]]=Introduction!$D$45,1,0)</f>
        <v>0</v>
      </c>
      <c r="P1564" s="41">
        <f>IF(Table2[[#This Row],[Customer Segment]]=Introduction!$D$42,1,0)</f>
        <v>0</v>
      </c>
      <c r="Q1564" s="41">
        <f>IF(Table2[[#This Row],[Customer Segment]]=Introduction!$D$44,1,0)</f>
        <v>0</v>
      </c>
      <c r="R1564" s="34">
        <v>1033.56</v>
      </c>
      <c r="S15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1118.0054689525305</v>
      </c>
    </row>
    <row r="1565" spans="1:19" x14ac:dyDescent="0.2">
      <c r="A1565" s="1" t="s">
        <v>13</v>
      </c>
      <c r="B1565" s="1" t="s">
        <v>14</v>
      </c>
      <c r="C1565" s="1" t="s">
        <v>3</v>
      </c>
      <c r="D1565" s="39">
        <v>0.06</v>
      </c>
      <c r="E1565" s="39">
        <v>15.01</v>
      </c>
      <c r="F1565" s="39">
        <v>8.4</v>
      </c>
      <c r="G1565" s="39">
        <v>0.39</v>
      </c>
      <c r="H1565" s="39">
        <v>1.6169</v>
      </c>
      <c r="I1565" s="42">
        <f>IF(Table2[[#This Row],[Order Priority]]=Introduction!$B$42,1,0)</f>
        <v>0</v>
      </c>
      <c r="J1565" s="42">
        <f>IF(Table2[[#This Row],[Order Priority]]=Introduction!$B$43,1,0)</f>
        <v>1</v>
      </c>
      <c r="K1565" s="42">
        <f>IF(Table2[[#This Row],[Order Priority]]=Introduction!$B$44,1,0)</f>
        <v>0</v>
      </c>
      <c r="L1565" s="42">
        <f>IF(Table2[[#This Row],[Order Priority]]=Introduction!$B$45,1,0)</f>
        <v>0</v>
      </c>
      <c r="M1565" s="42">
        <f>IF(Table2[[#This Row],[Ship Mode]]=Introduction!$C$42,1,0)</f>
        <v>0</v>
      </c>
      <c r="N1565" s="41">
        <f>IF(Table2[[#This Row],[Ship Mode]]=Introduction!$C$44,1,0)</f>
        <v>1</v>
      </c>
      <c r="O1565" s="41">
        <f>IF(Table2[[#This Row],[Customer Segment]]=Introduction!$D$45,1,0)</f>
        <v>1</v>
      </c>
      <c r="P1565" s="41">
        <f>IF(Table2[[#This Row],[Customer Segment]]=Introduction!$D$42,1,0)</f>
        <v>0</v>
      </c>
      <c r="Q1565" s="41">
        <f>IF(Table2[[#This Row],[Customer Segment]]=Introduction!$D$44,1,0)</f>
        <v>0</v>
      </c>
      <c r="R1565" s="1">
        <v>333.04</v>
      </c>
      <c r="S15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190.81175452227743</v>
      </c>
    </row>
    <row r="1566" spans="1:19" x14ac:dyDescent="0.2">
      <c r="A1566" s="1" t="s">
        <v>13</v>
      </c>
      <c r="B1566" s="1" t="s">
        <v>14</v>
      </c>
      <c r="C1566" s="1" t="s">
        <v>3</v>
      </c>
      <c r="D1566" s="37">
        <v>0.09</v>
      </c>
      <c r="E1566" s="37">
        <v>40.479999999999997</v>
      </c>
      <c r="F1566" s="37">
        <v>19.989999999999998</v>
      </c>
      <c r="G1566" s="37">
        <v>0.77</v>
      </c>
      <c r="H1566" s="37">
        <v>65.394000000000005</v>
      </c>
      <c r="I1566" s="42">
        <f>IF(Table2[[#This Row],[Order Priority]]=Introduction!$B$42,1,0)</f>
        <v>0</v>
      </c>
      <c r="J1566" s="42">
        <f>IF(Table2[[#This Row],[Order Priority]]=Introduction!$B$43,1,0)</f>
        <v>1</v>
      </c>
      <c r="K1566" s="42">
        <f>IF(Table2[[#This Row],[Order Priority]]=Introduction!$B$44,1,0)</f>
        <v>0</v>
      </c>
      <c r="L1566" s="42">
        <f>IF(Table2[[#This Row],[Order Priority]]=Introduction!$B$45,1,0)</f>
        <v>0</v>
      </c>
      <c r="M1566" s="42">
        <f>IF(Table2[[#This Row],[Ship Mode]]=Introduction!$C$42,1,0)</f>
        <v>0</v>
      </c>
      <c r="N1566" s="41">
        <f>IF(Table2[[#This Row],[Ship Mode]]=Introduction!$C$44,1,0)</f>
        <v>1</v>
      </c>
      <c r="O1566" s="41">
        <f>IF(Table2[[#This Row],[Customer Segment]]=Introduction!$D$45,1,0)</f>
        <v>1</v>
      </c>
      <c r="P1566" s="41">
        <f>IF(Table2[[#This Row],[Customer Segment]]=Introduction!$D$42,1,0)</f>
        <v>0</v>
      </c>
      <c r="Q1566" s="41">
        <f>IF(Table2[[#This Row],[Customer Segment]]=Introduction!$D$44,1,0)</f>
        <v>0</v>
      </c>
      <c r="R1566" s="34">
        <v>472.44</v>
      </c>
      <c r="S15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952.28783856876976</v>
      </c>
    </row>
    <row r="1567" spans="1:19" x14ac:dyDescent="0.2">
      <c r="A1567" s="1" t="s">
        <v>13</v>
      </c>
      <c r="B1567" s="1" t="s">
        <v>14</v>
      </c>
      <c r="C1567" s="1" t="s">
        <v>3</v>
      </c>
      <c r="D1567" s="39">
        <v>0.05</v>
      </c>
      <c r="E1567" s="39">
        <v>12.28</v>
      </c>
      <c r="F1567" s="39">
        <v>6.13</v>
      </c>
      <c r="G1567" s="39">
        <v>0.56999999999999995</v>
      </c>
      <c r="H1567" s="39">
        <v>1.3360000000000001</v>
      </c>
      <c r="I1567" s="42">
        <f>IF(Table2[[#This Row],[Order Priority]]=Introduction!$B$42,1,0)</f>
        <v>0</v>
      </c>
      <c r="J1567" s="42">
        <f>IF(Table2[[#This Row],[Order Priority]]=Introduction!$B$43,1,0)</f>
        <v>1</v>
      </c>
      <c r="K1567" s="42">
        <f>IF(Table2[[#This Row],[Order Priority]]=Introduction!$B$44,1,0)</f>
        <v>0</v>
      </c>
      <c r="L1567" s="42">
        <f>IF(Table2[[#This Row],[Order Priority]]=Introduction!$B$45,1,0)</f>
        <v>0</v>
      </c>
      <c r="M1567" s="42">
        <f>IF(Table2[[#This Row],[Ship Mode]]=Introduction!$C$42,1,0)</f>
        <v>0</v>
      </c>
      <c r="N1567" s="41">
        <f>IF(Table2[[#This Row],[Ship Mode]]=Introduction!$C$44,1,0)</f>
        <v>1</v>
      </c>
      <c r="O1567" s="41">
        <f>IF(Table2[[#This Row],[Customer Segment]]=Introduction!$D$45,1,0)</f>
        <v>1</v>
      </c>
      <c r="P1567" s="41">
        <f>IF(Table2[[#This Row],[Customer Segment]]=Introduction!$D$42,1,0)</f>
        <v>0</v>
      </c>
      <c r="Q1567" s="41">
        <f>IF(Table2[[#This Row],[Customer Segment]]=Introduction!$D$44,1,0)</f>
        <v>0</v>
      </c>
      <c r="R1567" s="1">
        <v>18.73</v>
      </c>
      <c r="S15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275.45070760992115</v>
      </c>
    </row>
    <row r="1568" spans="1:19" x14ac:dyDescent="0.2">
      <c r="A1568" s="1" t="s">
        <v>13</v>
      </c>
      <c r="B1568" s="1" t="s">
        <v>63</v>
      </c>
      <c r="C1568" s="1" t="s">
        <v>15</v>
      </c>
      <c r="D1568" s="37">
        <v>0.08</v>
      </c>
      <c r="E1568" s="37">
        <v>40.98</v>
      </c>
      <c r="F1568" s="37">
        <v>7.2</v>
      </c>
      <c r="G1568" s="37">
        <v>0.6</v>
      </c>
      <c r="H1568" s="37">
        <v>-16.64</v>
      </c>
      <c r="I1568" s="42">
        <f>IF(Table2[[#This Row],[Order Priority]]=Introduction!$B$42,1,0)</f>
        <v>0</v>
      </c>
      <c r="J1568" s="42">
        <f>IF(Table2[[#This Row],[Order Priority]]=Introduction!$B$43,1,0)</f>
        <v>1</v>
      </c>
      <c r="K1568" s="42">
        <f>IF(Table2[[#This Row],[Order Priority]]=Introduction!$B$44,1,0)</f>
        <v>0</v>
      </c>
      <c r="L1568" s="42">
        <f>IF(Table2[[#This Row],[Order Priority]]=Introduction!$B$45,1,0)</f>
        <v>0</v>
      </c>
      <c r="M1568" s="42">
        <f>IF(Table2[[#This Row],[Ship Mode]]=Introduction!$C$42,1,0)</f>
        <v>0</v>
      </c>
      <c r="N1568" s="41">
        <f>IF(Table2[[#This Row],[Ship Mode]]=Introduction!$C$44,1,0)</f>
        <v>0</v>
      </c>
      <c r="O1568" s="41">
        <f>IF(Table2[[#This Row],[Customer Segment]]=Introduction!$D$45,1,0)</f>
        <v>0</v>
      </c>
      <c r="P1568" s="41">
        <f>IF(Table2[[#This Row],[Customer Segment]]=Introduction!$D$42,1,0)</f>
        <v>1</v>
      </c>
      <c r="Q1568" s="41">
        <f>IF(Table2[[#This Row],[Customer Segment]]=Introduction!$D$44,1,0)</f>
        <v>0</v>
      </c>
      <c r="R1568" s="34">
        <v>119.86</v>
      </c>
      <c r="S15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279.53437856062288</v>
      </c>
    </row>
    <row r="1569" spans="1:19" x14ac:dyDescent="0.2">
      <c r="A1569" s="1" t="s">
        <v>13</v>
      </c>
      <c r="B1569" s="1" t="s">
        <v>63</v>
      </c>
      <c r="C1569" s="1" t="s">
        <v>15</v>
      </c>
      <c r="D1569" s="39">
        <v>0.08</v>
      </c>
      <c r="E1569" s="39">
        <v>8.1199999999999992</v>
      </c>
      <c r="F1569" s="39">
        <v>2.83</v>
      </c>
      <c r="G1569" s="39">
        <v>0.77</v>
      </c>
      <c r="H1569" s="39">
        <v>-59.73</v>
      </c>
      <c r="I1569" s="42">
        <f>IF(Table2[[#This Row],[Order Priority]]=Introduction!$B$42,1,0)</f>
        <v>0</v>
      </c>
      <c r="J1569" s="42">
        <f>IF(Table2[[#This Row],[Order Priority]]=Introduction!$B$43,1,0)</f>
        <v>1</v>
      </c>
      <c r="K1569" s="42">
        <f>IF(Table2[[#This Row],[Order Priority]]=Introduction!$B$44,1,0)</f>
        <v>0</v>
      </c>
      <c r="L1569" s="42">
        <f>IF(Table2[[#This Row],[Order Priority]]=Introduction!$B$45,1,0)</f>
        <v>0</v>
      </c>
      <c r="M1569" s="42">
        <f>IF(Table2[[#This Row],[Ship Mode]]=Introduction!$C$42,1,0)</f>
        <v>0</v>
      </c>
      <c r="N1569" s="41">
        <f>IF(Table2[[#This Row],[Ship Mode]]=Introduction!$C$44,1,0)</f>
        <v>0</v>
      </c>
      <c r="O1569" s="41">
        <f>IF(Table2[[#This Row],[Customer Segment]]=Introduction!$D$45,1,0)</f>
        <v>0</v>
      </c>
      <c r="P1569" s="41">
        <f>IF(Table2[[#This Row],[Customer Segment]]=Introduction!$D$42,1,0)</f>
        <v>1</v>
      </c>
      <c r="Q1569" s="41">
        <f>IF(Table2[[#This Row],[Customer Segment]]=Introduction!$D$44,1,0)</f>
        <v>0</v>
      </c>
      <c r="R1569" s="1">
        <v>98.77</v>
      </c>
      <c r="S15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152.97027891272714</v>
      </c>
    </row>
    <row r="1570" spans="1:19" x14ac:dyDescent="0.2">
      <c r="A1570" s="1" t="s">
        <v>13</v>
      </c>
      <c r="B1570" s="1" t="s">
        <v>2</v>
      </c>
      <c r="C1570" s="1" t="s">
        <v>15</v>
      </c>
      <c r="D1570" s="37">
        <v>0.02</v>
      </c>
      <c r="E1570" s="37">
        <v>262.11</v>
      </c>
      <c r="F1570" s="37">
        <v>62.74</v>
      </c>
      <c r="G1570" s="37">
        <v>0.75</v>
      </c>
      <c r="H1570" s="37">
        <v>-633.441237</v>
      </c>
      <c r="I1570" s="42">
        <f>IF(Table2[[#This Row],[Order Priority]]=Introduction!$B$42,1,0)</f>
        <v>0</v>
      </c>
      <c r="J1570" s="42">
        <f>IF(Table2[[#This Row],[Order Priority]]=Introduction!$B$43,1,0)</f>
        <v>1</v>
      </c>
      <c r="K1570" s="42">
        <f>IF(Table2[[#This Row],[Order Priority]]=Introduction!$B$44,1,0)</f>
        <v>0</v>
      </c>
      <c r="L1570" s="42">
        <f>IF(Table2[[#This Row],[Order Priority]]=Introduction!$B$45,1,0)</f>
        <v>0</v>
      </c>
      <c r="M1570" s="42">
        <f>IF(Table2[[#This Row],[Ship Mode]]=Introduction!$C$42,1,0)</f>
        <v>1</v>
      </c>
      <c r="N1570" s="41">
        <f>IF(Table2[[#This Row],[Ship Mode]]=Introduction!$C$44,1,0)</f>
        <v>0</v>
      </c>
      <c r="O1570" s="41">
        <f>IF(Table2[[#This Row],[Customer Segment]]=Introduction!$D$45,1,0)</f>
        <v>0</v>
      </c>
      <c r="P1570" s="41">
        <f>IF(Table2[[#This Row],[Customer Segment]]=Introduction!$D$42,1,0)</f>
        <v>1</v>
      </c>
      <c r="Q1570" s="41">
        <f>IF(Table2[[#This Row],[Customer Segment]]=Introduction!$D$44,1,0)</f>
        <v>0</v>
      </c>
      <c r="R1570" s="34">
        <v>2495.35</v>
      </c>
      <c r="S15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2318.818579562068</v>
      </c>
    </row>
    <row r="1571" spans="1:19" x14ac:dyDescent="0.2">
      <c r="A1571" s="1" t="s">
        <v>23</v>
      </c>
      <c r="B1571" s="1" t="s">
        <v>2</v>
      </c>
      <c r="C1571" s="1" t="s">
        <v>47</v>
      </c>
      <c r="D1571" s="39">
        <v>0.1</v>
      </c>
      <c r="E1571" s="39">
        <v>80.97</v>
      </c>
      <c r="F1571" s="39">
        <v>33.6</v>
      </c>
      <c r="G1571" s="39">
        <v>0.37</v>
      </c>
      <c r="H1571" s="39">
        <v>66.22</v>
      </c>
      <c r="I1571" s="42">
        <f>IF(Table2[[#This Row],[Order Priority]]=Introduction!$B$42,1,0)</f>
        <v>0</v>
      </c>
      <c r="J1571" s="42">
        <f>IF(Table2[[#This Row],[Order Priority]]=Introduction!$B$43,1,0)</f>
        <v>0</v>
      </c>
      <c r="K1571" s="42">
        <f>IF(Table2[[#This Row],[Order Priority]]=Introduction!$B$44,1,0)</f>
        <v>1</v>
      </c>
      <c r="L1571" s="42">
        <f>IF(Table2[[#This Row],[Order Priority]]=Introduction!$B$45,1,0)</f>
        <v>0</v>
      </c>
      <c r="M1571" s="42">
        <f>IF(Table2[[#This Row],[Ship Mode]]=Introduction!$C$42,1,0)</f>
        <v>1</v>
      </c>
      <c r="N1571" s="41">
        <f>IF(Table2[[#This Row],[Ship Mode]]=Introduction!$C$44,1,0)</f>
        <v>0</v>
      </c>
      <c r="O1571" s="41">
        <f>IF(Table2[[#This Row],[Customer Segment]]=Introduction!$D$45,1,0)</f>
        <v>0</v>
      </c>
      <c r="P1571" s="41">
        <f>IF(Table2[[#This Row],[Customer Segment]]=Introduction!$D$42,1,0)</f>
        <v>0</v>
      </c>
      <c r="Q1571" s="41">
        <f>IF(Table2[[#This Row],[Customer Segment]]=Introduction!$D$44,1,0)</f>
        <v>1</v>
      </c>
      <c r="R1571" s="1">
        <v>837.57</v>
      </c>
      <c r="S15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1435.2504018731677</v>
      </c>
    </row>
    <row r="1572" spans="1:19" x14ac:dyDescent="0.2">
      <c r="A1572" s="1" t="s">
        <v>23</v>
      </c>
      <c r="B1572" s="1" t="s">
        <v>14</v>
      </c>
      <c r="C1572" s="1" t="s">
        <v>47</v>
      </c>
      <c r="D1572" s="37">
        <v>0.02</v>
      </c>
      <c r="E1572" s="37">
        <v>6.48</v>
      </c>
      <c r="F1572" s="37">
        <v>5.1100000000000003</v>
      </c>
      <c r="G1572" s="37">
        <v>0.37</v>
      </c>
      <c r="H1572" s="37">
        <v>-23.53</v>
      </c>
      <c r="I1572" s="42">
        <f>IF(Table2[[#This Row],[Order Priority]]=Introduction!$B$42,1,0)</f>
        <v>0</v>
      </c>
      <c r="J1572" s="42">
        <f>IF(Table2[[#This Row],[Order Priority]]=Introduction!$B$43,1,0)</f>
        <v>0</v>
      </c>
      <c r="K1572" s="42">
        <f>IF(Table2[[#This Row],[Order Priority]]=Introduction!$B$44,1,0)</f>
        <v>1</v>
      </c>
      <c r="L1572" s="42">
        <f>IF(Table2[[#This Row],[Order Priority]]=Introduction!$B$45,1,0)</f>
        <v>0</v>
      </c>
      <c r="M1572" s="42">
        <f>IF(Table2[[#This Row],[Ship Mode]]=Introduction!$C$42,1,0)</f>
        <v>0</v>
      </c>
      <c r="N1572" s="41">
        <f>IF(Table2[[#This Row],[Ship Mode]]=Introduction!$C$44,1,0)</f>
        <v>1</v>
      </c>
      <c r="O1572" s="41">
        <f>IF(Table2[[#This Row],[Customer Segment]]=Introduction!$D$45,1,0)</f>
        <v>0</v>
      </c>
      <c r="P1572" s="41">
        <f>IF(Table2[[#This Row],[Customer Segment]]=Introduction!$D$42,1,0)</f>
        <v>0</v>
      </c>
      <c r="Q1572" s="41">
        <f>IF(Table2[[#This Row],[Customer Segment]]=Introduction!$D$44,1,0)</f>
        <v>1</v>
      </c>
      <c r="R1572" s="34">
        <v>56.22</v>
      </c>
      <c r="S15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178.94362676043687</v>
      </c>
    </row>
    <row r="1573" spans="1:19" x14ac:dyDescent="0.2">
      <c r="A1573" s="1" t="s">
        <v>92</v>
      </c>
      <c r="B1573" s="1" t="s">
        <v>63</v>
      </c>
      <c r="C1573" s="1" t="s">
        <v>15</v>
      </c>
      <c r="D1573" s="39">
        <v>0.1</v>
      </c>
      <c r="E1573" s="39">
        <v>218.08</v>
      </c>
      <c r="F1573" s="39">
        <v>18.059999999999999</v>
      </c>
      <c r="G1573" s="39">
        <v>0.56999999999999995</v>
      </c>
      <c r="H1573" s="39">
        <v>1318.83</v>
      </c>
      <c r="I1573" s="42">
        <f>IF(Table2[[#This Row],[Order Priority]]=Introduction!$B$42,1,0)</f>
        <v>0</v>
      </c>
      <c r="J1573" s="42">
        <f>IF(Table2[[#This Row],[Order Priority]]=Introduction!$B$43,1,0)</f>
        <v>0</v>
      </c>
      <c r="K1573" s="42">
        <f>IF(Table2[[#This Row],[Order Priority]]=Introduction!$B$44,1,0)</f>
        <v>0</v>
      </c>
      <c r="L1573" s="42">
        <f>IF(Table2[[#This Row],[Order Priority]]=Introduction!$B$45,1,0)</f>
        <v>1</v>
      </c>
      <c r="M1573" s="42">
        <f>IF(Table2[[#This Row],[Ship Mode]]=Introduction!$C$42,1,0)</f>
        <v>0</v>
      </c>
      <c r="N1573" s="41">
        <f>IF(Table2[[#This Row],[Ship Mode]]=Introduction!$C$44,1,0)</f>
        <v>0</v>
      </c>
      <c r="O1573" s="41">
        <f>IF(Table2[[#This Row],[Customer Segment]]=Introduction!$D$45,1,0)</f>
        <v>0</v>
      </c>
      <c r="P1573" s="41">
        <f>IF(Table2[[#This Row],[Customer Segment]]=Introduction!$D$42,1,0)</f>
        <v>1</v>
      </c>
      <c r="Q1573" s="41">
        <f>IF(Table2[[#This Row],[Customer Segment]]=Introduction!$D$44,1,0)</f>
        <v>0</v>
      </c>
      <c r="R1573" s="1">
        <v>2366.5100000000002</v>
      </c>
      <c r="S15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2479.2379819140765</v>
      </c>
    </row>
    <row r="1574" spans="1:19" x14ac:dyDescent="0.2">
      <c r="A1574" s="1" t="s">
        <v>46</v>
      </c>
      <c r="B1574" s="1" t="s">
        <v>2</v>
      </c>
      <c r="C1574" s="1" t="s">
        <v>47</v>
      </c>
      <c r="D1574" s="37">
        <v>0.05</v>
      </c>
      <c r="E1574" s="37">
        <v>150.97999999999999</v>
      </c>
      <c r="F1574" s="37">
        <v>43.71</v>
      </c>
      <c r="G1574" s="37">
        <v>0.55000000000000004</v>
      </c>
      <c r="H1574" s="37">
        <v>650.29999999999995</v>
      </c>
      <c r="I1574" s="42">
        <f>IF(Table2[[#This Row],[Order Priority]]=Introduction!$B$42,1,0)</f>
        <v>0</v>
      </c>
      <c r="J1574" s="42">
        <f>IF(Table2[[#This Row],[Order Priority]]=Introduction!$B$43,1,0)</f>
        <v>0</v>
      </c>
      <c r="K1574" s="42">
        <f>IF(Table2[[#This Row],[Order Priority]]=Introduction!$B$44,1,0)</f>
        <v>0</v>
      </c>
      <c r="L1574" s="42">
        <f>IF(Table2[[#This Row],[Order Priority]]=Introduction!$B$45,1,0)</f>
        <v>0</v>
      </c>
      <c r="M1574" s="42">
        <f>IF(Table2[[#This Row],[Ship Mode]]=Introduction!$C$42,1,0)</f>
        <v>1</v>
      </c>
      <c r="N1574" s="41">
        <f>IF(Table2[[#This Row],[Ship Mode]]=Introduction!$C$44,1,0)</f>
        <v>0</v>
      </c>
      <c r="O1574" s="41">
        <f>IF(Table2[[#This Row],[Customer Segment]]=Introduction!$D$45,1,0)</f>
        <v>0</v>
      </c>
      <c r="P1574" s="41">
        <f>IF(Table2[[#This Row],[Customer Segment]]=Introduction!$D$42,1,0)</f>
        <v>0</v>
      </c>
      <c r="Q1574" s="41">
        <f>IF(Table2[[#This Row],[Customer Segment]]=Introduction!$D$44,1,0)</f>
        <v>1</v>
      </c>
      <c r="R1574" s="34">
        <v>1857.08</v>
      </c>
      <c r="S15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2836.0666767110674</v>
      </c>
    </row>
    <row r="1575" spans="1:19" x14ac:dyDescent="0.2">
      <c r="A1575" s="1" t="s">
        <v>46</v>
      </c>
      <c r="B1575" s="1" t="s">
        <v>14</v>
      </c>
      <c r="C1575" s="1" t="s">
        <v>15</v>
      </c>
      <c r="D1575" s="39">
        <v>0.03</v>
      </c>
      <c r="E1575" s="39">
        <v>20.99</v>
      </c>
      <c r="F1575" s="39">
        <v>0.99</v>
      </c>
      <c r="G1575" s="39">
        <v>0.56999999999999995</v>
      </c>
      <c r="H1575" s="39">
        <v>4.1821999999999999</v>
      </c>
      <c r="I1575" s="42">
        <f>IF(Table2[[#This Row],[Order Priority]]=Introduction!$B$42,1,0)</f>
        <v>0</v>
      </c>
      <c r="J1575" s="42">
        <f>IF(Table2[[#This Row],[Order Priority]]=Introduction!$B$43,1,0)</f>
        <v>0</v>
      </c>
      <c r="K1575" s="42">
        <f>IF(Table2[[#This Row],[Order Priority]]=Introduction!$B$44,1,0)</f>
        <v>0</v>
      </c>
      <c r="L1575" s="42">
        <f>IF(Table2[[#This Row],[Order Priority]]=Introduction!$B$45,1,0)</f>
        <v>0</v>
      </c>
      <c r="M1575" s="42">
        <f>IF(Table2[[#This Row],[Ship Mode]]=Introduction!$C$42,1,0)</f>
        <v>0</v>
      </c>
      <c r="N1575" s="41">
        <f>IF(Table2[[#This Row],[Ship Mode]]=Introduction!$C$44,1,0)</f>
        <v>1</v>
      </c>
      <c r="O1575" s="41">
        <f>IF(Table2[[#This Row],[Customer Segment]]=Introduction!$D$45,1,0)</f>
        <v>0</v>
      </c>
      <c r="P1575" s="41">
        <f>IF(Table2[[#This Row],[Customer Segment]]=Introduction!$D$42,1,0)</f>
        <v>1</v>
      </c>
      <c r="Q1575" s="41">
        <f>IF(Table2[[#This Row],[Customer Segment]]=Introduction!$D$44,1,0)</f>
        <v>0</v>
      </c>
      <c r="R1575" s="1">
        <v>158.87</v>
      </c>
      <c r="S15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360.42432223031847</v>
      </c>
    </row>
    <row r="1576" spans="1:19" x14ac:dyDescent="0.2">
      <c r="A1576" s="1" t="s">
        <v>1</v>
      </c>
      <c r="B1576" s="1" t="s">
        <v>14</v>
      </c>
      <c r="C1576" s="1" t="s">
        <v>3</v>
      </c>
      <c r="D1576" s="37">
        <v>0</v>
      </c>
      <c r="E1576" s="37">
        <v>7.59</v>
      </c>
      <c r="F1576" s="37">
        <v>4</v>
      </c>
      <c r="G1576" s="37">
        <v>0.42</v>
      </c>
      <c r="H1576" s="37">
        <v>86.438000000000002</v>
      </c>
      <c r="I1576" s="42">
        <f>IF(Table2[[#This Row],[Order Priority]]=Introduction!$B$42,1,0)</f>
        <v>1</v>
      </c>
      <c r="J1576" s="42">
        <f>IF(Table2[[#This Row],[Order Priority]]=Introduction!$B$43,1,0)</f>
        <v>0</v>
      </c>
      <c r="K1576" s="42">
        <f>IF(Table2[[#This Row],[Order Priority]]=Introduction!$B$44,1,0)</f>
        <v>0</v>
      </c>
      <c r="L1576" s="42">
        <f>IF(Table2[[#This Row],[Order Priority]]=Introduction!$B$45,1,0)</f>
        <v>0</v>
      </c>
      <c r="M1576" s="42">
        <f>IF(Table2[[#This Row],[Ship Mode]]=Introduction!$C$42,1,0)</f>
        <v>0</v>
      </c>
      <c r="N1576" s="41">
        <f>IF(Table2[[#This Row],[Ship Mode]]=Introduction!$C$44,1,0)</f>
        <v>1</v>
      </c>
      <c r="O1576" s="41">
        <f>IF(Table2[[#This Row],[Customer Segment]]=Introduction!$D$45,1,0)</f>
        <v>1</v>
      </c>
      <c r="P1576" s="41">
        <f>IF(Table2[[#This Row],[Customer Segment]]=Introduction!$D$42,1,0)</f>
        <v>0</v>
      </c>
      <c r="Q1576" s="41">
        <f>IF(Table2[[#This Row],[Customer Segment]]=Introduction!$D$44,1,0)</f>
        <v>0</v>
      </c>
      <c r="R1576" s="34">
        <v>355.92</v>
      </c>
      <c r="S15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489.89499582737722</v>
      </c>
    </row>
    <row r="1577" spans="1:19" x14ac:dyDescent="0.2">
      <c r="A1577" s="1" t="s">
        <v>13</v>
      </c>
      <c r="B1577" s="1" t="s">
        <v>14</v>
      </c>
      <c r="C1577" s="1" t="s">
        <v>47</v>
      </c>
      <c r="D1577" s="39">
        <v>0.09</v>
      </c>
      <c r="E1577" s="39">
        <v>17.98</v>
      </c>
      <c r="F1577" s="39">
        <v>8.51</v>
      </c>
      <c r="G1577" s="39">
        <v>0.4</v>
      </c>
      <c r="H1577" s="39">
        <v>-6.6120000000000001</v>
      </c>
      <c r="I1577" s="42">
        <f>IF(Table2[[#This Row],[Order Priority]]=Introduction!$B$42,1,0)</f>
        <v>0</v>
      </c>
      <c r="J1577" s="42">
        <f>IF(Table2[[#This Row],[Order Priority]]=Introduction!$B$43,1,0)</f>
        <v>1</v>
      </c>
      <c r="K1577" s="42">
        <f>IF(Table2[[#This Row],[Order Priority]]=Introduction!$B$44,1,0)</f>
        <v>0</v>
      </c>
      <c r="L1577" s="42">
        <f>IF(Table2[[#This Row],[Order Priority]]=Introduction!$B$45,1,0)</f>
        <v>0</v>
      </c>
      <c r="M1577" s="42">
        <f>IF(Table2[[#This Row],[Ship Mode]]=Introduction!$C$42,1,0)</f>
        <v>0</v>
      </c>
      <c r="N1577" s="41">
        <f>IF(Table2[[#This Row],[Ship Mode]]=Introduction!$C$44,1,0)</f>
        <v>1</v>
      </c>
      <c r="O1577" s="41">
        <f>IF(Table2[[#This Row],[Customer Segment]]=Introduction!$D$45,1,0)</f>
        <v>0</v>
      </c>
      <c r="P1577" s="41">
        <f>IF(Table2[[#This Row],[Customer Segment]]=Introduction!$D$42,1,0)</f>
        <v>0</v>
      </c>
      <c r="Q1577" s="41">
        <f>IF(Table2[[#This Row],[Customer Segment]]=Introduction!$D$44,1,0)</f>
        <v>1</v>
      </c>
      <c r="R1577" s="1">
        <v>211.13</v>
      </c>
      <c r="S15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222.6933933150014</v>
      </c>
    </row>
    <row r="1578" spans="1:19" x14ac:dyDescent="0.2">
      <c r="A1578" s="1" t="s">
        <v>13</v>
      </c>
      <c r="B1578" s="1" t="s">
        <v>14</v>
      </c>
      <c r="C1578" s="1" t="s">
        <v>47</v>
      </c>
      <c r="D1578" s="37">
        <v>0.01</v>
      </c>
      <c r="E1578" s="37">
        <v>3.15</v>
      </c>
      <c r="F1578" s="37">
        <v>0.49</v>
      </c>
      <c r="G1578" s="37">
        <v>0.37</v>
      </c>
      <c r="H1578" s="37">
        <v>17.505299999999998</v>
      </c>
      <c r="I1578" s="42">
        <f>IF(Table2[[#This Row],[Order Priority]]=Introduction!$B$42,1,0)</f>
        <v>0</v>
      </c>
      <c r="J1578" s="42">
        <f>IF(Table2[[#This Row],[Order Priority]]=Introduction!$B$43,1,0)</f>
        <v>1</v>
      </c>
      <c r="K1578" s="42">
        <f>IF(Table2[[#This Row],[Order Priority]]=Introduction!$B$44,1,0)</f>
        <v>0</v>
      </c>
      <c r="L1578" s="42">
        <f>IF(Table2[[#This Row],[Order Priority]]=Introduction!$B$45,1,0)</f>
        <v>0</v>
      </c>
      <c r="M1578" s="42">
        <f>IF(Table2[[#This Row],[Ship Mode]]=Introduction!$C$42,1,0)</f>
        <v>0</v>
      </c>
      <c r="N1578" s="41">
        <f>IF(Table2[[#This Row],[Ship Mode]]=Introduction!$C$44,1,0)</f>
        <v>1</v>
      </c>
      <c r="O1578" s="41">
        <f>IF(Table2[[#This Row],[Customer Segment]]=Introduction!$D$45,1,0)</f>
        <v>0</v>
      </c>
      <c r="P1578" s="41">
        <f>IF(Table2[[#This Row],[Customer Segment]]=Introduction!$D$42,1,0)</f>
        <v>0</v>
      </c>
      <c r="Q1578" s="41">
        <f>IF(Table2[[#This Row],[Customer Segment]]=Introduction!$D$44,1,0)</f>
        <v>1</v>
      </c>
      <c r="R1578" s="34">
        <v>25.37</v>
      </c>
      <c r="S15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7.1891838830543087</v>
      </c>
    </row>
    <row r="1579" spans="1:19" x14ac:dyDescent="0.2">
      <c r="A1579" s="1" t="s">
        <v>23</v>
      </c>
      <c r="B1579" s="1" t="s">
        <v>14</v>
      </c>
      <c r="C1579" s="1" t="s">
        <v>15</v>
      </c>
      <c r="D1579" s="39">
        <v>0.09</v>
      </c>
      <c r="E1579" s="39">
        <v>125.99</v>
      </c>
      <c r="F1579" s="39">
        <v>8.99</v>
      </c>
      <c r="G1579" s="39">
        <v>0.55000000000000004</v>
      </c>
      <c r="H1579" s="39">
        <v>916.68060000000003</v>
      </c>
      <c r="I1579" s="42">
        <f>IF(Table2[[#This Row],[Order Priority]]=Introduction!$B$42,1,0)</f>
        <v>0</v>
      </c>
      <c r="J1579" s="42">
        <f>IF(Table2[[#This Row],[Order Priority]]=Introduction!$B$43,1,0)</f>
        <v>0</v>
      </c>
      <c r="K1579" s="42">
        <f>IF(Table2[[#This Row],[Order Priority]]=Introduction!$B$44,1,0)</f>
        <v>1</v>
      </c>
      <c r="L1579" s="42">
        <f>IF(Table2[[#This Row],[Order Priority]]=Introduction!$B$45,1,0)</f>
        <v>0</v>
      </c>
      <c r="M1579" s="42">
        <f>IF(Table2[[#This Row],[Ship Mode]]=Introduction!$C$42,1,0)</f>
        <v>0</v>
      </c>
      <c r="N1579" s="41">
        <f>IF(Table2[[#This Row],[Ship Mode]]=Introduction!$C$44,1,0)</f>
        <v>1</v>
      </c>
      <c r="O1579" s="41">
        <f>IF(Table2[[#This Row],[Customer Segment]]=Introduction!$D$45,1,0)</f>
        <v>0</v>
      </c>
      <c r="P1579" s="41">
        <f>IF(Table2[[#This Row],[Customer Segment]]=Introduction!$D$42,1,0)</f>
        <v>1</v>
      </c>
      <c r="Q1579" s="41">
        <f>IF(Table2[[#This Row],[Customer Segment]]=Introduction!$D$44,1,0)</f>
        <v>0</v>
      </c>
      <c r="R1579" s="1">
        <v>2104.9899999999998</v>
      </c>
      <c r="S15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1667.4094547220529</v>
      </c>
    </row>
    <row r="1580" spans="1:19" x14ac:dyDescent="0.2">
      <c r="A1580" s="1" t="s">
        <v>23</v>
      </c>
      <c r="B1580" s="1" t="s">
        <v>14</v>
      </c>
      <c r="C1580" s="1" t="s">
        <v>3</v>
      </c>
      <c r="D1580" s="37">
        <v>0.08</v>
      </c>
      <c r="E1580" s="37">
        <v>30.56</v>
      </c>
      <c r="F1580" s="37">
        <v>2.99</v>
      </c>
      <c r="G1580" s="37">
        <v>0.35</v>
      </c>
      <c r="H1580" s="37">
        <v>352.87979999999999</v>
      </c>
      <c r="I1580" s="42">
        <f>IF(Table2[[#This Row],[Order Priority]]=Introduction!$B$42,1,0)</f>
        <v>0</v>
      </c>
      <c r="J1580" s="42">
        <f>IF(Table2[[#This Row],[Order Priority]]=Introduction!$B$43,1,0)</f>
        <v>0</v>
      </c>
      <c r="K1580" s="42">
        <f>IF(Table2[[#This Row],[Order Priority]]=Introduction!$B$44,1,0)</f>
        <v>1</v>
      </c>
      <c r="L1580" s="42">
        <f>IF(Table2[[#This Row],[Order Priority]]=Introduction!$B$45,1,0)</f>
        <v>0</v>
      </c>
      <c r="M1580" s="42">
        <f>IF(Table2[[#This Row],[Ship Mode]]=Introduction!$C$42,1,0)</f>
        <v>0</v>
      </c>
      <c r="N1580" s="41">
        <f>IF(Table2[[#This Row],[Ship Mode]]=Introduction!$C$44,1,0)</f>
        <v>1</v>
      </c>
      <c r="O1580" s="41">
        <f>IF(Table2[[#This Row],[Customer Segment]]=Introduction!$D$45,1,0)</f>
        <v>1</v>
      </c>
      <c r="P1580" s="41">
        <f>IF(Table2[[#This Row],[Customer Segment]]=Introduction!$D$42,1,0)</f>
        <v>0</v>
      </c>
      <c r="Q1580" s="41">
        <f>IF(Table2[[#This Row],[Customer Segment]]=Introduction!$D$44,1,0)</f>
        <v>0</v>
      </c>
      <c r="R1580" s="34">
        <v>511.42</v>
      </c>
      <c r="S15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485.49867606055597</v>
      </c>
    </row>
    <row r="1581" spans="1:19" x14ac:dyDescent="0.2">
      <c r="A1581" s="1" t="s">
        <v>92</v>
      </c>
      <c r="B1581" s="1" t="s">
        <v>14</v>
      </c>
      <c r="C1581" s="1" t="s">
        <v>47</v>
      </c>
      <c r="D1581" s="39">
        <v>0.01</v>
      </c>
      <c r="E1581" s="39">
        <v>6.98</v>
      </c>
      <c r="F1581" s="39">
        <v>1.6</v>
      </c>
      <c r="G1581" s="39">
        <v>0.38</v>
      </c>
      <c r="H1581" s="39">
        <v>0.34599999999999997</v>
      </c>
      <c r="I1581" s="42">
        <f>IF(Table2[[#This Row],[Order Priority]]=Introduction!$B$42,1,0)</f>
        <v>0</v>
      </c>
      <c r="J1581" s="42">
        <f>IF(Table2[[#This Row],[Order Priority]]=Introduction!$B$43,1,0)</f>
        <v>0</v>
      </c>
      <c r="K1581" s="42">
        <f>IF(Table2[[#This Row],[Order Priority]]=Introduction!$B$44,1,0)</f>
        <v>0</v>
      </c>
      <c r="L1581" s="42">
        <f>IF(Table2[[#This Row],[Order Priority]]=Introduction!$B$45,1,0)</f>
        <v>1</v>
      </c>
      <c r="M1581" s="42">
        <f>IF(Table2[[#This Row],[Ship Mode]]=Introduction!$C$42,1,0)</f>
        <v>0</v>
      </c>
      <c r="N1581" s="41">
        <f>IF(Table2[[#This Row],[Ship Mode]]=Introduction!$C$44,1,0)</f>
        <v>1</v>
      </c>
      <c r="O1581" s="41">
        <f>IF(Table2[[#This Row],[Customer Segment]]=Introduction!$D$45,1,0)</f>
        <v>0</v>
      </c>
      <c r="P1581" s="41">
        <f>IF(Table2[[#This Row],[Customer Segment]]=Introduction!$D$42,1,0)</f>
        <v>0</v>
      </c>
      <c r="Q1581" s="41">
        <f>IF(Table2[[#This Row],[Customer Segment]]=Introduction!$D$44,1,0)</f>
        <v>1</v>
      </c>
      <c r="R1581" s="1">
        <v>21.93</v>
      </c>
      <c r="S15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55.860773350521868</v>
      </c>
    </row>
    <row r="1582" spans="1:19" x14ac:dyDescent="0.2">
      <c r="A1582" s="1" t="s">
        <v>92</v>
      </c>
      <c r="B1582" s="1" t="s">
        <v>14</v>
      </c>
      <c r="C1582" s="1" t="s">
        <v>70</v>
      </c>
      <c r="D1582" s="37">
        <v>0.05</v>
      </c>
      <c r="E1582" s="37">
        <v>300.98</v>
      </c>
      <c r="F1582" s="37">
        <v>13.99</v>
      </c>
      <c r="G1582" s="37">
        <v>0.39</v>
      </c>
      <c r="H1582" s="37">
        <v>3985.3089</v>
      </c>
      <c r="I1582" s="42">
        <f>IF(Table2[[#This Row],[Order Priority]]=Introduction!$B$42,1,0)</f>
        <v>0</v>
      </c>
      <c r="J1582" s="42">
        <f>IF(Table2[[#This Row],[Order Priority]]=Introduction!$B$43,1,0)</f>
        <v>0</v>
      </c>
      <c r="K1582" s="42">
        <f>IF(Table2[[#This Row],[Order Priority]]=Introduction!$B$44,1,0)</f>
        <v>0</v>
      </c>
      <c r="L1582" s="42">
        <f>IF(Table2[[#This Row],[Order Priority]]=Introduction!$B$45,1,0)</f>
        <v>1</v>
      </c>
      <c r="M1582" s="42">
        <f>IF(Table2[[#This Row],[Ship Mode]]=Introduction!$C$42,1,0)</f>
        <v>0</v>
      </c>
      <c r="N1582" s="41">
        <f>IF(Table2[[#This Row],[Ship Mode]]=Introduction!$C$44,1,0)</f>
        <v>1</v>
      </c>
      <c r="O1582" s="41">
        <f>IF(Table2[[#This Row],[Customer Segment]]=Introduction!$D$45,1,0)</f>
        <v>0</v>
      </c>
      <c r="P1582" s="41">
        <f>IF(Table2[[#This Row],[Customer Segment]]=Introduction!$D$42,1,0)</f>
        <v>0</v>
      </c>
      <c r="Q1582" s="41">
        <f>IF(Table2[[#This Row],[Customer Segment]]=Introduction!$D$44,1,0)</f>
        <v>0</v>
      </c>
      <c r="R1582" s="34">
        <v>5775.81</v>
      </c>
      <c r="S15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5351.6095626076658</v>
      </c>
    </row>
    <row r="1583" spans="1:19" x14ac:dyDescent="0.2">
      <c r="A1583" s="1" t="s">
        <v>92</v>
      </c>
      <c r="B1583" s="1" t="s">
        <v>63</v>
      </c>
      <c r="C1583" s="1" t="s">
        <v>70</v>
      </c>
      <c r="D1583" s="39">
        <v>0.04</v>
      </c>
      <c r="E1583" s="39">
        <v>205.99</v>
      </c>
      <c r="F1583" s="39">
        <v>5</v>
      </c>
      <c r="G1583" s="39">
        <v>0.59</v>
      </c>
      <c r="H1583" s="39">
        <v>13.956799999999999</v>
      </c>
      <c r="I1583" s="42">
        <f>IF(Table2[[#This Row],[Order Priority]]=Introduction!$B$42,1,0)</f>
        <v>0</v>
      </c>
      <c r="J1583" s="42">
        <f>IF(Table2[[#This Row],[Order Priority]]=Introduction!$B$43,1,0)</f>
        <v>0</v>
      </c>
      <c r="K1583" s="42">
        <f>IF(Table2[[#This Row],[Order Priority]]=Introduction!$B$44,1,0)</f>
        <v>0</v>
      </c>
      <c r="L1583" s="42">
        <f>IF(Table2[[#This Row],[Order Priority]]=Introduction!$B$45,1,0)</f>
        <v>1</v>
      </c>
      <c r="M1583" s="42">
        <f>IF(Table2[[#This Row],[Ship Mode]]=Introduction!$C$42,1,0)</f>
        <v>0</v>
      </c>
      <c r="N1583" s="41">
        <f>IF(Table2[[#This Row],[Ship Mode]]=Introduction!$C$44,1,0)</f>
        <v>0</v>
      </c>
      <c r="O1583" s="41">
        <f>IF(Table2[[#This Row],[Customer Segment]]=Introduction!$D$45,1,0)</f>
        <v>0</v>
      </c>
      <c r="P1583" s="41">
        <f>IF(Table2[[#This Row],[Customer Segment]]=Introduction!$D$42,1,0)</f>
        <v>0</v>
      </c>
      <c r="Q1583" s="41">
        <f>IF(Table2[[#This Row],[Customer Segment]]=Introduction!$D$44,1,0)</f>
        <v>0</v>
      </c>
      <c r="R1583" s="1">
        <v>1878.24</v>
      </c>
      <c r="S15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829.37407327336973</v>
      </c>
    </row>
    <row r="1584" spans="1:19" x14ac:dyDescent="0.2">
      <c r="A1584" s="1" t="s">
        <v>92</v>
      </c>
      <c r="B1584" s="1" t="s">
        <v>14</v>
      </c>
      <c r="C1584" s="1" t="s">
        <v>47</v>
      </c>
      <c r="D1584" s="37">
        <v>0.05</v>
      </c>
      <c r="E1584" s="37">
        <v>20.27</v>
      </c>
      <c r="F1584" s="37">
        <v>3.99</v>
      </c>
      <c r="G1584" s="37">
        <v>0.56999999999999995</v>
      </c>
      <c r="H1584" s="37">
        <v>309.25400000000002</v>
      </c>
      <c r="I1584" s="42">
        <f>IF(Table2[[#This Row],[Order Priority]]=Introduction!$B$42,1,0)</f>
        <v>0</v>
      </c>
      <c r="J1584" s="42">
        <f>IF(Table2[[#This Row],[Order Priority]]=Introduction!$B$43,1,0)</f>
        <v>0</v>
      </c>
      <c r="K1584" s="42">
        <f>IF(Table2[[#This Row],[Order Priority]]=Introduction!$B$44,1,0)</f>
        <v>0</v>
      </c>
      <c r="L1584" s="42">
        <f>IF(Table2[[#This Row],[Order Priority]]=Introduction!$B$45,1,0)</f>
        <v>1</v>
      </c>
      <c r="M1584" s="42">
        <f>IF(Table2[[#This Row],[Ship Mode]]=Introduction!$C$42,1,0)</f>
        <v>0</v>
      </c>
      <c r="N1584" s="41">
        <f>IF(Table2[[#This Row],[Ship Mode]]=Introduction!$C$44,1,0)</f>
        <v>1</v>
      </c>
      <c r="O1584" s="41">
        <f>IF(Table2[[#This Row],[Customer Segment]]=Introduction!$D$45,1,0)</f>
        <v>0</v>
      </c>
      <c r="P1584" s="41">
        <f>IF(Table2[[#This Row],[Customer Segment]]=Introduction!$D$42,1,0)</f>
        <v>0</v>
      </c>
      <c r="Q1584" s="41">
        <f>IF(Table2[[#This Row],[Customer Segment]]=Introduction!$D$44,1,0)</f>
        <v>1</v>
      </c>
      <c r="R1584" s="34">
        <v>621.55999999999995</v>
      </c>
      <c r="S15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611.37982753942617</v>
      </c>
    </row>
    <row r="1585" spans="1:19" x14ac:dyDescent="0.2">
      <c r="A1585" s="1" t="s">
        <v>92</v>
      </c>
      <c r="B1585" s="1" t="s">
        <v>14</v>
      </c>
      <c r="C1585" s="1" t="s">
        <v>47</v>
      </c>
      <c r="D1585" s="39">
        <v>0.05</v>
      </c>
      <c r="E1585" s="39">
        <v>11.58</v>
      </c>
      <c r="F1585" s="39">
        <v>6.97</v>
      </c>
      <c r="G1585" s="39">
        <v>0.35</v>
      </c>
      <c r="H1585" s="39">
        <v>2.806</v>
      </c>
      <c r="I1585" s="42">
        <f>IF(Table2[[#This Row],[Order Priority]]=Introduction!$B$42,1,0)</f>
        <v>0</v>
      </c>
      <c r="J1585" s="42">
        <f>IF(Table2[[#This Row],[Order Priority]]=Introduction!$B$43,1,0)</f>
        <v>0</v>
      </c>
      <c r="K1585" s="42">
        <f>IF(Table2[[#This Row],[Order Priority]]=Introduction!$B$44,1,0)</f>
        <v>0</v>
      </c>
      <c r="L1585" s="42">
        <f>IF(Table2[[#This Row],[Order Priority]]=Introduction!$B$45,1,0)</f>
        <v>1</v>
      </c>
      <c r="M1585" s="42">
        <f>IF(Table2[[#This Row],[Ship Mode]]=Introduction!$C$42,1,0)</f>
        <v>0</v>
      </c>
      <c r="N1585" s="41">
        <f>IF(Table2[[#This Row],[Ship Mode]]=Introduction!$C$44,1,0)</f>
        <v>1</v>
      </c>
      <c r="O1585" s="41">
        <f>IF(Table2[[#This Row],[Customer Segment]]=Introduction!$D$45,1,0)</f>
        <v>0</v>
      </c>
      <c r="P1585" s="41">
        <f>IF(Table2[[#This Row],[Customer Segment]]=Introduction!$D$42,1,0)</f>
        <v>0</v>
      </c>
      <c r="Q1585" s="41">
        <f>IF(Table2[[#This Row],[Customer Segment]]=Introduction!$D$44,1,0)</f>
        <v>1</v>
      </c>
      <c r="R1585" s="1">
        <v>73.959999999999994</v>
      </c>
      <c r="S15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169.84669523086706</v>
      </c>
    </row>
    <row r="1586" spans="1:19" x14ac:dyDescent="0.2">
      <c r="A1586" s="1" t="s">
        <v>92</v>
      </c>
      <c r="B1586" s="1" t="s">
        <v>14</v>
      </c>
      <c r="C1586" s="1" t="s">
        <v>15</v>
      </c>
      <c r="D1586" s="37">
        <v>0.06</v>
      </c>
      <c r="E1586" s="37">
        <v>47.9</v>
      </c>
      <c r="F1586" s="37">
        <v>5.86</v>
      </c>
      <c r="G1586" s="37">
        <v>0.37</v>
      </c>
      <c r="H1586" s="37">
        <v>21.78</v>
      </c>
      <c r="I1586" s="42">
        <f>IF(Table2[[#This Row],[Order Priority]]=Introduction!$B$42,1,0)</f>
        <v>0</v>
      </c>
      <c r="J1586" s="42">
        <f>IF(Table2[[#This Row],[Order Priority]]=Introduction!$B$43,1,0)</f>
        <v>0</v>
      </c>
      <c r="K1586" s="42">
        <f>IF(Table2[[#This Row],[Order Priority]]=Introduction!$B$44,1,0)</f>
        <v>0</v>
      </c>
      <c r="L1586" s="42">
        <f>IF(Table2[[#This Row],[Order Priority]]=Introduction!$B$45,1,0)</f>
        <v>1</v>
      </c>
      <c r="M1586" s="42">
        <f>IF(Table2[[#This Row],[Ship Mode]]=Introduction!$C$42,1,0)</f>
        <v>0</v>
      </c>
      <c r="N1586" s="41">
        <f>IF(Table2[[#This Row],[Ship Mode]]=Introduction!$C$44,1,0)</f>
        <v>1</v>
      </c>
      <c r="O1586" s="41">
        <f>IF(Table2[[#This Row],[Customer Segment]]=Introduction!$D$45,1,0)</f>
        <v>0</v>
      </c>
      <c r="P1586" s="41">
        <f>IF(Table2[[#This Row],[Customer Segment]]=Introduction!$D$42,1,0)</f>
        <v>1</v>
      </c>
      <c r="Q1586" s="41">
        <f>IF(Table2[[#This Row],[Customer Segment]]=Introduction!$D$44,1,0)</f>
        <v>0</v>
      </c>
      <c r="R1586" s="34">
        <v>94.2</v>
      </c>
      <c r="S15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223.03425455930412</v>
      </c>
    </row>
    <row r="1587" spans="1:19" x14ac:dyDescent="0.2">
      <c r="A1587" s="1" t="s">
        <v>46</v>
      </c>
      <c r="B1587" s="1" t="s">
        <v>14</v>
      </c>
      <c r="C1587" s="1" t="s">
        <v>3</v>
      </c>
      <c r="D1587" s="39">
        <v>7.0000000000000007E-2</v>
      </c>
      <c r="E1587" s="39">
        <v>15.74</v>
      </c>
      <c r="F1587" s="39">
        <v>1.39</v>
      </c>
      <c r="G1587" s="39">
        <v>0.4</v>
      </c>
      <c r="H1587" s="39">
        <v>149.8887</v>
      </c>
      <c r="I1587" s="42">
        <f>IF(Table2[[#This Row],[Order Priority]]=Introduction!$B$42,1,0)</f>
        <v>0</v>
      </c>
      <c r="J1587" s="42">
        <f>IF(Table2[[#This Row],[Order Priority]]=Introduction!$B$43,1,0)</f>
        <v>0</v>
      </c>
      <c r="K1587" s="42">
        <f>IF(Table2[[#This Row],[Order Priority]]=Introduction!$B$44,1,0)</f>
        <v>0</v>
      </c>
      <c r="L1587" s="42">
        <f>IF(Table2[[#This Row],[Order Priority]]=Introduction!$B$45,1,0)</f>
        <v>0</v>
      </c>
      <c r="M1587" s="42">
        <f>IF(Table2[[#This Row],[Ship Mode]]=Introduction!$C$42,1,0)</f>
        <v>0</v>
      </c>
      <c r="N1587" s="41">
        <f>IF(Table2[[#This Row],[Ship Mode]]=Introduction!$C$44,1,0)</f>
        <v>1</v>
      </c>
      <c r="O1587" s="41">
        <f>IF(Table2[[#This Row],[Customer Segment]]=Introduction!$D$45,1,0)</f>
        <v>1</v>
      </c>
      <c r="P1587" s="41">
        <f>IF(Table2[[#This Row],[Customer Segment]]=Introduction!$D$42,1,0)</f>
        <v>0</v>
      </c>
      <c r="Q1587" s="41">
        <f>IF(Table2[[#This Row],[Customer Segment]]=Introduction!$D$44,1,0)</f>
        <v>0</v>
      </c>
      <c r="R1587" s="1">
        <v>217.23</v>
      </c>
      <c r="S15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356.40242355269669</v>
      </c>
    </row>
    <row r="1588" spans="1:19" x14ac:dyDescent="0.2">
      <c r="A1588" s="1" t="s">
        <v>46</v>
      </c>
      <c r="B1588" s="1" t="s">
        <v>63</v>
      </c>
      <c r="C1588" s="1" t="s">
        <v>70</v>
      </c>
      <c r="D1588" s="37">
        <v>0.03</v>
      </c>
      <c r="E1588" s="37">
        <v>5.44</v>
      </c>
      <c r="F1588" s="37">
        <v>7.46</v>
      </c>
      <c r="G1588" s="37">
        <v>0.36</v>
      </c>
      <c r="H1588" s="37">
        <v>-51.704000000000001</v>
      </c>
      <c r="I1588" s="42">
        <f>IF(Table2[[#This Row],[Order Priority]]=Introduction!$B$42,1,0)</f>
        <v>0</v>
      </c>
      <c r="J1588" s="42">
        <f>IF(Table2[[#This Row],[Order Priority]]=Introduction!$B$43,1,0)</f>
        <v>0</v>
      </c>
      <c r="K1588" s="42">
        <f>IF(Table2[[#This Row],[Order Priority]]=Introduction!$B$44,1,0)</f>
        <v>0</v>
      </c>
      <c r="L1588" s="42">
        <f>IF(Table2[[#This Row],[Order Priority]]=Introduction!$B$45,1,0)</f>
        <v>0</v>
      </c>
      <c r="M1588" s="42">
        <f>IF(Table2[[#This Row],[Ship Mode]]=Introduction!$C$42,1,0)</f>
        <v>0</v>
      </c>
      <c r="N1588" s="41">
        <f>IF(Table2[[#This Row],[Ship Mode]]=Introduction!$C$44,1,0)</f>
        <v>0</v>
      </c>
      <c r="O1588" s="41">
        <f>IF(Table2[[#This Row],[Customer Segment]]=Introduction!$D$45,1,0)</f>
        <v>0</v>
      </c>
      <c r="P1588" s="41">
        <f>IF(Table2[[#This Row],[Customer Segment]]=Introduction!$D$42,1,0)</f>
        <v>0</v>
      </c>
      <c r="Q1588" s="41">
        <f>IF(Table2[[#This Row],[Customer Segment]]=Introduction!$D$44,1,0)</f>
        <v>0</v>
      </c>
      <c r="R1588" s="34">
        <v>26.31</v>
      </c>
      <c r="S15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205.47234133855886</v>
      </c>
    </row>
    <row r="1589" spans="1:19" x14ac:dyDescent="0.2">
      <c r="A1589" s="1" t="s">
        <v>46</v>
      </c>
      <c r="B1589" s="1" t="s">
        <v>14</v>
      </c>
      <c r="C1589" s="1" t="s">
        <v>70</v>
      </c>
      <c r="D1589" s="39">
        <v>0.08</v>
      </c>
      <c r="E1589" s="39">
        <v>26.38</v>
      </c>
      <c r="F1589" s="39">
        <v>5.58</v>
      </c>
      <c r="G1589" s="39">
        <v>0.39</v>
      </c>
      <c r="H1589" s="39">
        <v>144.7482</v>
      </c>
      <c r="I1589" s="42">
        <f>IF(Table2[[#This Row],[Order Priority]]=Introduction!$B$42,1,0)</f>
        <v>0</v>
      </c>
      <c r="J1589" s="42">
        <f>IF(Table2[[#This Row],[Order Priority]]=Introduction!$B$43,1,0)</f>
        <v>0</v>
      </c>
      <c r="K1589" s="42">
        <f>IF(Table2[[#This Row],[Order Priority]]=Introduction!$B$44,1,0)</f>
        <v>0</v>
      </c>
      <c r="L1589" s="42">
        <f>IF(Table2[[#This Row],[Order Priority]]=Introduction!$B$45,1,0)</f>
        <v>0</v>
      </c>
      <c r="M1589" s="42">
        <f>IF(Table2[[#This Row],[Ship Mode]]=Introduction!$C$42,1,0)</f>
        <v>0</v>
      </c>
      <c r="N1589" s="41">
        <f>IF(Table2[[#This Row],[Ship Mode]]=Introduction!$C$44,1,0)</f>
        <v>1</v>
      </c>
      <c r="O1589" s="41">
        <f>IF(Table2[[#This Row],[Customer Segment]]=Introduction!$D$45,1,0)</f>
        <v>0</v>
      </c>
      <c r="P1589" s="41">
        <f>IF(Table2[[#This Row],[Customer Segment]]=Introduction!$D$42,1,0)</f>
        <v>0</v>
      </c>
      <c r="Q1589" s="41">
        <f>IF(Table2[[#This Row],[Customer Segment]]=Introduction!$D$44,1,0)</f>
        <v>0</v>
      </c>
      <c r="R1589" s="1">
        <v>209.78</v>
      </c>
      <c r="S15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494.40063198375719</v>
      </c>
    </row>
    <row r="1590" spans="1:19" x14ac:dyDescent="0.2">
      <c r="A1590" s="1" t="s">
        <v>46</v>
      </c>
      <c r="B1590" s="1" t="s">
        <v>14</v>
      </c>
      <c r="C1590" s="1" t="s">
        <v>70</v>
      </c>
      <c r="D1590" s="37">
        <v>0.06</v>
      </c>
      <c r="E1590" s="37">
        <v>20.99</v>
      </c>
      <c r="F1590" s="37">
        <v>2.5</v>
      </c>
      <c r="G1590" s="37">
        <v>0.81</v>
      </c>
      <c r="H1590" s="37">
        <v>-112.18899999999999</v>
      </c>
      <c r="I1590" s="42">
        <f>IF(Table2[[#This Row],[Order Priority]]=Introduction!$B$42,1,0)</f>
        <v>0</v>
      </c>
      <c r="J1590" s="42">
        <f>IF(Table2[[#This Row],[Order Priority]]=Introduction!$B$43,1,0)</f>
        <v>0</v>
      </c>
      <c r="K1590" s="42">
        <f>IF(Table2[[#This Row],[Order Priority]]=Introduction!$B$44,1,0)</f>
        <v>0</v>
      </c>
      <c r="L1590" s="42">
        <f>IF(Table2[[#This Row],[Order Priority]]=Introduction!$B$45,1,0)</f>
        <v>0</v>
      </c>
      <c r="M1590" s="42">
        <f>IF(Table2[[#This Row],[Ship Mode]]=Introduction!$C$42,1,0)</f>
        <v>0</v>
      </c>
      <c r="N1590" s="41">
        <f>IF(Table2[[#This Row],[Ship Mode]]=Introduction!$C$44,1,0)</f>
        <v>1</v>
      </c>
      <c r="O1590" s="41">
        <f>IF(Table2[[#This Row],[Customer Segment]]=Introduction!$D$45,1,0)</f>
        <v>0</v>
      </c>
      <c r="P1590" s="41">
        <f>IF(Table2[[#This Row],[Customer Segment]]=Introduction!$D$42,1,0)</f>
        <v>0</v>
      </c>
      <c r="Q1590" s="41">
        <f>IF(Table2[[#This Row],[Customer Segment]]=Introduction!$D$44,1,0)</f>
        <v>0</v>
      </c>
      <c r="R1590" s="34">
        <v>17.829999999999998</v>
      </c>
      <c r="S15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491.58733193370705</v>
      </c>
    </row>
    <row r="1591" spans="1:19" x14ac:dyDescent="0.2">
      <c r="A1591" s="1" t="s">
        <v>46</v>
      </c>
      <c r="B1591" s="1" t="s">
        <v>14</v>
      </c>
      <c r="C1591" s="1" t="s">
        <v>70</v>
      </c>
      <c r="D1591" s="39">
        <v>0.06</v>
      </c>
      <c r="E1591" s="39">
        <v>4.7699999999999996</v>
      </c>
      <c r="F1591" s="39">
        <v>2.39</v>
      </c>
      <c r="G1591" s="39">
        <v>0.72</v>
      </c>
      <c r="H1591" s="39">
        <v>-45.64</v>
      </c>
      <c r="I1591" s="42">
        <f>IF(Table2[[#This Row],[Order Priority]]=Introduction!$B$42,1,0)</f>
        <v>0</v>
      </c>
      <c r="J1591" s="42">
        <f>IF(Table2[[#This Row],[Order Priority]]=Introduction!$B$43,1,0)</f>
        <v>0</v>
      </c>
      <c r="K1591" s="42">
        <f>IF(Table2[[#This Row],[Order Priority]]=Introduction!$B$44,1,0)</f>
        <v>0</v>
      </c>
      <c r="L1591" s="42">
        <f>IF(Table2[[#This Row],[Order Priority]]=Introduction!$B$45,1,0)</f>
        <v>0</v>
      </c>
      <c r="M1591" s="42">
        <f>IF(Table2[[#This Row],[Ship Mode]]=Introduction!$C$42,1,0)</f>
        <v>0</v>
      </c>
      <c r="N1591" s="41">
        <f>IF(Table2[[#This Row],[Ship Mode]]=Introduction!$C$44,1,0)</f>
        <v>1</v>
      </c>
      <c r="O1591" s="41">
        <f>IF(Table2[[#This Row],[Customer Segment]]=Introduction!$D$45,1,0)</f>
        <v>0</v>
      </c>
      <c r="P1591" s="41">
        <f>IF(Table2[[#This Row],[Customer Segment]]=Introduction!$D$42,1,0)</f>
        <v>0</v>
      </c>
      <c r="Q1591" s="41">
        <f>IF(Table2[[#This Row],[Customer Segment]]=Introduction!$D$44,1,0)</f>
        <v>0</v>
      </c>
      <c r="R1591" s="1">
        <v>42.46</v>
      </c>
      <c r="S15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431.06823578233286</v>
      </c>
    </row>
    <row r="1592" spans="1:19" x14ac:dyDescent="0.2">
      <c r="A1592" s="1" t="s">
        <v>46</v>
      </c>
      <c r="B1592" s="1" t="s">
        <v>14</v>
      </c>
      <c r="C1592" s="1" t="s">
        <v>70</v>
      </c>
      <c r="D1592" s="37">
        <v>0.1</v>
      </c>
      <c r="E1592" s="37">
        <v>27.18</v>
      </c>
      <c r="F1592" s="37">
        <v>8.23</v>
      </c>
      <c r="G1592" s="37">
        <v>0.38</v>
      </c>
      <c r="H1592" s="37">
        <v>204.49</v>
      </c>
      <c r="I1592" s="42">
        <f>IF(Table2[[#This Row],[Order Priority]]=Introduction!$B$42,1,0)</f>
        <v>0</v>
      </c>
      <c r="J1592" s="42">
        <f>IF(Table2[[#This Row],[Order Priority]]=Introduction!$B$43,1,0)</f>
        <v>0</v>
      </c>
      <c r="K1592" s="42">
        <f>IF(Table2[[#This Row],[Order Priority]]=Introduction!$B$44,1,0)</f>
        <v>0</v>
      </c>
      <c r="L1592" s="42">
        <f>IF(Table2[[#This Row],[Order Priority]]=Introduction!$B$45,1,0)</f>
        <v>0</v>
      </c>
      <c r="M1592" s="42">
        <f>IF(Table2[[#This Row],[Ship Mode]]=Introduction!$C$42,1,0)</f>
        <v>0</v>
      </c>
      <c r="N1592" s="41">
        <f>IF(Table2[[#This Row],[Ship Mode]]=Introduction!$C$44,1,0)</f>
        <v>1</v>
      </c>
      <c r="O1592" s="41">
        <f>IF(Table2[[#This Row],[Customer Segment]]=Introduction!$D$45,1,0)</f>
        <v>0</v>
      </c>
      <c r="P1592" s="41">
        <f>IF(Table2[[#This Row],[Customer Segment]]=Introduction!$D$42,1,0)</f>
        <v>0</v>
      </c>
      <c r="Q1592" s="41">
        <f>IF(Table2[[#This Row],[Customer Segment]]=Introduction!$D$44,1,0)</f>
        <v>0</v>
      </c>
      <c r="R1592" s="34">
        <v>314.06</v>
      </c>
      <c r="S15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609.79996003156384</v>
      </c>
    </row>
    <row r="1593" spans="1:19" x14ac:dyDescent="0.2">
      <c r="A1593" s="1" t="s">
        <v>46</v>
      </c>
      <c r="B1593" s="1" t="s">
        <v>63</v>
      </c>
      <c r="C1593" s="1" t="s">
        <v>70</v>
      </c>
      <c r="D1593" s="39">
        <v>0.08</v>
      </c>
      <c r="E1593" s="39">
        <v>15.99</v>
      </c>
      <c r="F1593" s="39">
        <v>13.18</v>
      </c>
      <c r="G1593" s="39">
        <v>0.37</v>
      </c>
      <c r="H1593" s="39">
        <v>-66.584999999999994</v>
      </c>
      <c r="I1593" s="42">
        <f>IF(Table2[[#This Row],[Order Priority]]=Introduction!$B$42,1,0)</f>
        <v>0</v>
      </c>
      <c r="J1593" s="42">
        <f>IF(Table2[[#This Row],[Order Priority]]=Introduction!$B$43,1,0)</f>
        <v>0</v>
      </c>
      <c r="K1593" s="42">
        <f>IF(Table2[[#This Row],[Order Priority]]=Introduction!$B$44,1,0)</f>
        <v>0</v>
      </c>
      <c r="L1593" s="42">
        <f>IF(Table2[[#This Row],[Order Priority]]=Introduction!$B$45,1,0)</f>
        <v>0</v>
      </c>
      <c r="M1593" s="42">
        <f>IF(Table2[[#This Row],[Ship Mode]]=Introduction!$C$42,1,0)</f>
        <v>0</v>
      </c>
      <c r="N1593" s="41">
        <f>IF(Table2[[#This Row],[Ship Mode]]=Introduction!$C$44,1,0)</f>
        <v>0</v>
      </c>
      <c r="O1593" s="41">
        <f>IF(Table2[[#This Row],[Customer Segment]]=Introduction!$D$45,1,0)</f>
        <v>0</v>
      </c>
      <c r="P1593" s="41">
        <f>IF(Table2[[#This Row],[Customer Segment]]=Introduction!$D$42,1,0)</f>
        <v>0</v>
      </c>
      <c r="Q1593" s="41">
        <f>IF(Table2[[#This Row],[Customer Segment]]=Introduction!$D$44,1,0)</f>
        <v>0</v>
      </c>
      <c r="R1593" s="1">
        <v>66.02</v>
      </c>
      <c r="S15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356.65576424919965</v>
      </c>
    </row>
    <row r="1594" spans="1:19" x14ac:dyDescent="0.2">
      <c r="A1594" s="1" t="s">
        <v>1</v>
      </c>
      <c r="B1594" s="1" t="s">
        <v>14</v>
      </c>
      <c r="C1594" s="1" t="s">
        <v>70</v>
      </c>
      <c r="D1594" s="37">
        <v>0.02</v>
      </c>
      <c r="E1594" s="37">
        <v>11.33</v>
      </c>
      <c r="F1594" s="37">
        <v>6.12</v>
      </c>
      <c r="G1594" s="37">
        <v>0.42</v>
      </c>
      <c r="H1594" s="37">
        <v>-14.52</v>
      </c>
      <c r="I1594" s="42">
        <f>IF(Table2[[#This Row],[Order Priority]]=Introduction!$B$42,1,0)</f>
        <v>1</v>
      </c>
      <c r="J1594" s="42">
        <f>IF(Table2[[#This Row],[Order Priority]]=Introduction!$B$43,1,0)</f>
        <v>0</v>
      </c>
      <c r="K1594" s="42">
        <f>IF(Table2[[#This Row],[Order Priority]]=Introduction!$B$44,1,0)</f>
        <v>0</v>
      </c>
      <c r="L1594" s="42">
        <f>IF(Table2[[#This Row],[Order Priority]]=Introduction!$B$45,1,0)</f>
        <v>0</v>
      </c>
      <c r="M1594" s="42">
        <f>IF(Table2[[#This Row],[Ship Mode]]=Introduction!$C$42,1,0)</f>
        <v>0</v>
      </c>
      <c r="N1594" s="41">
        <f>IF(Table2[[#This Row],[Ship Mode]]=Introduction!$C$44,1,0)</f>
        <v>1</v>
      </c>
      <c r="O1594" s="41">
        <f>IF(Table2[[#This Row],[Customer Segment]]=Introduction!$D$45,1,0)</f>
        <v>0</v>
      </c>
      <c r="P1594" s="41">
        <f>IF(Table2[[#This Row],[Customer Segment]]=Introduction!$D$42,1,0)</f>
        <v>0</v>
      </c>
      <c r="Q1594" s="41">
        <f>IF(Table2[[#This Row],[Customer Segment]]=Introduction!$D$44,1,0)</f>
        <v>0</v>
      </c>
      <c r="R1594" s="34">
        <v>35.35</v>
      </c>
      <c r="S15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452.64471321961395</v>
      </c>
    </row>
    <row r="1595" spans="1:19" x14ac:dyDescent="0.2">
      <c r="A1595" s="1" t="s">
        <v>1</v>
      </c>
      <c r="B1595" s="1" t="s">
        <v>14</v>
      </c>
      <c r="C1595" s="1" t="s">
        <v>70</v>
      </c>
      <c r="D1595" s="39">
        <v>0.01</v>
      </c>
      <c r="E1595" s="39">
        <v>15.67</v>
      </c>
      <c r="F1595" s="39">
        <v>1.39</v>
      </c>
      <c r="G1595" s="39">
        <v>0.38</v>
      </c>
      <c r="H1595" s="39">
        <v>171.26490000000001</v>
      </c>
      <c r="I1595" s="42">
        <f>IF(Table2[[#This Row],[Order Priority]]=Introduction!$B$42,1,0)</f>
        <v>1</v>
      </c>
      <c r="J1595" s="42">
        <f>IF(Table2[[#This Row],[Order Priority]]=Introduction!$B$43,1,0)</f>
        <v>0</v>
      </c>
      <c r="K1595" s="42">
        <f>IF(Table2[[#This Row],[Order Priority]]=Introduction!$B$44,1,0)</f>
        <v>0</v>
      </c>
      <c r="L1595" s="42">
        <f>IF(Table2[[#This Row],[Order Priority]]=Introduction!$B$45,1,0)</f>
        <v>0</v>
      </c>
      <c r="M1595" s="42">
        <f>IF(Table2[[#This Row],[Ship Mode]]=Introduction!$C$42,1,0)</f>
        <v>0</v>
      </c>
      <c r="N1595" s="41">
        <f>IF(Table2[[#This Row],[Ship Mode]]=Introduction!$C$44,1,0)</f>
        <v>1</v>
      </c>
      <c r="O1595" s="41">
        <f>IF(Table2[[#This Row],[Customer Segment]]=Introduction!$D$45,1,0)</f>
        <v>0</v>
      </c>
      <c r="P1595" s="41">
        <f>IF(Table2[[#This Row],[Customer Segment]]=Introduction!$D$42,1,0)</f>
        <v>0</v>
      </c>
      <c r="Q1595" s="41">
        <f>IF(Table2[[#This Row],[Customer Segment]]=Introduction!$D$44,1,0)</f>
        <v>0</v>
      </c>
      <c r="R1595" s="1">
        <v>248.21</v>
      </c>
      <c r="S15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499.11814402793755</v>
      </c>
    </row>
    <row r="1596" spans="1:19" x14ac:dyDescent="0.2">
      <c r="A1596" s="1" t="s">
        <v>1</v>
      </c>
      <c r="B1596" s="1" t="s">
        <v>14</v>
      </c>
      <c r="C1596" s="1" t="s">
        <v>15</v>
      </c>
      <c r="D1596" s="37">
        <v>0.02</v>
      </c>
      <c r="E1596" s="37">
        <v>5.58</v>
      </c>
      <c r="F1596" s="37">
        <v>2.99</v>
      </c>
      <c r="G1596" s="37">
        <v>0.37</v>
      </c>
      <c r="H1596" s="37">
        <v>689.32799999999997</v>
      </c>
      <c r="I1596" s="42">
        <f>IF(Table2[[#This Row],[Order Priority]]=Introduction!$B$42,1,0)</f>
        <v>1</v>
      </c>
      <c r="J1596" s="42">
        <f>IF(Table2[[#This Row],[Order Priority]]=Introduction!$B$43,1,0)</f>
        <v>0</v>
      </c>
      <c r="K1596" s="42">
        <f>IF(Table2[[#This Row],[Order Priority]]=Introduction!$B$44,1,0)</f>
        <v>0</v>
      </c>
      <c r="L1596" s="42">
        <f>IF(Table2[[#This Row],[Order Priority]]=Introduction!$B$45,1,0)</f>
        <v>0</v>
      </c>
      <c r="M1596" s="42">
        <f>IF(Table2[[#This Row],[Ship Mode]]=Introduction!$C$42,1,0)</f>
        <v>0</v>
      </c>
      <c r="N1596" s="41">
        <f>IF(Table2[[#This Row],[Ship Mode]]=Introduction!$C$44,1,0)</f>
        <v>1</v>
      </c>
      <c r="O1596" s="41">
        <f>IF(Table2[[#This Row],[Customer Segment]]=Introduction!$D$45,1,0)</f>
        <v>0</v>
      </c>
      <c r="P1596" s="41">
        <f>IF(Table2[[#This Row],[Customer Segment]]=Introduction!$D$42,1,0)</f>
        <v>1</v>
      </c>
      <c r="Q1596" s="41">
        <f>IF(Table2[[#This Row],[Customer Segment]]=Introduction!$D$44,1,0)</f>
        <v>0</v>
      </c>
      <c r="R1596" s="34">
        <v>236.83</v>
      </c>
      <c r="S15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998.38132625915887</v>
      </c>
    </row>
    <row r="1597" spans="1:19" x14ac:dyDescent="0.2">
      <c r="A1597" s="1" t="s">
        <v>1</v>
      </c>
      <c r="B1597" s="1" t="s">
        <v>14</v>
      </c>
      <c r="C1597" s="1" t="s">
        <v>15</v>
      </c>
      <c r="D1597" s="39">
        <v>0.02</v>
      </c>
      <c r="E1597" s="39">
        <v>54.1</v>
      </c>
      <c r="F1597" s="39">
        <v>19.989999999999998</v>
      </c>
      <c r="G1597" s="39">
        <v>0.59</v>
      </c>
      <c r="H1597" s="39">
        <v>-33.585999999999999</v>
      </c>
      <c r="I1597" s="42">
        <f>IF(Table2[[#This Row],[Order Priority]]=Introduction!$B$42,1,0)</f>
        <v>1</v>
      </c>
      <c r="J1597" s="42">
        <f>IF(Table2[[#This Row],[Order Priority]]=Introduction!$B$43,1,0)</f>
        <v>0</v>
      </c>
      <c r="K1597" s="42">
        <f>IF(Table2[[#This Row],[Order Priority]]=Introduction!$B$44,1,0)</f>
        <v>0</v>
      </c>
      <c r="L1597" s="42">
        <f>IF(Table2[[#This Row],[Order Priority]]=Introduction!$B$45,1,0)</f>
        <v>0</v>
      </c>
      <c r="M1597" s="42">
        <f>IF(Table2[[#This Row],[Ship Mode]]=Introduction!$C$42,1,0)</f>
        <v>0</v>
      </c>
      <c r="N1597" s="41">
        <f>IF(Table2[[#This Row],[Ship Mode]]=Introduction!$C$44,1,0)</f>
        <v>1</v>
      </c>
      <c r="O1597" s="41">
        <f>IF(Table2[[#This Row],[Customer Segment]]=Introduction!$D$45,1,0)</f>
        <v>0</v>
      </c>
      <c r="P1597" s="41">
        <f>IF(Table2[[#This Row],[Customer Segment]]=Introduction!$D$42,1,0)</f>
        <v>1</v>
      </c>
      <c r="Q1597" s="41">
        <f>IF(Table2[[#This Row],[Customer Segment]]=Introduction!$D$44,1,0)</f>
        <v>0</v>
      </c>
      <c r="R1597" s="1">
        <v>1944.87</v>
      </c>
      <c r="S15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1062.8497917383952</v>
      </c>
    </row>
    <row r="1598" spans="1:19" x14ac:dyDescent="0.2">
      <c r="A1598" s="1" t="s">
        <v>1</v>
      </c>
      <c r="B1598" s="1" t="s">
        <v>14</v>
      </c>
      <c r="C1598" s="1" t="s">
        <v>3</v>
      </c>
      <c r="D1598" s="37">
        <v>0.05</v>
      </c>
      <c r="E1598" s="37">
        <v>2.62</v>
      </c>
      <c r="F1598" s="37">
        <v>0.8</v>
      </c>
      <c r="G1598" s="37">
        <v>0.39</v>
      </c>
      <c r="H1598" s="37">
        <v>12.71</v>
      </c>
      <c r="I1598" s="42">
        <f>IF(Table2[[#This Row],[Order Priority]]=Introduction!$B$42,1,0)</f>
        <v>1</v>
      </c>
      <c r="J1598" s="42">
        <f>IF(Table2[[#This Row],[Order Priority]]=Introduction!$B$43,1,0)</f>
        <v>0</v>
      </c>
      <c r="K1598" s="42">
        <f>IF(Table2[[#This Row],[Order Priority]]=Introduction!$B$44,1,0)</f>
        <v>0</v>
      </c>
      <c r="L1598" s="42">
        <f>IF(Table2[[#This Row],[Order Priority]]=Introduction!$B$45,1,0)</f>
        <v>0</v>
      </c>
      <c r="M1598" s="42">
        <f>IF(Table2[[#This Row],[Ship Mode]]=Introduction!$C$42,1,0)</f>
        <v>0</v>
      </c>
      <c r="N1598" s="41">
        <f>IF(Table2[[#This Row],[Ship Mode]]=Introduction!$C$44,1,0)</f>
        <v>1</v>
      </c>
      <c r="O1598" s="41">
        <f>IF(Table2[[#This Row],[Customer Segment]]=Introduction!$D$45,1,0)</f>
        <v>1</v>
      </c>
      <c r="P1598" s="41">
        <f>IF(Table2[[#This Row],[Customer Segment]]=Introduction!$D$42,1,0)</f>
        <v>0</v>
      </c>
      <c r="Q1598" s="41">
        <f>IF(Table2[[#This Row],[Customer Segment]]=Introduction!$D$44,1,0)</f>
        <v>0</v>
      </c>
      <c r="R1598" s="34">
        <v>21.41</v>
      </c>
      <c r="S15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252.40037907206448</v>
      </c>
    </row>
    <row r="1599" spans="1:19" x14ac:dyDescent="0.2">
      <c r="A1599" s="1" t="s">
        <v>23</v>
      </c>
      <c r="B1599" s="1" t="s">
        <v>14</v>
      </c>
      <c r="C1599" s="1" t="s">
        <v>3</v>
      </c>
      <c r="D1599" s="39">
        <v>0.01</v>
      </c>
      <c r="E1599" s="39">
        <v>5.94</v>
      </c>
      <c r="F1599" s="39">
        <v>9.92</v>
      </c>
      <c r="G1599" s="39">
        <v>0.38</v>
      </c>
      <c r="H1599" s="39">
        <v>-256.51900000000001</v>
      </c>
      <c r="I1599" s="42">
        <f>IF(Table2[[#This Row],[Order Priority]]=Introduction!$B$42,1,0)</f>
        <v>0</v>
      </c>
      <c r="J1599" s="42">
        <f>IF(Table2[[#This Row],[Order Priority]]=Introduction!$B$43,1,0)</f>
        <v>0</v>
      </c>
      <c r="K1599" s="42">
        <f>IF(Table2[[#This Row],[Order Priority]]=Introduction!$B$44,1,0)</f>
        <v>1</v>
      </c>
      <c r="L1599" s="42">
        <f>IF(Table2[[#This Row],[Order Priority]]=Introduction!$B$45,1,0)</f>
        <v>0</v>
      </c>
      <c r="M1599" s="42">
        <f>IF(Table2[[#This Row],[Ship Mode]]=Introduction!$C$42,1,0)</f>
        <v>0</v>
      </c>
      <c r="N1599" s="41">
        <f>IF(Table2[[#This Row],[Ship Mode]]=Introduction!$C$44,1,0)</f>
        <v>1</v>
      </c>
      <c r="O1599" s="41">
        <f>IF(Table2[[#This Row],[Customer Segment]]=Introduction!$D$45,1,0)</f>
        <v>1</v>
      </c>
      <c r="P1599" s="41">
        <f>IF(Table2[[#This Row],[Customer Segment]]=Introduction!$D$42,1,0)</f>
        <v>0</v>
      </c>
      <c r="Q1599" s="41">
        <f>IF(Table2[[#This Row],[Customer Segment]]=Introduction!$D$44,1,0)</f>
        <v>0</v>
      </c>
      <c r="R1599" s="1">
        <v>79.930000000000007</v>
      </c>
      <c r="S15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47.05474729967402</v>
      </c>
    </row>
    <row r="1600" spans="1:19" x14ac:dyDescent="0.2">
      <c r="A1600" s="1" t="s">
        <v>23</v>
      </c>
      <c r="B1600" s="1" t="s">
        <v>14</v>
      </c>
      <c r="C1600" s="1" t="s">
        <v>3</v>
      </c>
      <c r="D1600" s="37">
        <v>0.02</v>
      </c>
      <c r="E1600" s="37">
        <v>125.99</v>
      </c>
      <c r="F1600" s="37">
        <v>3</v>
      </c>
      <c r="G1600" s="37">
        <v>0.59</v>
      </c>
      <c r="H1600" s="37">
        <v>398.358</v>
      </c>
      <c r="I1600" s="42">
        <f>IF(Table2[[#This Row],[Order Priority]]=Introduction!$B$42,1,0)</f>
        <v>0</v>
      </c>
      <c r="J1600" s="42">
        <f>IF(Table2[[#This Row],[Order Priority]]=Introduction!$B$43,1,0)</f>
        <v>0</v>
      </c>
      <c r="K1600" s="42">
        <f>IF(Table2[[#This Row],[Order Priority]]=Introduction!$B$44,1,0)</f>
        <v>1</v>
      </c>
      <c r="L1600" s="42">
        <f>IF(Table2[[#This Row],[Order Priority]]=Introduction!$B$45,1,0)</f>
        <v>0</v>
      </c>
      <c r="M1600" s="42">
        <f>IF(Table2[[#This Row],[Ship Mode]]=Introduction!$C$42,1,0)</f>
        <v>0</v>
      </c>
      <c r="N1600" s="41">
        <f>IF(Table2[[#This Row],[Ship Mode]]=Introduction!$C$44,1,0)</f>
        <v>1</v>
      </c>
      <c r="O1600" s="41">
        <f>IF(Table2[[#This Row],[Customer Segment]]=Introduction!$D$45,1,0)</f>
        <v>1</v>
      </c>
      <c r="P1600" s="41">
        <f>IF(Table2[[#This Row],[Customer Segment]]=Introduction!$D$42,1,0)</f>
        <v>0</v>
      </c>
      <c r="Q1600" s="41">
        <f>IF(Table2[[#This Row],[Customer Segment]]=Introduction!$D$44,1,0)</f>
        <v>0</v>
      </c>
      <c r="R1600" s="34">
        <v>873.18</v>
      </c>
      <c r="S16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1070.4793253915634</v>
      </c>
    </row>
    <row r="1601" spans="1:19" x14ac:dyDescent="0.2">
      <c r="A1601" s="1" t="s">
        <v>1</v>
      </c>
      <c r="B1601" s="1" t="s">
        <v>14</v>
      </c>
      <c r="C1601" s="1" t="s">
        <v>47</v>
      </c>
      <c r="D1601" s="39">
        <v>0.04</v>
      </c>
      <c r="E1601" s="39">
        <v>37.700000000000003</v>
      </c>
      <c r="F1601" s="39">
        <v>2.99</v>
      </c>
      <c r="G1601" s="39">
        <v>0.35</v>
      </c>
      <c r="H1601" s="39">
        <v>299.6739</v>
      </c>
      <c r="I1601" s="42">
        <f>IF(Table2[[#This Row],[Order Priority]]=Introduction!$B$42,1,0)</f>
        <v>1</v>
      </c>
      <c r="J1601" s="42">
        <f>IF(Table2[[#This Row],[Order Priority]]=Introduction!$B$43,1,0)</f>
        <v>0</v>
      </c>
      <c r="K1601" s="42">
        <f>IF(Table2[[#This Row],[Order Priority]]=Introduction!$B$44,1,0)</f>
        <v>0</v>
      </c>
      <c r="L1601" s="42">
        <f>IF(Table2[[#This Row],[Order Priority]]=Introduction!$B$45,1,0)</f>
        <v>0</v>
      </c>
      <c r="M1601" s="42">
        <f>IF(Table2[[#This Row],[Ship Mode]]=Introduction!$C$42,1,0)</f>
        <v>0</v>
      </c>
      <c r="N1601" s="41">
        <f>IF(Table2[[#This Row],[Ship Mode]]=Introduction!$C$44,1,0)</f>
        <v>1</v>
      </c>
      <c r="O1601" s="41">
        <f>IF(Table2[[#This Row],[Customer Segment]]=Introduction!$D$45,1,0)</f>
        <v>0</v>
      </c>
      <c r="P1601" s="41">
        <f>IF(Table2[[#This Row],[Customer Segment]]=Introduction!$D$42,1,0)</f>
        <v>0</v>
      </c>
      <c r="Q1601" s="41">
        <f>IF(Table2[[#This Row],[Customer Segment]]=Introduction!$D$44,1,0)</f>
        <v>1</v>
      </c>
      <c r="R1601" s="1">
        <v>434.31</v>
      </c>
      <c r="S16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729.53750747472009</v>
      </c>
    </row>
    <row r="1602" spans="1:19" x14ac:dyDescent="0.2">
      <c r="A1602" s="1" t="s">
        <v>1</v>
      </c>
      <c r="B1602" s="1" t="s">
        <v>14</v>
      </c>
      <c r="C1602" s="1" t="s">
        <v>47</v>
      </c>
      <c r="D1602" s="37">
        <v>0.01</v>
      </c>
      <c r="E1602" s="37">
        <v>55.99</v>
      </c>
      <c r="F1602" s="37">
        <v>5</v>
      </c>
      <c r="G1602" s="37">
        <v>0.83</v>
      </c>
      <c r="H1602" s="37">
        <v>-235.89500000000001</v>
      </c>
      <c r="I1602" s="42">
        <f>IF(Table2[[#This Row],[Order Priority]]=Introduction!$B$42,1,0)</f>
        <v>1</v>
      </c>
      <c r="J1602" s="42">
        <f>IF(Table2[[#This Row],[Order Priority]]=Introduction!$B$43,1,0)</f>
        <v>0</v>
      </c>
      <c r="K1602" s="42">
        <f>IF(Table2[[#This Row],[Order Priority]]=Introduction!$B$44,1,0)</f>
        <v>0</v>
      </c>
      <c r="L1602" s="42">
        <f>IF(Table2[[#This Row],[Order Priority]]=Introduction!$B$45,1,0)</f>
        <v>0</v>
      </c>
      <c r="M1602" s="42">
        <f>IF(Table2[[#This Row],[Ship Mode]]=Introduction!$C$42,1,0)</f>
        <v>0</v>
      </c>
      <c r="N1602" s="41">
        <f>IF(Table2[[#This Row],[Ship Mode]]=Introduction!$C$44,1,0)</f>
        <v>1</v>
      </c>
      <c r="O1602" s="41">
        <f>IF(Table2[[#This Row],[Customer Segment]]=Introduction!$D$45,1,0)</f>
        <v>0</v>
      </c>
      <c r="P1602" s="41">
        <f>IF(Table2[[#This Row],[Customer Segment]]=Introduction!$D$42,1,0)</f>
        <v>0</v>
      </c>
      <c r="Q1602" s="41">
        <f>IF(Table2[[#This Row],[Customer Segment]]=Introduction!$D$44,1,0)</f>
        <v>1</v>
      </c>
      <c r="R1602" s="34">
        <v>51.83</v>
      </c>
      <c r="S16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712.75546512413723</v>
      </c>
    </row>
    <row r="1603" spans="1:19" x14ac:dyDescent="0.2">
      <c r="A1603" s="1" t="s">
        <v>1</v>
      </c>
      <c r="B1603" s="1" t="s">
        <v>14</v>
      </c>
      <c r="C1603" s="1" t="s">
        <v>70</v>
      </c>
      <c r="D1603" s="39">
        <v>0.03</v>
      </c>
      <c r="E1603" s="39">
        <v>14.2</v>
      </c>
      <c r="F1603" s="39">
        <v>5.3</v>
      </c>
      <c r="G1603" s="39">
        <v>0.46</v>
      </c>
      <c r="H1603" s="39">
        <v>122.21</v>
      </c>
      <c r="I1603" s="42">
        <f>IF(Table2[[#This Row],[Order Priority]]=Introduction!$B$42,1,0)</f>
        <v>1</v>
      </c>
      <c r="J1603" s="42">
        <f>IF(Table2[[#This Row],[Order Priority]]=Introduction!$B$43,1,0)</f>
        <v>0</v>
      </c>
      <c r="K1603" s="42">
        <f>IF(Table2[[#This Row],[Order Priority]]=Introduction!$B$44,1,0)</f>
        <v>0</v>
      </c>
      <c r="L1603" s="42">
        <f>IF(Table2[[#This Row],[Order Priority]]=Introduction!$B$45,1,0)</f>
        <v>0</v>
      </c>
      <c r="M1603" s="42">
        <f>IF(Table2[[#This Row],[Ship Mode]]=Introduction!$C$42,1,0)</f>
        <v>0</v>
      </c>
      <c r="N1603" s="41">
        <f>IF(Table2[[#This Row],[Ship Mode]]=Introduction!$C$44,1,0)</f>
        <v>1</v>
      </c>
      <c r="O1603" s="41">
        <f>IF(Table2[[#This Row],[Customer Segment]]=Introduction!$D$45,1,0)</f>
        <v>0</v>
      </c>
      <c r="P1603" s="41">
        <f>IF(Table2[[#This Row],[Customer Segment]]=Introduction!$D$42,1,0)</f>
        <v>0</v>
      </c>
      <c r="Q1603" s="41">
        <f>IF(Table2[[#This Row],[Customer Segment]]=Introduction!$D$44,1,0)</f>
        <v>0</v>
      </c>
      <c r="R1603" s="1">
        <v>267.2</v>
      </c>
      <c r="S16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605.62666673420995</v>
      </c>
    </row>
    <row r="1604" spans="1:19" x14ac:dyDescent="0.2">
      <c r="A1604" s="1" t="s">
        <v>46</v>
      </c>
      <c r="B1604" s="1" t="s">
        <v>14</v>
      </c>
      <c r="C1604" s="1" t="s">
        <v>70</v>
      </c>
      <c r="D1604" s="37">
        <v>0.02</v>
      </c>
      <c r="E1604" s="37">
        <v>20.99</v>
      </c>
      <c r="F1604" s="37">
        <v>4.8099999999999996</v>
      </c>
      <c r="G1604" s="37">
        <v>0.57999999999999996</v>
      </c>
      <c r="H1604" s="37">
        <v>49.787999999999997</v>
      </c>
      <c r="I1604" s="42">
        <f>IF(Table2[[#This Row],[Order Priority]]=Introduction!$B$42,1,0)</f>
        <v>0</v>
      </c>
      <c r="J1604" s="42">
        <f>IF(Table2[[#This Row],[Order Priority]]=Introduction!$B$43,1,0)</f>
        <v>0</v>
      </c>
      <c r="K1604" s="42">
        <f>IF(Table2[[#This Row],[Order Priority]]=Introduction!$B$44,1,0)</f>
        <v>0</v>
      </c>
      <c r="L1604" s="42">
        <f>IF(Table2[[#This Row],[Order Priority]]=Introduction!$B$45,1,0)</f>
        <v>0</v>
      </c>
      <c r="M1604" s="42">
        <f>IF(Table2[[#This Row],[Ship Mode]]=Introduction!$C$42,1,0)</f>
        <v>0</v>
      </c>
      <c r="N1604" s="41">
        <f>IF(Table2[[#This Row],[Ship Mode]]=Introduction!$C$44,1,0)</f>
        <v>1</v>
      </c>
      <c r="O1604" s="41">
        <f>IF(Table2[[#This Row],[Customer Segment]]=Introduction!$D$45,1,0)</f>
        <v>0</v>
      </c>
      <c r="P1604" s="41">
        <f>IF(Table2[[#This Row],[Customer Segment]]=Introduction!$D$42,1,0)</f>
        <v>0</v>
      </c>
      <c r="Q1604" s="41">
        <f>IF(Table2[[#This Row],[Customer Segment]]=Introduction!$D$44,1,0)</f>
        <v>0</v>
      </c>
      <c r="R1604" s="34">
        <v>266.39</v>
      </c>
      <c r="S16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556.56410104937299</v>
      </c>
    </row>
    <row r="1605" spans="1:19" x14ac:dyDescent="0.2">
      <c r="A1605" s="1" t="s">
        <v>46</v>
      </c>
      <c r="B1605" s="1" t="s">
        <v>63</v>
      </c>
      <c r="C1605" s="1" t="s">
        <v>70</v>
      </c>
      <c r="D1605" s="39">
        <v>0.05</v>
      </c>
      <c r="E1605" s="39">
        <v>5.4</v>
      </c>
      <c r="F1605" s="39">
        <v>7.78</v>
      </c>
      <c r="G1605" s="39">
        <v>0.37</v>
      </c>
      <c r="H1605" s="39">
        <v>-132.62950000000001</v>
      </c>
      <c r="I1605" s="42">
        <f>IF(Table2[[#This Row],[Order Priority]]=Introduction!$B$42,1,0)</f>
        <v>0</v>
      </c>
      <c r="J1605" s="42">
        <f>IF(Table2[[#This Row],[Order Priority]]=Introduction!$B$43,1,0)</f>
        <v>0</v>
      </c>
      <c r="K1605" s="42">
        <f>IF(Table2[[#This Row],[Order Priority]]=Introduction!$B$44,1,0)</f>
        <v>0</v>
      </c>
      <c r="L1605" s="42">
        <f>IF(Table2[[#This Row],[Order Priority]]=Introduction!$B$45,1,0)</f>
        <v>0</v>
      </c>
      <c r="M1605" s="42">
        <f>IF(Table2[[#This Row],[Ship Mode]]=Introduction!$C$42,1,0)</f>
        <v>0</v>
      </c>
      <c r="N1605" s="41">
        <f>IF(Table2[[#This Row],[Ship Mode]]=Introduction!$C$44,1,0)</f>
        <v>0</v>
      </c>
      <c r="O1605" s="41">
        <f>IF(Table2[[#This Row],[Customer Segment]]=Introduction!$D$45,1,0)</f>
        <v>0</v>
      </c>
      <c r="P1605" s="41">
        <f>IF(Table2[[#This Row],[Customer Segment]]=Introduction!$D$42,1,0)</f>
        <v>0</v>
      </c>
      <c r="Q1605" s="41">
        <f>IF(Table2[[#This Row],[Customer Segment]]=Introduction!$D$44,1,0)</f>
        <v>0</v>
      </c>
      <c r="R1605" s="1">
        <v>51.82</v>
      </c>
      <c r="S16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126.41687163134696</v>
      </c>
    </row>
    <row r="1606" spans="1:19" x14ac:dyDescent="0.2">
      <c r="A1606" s="1" t="s">
        <v>1</v>
      </c>
      <c r="B1606" s="1" t="s">
        <v>63</v>
      </c>
      <c r="C1606" s="1" t="s">
        <v>70</v>
      </c>
      <c r="D1606" s="37">
        <v>0.02</v>
      </c>
      <c r="E1606" s="37">
        <v>2.58</v>
      </c>
      <c r="F1606" s="37">
        <v>1.3</v>
      </c>
      <c r="G1606" s="37">
        <v>0.59</v>
      </c>
      <c r="H1606" s="37">
        <v>1.1080000000000001</v>
      </c>
      <c r="I1606" s="42">
        <f>IF(Table2[[#This Row],[Order Priority]]=Introduction!$B$42,1,0)</f>
        <v>1</v>
      </c>
      <c r="J1606" s="42">
        <f>IF(Table2[[#This Row],[Order Priority]]=Introduction!$B$43,1,0)</f>
        <v>0</v>
      </c>
      <c r="K1606" s="42">
        <f>IF(Table2[[#This Row],[Order Priority]]=Introduction!$B$44,1,0)</f>
        <v>0</v>
      </c>
      <c r="L1606" s="42">
        <f>IF(Table2[[#This Row],[Order Priority]]=Introduction!$B$45,1,0)</f>
        <v>0</v>
      </c>
      <c r="M1606" s="42">
        <f>IF(Table2[[#This Row],[Ship Mode]]=Introduction!$C$42,1,0)</f>
        <v>0</v>
      </c>
      <c r="N1606" s="41">
        <f>IF(Table2[[#This Row],[Ship Mode]]=Introduction!$C$44,1,0)</f>
        <v>0</v>
      </c>
      <c r="O1606" s="41">
        <f>IF(Table2[[#This Row],[Customer Segment]]=Introduction!$D$45,1,0)</f>
        <v>0</v>
      </c>
      <c r="P1606" s="41">
        <f>IF(Table2[[#This Row],[Customer Segment]]=Introduction!$D$42,1,0)</f>
        <v>0</v>
      </c>
      <c r="Q1606" s="41">
        <f>IF(Table2[[#This Row],[Customer Segment]]=Introduction!$D$44,1,0)</f>
        <v>0</v>
      </c>
      <c r="R1606" s="34">
        <v>109.74</v>
      </c>
      <c r="S16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367.09662854568376</v>
      </c>
    </row>
    <row r="1607" spans="1:19" x14ac:dyDescent="0.2">
      <c r="A1607" s="1" t="s">
        <v>1</v>
      </c>
      <c r="B1607" s="1" t="s">
        <v>14</v>
      </c>
      <c r="C1607" s="1" t="s">
        <v>70</v>
      </c>
      <c r="D1607" s="39">
        <v>0.02</v>
      </c>
      <c r="E1607" s="39">
        <v>65.989999999999995</v>
      </c>
      <c r="F1607" s="39">
        <v>3.9</v>
      </c>
      <c r="G1607" s="39">
        <v>0.55000000000000004</v>
      </c>
      <c r="H1607" s="39">
        <v>1061.3789999999999</v>
      </c>
      <c r="I1607" s="42">
        <f>IF(Table2[[#This Row],[Order Priority]]=Introduction!$B$42,1,0)</f>
        <v>1</v>
      </c>
      <c r="J1607" s="42">
        <f>IF(Table2[[#This Row],[Order Priority]]=Introduction!$B$43,1,0)</f>
        <v>0</v>
      </c>
      <c r="K1607" s="42">
        <f>IF(Table2[[#This Row],[Order Priority]]=Introduction!$B$44,1,0)</f>
        <v>0</v>
      </c>
      <c r="L1607" s="42">
        <f>IF(Table2[[#This Row],[Order Priority]]=Introduction!$B$45,1,0)</f>
        <v>0</v>
      </c>
      <c r="M1607" s="42">
        <f>IF(Table2[[#This Row],[Ship Mode]]=Introduction!$C$42,1,0)</f>
        <v>0</v>
      </c>
      <c r="N1607" s="41">
        <f>IF(Table2[[#This Row],[Ship Mode]]=Introduction!$C$44,1,0)</f>
        <v>1</v>
      </c>
      <c r="O1607" s="41">
        <f>IF(Table2[[#This Row],[Customer Segment]]=Introduction!$D$45,1,0)</f>
        <v>0</v>
      </c>
      <c r="P1607" s="41">
        <f>IF(Table2[[#This Row],[Customer Segment]]=Introduction!$D$42,1,0)</f>
        <v>0</v>
      </c>
      <c r="Q1607" s="41">
        <f>IF(Table2[[#This Row],[Customer Segment]]=Introduction!$D$44,1,0)</f>
        <v>0</v>
      </c>
      <c r="R1607" s="1">
        <v>1543.55</v>
      </c>
      <c r="S16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1772.346898407613</v>
      </c>
    </row>
    <row r="1608" spans="1:19" x14ac:dyDescent="0.2">
      <c r="A1608" s="1" t="s">
        <v>1</v>
      </c>
      <c r="B1608" s="1" t="s">
        <v>14</v>
      </c>
      <c r="C1608" s="1" t="s">
        <v>70</v>
      </c>
      <c r="D1608" s="37">
        <v>0.03</v>
      </c>
      <c r="E1608" s="37">
        <v>5.98</v>
      </c>
      <c r="F1608" s="37">
        <v>5.35</v>
      </c>
      <c r="G1608" s="37">
        <v>0.4</v>
      </c>
      <c r="H1608" s="37">
        <v>-23.5</v>
      </c>
      <c r="I1608" s="42">
        <f>IF(Table2[[#This Row],[Order Priority]]=Introduction!$B$42,1,0)</f>
        <v>1</v>
      </c>
      <c r="J1608" s="42">
        <f>IF(Table2[[#This Row],[Order Priority]]=Introduction!$B$43,1,0)</f>
        <v>0</v>
      </c>
      <c r="K1608" s="42">
        <f>IF(Table2[[#This Row],[Order Priority]]=Introduction!$B$44,1,0)</f>
        <v>0</v>
      </c>
      <c r="L1608" s="42">
        <f>IF(Table2[[#This Row],[Order Priority]]=Introduction!$B$45,1,0)</f>
        <v>0</v>
      </c>
      <c r="M1608" s="42">
        <f>IF(Table2[[#This Row],[Ship Mode]]=Introduction!$C$42,1,0)</f>
        <v>0</v>
      </c>
      <c r="N1608" s="41">
        <f>IF(Table2[[#This Row],[Ship Mode]]=Introduction!$C$44,1,0)</f>
        <v>1</v>
      </c>
      <c r="O1608" s="41">
        <f>IF(Table2[[#This Row],[Customer Segment]]=Introduction!$D$45,1,0)</f>
        <v>0</v>
      </c>
      <c r="P1608" s="41">
        <f>IF(Table2[[#This Row],[Customer Segment]]=Introduction!$D$42,1,0)</f>
        <v>0</v>
      </c>
      <c r="Q1608" s="41">
        <f>IF(Table2[[#This Row],[Customer Segment]]=Introduction!$D$44,1,0)</f>
        <v>0</v>
      </c>
      <c r="R1608" s="34">
        <v>107.08</v>
      </c>
      <c r="S16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382.17211070553645</v>
      </c>
    </row>
    <row r="1609" spans="1:19" x14ac:dyDescent="0.2">
      <c r="A1609" s="1" t="s">
        <v>1</v>
      </c>
      <c r="B1609" s="1" t="s">
        <v>14</v>
      </c>
      <c r="C1609" s="1" t="s">
        <v>15</v>
      </c>
      <c r="D1609" s="39">
        <v>0.03</v>
      </c>
      <c r="E1609" s="39">
        <v>17.7</v>
      </c>
      <c r="F1609" s="39">
        <v>9.4700000000000006</v>
      </c>
      <c r="G1609" s="39">
        <v>0.59</v>
      </c>
      <c r="H1609" s="39">
        <v>28.182600000000001</v>
      </c>
      <c r="I1609" s="42">
        <f>IF(Table2[[#This Row],[Order Priority]]=Introduction!$B$42,1,0)</f>
        <v>1</v>
      </c>
      <c r="J1609" s="42">
        <f>IF(Table2[[#This Row],[Order Priority]]=Introduction!$B$43,1,0)</f>
        <v>0</v>
      </c>
      <c r="K1609" s="42">
        <f>IF(Table2[[#This Row],[Order Priority]]=Introduction!$B$44,1,0)</f>
        <v>0</v>
      </c>
      <c r="L1609" s="42">
        <f>IF(Table2[[#This Row],[Order Priority]]=Introduction!$B$45,1,0)</f>
        <v>0</v>
      </c>
      <c r="M1609" s="42">
        <f>IF(Table2[[#This Row],[Ship Mode]]=Introduction!$C$42,1,0)</f>
        <v>0</v>
      </c>
      <c r="N1609" s="41">
        <f>IF(Table2[[#This Row],[Ship Mode]]=Introduction!$C$44,1,0)</f>
        <v>1</v>
      </c>
      <c r="O1609" s="41">
        <f>IF(Table2[[#This Row],[Customer Segment]]=Introduction!$D$45,1,0)</f>
        <v>0</v>
      </c>
      <c r="P1609" s="41">
        <f>IF(Table2[[#This Row],[Customer Segment]]=Introduction!$D$42,1,0)</f>
        <v>1</v>
      </c>
      <c r="Q1609" s="41">
        <f>IF(Table2[[#This Row],[Customer Segment]]=Introduction!$D$44,1,0)</f>
        <v>0</v>
      </c>
      <c r="R1609" s="1">
        <v>201.77</v>
      </c>
      <c r="S16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714.68053584915674</v>
      </c>
    </row>
    <row r="1610" spans="1:19" x14ac:dyDescent="0.2">
      <c r="A1610" s="1" t="s">
        <v>13</v>
      </c>
      <c r="B1610" s="1" t="s">
        <v>14</v>
      </c>
      <c r="C1610" s="1" t="s">
        <v>70</v>
      </c>
      <c r="D1610" s="37">
        <v>0.06</v>
      </c>
      <c r="E1610" s="37">
        <v>43.57</v>
      </c>
      <c r="F1610" s="37">
        <v>16.36</v>
      </c>
      <c r="G1610" s="37">
        <v>0.55000000000000004</v>
      </c>
      <c r="H1610" s="37">
        <v>-38.808</v>
      </c>
      <c r="I1610" s="42">
        <f>IF(Table2[[#This Row],[Order Priority]]=Introduction!$B$42,1,0)</f>
        <v>0</v>
      </c>
      <c r="J1610" s="42">
        <f>IF(Table2[[#This Row],[Order Priority]]=Introduction!$B$43,1,0)</f>
        <v>1</v>
      </c>
      <c r="K1610" s="42">
        <f>IF(Table2[[#This Row],[Order Priority]]=Introduction!$B$44,1,0)</f>
        <v>0</v>
      </c>
      <c r="L1610" s="42">
        <f>IF(Table2[[#This Row],[Order Priority]]=Introduction!$B$45,1,0)</f>
        <v>0</v>
      </c>
      <c r="M1610" s="42">
        <f>IF(Table2[[#This Row],[Ship Mode]]=Introduction!$C$42,1,0)</f>
        <v>0</v>
      </c>
      <c r="N1610" s="41">
        <f>IF(Table2[[#This Row],[Ship Mode]]=Introduction!$C$44,1,0)</f>
        <v>1</v>
      </c>
      <c r="O1610" s="41">
        <f>IF(Table2[[#This Row],[Customer Segment]]=Introduction!$D$45,1,0)</f>
        <v>0</v>
      </c>
      <c r="P1610" s="41">
        <f>IF(Table2[[#This Row],[Customer Segment]]=Introduction!$D$42,1,0)</f>
        <v>0</v>
      </c>
      <c r="Q1610" s="41">
        <f>IF(Table2[[#This Row],[Customer Segment]]=Introduction!$D$44,1,0)</f>
        <v>0</v>
      </c>
      <c r="R1610" s="34">
        <v>710.16</v>
      </c>
      <c r="S16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600.93431342968074</v>
      </c>
    </row>
    <row r="1611" spans="1:19" x14ac:dyDescent="0.2">
      <c r="A1611" s="1" t="s">
        <v>23</v>
      </c>
      <c r="B1611" s="1" t="s">
        <v>14</v>
      </c>
      <c r="C1611" s="1" t="s">
        <v>70</v>
      </c>
      <c r="D1611" s="39">
        <v>0.03</v>
      </c>
      <c r="E1611" s="39">
        <v>5.85</v>
      </c>
      <c r="F1611" s="39">
        <v>2.27</v>
      </c>
      <c r="G1611" s="39">
        <v>0.56000000000000005</v>
      </c>
      <c r="H1611" s="39">
        <v>-5.08</v>
      </c>
      <c r="I1611" s="42">
        <f>IF(Table2[[#This Row],[Order Priority]]=Introduction!$B$42,1,0)</f>
        <v>0</v>
      </c>
      <c r="J1611" s="42">
        <f>IF(Table2[[#This Row],[Order Priority]]=Introduction!$B$43,1,0)</f>
        <v>0</v>
      </c>
      <c r="K1611" s="42">
        <f>IF(Table2[[#This Row],[Order Priority]]=Introduction!$B$44,1,0)</f>
        <v>1</v>
      </c>
      <c r="L1611" s="42">
        <f>IF(Table2[[#This Row],[Order Priority]]=Introduction!$B$45,1,0)</f>
        <v>0</v>
      </c>
      <c r="M1611" s="42">
        <f>IF(Table2[[#This Row],[Ship Mode]]=Introduction!$C$42,1,0)</f>
        <v>0</v>
      </c>
      <c r="N1611" s="41">
        <f>IF(Table2[[#This Row],[Ship Mode]]=Introduction!$C$44,1,0)</f>
        <v>1</v>
      </c>
      <c r="O1611" s="41">
        <f>IF(Table2[[#This Row],[Customer Segment]]=Introduction!$D$45,1,0)</f>
        <v>0</v>
      </c>
      <c r="P1611" s="41">
        <f>IF(Table2[[#This Row],[Customer Segment]]=Introduction!$D$42,1,0)</f>
        <v>0</v>
      </c>
      <c r="Q1611" s="41">
        <f>IF(Table2[[#This Row],[Customer Segment]]=Introduction!$D$44,1,0)</f>
        <v>0</v>
      </c>
      <c r="R1611" s="1">
        <v>41.4</v>
      </c>
      <c r="S16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238.24468875555263</v>
      </c>
    </row>
    <row r="1612" spans="1:19" x14ac:dyDescent="0.2">
      <c r="A1612" s="1" t="s">
        <v>92</v>
      </c>
      <c r="B1612" s="1" t="s">
        <v>14</v>
      </c>
      <c r="C1612" s="1" t="s">
        <v>3</v>
      </c>
      <c r="D1612" s="37">
        <v>0.01</v>
      </c>
      <c r="E1612" s="37">
        <v>35.94</v>
      </c>
      <c r="F1612" s="37">
        <v>6.66</v>
      </c>
      <c r="G1612" s="37">
        <v>0.4</v>
      </c>
      <c r="H1612" s="37">
        <v>261.87569999999999</v>
      </c>
      <c r="I1612" s="42">
        <f>IF(Table2[[#This Row],[Order Priority]]=Introduction!$B$42,1,0)</f>
        <v>0</v>
      </c>
      <c r="J1612" s="42">
        <f>IF(Table2[[#This Row],[Order Priority]]=Introduction!$B$43,1,0)</f>
        <v>0</v>
      </c>
      <c r="K1612" s="42">
        <f>IF(Table2[[#This Row],[Order Priority]]=Introduction!$B$44,1,0)</f>
        <v>0</v>
      </c>
      <c r="L1612" s="42">
        <f>IF(Table2[[#This Row],[Order Priority]]=Introduction!$B$45,1,0)</f>
        <v>1</v>
      </c>
      <c r="M1612" s="42">
        <f>IF(Table2[[#This Row],[Ship Mode]]=Introduction!$C$42,1,0)</f>
        <v>0</v>
      </c>
      <c r="N1612" s="41">
        <f>IF(Table2[[#This Row],[Ship Mode]]=Introduction!$C$44,1,0)</f>
        <v>1</v>
      </c>
      <c r="O1612" s="41">
        <f>IF(Table2[[#This Row],[Customer Segment]]=Introduction!$D$45,1,0)</f>
        <v>1</v>
      </c>
      <c r="P1612" s="41">
        <f>IF(Table2[[#This Row],[Customer Segment]]=Introduction!$D$42,1,0)</f>
        <v>0</v>
      </c>
      <c r="Q1612" s="41">
        <f>IF(Table2[[#This Row],[Customer Segment]]=Introduction!$D$44,1,0)</f>
        <v>0</v>
      </c>
      <c r="R1612" s="34">
        <v>379.53</v>
      </c>
      <c r="S16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531.41372889183344</v>
      </c>
    </row>
    <row r="1613" spans="1:19" x14ac:dyDescent="0.2">
      <c r="A1613" s="1" t="s">
        <v>92</v>
      </c>
      <c r="B1613" s="1" t="s">
        <v>14</v>
      </c>
      <c r="C1613" s="1" t="s">
        <v>15</v>
      </c>
      <c r="D1613" s="39">
        <v>7.0000000000000007E-2</v>
      </c>
      <c r="E1613" s="39">
        <v>60.97</v>
      </c>
      <c r="F1613" s="39">
        <v>4.5</v>
      </c>
      <c r="G1613" s="39">
        <v>0.56000000000000005</v>
      </c>
      <c r="H1613" s="39">
        <v>-41.77</v>
      </c>
      <c r="I1613" s="42">
        <f>IF(Table2[[#This Row],[Order Priority]]=Introduction!$B$42,1,0)</f>
        <v>0</v>
      </c>
      <c r="J1613" s="42">
        <f>IF(Table2[[#This Row],[Order Priority]]=Introduction!$B$43,1,0)</f>
        <v>0</v>
      </c>
      <c r="K1613" s="42">
        <f>IF(Table2[[#This Row],[Order Priority]]=Introduction!$B$44,1,0)</f>
        <v>0</v>
      </c>
      <c r="L1613" s="42">
        <f>IF(Table2[[#This Row],[Order Priority]]=Introduction!$B$45,1,0)</f>
        <v>1</v>
      </c>
      <c r="M1613" s="42">
        <f>IF(Table2[[#This Row],[Ship Mode]]=Introduction!$C$42,1,0)</f>
        <v>0</v>
      </c>
      <c r="N1613" s="41">
        <f>IF(Table2[[#This Row],[Ship Mode]]=Introduction!$C$44,1,0)</f>
        <v>1</v>
      </c>
      <c r="O1613" s="41">
        <f>IF(Table2[[#This Row],[Customer Segment]]=Introduction!$D$45,1,0)</f>
        <v>0</v>
      </c>
      <c r="P1613" s="41">
        <f>IF(Table2[[#This Row],[Customer Segment]]=Introduction!$D$42,1,0)</f>
        <v>1</v>
      </c>
      <c r="Q1613" s="41">
        <f>IF(Table2[[#This Row],[Customer Segment]]=Introduction!$D$44,1,0)</f>
        <v>0</v>
      </c>
      <c r="R1613" s="1">
        <v>57.84</v>
      </c>
      <c r="S16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312.63506078878544</v>
      </c>
    </row>
    <row r="1614" spans="1:19" x14ac:dyDescent="0.2">
      <c r="A1614" s="1" t="s">
        <v>92</v>
      </c>
      <c r="B1614" s="1" t="s">
        <v>14</v>
      </c>
      <c r="C1614" s="1" t="s">
        <v>15</v>
      </c>
      <c r="D1614" s="37">
        <v>0</v>
      </c>
      <c r="E1614" s="37">
        <v>90.98</v>
      </c>
      <c r="F1614" s="37">
        <v>56.2</v>
      </c>
      <c r="G1614" s="37">
        <v>0.74</v>
      </c>
      <c r="H1614" s="37">
        <v>-1014.11</v>
      </c>
      <c r="I1614" s="42">
        <f>IF(Table2[[#This Row],[Order Priority]]=Introduction!$B$42,1,0)</f>
        <v>0</v>
      </c>
      <c r="J1614" s="42">
        <f>IF(Table2[[#This Row],[Order Priority]]=Introduction!$B$43,1,0)</f>
        <v>0</v>
      </c>
      <c r="K1614" s="42">
        <f>IF(Table2[[#This Row],[Order Priority]]=Introduction!$B$44,1,0)</f>
        <v>0</v>
      </c>
      <c r="L1614" s="42">
        <f>IF(Table2[[#This Row],[Order Priority]]=Introduction!$B$45,1,0)</f>
        <v>1</v>
      </c>
      <c r="M1614" s="42">
        <f>IF(Table2[[#This Row],[Ship Mode]]=Introduction!$C$42,1,0)</f>
        <v>0</v>
      </c>
      <c r="N1614" s="41">
        <f>IF(Table2[[#This Row],[Ship Mode]]=Introduction!$C$44,1,0)</f>
        <v>1</v>
      </c>
      <c r="O1614" s="41">
        <f>IF(Table2[[#This Row],[Customer Segment]]=Introduction!$D$45,1,0)</f>
        <v>0</v>
      </c>
      <c r="P1614" s="41">
        <f>IF(Table2[[#This Row],[Customer Segment]]=Introduction!$D$42,1,0)</f>
        <v>1</v>
      </c>
      <c r="Q1614" s="41">
        <f>IF(Table2[[#This Row],[Customer Segment]]=Introduction!$D$44,1,0)</f>
        <v>0</v>
      </c>
      <c r="R1614" s="34">
        <v>1425.71</v>
      </c>
      <c r="S16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1035.786449367321</v>
      </c>
    </row>
    <row r="1615" spans="1:19" x14ac:dyDescent="0.2">
      <c r="A1615" s="1" t="s">
        <v>46</v>
      </c>
      <c r="B1615" s="1" t="s">
        <v>14</v>
      </c>
      <c r="C1615" s="1" t="s">
        <v>15</v>
      </c>
      <c r="D1615" s="39">
        <v>0.05</v>
      </c>
      <c r="E1615" s="39">
        <v>35.44</v>
      </c>
      <c r="F1615" s="39">
        <v>5.09</v>
      </c>
      <c r="G1615" s="39">
        <v>0.38</v>
      </c>
      <c r="H1615" s="39">
        <v>553.33169999999996</v>
      </c>
      <c r="I1615" s="42">
        <f>IF(Table2[[#This Row],[Order Priority]]=Introduction!$B$42,1,0)</f>
        <v>0</v>
      </c>
      <c r="J1615" s="42">
        <f>IF(Table2[[#This Row],[Order Priority]]=Introduction!$B$43,1,0)</f>
        <v>0</v>
      </c>
      <c r="K1615" s="42">
        <f>IF(Table2[[#This Row],[Order Priority]]=Introduction!$B$44,1,0)</f>
        <v>0</v>
      </c>
      <c r="L1615" s="42">
        <f>IF(Table2[[#This Row],[Order Priority]]=Introduction!$B$45,1,0)</f>
        <v>0</v>
      </c>
      <c r="M1615" s="42">
        <f>IF(Table2[[#This Row],[Ship Mode]]=Introduction!$C$42,1,0)</f>
        <v>0</v>
      </c>
      <c r="N1615" s="41">
        <f>IF(Table2[[#This Row],[Ship Mode]]=Introduction!$C$44,1,0)</f>
        <v>1</v>
      </c>
      <c r="O1615" s="41">
        <f>IF(Table2[[#This Row],[Customer Segment]]=Introduction!$D$45,1,0)</f>
        <v>0</v>
      </c>
      <c r="P1615" s="41">
        <f>IF(Table2[[#This Row],[Customer Segment]]=Introduction!$D$42,1,0)</f>
        <v>1</v>
      </c>
      <c r="Q1615" s="41">
        <f>IF(Table2[[#This Row],[Customer Segment]]=Introduction!$D$44,1,0)</f>
        <v>0</v>
      </c>
      <c r="R1615" s="1">
        <v>801.93</v>
      </c>
      <c r="S16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910.22152554834599</v>
      </c>
    </row>
    <row r="1616" spans="1:19" x14ac:dyDescent="0.2">
      <c r="A1616" s="1" t="s">
        <v>1</v>
      </c>
      <c r="B1616" s="1" t="s">
        <v>14</v>
      </c>
      <c r="C1616" s="1" t="s">
        <v>47</v>
      </c>
      <c r="D1616" s="37">
        <v>0.02</v>
      </c>
      <c r="E1616" s="37">
        <v>14.58</v>
      </c>
      <c r="F1616" s="37">
        <v>7.4</v>
      </c>
      <c r="G1616" s="37">
        <v>0.48</v>
      </c>
      <c r="H1616" s="37">
        <v>10.802</v>
      </c>
      <c r="I1616" s="42">
        <f>IF(Table2[[#This Row],[Order Priority]]=Introduction!$B$42,1,0)</f>
        <v>1</v>
      </c>
      <c r="J1616" s="42">
        <f>IF(Table2[[#This Row],[Order Priority]]=Introduction!$B$43,1,0)</f>
        <v>0</v>
      </c>
      <c r="K1616" s="42">
        <f>IF(Table2[[#This Row],[Order Priority]]=Introduction!$B$44,1,0)</f>
        <v>0</v>
      </c>
      <c r="L1616" s="42">
        <f>IF(Table2[[#This Row],[Order Priority]]=Introduction!$B$45,1,0)</f>
        <v>0</v>
      </c>
      <c r="M1616" s="42">
        <f>IF(Table2[[#This Row],[Ship Mode]]=Introduction!$C$42,1,0)</f>
        <v>0</v>
      </c>
      <c r="N1616" s="41">
        <f>IF(Table2[[#This Row],[Ship Mode]]=Introduction!$C$44,1,0)</f>
        <v>1</v>
      </c>
      <c r="O1616" s="41">
        <f>IF(Table2[[#This Row],[Customer Segment]]=Introduction!$D$45,1,0)</f>
        <v>0</v>
      </c>
      <c r="P1616" s="41">
        <f>IF(Table2[[#This Row],[Customer Segment]]=Introduction!$D$42,1,0)</f>
        <v>0</v>
      </c>
      <c r="Q1616" s="41">
        <f>IF(Table2[[#This Row],[Customer Segment]]=Introduction!$D$44,1,0)</f>
        <v>1</v>
      </c>
      <c r="R1616" s="34">
        <v>261.33999999999997</v>
      </c>
      <c r="S16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604.44642385794816</v>
      </c>
    </row>
    <row r="1617" spans="1:19" x14ac:dyDescent="0.2">
      <c r="A1617" s="1" t="s">
        <v>13</v>
      </c>
      <c r="B1617" s="1" t="s">
        <v>14</v>
      </c>
      <c r="C1617" s="1" t="s">
        <v>3</v>
      </c>
      <c r="D1617" s="39">
        <v>0.1</v>
      </c>
      <c r="E1617" s="39">
        <v>5.98</v>
      </c>
      <c r="F1617" s="39">
        <v>3.85</v>
      </c>
      <c r="G1617" s="39">
        <v>0.68</v>
      </c>
      <c r="H1617" s="39">
        <v>18.922000000000001</v>
      </c>
      <c r="I1617" s="42">
        <f>IF(Table2[[#This Row],[Order Priority]]=Introduction!$B$42,1,0)</f>
        <v>0</v>
      </c>
      <c r="J1617" s="42">
        <f>IF(Table2[[#This Row],[Order Priority]]=Introduction!$B$43,1,0)</f>
        <v>1</v>
      </c>
      <c r="K1617" s="42">
        <f>IF(Table2[[#This Row],[Order Priority]]=Introduction!$B$44,1,0)</f>
        <v>0</v>
      </c>
      <c r="L1617" s="42">
        <f>IF(Table2[[#This Row],[Order Priority]]=Introduction!$B$45,1,0)</f>
        <v>0</v>
      </c>
      <c r="M1617" s="42">
        <f>IF(Table2[[#This Row],[Ship Mode]]=Introduction!$C$42,1,0)</f>
        <v>0</v>
      </c>
      <c r="N1617" s="41">
        <f>IF(Table2[[#This Row],[Ship Mode]]=Introduction!$C$44,1,0)</f>
        <v>1</v>
      </c>
      <c r="O1617" s="41">
        <f>IF(Table2[[#This Row],[Customer Segment]]=Introduction!$D$45,1,0)</f>
        <v>1</v>
      </c>
      <c r="P1617" s="41">
        <f>IF(Table2[[#This Row],[Customer Segment]]=Introduction!$D$42,1,0)</f>
        <v>0</v>
      </c>
      <c r="Q1617" s="41">
        <f>IF(Table2[[#This Row],[Customer Segment]]=Introduction!$D$44,1,0)</f>
        <v>0</v>
      </c>
      <c r="R1617" s="1">
        <v>151.55000000000001</v>
      </c>
      <c r="S16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269.09079058200069</v>
      </c>
    </row>
    <row r="1618" spans="1:19" x14ac:dyDescent="0.2">
      <c r="A1618" s="1" t="s">
        <v>13</v>
      </c>
      <c r="B1618" s="1" t="s">
        <v>14</v>
      </c>
      <c r="C1618" s="1" t="s">
        <v>3</v>
      </c>
      <c r="D1618" s="37">
        <v>7.0000000000000007E-2</v>
      </c>
      <c r="E1618" s="37">
        <v>2.61</v>
      </c>
      <c r="F1618" s="37">
        <v>0.5</v>
      </c>
      <c r="G1618" s="37">
        <v>0.39</v>
      </c>
      <c r="H1618" s="37">
        <v>39.350700000000003</v>
      </c>
      <c r="I1618" s="42">
        <f>IF(Table2[[#This Row],[Order Priority]]=Introduction!$B$42,1,0)</f>
        <v>0</v>
      </c>
      <c r="J1618" s="42">
        <f>IF(Table2[[#This Row],[Order Priority]]=Introduction!$B$43,1,0)</f>
        <v>1</v>
      </c>
      <c r="K1618" s="42">
        <f>IF(Table2[[#This Row],[Order Priority]]=Introduction!$B$44,1,0)</f>
        <v>0</v>
      </c>
      <c r="L1618" s="42">
        <f>IF(Table2[[#This Row],[Order Priority]]=Introduction!$B$45,1,0)</f>
        <v>0</v>
      </c>
      <c r="M1618" s="42">
        <f>IF(Table2[[#This Row],[Ship Mode]]=Introduction!$C$42,1,0)</f>
        <v>0</v>
      </c>
      <c r="N1618" s="41">
        <f>IF(Table2[[#This Row],[Ship Mode]]=Introduction!$C$44,1,0)</f>
        <v>1</v>
      </c>
      <c r="O1618" s="41">
        <f>IF(Table2[[#This Row],[Customer Segment]]=Introduction!$D$45,1,0)</f>
        <v>1</v>
      </c>
      <c r="P1618" s="41">
        <f>IF(Table2[[#This Row],[Customer Segment]]=Introduction!$D$42,1,0)</f>
        <v>0</v>
      </c>
      <c r="Q1618" s="41">
        <f>IF(Table2[[#This Row],[Customer Segment]]=Introduction!$D$44,1,0)</f>
        <v>0</v>
      </c>
      <c r="R1618" s="34">
        <v>57.03</v>
      </c>
      <c r="S16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-34.358456314276097</v>
      </c>
    </row>
    <row r="1619" spans="1:19" x14ac:dyDescent="0.2">
      <c r="A1619" s="1" t="s">
        <v>13</v>
      </c>
      <c r="B1619" s="1" t="s">
        <v>14</v>
      </c>
      <c r="C1619" s="1" t="s">
        <v>70</v>
      </c>
      <c r="D1619" s="39">
        <v>0.01</v>
      </c>
      <c r="E1619" s="39">
        <v>23.99</v>
      </c>
      <c r="F1619" s="39">
        <v>6.3</v>
      </c>
      <c r="G1619" s="39">
        <v>0.38</v>
      </c>
      <c r="H1619" s="39">
        <v>-6.202</v>
      </c>
      <c r="I1619" s="42">
        <f>IF(Table2[[#This Row],[Order Priority]]=Introduction!$B$42,1,0)</f>
        <v>0</v>
      </c>
      <c r="J1619" s="42">
        <f>IF(Table2[[#This Row],[Order Priority]]=Introduction!$B$43,1,0)</f>
        <v>1</v>
      </c>
      <c r="K1619" s="42">
        <f>IF(Table2[[#This Row],[Order Priority]]=Introduction!$B$44,1,0)</f>
        <v>0</v>
      </c>
      <c r="L1619" s="42">
        <f>IF(Table2[[#This Row],[Order Priority]]=Introduction!$B$45,1,0)</f>
        <v>0</v>
      </c>
      <c r="M1619" s="42">
        <f>IF(Table2[[#This Row],[Ship Mode]]=Introduction!$C$42,1,0)</f>
        <v>0</v>
      </c>
      <c r="N1619" s="41">
        <f>IF(Table2[[#This Row],[Ship Mode]]=Introduction!$C$44,1,0)</f>
        <v>1</v>
      </c>
      <c r="O1619" s="41">
        <f>IF(Table2[[#This Row],[Customer Segment]]=Introduction!$D$45,1,0)</f>
        <v>0</v>
      </c>
      <c r="P1619" s="41">
        <f>IF(Table2[[#This Row],[Customer Segment]]=Introduction!$D$42,1,0)</f>
        <v>0</v>
      </c>
      <c r="Q1619" s="41">
        <f>IF(Table2[[#This Row],[Customer Segment]]=Introduction!$D$44,1,0)</f>
        <v>0</v>
      </c>
      <c r="R1619" s="1">
        <v>284.39</v>
      </c>
      <c r="S16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186.66499487058641</v>
      </c>
    </row>
    <row r="1620" spans="1:19" x14ac:dyDescent="0.2">
      <c r="A1620" s="1" t="s">
        <v>13</v>
      </c>
      <c r="B1620" s="1" t="s">
        <v>14</v>
      </c>
      <c r="C1620" s="1" t="s">
        <v>47</v>
      </c>
      <c r="D1620" s="37">
        <v>0.05</v>
      </c>
      <c r="E1620" s="37">
        <v>165.2</v>
      </c>
      <c r="F1620" s="37">
        <v>19.989999999999998</v>
      </c>
      <c r="G1620" s="37">
        <v>0.59</v>
      </c>
      <c r="H1620" s="37">
        <v>2008.71</v>
      </c>
      <c r="I1620" s="42">
        <f>IF(Table2[[#This Row],[Order Priority]]=Introduction!$B$42,1,0)</f>
        <v>0</v>
      </c>
      <c r="J1620" s="42">
        <f>IF(Table2[[#This Row],[Order Priority]]=Introduction!$B$43,1,0)</f>
        <v>1</v>
      </c>
      <c r="K1620" s="42">
        <f>IF(Table2[[#This Row],[Order Priority]]=Introduction!$B$44,1,0)</f>
        <v>0</v>
      </c>
      <c r="L1620" s="42">
        <f>IF(Table2[[#This Row],[Order Priority]]=Introduction!$B$45,1,0)</f>
        <v>0</v>
      </c>
      <c r="M1620" s="42">
        <f>IF(Table2[[#This Row],[Ship Mode]]=Introduction!$C$42,1,0)</f>
        <v>0</v>
      </c>
      <c r="N1620" s="41">
        <f>IF(Table2[[#This Row],[Ship Mode]]=Introduction!$C$44,1,0)</f>
        <v>1</v>
      </c>
      <c r="O1620" s="41">
        <f>IF(Table2[[#This Row],[Customer Segment]]=Introduction!$D$45,1,0)</f>
        <v>0</v>
      </c>
      <c r="P1620" s="41">
        <f>IF(Table2[[#This Row],[Customer Segment]]=Introduction!$D$42,1,0)</f>
        <v>0</v>
      </c>
      <c r="Q1620" s="41">
        <f>IF(Table2[[#This Row],[Customer Segment]]=Introduction!$D$44,1,0)</f>
        <v>1</v>
      </c>
      <c r="R1620" s="34">
        <v>27587.55</v>
      </c>
      <c r="S16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3249.3592438993255</v>
      </c>
    </row>
    <row r="1621" spans="1:19" x14ac:dyDescent="0.2">
      <c r="A1621" s="1" t="s">
        <v>13</v>
      </c>
      <c r="B1621" s="1" t="s">
        <v>14</v>
      </c>
      <c r="C1621" s="1" t="s">
        <v>47</v>
      </c>
      <c r="D1621" s="39">
        <v>0.09</v>
      </c>
      <c r="E1621" s="39">
        <v>17.989999999999998</v>
      </c>
      <c r="F1621" s="39">
        <v>8.65</v>
      </c>
      <c r="G1621" s="39">
        <v>0.56999999999999995</v>
      </c>
      <c r="H1621" s="39">
        <v>-80.53</v>
      </c>
      <c r="I1621" s="42">
        <f>IF(Table2[[#This Row],[Order Priority]]=Introduction!$B$42,1,0)</f>
        <v>0</v>
      </c>
      <c r="J1621" s="42">
        <f>IF(Table2[[#This Row],[Order Priority]]=Introduction!$B$43,1,0)</f>
        <v>1</v>
      </c>
      <c r="K1621" s="42">
        <f>IF(Table2[[#This Row],[Order Priority]]=Introduction!$B$44,1,0)</f>
        <v>0</v>
      </c>
      <c r="L1621" s="42">
        <f>IF(Table2[[#This Row],[Order Priority]]=Introduction!$B$45,1,0)</f>
        <v>0</v>
      </c>
      <c r="M1621" s="42">
        <f>IF(Table2[[#This Row],[Ship Mode]]=Introduction!$C$42,1,0)</f>
        <v>0</v>
      </c>
      <c r="N1621" s="41">
        <f>IF(Table2[[#This Row],[Ship Mode]]=Introduction!$C$44,1,0)</f>
        <v>1</v>
      </c>
      <c r="O1621" s="41">
        <f>IF(Table2[[#This Row],[Customer Segment]]=Introduction!$D$45,1,0)</f>
        <v>0</v>
      </c>
      <c r="P1621" s="41">
        <f>IF(Table2[[#This Row],[Customer Segment]]=Introduction!$D$42,1,0)</f>
        <v>0</v>
      </c>
      <c r="Q1621" s="41">
        <f>IF(Table2[[#This Row],[Customer Segment]]=Introduction!$D$44,1,0)</f>
        <v>1</v>
      </c>
      <c r="R1621" s="1">
        <v>1191.58</v>
      </c>
      <c r="S16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292.20155694708615</v>
      </c>
    </row>
    <row r="1622" spans="1:19" x14ac:dyDescent="0.2">
      <c r="A1622" s="1" t="s">
        <v>13</v>
      </c>
      <c r="B1622" s="1" t="s">
        <v>14</v>
      </c>
      <c r="C1622" s="1" t="s">
        <v>47</v>
      </c>
      <c r="D1622" s="37">
        <v>0.05</v>
      </c>
      <c r="E1622" s="37">
        <v>165.2</v>
      </c>
      <c r="F1622" s="37">
        <v>19.989999999999998</v>
      </c>
      <c r="G1622" s="37">
        <v>0.59</v>
      </c>
      <c r="H1622" s="37">
        <v>-48.957999999999998</v>
      </c>
      <c r="I1622" s="42">
        <f>IF(Table2[[#This Row],[Order Priority]]=Introduction!$B$42,1,0)</f>
        <v>0</v>
      </c>
      <c r="J1622" s="42">
        <f>IF(Table2[[#This Row],[Order Priority]]=Introduction!$B$43,1,0)</f>
        <v>1</v>
      </c>
      <c r="K1622" s="42">
        <f>IF(Table2[[#This Row],[Order Priority]]=Introduction!$B$44,1,0)</f>
        <v>0</v>
      </c>
      <c r="L1622" s="42">
        <f>IF(Table2[[#This Row],[Order Priority]]=Introduction!$B$45,1,0)</f>
        <v>0</v>
      </c>
      <c r="M1622" s="42">
        <f>IF(Table2[[#This Row],[Ship Mode]]=Introduction!$C$42,1,0)</f>
        <v>0</v>
      </c>
      <c r="N1622" s="41">
        <f>IF(Table2[[#This Row],[Ship Mode]]=Introduction!$C$44,1,0)</f>
        <v>1</v>
      </c>
      <c r="O1622" s="41">
        <f>IF(Table2[[#This Row],[Customer Segment]]=Introduction!$D$45,1,0)</f>
        <v>0</v>
      </c>
      <c r="P1622" s="41">
        <f>IF(Table2[[#This Row],[Customer Segment]]=Introduction!$D$42,1,0)</f>
        <v>0</v>
      </c>
      <c r="Q1622" s="41">
        <f>IF(Table2[[#This Row],[Customer Segment]]=Introduction!$D$44,1,0)</f>
        <v>1</v>
      </c>
      <c r="R1622" s="34">
        <v>6938.19</v>
      </c>
      <c r="S16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1142.2542837762512</v>
      </c>
    </row>
    <row r="1623" spans="1:19" x14ac:dyDescent="0.2">
      <c r="A1623" s="1" t="s">
        <v>23</v>
      </c>
      <c r="B1623" s="1" t="s">
        <v>14</v>
      </c>
      <c r="C1623" s="1" t="s">
        <v>3</v>
      </c>
      <c r="D1623" s="39">
        <v>0</v>
      </c>
      <c r="E1623" s="39">
        <v>20.99</v>
      </c>
      <c r="F1623" s="39">
        <v>3.3</v>
      </c>
      <c r="G1623" s="39">
        <v>0.81</v>
      </c>
      <c r="H1623" s="39">
        <v>-92.960999999999999</v>
      </c>
      <c r="I1623" s="42">
        <f>IF(Table2[[#This Row],[Order Priority]]=Introduction!$B$42,1,0)</f>
        <v>0</v>
      </c>
      <c r="J1623" s="42">
        <f>IF(Table2[[#This Row],[Order Priority]]=Introduction!$B$43,1,0)</f>
        <v>0</v>
      </c>
      <c r="K1623" s="42">
        <f>IF(Table2[[#This Row],[Order Priority]]=Introduction!$B$44,1,0)</f>
        <v>1</v>
      </c>
      <c r="L1623" s="42">
        <f>IF(Table2[[#This Row],[Order Priority]]=Introduction!$B$45,1,0)</f>
        <v>0</v>
      </c>
      <c r="M1623" s="42">
        <f>IF(Table2[[#This Row],[Ship Mode]]=Introduction!$C$42,1,0)</f>
        <v>0</v>
      </c>
      <c r="N1623" s="41">
        <f>IF(Table2[[#This Row],[Ship Mode]]=Introduction!$C$44,1,0)</f>
        <v>1</v>
      </c>
      <c r="O1623" s="41">
        <f>IF(Table2[[#This Row],[Customer Segment]]=Introduction!$D$45,1,0)</f>
        <v>1</v>
      </c>
      <c r="P1623" s="41">
        <f>IF(Table2[[#This Row],[Customer Segment]]=Introduction!$D$42,1,0)</f>
        <v>0</v>
      </c>
      <c r="Q1623" s="41">
        <f>IF(Table2[[#This Row],[Customer Segment]]=Introduction!$D$44,1,0)</f>
        <v>0</v>
      </c>
      <c r="R1623" s="1">
        <v>92.96</v>
      </c>
      <c r="S16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442.74162540956996</v>
      </c>
    </row>
    <row r="1624" spans="1:19" x14ac:dyDescent="0.2">
      <c r="A1624" s="1" t="s">
        <v>92</v>
      </c>
      <c r="B1624" s="1" t="s">
        <v>14</v>
      </c>
      <c r="C1624" s="1" t="s">
        <v>47</v>
      </c>
      <c r="D1624" s="37">
        <v>0.02</v>
      </c>
      <c r="E1624" s="37">
        <v>3.78</v>
      </c>
      <c r="F1624" s="37">
        <v>0.71</v>
      </c>
      <c r="G1624" s="37">
        <v>0.39</v>
      </c>
      <c r="H1624" s="37">
        <v>106.7499</v>
      </c>
      <c r="I1624" s="42">
        <f>IF(Table2[[#This Row],[Order Priority]]=Introduction!$B$42,1,0)</f>
        <v>0</v>
      </c>
      <c r="J1624" s="42">
        <f>IF(Table2[[#This Row],[Order Priority]]=Introduction!$B$43,1,0)</f>
        <v>0</v>
      </c>
      <c r="K1624" s="42">
        <f>IF(Table2[[#This Row],[Order Priority]]=Introduction!$B$44,1,0)</f>
        <v>0</v>
      </c>
      <c r="L1624" s="42">
        <f>IF(Table2[[#This Row],[Order Priority]]=Introduction!$B$45,1,0)</f>
        <v>1</v>
      </c>
      <c r="M1624" s="42">
        <f>IF(Table2[[#This Row],[Ship Mode]]=Introduction!$C$42,1,0)</f>
        <v>0</v>
      </c>
      <c r="N1624" s="41">
        <f>IF(Table2[[#This Row],[Ship Mode]]=Introduction!$C$44,1,0)</f>
        <v>1</v>
      </c>
      <c r="O1624" s="41">
        <f>IF(Table2[[#This Row],[Customer Segment]]=Introduction!$D$45,1,0)</f>
        <v>0</v>
      </c>
      <c r="P1624" s="41">
        <f>IF(Table2[[#This Row],[Customer Segment]]=Introduction!$D$42,1,0)</f>
        <v>0</v>
      </c>
      <c r="Q1624" s="41">
        <f>IF(Table2[[#This Row],[Customer Segment]]=Introduction!$D$44,1,0)</f>
        <v>1</v>
      </c>
      <c r="R1624" s="34">
        <v>154.71</v>
      </c>
      <c r="S16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131.89937443887862</v>
      </c>
    </row>
    <row r="1625" spans="1:19" x14ac:dyDescent="0.2">
      <c r="A1625" s="1" t="s">
        <v>92</v>
      </c>
      <c r="B1625" s="1" t="s">
        <v>14</v>
      </c>
      <c r="C1625" s="1" t="s">
        <v>70</v>
      </c>
      <c r="D1625" s="39">
        <v>0.02</v>
      </c>
      <c r="E1625" s="39">
        <v>6.48</v>
      </c>
      <c r="F1625" s="39">
        <v>7.91</v>
      </c>
      <c r="G1625" s="39">
        <v>0.37</v>
      </c>
      <c r="H1625" s="39">
        <v>-1191.5260000000001</v>
      </c>
      <c r="I1625" s="42">
        <f>IF(Table2[[#This Row],[Order Priority]]=Introduction!$B$42,1,0)</f>
        <v>0</v>
      </c>
      <c r="J1625" s="42">
        <f>IF(Table2[[#This Row],[Order Priority]]=Introduction!$B$43,1,0)</f>
        <v>0</v>
      </c>
      <c r="K1625" s="42">
        <f>IF(Table2[[#This Row],[Order Priority]]=Introduction!$B$44,1,0)</f>
        <v>0</v>
      </c>
      <c r="L1625" s="42">
        <f>IF(Table2[[#This Row],[Order Priority]]=Introduction!$B$45,1,0)</f>
        <v>1</v>
      </c>
      <c r="M1625" s="42">
        <f>IF(Table2[[#This Row],[Ship Mode]]=Introduction!$C$42,1,0)</f>
        <v>0</v>
      </c>
      <c r="N1625" s="41">
        <f>IF(Table2[[#This Row],[Ship Mode]]=Introduction!$C$44,1,0)</f>
        <v>1</v>
      </c>
      <c r="O1625" s="41">
        <f>IF(Table2[[#This Row],[Customer Segment]]=Introduction!$D$45,1,0)</f>
        <v>0</v>
      </c>
      <c r="P1625" s="41">
        <f>IF(Table2[[#This Row],[Customer Segment]]=Introduction!$D$42,1,0)</f>
        <v>0</v>
      </c>
      <c r="Q1625" s="41">
        <f>IF(Table2[[#This Row],[Customer Segment]]=Introduction!$D$44,1,0)</f>
        <v>0</v>
      </c>
      <c r="R1625" s="1">
        <v>16.5</v>
      </c>
      <c r="S16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-1037.1684775425638</v>
      </c>
    </row>
    <row r="1626" spans="1:19" x14ac:dyDescent="0.2">
      <c r="A1626" s="1" t="s">
        <v>23</v>
      </c>
      <c r="B1626" s="1" t="s">
        <v>14</v>
      </c>
      <c r="C1626" s="1" t="s">
        <v>3</v>
      </c>
      <c r="D1626" s="37">
        <v>7.0000000000000007E-2</v>
      </c>
      <c r="E1626" s="37">
        <v>6.3</v>
      </c>
      <c r="F1626" s="37">
        <v>0.5</v>
      </c>
      <c r="G1626" s="37">
        <v>0.39</v>
      </c>
      <c r="H1626" s="37">
        <v>4.1673999999999998</v>
      </c>
      <c r="I1626" s="42">
        <f>IF(Table2[[#This Row],[Order Priority]]=Introduction!$B$42,1,0)</f>
        <v>0</v>
      </c>
      <c r="J1626" s="42">
        <f>IF(Table2[[#This Row],[Order Priority]]=Introduction!$B$43,1,0)</f>
        <v>0</v>
      </c>
      <c r="K1626" s="42">
        <f>IF(Table2[[#This Row],[Order Priority]]=Introduction!$B$44,1,0)</f>
        <v>1</v>
      </c>
      <c r="L1626" s="42">
        <f>IF(Table2[[#This Row],[Order Priority]]=Introduction!$B$45,1,0)</f>
        <v>0</v>
      </c>
      <c r="M1626" s="42">
        <f>IF(Table2[[#This Row],[Ship Mode]]=Introduction!$C$42,1,0)</f>
        <v>0</v>
      </c>
      <c r="N1626" s="41">
        <f>IF(Table2[[#This Row],[Ship Mode]]=Introduction!$C$44,1,0)</f>
        <v>1</v>
      </c>
      <c r="O1626" s="41">
        <f>IF(Table2[[#This Row],[Customer Segment]]=Introduction!$D$45,1,0)</f>
        <v>1</v>
      </c>
      <c r="P1626" s="41">
        <f>IF(Table2[[#This Row],[Customer Segment]]=Introduction!$D$42,1,0)</f>
        <v>0</v>
      </c>
      <c r="Q1626" s="41">
        <f>IF(Table2[[#This Row],[Customer Segment]]=Introduction!$D$44,1,0)</f>
        <v>0</v>
      </c>
      <c r="R1626" s="34">
        <v>121.87</v>
      </c>
      <c r="S16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23.43114311123831</v>
      </c>
    </row>
    <row r="1627" spans="1:19" x14ac:dyDescent="0.2">
      <c r="A1627" s="1" t="s">
        <v>23</v>
      </c>
      <c r="B1627" s="1" t="s">
        <v>14</v>
      </c>
      <c r="C1627" s="1" t="s">
        <v>3</v>
      </c>
      <c r="D1627" s="39">
        <v>0.04</v>
      </c>
      <c r="E1627" s="39">
        <v>22.38</v>
      </c>
      <c r="F1627" s="39">
        <v>15.1</v>
      </c>
      <c r="G1627" s="39">
        <v>0.38</v>
      </c>
      <c r="H1627" s="39">
        <v>16.021799999999999</v>
      </c>
      <c r="I1627" s="42">
        <f>IF(Table2[[#This Row],[Order Priority]]=Introduction!$B$42,1,0)</f>
        <v>0</v>
      </c>
      <c r="J1627" s="42">
        <f>IF(Table2[[#This Row],[Order Priority]]=Introduction!$B$43,1,0)</f>
        <v>0</v>
      </c>
      <c r="K1627" s="42">
        <f>IF(Table2[[#This Row],[Order Priority]]=Introduction!$B$44,1,0)</f>
        <v>1</v>
      </c>
      <c r="L1627" s="42">
        <f>IF(Table2[[#This Row],[Order Priority]]=Introduction!$B$45,1,0)</f>
        <v>0</v>
      </c>
      <c r="M1627" s="42">
        <f>IF(Table2[[#This Row],[Ship Mode]]=Introduction!$C$42,1,0)</f>
        <v>0</v>
      </c>
      <c r="N1627" s="41">
        <f>IF(Table2[[#This Row],[Ship Mode]]=Introduction!$C$44,1,0)</f>
        <v>1</v>
      </c>
      <c r="O1627" s="41">
        <f>IF(Table2[[#This Row],[Customer Segment]]=Introduction!$D$45,1,0)</f>
        <v>1</v>
      </c>
      <c r="P1627" s="41">
        <f>IF(Table2[[#This Row],[Customer Segment]]=Introduction!$D$42,1,0)</f>
        <v>0</v>
      </c>
      <c r="Q1627" s="41">
        <f>IF(Table2[[#This Row],[Customer Segment]]=Introduction!$D$44,1,0)</f>
        <v>0</v>
      </c>
      <c r="R1627" s="1">
        <v>403.53</v>
      </c>
      <c r="S16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500.99958403027341</v>
      </c>
    </row>
    <row r="1628" spans="1:19" x14ac:dyDescent="0.2">
      <c r="A1628" s="1" t="s">
        <v>23</v>
      </c>
      <c r="B1628" s="1" t="s">
        <v>14</v>
      </c>
      <c r="C1628" s="1" t="s">
        <v>3</v>
      </c>
      <c r="D1628" s="37">
        <v>0.06</v>
      </c>
      <c r="E1628" s="37">
        <v>17.78</v>
      </c>
      <c r="F1628" s="37">
        <v>5.03</v>
      </c>
      <c r="G1628" s="37">
        <v>0.54</v>
      </c>
      <c r="H1628" s="37">
        <v>38.067300000000003</v>
      </c>
      <c r="I1628" s="42">
        <f>IF(Table2[[#This Row],[Order Priority]]=Introduction!$B$42,1,0)</f>
        <v>0</v>
      </c>
      <c r="J1628" s="42">
        <f>IF(Table2[[#This Row],[Order Priority]]=Introduction!$B$43,1,0)</f>
        <v>0</v>
      </c>
      <c r="K1628" s="42">
        <f>IF(Table2[[#This Row],[Order Priority]]=Introduction!$B$44,1,0)</f>
        <v>1</v>
      </c>
      <c r="L1628" s="42">
        <f>IF(Table2[[#This Row],[Order Priority]]=Introduction!$B$45,1,0)</f>
        <v>0</v>
      </c>
      <c r="M1628" s="42">
        <f>IF(Table2[[#This Row],[Ship Mode]]=Introduction!$C$42,1,0)</f>
        <v>0</v>
      </c>
      <c r="N1628" s="41">
        <f>IF(Table2[[#This Row],[Ship Mode]]=Introduction!$C$44,1,0)</f>
        <v>1</v>
      </c>
      <c r="O1628" s="41">
        <f>IF(Table2[[#This Row],[Customer Segment]]=Introduction!$D$45,1,0)</f>
        <v>1</v>
      </c>
      <c r="P1628" s="41">
        <f>IF(Table2[[#This Row],[Customer Segment]]=Introduction!$D$42,1,0)</f>
        <v>0</v>
      </c>
      <c r="Q1628" s="41">
        <f>IF(Table2[[#This Row],[Customer Segment]]=Introduction!$D$44,1,0)</f>
        <v>0</v>
      </c>
      <c r="R1628" s="34">
        <v>55.17</v>
      </c>
      <c r="S16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350.60657049300329</v>
      </c>
    </row>
    <row r="1629" spans="1:19" x14ac:dyDescent="0.2">
      <c r="A1629" s="1" t="s">
        <v>23</v>
      </c>
      <c r="B1629" s="1" t="s">
        <v>2</v>
      </c>
      <c r="C1629" s="1" t="s">
        <v>47</v>
      </c>
      <c r="D1629" s="39">
        <v>0.04</v>
      </c>
      <c r="E1629" s="39">
        <v>180.98</v>
      </c>
      <c r="F1629" s="39">
        <v>30</v>
      </c>
      <c r="G1629" s="39">
        <v>0.69</v>
      </c>
      <c r="H1629" s="39">
        <v>52.988</v>
      </c>
      <c r="I1629" s="42">
        <f>IF(Table2[[#This Row],[Order Priority]]=Introduction!$B$42,1,0)</f>
        <v>0</v>
      </c>
      <c r="J1629" s="42">
        <f>IF(Table2[[#This Row],[Order Priority]]=Introduction!$B$43,1,0)</f>
        <v>0</v>
      </c>
      <c r="K1629" s="42">
        <f>IF(Table2[[#This Row],[Order Priority]]=Introduction!$B$44,1,0)</f>
        <v>1</v>
      </c>
      <c r="L1629" s="42">
        <f>IF(Table2[[#This Row],[Order Priority]]=Introduction!$B$45,1,0)</f>
        <v>0</v>
      </c>
      <c r="M1629" s="42">
        <f>IF(Table2[[#This Row],[Ship Mode]]=Introduction!$C$42,1,0)</f>
        <v>1</v>
      </c>
      <c r="N1629" s="41">
        <f>IF(Table2[[#This Row],[Ship Mode]]=Introduction!$C$44,1,0)</f>
        <v>0</v>
      </c>
      <c r="O1629" s="41">
        <f>IF(Table2[[#This Row],[Customer Segment]]=Introduction!$D$45,1,0)</f>
        <v>0</v>
      </c>
      <c r="P1629" s="41">
        <f>IF(Table2[[#This Row],[Customer Segment]]=Introduction!$D$42,1,0)</f>
        <v>0</v>
      </c>
      <c r="Q1629" s="41">
        <f>IF(Table2[[#This Row],[Customer Segment]]=Introduction!$D$44,1,0)</f>
        <v>1</v>
      </c>
      <c r="R1629" s="1">
        <v>561.65</v>
      </c>
      <c r="S16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1941.176913875353</v>
      </c>
    </row>
    <row r="1630" spans="1:19" x14ac:dyDescent="0.2">
      <c r="A1630" s="1" t="s">
        <v>23</v>
      </c>
      <c r="B1630" s="1" t="s">
        <v>14</v>
      </c>
      <c r="C1630" s="1" t="s">
        <v>47</v>
      </c>
      <c r="D1630" s="37">
        <v>0.06</v>
      </c>
      <c r="E1630" s="37">
        <v>3.25</v>
      </c>
      <c r="F1630" s="37">
        <v>49</v>
      </c>
      <c r="G1630" s="37">
        <v>0.56000000000000005</v>
      </c>
      <c r="H1630" s="37">
        <v>10.507999999999999</v>
      </c>
      <c r="I1630" s="42">
        <f>IF(Table2[[#This Row],[Order Priority]]=Introduction!$B$42,1,0)</f>
        <v>0</v>
      </c>
      <c r="J1630" s="42">
        <f>IF(Table2[[#This Row],[Order Priority]]=Introduction!$B$43,1,0)</f>
        <v>0</v>
      </c>
      <c r="K1630" s="42">
        <f>IF(Table2[[#This Row],[Order Priority]]=Introduction!$B$44,1,0)</f>
        <v>1</v>
      </c>
      <c r="L1630" s="42">
        <f>IF(Table2[[#This Row],[Order Priority]]=Introduction!$B$45,1,0)</f>
        <v>0</v>
      </c>
      <c r="M1630" s="42">
        <f>IF(Table2[[#This Row],[Ship Mode]]=Introduction!$C$42,1,0)</f>
        <v>0</v>
      </c>
      <c r="N1630" s="41">
        <f>IF(Table2[[#This Row],[Ship Mode]]=Introduction!$C$44,1,0)</f>
        <v>1</v>
      </c>
      <c r="O1630" s="41">
        <f>IF(Table2[[#This Row],[Customer Segment]]=Introduction!$D$45,1,0)</f>
        <v>0</v>
      </c>
      <c r="P1630" s="41">
        <f>IF(Table2[[#This Row],[Customer Segment]]=Introduction!$D$42,1,0)</f>
        <v>0</v>
      </c>
      <c r="Q1630" s="41">
        <f>IF(Table2[[#This Row],[Customer Segment]]=Introduction!$D$44,1,0)</f>
        <v>1</v>
      </c>
      <c r="R1630" s="34">
        <v>55.6</v>
      </c>
      <c r="S16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1548.2614905853534</v>
      </c>
    </row>
    <row r="1631" spans="1:19" x14ac:dyDescent="0.2">
      <c r="A1631" s="1" t="s">
        <v>23</v>
      </c>
      <c r="B1631" s="1" t="s">
        <v>14</v>
      </c>
      <c r="C1631" s="1" t="s">
        <v>47</v>
      </c>
      <c r="D1631" s="39">
        <v>0.01</v>
      </c>
      <c r="E1631" s="39">
        <v>110.98</v>
      </c>
      <c r="F1631" s="39">
        <v>13.99</v>
      </c>
      <c r="G1631" s="39">
        <v>0.69</v>
      </c>
      <c r="H1631" s="39">
        <v>1448.7309</v>
      </c>
      <c r="I1631" s="42">
        <f>IF(Table2[[#This Row],[Order Priority]]=Introduction!$B$42,1,0)</f>
        <v>0</v>
      </c>
      <c r="J1631" s="42">
        <f>IF(Table2[[#This Row],[Order Priority]]=Introduction!$B$43,1,0)</f>
        <v>0</v>
      </c>
      <c r="K1631" s="42">
        <f>IF(Table2[[#This Row],[Order Priority]]=Introduction!$B$44,1,0)</f>
        <v>1</v>
      </c>
      <c r="L1631" s="42">
        <f>IF(Table2[[#This Row],[Order Priority]]=Introduction!$B$45,1,0)</f>
        <v>0</v>
      </c>
      <c r="M1631" s="42">
        <f>IF(Table2[[#This Row],[Ship Mode]]=Introduction!$C$42,1,0)</f>
        <v>0</v>
      </c>
      <c r="N1631" s="41">
        <f>IF(Table2[[#This Row],[Ship Mode]]=Introduction!$C$44,1,0)</f>
        <v>1</v>
      </c>
      <c r="O1631" s="41">
        <f>IF(Table2[[#This Row],[Customer Segment]]=Introduction!$D$45,1,0)</f>
        <v>0</v>
      </c>
      <c r="P1631" s="41">
        <f>IF(Table2[[#This Row],[Customer Segment]]=Introduction!$D$42,1,0)</f>
        <v>0</v>
      </c>
      <c r="Q1631" s="41">
        <f>IF(Table2[[#This Row],[Customer Segment]]=Introduction!$D$44,1,0)</f>
        <v>1</v>
      </c>
      <c r="R1631" s="1">
        <v>2099.61</v>
      </c>
      <c r="S16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2532.0181184373696</v>
      </c>
    </row>
    <row r="1632" spans="1:19" x14ac:dyDescent="0.2">
      <c r="A1632" s="1" t="s">
        <v>23</v>
      </c>
      <c r="B1632" s="1" t="s">
        <v>63</v>
      </c>
      <c r="C1632" s="1" t="s">
        <v>47</v>
      </c>
      <c r="D1632" s="37">
        <v>0.05</v>
      </c>
      <c r="E1632" s="37">
        <v>3.95</v>
      </c>
      <c r="F1632" s="37">
        <v>2</v>
      </c>
      <c r="G1632" s="37">
        <v>0.53</v>
      </c>
      <c r="H1632" s="37">
        <v>1.004</v>
      </c>
      <c r="I1632" s="42">
        <f>IF(Table2[[#This Row],[Order Priority]]=Introduction!$B$42,1,0)</f>
        <v>0</v>
      </c>
      <c r="J1632" s="42">
        <f>IF(Table2[[#This Row],[Order Priority]]=Introduction!$B$43,1,0)</f>
        <v>0</v>
      </c>
      <c r="K1632" s="42">
        <f>IF(Table2[[#This Row],[Order Priority]]=Introduction!$B$44,1,0)</f>
        <v>1</v>
      </c>
      <c r="L1632" s="42">
        <f>IF(Table2[[#This Row],[Order Priority]]=Introduction!$B$45,1,0)</f>
        <v>0</v>
      </c>
      <c r="M1632" s="42">
        <f>IF(Table2[[#This Row],[Ship Mode]]=Introduction!$C$42,1,0)</f>
        <v>0</v>
      </c>
      <c r="N1632" s="41">
        <f>IF(Table2[[#This Row],[Ship Mode]]=Introduction!$C$44,1,0)</f>
        <v>0</v>
      </c>
      <c r="O1632" s="41">
        <f>IF(Table2[[#This Row],[Customer Segment]]=Introduction!$D$45,1,0)</f>
        <v>0</v>
      </c>
      <c r="P1632" s="41">
        <f>IF(Table2[[#This Row],[Customer Segment]]=Introduction!$D$42,1,0)</f>
        <v>0</v>
      </c>
      <c r="Q1632" s="41">
        <f>IF(Table2[[#This Row],[Customer Segment]]=Introduction!$D$44,1,0)</f>
        <v>1</v>
      </c>
      <c r="R1632" s="34">
        <v>96.6</v>
      </c>
      <c r="S16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141.13014160976232</v>
      </c>
    </row>
    <row r="1633" spans="1:19" x14ac:dyDescent="0.2">
      <c r="A1633" s="1" t="s">
        <v>23</v>
      </c>
      <c r="B1633" s="1" t="s">
        <v>14</v>
      </c>
      <c r="C1633" s="1" t="s">
        <v>70</v>
      </c>
      <c r="D1633" s="39">
        <v>0.04</v>
      </c>
      <c r="E1633" s="39">
        <v>2.88</v>
      </c>
      <c r="F1633" s="39">
        <v>1.01</v>
      </c>
      <c r="G1633" s="39">
        <v>0.55000000000000004</v>
      </c>
      <c r="H1633" s="39">
        <v>15.246</v>
      </c>
      <c r="I1633" s="42">
        <f>IF(Table2[[#This Row],[Order Priority]]=Introduction!$B$42,1,0)</f>
        <v>0</v>
      </c>
      <c r="J1633" s="42">
        <f>IF(Table2[[#This Row],[Order Priority]]=Introduction!$B$43,1,0)</f>
        <v>0</v>
      </c>
      <c r="K1633" s="42">
        <f>IF(Table2[[#This Row],[Order Priority]]=Introduction!$B$44,1,0)</f>
        <v>1</v>
      </c>
      <c r="L1633" s="42">
        <f>IF(Table2[[#This Row],[Order Priority]]=Introduction!$B$45,1,0)</f>
        <v>0</v>
      </c>
      <c r="M1633" s="42">
        <f>IF(Table2[[#This Row],[Ship Mode]]=Introduction!$C$42,1,0)</f>
        <v>0</v>
      </c>
      <c r="N1633" s="41">
        <f>IF(Table2[[#This Row],[Ship Mode]]=Introduction!$C$44,1,0)</f>
        <v>1</v>
      </c>
      <c r="O1633" s="41">
        <f>IF(Table2[[#This Row],[Customer Segment]]=Introduction!$D$45,1,0)</f>
        <v>0</v>
      </c>
      <c r="P1633" s="41">
        <f>IF(Table2[[#This Row],[Customer Segment]]=Introduction!$D$42,1,0)</f>
        <v>0</v>
      </c>
      <c r="Q1633" s="41">
        <f>IF(Table2[[#This Row],[Customer Segment]]=Introduction!$D$44,1,0)</f>
        <v>0</v>
      </c>
      <c r="R1633" s="1">
        <v>111.92</v>
      </c>
      <c r="S16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200.00770153946218</v>
      </c>
    </row>
    <row r="1634" spans="1:19" x14ac:dyDescent="0.2">
      <c r="A1634" s="1" t="s">
        <v>46</v>
      </c>
      <c r="B1634" s="1" t="s">
        <v>14</v>
      </c>
      <c r="C1634" s="1" t="s">
        <v>47</v>
      </c>
      <c r="D1634" s="37">
        <v>0.05</v>
      </c>
      <c r="E1634" s="37">
        <v>120.98</v>
      </c>
      <c r="F1634" s="37">
        <v>9.07</v>
      </c>
      <c r="G1634" s="37">
        <v>0.35</v>
      </c>
      <c r="H1634" s="37">
        <v>881.04719999999998</v>
      </c>
      <c r="I1634" s="42">
        <f>IF(Table2[[#This Row],[Order Priority]]=Introduction!$B$42,1,0)</f>
        <v>0</v>
      </c>
      <c r="J1634" s="42">
        <f>IF(Table2[[#This Row],[Order Priority]]=Introduction!$B$43,1,0)</f>
        <v>0</v>
      </c>
      <c r="K1634" s="42">
        <f>IF(Table2[[#This Row],[Order Priority]]=Introduction!$B$44,1,0)</f>
        <v>0</v>
      </c>
      <c r="L1634" s="42">
        <f>IF(Table2[[#This Row],[Order Priority]]=Introduction!$B$45,1,0)</f>
        <v>0</v>
      </c>
      <c r="M1634" s="42">
        <f>IF(Table2[[#This Row],[Ship Mode]]=Introduction!$C$42,1,0)</f>
        <v>0</v>
      </c>
      <c r="N1634" s="41">
        <f>IF(Table2[[#This Row],[Ship Mode]]=Introduction!$C$44,1,0)</f>
        <v>1</v>
      </c>
      <c r="O1634" s="41">
        <f>IF(Table2[[#This Row],[Customer Segment]]=Introduction!$D$45,1,0)</f>
        <v>0</v>
      </c>
      <c r="P1634" s="41">
        <f>IF(Table2[[#This Row],[Customer Segment]]=Introduction!$D$42,1,0)</f>
        <v>0</v>
      </c>
      <c r="Q1634" s="41">
        <f>IF(Table2[[#This Row],[Customer Segment]]=Introduction!$D$44,1,0)</f>
        <v>1</v>
      </c>
      <c r="R1634" s="34">
        <v>1276.8800000000001</v>
      </c>
      <c r="S16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1658.2664030461124</v>
      </c>
    </row>
    <row r="1635" spans="1:19" x14ac:dyDescent="0.2">
      <c r="A1635" s="1" t="s">
        <v>1</v>
      </c>
      <c r="B1635" s="1" t="s">
        <v>14</v>
      </c>
      <c r="C1635" s="1" t="s">
        <v>70</v>
      </c>
      <c r="D1635" s="39">
        <v>0.04</v>
      </c>
      <c r="E1635" s="39">
        <v>3.68</v>
      </c>
      <c r="F1635" s="39">
        <v>1.32</v>
      </c>
      <c r="G1635" s="39">
        <v>0.83</v>
      </c>
      <c r="H1635" s="39">
        <v>300.92579999999998</v>
      </c>
      <c r="I1635" s="42">
        <f>IF(Table2[[#This Row],[Order Priority]]=Introduction!$B$42,1,0)</f>
        <v>1</v>
      </c>
      <c r="J1635" s="42">
        <f>IF(Table2[[#This Row],[Order Priority]]=Introduction!$B$43,1,0)</f>
        <v>0</v>
      </c>
      <c r="K1635" s="42">
        <f>IF(Table2[[#This Row],[Order Priority]]=Introduction!$B$44,1,0)</f>
        <v>0</v>
      </c>
      <c r="L1635" s="42">
        <f>IF(Table2[[#This Row],[Order Priority]]=Introduction!$B$45,1,0)</f>
        <v>0</v>
      </c>
      <c r="M1635" s="42">
        <f>IF(Table2[[#This Row],[Ship Mode]]=Introduction!$C$42,1,0)</f>
        <v>0</v>
      </c>
      <c r="N1635" s="41">
        <f>IF(Table2[[#This Row],[Ship Mode]]=Introduction!$C$44,1,0)</f>
        <v>1</v>
      </c>
      <c r="O1635" s="41">
        <f>IF(Table2[[#This Row],[Customer Segment]]=Introduction!$D$45,1,0)</f>
        <v>0</v>
      </c>
      <c r="P1635" s="41">
        <f>IF(Table2[[#This Row],[Customer Segment]]=Introduction!$D$42,1,0)</f>
        <v>0</v>
      </c>
      <c r="Q1635" s="41">
        <f>IF(Table2[[#This Row],[Customer Segment]]=Introduction!$D$44,1,0)</f>
        <v>0</v>
      </c>
      <c r="R1635" s="1">
        <v>41.29</v>
      </c>
      <c r="S16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946.60028288154706</v>
      </c>
    </row>
    <row r="1636" spans="1:19" x14ac:dyDescent="0.2">
      <c r="A1636" s="1" t="s">
        <v>13</v>
      </c>
      <c r="B1636" s="1" t="s">
        <v>63</v>
      </c>
      <c r="C1636" s="1" t="s">
        <v>70</v>
      </c>
      <c r="D1636" s="37">
        <v>0.05</v>
      </c>
      <c r="E1636" s="37">
        <v>4.71</v>
      </c>
      <c r="F1636" s="37">
        <v>0.7</v>
      </c>
      <c r="G1636" s="37">
        <v>0.8</v>
      </c>
      <c r="H1636" s="37">
        <v>-2.3759999999999999</v>
      </c>
      <c r="I1636" s="42">
        <f>IF(Table2[[#This Row],[Order Priority]]=Introduction!$B$42,1,0)</f>
        <v>0</v>
      </c>
      <c r="J1636" s="42">
        <f>IF(Table2[[#This Row],[Order Priority]]=Introduction!$B$43,1,0)</f>
        <v>1</v>
      </c>
      <c r="K1636" s="42">
        <f>IF(Table2[[#This Row],[Order Priority]]=Introduction!$B$44,1,0)</f>
        <v>0</v>
      </c>
      <c r="L1636" s="42">
        <f>IF(Table2[[#This Row],[Order Priority]]=Introduction!$B$45,1,0)</f>
        <v>0</v>
      </c>
      <c r="M1636" s="42">
        <f>IF(Table2[[#This Row],[Ship Mode]]=Introduction!$C$42,1,0)</f>
        <v>0</v>
      </c>
      <c r="N1636" s="41">
        <f>IF(Table2[[#This Row],[Ship Mode]]=Introduction!$C$44,1,0)</f>
        <v>0</v>
      </c>
      <c r="O1636" s="41">
        <f>IF(Table2[[#This Row],[Customer Segment]]=Introduction!$D$45,1,0)</f>
        <v>0</v>
      </c>
      <c r="P1636" s="41">
        <f>IF(Table2[[#This Row],[Customer Segment]]=Introduction!$D$42,1,0)</f>
        <v>0</v>
      </c>
      <c r="Q1636" s="41">
        <f>IF(Table2[[#This Row],[Customer Segment]]=Introduction!$D$44,1,0)</f>
        <v>0</v>
      </c>
      <c r="R1636" s="34">
        <v>12.16</v>
      </c>
      <c r="S16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215.84274014008687</v>
      </c>
    </row>
    <row r="1637" spans="1:19" x14ac:dyDescent="0.2">
      <c r="A1637" s="1" t="s">
        <v>13</v>
      </c>
      <c r="B1637" s="1" t="s">
        <v>63</v>
      </c>
      <c r="C1637" s="1" t="s">
        <v>70</v>
      </c>
      <c r="D1637" s="39">
        <v>0.04</v>
      </c>
      <c r="E1637" s="39">
        <v>55.99</v>
      </c>
      <c r="F1637" s="39">
        <v>1.25</v>
      </c>
      <c r="G1637" s="39">
        <v>0.35</v>
      </c>
      <c r="H1637" s="39">
        <v>-18.3216</v>
      </c>
      <c r="I1637" s="42">
        <f>IF(Table2[[#This Row],[Order Priority]]=Introduction!$B$42,1,0)</f>
        <v>0</v>
      </c>
      <c r="J1637" s="42">
        <f>IF(Table2[[#This Row],[Order Priority]]=Introduction!$B$43,1,0)</f>
        <v>1</v>
      </c>
      <c r="K1637" s="42">
        <f>IF(Table2[[#This Row],[Order Priority]]=Introduction!$B$44,1,0)</f>
        <v>0</v>
      </c>
      <c r="L1637" s="42">
        <f>IF(Table2[[#This Row],[Order Priority]]=Introduction!$B$45,1,0)</f>
        <v>0</v>
      </c>
      <c r="M1637" s="42">
        <f>IF(Table2[[#This Row],[Ship Mode]]=Introduction!$C$42,1,0)</f>
        <v>0</v>
      </c>
      <c r="N1637" s="41">
        <f>IF(Table2[[#This Row],[Ship Mode]]=Introduction!$C$44,1,0)</f>
        <v>0</v>
      </c>
      <c r="O1637" s="41">
        <f>IF(Table2[[#This Row],[Customer Segment]]=Introduction!$D$45,1,0)</f>
        <v>0</v>
      </c>
      <c r="P1637" s="41">
        <f>IF(Table2[[#This Row],[Customer Segment]]=Introduction!$D$42,1,0)</f>
        <v>0</v>
      </c>
      <c r="Q1637" s="41">
        <f>IF(Table2[[#This Row],[Customer Segment]]=Introduction!$D$44,1,0)</f>
        <v>0</v>
      </c>
      <c r="R1637" s="1">
        <v>147.56</v>
      </c>
      <c r="S16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7.960570280828307</v>
      </c>
    </row>
    <row r="1638" spans="1:19" x14ac:dyDescent="0.2">
      <c r="A1638" s="1" t="s">
        <v>13</v>
      </c>
      <c r="B1638" s="1" t="s">
        <v>2</v>
      </c>
      <c r="C1638" s="1" t="s">
        <v>15</v>
      </c>
      <c r="D1638" s="37">
        <v>0.03</v>
      </c>
      <c r="E1638" s="37">
        <v>120.98</v>
      </c>
      <c r="F1638" s="37">
        <v>30</v>
      </c>
      <c r="G1638" s="37">
        <v>0.64</v>
      </c>
      <c r="H1638" s="37">
        <v>638.02800000000002</v>
      </c>
      <c r="I1638" s="42">
        <f>IF(Table2[[#This Row],[Order Priority]]=Introduction!$B$42,1,0)</f>
        <v>0</v>
      </c>
      <c r="J1638" s="42">
        <f>IF(Table2[[#This Row],[Order Priority]]=Introduction!$B$43,1,0)</f>
        <v>1</v>
      </c>
      <c r="K1638" s="42">
        <f>IF(Table2[[#This Row],[Order Priority]]=Introduction!$B$44,1,0)</f>
        <v>0</v>
      </c>
      <c r="L1638" s="42">
        <f>IF(Table2[[#This Row],[Order Priority]]=Introduction!$B$45,1,0)</f>
        <v>0</v>
      </c>
      <c r="M1638" s="42">
        <f>IF(Table2[[#This Row],[Ship Mode]]=Introduction!$C$42,1,0)</f>
        <v>1</v>
      </c>
      <c r="N1638" s="41">
        <f>IF(Table2[[#This Row],[Ship Mode]]=Introduction!$C$44,1,0)</f>
        <v>0</v>
      </c>
      <c r="O1638" s="41">
        <f>IF(Table2[[#This Row],[Customer Segment]]=Introduction!$D$45,1,0)</f>
        <v>0</v>
      </c>
      <c r="P1638" s="41">
        <f>IF(Table2[[#This Row],[Customer Segment]]=Introduction!$D$42,1,0)</f>
        <v>1</v>
      </c>
      <c r="Q1638" s="41">
        <f>IF(Table2[[#This Row],[Customer Segment]]=Introduction!$D$44,1,0)</f>
        <v>0</v>
      </c>
      <c r="R1638" s="34">
        <v>1894.45</v>
      </c>
      <c r="S16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2175.699939118716</v>
      </c>
    </row>
    <row r="1639" spans="1:19" x14ac:dyDescent="0.2">
      <c r="A1639" s="1" t="s">
        <v>13</v>
      </c>
      <c r="B1639" s="1" t="s">
        <v>14</v>
      </c>
      <c r="C1639" s="1" t="s">
        <v>15</v>
      </c>
      <c r="D1639" s="39">
        <v>0.01</v>
      </c>
      <c r="E1639" s="39">
        <v>15.68</v>
      </c>
      <c r="F1639" s="39">
        <v>3.73</v>
      </c>
      <c r="G1639" s="39">
        <v>0.46</v>
      </c>
      <c r="H1639" s="39">
        <v>138.49680000000001</v>
      </c>
      <c r="I1639" s="42">
        <f>IF(Table2[[#This Row],[Order Priority]]=Introduction!$B$42,1,0)</f>
        <v>0</v>
      </c>
      <c r="J1639" s="42">
        <f>IF(Table2[[#This Row],[Order Priority]]=Introduction!$B$43,1,0)</f>
        <v>1</v>
      </c>
      <c r="K1639" s="42">
        <f>IF(Table2[[#This Row],[Order Priority]]=Introduction!$B$44,1,0)</f>
        <v>0</v>
      </c>
      <c r="L1639" s="42">
        <f>IF(Table2[[#This Row],[Order Priority]]=Introduction!$B$45,1,0)</f>
        <v>0</v>
      </c>
      <c r="M1639" s="42">
        <f>IF(Table2[[#This Row],[Ship Mode]]=Introduction!$C$42,1,0)</f>
        <v>0</v>
      </c>
      <c r="N1639" s="41">
        <f>IF(Table2[[#This Row],[Ship Mode]]=Introduction!$C$44,1,0)</f>
        <v>1</v>
      </c>
      <c r="O1639" s="41">
        <f>IF(Table2[[#This Row],[Customer Segment]]=Introduction!$D$45,1,0)</f>
        <v>0</v>
      </c>
      <c r="P1639" s="41">
        <f>IF(Table2[[#This Row],[Customer Segment]]=Introduction!$D$42,1,0)</f>
        <v>1</v>
      </c>
      <c r="Q1639" s="41">
        <f>IF(Table2[[#This Row],[Customer Segment]]=Introduction!$D$44,1,0)</f>
        <v>0</v>
      </c>
      <c r="R1639" s="1">
        <v>200.72</v>
      </c>
      <c r="S16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275.32945051684811</v>
      </c>
    </row>
    <row r="1640" spans="1:19" x14ac:dyDescent="0.2">
      <c r="A1640" s="1" t="s">
        <v>23</v>
      </c>
      <c r="B1640" s="1" t="s">
        <v>14</v>
      </c>
      <c r="C1640" s="1" t="s">
        <v>15</v>
      </c>
      <c r="D1640" s="37">
        <v>0.09</v>
      </c>
      <c r="E1640" s="37">
        <v>6.84</v>
      </c>
      <c r="F1640" s="37">
        <v>8.3699999999999992</v>
      </c>
      <c r="G1640" s="37">
        <v>0.57999999999999996</v>
      </c>
      <c r="H1640" s="37">
        <v>-88.584999999999994</v>
      </c>
      <c r="I1640" s="42">
        <f>IF(Table2[[#This Row],[Order Priority]]=Introduction!$B$42,1,0)</f>
        <v>0</v>
      </c>
      <c r="J1640" s="42">
        <f>IF(Table2[[#This Row],[Order Priority]]=Introduction!$B$43,1,0)</f>
        <v>0</v>
      </c>
      <c r="K1640" s="42">
        <f>IF(Table2[[#This Row],[Order Priority]]=Introduction!$B$44,1,0)</f>
        <v>1</v>
      </c>
      <c r="L1640" s="42">
        <f>IF(Table2[[#This Row],[Order Priority]]=Introduction!$B$45,1,0)</f>
        <v>0</v>
      </c>
      <c r="M1640" s="42">
        <f>IF(Table2[[#This Row],[Ship Mode]]=Introduction!$C$42,1,0)</f>
        <v>0</v>
      </c>
      <c r="N1640" s="41">
        <f>IF(Table2[[#This Row],[Ship Mode]]=Introduction!$C$44,1,0)</f>
        <v>1</v>
      </c>
      <c r="O1640" s="41">
        <f>IF(Table2[[#This Row],[Customer Segment]]=Introduction!$D$45,1,0)</f>
        <v>0</v>
      </c>
      <c r="P1640" s="41">
        <f>IF(Table2[[#This Row],[Customer Segment]]=Introduction!$D$42,1,0)</f>
        <v>1</v>
      </c>
      <c r="Q1640" s="41">
        <f>IF(Table2[[#This Row],[Customer Segment]]=Introduction!$D$44,1,0)</f>
        <v>0</v>
      </c>
      <c r="R1640" s="34">
        <v>87.1</v>
      </c>
      <c r="S16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272.47287186044963</v>
      </c>
    </row>
    <row r="1641" spans="1:19" x14ac:dyDescent="0.2">
      <c r="A1641" s="1" t="s">
        <v>23</v>
      </c>
      <c r="B1641" s="1" t="s">
        <v>63</v>
      </c>
      <c r="C1641" s="1" t="s">
        <v>15</v>
      </c>
      <c r="D1641" s="39">
        <v>7.0000000000000007E-2</v>
      </c>
      <c r="E1641" s="39">
        <v>48.91</v>
      </c>
      <c r="F1641" s="39">
        <v>35</v>
      </c>
      <c r="G1641" s="39">
        <v>0.83</v>
      </c>
      <c r="H1641" s="39">
        <v>-485.68</v>
      </c>
      <c r="I1641" s="42">
        <f>IF(Table2[[#This Row],[Order Priority]]=Introduction!$B$42,1,0)</f>
        <v>0</v>
      </c>
      <c r="J1641" s="42">
        <f>IF(Table2[[#This Row],[Order Priority]]=Introduction!$B$43,1,0)</f>
        <v>0</v>
      </c>
      <c r="K1641" s="42">
        <f>IF(Table2[[#This Row],[Order Priority]]=Introduction!$B$44,1,0)</f>
        <v>1</v>
      </c>
      <c r="L1641" s="42">
        <f>IF(Table2[[#This Row],[Order Priority]]=Introduction!$B$45,1,0)</f>
        <v>0</v>
      </c>
      <c r="M1641" s="42">
        <f>IF(Table2[[#This Row],[Ship Mode]]=Introduction!$C$42,1,0)</f>
        <v>0</v>
      </c>
      <c r="N1641" s="41">
        <f>IF(Table2[[#This Row],[Ship Mode]]=Introduction!$C$44,1,0)</f>
        <v>0</v>
      </c>
      <c r="O1641" s="41">
        <f>IF(Table2[[#This Row],[Customer Segment]]=Introduction!$D$45,1,0)</f>
        <v>0</v>
      </c>
      <c r="P1641" s="41">
        <f>IF(Table2[[#This Row],[Customer Segment]]=Introduction!$D$42,1,0)</f>
        <v>1</v>
      </c>
      <c r="Q1641" s="41">
        <f>IF(Table2[[#This Row],[Customer Segment]]=Introduction!$D$44,1,0)</f>
        <v>0</v>
      </c>
      <c r="R1641" s="1">
        <v>736.86</v>
      </c>
      <c r="S16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872.48269297620959</v>
      </c>
    </row>
    <row r="1642" spans="1:19" x14ac:dyDescent="0.2">
      <c r="A1642" s="1" t="s">
        <v>92</v>
      </c>
      <c r="B1642" s="1" t="s">
        <v>14</v>
      </c>
      <c r="C1642" s="1" t="s">
        <v>3</v>
      </c>
      <c r="D1642" s="37">
        <v>0.03</v>
      </c>
      <c r="E1642" s="37">
        <v>15.31</v>
      </c>
      <c r="F1642" s="37">
        <v>8.7799999999999994</v>
      </c>
      <c r="G1642" s="37">
        <v>0.56999999999999995</v>
      </c>
      <c r="H1642" s="37">
        <v>-57.56</v>
      </c>
      <c r="I1642" s="42">
        <f>IF(Table2[[#This Row],[Order Priority]]=Introduction!$B$42,1,0)</f>
        <v>0</v>
      </c>
      <c r="J1642" s="42">
        <f>IF(Table2[[#This Row],[Order Priority]]=Introduction!$B$43,1,0)</f>
        <v>0</v>
      </c>
      <c r="K1642" s="42">
        <f>IF(Table2[[#This Row],[Order Priority]]=Introduction!$B$44,1,0)</f>
        <v>0</v>
      </c>
      <c r="L1642" s="42">
        <f>IF(Table2[[#This Row],[Order Priority]]=Introduction!$B$45,1,0)</f>
        <v>1</v>
      </c>
      <c r="M1642" s="42">
        <f>IF(Table2[[#This Row],[Ship Mode]]=Introduction!$C$42,1,0)</f>
        <v>0</v>
      </c>
      <c r="N1642" s="41">
        <f>IF(Table2[[#This Row],[Ship Mode]]=Introduction!$C$44,1,0)</f>
        <v>1</v>
      </c>
      <c r="O1642" s="41">
        <f>IF(Table2[[#This Row],[Customer Segment]]=Introduction!$D$45,1,0)</f>
        <v>1</v>
      </c>
      <c r="P1642" s="41">
        <f>IF(Table2[[#This Row],[Customer Segment]]=Introduction!$D$42,1,0)</f>
        <v>0</v>
      </c>
      <c r="Q1642" s="41">
        <f>IF(Table2[[#This Row],[Customer Segment]]=Introduction!$D$44,1,0)</f>
        <v>0</v>
      </c>
      <c r="R1642" s="34">
        <v>194.08</v>
      </c>
      <c r="S16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326.34583316725747</v>
      </c>
    </row>
    <row r="1643" spans="1:19" x14ac:dyDescent="0.2">
      <c r="A1643" s="1" t="s">
        <v>92</v>
      </c>
      <c r="B1643" s="1" t="s">
        <v>14</v>
      </c>
      <c r="C1643" s="1" t="s">
        <v>70</v>
      </c>
      <c r="D1643" s="39">
        <v>7.0000000000000007E-2</v>
      </c>
      <c r="E1643" s="39">
        <v>39.479999999999997</v>
      </c>
      <c r="F1643" s="39">
        <v>1.99</v>
      </c>
      <c r="G1643" s="39">
        <v>0.54</v>
      </c>
      <c r="H1643" s="39">
        <v>322.25069999999999</v>
      </c>
      <c r="I1643" s="42">
        <f>IF(Table2[[#This Row],[Order Priority]]=Introduction!$B$42,1,0)</f>
        <v>0</v>
      </c>
      <c r="J1643" s="42">
        <f>IF(Table2[[#This Row],[Order Priority]]=Introduction!$B$43,1,0)</f>
        <v>0</v>
      </c>
      <c r="K1643" s="42">
        <f>IF(Table2[[#This Row],[Order Priority]]=Introduction!$B$44,1,0)</f>
        <v>0</v>
      </c>
      <c r="L1643" s="42">
        <f>IF(Table2[[#This Row],[Order Priority]]=Introduction!$B$45,1,0)</f>
        <v>1</v>
      </c>
      <c r="M1643" s="42">
        <f>IF(Table2[[#This Row],[Ship Mode]]=Introduction!$C$42,1,0)</f>
        <v>0</v>
      </c>
      <c r="N1643" s="41">
        <f>IF(Table2[[#This Row],[Ship Mode]]=Introduction!$C$44,1,0)</f>
        <v>1</v>
      </c>
      <c r="O1643" s="41">
        <f>IF(Table2[[#This Row],[Customer Segment]]=Introduction!$D$45,1,0)</f>
        <v>0</v>
      </c>
      <c r="P1643" s="41">
        <f>IF(Table2[[#This Row],[Customer Segment]]=Introduction!$D$42,1,0)</f>
        <v>0</v>
      </c>
      <c r="Q1643" s="41">
        <f>IF(Table2[[#This Row],[Customer Segment]]=Introduction!$D$44,1,0)</f>
        <v>0</v>
      </c>
      <c r="R1643" s="1">
        <v>467.03</v>
      </c>
      <c r="S16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561.00698461447405</v>
      </c>
    </row>
    <row r="1644" spans="1:19" x14ac:dyDescent="0.2">
      <c r="A1644" s="1" t="s">
        <v>46</v>
      </c>
      <c r="B1644" s="1" t="s">
        <v>14</v>
      </c>
      <c r="C1644" s="1" t="s">
        <v>70</v>
      </c>
      <c r="D1644" s="37">
        <v>0.04</v>
      </c>
      <c r="E1644" s="37">
        <v>9.11</v>
      </c>
      <c r="F1644" s="37">
        <v>2.25</v>
      </c>
      <c r="G1644" s="37">
        <v>0.52</v>
      </c>
      <c r="H1644" s="37">
        <v>-3.496</v>
      </c>
      <c r="I1644" s="42">
        <f>IF(Table2[[#This Row],[Order Priority]]=Introduction!$B$42,1,0)</f>
        <v>0</v>
      </c>
      <c r="J1644" s="42">
        <f>IF(Table2[[#This Row],[Order Priority]]=Introduction!$B$43,1,0)</f>
        <v>0</v>
      </c>
      <c r="K1644" s="42">
        <f>IF(Table2[[#This Row],[Order Priority]]=Introduction!$B$44,1,0)</f>
        <v>0</v>
      </c>
      <c r="L1644" s="42">
        <f>IF(Table2[[#This Row],[Order Priority]]=Introduction!$B$45,1,0)</f>
        <v>0</v>
      </c>
      <c r="M1644" s="42">
        <f>IF(Table2[[#This Row],[Ship Mode]]=Introduction!$C$42,1,0)</f>
        <v>0</v>
      </c>
      <c r="N1644" s="41">
        <f>IF(Table2[[#This Row],[Ship Mode]]=Introduction!$C$44,1,0)</f>
        <v>1</v>
      </c>
      <c r="O1644" s="41">
        <f>IF(Table2[[#This Row],[Customer Segment]]=Introduction!$D$45,1,0)</f>
        <v>0</v>
      </c>
      <c r="P1644" s="41">
        <f>IF(Table2[[#This Row],[Customer Segment]]=Introduction!$D$42,1,0)</f>
        <v>0</v>
      </c>
      <c r="Q1644" s="41">
        <f>IF(Table2[[#This Row],[Customer Segment]]=Introduction!$D$44,1,0)</f>
        <v>0</v>
      </c>
      <c r="R1644" s="34">
        <v>18.59</v>
      </c>
      <c r="S16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330.93325493118249</v>
      </c>
    </row>
    <row r="1645" spans="1:19" x14ac:dyDescent="0.2">
      <c r="A1645" s="1" t="s">
        <v>46</v>
      </c>
      <c r="B1645" s="1" t="s">
        <v>14</v>
      </c>
      <c r="C1645" s="1" t="s">
        <v>70</v>
      </c>
      <c r="D1645" s="39">
        <v>7.0000000000000007E-2</v>
      </c>
      <c r="E1645" s="39">
        <v>64.650000000000006</v>
      </c>
      <c r="F1645" s="39">
        <v>35</v>
      </c>
      <c r="G1645" s="39">
        <v>0.8</v>
      </c>
      <c r="H1645" s="39">
        <v>-717.072</v>
      </c>
      <c r="I1645" s="42">
        <f>IF(Table2[[#This Row],[Order Priority]]=Introduction!$B$42,1,0)</f>
        <v>0</v>
      </c>
      <c r="J1645" s="42">
        <f>IF(Table2[[#This Row],[Order Priority]]=Introduction!$B$43,1,0)</f>
        <v>0</v>
      </c>
      <c r="K1645" s="42">
        <f>IF(Table2[[#This Row],[Order Priority]]=Introduction!$B$44,1,0)</f>
        <v>0</v>
      </c>
      <c r="L1645" s="42">
        <f>IF(Table2[[#This Row],[Order Priority]]=Introduction!$B$45,1,0)</f>
        <v>0</v>
      </c>
      <c r="M1645" s="42">
        <f>IF(Table2[[#This Row],[Ship Mode]]=Introduction!$C$42,1,0)</f>
        <v>0</v>
      </c>
      <c r="N1645" s="41">
        <f>IF(Table2[[#This Row],[Ship Mode]]=Introduction!$C$44,1,0)</f>
        <v>1</v>
      </c>
      <c r="O1645" s="41">
        <f>IF(Table2[[#This Row],[Customer Segment]]=Introduction!$D$45,1,0)</f>
        <v>0</v>
      </c>
      <c r="P1645" s="41">
        <f>IF(Table2[[#This Row],[Customer Segment]]=Introduction!$D$42,1,0)</f>
        <v>0</v>
      </c>
      <c r="Q1645" s="41">
        <f>IF(Table2[[#This Row],[Customer Segment]]=Introduction!$D$44,1,0)</f>
        <v>0</v>
      </c>
      <c r="R1645" s="1">
        <v>834.08</v>
      </c>
      <c r="S16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892.32451494844395</v>
      </c>
    </row>
    <row r="1646" spans="1:19" x14ac:dyDescent="0.2">
      <c r="A1646" s="1" t="s">
        <v>46</v>
      </c>
      <c r="B1646" s="1" t="s">
        <v>14</v>
      </c>
      <c r="C1646" s="1" t="s">
        <v>15</v>
      </c>
      <c r="D1646" s="37">
        <v>0.06</v>
      </c>
      <c r="E1646" s="37">
        <v>2.89</v>
      </c>
      <c r="F1646" s="37">
        <v>0.99</v>
      </c>
      <c r="G1646" s="37">
        <v>0.38</v>
      </c>
      <c r="H1646" s="37">
        <v>-2.0097</v>
      </c>
      <c r="I1646" s="42">
        <f>IF(Table2[[#This Row],[Order Priority]]=Introduction!$B$42,1,0)</f>
        <v>0</v>
      </c>
      <c r="J1646" s="42">
        <f>IF(Table2[[#This Row],[Order Priority]]=Introduction!$B$43,1,0)</f>
        <v>0</v>
      </c>
      <c r="K1646" s="42">
        <f>IF(Table2[[#This Row],[Order Priority]]=Introduction!$B$44,1,0)</f>
        <v>0</v>
      </c>
      <c r="L1646" s="42">
        <f>IF(Table2[[#This Row],[Order Priority]]=Introduction!$B$45,1,0)</f>
        <v>0</v>
      </c>
      <c r="M1646" s="42">
        <f>IF(Table2[[#This Row],[Ship Mode]]=Introduction!$C$42,1,0)</f>
        <v>0</v>
      </c>
      <c r="N1646" s="41">
        <f>IF(Table2[[#This Row],[Ship Mode]]=Introduction!$C$44,1,0)</f>
        <v>1</v>
      </c>
      <c r="O1646" s="41">
        <f>IF(Table2[[#This Row],[Customer Segment]]=Introduction!$D$45,1,0)</f>
        <v>0</v>
      </c>
      <c r="P1646" s="41">
        <f>IF(Table2[[#This Row],[Customer Segment]]=Introduction!$D$42,1,0)</f>
        <v>1</v>
      </c>
      <c r="Q1646" s="41">
        <f>IF(Table2[[#This Row],[Customer Segment]]=Introduction!$D$44,1,0)</f>
        <v>0</v>
      </c>
      <c r="R1646" s="34">
        <v>16.670000000000002</v>
      </c>
      <c r="S16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119.62307759247338</v>
      </c>
    </row>
    <row r="1647" spans="1:19" x14ac:dyDescent="0.2">
      <c r="A1647" s="1" t="s">
        <v>46</v>
      </c>
      <c r="B1647" s="1" t="s">
        <v>14</v>
      </c>
      <c r="C1647" s="1" t="s">
        <v>15</v>
      </c>
      <c r="D1647" s="39">
        <v>0.08</v>
      </c>
      <c r="E1647" s="39">
        <v>22.84</v>
      </c>
      <c r="F1647" s="39">
        <v>11.54</v>
      </c>
      <c r="G1647" s="39">
        <v>0.39</v>
      </c>
      <c r="H1647" s="39">
        <v>-477.37200000000001</v>
      </c>
      <c r="I1647" s="42">
        <f>IF(Table2[[#This Row],[Order Priority]]=Introduction!$B$42,1,0)</f>
        <v>0</v>
      </c>
      <c r="J1647" s="42">
        <f>IF(Table2[[#This Row],[Order Priority]]=Introduction!$B$43,1,0)</f>
        <v>0</v>
      </c>
      <c r="K1647" s="42">
        <f>IF(Table2[[#This Row],[Order Priority]]=Introduction!$B$44,1,0)</f>
        <v>0</v>
      </c>
      <c r="L1647" s="42">
        <f>IF(Table2[[#This Row],[Order Priority]]=Introduction!$B$45,1,0)</f>
        <v>0</v>
      </c>
      <c r="M1647" s="42">
        <f>IF(Table2[[#This Row],[Ship Mode]]=Introduction!$C$42,1,0)</f>
        <v>0</v>
      </c>
      <c r="N1647" s="41">
        <f>IF(Table2[[#This Row],[Ship Mode]]=Introduction!$C$44,1,0)</f>
        <v>1</v>
      </c>
      <c r="O1647" s="41">
        <f>IF(Table2[[#This Row],[Customer Segment]]=Introduction!$D$45,1,0)</f>
        <v>0</v>
      </c>
      <c r="P1647" s="41">
        <f>IF(Table2[[#This Row],[Customer Segment]]=Introduction!$D$42,1,0)</f>
        <v>1</v>
      </c>
      <c r="Q1647" s="41">
        <f>IF(Table2[[#This Row],[Customer Segment]]=Introduction!$D$44,1,0)</f>
        <v>0</v>
      </c>
      <c r="R1647" s="1">
        <v>195.16</v>
      </c>
      <c r="S16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-17.96314077286781</v>
      </c>
    </row>
    <row r="1648" spans="1:19" x14ac:dyDescent="0.2">
      <c r="A1648" s="1" t="s">
        <v>46</v>
      </c>
      <c r="B1648" s="1" t="s">
        <v>14</v>
      </c>
      <c r="C1648" s="1" t="s">
        <v>70</v>
      </c>
      <c r="D1648" s="37">
        <v>0.09</v>
      </c>
      <c r="E1648" s="37">
        <v>95.43</v>
      </c>
      <c r="F1648" s="37">
        <v>19.989999999999998</v>
      </c>
      <c r="G1648" s="37">
        <v>0.79</v>
      </c>
      <c r="H1648" s="37">
        <v>-143.23500000000001</v>
      </c>
      <c r="I1648" s="42">
        <f>IF(Table2[[#This Row],[Order Priority]]=Introduction!$B$42,1,0)</f>
        <v>0</v>
      </c>
      <c r="J1648" s="42">
        <f>IF(Table2[[#This Row],[Order Priority]]=Introduction!$B$43,1,0)</f>
        <v>0</v>
      </c>
      <c r="K1648" s="42">
        <f>IF(Table2[[#This Row],[Order Priority]]=Introduction!$B$44,1,0)</f>
        <v>0</v>
      </c>
      <c r="L1648" s="42">
        <f>IF(Table2[[#This Row],[Order Priority]]=Introduction!$B$45,1,0)</f>
        <v>0</v>
      </c>
      <c r="M1648" s="42">
        <f>IF(Table2[[#This Row],[Ship Mode]]=Introduction!$C$42,1,0)</f>
        <v>0</v>
      </c>
      <c r="N1648" s="41">
        <f>IF(Table2[[#This Row],[Ship Mode]]=Introduction!$C$44,1,0)</f>
        <v>1</v>
      </c>
      <c r="O1648" s="41">
        <f>IF(Table2[[#This Row],[Customer Segment]]=Introduction!$D$45,1,0)</f>
        <v>0</v>
      </c>
      <c r="P1648" s="41">
        <f>IF(Table2[[#This Row],[Customer Segment]]=Introduction!$D$42,1,0)</f>
        <v>0</v>
      </c>
      <c r="Q1648" s="41">
        <f>IF(Table2[[#This Row],[Customer Segment]]=Introduction!$D$44,1,0)</f>
        <v>0</v>
      </c>
      <c r="R1648" s="34">
        <v>2053.6</v>
      </c>
      <c r="S16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1139.9923218832382</v>
      </c>
    </row>
    <row r="1649" spans="1:19" x14ac:dyDescent="0.2">
      <c r="A1649" s="1" t="s">
        <v>46</v>
      </c>
      <c r="B1649" s="1" t="s">
        <v>14</v>
      </c>
      <c r="C1649" s="1" t="s">
        <v>70</v>
      </c>
      <c r="D1649" s="39">
        <v>0.06</v>
      </c>
      <c r="E1649" s="39">
        <v>2.2799999999999998</v>
      </c>
      <c r="F1649" s="39">
        <v>5.2</v>
      </c>
      <c r="G1649" s="39">
        <v>0.41</v>
      </c>
      <c r="H1649" s="39">
        <v>-2002.6314</v>
      </c>
      <c r="I1649" s="42">
        <f>IF(Table2[[#This Row],[Order Priority]]=Introduction!$B$42,1,0)</f>
        <v>0</v>
      </c>
      <c r="J1649" s="42">
        <f>IF(Table2[[#This Row],[Order Priority]]=Introduction!$B$43,1,0)</f>
        <v>0</v>
      </c>
      <c r="K1649" s="42">
        <f>IF(Table2[[#This Row],[Order Priority]]=Introduction!$B$44,1,0)</f>
        <v>0</v>
      </c>
      <c r="L1649" s="42">
        <f>IF(Table2[[#This Row],[Order Priority]]=Introduction!$B$45,1,0)</f>
        <v>0</v>
      </c>
      <c r="M1649" s="42">
        <f>IF(Table2[[#This Row],[Ship Mode]]=Introduction!$C$42,1,0)</f>
        <v>0</v>
      </c>
      <c r="N1649" s="41">
        <f>IF(Table2[[#This Row],[Ship Mode]]=Introduction!$C$44,1,0)</f>
        <v>1</v>
      </c>
      <c r="O1649" s="41">
        <f>IF(Table2[[#This Row],[Customer Segment]]=Introduction!$D$45,1,0)</f>
        <v>0</v>
      </c>
      <c r="P1649" s="41">
        <f>IF(Table2[[#This Row],[Customer Segment]]=Introduction!$D$42,1,0)</f>
        <v>0</v>
      </c>
      <c r="Q1649" s="41">
        <f>IF(Table2[[#This Row],[Customer Segment]]=Introduction!$D$44,1,0)</f>
        <v>0</v>
      </c>
      <c r="R1649" s="1">
        <v>30.47</v>
      </c>
      <c r="S16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-1760.74334176194</v>
      </c>
    </row>
    <row r="1650" spans="1:19" x14ac:dyDescent="0.2">
      <c r="A1650" s="1" t="s">
        <v>1</v>
      </c>
      <c r="B1650" s="1" t="s">
        <v>14</v>
      </c>
      <c r="C1650" s="1" t="s">
        <v>3</v>
      </c>
      <c r="D1650" s="37">
        <v>0.03</v>
      </c>
      <c r="E1650" s="37">
        <v>22.84</v>
      </c>
      <c r="F1650" s="37">
        <v>11.54</v>
      </c>
      <c r="G1650" s="37">
        <v>0.39</v>
      </c>
      <c r="H1650" s="37">
        <v>91.956000000000003</v>
      </c>
      <c r="I1650" s="42">
        <f>IF(Table2[[#This Row],[Order Priority]]=Introduction!$B$42,1,0)</f>
        <v>1</v>
      </c>
      <c r="J1650" s="42">
        <f>IF(Table2[[#This Row],[Order Priority]]=Introduction!$B$43,1,0)</f>
        <v>0</v>
      </c>
      <c r="K1650" s="42">
        <f>IF(Table2[[#This Row],[Order Priority]]=Introduction!$B$44,1,0)</f>
        <v>0</v>
      </c>
      <c r="L1650" s="42">
        <f>IF(Table2[[#This Row],[Order Priority]]=Introduction!$B$45,1,0)</f>
        <v>0</v>
      </c>
      <c r="M1650" s="42">
        <f>IF(Table2[[#This Row],[Ship Mode]]=Introduction!$C$42,1,0)</f>
        <v>0</v>
      </c>
      <c r="N1650" s="41">
        <f>IF(Table2[[#This Row],[Ship Mode]]=Introduction!$C$44,1,0)</f>
        <v>1</v>
      </c>
      <c r="O1650" s="41">
        <f>IF(Table2[[#This Row],[Customer Segment]]=Introduction!$D$45,1,0)</f>
        <v>1</v>
      </c>
      <c r="P1650" s="41">
        <f>IF(Table2[[#This Row],[Customer Segment]]=Introduction!$D$42,1,0)</f>
        <v>0</v>
      </c>
      <c r="Q1650" s="41">
        <f>IF(Table2[[#This Row],[Customer Segment]]=Introduction!$D$44,1,0)</f>
        <v>0</v>
      </c>
      <c r="R1650" s="34">
        <v>312.58999999999997</v>
      </c>
      <c r="S16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706.96647639709181</v>
      </c>
    </row>
    <row r="1651" spans="1:19" x14ac:dyDescent="0.2">
      <c r="A1651" s="1" t="s">
        <v>1</v>
      </c>
      <c r="B1651" s="1" t="s">
        <v>14</v>
      </c>
      <c r="C1651" s="1" t="s">
        <v>3</v>
      </c>
      <c r="D1651" s="39">
        <v>0.05</v>
      </c>
      <c r="E1651" s="39">
        <v>10.98</v>
      </c>
      <c r="F1651" s="39">
        <v>3.37</v>
      </c>
      <c r="G1651" s="39">
        <v>0.56999999999999995</v>
      </c>
      <c r="H1651" s="39">
        <v>-2.544</v>
      </c>
      <c r="I1651" s="42">
        <f>IF(Table2[[#This Row],[Order Priority]]=Introduction!$B$42,1,0)</f>
        <v>1</v>
      </c>
      <c r="J1651" s="42">
        <f>IF(Table2[[#This Row],[Order Priority]]=Introduction!$B$43,1,0)</f>
        <v>0</v>
      </c>
      <c r="K1651" s="42">
        <f>IF(Table2[[#This Row],[Order Priority]]=Introduction!$B$44,1,0)</f>
        <v>0</v>
      </c>
      <c r="L1651" s="42">
        <f>IF(Table2[[#This Row],[Order Priority]]=Introduction!$B$45,1,0)</f>
        <v>0</v>
      </c>
      <c r="M1651" s="42">
        <f>IF(Table2[[#This Row],[Ship Mode]]=Introduction!$C$42,1,0)</f>
        <v>0</v>
      </c>
      <c r="N1651" s="41">
        <f>IF(Table2[[#This Row],[Ship Mode]]=Introduction!$C$44,1,0)</f>
        <v>1</v>
      </c>
      <c r="O1651" s="41">
        <f>IF(Table2[[#This Row],[Customer Segment]]=Introduction!$D$45,1,0)</f>
        <v>1</v>
      </c>
      <c r="P1651" s="41">
        <f>IF(Table2[[#This Row],[Customer Segment]]=Introduction!$D$42,1,0)</f>
        <v>0</v>
      </c>
      <c r="Q1651" s="41">
        <f>IF(Table2[[#This Row],[Customer Segment]]=Introduction!$D$44,1,0)</f>
        <v>0</v>
      </c>
      <c r="R1651" s="1">
        <v>64.400000000000006</v>
      </c>
      <c r="S16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483.61945112048789</v>
      </c>
    </row>
    <row r="1652" spans="1:19" x14ac:dyDescent="0.2">
      <c r="A1652" s="1" t="s">
        <v>13</v>
      </c>
      <c r="B1652" s="1" t="s">
        <v>14</v>
      </c>
      <c r="C1652" s="1" t="s">
        <v>15</v>
      </c>
      <c r="D1652" s="37">
        <v>0.05</v>
      </c>
      <c r="E1652" s="37">
        <v>12.95</v>
      </c>
      <c r="F1652" s="37">
        <v>4.9800000000000004</v>
      </c>
      <c r="G1652" s="37">
        <v>0.4</v>
      </c>
      <c r="H1652" s="37">
        <v>134.16825</v>
      </c>
      <c r="I1652" s="42">
        <f>IF(Table2[[#This Row],[Order Priority]]=Introduction!$B$42,1,0)</f>
        <v>0</v>
      </c>
      <c r="J1652" s="42">
        <f>IF(Table2[[#This Row],[Order Priority]]=Introduction!$B$43,1,0)</f>
        <v>1</v>
      </c>
      <c r="K1652" s="42">
        <f>IF(Table2[[#This Row],[Order Priority]]=Introduction!$B$44,1,0)</f>
        <v>0</v>
      </c>
      <c r="L1652" s="42">
        <f>IF(Table2[[#This Row],[Order Priority]]=Introduction!$B$45,1,0)</f>
        <v>0</v>
      </c>
      <c r="M1652" s="42">
        <f>IF(Table2[[#This Row],[Ship Mode]]=Introduction!$C$42,1,0)</f>
        <v>0</v>
      </c>
      <c r="N1652" s="41">
        <f>IF(Table2[[#This Row],[Ship Mode]]=Introduction!$C$44,1,0)</f>
        <v>1</v>
      </c>
      <c r="O1652" s="41">
        <f>IF(Table2[[#This Row],[Customer Segment]]=Introduction!$D$45,1,0)</f>
        <v>0</v>
      </c>
      <c r="P1652" s="41">
        <f>IF(Table2[[#This Row],[Customer Segment]]=Introduction!$D$42,1,0)</f>
        <v>1</v>
      </c>
      <c r="Q1652" s="41">
        <f>IF(Table2[[#This Row],[Customer Segment]]=Introduction!$D$44,1,0)</f>
        <v>0</v>
      </c>
      <c r="R1652" s="34">
        <v>252.36</v>
      </c>
      <c r="S16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220.58792778209013</v>
      </c>
    </row>
    <row r="1653" spans="1:19" x14ac:dyDescent="0.2">
      <c r="A1653" s="1" t="s">
        <v>23</v>
      </c>
      <c r="B1653" s="1" t="s">
        <v>14</v>
      </c>
      <c r="C1653" s="1" t="s">
        <v>15</v>
      </c>
      <c r="D1653" s="39">
        <v>0</v>
      </c>
      <c r="E1653" s="39">
        <v>24.92</v>
      </c>
      <c r="F1653" s="39">
        <v>12.98</v>
      </c>
      <c r="G1653" s="39">
        <v>0.39</v>
      </c>
      <c r="H1653" s="39">
        <v>-23.155999999999999</v>
      </c>
      <c r="I1653" s="42">
        <f>IF(Table2[[#This Row],[Order Priority]]=Introduction!$B$42,1,0)</f>
        <v>0</v>
      </c>
      <c r="J1653" s="42">
        <f>IF(Table2[[#This Row],[Order Priority]]=Introduction!$B$43,1,0)</f>
        <v>0</v>
      </c>
      <c r="K1653" s="42">
        <f>IF(Table2[[#This Row],[Order Priority]]=Introduction!$B$44,1,0)</f>
        <v>1</v>
      </c>
      <c r="L1653" s="42">
        <f>IF(Table2[[#This Row],[Order Priority]]=Introduction!$B$45,1,0)</f>
        <v>0</v>
      </c>
      <c r="M1653" s="42">
        <f>IF(Table2[[#This Row],[Ship Mode]]=Introduction!$C$42,1,0)</f>
        <v>0</v>
      </c>
      <c r="N1653" s="41">
        <f>IF(Table2[[#This Row],[Ship Mode]]=Introduction!$C$44,1,0)</f>
        <v>1</v>
      </c>
      <c r="O1653" s="41">
        <f>IF(Table2[[#This Row],[Customer Segment]]=Introduction!$D$45,1,0)</f>
        <v>0</v>
      </c>
      <c r="P1653" s="41">
        <f>IF(Table2[[#This Row],[Customer Segment]]=Introduction!$D$42,1,0)</f>
        <v>1</v>
      </c>
      <c r="Q1653" s="41">
        <f>IF(Table2[[#This Row],[Customer Segment]]=Introduction!$D$44,1,0)</f>
        <v>0</v>
      </c>
      <c r="R1653" s="1">
        <v>32.659999999999997</v>
      </c>
      <c r="S16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425.08961399828542</v>
      </c>
    </row>
    <row r="1654" spans="1:19" x14ac:dyDescent="0.2">
      <c r="A1654" s="1" t="s">
        <v>23</v>
      </c>
      <c r="B1654" s="1" t="s">
        <v>14</v>
      </c>
      <c r="C1654" s="1" t="s">
        <v>47</v>
      </c>
      <c r="D1654" s="37">
        <v>0.06</v>
      </c>
      <c r="E1654" s="37">
        <v>3.74</v>
      </c>
      <c r="F1654" s="37">
        <v>0.94</v>
      </c>
      <c r="G1654" s="37">
        <v>0.83</v>
      </c>
      <c r="H1654" s="37">
        <v>-7.6849999999999996</v>
      </c>
      <c r="I1654" s="42">
        <f>IF(Table2[[#This Row],[Order Priority]]=Introduction!$B$42,1,0)</f>
        <v>0</v>
      </c>
      <c r="J1654" s="42">
        <f>IF(Table2[[#This Row],[Order Priority]]=Introduction!$B$43,1,0)</f>
        <v>0</v>
      </c>
      <c r="K1654" s="42">
        <f>IF(Table2[[#This Row],[Order Priority]]=Introduction!$B$44,1,0)</f>
        <v>1</v>
      </c>
      <c r="L1654" s="42">
        <f>IF(Table2[[#This Row],[Order Priority]]=Introduction!$B$45,1,0)</f>
        <v>0</v>
      </c>
      <c r="M1654" s="42">
        <f>IF(Table2[[#This Row],[Ship Mode]]=Introduction!$C$42,1,0)</f>
        <v>0</v>
      </c>
      <c r="N1654" s="41">
        <f>IF(Table2[[#This Row],[Ship Mode]]=Introduction!$C$44,1,0)</f>
        <v>1</v>
      </c>
      <c r="O1654" s="41">
        <f>IF(Table2[[#This Row],[Customer Segment]]=Introduction!$D$45,1,0)</f>
        <v>0</v>
      </c>
      <c r="P1654" s="41">
        <f>IF(Table2[[#This Row],[Customer Segment]]=Introduction!$D$42,1,0)</f>
        <v>0</v>
      </c>
      <c r="Q1654" s="41">
        <f>IF(Table2[[#This Row],[Customer Segment]]=Introduction!$D$44,1,0)</f>
        <v>1</v>
      </c>
      <c r="R1654" s="34">
        <v>44.75</v>
      </c>
      <c r="S16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427.23936542258741</v>
      </c>
    </row>
    <row r="1655" spans="1:19" x14ac:dyDescent="0.2">
      <c r="A1655" s="1" t="s">
        <v>92</v>
      </c>
      <c r="B1655" s="1" t="s">
        <v>63</v>
      </c>
      <c r="C1655" s="1" t="s">
        <v>47</v>
      </c>
      <c r="D1655" s="39">
        <v>0.09</v>
      </c>
      <c r="E1655" s="39">
        <v>5.4</v>
      </c>
      <c r="F1655" s="39">
        <v>7.78</v>
      </c>
      <c r="G1655" s="39">
        <v>0.37</v>
      </c>
      <c r="H1655" s="39">
        <v>-21.487749999999998</v>
      </c>
      <c r="I1655" s="42">
        <f>IF(Table2[[#This Row],[Order Priority]]=Introduction!$B$42,1,0)</f>
        <v>0</v>
      </c>
      <c r="J1655" s="42">
        <f>IF(Table2[[#This Row],[Order Priority]]=Introduction!$B$43,1,0)</f>
        <v>0</v>
      </c>
      <c r="K1655" s="42">
        <f>IF(Table2[[#This Row],[Order Priority]]=Introduction!$B$44,1,0)</f>
        <v>0</v>
      </c>
      <c r="L1655" s="42">
        <f>IF(Table2[[#This Row],[Order Priority]]=Introduction!$B$45,1,0)</f>
        <v>1</v>
      </c>
      <c r="M1655" s="42">
        <f>IF(Table2[[#This Row],[Ship Mode]]=Introduction!$C$42,1,0)</f>
        <v>0</v>
      </c>
      <c r="N1655" s="41">
        <f>IF(Table2[[#This Row],[Ship Mode]]=Introduction!$C$44,1,0)</f>
        <v>0</v>
      </c>
      <c r="O1655" s="41">
        <f>IF(Table2[[#This Row],[Customer Segment]]=Introduction!$D$45,1,0)</f>
        <v>0</v>
      </c>
      <c r="P1655" s="41">
        <f>IF(Table2[[#This Row],[Customer Segment]]=Introduction!$D$42,1,0)</f>
        <v>0</v>
      </c>
      <c r="Q1655" s="41">
        <f>IF(Table2[[#This Row],[Customer Segment]]=Introduction!$D$44,1,0)</f>
        <v>1</v>
      </c>
      <c r="R1655" s="1">
        <v>27.3</v>
      </c>
      <c r="S16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55.968349830326758</v>
      </c>
    </row>
    <row r="1656" spans="1:19" x14ac:dyDescent="0.2">
      <c r="A1656" s="1" t="s">
        <v>92</v>
      </c>
      <c r="B1656" s="1" t="s">
        <v>14</v>
      </c>
      <c r="C1656" s="1" t="s">
        <v>47</v>
      </c>
      <c r="D1656" s="37">
        <v>0.02</v>
      </c>
      <c r="E1656" s="37">
        <v>20.28</v>
      </c>
      <c r="F1656" s="37">
        <v>6.68</v>
      </c>
      <c r="G1656" s="37">
        <v>0.53</v>
      </c>
      <c r="H1656" s="37">
        <v>44.677500000000002</v>
      </c>
      <c r="I1656" s="42">
        <f>IF(Table2[[#This Row],[Order Priority]]=Introduction!$B$42,1,0)</f>
        <v>0</v>
      </c>
      <c r="J1656" s="42">
        <f>IF(Table2[[#This Row],[Order Priority]]=Introduction!$B$43,1,0)</f>
        <v>0</v>
      </c>
      <c r="K1656" s="42">
        <f>IF(Table2[[#This Row],[Order Priority]]=Introduction!$B$44,1,0)</f>
        <v>0</v>
      </c>
      <c r="L1656" s="42">
        <f>IF(Table2[[#This Row],[Order Priority]]=Introduction!$B$45,1,0)</f>
        <v>1</v>
      </c>
      <c r="M1656" s="42">
        <f>IF(Table2[[#This Row],[Ship Mode]]=Introduction!$C$42,1,0)</f>
        <v>0</v>
      </c>
      <c r="N1656" s="41">
        <f>IF(Table2[[#This Row],[Ship Mode]]=Introduction!$C$44,1,0)</f>
        <v>1</v>
      </c>
      <c r="O1656" s="41">
        <f>IF(Table2[[#This Row],[Customer Segment]]=Introduction!$D$45,1,0)</f>
        <v>0</v>
      </c>
      <c r="P1656" s="41">
        <f>IF(Table2[[#This Row],[Customer Segment]]=Introduction!$D$42,1,0)</f>
        <v>0</v>
      </c>
      <c r="Q1656" s="41">
        <f>IF(Table2[[#This Row],[Customer Segment]]=Introduction!$D$44,1,0)</f>
        <v>1</v>
      </c>
      <c r="R1656" s="34">
        <v>64.75</v>
      </c>
      <c r="S16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401.40566868796475</v>
      </c>
    </row>
    <row r="1657" spans="1:19" x14ac:dyDescent="0.2">
      <c r="A1657" s="1" t="s">
        <v>92</v>
      </c>
      <c r="B1657" s="1" t="s">
        <v>14</v>
      </c>
      <c r="C1657" s="1" t="s">
        <v>47</v>
      </c>
      <c r="D1657" s="39">
        <v>0</v>
      </c>
      <c r="E1657" s="39">
        <v>11.55</v>
      </c>
      <c r="F1657" s="39">
        <v>2.36</v>
      </c>
      <c r="G1657" s="39">
        <v>0.55000000000000004</v>
      </c>
      <c r="H1657" s="39">
        <v>23.594999999999999</v>
      </c>
      <c r="I1657" s="42">
        <f>IF(Table2[[#This Row],[Order Priority]]=Introduction!$B$42,1,0)</f>
        <v>0</v>
      </c>
      <c r="J1657" s="42">
        <f>IF(Table2[[#This Row],[Order Priority]]=Introduction!$B$43,1,0)</f>
        <v>0</v>
      </c>
      <c r="K1657" s="42">
        <f>IF(Table2[[#This Row],[Order Priority]]=Introduction!$B$44,1,0)</f>
        <v>0</v>
      </c>
      <c r="L1657" s="42">
        <f>IF(Table2[[#This Row],[Order Priority]]=Introduction!$B$45,1,0)</f>
        <v>1</v>
      </c>
      <c r="M1657" s="42">
        <f>IF(Table2[[#This Row],[Ship Mode]]=Introduction!$C$42,1,0)</f>
        <v>0</v>
      </c>
      <c r="N1657" s="41">
        <f>IF(Table2[[#This Row],[Ship Mode]]=Introduction!$C$44,1,0)</f>
        <v>1</v>
      </c>
      <c r="O1657" s="41">
        <f>IF(Table2[[#This Row],[Customer Segment]]=Introduction!$D$45,1,0)</f>
        <v>0</v>
      </c>
      <c r="P1657" s="41">
        <f>IF(Table2[[#This Row],[Customer Segment]]=Introduction!$D$42,1,0)</f>
        <v>0</v>
      </c>
      <c r="Q1657" s="41">
        <f>IF(Table2[[#This Row],[Customer Segment]]=Introduction!$D$44,1,0)</f>
        <v>1</v>
      </c>
      <c r="R1657" s="1">
        <v>62.98</v>
      </c>
      <c r="S16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262.90250810744368</v>
      </c>
    </row>
    <row r="1658" spans="1:19" x14ac:dyDescent="0.2">
      <c r="A1658" s="1" t="s">
        <v>92</v>
      </c>
      <c r="B1658" s="1" t="s">
        <v>14</v>
      </c>
      <c r="C1658" s="1" t="s">
        <v>47</v>
      </c>
      <c r="D1658" s="37">
        <v>0.05</v>
      </c>
      <c r="E1658" s="37">
        <v>2.08</v>
      </c>
      <c r="F1658" s="37">
        <v>2.56</v>
      </c>
      <c r="G1658" s="37">
        <v>0.55000000000000004</v>
      </c>
      <c r="H1658" s="37">
        <v>-36.25</v>
      </c>
      <c r="I1658" s="42">
        <f>IF(Table2[[#This Row],[Order Priority]]=Introduction!$B$42,1,0)</f>
        <v>0</v>
      </c>
      <c r="J1658" s="42">
        <f>IF(Table2[[#This Row],[Order Priority]]=Introduction!$B$43,1,0)</f>
        <v>0</v>
      </c>
      <c r="K1658" s="42">
        <f>IF(Table2[[#This Row],[Order Priority]]=Introduction!$B$44,1,0)</f>
        <v>0</v>
      </c>
      <c r="L1658" s="42">
        <f>IF(Table2[[#This Row],[Order Priority]]=Introduction!$B$45,1,0)</f>
        <v>1</v>
      </c>
      <c r="M1658" s="42">
        <f>IF(Table2[[#This Row],[Ship Mode]]=Introduction!$C$42,1,0)</f>
        <v>0</v>
      </c>
      <c r="N1658" s="41">
        <f>IF(Table2[[#This Row],[Ship Mode]]=Introduction!$C$44,1,0)</f>
        <v>1</v>
      </c>
      <c r="O1658" s="41">
        <f>IF(Table2[[#This Row],[Customer Segment]]=Introduction!$D$45,1,0)</f>
        <v>0</v>
      </c>
      <c r="P1658" s="41">
        <f>IF(Table2[[#This Row],[Customer Segment]]=Introduction!$D$42,1,0)</f>
        <v>0</v>
      </c>
      <c r="Q1658" s="41">
        <f>IF(Table2[[#This Row],[Customer Segment]]=Introduction!$D$44,1,0)</f>
        <v>1</v>
      </c>
      <c r="R1658" s="34">
        <v>42.29</v>
      </c>
      <c r="S16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144.43443946020977</v>
      </c>
    </row>
    <row r="1659" spans="1:19" x14ac:dyDescent="0.2">
      <c r="A1659" s="1" t="s">
        <v>92</v>
      </c>
      <c r="B1659" s="1" t="s">
        <v>2</v>
      </c>
      <c r="C1659" s="1" t="s">
        <v>70</v>
      </c>
      <c r="D1659" s="39">
        <v>0.01</v>
      </c>
      <c r="E1659" s="39">
        <v>179.29</v>
      </c>
      <c r="F1659" s="39">
        <v>29.21</v>
      </c>
      <c r="G1659" s="39">
        <v>0.76</v>
      </c>
      <c r="H1659" s="39">
        <v>66.362219999999994</v>
      </c>
      <c r="I1659" s="42">
        <f>IF(Table2[[#This Row],[Order Priority]]=Introduction!$B$42,1,0)</f>
        <v>0</v>
      </c>
      <c r="J1659" s="42">
        <f>IF(Table2[[#This Row],[Order Priority]]=Introduction!$B$43,1,0)</f>
        <v>0</v>
      </c>
      <c r="K1659" s="42">
        <f>IF(Table2[[#This Row],[Order Priority]]=Introduction!$B$44,1,0)</f>
        <v>0</v>
      </c>
      <c r="L1659" s="42">
        <f>IF(Table2[[#This Row],[Order Priority]]=Introduction!$B$45,1,0)</f>
        <v>1</v>
      </c>
      <c r="M1659" s="42">
        <f>IF(Table2[[#This Row],[Ship Mode]]=Introduction!$C$42,1,0)</f>
        <v>1</v>
      </c>
      <c r="N1659" s="41">
        <f>IF(Table2[[#This Row],[Ship Mode]]=Introduction!$C$44,1,0)</f>
        <v>0</v>
      </c>
      <c r="O1659" s="41">
        <f>IF(Table2[[#This Row],[Customer Segment]]=Introduction!$D$45,1,0)</f>
        <v>0</v>
      </c>
      <c r="P1659" s="41">
        <f>IF(Table2[[#This Row],[Customer Segment]]=Introduction!$D$42,1,0)</f>
        <v>0</v>
      </c>
      <c r="Q1659" s="41">
        <f>IF(Table2[[#This Row],[Customer Segment]]=Introduction!$D$44,1,0)</f>
        <v>0</v>
      </c>
      <c r="R1659" s="1">
        <v>1487.9</v>
      </c>
      <c r="S16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1908.3060246321322</v>
      </c>
    </row>
    <row r="1660" spans="1:19" x14ac:dyDescent="0.2">
      <c r="A1660" s="1" t="s">
        <v>46</v>
      </c>
      <c r="B1660" s="1" t="s">
        <v>14</v>
      </c>
      <c r="C1660" s="1" t="s">
        <v>15</v>
      </c>
      <c r="D1660" s="37">
        <v>0.09</v>
      </c>
      <c r="E1660" s="37">
        <v>9.7799999999999994</v>
      </c>
      <c r="F1660" s="37">
        <v>1.39</v>
      </c>
      <c r="G1660" s="37">
        <v>0.39</v>
      </c>
      <c r="H1660" s="37">
        <v>125.20740000000001</v>
      </c>
      <c r="I1660" s="42">
        <f>IF(Table2[[#This Row],[Order Priority]]=Introduction!$B$42,1,0)</f>
        <v>0</v>
      </c>
      <c r="J1660" s="42">
        <f>IF(Table2[[#This Row],[Order Priority]]=Introduction!$B$43,1,0)</f>
        <v>0</v>
      </c>
      <c r="K1660" s="42">
        <f>IF(Table2[[#This Row],[Order Priority]]=Introduction!$B$44,1,0)</f>
        <v>0</v>
      </c>
      <c r="L1660" s="42">
        <f>IF(Table2[[#This Row],[Order Priority]]=Introduction!$B$45,1,0)</f>
        <v>0</v>
      </c>
      <c r="M1660" s="42">
        <f>IF(Table2[[#This Row],[Ship Mode]]=Introduction!$C$42,1,0)</f>
        <v>0</v>
      </c>
      <c r="N1660" s="41">
        <f>IF(Table2[[#This Row],[Ship Mode]]=Introduction!$C$44,1,0)</f>
        <v>1</v>
      </c>
      <c r="O1660" s="41">
        <f>IF(Table2[[#This Row],[Customer Segment]]=Introduction!$D$45,1,0)</f>
        <v>0</v>
      </c>
      <c r="P1660" s="41">
        <f>IF(Table2[[#This Row],[Customer Segment]]=Introduction!$D$42,1,0)</f>
        <v>1</v>
      </c>
      <c r="Q1660" s="41">
        <f>IF(Table2[[#This Row],[Customer Segment]]=Introduction!$D$44,1,0)</f>
        <v>0</v>
      </c>
      <c r="R1660" s="34">
        <v>181.46</v>
      </c>
      <c r="S16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271.02664963863236</v>
      </c>
    </row>
    <row r="1661" spans="1:19" x14ac:dyDescent="0.2">
      <c r="A1661" s="1" t="s">
        <v>46</v>
      </c>
      <c r="B1661" s="1" t="s">
        <v>14</v>
      </c>
      <c r="C1661" s="1" t="s">
        <v>15</v>
      </c>
      <c r="D1661" s="39">
        <v>0</v>
      </c>
      <c r="E1661" s="39">
        <v>200.99</v>
      </c>
      <c r="F1661" s="39">
        <v>8.08</v>
      </c>
      <c r="G1661" s="39">
        <v>0.59</v>
      </c>
      <c r="H1661" s="39">
        <v>281.53440000000001</v>
      </c>
      <c r="I1661" s="42">
        <f>IF(Table2[[#This Row],[Order Priority]]=Introduction!$B$42,1,0)</f>
        <v>0</v>
      </c>
      <c r="J1661" s="42">
        <f>IF(Table2[[#This Row],[Order Priority]]=Introduction!$B$43,1,0)</f>
        <v>0</v>
      </c>
      <c r="K1661" s="42">
        <f>IF(Table2[[#This Row],[Order Priority]]=Introduction!$B$44,1,0)</f>
        <v>0</v>
      </c>
      <c r="L1661" s="42">
        <f>IF(Table2[[#This Row],[Order Priority]]=Introduction!$B$45,1,0)</f>
        <v>0</v>
      </c>
      <c r="M1661" s="42">
        <f>IF(Table2[[#This Row],[Ship Mode]]=Introduction!$C$42,1,0)</f>
        <v>0</v>
      </c>
      <c r="N1661" s="41">
        <f>IF(Table2[[#This Row],[Ship Mode]]=Introduction!$C$44,1,0)</f>
        <v>1</v>
      </c>
      <c r="O1661" s="41">
        <f>IF(Table2[[#This Row],[Customer Segment]]=Introduction!$D$45,1,0)</f>
        <v>0</v>
      </c>
      <c r="P1661" s="41">
        <f>IF(Table2[[#This Row],[Customer Segment]]=Introduction!$D$42,1,0)</f>
        <v>1</v>
      </c>
      <c r="Q1661" s="41">
        <f>IF(Table2[[#This Row],[Customer Segment]]=Introduction!$D$44,1,0)</f>
        <v>0</v>
      </c>
      <c r="R1661" s="1">
        <v>1076.3</v>
      </c>
      <c r="S16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1440.8235181310001</v>
      </c>
    </row>
    <row r="1662" spans="1:19" x14ac:dyDescent="0.2">
      <c r="A1662" s="1" t="s">
        <v>46</v>
      </c>
      <c r="B1662" s="1" t="s">
        <v>63</v>
      </c>
      <c r="C1662" s="1" t="s">
        <v>3</v>
      </c>
      <c r="D1662" s="37">
        <v>0.02</v>
      </c>
      <c r="E1662" s="37">
        <v>136.97999999999999</v>
      </c>
      <c r="F1662" s="37">
        <v>24.49</v>
      </c>
      <c r="G1662" s="37">
        <v>0.59</v>
      </c>
      <c r="H1662" s="37">
        <v>88.56</v>
      </c>
      <c r="I1662" s="42">
        <f>IF(Table2[[#This Row],[Order Priority]]=Introduction!$B$42,1,0)</f>
        <v>0</v>
      </c>
      <c r="J1662" s="42">
        <f>IF(Table2[[#This Row],[Order Priority]]=Introduction!$B$43,1,0)</f>
        <v>0</v>
      </c>
      <c r="K1662" s="42">
        <f>IF(Table2[[#This Row],[Order Priority]]=Introduction!$B$44,1,0)</f>
        <v>0</v>
      </c>
      <c r="L1662" s="42">
        <f>IF(Table2[[#This Row],[Order Priority]]=Introduction!$B$45,1,0)</f>
        <v>0</v>
      </c>
      <c r="M1662" s="42">
        <f>IF(Table2[[#This Row],[Ship Mode]]=Introduction!$C$42,1,0)</f>
        <v>0</v>
      </c>
      <c r="N1662" s="41">
        <f>IF(Table2[[#This Row],[Ship Mode]]=Introduction!$C$44,1,0)</f>
        <v>0</v>
      </c>
      <c r="O1662" s="41">
        <f>IF(Table2[[#This Row],[Customer Segment]]=Introduction!$D$45,1,0)</f>
        <v>1</v>
      </c>
      <c r="P1662" s="41">
        <f>IF(Table2[[#This Row],[Customer Segment]]=Introduction!$D$42,1,0)</f>
        <v>0</v>
      </c>
      <c r="Q1662" s="41">
        <f>IF(Table2[[#This Row],[Customer Segment]]=Introduction!$D$44,1,0)</f>
        <v>0</v>
      </c>
      <c r="R1662" s="34">
        <v>1140.95</v>
      </c>
      <c r="S16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1420.686331989898</v>
      </c>
    </row>
    <row r="1663" spans="1:19" x14ac:dyDescent="0.2">
      <c r="A1663" s="1" t="s">
        <v>13</v>
      </c>
      <c r="B1663" s="1" t="s">
        <v>14</v>
      </c>
      <c r="C1663" s="1" t="s">
        <v>15</v>
      </c>
      <c r="D1663" s="39">
        <v>0.09</v>
      </c>
      <c r="E1663" s="39">
        <v>2.61</v>
      </c>
      <c r="F1663" s="39">
        <v>0.5</v>
      </c>
      <c r="G1663" s="39">
        <v>0.39</v>
      </c>
      <c r="H1663" s="39">
        <v>29.380199999999999</v>
      </c>
      <c r="I1663" s="42">
        <f>IF(Table2[[#This Row],[Order Priority]]=Introduction!$B$42,1,0)</f>
        <v>0</v>
      </c>
      <c r="J1663" s="42">
        <f>IF(Table2[[#This Row],[Order Priority]]=Introduction!$B$43,1,0)</f>
        <v>1</v>
      </c>
      <c r="K1663" s="42">
        <f>IF(Table2[[#This Row],[Order Priority]]=Introduction!$B$44,1,0)</f>
        <v>0</v>
      </c>
      <c r="L1663" s="42">
        <f>IF(Table2[[#This Row],[Order Priority]]=Introduction!$B$45,1,0)</f>
        <v>0</v>
      </c>
      <c r="M1663" s="42">
        <f>IF(Table2[[#This Row],[Ship Mode]]=Introduction!$C$42,1,0)</f>
        <v>0</v>
      </c>
      <c r="N1663" s="41">
        <f>IF(Table2[[#This Row],[Ship Mode]]=Introduction!$C$44,1,0)</f>
        <v>1</v>
      </c>
      <c r="O1663" s="41">
        <f>IF(Table2[[#This Row],[Customer Segment]]=Introduction!$D$45,1,0)</f>
        <v>0</v>
      </c>
      <c r="P1663" s="41">
        <f>IF(Table2[[#This Row],[Customer Segment]]=Introduction!$D$42,1,0)</f>
        <v>1</v>
      </c>
      <c r="Q1663" s="41">
        <f>IF(Table2[[#This Row],[Customer Segment]]=Introduction!$D$44,1,0)</f>
        <v>0</v>
      </c>
      <c r="R1663" s="1">
        <v>42.58</v>
      </c>
      <c r="S16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-77.684427420086649</v>
      </c>
    </row>
    <row r="1664" spans="1:19" x14ac:dyDescent="0.2">
      <c r="A1664" s="1" t="s">
        <v>23</v>
      </c>
      <c r="B1664" s="1" t="s">
        <v>14</v>
      </c>
      <c r="C1664" s="1" t="s">
        <v>70</v>
      </c>
      <c r="D1664" s="37">
        <v>0.05</v>
      </c>
      <c r="E1664" s="37">
        <v>161.55000000000001</v>
      </c>
      <c r="F1664" s="37">
        <v>19.989999999999998</v>
      </c>
      <c r="G1664" s="37">
        <v>0.66</v>
      </c>
      <c r="H1664" s="37">
        <v>1892.424</v>
      </c>
      <c r="I1664" s="42">
        <f>IF(Table2[[#This Row],[Order Priority]]=Introduction!$B$42,1,0)</f>
        <v>0</v>
      </c>
      <c r="J1664" s="42">
        <f>IF(Table2[[#This Row],[Order Priority]]=Introduction!$B$43,1,0)</f>
        <v>0</v>
      </c>
      <c r="K1664" s="42">
        <f>IF(Table2[[#This Row],[Order Priority]]=Introduction!$B$44,1,0)</f>
        <v>1</v>
      </c>
      <c r="L1664" s="42">
        <f>IF(Table2[[#This Row],[Order Priority]]=Introduction!$B$45,1,0)</f>
        <v>0</v>
      </c>
      <c r="M1664" s="42">
        <f>IF(Table2[[#This Row],[Ship Mode]]=Introduction!$C$42,1,0)</f>
        <v>0</v>
      </c>
      <c r="N1664" s="41">
        <f>IF(Table2[[#This Row],[Ship Mode]]=Introduction!$C$44,1,0)</f>
        <v>1</v>
      </c>
      <c r="O1664" s="41">
        <f>IF(Table2[[#This Row],[Customer Segment]]=Introduction!$D$45,1,0)</f>
        <v>0</v>
      </c>
      <c r="P1664" s="41">
        <f>IF(Table2[[#This Row],[Customer Segment]]=Introduction!$D$42,1,0)</f>
        <v>0</v>
      </c>
      <c r="Q1664" s="41">
        <f>IF(Table2[[#This Row],[Customer Segment]]=Introduction!$D$44,1,0)</f>
        <v>0</v>
      </c>
      <c r="R1664" s="34">
        <v>3127.69</v>
      </c>
      <c r="S16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3228.8438369218743</v>
      </c>
    </row>
    <row r="1665" spans="1:19" x14ac:dyDescent="0.2">
      <c r="A1665" s="1" t="s">
        <v>23</v>
      </c>
      <c r="B1665" s="1" t="s">
        <v>2</v>
      </c>
      <c r="C1665" s="1" t="s">
        <v>3</v>
      </c>
      <c r="D1665" s="39">
        <v>0.08</v>
      </c>
      <c r="E1665" s="39">
        <v>259.70999999999998</v>
      </c>
      <c r="F1665" s="39">
        <v>66.67</v>
      </c>
      <c r="G1665" s="39">
        <v>0.61</v>
      </c>
      <c r="H1665" s="39">
        <v>138.22200000000001</v>
      </c>
      <c r="I1665" s="42">
        <f>IF(Table2[[#This Row],[Order Priority]]=Introduction!$B$42,1,0)</f>
        <v>0</v>
      </c>
      <c r="J1665" s="42">
        <f>IF(Table2[[#This Row],[Order Priority]]=Introduction!$B$43,1,0)</f>
        <v>0</v>
      </c>
      <c r="K1665" s="42">
        <f>IF(Table2[[#This Row],[Order Priority]]=Introduction!$B$44,1,0)</f>
        <v>1</v>
      </c>
      <c r="L1665" s="42">
        <f>IF(Table2[[#This Row],[Order Priority]]=Introduction!$B$45,1,0)</f>
        <v>0</v>
      </c>
      <c r="M1665" s="42">
        <f>IF(Table2[[#This Row],[Ship Mode]]=Introduction!$C$42,1,0)</f>
        <v>1</v>
      </c>
      <c r="N1665" s="41">
        <f>IF(Table2[[#This Row],[Ship Mode]]=Introduction!$C$44,1,0)</f>
        <v>0</v>
      </c>
      <c r="O1665" s="41">
        <f>IF(Table2[[#This Row],[Customer Segment]]=Introduction!$D$45,1,0)</f>
        <v>1</v>
      </c>
      <c r="P1665" s="41">
        <f>IF(Table2[[#This Row],[Customer Segment]]=Introduction!$D$42,1,0)</f>
        <v>0</v>
      </c>
      <c r="Q1665" s="41">
        <f>IF(Table2[[#This Row],[Customer Segment]]=Introduction!$D$44,1,0)</f>
        <v>0</v>
      </c>
      <c r="R1665" s="1">
        <v>4086.5</v>
      </c>
      <c r="S16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3156.2644426973006</v>
      </c>
    </row>
    <row r="1666" spans="1:19" x14ac:dyDescent="0.2">
      <c r="A1666" s="1" t="s">
        <v>92</v>
      </c>
      <c r="B1666" s="1" t="s">
        <v>14</v>
      </c>
      <c r="C1666" s="1" t="s">
        <v>47</v>
      </c>
      <c r="D1666" s="37">
        <v>0.03</v>
      </c>
      <c r="E1666" s="37">
        <v>125.99</v>
      </c>
      <c r="F1666" s="37">
        <v>7.69</v>
      </c>
      <c r="G1666" s="37">
        <v>0.57999999999999996</v>
      </c>
      <c r="H1666" s="37">
        <v>500.95800000000003</v>
      </c>
      <c r="I1666" s="42">
        <f>IF(Table2[[#This Row],[Order Priority]]=Introduction!$B$42,1,0)</f>
        <v>0</v>
      </c>
      <c r="J1666" s="42">
        <f>IF(Table2[[#This Row],[Order Priority]]=Introduction!$B$43,1,0)</f>
        <v>0</v>
      </c>
      <c r="K1666" s="42">
        <f>IF(Table2[[#This Row],[Order Priority]]=Introduction!$B$44,1,0)</f>
        <v>0</v>
      </c>
      <c r="L1666" s="42">
        <f>IF(Table2[[#This Row],[Order Priority]]=Introduction!$B$45,1,0)</f>
        <v>1</v>
      </c>
      <c r="M1666" s="42">
        <f>IF(Table2[[#This Row],[Ship Mode]]=Introduction!$C$42,1,0)</f>
        <v>0</v>
      </c>
      <c r="N1666" s="41">
        <f>IF(Table2[[#This Row],[Ship Mode]]=Introduction!$C$44,1,0)</f>
        <v>1</v>
      </c>
      <c r="O1666" s="41">
        <f>IF(Table2[[#This Row],[Customer Segment]]=Introduction!$D$45,1,0)</f>
        <v>0</v>
      </c>
      <c r="P1666" s="41">
        <f>IF(Table2[[#This Row],[Customer Segment]]=Introduction!$D$42,1,0)</f>
        <v>0</v>
      </c>
      <c r="Q1666" s="41">
        <f>IF(Table2[[#This Row],[Customer Segment]]=Introduction!$D$44,1,0)</f>
        <v>1</v>
      </c>
      <c r="R1666" s="34">
        <v>981.65</v>
      </c>
      <c r="S16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1262.7231725347301</v>
      </c>
    </row>
    <row r="1667" spans="1:19" x14ac:dyDescent="0.2">
      <c r="A1667" s="1" t="s">
        <v>46</v>
      </c>
      <c r="B1667" s="1" t="s">
        <v>14</v>
      </c>
      <c r="C1667" s="1" t="s">
        <v>70</v>
      </c>
      <c r="D1667" s="39">
        <v>0.09</v>
      </c>
      <c r="E1667" s="39">
        <v>30.93</v>
      </c>
      <c r="F1667" s="39">
        <v>3.92</v>
      </c>
      <c r="G1667" s="39">
        <v>0.44</v>
      </c>
      <c r="H1667" s="39">
        <v>-130.42400000000001</v>
      </c>
      <c r="I1667" s="42">
        <f>IF(Table2[[#This Row],[Order Priority]]=Introduction!$B$42,1,0)</f>
        <v>0</v>
      </c>
      <c r="J1667" s="42">
        <f>IF(Table2[[#This Row],[Order Priority]]=Introduction!$B$43,1,0)</f>
        <v>0</v>
      </c>
      <c r="K1667" s="42">
        <f>IF(Table2[[#This Row],[Order Priority]]=Introduction!$B$44,1,0)</f>
        <v>0</v>
      </c>
      <c r="L1667" s="42">
        <f>IF(Table2[[#This Row],[Order Priority]]=Introduction!$B$45,1,0)</f>
        <v>0</v>
      </c>
      <c r="M1667" s="42">
        <f>IF(Table2[[#This Row],[Ship Mode]]=Introduction!$C$42,1,0)</f>
        <v>0</v>
      </c>
      <c r="N1667" s="41">
        <f>IF(Table2[[#This Row],[Ship Mode]]=Introduction!$C$44,1,0)</f>
        <v>1</v>
      </c>
      <c r="O1667" s="41">
        <f>IF(Table2[[#This Row],[Customer Segment]]=Introduction!$D$45,1,0)</f>
        <v>0</v>
      </c>
      <c r="P1667" s="41">
        <f>IF(Table2[[#This Row],[Customer Segment]]=Introduction!$D$42,1,0)</f>
        <v>0</v>
      </c>
      <c r="Q1667" s="41">
        <f>IF(Table2[[#This Row],[Customer Segment]]=Introduction!$D$44,1,0)</f>
        <v>0</v>
      </c>
      <c r="R1667" s="1">
        <v>451.83</v>
      </c>
      <c r="S16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215.94266137289429</v>
      </c>
    </row>
    <row r="1668" spans="1:19" x14ac:dyDescent="0.2">
      <c r="A1668" s="1" t="s">
        <v>46</v>
      </c>
      <c r="B1668" s="1" t="s">
        <v>63</v>
      </c>
      <c r="C1668" s="1" t="s">
        <v>70</v>
      </c>
      <c r="D1668" s="37">
        <v>0.03</v>
      </c>
      <c r="E1668" s="37">
        <v>1.68</v>
      </c>
      <c r="F1668" s="37">
        <v>0.7</v>
      </c>
      <c r="G1668" s="37">
        <v>0.6</v>
      </c>
      <c r="H1668" s="37">
        <v>-106.42100000000001</v>
      </c>
      <c r="I1668" s="42">
        <f>IF(Table2[[#This Row],[Order Priority]]=Introduction!$B$42,1,0)</f>
        <v>0</v>
      </c>
      <c r="J1668" s="42">
        <f>IF(Table2[[#This Row],[Order Priority]]=Introduction!$B$43,1,0)</f>
        <v>0</v>
      </c>
      <c r="K1668" s="42">
        <f>IF(Table2[[#This Row],[Order Priority]]=Introduction!$B$44,1,0)</f>
        <v>0</v>
      </c>
      <c r="L1668" s="42">
        <f>IF(Table2[[#This Row],[Order Priority]]=Introduction!$B$45,1,0)</f>
        <v>0</v>
      </c>
      <c r="M1668" s="42">
        <f>IF(Table2[[#This Row],[Ship Mode]]=Introduction!$C$42,1,0)</f>
        <v>0</v>
      </c>
      <c r="N1668" s="41">
        <f>IF(Table2[[#This Row],[Ship Mode]]=Introduction!$C$44,1,0)</f>
        <v>0</v>
      </c>
      <c r="O1668" s="41">
        <f>IF(Table2[[#This Row],[Customer Segment]]=Introduction!$D$45,1,0)</f>
        <v>0</v>
      </c>
      <c r="P1668" s="41">
        <f>IF(Table2[[#This Row],[Customer Segment]]=Introduction!$D$42,1,0)</f>
        <v>0</v>
      </c>
      <c r="Q1668" s="41">
        <f>IF(Table2[[#This Row],[Customer Segment]]=Introduction!$D$44,1,0)</f>
        <v>0</v>
      </c>
      <c r="R1668" s="34">
        <v>20.239999999999998</v>
      </c>
      <c r="S16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150.30214029575558</v>
      </c>
    </row>
    <row r="1669" spans="1:19" x14ac:dyDescent="0.2">
      <c r="A1669" s="1" t="s">
        <v>46</v>
      </c>
      <c r="B1669" s="1" t="s">
        <v>14</v>
      </c>
      <c r="C1669" s="1" t="s">
        <v>70</v>
      </c>
      <c r="D1669" s="39">
        <v>0.06</v>
      </c>
      <c r="E1669" s="39">
        <v>4.42</v>
      </c>
      <c r="F1669" s="39">
        <v>4.99</v>
      </c>
      <c r="G1669" s="39">
        <v>0.38</v>
      </c>
      <c r="H1669" s="39">
        <v>-10.435</v>
      </c>
      <c r="I1669" s="42">
        <f>IF(Table2[[#This Row],[Order Priority]]=Introduction!$B$42,1,0)</f>
        <v>0</v>
      </c>
      <c r="J1669" s="42">
        <f>IF(Table2[[#This Row],[Order Priority]]=Introduction!$B$43,1,0)</f>
        <v>0</v>
      </c>
      <c r="K1669" s="42">
        <f>IF(Table2[[#This Row],[Order Priority]]=Introduction!$B$44,1,0)</f>
        <v>0</v>
      </c>
      <c r="L1669" s="42">
        <f>IF(Table2[[#This Row],[Order Priority]]=Introduction!$B$45,1,0)</f>
        <v>0</v>
      </c>
      <c r="M1669" s="42">
        <f>IF(Table2[[#This Row],[Ship Mode]]=Introduction!$C$42,1,0)</f>
        <v>0</v>
      </c>
      <c r="N1669" s="41">
        <f>IF(Table2[[#This Row],[Ship Mode]]=Introduction!$C$44,1,0)</f>
        <v>1</v>
      </c>
      <c r="O1669" s="41">
        <f>IF(Table2[[#This Row],[Customer Segment]]=Introduction!$D$45,1,0)</f>
        <v>0</v>
      </c>
      <c r="P1669" s="41">
        <f>IF(Table2[[#This Row],[Customer Segment]]=Introduction!$D$42,1,0)</f>
        <v>0</v>
      </c>
      <c r="Q1669" s="41">
        <f>IF(Table2[[#This Row],[Customer Segment]]=Introduction!$D$44,1,0)</f>
        <v>0</v>
      </c>
      <c r="R1669" s="1">
        <v>14.85</v>
      </c>
      <c r="S16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255.28223326475643</v>
      </c>
    </row>
    <row r="1670" spans="1:19" x14ac:dyDescent="0.2">
      <c r="A1670" s="1" t="s">
        <v>46</v>
      </c>
      <c r="B1670" s="1" t="s">
        <v>2</v>
      </c>
      <c r="C1670" s="1" t="s">
        <v>70</v>
      </c>
      <c r="D1670" s="37">
        <v>0.01</v>
      </c>
      <c r="E1670" s="37">
        <v>145.97999999999999</v>
      </c>
      <c r="F1670" s="37">
        <v>46.2</v>
      </c>
      <c r="G1670" s="37">
        <v>0.69</v>
      </c>
      <c r="H1670" s="37">
        <v>-134.512</v>
      </c>
      <c r="I1670" s="42">
        <f>IF(Table2[[#This Row],[Order Priority]]=Introduction!$B$42,1,0)</f>
        <v>0</v>
      </c>
      <c r="J1670" s="42">
        <f>IF(Table2[[#This Row],[Order Priority]]=Introduction!$B$43,1,0)</f>
        <v>0</v>
      </c>
      <c r="K1670" s="42">
        <f>IF(Table2[[#This Row],[Order Priority]]=Introduction!$B$44,1,0)</f>
        <v>0</v>
      </c>
      <c r="L1670" s="42">
        <f>IF(Table2[[#This Row],[Order Priority]]=Introduction!$B$45,1,0)</f>
        <v>0</v>
      </c>
      <c r="M1670" s="42">
        <f>IF(Table2[[#This Row],[Ship Mode]]=Introduction!$C$42,1,0)</f>
        <v>1</v>
      </c>
      <c r="N1670" s="41">
        <f>IF(Table2[[#This Row],[Ship Mode]]=Introduction!$C$44,1,0)</f>
        <v>0</v>
      </c>
      <c r="O1670" s="41">
        <f>IF(Table2[[#This Row],[Customer Segment]]=Introduction!$D$45,1,0)</f>
        <v>0</v>
      </c>
      <c r="P1670" s="41">
        <f>IF(Table2[[#This Row],[Customer Segment]]=Introduction!$D$42,1,0)</f>
        <v>0</v>
      </c>
      <c r="Q1670" s="41">
        <f>IF(Table2[[#This Row],[Customer Segment]]=Introduction!$D$44,1,0)</f>
        <v>0</v>
      </c>
      <c r="R1670" s="34">
        <v>1370.79</v>
      </c>
      <c r="S16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2197.9152729819798</v>
      </c>
    </row>
    <row r="1671" spans="1:19" x14ac:dyDescent="0.2">
      <c r="A1671" s="1" t="s">
        <v>13</v>
      </c>
      <c r="B1671" s="1" t="s">
        <v>2</v>
      </c>
      <c r="C1671" s="1" t="s">
        <v>70</v>
      </c>
      <c r="D1671" s="39">
        <v>0.06</v>
      </c>
      <c r="E1671" s="39">
        <v>218.75</v>
      </c>
      <c r="F1671" s="39">
        <v>69.64</v>
      </c>
      <c r="G1671" s="39">
        <v>0.77</v>
      </c>
      <c r="H1671" s="39">
        <v>-453.2</v>
      </c>
      <c r="I1671" s="42">
        <f>IF(Table2[[#This Row],[Order Priority]]=Introduction!$B$42,1,0)</f>
        <v>0</v>
      </c>
      <c r="J1671" s="42">
        <f>IF(Table2[[#This Row],[Order Priority]]=Introduction!$B$43,1,0)</f>
        <v>1</v>
      </c>
      <c r="K1671" s="42">
        <f>IF(Table2[[#This Row],[Order Priority]]=Introduction!$B$44,1,0)</f>
        <v>0</v>
      </c>
      <c r="L1671" s="42">
        <f>IF(Table2[[#This Row],[Order Priority]]=Introduction!$B$45,1,0)</f>
        <v>0</v>
      </c>
      <c r="M1671" s="42">
        <f>IF(Table2[[#This Row],[Ship Mode]]=Introduction!$C$42,1,0)</f>
        <v>1</v>
      </c>
      <c r="N1671" s="41">
        <f>IF(Table2[[#This Row],[Ship Mode]]=Introduction!$C$44,1,0)</f>
        <v>0</v>
      </c>
      <c r="O1671" s="41">
        <f>IF(Table2[[#This Row],[Customer Segment]]=Introduction!$D$45,1,0)</f>
        <v>0</v>
      </c>
      <c r="P1671" s="41">
        <f>IF(Table2[[#This Row],[Customer Segment]]=Introduction!$D$42,1,0)</f>
        <v>0</v>
      </c>
      <c r="Q1671" s="41">
        <f>IF(Table2[[#This Row],[Customer Segment]]=Introduction!$D$44,1,0)</f>
        <v>0</v>
      </c>
      <c r="R1671" s="1">
        <v>905.4</v>
      </c>
      <c r="S16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2577.3730911484549</v>
      </c>
    </row>
    <row r="1672" spans="1:19" x14ac:dyDescent="0.2">
      <c r="A1672" s="1" t="s">
        <v>13</v>
      </c>
      <c r="B1672" s="1" t="s">
        <v>14</v>
      </c>
      <c r="C1672" s="1" t="s">
        <v>15</v>
      </c>
      <c r="D1672" s="37">
        <v>0.09</v>
      </c>
      <c r="E1672" s="37">
        <v>99.99</v>
      </c>
      <c r="F1672" s="37">
        <v>19.989999999999998</v>
      </c>
      <c r="G1672" s="37">
        <v>0.52</v>
      </c>
      <c r="H1672" s="37">
        <v>-161.47499999999999</v>
      </c>
      <c r="I1672" s="42">
        <f>IF(Table2[[#This Row],[Order Priority]]=Introduction!$B$42,1,0)</f>
        <v>0</v>
      </c>
      <c r="J1672" s="42">
        <f>IF(Table2[[#This Row],[Order Priority]]=Introduction!$B$43,1,0)</f>
        <v>1</v>
      </c>
      <c r="K1672" s="42">
        <f>IF(Table2[[#This Row],[Order Priority]]=Introduction!$B$44,1,0)</f>
        <v>0</v>
      </c>
      <c r="L1672" s="42">
        <f>IF(Table2[[#This Row],[Order Priority]]=Introduction!$B$45,1,0)</f>
        <v>0</v>
      </c>
      <c r="M1672" s="42">
        <f>IF(Table2[[#This Row],[Ship Mode]]=Introduction!$C$42,1,0)</f>
        <v>0</v>
      </c>
      <c r="N1672" s="41">
        <f>IF(Table2[[#This Row],[Ship Mode]]=Introduction!$C$44,1,0)</f>
        <v>1</v>
      </c>
      <c r="O1672" s="41">
        <f>IF(Table2[[#This Row],[Customer Segment]]=Introduction!$D$45,1,0)</f>
        <v>0</v>
      </c>
      <c r="P1672" s="41">
        <f>IF(Table2[[#This Row],[Customer Segment]]=Introduction!$D$42,1,0)</f>
        <v>1</v>
      </c>
      <c r="Q1672" s="41">
        <f>IF(Table2[[#This Row],[Customer Segment]]=Introduction!$D$44,1,0)</f>
        <v>0</v>
      </c>
      <c r="R1672" s="34">
        <v>97.65</v>
      </c>
      <c r="S16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678.72831631581812</v>
      </c>
    </row>
    <row r="1673" spans="1:19" x14ac:dyDescent="0.2">
      <c r="A1673" s="1" t="s">
        <v>13</v>
      </c>
      <c r="B1673" s="1" t="s">
        <v>14</v>
      </c>
      <c r="C1673" s="1" t="s">
        <v>15</v>
      </c>
      <c r="D1673" s="39">
        <v>0.04</v>
      </c>
      <c r="E1673" s="39">
        <v>205.99</v>
      </c>
      <c r="F1673" s="39">
        <v>5.26</v>
      </c>
      <c r="G1673" s="39">
        <v>0.56000000000000005</v>
      </c>
      <c r="H1673" s="39">
        <v>-0.81399999999999995</v>
      </c>
      <c r="I1673" s="42">
        <f>IF(Table2[[#This Row],[Order Priority]]=Introduction!$B$42,1,0)</f>
        <v>0</v>
      </c>
      <c r="J1673" s="42">
        <f>IF(Table2[[#This Row],[Order Priority]]=Introduction!$B$43,1,0)</f>
        <v>1</v>
      </c>
      <c r="K1673" s="42">
        <f>IF(Table2[[#This Row],[Order Priority]]=Introduction!$B$44,1,0)</f>
        <v>0</v>
      </c>
      <c r="L1673" s="42">
        <f>IF(Table2[[#This Row],[Order Priority]]=Introduction!$B$45,1,0)</f>
        <v>0</v>
      </c>
      <c r="M1673" s="42">
        <f>IF(Table2[[#This Row],[Ship Mode]]=Introduction!$C$42,1,0)</f>
        <v>0</v>
      </c>
      <c r="N1673" s="41">
        <f>IF(Table2[[#This Row],[Ship Mode]]=Introduction!$C$44,1,0)</f>
        <v>1</v>
      </c>
      <c r="O1673" s="41">
        <f>IF(Table2[[#This Row],[Customer Segment]]=Introduction!$D$45,1,0)</f>
        <v>0</v>
      </c>
      <c r="P1673" s="41">
        <f>IF(Table2[[#This Row],[Customer Segment]]=Introduction!$D$42,1,0)</f>
        <v>1</v>
      </c>
      <c r="Q1673" s="41">
        <f>IF(Table2[[#This Row],[Customer Segment]]=Introduction!$D$44,1,0)</f>
        <v>0</v>
      </c>
      <c r="R1673" s="1">
        <v>1018.61</v>
      </c>
      <c r="S16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834.52767330199276</v>
      </c>
    </row>
    <row r="1674" spans="1:19" x14ac:dyDescent="0.2">
      <c r="A1674" s="1" t="s">
        <v>23</v>
      </c>
      <c r="B1674" s="1" t="s">
        <v>14</v>
      </c>
      <c r="C1674" s="1" t="s">
        <v>70</v>
      </c>
      <c r="D1674" s="37">
        <v>0.06</v>
      </c>
      <c r="E1674" s="37">
        <v>115.99</v>
      </c>
      <c r="F1674" s="37">
        <v>5.92</v>
      </c>
      <c r="G1674" s="37">
        <v>0.57999999999999996</v>
      </c>
      <c r="H1674" s="37">
        <v>-13.068</v>
      </c>
      <c r="I1674" s="42">
        <f>IF(Table2[[#This Row],[Order Priority]]=Introduction!$B$42,1,0)</f>
        <v>0</v>
      </c>
      <c r="J1674" s="42">
        <f>IF(Table2[[#This Row],[Order Priority]]=Introduction!$B$43,1,0)</f>
        <v>0</v>
      </c>
      <c r="K1674" s="42">
        <f>IF(Table2[[#This Row],[Order Priority]]=Introduction!$B$44,1,0)</f>
        <v>1</v>
      </c>
      <c r="L1674" s="42">
        <f>IF(Table2[[#This Row],[Order Priority]]=Introduction!$B$45,1,0)</f>
        <v>0</v>
      </c>
      <c r="M1674" s="42">
        <f>IF(Table2[[#This Row],[Ship Mode]]=Introduction!$C$42,1,0)</f>
        <v>0</v>
      </c>
      <c r="N1674" s="41">
        <f>IF(Table2[[#This Row],[Ship Mode]]=Introduction!$C$44,1,0)</f>
        <v>1</v>
      </c>
      <c r="O1674" s="41">
        <f>IF(Table2[[#This Row],[Customer Segment]]=Introduction!$D$45,1,0)</f>
        <v>0</v>
      </c>
      <c r="P1674" s="41">
        <f>IF(Table2[[#This Row],[Customer Segment]]=Introduction!$D$42,1,0)</f>
        <v>0</v>
      </c>
      <c r="Q1674" s="41">
        <f>IF(Table2[[#This Row],[Customer Segment]]=Introduction!$D$44,1,0)</f>
        <v>0</v>
      </c>
      <c r="R1674" s="34">
        <v>495.82</v>
      </c>
      <c r="S16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672.83485134634407</v>
      </c>
    </row>
    <row r="1675" spans="1:19" x14ac:dyDescent="0.2">
      <c r="A1675" s="1" t="s">
        <v>46</v>
      </c>
      <c r="B1675" s="1" t="s">
        <v>14</v>
      </c>
      <c r="C1675" s="1" t="s">
        <v>70</v>
      </c>
      <c r="D1675" s="39">
        <v>0</v>
      </c>
      <c r="E1675" s="39">
        <v>999.99</v>
      </c>
      <c r="F1675" s="39">
        <v>13.99</v>
      </c>
      <c r="G1675" s="39">
        <v>0.36</v>
      </c>
      <c r="H1675" s="39">
        <v>-1455.9972</v>
      </c>
      <c r="I1675" s="42">
        <f>IF(Table2[[#This Row],[Order Priority]]=Introduction!$B$42,1,0)</f>
        <v>0</v>
      </c>
      <c r="J1675" s="42">
        <f>IF(Table2[[#This Row],[Order Priority]]=Introduction!$B$43,1,0)</f>
        <v>0</v>
      </c>
      <c r="K1675" s="42">
        <f>IF(Table2[[#This Row],[Order Priority]]=Introduction!$B$44,1,0)</f>
        <v>0</v>
      </c>
      <c r="L1675" s="42">
        <f>IF(Table2[[#This Row],[Order Priority]]=Introduction!$B$45,1,0)</f>
        <v>0</v>
      </c>
      <c r="M1675" s="42">
        <f>IF(Table2[[#This Row],[Ship Mode]]=Introduction!$C$42,1,0)</f>
        <v>0</v>
      </c>
      <c r="N1675" s="41">
        <f>IF(Table2[[#This Row],[Ship Mode]]=Introduction!$C$44,1,0)</f>
        <v>1</v>
      </c>
      <c r="O1675" s="41">
        <f>IF(Table2[[#This Row],[Customer Segment]]=Introduction!$D$45,1,0)</f>
        <v>0</v>
      </c>
      <c r="P1675" s="41">
        <f>IF(Table2[[#This Row],[Customer Segment]]=Introduction!$D$42,1,0)</f>
        <v>0</v>
      </c>
      <c r="Q1675" s="41">
        <f>IF(Table2[[#This Row],[Customer Segment]]=Introduction!$D$44,1,0)</f>
        <v>0</v>
      </c>
      <c r="R1675" s="1">
        <v>1009.99</v>
      </c>
      <c r="S16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2166.0657510802766</v>
      </c>
    </row>
    <row r="1676" spans="1:19" x14ac:dyDescent="0.2">
      <c r="A1676" s="1" t="s">
        <v>46</v>
      </c>
      <c r="B1676" s="1" t="s">
        <v>63</v>
      </c>
      <c r="C1676" s="1" t="s">
        <v>70</v>
      </c>
      <c r="D1676" s="37">
        <v>0.05</v>
      </c>
      <c r="E1676" s="37">
        <v>6.48</v>
      </c>
      <c r="F1676" s="37">
        <v>5.14</v>
      </c>
      <c r="G1676" s="37">
        <v>0.37</v>
      </c>
      <c r="H1676" s="37">
        <v>-22.56</v>
      </c>
      <c r="I1676" s="42">
        <f>IF(Table2[[#This Row],[Order Priority]]=Introduction!$B$42,1,0)</f>
        <v>0</v>
      </c>
      <c r="J1676" s="42">
        <f>IF(Table2[[#This Row],[Order Priority]]=Introduction!$B$43,1,0)</f>
        <v>0</v>
      </c>
      <c r="K1676" s="42">
        <f>IF(Table2[[#This Row],[Order Priority]]=Introduction!$B$44,1,0)</f>
        <v>0</v>
      </c>
      <c r="L1676" s="42">
        <f>IF(Table2[[#This Row],[Order Priority]]=Introduction!$B$45,1,0)</f>
        <v>0</v>
      </c>
      <c r="M1676" s="42">
        <f>IF(Table2[[#This Row],[Ship Mode]]=Introduction!$C$42,1,0)</f>
        <v>0</v>
      </c>
      <c r="N1676" s="41">
        <f>IF(Table2[[#This Row],[Ship Mode]]=Introduction!$C$44,1,0)</f>
        <v>0</v>
      </c>
      <c r="O1676" s="41">
        <f>IF(Table2[[#This Row],[Customer Segment]]=Introduction!$D$45,1,0)</f>
        <v>0</v>
      </c>
      <c r="P1676" s="41">
        <f>IF(Table2[[#This Row],[Customer Segment]]=Introduction!$D$42,1,0)</f>
        <v>0</v>
      </c>
      <c r="Q1676" s="41">
        <f>IF(Table2[[#This Row],[Customer Segment]]=Introduction!$D$44,1,0)</f>
        <v>0</v>
      </c>
      <c r="R1676" s="34">
        <v>92.16</v>
      </c>
      <c r="S16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169.54682951538405</v>
      </c>
    </row>
    <row r="1677" spans="1:19" x14ac:dyDescent="0.2">
      <c r="A1677" s="1" t="s">
        <v>46</v>
      </c>
      <c r="B1677" s="1" t="s">
        <v>14</v>
      </c>
      <c r="C1677" s="1" t="s">
        <v>3</v>
      </c>
      <c r="D1677" s="39">
        <v>0.09</v>
      </c>
      <c r="E1677" s="39">
        <v>5.98</v>
      </c>
      <c r="F1677" s="39">
        <v>1.67</v>
      </c>
      <c r="G1677" s="39">
        <v>0.51</v>
      </c>
      <c r="H1677" s="39">
        <v>23.87</v>
      </c>
      <c r="I1677" s="42">
        <f>IF(Table2[[#This Row],[Order Priority]]=Introduction!$B$42,1,0)</f>
        <v>0</v>
      </c>
      <c r="J1677" s="42">
        <f>IF(Table2[[#This Row],[Order Priority]]=Introduction!$B$43,1,0)</f>
        <v>0</v>
      </c>
      <c r="K1677" s="42">
        <f>IF(Table2[[#This Row],[Order Priority]]=Introduction!$B$44,1,0)</f>
        <v>0</v>
      </c>
      <c r="L1677" s="42">
        <f>IF(Table2[[#This Row],[Order Priority]]=Introduction!$B$45,1,0)</f>
        <v>0</v>
      </c>
      <c r="M1677" s="42">
        <f>IF(Table2[[#This Row],[Ship Mode]]=Introduction!$C$42,1,0)</f>
        <v>0</v>
      </c>
      <c r="N1677" s="41">
        <f>IF(Table2[[#This Row],[Ship Mode]]=Introduction!$C$44,1,0)</f>
        <v>1</v>
      </c>
      <c r="O1677" s="41">
        <f>IF(Table2[[#This Row],[Customer Segment]]=Introduction!$D$45,1,0)</f>
        <v>1</v>
      </c>
      <c r="P1677" s="41">
        <f>IF(Table2[[#This Row],[Customer Segment]]=Introduction!$D$42,1,0)</f>
        <v>0</v>
      </c>
      <c r="Q1677" s="41">
        <f>IF(Table2[[#This Row],[Customer Segment]]=Introduction!$D$44,1,0)</f>
        <v>0</v>
      </c>
      <c r="R1677" s="1">
        <v>448.26</v>
      </c>
      <c r="S16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282.72870293499619</v>
      </c>
    </row>
    <row r="1678" spans="1:19" x14ac:dyDescent="0.2">
      <c r="A1678" s="1" t="s">
        <v>46</v>
      </c>
      <c r="B1678" s="1" t="s">
        <v>14</v>
      </c>
      <c r="C1678" s="1" t="s">
        <v>3</v>
      </c>
      <c r="D1678" s="37">
        <v>0.09</v>
      </c>
      <c r="E1678" s="37">
        <v>5.98</v>
      </c>
      <c r="F1678" s="37">
        <v>1.67</v>
      </c>
      <c r="G1678" s="37">
        <v>0.51</v>
      </c>
      <c r="H1678" s="37">
        <v>35.805</v>
      </c>
      <c r="I1678" s="42">
        <f>IF(Table2[[#This Row],[Order Priority]]=Introduction!$B$42,1,0)</f>
        <v>0</v>
      </c>
      <c r="J1678" s="42">
        <f>IF(Table2[[#This Row],[Order Priority]]=Introduction!$B$43,1,0)</f>
        <v>0</v>
      </c>
      <c r="K1678" s="42">
        <f>IF(Table2[[#This Row],[Order Priority]]=Introduction!$B$44,1,0)</f>
        <v>0</v>
      </c>
      <c r="L1678" s="42">
        <f>IF(Table2[[#This Row],[Order Priority]]=Introduction!$B$45,1,0)</f>
        <v>0</v>
      </c>
      <c r="M1678" s="42">
        <f>IF(Table2[[#This Row],[Ship Mode]]=Introduction!$C$42,1,0)</f>
        <v>0</v>
      </c>
      <c r="N1678" s="41">
        <f>IF(Table2[[#This Row],[Ship Mode]]=Introduction!$C$44,1,0)</f>
        <v>1</v>
      </c>
      <c r="O1678" s="41">
        <f>IF(Table2[[#This Row],[Customer Segment]]=Introduction!$D$45,1,0)</f>
        <v>1</v>
      </c>
      <c r="P1678" s="41">
        <f>IF(Table2[[#This Row],[Customer Segment]]=Introduction!$D$42,1,0)</f>
        <v>0</v>
      </c>
      <c r="Q1678" s="41">
        <f>IF(Table2[[#This Row],[Customer Segment]]=Introduction!$D$44,1,0)</f>
        <v>0</v>
      </c>
      <c r="R1678" s="34">
        <v>110.68</v>
      </c>
      <c r="S16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294.95044993162975</v>
      </c>
    </row>
    <row r="1679" spans="1:19" x14ac:dyDescent="0.2">
      <c r="A1679" s="1" t="s">
        <v>13</v>
      </c>
      <c r="B1679" s="1" t="s">
        <v>14</v>
      </c>
      <c r="C1679" s="1" t="s">
        <v>15</v>
      </c>
      <c r="D1679" s="39">
        <v>0.09</v>
      </c>
      <c r="E1679" s="39">
        <v>363.25</v>
      </c>
      <c r="F1679" s="39">
        <v>19.989999999999998</v>
      </c>
      <c r="G1679" s="39">
        <v>0.56999999999999995</v>
      </c>
      <c r="H1679" s="39">
        <v>732.26980000000003</v>
      </c>
      <c r="I1679" s="42">
        <f>IF(Table2[[#This Row],[Order Priority]]=Introduction!$B$42,1,0)</f>
        <v>0</v>
      </c>
      <c r="J1679" s="42">
        <f>IF(Table2[[#This Row],[Order Priority]]=Introduction!$B$43,1,0)</f>
        <v>1</v>
      </c>
      <c r="K1679" s="42">
        <f>IF(Table2[[#This Row],[Order Priority]]=Introduction!$B$44,1,0)</f>
        <v>0</v>
      </c>
      <c r="L1679" s="42">
        <f>IF(Table2[[#This Row],[Order Priority]]=Introduction!$B$45,1,0)</f>
        <v>0</v>
      </c>
      <c r="M1679" s="42">
        <f>IF(Table2[[#This Row],[Ship Mode]]=Introduction!$C$42,1,0)</f>
        <v>0</v>
      </c>
      <c r="N1679" s="41">
        <f>IF(Table2[[#This Row],[Ship Mode]]=Introduction!$C$44,1,0)</f>
        <v>1</v>
      </c>
      <c r="O1679" s="41">
        <f>IF(Table2[[#This Row],[Customer Segment]]=Introduction!$D$45,1,0)</f>
        <v>0</v>
      </c>
      <c r="P1679" s="41">
        <f>IF(Table2[[#This Row],[Customer Segment]]=Introduction!$D$42,1,0)</f>
        <v>1</v>
      </c>
      <c r="Q1679" s="41">
        <f>IF(Table2[[#This Row],[Customer Segment]]=Introduction!$D$44,1,0)</f>
        <v>0</v>
      </c>
      <c r="R1679" s="1">
        <v>7497.05</v>
      </c>
      <c r="S16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2460.3449821420286</v>
      </c>
    </row>
    <row r="1680" spans="1:19" x14ac:dyDescent="0.2">
      <c r="A1680" s="1" t="s">
        <v>13</v>
      </c>
      <c r="B1680" s="1" t="s">
        <v>14</v>
      </c>
      <c r="C1680" s="1" t="s">
        <v>15</v>
      </c>
      <c r="D1680" s="37">
        <v>0.09</v>
      </c>
      <c r="E1680" s="37">
        <v>363.25</v>
      </c>
      <c r="F1680" s="37">
        <v>19.989999999999998</v>
      </c>
      <c r="G1680" s="37">
        <v>0.56999999999999995</v>
      </c>
      <c r="H1680" s="37">
        <v>1231.6569</v>
      </c>
      <c r="I1680" s="42">
        <f>IF(Table2[[#This Row],[Order Priority]]=Introduction!$B$42,1,0)</f>
        <v>0</v>
      </c>
      <c r="J1680" s="42">
        <f>IF(Table2[[#This Row],[Order Priority]]=Introduction!$B$43,1,0)</f>
        <v>1</v>
      </c>
      <c r="K1680" s="42">
        <f>IF(Table2[[#This Row],[Order Priority]]=Introduction!$B$44,1,0)</f>
        <v>0</v>
      </c>
      <c r="L1680" s="42">
        <f>IF(Table2[[#This Row],[Order Priority]]=Introduction!$B$45,1,0)</f>
        <v>0</v>
      </c>
      <c r="M1680" s="42">
        <f>IF(Table2[[#This Row],[Ship Mode]]=Introduction!$C$42,1,0)</f>
        <v>0</v>
      </c>
      <c r="N1680" s="41">
        <f>IF(Table2[[#This Row],[Ship Mode]]=Introduction!$C$44,1,0)</f>
        <v>1</v>
      </c>
      <c r="O1680" s="41">
        <f>IF(Table2[[#This Row],[Customer Segment]]=Introduction!$D$45,1,0)</f>
        <v>0</v>
      </c>
      <c r="P1680" s="41">
        <f>IF(Table2[[#This Row],[Customer Segment]]=Introduction!$D$42,1,0)</f>
        <v>1</v>
      </c>
      <c r="Q1680" s="41">
        <f>IF(Table2[[#This Row],[Customer Segment]]=Introduction!$D$44,1,0)</f>
        <v>0</v>
      </c>
      <c r="R1680" s="34">
        <v>1785.01</v>
      </c>
      <c r="S16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2971.7302179679623</v>
      </c>
    </row>
    <row r="1681" spans="1:19" x14ac:dyDescent="0.2">
      <c r="A1681" s="1" t="s">
        <v>23</v>
      </c>
      <c r="B1681" s="1" t="s">
        <v>14</v>
      </c>
      <c r="C1681" s="1" t="s">
        <v>47</v>
      </c>
      <c r="D1681" s="39">
        <v>0.09</v>
      </c>
      <c r="E1681" s="39">
        <v>35.94</v>
      </c>
      <c r="F1681" s="39">
        <v>6.66</v>
      </c>
      <c r="G1681" s="39">
        <v>0.4</v>
      </c>
      <c r="H1681" s="39">
        <v>144.2928</v>
      </c>
      <c r="I1681" s="42">
        <f>IF(Table2[[#This Row],[Order Priority]]=Introduction!$B$42,1,0)</f>
        <v>0</v>
      </c>
      <c r="J1681" s="42">
        <f>IF(Table2[[#This Row],[Order Priority]]=Introduction!$B$43,1,0)</f>
        <v>0</v>
      </c>
      <c r="K1681" s="42">
        <f>IF(Table2[[#This Row],[Order Priority]]=Introduction!$B$44,1,0)</f>
        <v>1</v>
      </c>
      <c r="L1681" s="42">
        <f>IF(Table2[[#This Row],[Order Priority]]=Introduction!$B$45,1,0)</f>
        <v>0</v>
      </c>
      <c r="M1681" s="42">
        <f>IF(Table2[[#This Row],[Ship Mode]]=Introduction!$C$42,1,0)</f>
        <v>0</v>
      </c>
      <c r="N1681" s="41">
        <f>IF(Table2[[#This Row],[Ship Mode]]=Introduction!$C$44,1,0)</f>
        <v>1</v>
      </c>
      <c r="O1681" s="41">
        <f>IF(Table2[[#This Row],[Customer Segment]]=Introduction!$D$45,1,0)</f>
        <v>0</v>
      </c>
      <c r="P1681" s="41">
        <f>IF(Table2[[#This Row],[Customer Segment]]=Introduction!$D$42,1,0)</f>
        <v>0</v>
      </c>
      <c r="Q1681" s="41">
        <f>IF(Table2[[#This Row],[Customer Segment]]=Introduction!$D$44,1,0)</f>
        <v>1</v>
      </c>
      <c r="R1681" s="1">
        <v>209.12</v>
      </c>
      <c r="S16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464.61962116739448</v>
      </c>
    </row>
    <row r="1682" spans="1:19" x14ac:dyDescent="0.2">
      <c r="A1682" s="1" t="s">
        <v>23</v>
      </c>
      <c r="B1682" s="1" t="s">
        <v>14</v>
      </c>
      <c r="C1682" s="1" t="s">
        <v>47</v>
      </c>
      <c r="D1682" s="37">
        <v>0</v>
      </c>
      <c r="E1682" s="37">
        <v>170.98</v>
      </c>
      <c r="F1682" s="37">
        <v>13.99</v>
      </c>
      <c r="G1682" s="37">
        <v>0.75</v>
      </c>
      <c r="H1682" s="37">
        <v>888.14729999999997</v>
      </c>
      <c r="I1682" s="42">
        <f>IF(Table2[[#This Row],[Order Priority]]=Introduction!$B$42,1,0)</f>
        <v>0</v>
      </c>
      <c r="J1682" s="42">
        <f>IF(Table2[[#This Row],[Order Priority]]=Introduction!$B$43,1,0)</f>
        <v>0</v>
      </c>
      <c r="K1682" s="42">
        <f>IF(Table2[[#This Row],[Order Priority]]=Introduction!$B$44,1,0)</f>
        <v>1</v>
      </c>
      <c r="L1682" s="42">
        <f>IF(Table2[[#This Row],[Order Priority]]=Introduction!$B$45,1,0)</f>
        <v>0</v>
      </c>
      <c r="M1682" s="42">
        <f>IF(Table2[[#This Row],[Ship Mode]]=Introduction!$C$42,1,0)</f>
        <v>0</v>
      </c>
      <c r="N1682" s="41">
        <f>IF(Table2[[#This Row],[Ship Mode]]=Introduction!$C$44,1,0)</f>
        <v>1</v>
      </c>
      <c r="O1682" s="41">
        <f>IF(Table2[[#This Row],[Customer Segment]]=Introduction!$D$45,1,0)</f>
        <v>0</v>
      </c>
      <c r="P1682" s="41">
        <f>IF(Table2[[#This Row],[Customer Segment]]=Introduction!$D$42,1,0)</f>
        <v>0</v>
      </c>
      <c r="Q1682" s="41">
        <f>IF(Table2[[#This Row],[Customer Segment]]=Introduction!$D$44,1,0)</f>
        <v>1</v>
      </c>
      <c r="R1682" s="34">
        <v>1287.17</v>
      </c>
      <c r="S16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2202.4360493551621</v>
      </c>
    </row>
    <row r="1683" spans="1:19" x14ac:dyDescent="0.2">
      <c r="A1683" s="1" t="s">
        <v>23</v>
      </c>
      <c r="B1683" s="1" t="s">
        <v>14</v>
      </c>
      <c r="C1683" s="1" t="s">
        <v>47</v>
      </c>
      <c r="D1683" s="39">
        <v>0.09</v>
      </c>
      <c r="E1683" s="39">
        <v>4.9800000000000004</v>
      </c>
      <c r="F1683" s="39">
        <v>7.44</v>
      </c>
      <c r="G1683" s="39">
        <v>0.36</v>
      </c>
      <c r="H1683" s="39">
        <v>-46.005000000000003</v>
      </c>
      <c r="I1683" s="42">
        <f>IF(Table2[[#This Row],[Order Priority]]=Introduction!$B$42,1,0)</f>
        <v>0</v>
      </c>
      <c r="J1683" s="42">
        <f>IF(Table2[[#This Row],[Order Priority]]=Introduction!$B$43,1,0)</f>
        <v>0</v>
      </c>
      <c r="K1683" s="42">
        <f>IF(Table2[[#This Row],[Order Priority]]=Introduction!$B$44,1,0)</f>
        <v>1</v>
      </c>
      <c r="L1683" s="42">
        <f>IF(Table2[[#This Row],[Order Priority]]=Introduction!$B$45,1,0)</f>
        <v>0</v>
      </c>
      <c r="M1683" s="42">
        <f>IF(Table2[[#This Row],[Ship Mode]]=Introduction!$C$42,1,0)</f>
        <v>0</v>
      </c>
      <c r="N1683" s="41">
        <f>IF(Table2[[#This Row],[Ship Mode]]=Introduction!$C$44,1,0)</f>
        <v>1</v>
      </c>
      <c r="O1683" s="41">
        <f>IF(Table2[[#This Row],[Customer Segment]]=Introduction!$D$45,1,0)</f>
        <v>0</v>
      </c>
      <c r="P1683" s="41">
        <f>IF(Table2[[#This Row],[Customer Segment]]=Introduction!$D$42,1,0)</f>
        <v>0</v>
      </c>
      <c r="Q1683" s="41">
        <f>IF(Table2[[#This Row],[Customer Segment]]=Introduction!$D$44,1,0)</f>
        <v>1</v>
      </c>
      <c r="R1683" s="1">
        <v>46.17</v>
      </c>
      <c r="S16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161.05799710739529</v>
      </c>
    </row>
    <row r="1684" spans="1:19" x14ac:dyDescent="0.2">
      <c r="A1684" s="1" t="s">
        <v>23</v>
      </c>
      <c r="B1684" s="1" t="s">
        <v>14</v>
      </c>
      <c r="C1684" s="1" t="s">
        <v>47</v>
      </c>
      <c r="D1684" s="37">
        <v>0.09</v>
      </c>
      <c r="E1684" s="37">
        <v>35.94</v>
      </c>
      <c r="F1684" s="37">
        <v>6.66</v>
      </c>
      <c r="G1684" s="37">
        <v>0.4</v>
      </c>
      <c r="H1684" s="37">
        <v>72.1858</v>
      </c>
      <c r="I1684" s="42">
        <f>IF(Table2[[#This Row],[Order Priority]]=Introduction!$B$42,1,0)</f>
        <v>0</v>
      </c>
      <c r="J1684" s="42">
        <f>IF(Table2[[#This Row],[Order Priority]]=Introduction!$B$43,1,0)</f>
        <v>0</v>
      </c>
      <c r="K1684" s="42">
        <f>IF(Table2[[#This Row],[Order Priority]]=Introduction!$B$44,1,0)</f>
        <v>1</v>
      </c>
      <c r="L1684" s="42">
        <f>IF(Table2[[#This Row],[Order Priority]]=Introduction!$B$45,1,0)</f>
        <v>0</v>
      </c>
      <c r="M1684" s="42">
        <f>IF(Table2[[#This Row],[Ship Mode]]=Introduction!$C$42,1,0)</f>
        <v>0</v>
      </c>
      <c r="N1684" s="41">
        <f>IF(Table2[[#This Row],[Ship Mode]]=Introduction!$C$44,1,0)</f>
        <v>1</v>
      </c>
      <c r="O1684" s="41">
        <f>IF(Table2[[#This Row],[Customer Segment]]=Introduction!$D$45,1,0)</f>
        <v>0</v>
      </c>
      <c r="P1684" s="41">
        <f>IF(Table2[[#This Row],[Customer Segment]]=Introduction!$D$42,1,0)</f>
        <v>0</v>
      </c>
      <c r="Q1684" s="41">
        <f>IF(Table2[[#This Row],[Customer Segment]]=Introduction!$D$44,1,0)</f>
        <v>1</v>
      </c>
      <c r="R1684" s="34">
        <v>836.47</v>
      </c>
      <c r="S16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390.78019840356944</v>
      </c>
    </row>
    <row r="1685" spans="1:19" x14ac:dyDescent="0.2">
      <c r="A1685" s="1" t="s">
        <v>23</v>
      </c>
      <c r="B1685" s="1" t="s">
        <v>14</v>
      </c>
      <c r="C1685" s="1" t="s">
        <v>47</v>
      </c>
      <c r="D1685" s="39">
        <v>0.09</v>
      </c>
      <c r="E1685" s="39">
        <v>4.9800000000000004</v>
      </c>
      <c r="F1685" s="39">
        <v>7.44</v>
      </c>
      <c r="G1685" s="39">
        <v>0.36</v>
      </c>
      <c r="H1685" s="39">
        <v>-122.3733</v>
      </c>
      <c r="I1685" s="42">
        <f>IF(Table2[[#This Row],[Order Priority]]=Introduction!$B$42,1,0)</f>
        <v>0</v>
      </c>
      <c r="J1685" s="42">
        <f>IF(Table2[[#This Row],[Order Priority]]=Introduction!$B$43,1,0)</f>
        <v>0</v>
      </c>
      <c r="K1685" s="42">
        <f>IF(Table2[[#This Row],[Order Priority]]=Introduction!$B$44,1,0)</f>
        <v>1</v>
      </c>
      <c r="L1685" s="42">
        <f>IF(Table2[[#This Row],[Order Priority]]=Introduction!$B$45,1,0)</f>
        <v>0</v>
      </c>
      <c r="M1685" s="42">
        <f>IF(Table2[[#This Row],[Ship Mode]]=Introduction!$C$42,1,0)</f>
        <v>0</v>
      </c>
      <c r="N1685" s="41">
        <f>IF(Table2[[#This Row],[Ship Mode]]=Introduction!$C$44,1,0)</f>
        <v>1</v>
      </c>
      <c r="O1685" s="41">
        <f>IF(Table2[[#This Row],[Customer Segment]]=Introduction!$D$45,1,0)</f>
        <v>0</v>
      </c>
      <c r="P1685" s="41">
        <f>IF(Table2[[#This Row],[Customer Segment]]=Introduction!$D$42,1,0)</f>
        <v>0</v>
      </c>
      <c r="Q1685" s="41">
        <f>IF(Table2[[#This Row],[Customer Segment]]=Introduction!$D$44,1,0)</f>
        <v>1</v>
      </c>
      <c r="R1685" s="1">
        <v>189.83</v>
      </c>
      <c r="S16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82.854893532782228</v>
      </c>
    </row>
    <row r="1686" spans="1:19" x14ac:dyDescent="0.2">
      <c r="A1686" s="1" t="s">
        <v>23</v>
      </c>
      <c r="B1686" s="1" t="s">
        <v>14</v>
      </c>
      <c r="C1686" s="1" t="s">
        <v>47</v>
      </c>
      <c r="D1686" s="37">
        <v>7.0000000000000007E-2</v>
      </c>
      <c r="E1686" s="37">
        <v>12.64</v>
      </c>
      <c r="F1686" s="37">
        <v>4.9800000000000004</v>
      </c>
      <c r="G1686" s="37">
        <v>0.48</v>
      </c>
      <c r="H1686" s="37">
        <v>113.41500000000001</v>
      </c>
      <c r="I1686" s="42">
        <f>IF(Table2[[#This Row],[Order Priority]]=Introduction!$B$42,1,0)</f>
        <v>0</v>
      </c>
      <c r="J1686" s="42">
        <f>IF(Table2[[#This Row],[Order Priority]]=Introduction!$B$43,1,0)</f>
        <v>0</v>
      </c>
      <c r="K1686" s="42">
        <f>IF(Table2[[#This Row],[Order Priority]]=Introduction!$B$44,1,0)</f>
        <v>1</v>
      </c>
      <c r="L1686" s="42">
        <f>IF(Table2[[#This Row],[Order Priority]]=Introduction!$B$45,1,0)</f>
        <v>0</v>
      </c>
      <c r="M1686" s="42">
        <f>IF(Table2[[#This Row],[Ship Mode]]=Introduction!$C$42,1,0)</f>
        <v>0</v>
      </c>
      <c r="N1686" s="41">
        <f>IF(Table2[[#This Row],[Ship Mode]]=Introduction!$C$44,1,0)</f>
        <v>1</v>
      </c>
      <c r="O1686" s="41">
        <f>IF(Table2[[#This Row],[Customer Segment]]=Introduction!$D$45,1,0)</f>
        <v>0</v>
      </c>
      <c r="P1686" s="41">
        <f>IF(Table2[[#This Row],[Customer Segment]]=Introduction!$D$42,1,0)</f>
        <v>0</v>
      </c>
      <c r="Q1686" s="41">
        <f>IF(Table2[[#This Row],[Customer Segment]]=Introduction!$D$44,1,0)</f>
        <v>1</v>
      </c>
      <c r="R1686" s="34">
        <v>199.76</v>
      </c>
      <c r="S16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393.27435581598877</v>
      </c>
    </row>
    <row r="1687" spans="1:19" x14ac:dyDescent="0.2">
      <c r="A1687" s="1" t="s">
        <v>92</v>
      </c>
      <c r="B1687" s="1" t="s">
        <v>14</v>
      </c>
      <c r="C1687" s="1" t="s">
        <v>47</v>
      </c>
      <c r="D1687" s="39">
        <v>0.02</v>
      </c>
      <c r="E1687" s="39">
        <v>6.48</v>
      </c>
      <c r="F1687" s="39">
        <v>8.74</v>
      </c>
      <c r="G1687" s="39">
        <v>0.36</v>
      </c>
      <c r="H1687" s="39">
        <v>-6.835</v>
      </c>
      <c r="I1687" s="42">
        <f>IF(Table2[[#This Row],[Order Priority]]=Introduction!$B$42,1,0)</f>
        <v>0</v>
      </c>
      <c r="J1687" s="42">
        <f>IF(Table2[[#This Row],[Order Priority]]=Introduction!$B$43,1,0)</f>
        <v>0</v>
      </c>
      <c r="K1687" s="42">
        <f>IF(Table2[[#This Row],[Order Priority]]=Introduction!$B$44,1,0)</f>
        <v>0</v>
      </c>
      <c r="L1687" s="42">
        <f>IF(Table2[[#This Row],[Order Priority]]=Introduction!$B$45,1,0)</f>
        <v>1</v>
      </c>
      <c r="M1687" s="42">
        <f>IF(Table2[[#This Row],[Ship Mode]]=Introduction!$C$42,1,0)</f>
        <v>0</v>
      </c>
      <c r="N1687" s="41">
        <f>IF(Table2[[#This Row],[Ship Mode]]=Introduction!$C$44,1,0)</f>
        <v>1</v>
      </c>
      <c r="O1687" s="41">
        <f>IF(Table2[[#This Row],[Customer Segment]]=Introduction!$D$45,1,0)</f>
        <v>0</v>
      </c>
      <c r="P1687" s="41">
        <f>IF(Table2[[#This Row],[Customer Segment]]=Introduction!$D$42,1,0)</f>
        <v>0</v>
      </c>
      <c r="Q1687" s="41">
        <f>IF(Table2[[#This Row],[Customer Segment]]=Introduction!$D$44,1,0)</f>
        <v>1</v>
      </c>
      <c r="R1687" s="1">
        <v>10.72</v>
      </c>
      <c r="S16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221.05351435264322</v>
      </c>
    </row>
    <row r="1688" spans="1:19" x14ac:dyDescent="0.2">
      <c r="A1688" s="1" t="s">
        <v>92</v>
      </c>
      <c r="B1688" s="1" t="s">
        <v>63</v>
      </c>
      <c r="C1688" s="1" t="s">
        <v>47</v>
      </c>
      <c r="D1688" s="37">
        <v>0.06</v>
      </c>
      <c r="E1688" s="37">
        <v>699.99</v>
      </c>
      <c r="F1688" s="37">
        <v>24.49</v>
      </c>
      <c r="G1688" s="37">
        <v>0.41</v>
      </c>
      <c r="H1688" s="37">
        <v>7024.2069000000001</v>
      </c>
      <c r="I1688" s="42">
        <f>IF(Table2[[#This Row],[Order Priority]]=Introduction!$B$42,1,0)</f>
        <v>0</v>
      </c>
      <c r="J1688" s="42">
        <f>IF(Table2[[#This Row],[Order Priority]]=Introduction!$B$43,1,0)</f>
        <v>0</v>
      </c>
      <c r="K1688" s="42">
        <f>IF(Table2[[#This Row],[Order Priority]]=Introduction!$B$44,1,0)</f>
        <v>0</v>
      </c>
      <c r="L1688" s="42">
        <f>IF(Table2[[#This Row],[Order Priority]]=Introduction!$B$45,1,0)</f>
        <v>1</v>
      </c>
      <c r="M1688" s="42">
        <f>IF(Table2[[#This Row],[Ship Mode]]=Introduction!$C$42,1,0)</f>
        <v>0</v>
      </c>
      <c r="N1688" s="41">
        <f>IF(Table2[[#This Row],[Ship Mode]]=Introduction!$C$44,1,0)</f>
        <v>0</v>
      </c>
      <c r="O1688" s="41">
        <f>IF(Table2[[#This Row],[Customer Segment]]=Introduction!$D$45,1,0)</f>
        <v>0</v>
      </c>
      <c r="P1688" s="41">
        <f>IF(Table2[[#This Row],[Customer Segment]]=Introduction!$D$42,1,0)</f>
        <v>0</v>
      </c>
      <c r="Q1688" s="41">
        <f>IF(Table2[[#This Row],[Customer Segment]]=Introduction!$D$44,1,0)</f>
        <v>1</v>
      </c>
      <c r="R1688" s="34">
        <v>10180.01</v>
      </c>
      <c r="S16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9962.1393208293885</v>
      </c>
    </row>
    <row r="1689" spans="1:19" x14ac:dyDescent="0.2">
      <c r="A1689" s="1" t="s">
        <v>92</v>
      </c>
      <c r="B1689" s="1" t="s">
        <v>14</v>
      </c>
      <c r="C1689" s="1" t="s">
        <v>47</v>
      </c>
      <c r="D1689" s="39">
        <v>0.02</v>
      </c>
      <c r="E1689" s="39">
        <v>17.149999999999999</v>
      </c>
      <c r="F1689" s="39">
        <v>4.96</v>
      </c>
      <c r="G1689" s="39">
        <v>0.57999999999999996</v>
      </c>
      <c r="H1689" s="39">
        <v>36.494999999999997</v>
      </c>
      <c r="I1689" s="42">
        <f>IF(Table2[[#This Row],[Order Priority]]=Introduction!$B$42,1,0)</f>
        <v>0</v>
      </c>
      <c r="J1689" s="42">
        <f>IF(Table2[[#This Row],[Order Priority]]=Introduction!$B$43,1,0)</f>
        <v>0</v>
      </c>
      <c r="K1689" s="42">
        <f>IF(Table2[[#This Row],[Order Priority]]=Introduction!$B$44,1,0)</f>
        <v>0</v>
      </c>
      <c r="L1689" s="42">
        <f>IF(Table2[[#This Row],[Order Priority]]=Introduction!$B$45,1,0)</f>
        <v>1</v>
      </c>
      <c r="M1689" s="42">
        <f>IF(Table2[[#This Row],[Ship Mode]]=Introduction!$C$42,1,0)</f>
        <v>0</v>
      </c>
      <c r="N1689" s="41">
        <f>IF(Table2[[#This Row],[Ship Mode]]=Introduction!$C$44,1,0)</f>
        <v>1</v>
      </c>
      <c r="O1689" s="41">
        <f>IF(Table2[[#This Row],[Customer Segment]]=Introduction!$D$45,1,0)</f>
        <v>0</v>
      </c>
      <c r="P1689" s="41">
        <f>IF(Table2[[#This Row],[Customer Segment]]=Introduction!$D$42,1,0)</f>
        <v>0</v>
      </c>
      <c r="Q1689" s="41">
        <f>IF(Table2[[#This Row],[Customer Segment]]=Introduction!$D$44,1,0)</f>
        <v>1</v>
      </c>
      <c r="R1689" s="1">
        <v>190.85</v>
      </c>
      <c r="S16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377.2392582608461</v>
      </c>
    </row>
    <row r="1690" spans="1:19" x14ac:dyDescent="0.2">
      <c r="A1690" s="1" t="s">
        <v>92</v>
      </c>
      <c r="B1690" s="1" t="s">
        <v>14</v>
      </c>
      <c r="C1690" s="1" t="s">
        <v>47</v>
      </c>
      <c r="D1690" s="37">
        <v>7.0000000000000007E-2</v>
      </c>
      <c r="E1690" s="37">
        <v>30.98</v>
      </c>
      <c r="F1690" s="37">
        <v>8.74</v>
      </c>
      <c r="G1690" s="37">
        <v>0.4</v>
      </c>
      <c r="H1690" s="37">
        <v>255.76920000000001</v>
      </c>
      <c r="I1690" s="42">
        <f>IF(Table2[[#This Row],[Order Priority]]=Introduction!$B$42,1,0)</f>
        <v>0</v>
      </c>
      <c r="J1690" s="42">
        <f>IF(Table2[[#This Row],[Order Priority]]=Introduction!$B$43,1,0)</f>
        <v>0</v>
      </c>
      <c r="K1690" s="42">
        <f>IF(Table2[[#This Row],[Order Priority]]=Introduction!$B$44,1,0)</f>
        <v>0</v>
      </c>
      <c r="L1690" s="42">
        <f>IF(Table2[[#This Row],[Order Priority]]=Introduction!$B$45,1,0)</f>
        <v>1</v>
      </c>
      <c r="M1690" s="42">
        <f>IF(Table2[[#This Row],[Ship Mode]]=Introduction!$C$42,1,0)</f>
        <v>0</v>
      </c>
      <c r="N1690" s="41">
        <f>IF(Table2[[#This Row],[Ship Mode]]=Introduction!$C$44,1,0)</f>
        <v>1</v>
      </c>
      <c r="O1690" s="41">
        <f>IF(Table2[[#This Row],[Customer Segment]]=Introduction!$D$45,1,0)</f>
        <v>0</v>
      </c>
      <c r="P1690" s="41">
        <f>IF(Table2[[#This Row],[Customer Segment]]=Introduction!$D$42,1,0)</f>
        <v>0</v>
      </c>
      <c r="Q1690" s="41">
        <f>IF(Table2[[#This Row],[Customer Segment]]=Introduction!$D$44,1,0)</f>
        <v>1</v>
      </c>
      <c r="R1690" s="34">
        <v>370.68</v>
      </c>
      <c r="S16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566.93518131369353</v>
      </c>
    </row>
    <row r="1691" spans="1:19" x14ac:dyDescent="0.2">
      <c r="A1691" s="1" t="s">
        <v>92</v>
      </c>
      <c r="B1691" s="1" t="s">
        <v>2</v>
      </c>
      <c r="C1691" s="1" t="s">
        <v>47</v>
      </c>
      <c r="D1691" s="39">
        <v>0.04</v>
      </c>
      <c r="E1691" s="39">
        <v>1360.14</v>
      </c>
      <c r="F1691" s="39">
        <v>14.7</v>
      </c>
      <c r="G1691" s="39">
        <v>0.59</v>
      </c>
      <c r="H1691" s="39">
        <v>2639.01</v>
      </c>
      <c r="I1691" s="42">
        <f>IF(Table2[[#This Row],[Order Priority]]=Introduction!$B$42,1,0)</f>
        <v>0</v>
      </c>
      <c r="J1691" s="42">
        <f>IF(Table2[[#This Row],[Order Priority]]=Introduction!$B$43,1,0)</f>
        <v>0</v>
      </c>
      <c r="K1691" s="42">
        <f>IF(Table2[[#This Row],[Order Priority]]=Introduction!$B$44,1,0)</f>
        <v>0</v>
      </c>
      <c r="L1691" s="42">
        <f>IF(Table2[[#This Row],[Order Priority]]=Introduction!$B$45,1,0)</f>
        <v>1</v>
      </c>
      <c r="M1691" s="42">
        <f>IF(Table2[[#This Row],[Ship Mode]]=Introduction!$C$42,1,0)</f>
        <v>1</v>
      </c>
      <c r="N1691" s="41">
        <f>IF(Table2[[#This Row],[Ship Mode]]=Introduction!$C$44,1,0)</f>
        <v>0</v>
      </c>
      <c r="O1691" s="41">
        <f>IF(Table2[[#This Row],[Customer Segment]]=Introduction!$D$45,1,0)</f>
        <v>0</v>
      </c>
      <c r="P1691" s="41">
        <f>IF(Table2[[#This Row],[Customer Segment]]=Introduction!$D$42,1,0)</f>
        <v>0</v>
      </c>
      <c r="Q1691" s="41">
        <f>IF(Table2[[#This Row],[Customer Segment]]=Introduction!$D$44,1,0)</f>
        <v>1</v>
      </c>
      <c r="R1691" s="1">
        <v>7303.05</v>
      </c>
      <c r="S16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7710.8397277490758</v>
      </c>
    </row>
    <row r="1692" spans="1:19" x14ac:dyDescent="0.2">
      <c r="A1692" s="1" t="s">
        <v>1</v>
      </c>
      <c r="B1692" s="1" t="s">
        <v>14</v>
      </c>
      <c r="C1692" s="1" t="s">
        <v>15</v>
      </c>
      <c r="D1692" s="37">
        <v>0.02</v>
      </c>
      <c r="E1692" s="37">
        <v>6.47</v>
      </c>
      <c r="F1692" s="37">
        <v>1.22</v>
      </c>
      <c r="G1692" s="37">
        <v>0.4</v>
      </c>
      <c r="H1692" s="37">
        <v>40.200000000000003</v>
      </c>
      <c r="I1692" s="42">
        <f>IF(Table2[[#This Row],[Order Priority]]=Introduction!$B$42,1,0)</f>
        <v>1</v>
      </c>
      <c r="J1692" s="42">
        <f>IF(Table2[[#This Row],[Order Priority]]=Introduction!$B$43,1,0)</f>
        <v>0</v>
      </c>
      <c r="K1692" s="42">
        <f>IF(Table2[[#This Row],[Order Priority]]=Introduction!$B$44,1,0)</f>
        <v>0</v>
      </c>
      <c r="L1692" s="42">
        <f>IF(Table2[[#This Row],[Order Priority]]=Introduction!$B$45,1,0)</f>
        <v>0</v>
      </c>
      <c r="M1692" s="42">
        <f>IF(Table2[[#This Row],[Ship Mode]]=Introduction!$C$42,1,0)</f>
        <v>0</v>
      </c>
      <c r="N1692" s="41">
        <f>IF(Table2[[#This Row],[Ship Mode]]=Introduction!$C$44,1,0)</f>
        <v>1</v>
      </c>
      <c r="O1692" s="41">
        <f>IF(Table2[[#This Row],[Customer Segment]]=Introduction!$D$45,1,0)</f>
        <v>0</v>
      </c>
      <c r="P1692" s="41">
        <f>IF(Table2[[#This Row],[Customer Segment]]=Introduction!$D$42,1,0)</f>
        <v>1</v>
      </c>
      <c r="Q1692" s="41">
        <f>IF(Table2[[#This Row],[Customer Segment]]=Introduction!$D$44,1,0)</f>
        <v>0</v>
      </c>
      <c r="R1692" s="34">
        <v>193.95</v>
      </c>
      <c r="S16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312.4599585566915</v>
      </c>
    </row>
    <row r="1693" spans="1:19" x14ac:dyDescent="0.2">
      <c r="A1693" s="1" t="s">
        <v>1</v>
      </c>
      <c r="B1693" s="1" t="s">
        <v>14</v>
      </c>
      <c r="C1693" s="1" t="s">
        <v>15</v>
      </c>
      <c r="D1693" s="39">
        <v>7.0000000000000007E-2</v>
      </c>
      <c r="E1693" s="39">
        <v>2.84</v>
      </c>
      <c r="F1693" s="39">
        <v>0.93</v>
      </c>
      <c r="G1693" s="39">
        <v>0.54</v>
      </c>
      <c r="H1693" s="39">
        <v>3.21</v>
      </c>
      <c r="I1693" s="42">
        <f>IF(Table2[[#This Row],[Order Priority]]=Introduction!$B$42,1,0)</f>
        <v>1</v>
      </c>
      <c r="J1693" s="42">
        <f>IF(Table2[[#This Row],[Order Priority]]=Introduction!$B$43,1,0)</f>
        <v>0</v>
      </c>
      <c r="K1693" s="42">
        <f>IF(Table2[[#This Row],[Order Priority]]=Introduction!$B$44,1,0)</f>
        <v>0</v>
      </c>
      <c r="L1693" s="42">
        <f>IF(Table2[[#This Row],[Order Priority]]=Introduction!$B$45,1,0)</f>
        <v>0</v>
      </c>
      <c r="M1693" s="42">
        <f>IF(Table2[[#This Row],[Ship Mode]]=Introduction!$C$42,1,0)</f>
        <v>0</v>
      </c>
      <c r="N1693" s="41">
        <f>IF(Table2[[#This Row],[Ship Mode]]=Introduction!$C$44,1,0)</f>
        <v>1</v>
      </c>
      <c r="O1693" s="41">
        <f>IF(Table2[[#This Row],[Customer Segment]]=Introduction!$D$45,1,0)</f>
        <v>0</v>
      </c>
      <c r="P1693" s="41">
        <f>IF(Table2[[#This Row],[Customer Segment]]=Introduction!$D$42,1,0)</f>
        <v>1</v>
      </c>
      <c r="Q1693" s="41">
        <f>IF(Table2[[#This Row],[Customer Segment]]=Introduction!$D$44,1,0)</f>
        <v>0</v>
      </c>
      <c r="R1693" s="1">
        <v>158.80000000000001</v>
      </c>
      <c r="S16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338.5162051889962</v>
      </c>
    </row>
    <row r="1694" spans="1:19" x14ac:dyDescent="0.2">
      <c r="A1694" s="1" t="s">
        <v>1</v>
      </c>
      <c r="B1694" s="1" t="s">
        <v>14</v>
      </c>
      <c r="C1694" s="1" t="s">
        <v>15</v>
      </c>
      <c r="D1694" s="37">
        <v>7.0000000000000007E-2</v>
      </c>
      <c r="E1694" s="37">
        <v>2.84</v>
      </c>
      <c r="F1694" s="37">
        <v>0.93</v>
      </c>
      <c r="G1694" s="37">
        <v>0.54</v>
      </c>
      <c r="H1694" s="37">
        <v>3.8519999999999999</v>
      </c>
      <c r="I1694" s="42">
        <f>IF(Table2[[#This Row],[Order Priority]]=Introduction!$B$42,1,0)</f>
        <v>1</v>
      </c>
      <c r="J1694" s="42">
        <f>IF(Table2[[#This Row],[Order Priority]]=Introduction!$B$43,1,0)</f>
        <v>0</v>
      </c>
      <c r="K1694" s="42">
        <f>IF(Table2[[#This Row],[Order Priority]]=Introduction!$B$44,1,0)</f>
        <v>0</v>
      </c>
      <c r="L1694" s="42">
        <f>IF(Table2[[#This Row],[Order Priority]]=Introduction!$B$45,1,0)</f>
        <v>0</v>
      </c>
      <c r="M1694" s="42">
        <f>IF(Table2[[#This Row],[Ship Mode]]=Introduction!$C$42,1,0)</f>
        <v>0</v>
      </c>
      <c r="N1694" s="41">
        <f>IF(Table2[[#This Row],[Ship Mode]]=Introduction!$C$44,1,0)</f>
        <v>1</v>
      </c>
      <c r="O1694" s="41">
        <f>IF(Table2[[#This Row],[Customer Segment]]=Introduction!$D$45,1,0)</f>
        <v>0</v>
      </c>
      <c r="P1694" s="41">
        <f>IF(Table2[[#This Row],[Customer Segment]]=Introduction!$D$42,1,0)</f>
        <v>1</v>
      </c>
      <c r="Q1694" s="41">
        <f>IF(Table2[[#This Row],[Customer Segment]]=Introduction!$D$44,1,0)</f>
        <v>0</v>
      </c>
      <c r="R1694" s="34">
        <v>40.369999999999997</v>
      </c>
      <c r="S16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339.17362970276565</v>
      </c>
    </row>
    <row r="1695" spans="1:19" x14ac:dyDescent="0.2">
      <c r="A1695" s="1" t="s">
        <v>13</v>
      </c>
      <c r="B1695" s="1" t="s">
        <v>14</v>
      </c>
      <c r="C1695" s="1" t="s">
        <v>3</v>
      </c>
      <c r="D1695" s="39">
        <v>0</v>
      </c>
      <c r="E1695" s="39">
        <v>6.48</v>
      </c>
      <c r="F1695" s="39">
        <v>5.19</v>
      </c>
      <c r="G1695" s="39">
        <v>0.37</v>
      </c>
      <c r="H1695" s="39">
        <v>-14.074999999999999</v>
      </c>
      <c r="I1695" s="42">
        <f>IF(Table2[[#This Row],[Order Priority]]=Introduction!$B$42,1,0)</f>
        <v>0</v>
      </c>
      <c r="J1695" s="42">
        <f>IF(Table2[[#This Row],[Order Priority]]=Introduction!$B$43,1,0)</f>
        <v>1</v>
      </c>
      <c r="K1695" s="42">
        <f>IF(Table2[[#This Row],[Order Priority]]=Introduction!$B$44,1,0)</f>
        <v>0</v>
      </c>
      <c r="L1695" s="42">
        <f>IF(Table2[[#This Row],[Order Priority]]=Introduction!$B$45,1,0)</f>
        <v>0</v>
      </c>
      <c r="M1695" s="42">
        <f>IF(Table2[[#This Row],[Ship Mode]]=Introduction!$C$42,1,0)</f>
        <v>0</v>
      </c>
      <c r="N1695" s="41">
        <f>IF(Table2[[#This Row],[Ship Mode]]=Introduction!$C$44,1,0)</f>
        <v>1</v>
      </c>
      <c r="O1695" s="41">
        <f>IF(Table2[[#This Row],[Customer Segment]]=Introduction!$D$45,1,0)</f>
        <v>1</v>
      </c>
      <c r="P1695" s="41">
        <f>IF(Table2[[#This Row],[Customer Segment]]=Introduction!$D$42,1,0)</f>
        <v>0</v>
      </c>
      <c r="Q1695" s="41">
        <f>IF(Table2[[#This Row],[Customer Segment]]=Introduction!$D$44,1,0)</f>
        <v>0</v>
      </c>
      <c r="R1695" s="1">
        <v>84.04</v>
      </c>
      <c r="S16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82.321216900967656</v>
      </c>
    </row>
    <row r="1696" spans="1:19" x14ac:dyDescent="0.2">
      <c r="A1696" s="1" t="s">
        <v>92</v>
      </c>
      <c r="B1696" s="1" t="s">
        <v>14</v>
      </c>
      <c r="C1696" s="1" t="s">
        <v>47</v>
      </c>
      <c r="D1696" s="37">
        <v>0.01</v>
      </c>
      <c r="E1696" s="37">
        <v>18.97</v>
      </c>
      <c r="F1696" s="37">
        <v>9.5399999999999991</v>
      </c>
      <c r="G1696" s="37">
        <v>0.37</v>
      </c>
      <c r="H1696" s="37">
        <v>85.875</v>
      </c>
      <c r="I1696" s="42">
        <f>IF(Table2[[#This Row],[Order Priority]]=Introduction!$B$42,1,0)</f>
        <v>0</v>
      </c>
      <c r="J1696" s="42">
        <f>IF(Table2[[#This Row],[Order Priority]]=Introduction!$B$43,1,0)</f>
        <v>0</v>
      </c>
      <c r="K1696" s="42">
        <f>IF(Table2[[#This Row],[Order Priority]]=Introduction!$B$44,1,0)</f>
        <v>0</v>
      </c>
      <c r="L1696" s="42">
        <f>IF(Table2[[#This Row],[Order Priority]]=Introduction!$B$45,1,0)</f>
        <v>1</v>
      </c>
      <c r="M1696" s="42">
        <f>IF(Table2[[#This Row],[Ship Mode]]=Introduction!$C$42,1,0)</f>
        <v>0</v>
      </c>
      <c r="N1696" s="41">
        <f>IF(Table2[[#This Row],[Ship Mode]]=Introduction!$C$44,1,0)</f>
        <v>1</v>
      </c>
      <c r="O1696" s="41">
        <f>IF(Table2[[#This Row],[Customer Segment]]=Introduction!$D$45,1,0)</f>
        <v>0</v>
      </c>
      <c r="P1696" s="41">
        <f>IF(Table2[[#This Row],[Customer Segment]]=Introduction!$D$42,1,0)</f>
        <v>0</v>
      </c>
      <c r="Q1696" s="41">
        <f>IF(Table2[[#This Row],[Customer Segment]]=Introduction!$D$44,1,0)</f>
        <v>1</v>
      </c>
      <c r="R1696" s="34">
        <v>227.67</v>
      </c>
      <c r="S16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392.15600608861587</v>
      </c>
    </row>
    <row r="1697" spans="1:19" x14ac:dyDescent="0.2">
      <c r="A1697" s="1" t="s">
        <v>92</v>
      </c>
      <c r="B1697" s="1" t="s">
        <v>2</v>
      </c>
      <c r="C1697" s="1" t="s">
        <v>70</v>
      </c>
      <c r="D1697" s="39">
        <v>0.05</v>
      </c>
      <c r="E1697" s="39">
        <v>399.98</v>
      </c>
      <c r="F1697" s="39">
        <v>12.06</v>
      </c>
      <c r="G1697" s="39">
        <v>0.56000000000000005</v>
      </c>
      <c r="H1697" s="39">
        <v>567.59</v>
      </c>
      <c r="I1697" s="42">
        <f>IF(Table2[[#This Row],[Order Priority]]=Introduction!$B$42,1,0)</f>
        <v>0</v>
      </c>
      <c r="J1697" s="42">
        <f>IF(Table2[[#This Row],[Order Priority]]=Introduction!$B$43,1,0)</f>
        <v>0</v>
      </c>
      <c r="K1697" s="42">
        <f>IF(Table2[[#This Row],[Order Priority]]=Introduction!$B$44,1,0)</f>
        <v>0</v>
      </c>
      <c r="L1697" s="42">
        <f>IF(Table2[[#This Row],[Order Priority]]=Introduction!$B$45,1,0)</f>
        <v>1</v>
      </c>
      <c r="M1697" s="42">
        <f>IF(Table2[[#This Row],[Ship Mode]]=Introduction!$C$42,1,0)</f>
        <v>1</v>
      </c>
      <c r="N1697" s="41">
        <f>IF(Table2[[#This Row],[Ship Mode]]=Introduction!$C$44,1,0)</f>
        <v>0</v>
      </c>
      <c r="O1697" s="41">
        <f>IF(Table2[[#This Row],[Customer Segment]]=Introduction!$D$45,1,0)</f>
        <v>0</v>
      </c>
      <c r="P1697" s="41">
        <f>IF(Table2[[#This Row],[Customer Segment]]=Introduction!$D$42,1,0)</f>
        <v>0</v>
      </c>
      <c r="Q1697" s="41">
        <f>IF(Table2[[#This Row],[Customer Segment]]=Introduction!$D$44,1,0)</f>
        <v>0</v>
      </c>
      <c r="R1697" s="1">
        <v>9666.7199999999993</v>
      </c>
      <c r="S16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2446.3515897732887</v>
      </c>
    </row>
    <row r="1698" spans="1:19" x14ac:dyDescent="0.2">
      <c r="A1698" s="1" t="s">
        <v>92</v>
      </c>
      <c r="B1698" s="1" t="s">
        <v>14</v>
      </c>
      <c r="C1698" s="1" t="s">
        <v>70</v>
      </c>
      <c r="D1698" s="37">
        <v>7.0000000000000007E-2</v>
      </c>
      <c r="E1698" s="37">
        <v>6.48</v>
      </c>
      <c r="F1698" s="37">
        <v>5.74</v>
      </c>
      <c r="G1698" s="37">
        <v>0.37</v>
      </c>
      <c r="H1698" s="37">
        <v>-28.45</v>
      </c>
      <c r="I1698" s="42">
        <f>IF(Table2[[#This Row],[Order Priority]]=Introduction!$B$42,1,0)</f>
        <v>0</v>
      </c>
      <c r="J1698" s="42">
        <f>IF(Table2[[#This Row],[Order Priority]]=Introduction!$B$43,1,0)</f>
        <v>0</v>
      </c>
      <c r="K1698" s="42">
        <f>IF(Table2[[#This Row],[Order Priority]]=Introduction!$B$44,1,0)</f>
        <v>0</v>
      </c>
      <c r="L1698" s="42">
        <f>IF(Table2[[#This Row],[Order Priority]]=Introduction!$B$45,1,0)</f>
        <v>1</v>
      </c>
      <c r="M1698" s="42">
        <f>IF(Table2[[#This Row],[Ship Mode]]=Introduction!$C$42,1,0)</f>
        <v>0</v>
      </c>
      <c r="N1698" s="41">
        <f>IF(Table2[[#This Row],[Ship Mode]]=Introduction!$C$44,1,0)</f>
        <v>1</v>
      </c>
      <c r="O1698" s="41">
        <f>IF(Table2[[#This Row],[Customer Segment]]=Introduction!$D$45,1,0)</f>
        <v>0</v>
      </c>
      <c r="P1698" s="41">
        <f>IF(Table2[[#This Row],[Customer Segment]]=Introduction!$D$42,1,0)</f>
        <v>0</v>
      </c>
      <c r="Q1698" s="41">
        <f>IF(Table2[[#This Row],[Customer Segment]]=Introduction!$D$44,1,0)</f>
        <v>0</v>
      </c>
      <c r="R1698" s="34">
        <v>134.58000000000001</v>
      </c>
      <c r="S16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60.83193933270428</v>
      </c>
    </row>
    <row r="1699" spans="1:19" x14ac:dyDescent="0.2">
      <c r="A1699" s="1" t="s">
        <v>92</v>
      </c>
      <c r="B1699" s="1" t="s">
        <v>14</v>
      </c>
      <c r="C1699" s="1" t="s">
        <v>70</v>
      </c>
      <c r="D1699" s="39">
        <v>7.0000000000000007E-2</v>
      </c>
      <c r="E1699" s="39">
        <v>6.48</v>
      </c>
      <c r="F1699" s="39">
        <v>5.74</v>
      </c>
      <c r="G1699" s="39">
        <v>0.37</v>
      </c>
      <c r="H1699" s="39">
        <v>-14.225</v>
      </c>
      <c r="I1699" s="42">
        <f>IF(Table2[[#This Row],[Order Priority]]=Introduction!$B$42,1,0)</f>
        <v>0</v>
      </c>
      <c r="J1699" s="42">
        <f>IF(Table2[[#This Row],[Order Priority]]=Introduction!$B$43,1,0)</f>
        <v>0</v>
      </c>
      <c r="K1699" s="42">
        <f>IF(Table2[[#This Row],[Order Priority]]=Introduction!$B$44,1,0)</f>
        <v>0</v>
      </c>
      <c r="L1699" s="42">
        <f>IF(Table2[[#This Row],[Order Priority]]=Introduction!$B$45,1,0)</f>
        <v>1</v>
      </c>
      <c r="M1699" s="42">
        <f>IF(Table2[[#This Row],[Ship Mode]]=Introduction!$C$42,1,0)</f>
        <v>0</v>
      </c>
      <c r="N1699" s="41">
        <f>IF(Table2[[#This Row],[Ship Mode]]=Introduction!$C$44,1,0)</f>
        <v>1</v>
      </c>
      <c r="O1699" s="41">
        <f>IF(Table2[[#This Row],[Customer Segment]]=Introduction!$D$45,1,0)</f>
        <v>0</v>
      </c>
      <c r="P1699" s="41">
        <f>IF(Table2[[#This Row],[Customer Segment]]=Introduction!$D$42,1,0)</f>
        <v>0</v>
      </c>
      <c r="Q1699" s="41">
        <f>IF(Table2[[#This Row],[Customer Segment]]=Introduction!$D$44,1,0)</f>
        <v>0</v>
      </c>
      <c r="R1699" s="1">
        <v>33.65</v>
      </c>
      <c r="S16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75.398705233593404</v>
      </c>
    </row>
    <row r="1700" spans="1:19" x14ac:dyDescent="0.2">
      <c r="A1700" s="1" t="s">
        <v>92</v>
      </c>
      <c r="B1700" s="1" t="s">
        <v>14</v>
      </c>
      <c r="C1700" s="1" t="s">
        <v>70</v>
      </c>
      <c r="D1700" s="37">
        <v>0</v>
      </c>
      <c r="E1700" s="37">
        <v>49.99</v>
      </c>
      <c r="F1700" s="37">
        <v>19.989999999999998</v>
      </c>
      <c r="G1700" s="37">
        <v>0.41</v>
      </c>
      <c r="H1700" s="37">
        <v>38.886000000000003</v>
      </c>
      <c r="I1700" s="42">
        <f>IF(Table2[[#This Row],[Order Priority]]=Introduction!$B$42,1,0)</f>
        <v>0</v>
      </c>
      <c r="J1700" s="42">
        <f>IF(Table2[[#This Row],[Order Priority]]=Introduction!$B$43,1,0)</f>
        <v>0</v>
      </c>
      <c r="K1700" s="42">
        <f>IF(Table2[[#This Row],[Order Priority]]=Introduction!$B$44,1,0)</f>
        <v>0</v>
      </c>
      <c r="L1700" s="42">
        <f>IF(Table2[[#This Row],[Order Priority]]=Introduction!$B$45,1,0)</f>
        <v>1</v>
      </c>
      <c r="M1700" s="42">
        <f>IF(Table2[[#This Row],[Ship Mode]]=Introduction!$C$42,1,0)</f>
        <v>0</v>
      </c>
      <c r="N1700" s="41">
        <f>IF(Table2[[#This Row],[Ship Mode]]=Introduction!$C$44,1,0)</f>
        <v>1</v>
      </c>
      <c r="O1700" s="41">
        <f>IF(Table2[[#This Row],[Customer Segment]]=Introduction!$D$45,1,0)</f>
        <v>0</v>
      </c>
      <c r="P1700" s="41">
        <f>IF(Table2[[#This Row],[Customer Segment]]=Introduction!$D$42,1,0)</f>
        <v>0</v>
      </c>
      <c r="Q1700" s="41">
        <f>IF(Table2[[#This Row],[Customer Segment]]=Introduction!$D$44,1,0)</f>
        <v>0</v>
      </c>
      <c r="R1700" s="34">
        <v>832.97</v>
      </c>
      <c r="S17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739.47695118869001</v>
      </c>
    </row>
    <row r="1701" spans="1:19" x14ac:dyDescent="0.2">
      <c r="A1701" s="1" t="s">
        <v>46</v>
      </c>
      <c r="B1701" s="1" t="s">
        <v>14</v>
      </c>
      <c r="C1701" s="1" t="s">
        <v>15</v>
      </c>
      <c r="D1701" s="39">
        <v>0.08</v>
      </c>
      <c r="E1701" s="39">
        <v>140.81</v>
      </c>
      <c r="F1701" s="39">
        <v>24.49</v>
      </c>
      <c r="G1701" s="39">
        <v>0.56999999999999995</v>
      </c>
      <c r="H1701" s="39">
        <v>1232.79</v>
      </c>
      <c r="I1701" s="42">
        <f>IF(Table2[[#This Row],[Order Priority]]=Introduction!$B$42,1,0)</f>
        <v>0</v>
      </c>
      <c r="J1701" s="42">
        <f>IF(Table2[[#This Row],[Order Priority]]=Introduction!$B$43,1,0)</f>
        <v>0</v>
      </c>
      <c r="K1701" s="42">
        <f>IF(Table2[[#This Row],[Order Priority]]=Introduction!$B$44,1,0)</f>
        <v>0</v>
      </c>
      <c r="L1701" s="42">
        <f>IF(Table2[[#This Row],[Order Priority]]=Introduction!$B$45,1,0)</f>
        <v>0</v>
      </c>
      <c r="M1701" s="42">
        <f>IF(Table2[[#This Row],[Ship Mode]]=Introduction!$C$42,1,0)</f>
        <v>0</v>
      </c>
      <c r="N1701" s="41">
        <f>IF(Table2[[#This Row],[Ship Mode]]=Introduction!$C$44,1,0)</f>
        <v>1</v>
      </c>
      <c r="O1701" s="41">
        <f>IF(Table2[[#This Row],[Customer Segment]]=Introduction!$D$45,1,0)</f>
        <v>0</v>
      </c>
      <c r="P1701" s="41">
        <f>IF(Table2[[#This Row],[Customer Segment]]=Introduction!$D$42,1,0)</f>
        <v>1</v>
      </c>
      <c r="Q1701" s="41">
        <f>IF(Table2[[#This Row],[Customer Segment]]=Introduction!$D$44,1,0)</f>
        <v>0</v>
      </c>
      <c r="R1701" s="1">
        <v>11272.77</v>
      </c>
      <c r="S17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2610.4500764188797</v>
      </c>
    </row>
    <row r="1702" spans="1:19" x14ac:dyDescent="0.2">
      <c r="A1702" s="1" t="s">
        <v>46</v>
      </c>
      <c r="B1702" s="1" t="s">
        <v>14</v>
      </c>
      <c r="C1702" s="1" t="s">
        <v>47</v>
      </c>
      <c r="D1702" s="37">
        <v>7.0000000000000007E-2</v>
      </c>
      <c r="E1702" s="37">
        <v>3.98</v>
      </c>
      <c r="F1702" s="37">
        <v>0.83</v>
      </c>
      <c r="G1702" s="37">
        <v>0.51</v>
      </c>
      <c r="H1702" s="37">
        <v>27.38</v>
      </c>
      <c r="I1702" s="42">
        <f>IF(Table2[[#This Row],[Order Priority]]=Introduction!$B$42,1,0)</f>
        <v>0</v>
      </c>
      <c r="J1702" s="42">
        <f>IF(Table2[[#This Row],[Order Priority]]=Introduction!$B$43,1,0)</f>
        <v>0</v>
      </c>
      <c r="K1702" s="42">
        <f>IF(Table2[[#This Row],[Order Priority]]=Introduction!$B$44,1,0)</f>
        <v>0</v>
      </c>
      <c r="L1702" s="42">
        <f>IF(Table2[[#This Row],[Order Priority]]=Introduction!$B$45,1,0)</f>
        <v>0</v>
      </c>
      <c r="M1702" s="42">
        <f>IF(Table2[[#This Row],[Ship Mode]]=Introduction!$C$42,1,0)</f>
        <v>0</v>
      </c>
      <c r="N1702" s="41">
        <f>IF(Table2[[#This Row],[Ship Mode]]=Introduction!$C$44,1,0)</f>
        <v>1</v>
      </c>
      <c r="O1702" s="41">
        <f>IF(Table2[[#This Row],[Customer Segment]]=Introduction!$D$45,1,0)</f>
        <v>0</v>
      </c>
      <c r="P1702" s="41">
        <f>IF(Table2[[#This Row],[Customer Segment]]=Introduction!$D$42,1,0)</f>
        <v>0</v>
      </c>
      <c r="Q1702" s="41">
        <f>IF(Table2[[#This Row],[Customer Segment]]=Introduction!$D$44,1,0)</f>
        <v>1</v>
      </c>
      <c r="R1702" s="34">
        <v>282.85000000000002</v>
      </c>
      <c r="S17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309.53212347080694</v>
      </c>
    </row>
    <row r="1703" spans="1:19" x14ac:dyDescent="0.2">
      <c r="A1703" s="1" t="s">
        <v>46</v>
      </c>
      <c r="B1703" s="1" t="s">
        <v>14</v>
      </c>
      <c r="C1703" s="1" t="s">
        <v>47</v>
      </c>
      <c r="D1703" s="39">
        <v>0</v>
      </c>
      <c r="E1703" s="39">
        <v>20.89</v>
      </c>
      <c r="F1703" s="39">
        <v>1.99</v>
      </c>
      <c r="G1703" s="39">
        <v>0.48</v>
      </c>
      <c r="H1703" s="39">
        <v>-5.2949999999999999</v>
      </c>
      <c r="I1703" s="42">
        <f>IF(Table2[[#This Row],[Order Priority]]=Introduction!$B$42,1,0)</f>
        <v>0</v>
      </c>
      <c r="J1703" s="42">
        <f>IF(Table2[[#This Row],[Order Priority]]=Introduction!$B$43,1,0)</f>
        <v>0</v>
      </c>
      <c r="K1703" s="42">
        <f>IF(Table2[[#This Row],[Order Priority]]=Introduction!$B$44,1,0)</f>
        <v>0</v>
      </c>
      <c r="L1703" s="42">
        <f>IF(Table2[[#This Row],[Order Priority]]=Introduction!$B$45,1,0)</f>
        <v>0</v>
      </c>
      <c r="M1703" s="42">
        <f>IF(Table2[[#This Row],[Ship Mode]]=Introduction!$C$42,1,0)</f>
        <v>0</v>
      </c>
      <c r="N1703" s="41">
        <f>IF(Table2[[#This Row],[Ship Mode]]=Introduction!$C$44,1,0)</f>
        <v>1</v>
      </c>
      <c r="O1703" s="41">
        <f>IF(Table2[[#This Row],[Customer Segment]]=Introduction!$D$45,1,0)</f>
        <v>0</v>
      </c>
      <c r="P1703" s="41">
        <f>IF(Table2[[#This Row],[Customer Segment]]=Introduction!$D$42,1,0)</f>
        <v>0</v>
      </c>
      <c r="Q1703" s="41">
        <f>IF(Table2[[#This Row],[Customer Segment]]=Introduction!$D$44,1,0)</f>
        <v>1</v>
      </c>
      <c r="R1703" s="1">
        <v>84.56</v>
      </c>
      <c r="S17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382.43893027729609</v>
      </c>
    </row>
    <row r="1704" spans="1:19" x14ac:dyDescent="0.2">
      <c r="A1704" s="1" t="s">
        <v>46</v>
      </c>
      <c r="B1704" s="1" t="s">
        <v>14</v>
      </c>
      <c r="C1704" s="1" t="s">
        <v>47</v>
      </c>
      <c r="D1704" s="37">
        <v>7.0000000000000007E-2</v>
      </c>
      <c r="E1704" s="37">
        <v>3.98</v>
      </c>
      <c r="F1704" s="37">
        <v>0.83</v>
      </c>
      <c r="G1704" s="37">
        <v>0.51</v>
      </c>
      <c r="H1704" s="37">
        <v>41.07</v>
      </c>
      <c r="I1704" s="42">
        <f>IF(Table2[[#This Row],[Order Priority]]=Introduction!$B$42,1,0)</f>
        <v>0</v>
      </c>
      <c r="J1704" s="42">
        <f>IF(Table2[[#This Row],[Order Priority]]=Introduction!$B$43,1,0)</f>
        <v>0</v>
      </c>
      <c r="K1704" s="42">
        <f>IF(Table2[[#This Row],[Order Priority]]=Introduction!$B$44,1,0)</f>
        <v>0</v>
      </c>
      <c r="L1704" s="42">
        <f>IF(Table2[[#This Row],[Order Priority]]=Introduction!$B$45,1,0)</f>
        <v>0</v>
      </c>
      <c r="M1704" s="42">
        <f>IF(Table2[[#This Row],[Ship Mode]]=Introduction!$C$42,1,0)</f>
        <v>0</v>
      </c>
      <c r="N1704" s="41">
        <f>IF(Table2[[#This Row],[Ship Mode]]=Introduction!$C$44,1,0)</f>
        <v>1</v>
      </c>
      <c r="O1704" s="41">
        <f>IF(Table2[[#This Row],[Customer Segment]]=Introduction!$D$45,1,0)</f>
        <v>0</v>
      </c>
      <c r="P1704" s="41">
        <f>IF(Table2[[#This Row],[Customer Segment]]=Introduction!$D$42,1,0)</f>
        <v>0</v>
      </c>
      <c r="Q1704" s="41">
        <f>IF(Table2[[#This Row],[Customer Segment]]=Introduction!$D$44,1,0)</f>
        <v>1</v>
      </c>
      <c r="R1704" s="34">
        <v>70.709999999999994</v>
      </c>
      <c r="S17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323.5510356102215</v>
      </c>
    </row>
    <row r="1705" spans="1:19" x14ac:dyDescent="0.2">
      <c r="A1705" s="1" t="s">
        <v>46</v>
      </c>
      <c r="B1705" s="1" t="s">
        <v>63</v>
      </c>
      <c r="C1705" s="1" t="s">
        <v>15</v>
      </c>
      <c r="D1705" s="39">
        <v>0.09</v>
      </c>
      <c r="E1705" s="39">
        <v>5.4</v>
      </c>
      <c r="F1705" s="39">
        <v>7.78</v>
      </c>
      <c r="G1705" s="39">
        <v>0.37</v>
      </c>
      <c r="H1705" s="39">
        <v>-34.764499999999998</v>
      </c>
      <c r="I1705" s="42">
        <f>IF(Table2[[#This Row],[Order Priority]]=Introduction!$B$42,1,0)</f>
        <v>0</v>
      </c>
      <c r="J1705" s="42">
        <f>IF(Table2[[#This Row],[Order Priority]]=Introduction!$B$43,1,0)</f>
        <v>0</v>
      </c>
      <c r="K1705" s="42">
        <f>IF(Table2[[#This Row],[Order Priority]]=Introduction!$B$44,1,0)</f>
        <v>0</v>
      </c>
      <c r="L1705" s="42">
        <f>IF(Table2[[#This Row],[Order Priority]]=Introduction!$B$45,1,0)</f>
        <v>0</v>
      </c>
      <c r="M1705" s="42">
        <f>IF(Table2[[#This Row],[Ship Mode]]=Introduction!$C$42,1,0)</f>
        <v>0</v>
      </c>
      <c r="N1705" s="41">
        <f>IF(Table2[[#This Row],[Ship Mode]]=Introduction!$C$44,1,0)</f>
        <v>0</v>
      </c>
      <c r="O1705" s="41">
        <f>IF(Table2[[#This Row],[Customer Segment]]=Introduction!$D$45,1,0)</f>
        <v>0</v>
      </c>
      <c r="P1705" s="41">
        <f>IF(Table2[[#This Row],[Customer Segment]]=Introduction!$D$42,1,0)</f>
        <v>1</v>
      </c>
      <c r="Q1705" s="41">
        <f>IF(Table2[[#This Row],[Customer Segment]]=Introduction!$D$44,1,0)</f>
        <v>0</v>
      </c>
      <c r="R1705" s="1">
        <v>37.380000000000003</v>
      </c>
      <c r="S17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171.26385204115024</v>
      </c>
    </row>
    <row r="1706" spans="1:19" x14ac:dyDescent="0.2">
      <c r="A1706" s="1" t="s">
        <v>1</v>
      </c>
      <c r="B1706" s="1" t="s">
        <v>14</v>
      </c>
      <c r="C1706" s="1" t="s">
        <v>47</v>
      </c>
      <c r="D1706" s="37">
        <v>0.06</v>
      </c>
      <c r="E1706" s="37">
        <v>44.01</v>
      </c>
      <c r="F1706" s="37">
        <v>3.5</v>
      </c>
      <c r="G1706" s="37">
        <v>0.59</v>
      </c>
      <c r="H1706" s="37">
        <v>-21.231999999999999</v>
      </c>
      <c r="I1706" s="42">
        <f>IF(Table2[[#This Row],[Order Priority]]=Introduction!$B$42,1,0)</f>
        <v>1</v>
      </c>
      <c r="J1706" s="42">
        <f>IF(Table2[[#This Row],[Order Priority]]=Introduction!$B$43,1,0)</f>
        <v>0</v>
      </c>
      <c r="K1706" s="42">
        <f>IF(Table2[[#This Row],[Order Priority]]=Introduction!$B$44,1,0)</f>
        <v>0</v>
      </c>
      <c r="L1706" s="42">
        <f>IF(Table2[[#This Row],[Order Priority]]=Introduction!$B$45,1,0)</f>
        <v>0</v>
      </c>
      <c r="M1706" s="42">
        <f>IF(Table2[[#This Row],[Ship Mode]]=Introduction!$C$42,1,0)</f>
        <v>0</v>
      </c>
      <c r="N1706" s="41">
        <f>IF(Table2[[#This Row],[Ship Mode]]=Introduction!$C$44,1,0)</f>
        <v>1</v>
      </c>
      <c r="O1706" s="41">
        <f>IF(Table2[[#This Row],[Customer Segment]]=Introduction!$D$45,1,0)</f>
        <v>0</v>
      </c>
      <c r="P1706" s="41">
        <f>IF(Table2[[#This Row],[Customer Segment]]=Introduction!$D$42,1,0)</f>
        <v>0</v>
      </c>
      <c r="Q1706" s="41">
        <f>IF(Table2[[#This Row],[Customer Segment]]=Introduction!$D$44,1,0)</f>
        <v>1</v>
      </c>
      <c r="R1706" s="34">
        <v>46.94</v>
      </c>
      <c r="S17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621.05536468146749</v>
      </c>
    </row>
    <row r="1707" spans="1:19" x14ac:dyDescent="0.2">
      <c r="A1707" s="1" t="s">
        <v>13</v>
      </c>
      <c r="B1707" s="1" t="s">
        <v>14</v>
      </c>
      <c r="C1707" s="1" t="s">
        <v>70</v>
      </c>
      <c r="D1707" s="39">
        <v>7.0000000000000007E-2</v>
      </c>
      <c r="E1707" s="39">
        <v>4.76</v>
      </c>
      <c r="F1707" s="39">
        <v>0.88</v>
      </c>
      <c r="G1707" s="39">
        <v>0.39</v>
      </c>
      <c r="H1707" s="39">
        <v>15.8148</v>
      </c>
      <c r="I1707" s="42">
        <f>IF(Table2[[#This Row],[Order Priority]]=Introduction!$B$42,1,0)</f>
        <v>0</v>
      </c>
      <c r="J1707" s="42">
        <f>IF(Table2[[#This Row],[Order Priority]]=Introduction!$B$43,1,0)</f>
        <v>1</v>
      </c>
      <c r="K1707" s="42">
        <f>IF(Table2[[#This Row],[Order Priority]]=Introduction!$B$44,1,0)</f>
        <v>0</v>
      </c>
      <c r="L1707" s="42">
        <f>IF(Table2[[#This Row],[Order Priority]]=Introduction!$B$45,1,0)</f>
        <v>0</v>
      </c>
      <c r="M1707" s="42">
        <f>IF(Table2[[#This Row],[Ship Mode]]=Introduction!$C$42,1,0)</f>
        <v>0</v>
      </c>
      <c r="N1707" s="41">
        <f>IF(Table2[[#This Row],[Ship Mode]]=Introduction!$C$44,1,0)</f>
        <v>1</v>
      </c>
      <c r="O1707" s="41">
        <f>IF(Table2[[#This Row],[Customer Segment]]=Introduction!$D$45,1,0)</f>
        <v>0</v>
      </c>
      <c r="P1707" s="41">
        <f>IF(Table2[[#This Row],[Customer Segment]]=Introduction!$D$42,1,0)</f>
        <v>0</v>
      </c>
      <c r="Q1707" s="41">
        <f>IF(Table2[[#This Row],[Customer Segment]]=Introduction!$D$44,1,0)</f>
        <v>0</v>
      </c>
      <c r="R1707" s="1">
        <v>22.92</v>
      </c>
      <c r="S17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-32.183948529315913</v>
      </c>
    </row>
    <row r="1708" spans="1:19" x14ac:dyDescent="0.2">
      <c r="A1708" s="1" t="s">
        <v>23</v>
      </c>
      <c r="B1708" s="1" t="s">
        <v>14</v>
      </c>
      <c r="C1708" s="1" t="s">
        <v>15</v>
      </c>
      <c r="D1708" s="37">
        <v>0.02</v>
      </c>
      <c r="E1708" s="37">
        <v>48.04</v>
      </c>
      <c r="F1708" s="37">
        <v>5.79</v>
      </c>
      <c r="G1708" s="37">
        <v>0.37</v>
      </c>
      <c r="H1708" s="37">
        <v>422.45249999999999</v>
      </c>
      <c r="I1708" s="42">
        <f>IF(Table2[[#This Row],[Order Priority]]=Introduction!$B$42,1,0)</f>
        <v>0</v>
      </c>
      <c r="J1708" s="42">
        <f>IF(Table2[[#This Row],[Order Priority]]=Introduction!$B$43,1,0)</f>
        <v>0</v>
      </c>
      <c r="K1708" s="42">
        <f>IF(Table2[[#This Row],[Order Priority]]=Introduction!$B$44,1,0)</f>
        <v>1</v>
      </c>
      <c r="L1708" s="42">
        <f>IF(Table2[[#This Row],[Order Priority]]=Introduction!$B$45,1,0)</f>
        <v>0</v>
      </c>
      <c r="M1708" s="42">
        <f>IF(Table2[[#This Row],[Ship Mode]]=Introduction!$C$42,1,0)</f>
        <v>0</v>
      </c>
      <c r="N1708" s="41">
        <f>IF(Table2[[#This Row],[Ship Mode]]=Introduction!$C$44,1,0)</f>
        <v>1</v>
      </c>
      <c r="O1708" s="41">
        <f>IF(Table2[[#This Row],[Customer Segment]]=Introduction!$D$45,1,0)</f>
        <v>0</v>
      </c>
      <c r="P1708" s="41">
        <f>IF(Table2[[#This Row],[Customer Segment]]=Introduction!$D$42,1,0)</f>
        <v>1</v>
      </c>
      <c r="Q1708" s="41">
        <f>IF(Table2[[#This Row],[Customer Segment]]=Introduction!$D$44,1,0)</f>
        <v>0</v>
      </c>
      <c r="R1708" s="34">
        <v>612.25</v>
      </c>
      <c r="S17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725.27585339061022</v>
      </c>
    </row>
    <row r="1709" spans="1:19" x14ac:dyDescent="0.2">
      <c r="A1709" s="1" t="s">
        <v>23</v>
      </c>
      <c r="B1709" s="1" t="s">
        <v>14</v>
      </c>
      <c r="C1709" s="1" t="s">
        <v>15</v>
      </c>
      <c r="D1709" s="39">
        <v>0.02</v>
      </c>
      <c r="E1709" s="39">
        <v>70.97</v>
      </c>
      <c r="F1709" s="39">
        <v>3.5</v>
      </c>
      <c r="G1709" s="39">
        <v>0.59</v>
      </c>
      <c r="H1709" s="39">
        <v>23.616</v>
      </c>
      <c r="I1709" s="42">
        <f>IF(Table2[[#This Row],[Order Priority]]=Introduction!$B$42,1,0)</f>
        <v>0</v>
      </c>
      <c r="J1709" s="42">
        <f>IF(Table2[[#This Row],[Order Priority]]=Introduction!$B$43,1,0)</f>
        <v>0</v>
      </c>
      <c r="K1709" s="42">
        <f>IF(Table2[[#This Row],[Order Priority]]=Introduction!$B$44,1,0)</f>
        <v>1</v>
      </c>
      <c r="L1709" s="42">
        <f>IF(Table2[[#This Row],[Order Priority]]=Introduction!$B$45,1,0)</f>
        <v>0</v>
      </c>
      <c r="M1709" s="42">
        <f>IF(Table2[[#This Row],[Ship Mode]]=Introduction!$C$42,1,0)</f>
        <v>0</v>
      </c>
      <c r="N1709" s="41">
        <f>IF(Table2[[#This Row],[Ship Mode]]=Introduction!$C$44,1,0)</f>
        <v>1</v>
      </c>
      <c r="O1709" s="41">
        <f>IF(Table2[[#This Row],[Customer Segment]]=Introduction!$D$45,1,0)</f>
        <v>0</v>
      </c>
      <c r="P1709" s="41">
        <f>IF(Table2[[#This Row],[Customer Segment]]=Introduction!$D$42,1,0)</f>
        <v>1</v>
      </c>
      <c r="Q1709" s="41">
        <f>IF(Table2[[#This Row],[Customer Segment]]=Introduction!$D$44,1,0)</f>
        <v>0</v>
      </c>
      <c r="R1709" s="1">
        <v>1533.59</v>
      </c>
      <c r="S17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508.26708473574371</v>
      </c>
    </row>
    <row r="1710" spans="1:19" x14ac:dyDescent="0.2">
      <c r="A1710" s="1" t="s">
        <v>23</v>
      </c>
      <c r="B1710" s="1" t="s">
        <v>2</v>
      </c>
      <c r="C1710" s="1" t="s">
        <v>3</v>
      </c>
      <c r="D1710" s="37">
        <v>0.02</v>
      </c>
      <c r="E1710" s="37">
        <v>284.98</v>
      </c>
      <c r="F1710" s="37">
        <v>69.55</v>
      </c>
      <c r="G1710" s="37">
        <v>0.6</v>
      </c>
      <c r="H1710" s="37">
        <v>15.528</v>
      </c>
      <c r="I1710" s="42">
        <f>IF(Table2[[#This Row],[Order Priority]]=Introduction!$B$42,1,0)</f>
        <v>0</v>
      </c>
      <c r="J1710" s="42">
        <f>IF(Table2[[#This Row],[Order Priority]]=Introduction!$B$43,1,0)</f>
        <v>0</v>
      </c>
      <c r="K1710" s="42">
        <f>IF(Table2[[#This Row],[Order Priority]]=Introduction!$B$44,1,0)</f>
        <v>1</v>
      </c>
      <c r="L1710" s="42">
        <f>IF(Table2[[#This Row],[Order Priority]]=Introduction!$B$45,1,0)</f>
        <v>0</v>
      </c>
      <c r="M1710" s="42">
        <f>IF(Table2[[#This Row],[Ship Mode]]=Introduction!$C$42,1,0)</f>
        <v>1</v>
      </c>
      <c r="N1710" s="41">
        <f>IF(Table2[[#This Row],[Ship Mode]]=Introduction!$C$44,1,0)</f>
        <v>0</v>
      </c>
      <c r="O1710" s="41">
        <f>IF(Table2[[#This Row],[Customer Segment]]=Introduction!$D$45,1,0)</f>
        <v>1</v>
      </c>
      <c r="P1710" s="41">
        <f>IF(Table2[[#This Row],[Customer Segment]]=Introduction!$D$42,1,0)</f>
        <v>0</v>
      </c>
      <c r="Q1710" s="41">
        <f>IF(Table2[[#This Row],[Customer Segment]]=Introduction!$D$44,1,0)</f>
        <v>0</v>
      </c>
      <c r="R1710" s="34">
        <v>926.3</v>
      </c>
      <c r="S17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3220.7377877527292</v>
      </c>
    </row>
    <row r="1711" spans="1:19" x14ac:dyDescent="0.2">
      <c r="A1711" s="1" t="s">
        <v>23</v>
      </c>
      <c r="B1711" s="1" t="s">
        <v>14</v>
      </c>
      <c r="C1711" s="1" t="s">
        <v>3</v>
      </c>
      <c r="D1711" s="39">
        <v>0.08</v>
      </c>
      <c r="E1711" s="39">
        <v>55.48</v>
      </c>
      <c r="F1711" s="39">
        <v>14.3</v>
      </c>
      <c r="G1711" s="39">
        <v>0.37</v>
      </c>
      <c r="H1711" s="39">
        <v>-225.56379999999999</v>
      </c>
      <c r="I1711" s="42">
        <f>IF(Table2[[#This Row],[Order Priority]]=Introduction!$B$42,1,0)</f>
        <v>0</v>
      </c>
      <c r="J1711" s="42">
        <f>IF(Table2[[#This Row],[Order Priority]]=Introduction!$B$43,1,0)</f>
        <v>0</v>
      </c>
      <c r="K1711" s="42">
        <f>IF(Table2[[#This Row],[Order Priority]]=Introduction!$B$44,1,0)</f>
        <v>1</v>
      </c>
      <c r="L1711" s="42">
        <f>IF(Table2[[#This Row],[Order Priority]]=Introduction!$B$45,1,0)</f>
        <v>0</v>
      </c>
      <c r="M1711" s="42">
        <f>IF(Table2[[#This Row],[Ship Mode]]=Introduction!$C$42,1,0)</f>
        <v>0</v>
      </c>
      <c r="N1711" s="41">
        <f>IF(Table2[[#This Row],[Ship Mode]]=Introduction!$C$44,1,0)</f>
        <v>1</v>
      </c>
      <c r="O1711" s="41">
        <f>IF(Table2[[#This Row],[Customer Segment]]=Introduction!$D$45,1,0)</f>
        <v>1</v>
      </c>
      <c r="P1711" s="41">
        <f>IF(Table2[[#This Row],[Customer Segment]]=Introduction!$D$42,1,0)</f>
        <v>0</v>
      </c>
      <c r="Q1711" s="41">
        <f>IF(Table2[[#This Row],[Customer Segment]]=Introduction!$D$44,1,0)</f>
        <v>0</v>
      </c>
      <c r="R1711" s="1">
        <v>942.53</v>
      </c>
      <c r="S17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300.46095678253658</v>
      </c>
    </row>
    <row r="1712" spans="1:19" x14ac:dyDescent="0.2">
      <c r="A1712" s="1" t="s">
        <v>23</v>
      </c>
      <c r="B1712" s="1" t="s">
        <v>14</v>
      </c>
      <c r="C1712" s="1" t="s">
        <v>3</v>
      </c>
      <c r="D1712" s="37">
        <v>0</v>
      </c>
      <c r="E1712" s="37">
        <v>1270.99</v>
      </c>
      <c r="F1712" s="37">
        <v>19.989999999999998</v>
      </c>
      <c r="G1712" s="37">
        <v>0.35</v>
      </c>
      <c r="H1712" s="37">
        <v>6384.4389000000001</v>
      </c>
      <c r="I1712" s="42">
        <f>IF(Table2[[#This Row],[Order Priority]]=Introduction!$B$42,1,0)</f>
        <v>0</v>
      </c>
      <c r="J1712" s="42">
        <f>IF(Table2[[#This Row],[Order Priority]]=Introduction!$B$43,1,0)</f>
        <v>0</v>
      </c>
      <c r="K1712" s="42">
        <f>IF(Table2[[#This Row],[Order Priority]]=Introduction!$B$44,1,0)</f>
        <v>1</v>
      </c>
      <c r="L1712" s="42">
        <f>IF(Table2[[#This Row],[Order Priority]]=Introduction!$B$45,1,0)</f>
        <v>0</v>
      </c>
      <c r="M1712" s="42">
        <f>IF(Table2[[#This Row],[Ship Mode]]=Introduction!$C$42,1,0)</f>
        <v>0</v>
      </c>
      <c r="N1712" s="41">
        <f>IF(Table2[[#This Row],[Ship Mode]]=Introduction!$C$44,1,0)</f>
        <v>1</v>
      </c>
      <c r="O1712" s="41">
        <f>IF(Table2[[#This Row],[Customer Segment]]=Introduction!$D$45,1,0)</f>
        <v>1</v>
      </c>
      <c r="P1712" s="41">
        <f>IF(Table2[[#This Row],[Customer Segment]]=Introduction!$D$42,1,0)</f>
        <v>0</v>
      </c>
      <c r="Q1712" s="41">
        <f>IF(Table2[[#This Row],[Customer Segment]]=Introduction!$D$44,1,0)</f>
        <v>0</v>
      </c>
      <c r="R1712" s="34">
        <v>9252.81</v>
      </c>
      <c r="S17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11071.191327682498</v>
      </c>
    </row>
    <row r="1713" spans="1:19" x14ac:dyDescent="0.2">
      <c r="A1713" s="1" t="s">
        <v>92</v>
      </c>
      <c r="B1713" s="1" t="s">
        <v>63</v>
      </c>
      <c r="C1713" s="1" t="s">
        <v>70</v>
      </c>
      <c r="D1713" s="39">
        <v>0.04</v>
      </c>
      <c r="E1713" s="39">
        <v>12.98</v>
      </c>
      <c r="F1713" s="39">
        <v>3.14</v>
      </c>
      <c r="G1713" s="39">
        <v>0.6</v>
      </c>
      <c r="H1713" s="39">
        <v>22.818000000000001</v>
      </c>
      <c r="I1713" s="42">
        <f>IF(Table2[[#This Row],[Order Priority]]=Introduction!$B$42,1,0)</f>
        <v>0</v>
      </c>
      <c r="J1713" s="42">
        <f>IF(Table2[[#This Row],[Order Priority]]=Introduction!$B$43,1,0)</f>
        <v>0</v>
      </c>
      <c r="K1713" s="42">
        <f>IF(Table2[[#This Row],[Order Priority]]=Introduction!$B$44,1,0)</f>
        <v>0</v>
      </c>
      <c r="L1713" s="42">
        <f>IF(Table2[[#This Row],[Order Priority]]=Introduction!$B$45,1,0)</f>
        <v>1</v>
      </c>
      <c r="M1713" s="42">
        <f>IF(Table2[[#This Row],[Ship Mode]]=Introduction!$C$42,1,0)</f>
        <v>0</v>
      </c>
      <c r="N1713" s="41">
        <f>IF(Table2[[#This Row],[Ship Mode]]=Introduction!$C$44,1,0)</f>
        <v>0</v>
      </c>
      <c r="O1713" s="41">
        <f>IF(Table2[[#This Row],[Customer Segment]]=Introduction!$D$45,1,0)</f>
        <v>0</v>
      </c>
      <c r="P1713" s="41">
        <f>IF(Table2[[#This Row],[Customer Segment]]=Introduction!$D$42,1,0)</f>
        <v>0</v>
      </c>
      <c r="Q1713" s="41">
        <f>IF(Table2[[#This Row],[Customer Segment]]=Introduction!$D$44,1,0)</f>
        <v>0</v>
      </c>
      <c r="R1713" s="1">
        <v>216.04</v>
      </c>
      <c r="S17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190.61660444935191</v>
      </c>
    </row>
    <row r="1714" spans="1:19" x14ac:dyDescent="0.2">
      <c r="A1714" s="1" t="s">
        <v>92</v>
      </c>
      <c r="B1714" s="1" t="s">
        <v>2</v>
      </c>
      <c r="C1714" s="1" t="s">
        <v>47</v>
      </c>
      <c r="D1714" s="37">
        <v>0.04</v>
      </c>
      <c r="E1714" s="37">
        <v>510.14</v>
      </c>
      <c r="F1714" s="37">
        <v>14.7</v>
      </c>
      <c r="G1714" s="37">
        <v>0.56000000000000005</v>
      </c>
      <c r="H1714" s="37">
        <v>-251.40389999999999</v>
      </c>
      <c r="I1714" s="42">
        <f>IF(Table2[[#This Row],[Order Priority]]=Introduction!$B$42,1,0)</f>
        <v>0</v>
      </c>
      <c r="J1714" s="42">
        <f>IF(Table2[[#This Row],[Order Priority]]=Introduction!$B$43,1,0)</f>
        <v>0</v>
      </c>
      <c r="K1714" s="42">
        <f>IF(Table2[[#This Row],[Order Priority]]=Introduction!$B$44,1,0)</f>
        <v>0</v>
      </c>
      <c r="L1714" s="42">
        <f>IF(Table2[[#This Row],[Order Priority]]=Introduction!$B$45,1,0)</f>
        <v>1</v>
      </c>
      <c r="M1714" s="42">
        <f>IF(Table2[[#This Row],[Ship Mode]]=Introduction!$C$42,1,0)</f>
        <v>1</v>
      </c>
      <c r="N1714" s="41">
        <f>IF(Table2[[#This Row],[Ship Mode]]=Introduction!$C$44,1,0)</f>
        <v>0</v>
      </c>
      <c r="O1714" s="41">
        <f>IF(Table2[[#This Row],[Customer Segment]]=Introduction!$D$45,1,0)</f>
        <v>0</v>
      </c>
      <c r="P1714" s="41">
        <f>IF(Table2[[#This Row],[Customer Segment]]=Introduction!$D$42,1,0)</f>
        <v>0</v>
      </c>
      <c r="Q1714" s="41">
        <f>IF(Table2[[#This Row],[Customer Segment]]=Introduction!$D$44,1,0)</f>
        <v>1</v>
      </c>
      <c r="R1714" s="34">
        <v>1527.97</v>
      </c>
      <c r="S17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2062.8467708109811</v>
      </c>
    </row>
    <row r="1715" spans="1:19" x14ac:dyDescent="0.2">
      <c r="A1715" s="1" t="s">
        <v>92</v>
      </c>
      <c r="B1715" s="1" t="s">
        <v>14</v>
      </c>
      <c r="C1715" s="1" t="s">
        <v>47</v>
      </c>
      <c r="D1715" s="39">
        <v>0</v>
      </c>
      <c r="E1715" s="39">
        <v>4.76</v>
      </c>
      <c r="F1715" s="39">
        <v>3.01</v>
      </c>
      <c r="G1715" s="39">
        <v>0.36</v>
      </c>
      <c r="H1715" s="39">
        <v>-2.3450000000000002</v>
      </c>
      <c r="I1715" s="42">
        <f>IF(Table2[[#This Row],[Order Priority]]=Introduction!$B$42,1,0)</f>
        <v>0</v>
      </c>
      <c r="J1715" s="42">
        <f>IF(Table2[[#This Row],[Order Priority]]=Introduction!$B$43,1,0)</f>
        <v>0</v>
      </c>
      <c r="K1715" s="42">
        <f>IF(Table2[[#This Row],[Order Priority]]=Introduction!$B$44,1,0)</f>
        <v>0</v>
      </c>
      <c r="L1715" s="42">
        <f>IF(Table2[[#This Row],[Order Priority]]=Introduction!$B$45,1,0)</f>
        <v>1</v>
      </c>
      <c r="M1715" s="42">
        <f>IF(Table2[[#This Row],[Ship Mode]]=Introduction!$C$42,1,0)</f>
        <v>0</v>
      </c>
      <c r="N1715" s="41">
        <f>IF(Table2[[#This Row],[Ship Mode]]=Introduction!$C$44,1,0)</f>
        <v>1</v>
      </c>
      <c r="O1715" s="41">
        <f>IF(Table2[[#This Row],[Customer Segment]]=Introduction!$D$45,1,0)</f>
        <v>0</v>
      </c>
      <c r="P1715" s="41">
        <f>IF(Table2[[#This Row],[Customer Segment]]=Introduction!$D$42,1,0)</f>
        <v>0</v>
      </c>
      <c r="Q1715" s="41">
        <f>IF(Table2[[#This Row],[Customer Segment]]=Introduction!$D$44,1,0)</f>
        <v>1</v>
      </c>
      <c r="R1715" s="1">
        <v>110.86</v>
      </c>
      <c r="S17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75.105658658887791</v>
      </c>
    </row>
    <row r="1716" spans="1:19" x14ac:dyDescent="0.2">
      <c r="A1716" s="1" t="s">
        <v>92</v>
      </c>
      <c r="B1716" s="1" t="s">
        <v>2</v>
      </c>
      <c r="C1716" s="1" t="s">
        <v>47</v>
      </c>
      <c r="D1716" s="37">
        <v>0.05</v>
      </c>
      <c r="E1716" s="37">
        <v>535.64</v>
      </c>
      <c r="F1716" s="37">
        <v>14.7</v>
      </c>
      <c r="G1716" s="37">
        <v>0.59</v>
      </c>
      <c r="H1716" s="37">
        <v>-1220.9145000000001</v>
      </c>
      <c r="I1716" s="42">
        <f>IF(Table2[[#This Row],[Order Priority]]=Introduction!$B$42,1,0)</f>
        <v>0</v>
      </c>
      <c r="J1716" s="42">
        <f>IF(Table2[[#This Row],[Order Priority]]=Introduction!$B$43,1,0)</f>
        <v>0</v>
      </c>
      <c r="K1716" s="42">
        <f>IF(Table2[[#This Row],[Order Priority]]=Introduction!$B$44,1,0)</f>
        <v>0</v>
      </c>
      <c r="L1716" s="42">
        <f>IF(Table2[[#This Row],[Order Priority]]=Introduction!$B$45,1,0)</f>
        <v>1</v>
      </c>
      <c r="M1716" s="42">
        <f>IF(Table2[[#This Row],[Ship Mode]]=Introduction!$C$42,1,0)</f>
        <v>1</v>
      </c>
      <c r="N1716" s="41">
        <f>IF(Table2[[#This Row],[Ship Mode]]=Introduction!$C$44,1,0)</f>
        <v>0</v>
      </c>
      <c r="O1716" s="41">
        <f>IF(Table2[[#This Row],[Customer Segment]]=Introduction!$D$45,1,0)</f>
        <v>0</v>
      </c>
      <c r="P1716" s="41">
        <f>IF(Table2[[#This Row],[Customer Segment]]=Introduction!$D$42,1,0)</f>
        <v>0</v>
      </c>
      <c r="Q1716" s="41">
        <f>IF(Table2[[#This Row],[Customer Segment]]=Introduction!$D$44,1,0)</f>
        <v>1</v>
      </c>
      <c r="R1716" s="34">
        <v>1068.5999999999999</v>
      </c>
      <c r="S17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1168.2660829095553</v>
      </c>
    </row>
    <row r="1717" spans="1:19" x14ac:dyDescent="0.2">
      <c r="A1717" s="1" t="s">
        <v>1</v>
      </c>
      <c r="B1717" s="1" t="s">
        <v>63</v>
      </c>
      <c r="C1717" s="1" t="s">
        <v>70</v>
      </c>
      <c r="D1717" s="39">
        <v>0.05</v>
      </c>
      <c r="E1717" s="39">
        <v>122.99</v>
      </c>
      <c r="F1717" s="39">
        <v>19.989999999999998</v>
      </c>
      <c r="G1717" s="39">
        <v>0.37</v>
      </c>
      <c r="H1717" s="39">
        <v>1039.7541000000001</v>
      </c>
      <c r="I1717" s="42">
        <f>IF(Table2[[#This Row],[Order Priority]]=Introduction!$B$42,1,0)</f>
        <v>1</v>
      </c>
      <c r="J1717" s="42">
        <f>IF(Table2[[#This Row],[Order Priority]]=Introduction!$B$43,1,0)</f>
        <v>0</v>
      </c>
      <c r="K1717" s="42">
        <f>IF(Table2[[#This Row],[Order Priority]]=Introduction!$B$44,1,0)</f>
        <v>0</v>
      </c>
      <c r="L1717" s="42">
        <f>IF(Table2[[#This Row],[Order Priority]]=Introduction!$B$45,1,0)</f>
        <v>0</v>
      </c>
      <c r="M1717" s="42">
        <f>IF(Table2[[#This Row],[Ship Mode]]=Introduction!$C$42,1,0)</f>
        <v>0</v>
      </c>
      <c r="N1717" s="41">
        <f>IF(Table2[[#This Row],[Ship Mode]]=Introduction!$C$44,1,0)</f>
        <v>0</v>
      </c>
      <c r="O1717" s="41">
        <f>IF(Table2[[#This Row],[Customer Segment]]=Introduction!$D$45,1,0)</f>
        <v>0</v>
      </c>
      <c r="P1717" s="41">
        <f>IF(Table2[[#This Row],[Customer Segment]]=Introduction!$D$42,1,0)</f>
        <v>0</v>
      </c>
      <c r="Q1717" s="41">
        <f>IF(Table2[[#This Row],[Customer Segment]]=Introduction!$D$44,1,0)</f>
        <v>0</v>
      </c>
      <c r="R1717" s="1">
        <v>1506.89</v>
      </c>
      <c r="S17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2121.8563674658267</v>
      </c>
    </row>
    <row r="1718" spans="1:19" x14ac:dyDescent="0.2">
      <c r="A1718" s="1" t="s">
        <v>23</v>
      </c>
      <c r="B1718" s="1" t="s">
        <v>63</v>
      </c>
      <c r="C1718" s="1" t="s">
        <v>15</v>
      </c>
      <c r="D1718" s="37">
        <v>0.05</v>
      </c>
      <c r="E1718" s="37">
        <v>100.97</v>
      </c>
      <c r="F1718" s="37">
        <v>7.18</v>
      </c>
      <c r="G1718" s="37">
        <v>0.46</v>
      </c>
      <c r="H1718" s="37">
        <v>881.46810000000005</v>
      </c>
      <c r="I1718" s="42">
        <f>IF(Table2[[#This Row],[Order Priority]]=Introduction!$B$42,1,0)</f>
        <v>0</v>
      </c>
      <c r="J1718" s="42">
        <f>IF(Table2[[#This Row],[Order Priority]]=Introduction!$B$43,1,0)</f>
        <v>0</v>
      </c>
      <c r="K1718" s="42">
        <f>IF(Table2[[#This Row],[Order Priority]]=Introduction!$B$44,1,0)</f>
        <v>1</v>
      </c>
      <c r="L1718" s="42">
        <f>IF(Table2[[#This Row],[Order Priority]]=Introduction!$B$45,1,0)</f>
        <v>0</v>
      </c>
      <c r="M1718" s="42">
        <f>IF(Table2[[#This Row],[Ship Mode]]=Introduction!$C$42,1,0)</f>
        <v>0</v>
      </c>
      <c r="N1718" s="41">
        <f>IF(Table2[[#This Row],[Ship Mode]]=Introduction!$C$44,1,0)</f>
        <v>0</v>
      </c>
      <c r="O1718" s="41">
        <f>IF(Table2[[#This Row],[Customer Segment]]=Introduction!$D$45,1,0)</f>
        <v>0</v>
      </c>
      <c r="P1718" s="41">
        <f>IF(Table2[[#This Row],[Customer Segment]]=Introduction!$D$42,1,0)</f>
        <v>1</v>
      </c>
      <c r="Q1718" s="41">
        <f>IF(Table2[[#This Row],[Customer Segment]]=Introduction!$D$44,1,0)</f>
        <v>0</v>
      </c>
      <c r="R1718" s="34">
        <v>1277.49</v>
      </c>
      <c r="S17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1372.3428036270063</v>
      </c>
    </row>
    <row r="1719" spans="1:19" x14ac:dyDescent="0.2">
      <c r="A1719" s="1" t="s">
        <v>46</v>
      </c>
      <c r="B1719" s="1" t="s">
        <v>14</v>
      </c>
      <c r="C1719" s="1" t="s">
        <v>70</v>
      </c>
      <c r="D1719" s="39">
        <v>0.09</v>
      </c>
      <c r="E1719" s="39">
        <v>304.99</v>
      </c>
      <c r="F1719" s="39">
        <v>19.989999999999998</v>
      </c>
      <c r="G1719" s="39">
        <v>0.4</v>
      </c>
      <c r="H1719" s="39">
        <v>1623.9494999999999</v>
      </c>
      <c r="I1719" s="42">
        <f>IF(Table2[[#This Row],[Order Priority]]=Introduction!$B$42,1,0)</f>
        <v>0</v>
      </c>
      <c r="J1719" s="42">
        <f>IF(Table2[[#This Row],[Order Priority]]=Introduction!$B$43,1,0)</f>
        <v>0</v>
      </c>
      <c r="K1719" s="42">
        <f>IF(Table2[[#This Row],[Order Priority]]=Introduction!$B$44,1,0)</f>
        <v>0</v>
      </c>
      <c r="L1719" s="42">
        <f>IF(Table2[[#This Row],[Order Priority]]=Introduction!$B$45,1,0)</f>
        <v>0</v>
      </c>
      <c r="M1719" s="42">
        <f>IF(Table2[[#This Row],[Ship Mode]]=Introduction!$C$42,1,0)</f>
        <v>0</v>
      </c>
      <c r="N1719" s="41">
        <f>IF(Table2[[#This Row],[Ship Mode]]=Introduction!$C$44,1,0)</f>
        <v>1</v>
      </c>
      <c r="O1719" s="41">
        <f>IF(Table2[[#This Row],[Customer Segment]]=Introduction!$D$45,1,0)</f>
        <v>0</v>
      </c>
      <c r="P1719" s="41">
        <f>IF(Table2[[#This Row],[Customer Segment]]=Introduction!$D$42,1,0)</f>
        <v>0</v>
      </c>
      <c r="Q1719" s="41">
        <f>IF(Table2[[#This Row],[Customer Segment]]=Introduction!$D$44,1,0)</f>
        <v>0</v>
      </c>
      <c r="R1719" s="1">
        <v>2353.5500000000002</v>
      </c>
      <c r="S17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3282.0612775549257</v>
      </c>
    </row>
    <row r="1720" spans="1:19" x14ac:dyDescent="0.2">
      <c r="A1720" s="1" t="s">
        <v>1</v>
      </c>
      <c r="B1720" s="1" t="s">
        <v>63</v>
      </c>
      <c r="C1720" s="1" t="s">
        <v>47</v>
      </c>
      <c r="D1720" s="37">
        <v>0</v>
      </c>
      <c r="E1720" s="37">
        <v>8.34</v>
      </c>
      <c r="F1720" s="37">
        <v>2.64</v>
      </c>
      <c r="G1720" s="37">
        <v>0.59</v>
      </c>
      <c r="H1720" s="37">
        <v>5.8624999999999998</v>
      </c>
      <c r="I1720" s="42">
        <f>IF(Table2[[#This Row],[Order Priority]]=Introduction!$B$42,1,0)</f>
        <v>1</v>
      </c>
      <c r="J1720" s="42">
        <f>IF(Table2[[#This Row],[Order Priority]]=Introduction!$B$43,1,0)</f>
        <v>0</v>
      </c>
      <c r="K1720" s="42">
        <f>IF(Table2[[#This Row],[Order Priority]]=Introduction!$B$44,1,0)</f>
        <v>0</v>
      </c>
      <c r="L1720" s="42">
        <f>IF(Table2[[#This Row],[Order Priority]]=Introduction!$B$45,1,0)</f>
        <v>0</v>
      </c>
      <c r="M1720" s="42">
        <f>IF(Table2[[#This Row],[Ship Mode]]=Introduction!$C$42,1,0)</f>
        <v>0</v>
      </c>
      <c r="N1720" s="41">
        <f>IF(Table2[[#This Row],[Ship Mode]]=Introduction!$C$44,1,0)</f>
        <v>0</v>
      </c>
      <c r="O1720" s="41">
        <f>IF(Table2[[#This Row],[Customer Segment]]=Introduction!$D$45,1,0)</f>
        <v>0</v>
      </c>
      <c r="P1720" s="41">
        <f>IF(Table2[[#This Row],[Customer Segment]]=Introduction!$D$42,1,0)</f>
        <v>0</v>
      </c>
      <c r="Q1720" s="41">
        <f>IF(Table2[[#This Row],[Customer Segment]]=Introduction!$D$44,1,0)</f>
        <v>1</v>
      </c>
      <c r="R1720" s="34">
        <v>212.89</v>
      </c>
      <c r="S17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470.70506790002446</v>
      </c>
    </row>
    <row r="1721" spans="1:19" x14ac:dyDescent="0.2">
      <c r="A1721" s="1" t="s">
        <v>1</v>
      </c>
      <c r="B1721" s="1" t="s">
        <v>63</v>
      </c>
      <c r="C1721" s="1" t="s">
        <v>47</v>
      </c>
      <c r="D1721" s="39">
        <v>0</v>
      </c>
      <c r="E1721" s="39">
        <v>8.34</v>
      </c>
      <c r="F1721" s="39">
        <v>2.64</v>
      </c>
      <c r="G1721" s="39">
        <v>0.59</v>
      </c>
      <c r="H1721" s="39">
        <v>10.5</v>
      </c>
      <c r="I1721" s="42">
        <f>IF(Table2[[#This Row],[Order Priority]]=Introduction!$B$42,1,0)</f>
        <v>1</v>
      </c>
      <c r="J1721" s="42">
        <f>IF(Table2[[#This Row],[Order Priority]]=Introduction!$B$43,1,0)</f>
        <v>0</v>
      </c>
      <c r="K1721" s="42">
        <f>IF(Table2[[#This Row],[Order Priority]]=Introduction!$B$44,1,0)</f>
        <v>0</v>
      </c>
      <c r="L1721" s="42">
        <f>IF(Table2[[#This Row],[Order Priority]]=Introduction!$B$45,1,0)</f>
        <v>0</v>
      </c>
      <c r="M1721" s="42">
        <f>IF(Table2[[#This Row],[Ship Mode]]=Introduction!$C$42,1,0)</f>
        <v>0</v>
      </c>
      <c r="N1721" s="41">
        <f>IF(Table2[[#This Row],[Ship Mode]]=Introduction!$C$44,1,0)</f>
        <v>0</v>
      </c>
      <c r="O1721" s="41">
        <f>IF(Table2[[#This Row],[Customer Segment]]=Introduction!$D$45,1,0)</f>
        <v>0</v>
      </c>
      <c r="P1721" s="41">
        <f>IF(Table2[[#This Row],[Customer Segment]]=Introduction!$D$42,1,0)</f>
        <v>0</v>
      </c>
      <c r="Q1721" s="41">
        <f>IF(Table2[[#This Row],[Customer Segment]]=Introduction!$D$44,1,0)</f>
        <v>1</v>
      </c>
      <c r="R1721" s="1">
        <v>55.54</v>
      </c>
      <c r="S17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475.45398718757264</v>
      </c>
    </row>
    <row r="1722" spans="1:19" x14ac:dyDescent="0.2">
      <c r="A1722" s="1" t="s">
        <v>1</v>
      </c>
      <c r="B1722" s="1" t="s">
        <v>14</v>
      </c>
      <c r="C1722" s="1" t="s">
        <v>47</v>
      </c>
      <c r="D1722" s="37">
        <v>0.04</v>
      </c>
      <c r="E1722" s="37">
        <v>6.3</v>
      </c>
      <c r="F1722" s="37">
        <v>0.5</v>
      </c>
      <c r="G1722" s="37">
        <v>0.39</v>
      </c>
      <c r="H1722" s="37">
        <v>67.606200000000001</v>
      </c>
      <c r="I1722" s="42">
        <f>IF(Table2[[#This Row],[Order Priority]]=Introduction!$B$42,1,0)</f>
        <v>1</v>
      </c>
      <c r="J1722" s="42">
        <f>IF(Table2[[#This Row],[Order Priority]]=Introduction!$B$43,1,0)</f>
        <v>0</v>
      </c>
      <c r="K1722" s="42">
        <f>IF(Table2[[#This Row],[Order Priority]]=Introduction!$B$44,1,0)</f>
        <v>0</v>
      </c>
      <c r="L1722" s="42">
        <f>IF(Table2[[#This Row],[Order Priority]]=Introduction!$B$45,1,0)</f>
        <v>0</v>
      </c>
      <c r="M1722" s="42">
        <f>IF(Table2[[#This Row],[Ship Mode]]=Introduction!$C$42,1,0)</f>
        <v>0</v>
      </c>
      <c r="N1722" s="41">
        <f>IF(Table2[[#This Row],[Ship Mode]]=Introduction!$C$44,1,0)</f>
        <v>1</v>
      </c>
      <c r="O1722" s="41">
        <f>IF(Table2[[#This Row],[Customer Segment]]=Introduction!$D$45,1,0)</f>
        <v>0</v>
      </c>
      <c r="P1722" s="41">
        <f>IF(Table2[[#This Row],[Customer Segment]]=Introduction!$D$42,1,0)</f>
        <v>0</v>
      </c>
      <c r="Q1722" s="41">
        <f>IF(Table2[[#This Row],[Customer Segment]]=Introduction!$D$44,1,0)</f>
        <v>1</v>
      </c>
      <c r="R1722" s="34">
        <v>97.98</v>
      </c>
      <c r="S17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357.93788485157592</v>
      </c>
    </row>
    <row r="1723" spans="1:19" x14ac:dyDescent="0.2">
      <c r="A1723" s="1" t="s">
        <v>23</v>
      </c>
      <c r="B1723" s="1" t="s">
        <v>14</v>
      </c>
      <c r="C1723" s="1" t="s">
        <v>70</v>
      </c>
      <c r="D1723" s="39">
        <v>0.05</v>
      </c>
      <c r="E1723" s="39">
        <v>7.59</v>
      </c>
      <c r="F1723" s="39">
        <v>4</v>
      </c>
      <c r="G1723" s="39">
        <v>0.42</v>
      </c>
      <c r="H1723" s="39">
        <v>6.0926999999999998</v>
      </c>
      <c r="I1723" s="42">
        <f>IF(Table2[[#This Row],[Order Priority]]=Introduction!$B$42,1,0)</f>
        <v>0</v>
      </c>
      <c r="J1723" s="42">
        <f>IF(Table2[[#This Row],[Order Priority]]=Introduction!$B$43,1,0)</f>
        <v>0</v>
      </c>
      <c r="K1723" s="42">
        <f>IF(Table2[[#This Row],[Order Priority]]=Introduction!$B$44,1,0)</f>
        <v>1</v>
      </c>
      <c r="L1723" s="42">
        <f>IF(Table2[[#This Row],[Order Priority]]=Introduction!$B$45,1,0)</f>
        <v>0</v>
      </c>
      <c r="M1723" s="42">
        <f>IF(Table2[[#This Row],[Ship Mode]]=Introduction!$C$42,1,0)</f>
        <v>0</v>
      </c>
      <c r="N1723" s="41">
        <f>IF(Table2[[#This Row],[Ship Mode]]=Introduction!$C$44,1,0)</f>
        <v>1</v>
      </c>
      <c r="O1723" s="41">
        <f>IF(Table2[[#This Row],[Customer Segment]]=Introduction!$D$45,1,0)</f>
        <v>0</v>
      </c>
      <c r="P1723" s="41">
        <f>IF(Table2[[#This Row],[Customer Segment]]=Introduction!$D$42,1,0)</f>
        <v>0</v>
      </c>
      <c r="Q1723" s="41">
        <f>IF(Table2[[#This Row],[Customer Segment]]=Introduction!$D$44,1,0)</f>
        <v>0</v>
      </c>
      <c r="R1723" s="1">
        <v>8.83</v>
      </c>
      <c r="S17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173.37109433492623</v>
      </c>
    </row>
    <row r="1724" spans="1:19" x14ac:dyDescent="0.2">
      <c r="A1724" s="1" t="s">
        <v>92</v>
      </c>
      <c r="B1724" s="1" t="s">
        <v>2</v>
      </c>
      <c r="C1724" s="1" t="s">
        <v>15</v>
      </c>
      <c r="D1724" s="37">
        <v>0.05</v>
      </c>
      <c r="E1724" s="37">
        <v>119.99</v>
      </c>
      <c r="F1724" s="37">
        <v>56.14</v>
      </c>
      <c r="G1724" s="37">
        <v>0.39</v>
      </c>
      <c r="H1724" s="37">
        <v>-102.5121</v>
      </c>
      <c r="I1724" s="42">
        <f>IF(Table2[[#This Row],[Order Priority]]=Introduction!$B$42,1,0)</f>
        <v>0</v>
      </c>
      <c r="J1724" s="42">
        <f>IF(Table2[[#This Row],[Order Priority]]=Introduction!$B$43,1,0)</f>
        <v>0</v>
      </c>
      <c r="K1724" s="42">
        <f>IF(Table2[[#This Row],[Order Priority]]=Introduction!$B$44,1,0)</f>
        <v>0</v>
      </c>
      <c r="L1724" s="42">
        <f>IF(Table2[[#This Row],[Order Priority]]=Introduction!$B$45,1,0)</f>
        <v>1</v>
      </c>
      <c r="M1724" s="42">
        <f>IF(Table2[[#This Row],[Ship Mode]]=Introduction!$C$42,1,0)</f>
        <v>1</v>
      </c>
      <c r="N1724" s="41">
        <f>IF(Table2[[#This Row],[Ship Mode]]=Introduction!$C$44,1,0)</f>
        <v>0</v>
      </c>
      <c r="O1724" s="41">
        <f>IF(Table2[[#This Row],[Customer Segment]]=Introduction!$D$45,1,0)</f>
        <v>0</v>
      </c>
      <c r="P1724" s="41">
        <f>IF(Table2[[#This Row],[Customer Segment]]=Introduction!$D$42,1,0)</f>
        <v>1</v>
      </c>
      <c r="Q1724" s="41">
        <f>IF(Table2[[#This Row],[Customer Segment]]=Introduction!$D$44,1,0)</f>
        <v>0</v>
      </c>
      <c r="R1724" s="34">
        <v>730.37</v>
      </c>
      <c r="S17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1930.9973004441604</v>
      </c>
    </row>
    <row r="1725" spans="1:19" x14ac:dyDescent="0.2">
      <c r="A1725" s="1" t="s">
        <v>92</v>
      </c>
      <c r="B1725" s="1" t="s">
        <v>14</v>
      </c>
      <c r="C1725" s="1" t="s">
        <v>47</v>
      </c>
      <c r="D1725" s="39">
        <v>0.03</v>
      </c>
      <c r="E1725" s="39">
        <v>4.9800000000000004</v>
      </c>
      <c r="F1725" s="39">
        <v>4.95</v>
      </c>
      <c r="G1725" s="39">
        <v>0.37</v>
      </c>
      <c r="H1725" s="39">
        <v>-47.995249999999999</v>
      </c>
      <c r="I1725" s="42">
        <f>IF(Table2[[#This Row],[Order Priority]]=Introduction!$B$42,1,0)</f>
        <v>0</v>
      </c>
      <c r="J1725" s="42">
        <f>IF(Table2[[#This Row],[Order Priority]]=Introduction!$B$43,1,0)</f>
        <v>0</v>
      </c>
      <c r="K1725" s="42">
        <f>IF(Table2[[#This Row],[Order Priority]]=Introduction!$B$44,1,0)</f>
        <v>0</v>
      </c>
      <c r="L1725" s="42">
        <f>IF(Table2[[#This Row],[Order Priority]]=Introduction!$B$45,1,0)</f>
        <v>1</v>
      </c>
      <c r="M1725" s="42">
        <f>IF(Table2[[#This Row],[Ship Mode]]=Introduction!$C$42,1,0)</f>
        <v>0</v>
      </c>
      <c r="N1725" s="41">
        <f>IF(Table2[[#This Row],[Ship Mode]]=Introduction!$C$44,1,0)</f>
        <v>1</v>
      </c>
      <c r="O1725" s="41">
        <f>IF(Table2[[#This Row],[Customer Segment]]=Introduction!$D$45,1,0)</f>
        <v>0</v>
      </c>
      <c r="P1725" s="41">
        <f>IF(Table2[[#This Row],[Customer Segment]]=Introduction!$D$42,1,0)</f>
        <v>0</v>
      </c>
      <c r="Q1725" s="41">
        <f>IF(Table2[[#This Row],[Customer Segment]]=Introduction!$D$44,1,0)</f>
        <v>1</v>
      </c>
      <c r="R1725" s="1">
        <v>95</v>
      </c>
      <c r="S17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71.154927924177571</v>
      </c>
    </row>
    <row r="1726" spans="1:19" x14ac:dyDescent="0.2">
      <c r="A1726" s="1" t="s">
        <v>46</v>
      </c>
      <c r="B1726" s="1" t="s">
        <v>14</v>
      </c>
      <c r="C1726" s="1" t="s">
        <v>15</v>
      </c>
      <c r="D1726" s="37">
        <v>0.06</v>
      </c>
      <c r="E1726" s="37">
        <v>7.99</v>
      </c>
      <c r="F1726" s="37">
        <v>5.03</v>
      </c>
      <c r="G1726" s="37">
        <v>0.6</v>
      </c>
      <c r="H1726" s="37">
        <v>-29.172000000000001</v>
      </c>
      <c r="I1726" s="42">
        <f>IF(Table2[[#This Row],[Order Priority]]=Introduction!$B$42,1,0)</f>
        <v>0</v>
      </c>
      <c r="J1726" s="42">
        <f>IF(Table2[[#This Row],[Order Priority]]=Introduction!$B$43,1,0)</f>
        <v>0</v>
      </c>
      <c r="K1726" s="42">
        <f>IF(Table2[[#This Row],[Order Priority]]=Introduction!$B$44,1,0)</f>
        <v>0</v>
      </c>
      <c r="L1726" s="42">
        <f>IF(Table2[[#This Row],[Order Priority]]=Introduction!$B$45,1,0)</f>
        <v>0</v>
      </c>
      <c r="M1726" s="42">
        <f>IF(Table2[[#This Row],[Ship Mode]]=Introduction!$C$42,1,0)</f>
        <v>0</v>
      </c>
      <c r="N1726" s="41">
        <f>IF(Table2[[#This Row],[Ship Mode]]=Introduction!$C$44,1,0)</f>
        <v>1</v>
      </c>
      <c r="O1726" s="41">
        <f>IF(Table2[[#This Row],[Customer Segment]]=Introduction!$D$45,1,0)</f>
        <v>0</v>
      </c>
      <c r="P1726" s="41">
        <f>IF(Table2[[#This Row],[Customer Segment]]=Introduction!$D$42,1,0)</f>
        <v>1</v>
      </c>
      <c r="Q1726" s="41">
        <f>IF(Table2[[#This Row],[Customer Segment]]=Introduction!$D$44,1,0)</f>
        <v>0</v>
      </c>
      <c r="R1726" s="34">
        <v>28.46</v>
      </c>
      <c r="S17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402.31078351443523</v>
      </c>
    </row>
    <row r="1727" spans="1:19" x14ac:dyDescent="0.2">
      <c r="A1727" s="1" t="s">
        <v>1</v>
      </c>
      <c r="B1727" s="1" t="s">
        <v>63</v>
      </c>
      <c r="C1727" s="1" t="s">
        <v>3</v>
      </c>
      <c r="D1727" s="39">
        <v>0</v>
      </c>
      <c r="E1727" s="39">
        <v>2.21</v>
      </c>
      <c r="F1727" s="39">
        <v>1</v>
      </c>
      <c r="G1727" s="39">
        <v>0.38</v>
      </c>
      <c r="H1727" s="39">
        <v>10.01</v>
      </c>
      <c r="I1727" s="42">
        <f>IF(Table2[[#This Row],[Order Priority]]=Introduction!$B$42,1,0)</f>
        <v>1</v>
      </c>
      <c r="J1727" s="42">
        <f>IF(Table2[[#This Row],[Order Priority]]=Introduction!$B$43,1,0)</f>
        <v>0</v>
      </c>
      <c r="K1727" s="42">
        <f>IF(Table2[[#This Row],[Order Priority]]=Introduction!$B$44,1,0)</f>
        <v>0</v>
      </c>
      <c r="L1727" s="42">
        <f>IF(Table2[[#This Row],[Order Priority]]=Introduction!$B$45,1,0)</f>
        <v>0</v>
      </c>
      <c r="M1727" s="42">
        <f>IF(Table2[[#This Row],[Ship Mode]]=Introduction!$C$42,1,0)</f>
        <v>0</v>
      </c>
      <c r="N1727" s="41">
        <f>IF(Table2[[#This Row],[Ship Mode]]=Introduction!$C$44,1,0)</f>
        <v>0</v>
      </c>
      <c r="O1727" s="41">
        <f>IF(Table2[[#This Row],[Customer Segment]]=Introduction!$D$45,1,0)</f>
        <v>1</v>
      </c>
      <c r="P1727" s="41">
        <f>IF(Table2[[#This Row],[Customer Segment]]=Introduction!$D$42,1,0)</f>
        <v>0</v>
      </c>
      <c r="Q1727" s="41">
        <f>IF(Table2[[#This Row],[Customer Segment]]=Introduction!$D$44,1,0)</f>
        <v>0</v>
      </c>
      <c r="R1727" s="1">
        <v>87.18</v>
      </c>
      <c r="S17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196.39299758932555</v>
      </c>
    </row>
    <row r="1728" spans="1:19" x14ac:dyDescent="0.2">
      <c r="A1728" s="1" t="s">
        <v>13</v>
      </c>
      <c r="B1728" s="1" t="s">
        <v>14</v>
      </c>
      <c r="C1728" s="1" t="s">
        <v>3</v>
      </c>
      <c r="D1728" s="37">
        <v>0</v>
      </c>
      <c r="E1728" s="37">
        <v>7.28</v>
      </c>
      <c r="F1728" s="37">
        <v>3.52</v>
      </c>
      <c r="G1728" s="37">
        <v>0.68</v>
      </c>
      <c r="H1728" s="37">
        <v>-25.103999999999999</v>
      </c>
      <c r="I1728" s="42">
        <f>IF(Table2[[#This Row],[Order Priority]]=Introduction!$B$42,1,0)</f>
        <v>0</v>
      </c>
      <c r="J1728" s="42">
        <f>IF(Table2[[#This Row],[Order Priority]]=Introduction!$B$43,1,0)</f>
        <v>1</v>
      </c>
      <c r="K1728" s="42">
        <f>IF(Table2[[#This Row],[Order Priority]]=Introduction!$B$44,1,0)</f>
        <v>0</v>
      </c>
      <c r="L1728" s="42">
        <f>IF(Table2[[#This Row],[Order Priority]]=Introduction!$B$45,1,0)</f>
        <v>0</v>
      </c>
      <c r="M1728" s="42">
        <f>IF(Table2[[#This Row],[Ship Mode]]=Introduction!$C$42,1,0)</f>
        <v>0</v>
      </c>
      <c r="N1728" s="41">
        <f>IF(Table2[[#This Row],[Ship Mode]]=Introduction!$C$44,1,0)</f>
        <v>1</v>
      </c>
      <c r="O1728" s="41">
        <f>IF(Table2[[#This Row],[Customer Segment]]=Introduction!$D$45,1,0)</f>
        <v>1</v>
      </c>
      <c r="P1728" s="41">
        <f>IF(Table2[[#This Row],[Customer Segment]]=Introduction!$D$42,1,0)</f>
        <v>0</v>
      </c>
      <c r="Q1728" s="41">
        <f>IF(Table2[[#This Row],[Customer Segment]]=Introduction!$D$44,1,0)</f>
        <v>0</v>
      </c>
      <c r="R1728" s="34">
        <v>24.44</v>
      </c>
      <c r="S17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285.04306930162664</v>
      </c>
    </row>
    <row r="1729" spans="1:19" x14ac:dyDescent="0.2">
      <c r="A1729" s="1" t="s">
        <v>92</v>
      </c>
      <c r="B1729" s="1" t="s">
        <v>2</v>
      </c>
      <c r="C1729" s="1" t="s">
        <v>47</v>
      </c>
      <c r="D1729" s="39">
        <v>0.1</v>
      </c>
      <c r="E1729" s="39">
        <v>280.98</v>
      </c>
      <c r="F1729" s="39">
        <v>35.67</v>
      </c>
      <c r="G1729" s="39">
        <v>0.66</v>
      </c>
      <c r="H1729" s="39">
        <v>-53.744999999999997</v>
      </c>
      <c r="I1729" s="42">
        <f>IF(Table2[[#This Row],[Order Priority]]=Introduction!$B$42,1,0)</f>
        <v>0</v>
      </c>
      <c r="J1729" s="42">
        <f>IF(Table2[[#This Row],[Order Priority]]=Introduction!$B$43,1,0)</f>
        <v>0</v>
      </c>
      <c r="K1729" s="42">
        <f>IF(Table2[[#This Row],[Order Priority]]=Introduction!$B$44,1,0)</f>
        <v>0</v>
      </c>
      <c r="L1729" s="42">
        <f>IF(Table2[[#This Row],[Order Priority]]=Introduction!$B$45,1,0)</f>
        <v>1</v>
      </c>
      <c r="M1729" s="42">
        <f>IF(Table2[[#This Row],[Ship Mode]]=Introduction!$C$42,1,0)</f>
        <v>1</v>
      </c>
      <c r="N1729" s="41">
        <f>IF(Table2[[#This Row],[Ship Mode]]=Introduction!$C$44,1,0)</f>
        <v>0</v>
      </c>
      <c r="O1729" s="41">
        <f>IF(Table2[[#This Row],[Customer Segment]]=Introduction!$D$45,1,0)</f>
        <v>0</v>
      </c>
      <c r="P1729" s="41">
        <f>IF(Table2[[#This Row],[Customer Segment]]=Introduction!$D$42,1,0)</f>
        <v>0</v>
      </c>
      <c r="Q1729" s="41">
        <f>IF(Table2[[#This Row],[Customer Segment]]=Introduction!$D$44,1,0)</f>
        <v>1</v>
      </c>
      <c r="R1729" s="1">
        <v>1332.82</v>
      </c>
      <c r="S17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2170.3211667150008</v>
      </c>
    </row>
    <row r="1730" spans="1:19" x14ac:dyDescent="0.2">
      <c r="A1730" s="1" t="s">
        <v>46</v>
      </c>
      <c r="B1730" s="1" t="s">
        <v>14</v>
      </c>
      <c r="C1730" s="1" t="s">
        <v>3</v>
      </c>
      <c r="D1730" s="37">
        <v>0.1</v>
      </c>
      <c r="E1730" s="37">
        <v>6.48</v>
      </c>
      <c r="F1730" s="37">
        <v>5.9</v>
      </c>
      <c r="G1730" s="37">
        <v>0.37</v>
      </c>
      <c r="H1730" s="37">
        <v>-51.634999999999998</v>
      </c>
      <c r="I1730" s="42">
        <f>IF(Table2[[#This Row],[Order Priority]]=Introduction!$B$42,1,0)</f>
        <v>0</v>
      </c>
      <c r="J1730" s="42">
        <f>IF(Table2[[#This Row],[Order Priority]]=Introduction!$B$43,1,0)</f>
        <v>0</v>
      </c>
      <c r="K1730" s="42">
        <f>IF(Table2[[#This Row],[Order Priority]]=Introduction!$B$44,1,0)</f>
        <v>0</v>
      </c>
      <c r="L1730" s="42">
        <f>IF(Table2[[#This Row],[Order Priority]]=Introduction!$B$45,1,0)</f>
        <v>0</v>
      </c>
      <c r="M1730" s="42">
        <f>IF(Table2[[#This Row],[Ship Mode]]=Introduction!$C$42,1,0)</f>
        <v>0</v>
      </c>
      <c r="N1730" s="41">
        <f>IF(Table2[[#This Row],[Ship Mode]]=Introduction!$C$44,1,0)</f>
        <v>1</v>
      </c>
      <c r="O1730" s="41">
        <f>IF(Table2[[#This Row],[Customer Segment]]=Introduction!$D$45,1,0)</f>
        <v>1</v>
      </c>
      <c r="P1730" s="41">
        <f>IF(Table2[[#This Row],[Customer Segment]]=Introduction!$D$42,1,0)</f>
        <v>0</v>
      </c>
      <c r="Q1730" s="41">
        <f>IF(Table2[[#This Row],[Customer Segment]]=Introduction!$D$44,1,0)</f>
        <v>0</v>
      </c>
      <c r="R1730" s="34">
        <v>116.8</v>
      </c>
      <c r="S17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200.91652819317807</v>
      </c>
    </row>
    <row r="1731" spans="1:19" x14ac:dyDescent="0.2">
      <c r="A1731" s="1" t="s">
        <v>46</v>
      </c>
      <c r="B1731" s="1" t="s">
        <v>14</v>
      </c>
      <c r="C1731" s="1" t="s">
        <v>15</v>
      </c>
      <c r="D1731" s="39">
        <v>0.05</v>
      </c>
      <c r="E1731" s="39">
        <v>8.85</v>
      </c>
      <c r="F1731" s="39">
        <v>5.6</v>
      </c>
      <c r="G1731" s="39">
        <v>0.36</v>
      </c>
      <c r="H1731" s="39">
        <v>-9.1769999999999996</v>
      </c>
      <c r="I1731" s="42">
        <f>IF(Table2[[#This Row],[Order Priority]]=Introduction!$B$42,1,0)</f>
        <v>0</v>
      </c>
      <c r="J1731" s="42">
        <f>IF(Table2[[#This Row],[Order Priority]]=Introduction!$B$43,1,0)</f>
        <v>0</v>
      </c>
      <c r="K1731" s="42">
        <f>IF(Table2[[#This Row],[Order Priority]]=Introduction!$B$44,1,0)</f>
        <v>0</v>
      </c>
      <c r="L1731" s="42">
        <f>IF(Table2[[#This Row],[Order Priority]]=Introduction!$B$45,1,0)</f>
        <v>0</v>
      </c>
      <c r="M1731" s="42">
        <f>IF(Table2[[#This Row],[Ship Mode]]=Introduction!$C$42,1,0)</f>
        <v>0</v>
      </c>
      <c r="N1731" s="41">
        <f>IF(Table2[[#This Row],[Ship Mode]]=Introduction!$C$44,1,0)</f>
        <v>1</v>
      </c>
      <c r="O1731" s="41">
        <f>IF(Table2[[#This Row],[Customer Segment]]=Introduction!$D$45,1,0)</f>
        <v>0</v>
      </c>
      <c r="P1731" s="41">
        <f>IF(Table2[[#This Row],[Customer Segment]]=Introduction!$D$42,1,0)</f>
        <v>1</v>
      </c>
      <c r="Q1731" s="41">
        <f>IF(Table2[[#This Row],[Customer Segment]]=Introduction!$D$44,1,0)</f>
        <v>0</v>
      </c>
      <c r="R1731" s="1">
        <v>199.08</v>
      </c>
      <c r="S17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248.35939721654387</v>
      </c>
    </row>
    <row r="1732" spans="1:19" x14ac:dyDescent="0.2">
      <c r="A1732" s="1" t="s">
        <v>46</v>
      </c>
      <c r="B1732" s="1" t="s">
        <v>14</v>
      </c>
      <c r="C1732" s="1" t="s">
        <v>15</v>
      </c>
      <c r="D1732" s="37">
        <v>0.05</v>
      </c>
      <c r="E1732" s="37">
        <v>8.85</v>
      </c>
      <c r="F1732" s="37">
        <v>5.6</v>
      </c>
      <c r="G1732" s="37">
        <v>0.36</v>
      </c>
      <c r="H1732" s="37">
        <v>-7.3415999999999997</v>
      </c>
      <c r="I1732" s="42">
        <f>IF(Table2[[#This Row],[Order Priority]]=Introduction!$B$42,1,0)</f>
        <v>0</v>
      </c>
      <c r="J1732" s="42">
        <f>IF(Table2[[#This Row],[Order Priority]]=Introduction!$B$43,1,0)</f>
        <v>0</v>
      </c>
      <c r="K1732" s="42">
        <f>IF(Table2[[#This Row],[Order Priority]]=Introduction!$B$44,1,0)</f>
        <v>0</v>
      </c>
      <c r="L1732" s="42">
        <f>IF(Table2[[#This Row],[Order Priority]]=Introduction!$B$45,1,0)</f>
        <v>0</v>
      </c>
      <c r="M1732" s="42">
        <f>IF(Table2[[#This Row],[Ship Mode]]=Introduction!$C$42,1,0)</f>
        <v>0</v>
      </c>
      <c r="N1732" s="41">
        <f>IF(Table2[[#This Row],[Ship Mode]]=Introduction!$C$44,1,0)</f>
        <v>1</v>
      </c>
      <c r="O1732" s="41">
        <f>IF(Table2[[#This Row],[Customer Segment]]=Introduction!$D$45,1,0)</f>
        <v>0</v>
      </c>
      <c r="P1732" s="41">
        <f>IF(Table2[[#This Row],[Customer Segment]]=Introduction!$D$42,1,0)</f>
        <v>1</v>
      </c>
      <c r="Q1732" s="41">
        <f>IF(Table2[[#This Row],[Customer Segment]]=Introduction!$D$44,1,0)</f>
        <v>0</v>
      </c>
      <c r="R1732" s="34">
        <v>47.4</v>
      </c>
      <c r="S17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250.23889402740451</v>
      </c>
    </row>
    <row r="1733" spans="1:19" x14ac:dyDescent="0.2">
      <c r="A1733" s="1" t="s">
        <v>1</v>
      </c>
      <c r="B1733" s="1" t="s">
        <v>14</v>
      </c>
      <c r="C1733" s="1" t="s">
        <v>47</v>
      </c>
      <c r="D1733" s="39">
        <v>0.05</v>
      </c>
      <c r="E1733" s="39">
        <v>5.28</v>
      </c>
      <c r="F1733" s="39">
        <v>6.26</v>
      </c>
      <c r="G1733" s="39">
        <v>0.4</v>
      </c>
      <c r="H1733" s="39">
        <v>-11.375999999999999</v>
      </c>
      <c r="I1733" s="42">
        <f>IF(Table2[[#This Row],[Order Priority]]=Introduction!$B$42,1,0)</f>
        <v>1</v>
      </c>
      <c r="J1733" s="42">
        <f>IF(Table2[[#This Row],[Order Priority]]=Introduction!$B$43,1,0)</f>
        <v>0</v>
      </c>
      <c r="K1733" s="42">
        <f>IF(Table2[[#This Row],[Order Priority]]=Introduction!$B$44,1,0)</f>
        <v>0</v>
      </c>
      <c r="L1733" s="42">
        <f>IF(Table2[[#This Row],[Order Priority]]=Introduction!$B$45,1,0)</f>
        <v>0</v>
      </c>
      <c r="M1733" s="42">
        <f>IF(Table2[[#This Row],[Ship Mode]]=Introduction!$C$42,1,0)</f>
        <v>0</v>
      </c>
      <c r="N1733" s="41">
        <f>IF(Table2[[#This Row],[Ship Mode]]=Introduction!$C$44,1,0)</f>
        <v>1</v>
      </c>
      <c r="O1733" s="41">
        <f>IF(Table2[[#This Row],[Customer Segment]]=Introduction!$D$45,1,0)</f>
        <v>0</v>
      </c>
      <c r="P1733" s="41">
        <f>IF(Table2[[#This Row],[Customer Segment]]=Introduction!$D$42,1,0)</f>
        <v>0</v>
      </c>
      <c r="Q1733" s="41">
        <f>IF(Table2[[#This Row],[Customer Segment]]=Introduction!$D$44,1,0)</f>
        <v>1</v>
      </c>
      <c r="R1733" s="1">
        <v>7.15</v>
      </c>
      <c r="S17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434.76831855885405</v>
      </c>
    </row>
    <row r="1734" spans="1:19" x14ac:dyDescent="0.2">
      <c r="A1734" s="1" t="s">
        <v>1</v>
      </c>
      <c r="B1734" s="1" t="s">
        <v>14</v>
      </c>
      <c r="C1734" s="1" t="s">
        <v>70</v>
      </c>
      <c r="D1734" s="37">
        <v>0.01</v>
      </c>
      <c r="E1734" s="37">
        <v>35.99</v>
      </c>
      <c r="F1734" s="37">
        <v>5.99</v>
      </c>
      <c r="G1734" s="37">
        <v>0.38</v>
      </c>
      <c r="H1734" s="37">
        <v>-60.704000000000001</v>
      </c>
      <c r="I1734" s="42">
        <f>IF(Table2[[#This Row],[Order Priority]]=Introduction!$B$42,1,0)</f>
        <v>1</v>
      </c>
      <c r="J1734" s="42">
        <f>IF(Table2[[#This Row],[Order Priority]]=Introduction!$B$43,1,0)</f>
        <v>0</v>
      </c>
      <c r="K1734" s="42">
        <f>IF(Table2[[#This Row],[Order Priority]]=Introduction!$B$44,1,0)</f>
        <v>0</v>
      </c>
      <c r="L1734" s="42">
        <f>IF(Table2[[#This Row],[Order Priority]]=Introduction!$B$45,1,0)</f>
        <v>0</v>
      </c>
      <c r="M1734" s="42">
        <f>IF(Table2[[#This Row],[Ship Mode]]=Introduction!$C$42,1,0)</f>
        <v>0</v>
      </c>
      <c r="N1734" s="41">
        <f>IF(Table2[[#This Row],[Ship Mode]]=Introduction!$C$44,1,0)</f>
        <v>1</v>
      </c>
      <c r="O1734" s="41">
        <f>IF(Table2[[#This Row],[Customer Segment]]=Introduction!$D$45,1,0)</f>
        <v>0</v>
      </c>
      <c r="P1734" s="41">
        <f>IF(Table2[[#This Row],[Customer Segment]]=Introduction!$D$42,1,0)</f>
        <v>0</v>
      </c>
      <c r="Q1734" s="41">
        <f>IF(Table2[[#This Row],[Customer Segment]]=Introduction!$D$44,1,0)</f>
        <v>0</v>
      </c>
      <c r="R1734" s="34">
        <v>345.07</v>
      </c>
      <c r="S17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452.38313917559532</v>
      </c>
    </row>
    <row r="1735" spans="1:19" x14ac:dyDescent="0.2">
      <c r="A1735" s="1" t="s">
        <v>1</v>
      </c>
      <c r="B1735" s="1" t="s">
        <v>14</v>
      </c>
      <c r="C1735" s="1" t="s">
        <v>70</v>
      </c>
      <c r="D1735" s="39">
        <v>0.02</v>
      </c>
      <c r="E1735" s="39">
        <v>5.28</v>
      </c>
      <c r="F1735" s="39">
        <v>6.26</v>
      </c>
      <c r="G1735" s="39">
        <v>0.4</v>
      </c>
      <c r="H1735" s="39">
        <v>-131.16</v>
      </c>
      <c r="I1735" s="42">
        <f>IF(Table2[[#This Row],[Order Priority]]=Introduction!$B$42,1,0)</f>
        <v>1</v>
      </c>
      <c r="J1735" s="42">
        <f>IF(Table2[[#This Row],[Order Priority]]=Introduction!$B$43,1,0)</f>
        <v>0</v>
      </c>
      <c r="K1735" s="42">
        <f>IF(Table2[[#This Row],[Order Priority]]=Introduction!$B$44,1,0)</f>
        <v>0</v>
      </c>
      <c r="L1735" s="42">
        <f>IF(Table2[[#This Row],[Order Priority]]=Introduction!$B$45,1,0)</f>
        <v>0</v>
      </c>
      <c r="M1735" s="42">
        <f>IF(Table2[[#This Row],[Ship Mode]]=Introduction!$C$42,1,0)</f>
        <v>0</v>
      </c>
      <c r="N1735" s="41">
        <f>IF(Table2[[#This Row],[Ship Mode]]=Introduction!$C$44,1,0)</f>
        <v>1</v>
      </c>
      <c r="O1735" s="41">
        <f>IF(Table2[[#This Row],[Customer Segment]]=Introduction!$D$45,1,0)</f>
        <v>0</v>
      </c>
      <c r="P1735" s="41">
        <f>IF(Table2[[#This Row],[Customer Segment]]=Introduction!$D$42,1,0)</f>
        <v>0</v>
      </c>
      <c r="Q1735" s="41">
        <f>IF(Table2[[#This Row],[Customer Segment]]=Introduction!$D$44,1,0)</f>
        <v>0</v>
      </c>
      <c r="R1735" s="1">
        <v>412.72</v>
      </c>
      <c r="S17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301.49247161499784</v>
      </c>
    </row>
    <row r="1736" spans="1:19" x14ac:dyDescent="0.2">
      <c r="A1736" s="1" t="s">
        <v>1</v>
      </c>
      <c r="B1736" s="1" t="s">
        <v>14</v>
      </c>
      <c r="C1736" s="1" t="s">
        <v>70</v>
      </c>
      <c r="D1736" s="37">
        <v>0.02</v>
      </c>
      <c r="E1736" s="37">
        <v>5.28</v>
      </c>
      <c r="F1736" s="37">
        <v>6.26</v>
      </c>
      <c r="G1736" s="37">
        <v>0.4</v>
      </c>
      <c r="H1736" s="37">
        <v>-65.58</v>
      </c>
      <c r="I1736" s="42">
        <f>IF(Table2[[#This Row],[Order Priority]]=Introduction!$B$42,1,0)</f>
        <v>1</v>
      </c>
      <c r="J1736" s="42">
        <f>IF(Table2[[#This Row],[Order Priority]]=Introduction!$B$43,1,0)</f>
        <v>0</v>
      </c>
      <c r="K1736" s="42">
        <f>IF(Table2[[#This Row],[Order Priority]]=Introduction!$B$44,1,0)</f>
        <v>0</v>
      </c>
      <c r="L1736" s="42">
        <f>IF(Table2[[#This Row],[Order Priority]]=Introduction!$B$45,1,0)</f>
        <v>0</v>
      </c>
      <c r="M1736" s="42">
        <f>IF(Table2[[#This Row],[Ship Mode]]=Introduction!$C$42,1,0)</f>
        <v>0</v>
      </c>
      <c r="N1736" s="41">
        <f>IF(Table2[[#This Row],[Ship Mode]]=Introduction!$C$44,1,0)</f>
        <v>1</v>
      </c>
      <c r="O1736" s="41">
        <f>IF(Table2[[#This Row],[Customer Segment]]=Introduction!$D$45,1,0)</f>
        <v>0</v>
      </c>
      <c r="P1736" s="41">
        <f>IF(Table2[[#This Row],[Customer Segment]]=Introduction!$D$42,1,0)</f>
        <v>0</v>
      </c>
      <c r="Q1736" s="41">
        <f>IF(Table2[[#This Row],[Customer Segment]]=Introduction!$D$44,1,0)</f>
        <v>0</v>
      </c>
      <c r="R1736" s="34">
        <v>103.18</v>
      </c>
      <c r="S17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368.64807848883322</v>
      </c>
    </row>
    <row r="1737" spans="1:19" x14ac:dyDescent="0.2">
      <c r="A1737" s="1" t="s">
        <v>13</v>
      </c>
      <c r="B1737" s="1" t="s">
        <v>14</v>
      </c>
      <c r="C1737" s="1" t="s">
        <v>3</v>
      </c>
      <c r="D1737" s="39">
        <v>0</v>
      </c>
      <c r="E1737" s="39">
        <v>65.989999999999995</v>
      </c>
      <c r="F1737" s="39">
        <v>8.99</v>
      </c>
      <c r="G1737" s="39">
        <v>0.56000000000000005</v>
      </c>
      <c r="H1737" s="39">
        <v>253.3032</v>
      </c>
      <c r="I1737" s="42">
        <f>IF(Table2[[#This Row],[Order Priority]]=Introduction!$B$42,1,0)</f>
        <v>0</v>
      </c>
      <c r="J1737" s="42">
        <f>IF(Table2[[#This Row],[Order Priority]]=Introduction!$B$43,1,0)</f>
        <v>1</v>
      </c>
      <c r="K1737" s="42">
        <f>IF(Table2[[#This Row],[Order Priority]]=Introduction!$B$44,1,0)</f>
        <v>0</v>
      </c>
      <c r="L1737" s="42">
        <f>IF(Table2[[#This Row],[Order Priority]]=Introduction!$B$45,1,0)</f>
        <v>0</v>
      </c>
      <c r="M1737" s="42">
        <f>IF(Table2[[#This Row],[Ship Mode]]=Introduction!$C$42,1,0)</f>
        <v>0</v>
      </c>
      <c r="N1737" s="41">
        <f>IF(Table2[[#This Row],[Ship Mode]]=Introduction!$C$44,1,0)</f>
        <v>1</v>
      </c>
      <c r="O1737" s="41">
        <f>IF(Table2[[#This Row],[Customer Segment]]=Introduction!$D$45,1,0)</f>
        <v>1</v>
      </c>
      <c r="P1737" s="41">
        <f>IF(Table2[[#This Row],[Customer Segment]]=Introduction!$D$42,1,0)</f>
        <v>0</v>
      </c>
      <c r="Q1737" s="41">
        <f>IF(Table2[[#This Row],[Customer Segment]]=Introduction!$D$44,1,0)</f>
        <v>0</v>
      </c>
      <c r="R1737" s="1">
        <v>575.07000000000005</v>
      </c>
      <c r="S17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805.53309669851183</v>
      </c>
    </row>
    <row r="1738" spans="1:19" x14ac:dyDescent="0.2">
      <c r="A1738" s="1" t="s">
        <v>13</v>
      </c>
      <c r="B1738" s="1" t="s">
        <v>14</v>
      </c>
      <c r="C1738" s="1" t="s">
        <v>70</v>
      </c>
      <c r="D1738" s="37">
        <v>0.01</v>
      </c>
      <c r="E1738" s="37">
        <v>39.979999999999997</v>
      </c>
      <c r="F1738" s="37">
        <v>4</v>
      </c>
      <c r="G1738" s="37">
        <v>0.7</v>
      </c>
      <c r="H1738" s="37">
        <v>-30.808</v>
      </c>
      <c r="I1738" s="42">
        <f>IF(Table2[[#This Row],[Order Priority]]=Introduction!$B$42,1,0)</f>
        <v>0</v>
      </c>
      <c r="J1738" s="42">
        <f>IF(Table2[[#This Row],[Order Priority]]=Introduction!$B$43,1,0)</f>
        <v>1</v>
      </c>
      <c r="K1738" s="42">
        <f>IF(Table2[[#This Row],[Order Priority]]=Introduction!$B$44,1,0)</f>
        <v>0</v>
      </c>
      <c r="L1738" s="42">
        <f>IF(Table2[[#This Row],[Order Priority]]=Introduction!$B$45,1,0)</f>
        <v>0</v>
      </c>
      <c r="M1738" s="42">
        <f>IF(Table2[[#This Row],[Ship Mode]]=Introduction!$C$42,1,0)</f>
        <v>0</v>
      </c>
      <c r="N1738" s="41">
        <f>IF(Table2[[#This Row],[Ship Mode]]=Introduction!$C$44,1,0)</f>
        <v>1</v>
      </c>
      <c r="O1738" s="41">
        <f>IF(Table2[[#This Row],[Customer Segment]]=Introduction!$D$45,1,0)</f>
        <v>0</v>
      </c>
      <c r="P1738" s="41">
        <f>IF(Table2[[#This Row],[Customer Segment]]=Introduction!$D$42,1,0)</f>
        <v>0</v>
      </c>
      <c r="Q1738" s="41">
        <f>IF(Table2[[#This Row],[Customer Segment]]=Introduction!$D$44,1,0)</f>
        <v>0</v>
      </c>
      <c r="R1738" s="34">
        <v>203.29</v>
      </c>
      <c r="S17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413.97563862718653</v>
      </c>
    </row>
    <row r="1739" spans="1:19" x14ac:dyDescent="0.2">
      <c r="A1739" s="1" t="s">
        <v>13</v>
      </c>
      <c r="B1739" s="1" t="s">
        <v>14</v>
      </c>
      <c r="C1739" s="1" t="s">
        <v>47</v>
      </c>
      <c r="D1739" s="39">
        <v>0.01</v>
      </c>
      <c r="E1739" s="39">
        <v>12.28</v>
      </c>
      <c r="F1739" s="39">
        <v>6.47</v>
      </c>
      <c r="G1739" s="39">
        <v>0.38</v>
      </c>
      <c r="H1739" s="39">
        <v>47.61</v>
      </c>
      <c r="I1739" s="42">
        <f>IF(Table2[[#This Row],[Order Priority]]=Introduction!$B$42,1,0)</f>
        <v>0</v>
      </c>
      <c r="J1739" s="42">
        <f>IF(Table2[[#This Row],[Order Priority]]=Introduction!$B$43,1,0)</f>
        <v>1</v>
      </c>
      <c r="K1739" s="42">
        <f>IF(Table2[[#This Row],[Order Priority]]=Introduction!$B$44,1,0)</f>
        <v>0</v>
      </c>
      <c r="L1739" s="42">
        <f>IF(Table2[[#This Row],[Order Priority]]=Introduction!$B$45,1,0)</f>
        <v>0</v>
      </c>
      <c r="M1739" s="42">
        <f>IF(Table2[[#This Row],[Ship Mode]]=Introduction!$C$42,1,0)</f>
        <v>0</v>
      </c>
      <c r="N1739" s="41">
        <f>IF(Table2[[#This Row],[Ship Mode]]=Introduction!$C$44,1,0)</f>
        <v>1</v>
      </c>
      <c r="O1739" s="41">
        <f>IF(Table2[[#This Row],[Customer Segment]]=Introduction!$D$45,1,0)</f>
        <v>0</v>
      </c>
      <c r="P1739" s="41">
        <f>IF(Table2[[#This Row],[Customer Segment]]=Introduction!$D$42,1,0)</f>
        <v>0</v>
      </c>
      <c r="Q1739" s="41">
        <f>IF(Table2[[#This Row],[Customer Segment]]=Introduction!$D$44,1,0)</f>
        <v>1</v>
      </c>
      <c r="R1739" s="1">
        <v>160.66</v>
      </c>
      <c r="S17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240.21818648914467</v>
      </c>
    </row>
    <row r="1740" spans="1:19" x14ac:dyDescent="0.2">
      <c r="A1740" s="1" t="s">
        <v>92</v>
      </c>
      <c r="B1740" s="1" t="s">
        <v>14</v>
      </c>
      <c r="C1740" s="1" t="s">
        <v>3</v>
      </c>
      <c r="D1740" s="37">
        <v>0.05</v>
      </c>
      <c r="E1740" s="37">
        <v>15.68</v>
      </c>
      <c r="F1740" s="37">
        <v>3.73</v>
      </c>
      <c r="G1740" s="37">
        <v>0.46</v>
      </c>
      <c r="H1740" s="37">
        <v>3.54</v>
      </c>
      <c r="I1740" s="42">
        <f>IF(Table2[[#This Row],[Order Priority]]=Introduction!$B$42,1,0)</f>
        <v>0</v>
      </c>
      <c r="J1740" s="42">
        <f>IF(Table2[[#This Row],[Order Priority]]=Introduction!$B$43,1,0)</f>
        <v>0</v>
      </c>
      <c r="K1740" s="42">
        <f>IF(Table2[[#This Row],[Order Priority]]=Introduction!$B$44,1,0)</f>
        <v>0</v>
      </c>
      <c r="L1740" s="42">
        <f>IF(Table2[[#This Row],[Order Priority]]=Introduction!$B$45,1,0)</f>
        <v>1</v>
      </c>
      <c r="M1740" s="42">
        <f>IF(Table2[[#This Row],[Ship Mode]]=Introduction!$C$42,1,0)</f>
        <v>0</v>
      </c>
      <c r="N1740" s="41">
        <f>IF(Table2[[#This Row],[Ship Mode]]=Introduction!$C$44,1,0)</f>
        <v>1</v>
      </c>
      <c r="O1740" s="41">
        <f>IF(Table2[[#This Row],[Customer Segment]]=Introduction!$D$45,1,0)</f>
        <v>1</v>
      </c>
      <c r="P1740" s="41">
        <f>IF(Table2[[#This Row],[Customer Segment]]=Introduction!$D$42,1,0)</f>
        <v>0</v>
      </c>
      <c r="Q1740" s="41">
        <f>IF(Table2[[#This Row],[Customer Segment]]=Introduction!$D$44,1,0)</f>
        <v>0</v>
      </c>
      <c r="R1740" s="34">
        <v>257.48</v>
      </c>
      <c r="S17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145.8473839049453</v>
      </c>
    </row>
    <row r="1741" spans="1:19" x14ac:dyDescent="0.2">
      <c r="A1741" s="1" t="s">
        <v>92</v>
      </c>
      <c r="B1741" s="1" t="s">
        <v>14</v>
      </c>
      <c r="C1741" s="1" t="s">
        <v>3</v>
      </c>
      <c r="D1741" s="39">
        <v>0.02</v>
      </c>
      <c r="E1741" s="39">
        <v>195.99</v>
      </c>
      <c r="F1741" s="39">
        <v>4.2</v>
      </c>
      <c r="G1741" s="39">
        <v>0.56000000000000005</v>
      </c>
      <c r="H1741" s="39">
        <v>40.283999999999999</v>
      </c>
      <c r="I1741" s="42">
        <f>IF(Table2[[#This Row],[Order Priority]]=Introduction!$B$42,1,0)</f>
        <v>0</v>
      </c>
      <c r="J1741" s="42">
        <f>IF(Table2[[#This Row],[Order Priority]]=Introduction!$B$43,1,0)</f>
        <v>0</v>
      </c>
      <c r="K1741" s="42">
        <f>IF(Table2[[#This Row],[Order Priority]]=Introduction!$B$44,1,0)</f>
        <v>0</v>
      </c>
      <c r="L1741" s="42">
        <f>IF(Table2[[#This Row],[Order Priority]]=Introduction!$B$45,1,0)</f>
        <v>1</v>
      </c>
      <c r="M1741" s="42">
        <f>IF(Table2[[#This Row],[Ship Mode]]=Introduction!$C$42,1,0)</f>
        <v>0</v>
      </c>
      <c r="N1741" s="41">
        <f>IF(Table2[[#This Row],[Ship Mode]]=Introduction!$C$44,1,0)</f>
        <v>1</v>
      </c>
      <c r="O1741" s="41">
        <f>IF(Table2[[#This Row],[Customer Segment]]=Introduction!$D$45,1,0)</f>
        <v>1</v>
      </c>
      <c r="P1741" s="41">
        <f>IF(Table2[[#This Row],[Customer Segment]]=Introduction!$D$42,1,0)</f>
        <v>0</v>
      </c>
      <c r="Q1741" s="41">
        <f>IF(Table2[[#This Row],[Customer Segment]]=Introduction!$D$44,1,0)</f>
        <v>0</v>
      </c>
      <c r="R1741" s="1">
        <v>3194.99</v>
      </c>
      <c r="S17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864.35112312716319</v>
      </c>
    </row>
    <row r="1742" spans="1:19" x14ac:dyDescent="0.2">
      <c r="A1742" s="1" t="s">
        <v>92</v>
      </c>
      <c r="B1742" s="1" t="s">
        <v>14</v>
      </c>
      <c r="C1742" s="1" t="s">
        <v>70</v>
      </c>
      <c r="D1742" s="37">
        <v>0.05</v>
      </c>
      <c r="E1742" s="37">
        <v>15.68</v>
      </c>
      <c r="F1742" s="37">
        <v>3.73</v>
      </c>
      <c r="G1742" s="37">
        <v>0.46</v>
      </c>
      <c r="H1742" s="37">
        <v>1166.6279999999999</v>
      </c>
      <c r="I1742" s="42">
        <f>IF(Table2[[#This Row],[Order Priority]]=Introduction!$B$42,1,0)</f>
        <v>0</v>
      </c>
      <c r="J1742" s="42">
        <f>IF(Table2[[#This Row],[Order Priority]]=Introduction!$B$43,1,0)</f>
        <v>0</v>
      </c>
      <c r="K1742" s="42">
        <f>IF(Table2[[#This Row],[Order Priority]]=Introduction!$B$44,1,0)</f>
        <v>0</v>
      </c>
      <c r="L1742" s="42">
        <f>IF(Table2[[#This Row],[Order Priority]]=Introduction!$B$45,1,0)</f>
        <v>1</v>
      </c>
      <c r="M1742" s="42">
        <f>IF(Table2[[#This Row],[Ship Mode]]=Introduction!$C$42,1,0)</f>
        <v>0</v>
      </c>
      <c r="N1742" s="41">
        <f>IF(Table2[[#This Row],[Ship Mode]]=Introduction!$C$44,1,0)</f>
        <v>1</v>
      </c>
      <c r="O1742" s="41">
        <f>IF(Table2[[#This Row],[Customer Segment]]=Introduction!$D$45,1,0)</f>
        <v>0</v>
      </c>
      <c r="P1742" s="41">
        <f>IF(Table2[[#This Row],[Customer Segment]]=Introduction!$D$42,1,0)</f>
        <v>0</v>
      </c>
      <c r="Q1742" s="41">
        <f>IF(Table2[[#This Row],[Customer Segment]]=Introduction!$D$44,1,0)</f>
        <v>0</v>
      </c>
      <c r="R1742" s="34">
        <v>260.01</v>
      </c>
      <c r="S17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1345.9160094153121</v>
      </c>
    </row>
    <row r="1743" spans="1:19" x14ac:dyDescent="0.2">
      <c r="A1743" s="1" t="s">
        <v>92</v>
      </c>
      <c r="B1743" s="1" t="s">
        <v>14</v>
      </c>
      <c r="C1743" s="1" t="s">
        <v>70</v>
      </c>
      <c r="D1743" s="39">
        <v>0</v>
      </c>
      <c r="E1743" s="39">
        <v>14.98</v>
      </c>
      <c r="F1743" s="39">
        <v>8.99</v>
      </c>
      <c r="G1743" s="39">
        <v>0.39</v>
      </c>
      <c r="H1743" s="39">
        <v>-40.604199999999999</v>
      </c>
      <c r="I1743" s="42">
        <f>IF(Table2[[#This Row],[Order Priority]]=Introduction!$B$42,1,0)</f>
        <v>0</v>
      </c>
      <c r="J1743" s="42">
        <f>IF(Table2[[#This Row],[Order Priority]]=Introduction!$B$43,1,0)</f>
        <v>0</v>
      </c>
      <c r="K1743" s="42">
        <f>IF(Table2[[#This Row],[Order Priority]]=Introduction!$B$44,1,0)</f>
        <v>0</v>
      </c>
      <c r="L1743" s="42">
        <f>IF(Table2[[#This Row],[Order Priority]]=Introduction!$B$45,1,0)</f>
        <v>1</v>
      </c>
      <c r="M1743" s="42">
        <f>IF(Table2[[#This Row],[Ship Mode]]=Introduction!$C$42,1,0)</f>
        <v>0</v>
      </c>
      <c r="N1743" s="41">
        <f>IF(Table2[[#This Row],[Ship Mode]]=Introduction!$C$44,1,0)</f>
        <v>1</v>
      </c>
      <c r="O1743" s="41">
        <f>IF(Table2[[#This Row],[Customer Segment]]=Introduction!$D$45,1,0)</f>
        <v>0</v>
      </c>
      <c r="P1743" s="41">
        <f>IF(Table2[[#This Row],[Customer Segment]]=Introduction!$D$42,1,0)</f>
        <v>0</v>
      </c>
      <c r="Q1743" s="41">
        <f>IF(Table2[[#This Row],[Customer Segment]]=Introduction!$D$44,1,0)</f>
        <v>0</v>
      </c>
      <c r="R1743" s="1">
        <v>273.79000000000002</v>
      </c>
      <c r="S17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227.72799082380536</v>
      </c>
    </row>
    <row r="1744" spans="1:19" x14ac:dyDescent="0.2">
      <c r="A1744" s="1" t="s">
        <v>92</v>
      </c>
      <c r="B1744" s="1" t="s">
        <v>14</v>
      </c>
      <c r="C1744" s="1" t="s">
        <v>70</v>
      </c>
      <c r="D1744" s="37">
        <v>0.02</v>
      </c>
      <c r="E1744" s="37">
        <v>38.76</v>
      </c>
      <c r="F1744" s="37">
        <v>13.26</v>
      </c>
      <c r="G1744" s="37">
        <v>0.36</v>
      </c>
      <c r="H1744" s="37">
        <v>-294.084</v>
      </c>
      <c r="I1744" s="42">
        <f>IF(Table2[[#This Row],[Order Priority]]=Introduction!$B$42,1,0)</f>
        <v>0</v>
      </c>
      <c r="J1744" s="42">
        <f>IF(Table2[[#This Row],[Order Priority]]=Introduction!$B$43,1,0)</f>
        <v>0</v>
      </c>
      <c r="K1744" s="42">
        <f>IF(Table2[[#This Row],[Order Priority]]=Introduction!$B$44,1,0)</f>
        <v>0</v>
      </c>
      <c r="L1744" s="42">
        <f>IF(Table2[[#This Row],[Order Priority]]=Introduction!$B$45,1,0)</f>
        <v>1</v>
      </c>
      <c r="M1744" s="42">
        <f>IF(Table2[[#This Row],[Ship Mode]]=Introduction!$C$42,1,0)</f>
        <v>0</v>
      </c>
      <c r="N1744" s="41">
        <f>IF(Table2[[#This Row],[Ship Mode]]=Introduction!$C$44,1,0)</f>
        <v>1</v>
      </c>
      <c r="O1744" s="41">
        <f>IF(Table2[[#This Row],[Customer Segment]]=Introduction!$D$45,1,0)</f>
        <v>0</v>
      </c>
      <c r="P1744" s="41">
        <f>IF(Table2[[#This Row],[Customer Segment]]=Introduction!$D$42,1,0)</f>
        <v>0</v>
      </c>
      <c r="Q1744" s="41">
        <f>IF(Table2[[#This Row],[Customer Segment]]=Introduction!$D$44,1,0)</f>
        <v>0</v>
      </c>
      <c r="R1744" s="34">
        <v>44.62</v>
      </c>
      <c r="S17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122.53278067568911</v>
      </c>
    </row>
    <row r="1745" spans="1:19" x14ac:dyDescent="0.2">
      <c r="A1745" s="1" t="s">
        <v>46</v>
      </c>
      <c r="B1745" s="1" t="s">
        <v>14</v>
      </c>
      <c r="C1745" s="1" t="s">
        <v>3</v>
      </c>
      <c r="D1745" s="39">
        <v>0.04</v>
      </c>
      <c r="E1745" s="39">
        <v>35.44</v>
      </c>
      <c r="F1745" s="39">
        <v>5.09</v>
      </c>
      <c r="G1745" s="39">
        <v>0.38</v>
      </c>
      <c r="H1745" s="39">
        <v>118.6317</v>
      </c>
      <c r="I1745" s="42">
        <f>IF(Table2[[#This Row],[Order Priority]]=Introduction!$B$42,1,0)</f>
        <v>0</v>
      </c>
      <c r="J1745" s="42">
        <f>IF(Table2[[#This Row],[Order Priority]]=Introduction!$B$43,1,0)</f>
        <v>0</v>
      </c>
      <c r="K1745" s="42">
        <f>IF(Table2[[#This Row],[Order Priority]]=Introduction!$B$44,1,0)</f>
        <v>0</v>
      </c>
      <c r="L1745" s="42">
        <f>IF(Table2[[#This Row],[Order Priority]]=Introduction!$B$45,1,0)</f>
        <v>0</v>
      </c>
      <c r="M1745" s="42">
        <f>IF(Table2[[#This Row],[Ship Mode]]=Introduction!$C$42,1,0)</f>
        <v>0</v>
      </c>
      <c r="N1745" s="41">
        <f>IF(Table2[[#This Row],[Ship Mode]]=Introduction!$C$44,1,0)</f>
        <v>1</v>
      </c>
      <c r="O1745" s="41">
        <f>IF(Table2[[#This Row],[Customer Segment]]=Introduction!$D$45,1,0)</f>
        <v>1</v>
      </c>
      <c r="P1745" s="41">
        <f>IF(Table2[[#This Row],[Customer Segment]]=Introduction!$D$42,1,0)</f>
        <v>0</v>
      </c>
      <c r="Q1745" s="41">
        <f>IF(Table2[[#This Row],[Customer Segment]]=Introduction!$D$44,1,0)</f>
        <v>0</v>
      </c>
      <c r="R1745" s="1">
        <v>171.93</v>
      </c>
      <c r="S17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491.58507759240905</v>
      </c>
    </row>
    <row r="1746" spans="1:19" x14ac:dyDescent="0.2">
      <c r="A1746" s="1" t="s">
        <v>46</v>
      </c>
      <c r="B1746" s="1" t="s">
        <v>14</v>
      </c>
      <c r="C1746" s="1" t="s">
        <v>3</v>
      </c>
      <c r="D1746" s="37">
        <v>0.08</v>
      </c>
      <c r="E1746" s="37">
        <v>3.98</v>
      </c>
      <c r="F1746" s="37">
        <v>0.7</v>
      </c>
      <c r="G1746" s="37">
        <v>0.52</v>
      </c>
      <c r="H1746" s="37">
        <v>23.303999999999998</v>
      </c>
      <c r="I1746" s="42">
        <f>IF(Table2[[#This Row],[Order Priority]]=Introduction!$B$42,1,0)</f>
        <v>0</v>
      </c>
      <c r="J1746" s="42">
        <f>IF(Table2[[#This Row],[Order Priority]]=Introduction!$B$43,1,0)</f>
        <v>0</v>
      </c>
      <c r="K1746" s="42">
        <f>IF(Table2[[#This Row],[Order Priority]]=Introduction!$B$44,1,0)</f>
        <v>0</v>
      </c>
      <c r="L1746" s="42">
        <f>IF(Table2[[#This Row],[Order Priority]]=Introduction!$B$45,1,0)</f>
        <v>0</v>
      </c>
      <c r="M1746" s="42">
        <f>IF(Table2[[#This Row],[Ship Mode]]=Introduction!$C$42,1,0)</f>
        <v>0</v>
      </c>
      <c r="N1746" s="41">
        <f>IF(Table2[[#This Row],[Ship Mode]]=Introduction!$C$44,1,0)</f>
        <v>1</v>
      </c>
      <c r="O1746" s="41">
        <f>IF(Table2[[#This Row],[Customer Segment]]=Introduction!$D$45,1,0)</f>
        <v>1</v>
      </c>
      <c r="P1746" s="41">
        <f>IF(Table2[[#This Row],[Customer Segment]]=Introduction!$D$42,1,0)</f>
        <v>0</v>
      </c>
      <c r="Q1746" s="41">
        <f>IF(Table2[[#This Row],[Customer Segment]]=Introduction!$D$44,1,0)</f>
        <v>0</v>
      </c>
      <c r="R1746" s="34">
        <v>35.19</v>
      </c>
      <c r="S17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263.9928161691866</v>
      </c>
    </row>
    <row r="1747" spans="1:19" x14ac:dyDescent="0.2">
      <c r="A1747" s="1" t="s">
        <v>46</v>
      </c>
      <c r="B1747" s="1" t="s">
        <v>14</v>
      </c>
      <c r="C1747" s="1" t="s">
        <v>3</v>
      </c>
      <c r="D1747" s="39">
        <v>0.04</v>
      </c>
      <c r="E1747" s="39">
        <v>35.44</v>
      </c>
      <c r="F1747" s="39">
        <v>5.09</v>
      </c>
      <c r="G1747" s="39">
        <v>0.38</v>
      </c>
      <c r="H1747" s="39">
        <v>150.72</v>
      </c>
      <c r="I1747" s="42">
        <f>IF(Table2[[#This Row],[Order Priority]]=Introduction!$B$42,1,0)</f>
        <v>0</v>
      </c>
      <c r="J1747" s="42">
        <f>IF(Table2[[#This Row],[Order Priority]]=Introduction!$B$43,1,0)</f>
        <v>0</v>
      </c>
      <c r="K1747" s="42">
        <f>IF(Table2[[#This Row],[Order Priority]]=Introduction!$B$44,1,0)</f>
        <v>0</v>
      </c>
      <c r="L1747" s="42">
        <f>IF(Table2[[#This Row],[Order Priority]]=Introduction!$B$45,1,0)</f>
        <v>0</v>
      </c>
      <c r="M1747" s="42">
        <f>IF(Table2[[#This Row],[Ship Mode]]=Introduction!$C$42,1,0)</f>
        <v>0</v>
      </c>
      <c r="N1747" s="41">
        <f>IF(Table2[[#This Row],[Ship Mode]]=Introduction!$C$44,1,0)</f>
        <v>1</v>
      </c>
      <c r="O1747" s="41">
        <f>IF(Table2[[#This Row],[Customer Segment]]=Introduction!$D$45,1,0)</f>
        <v>1</v>
      </c>
      <c r="P1747" s="41">
        <f>IF(Table2[[#This Row],[Customer Segment]]=Introduction!$D$42,1,0)</f>
        <v>0</v>
      </c>
      <c r="Q1747" s="41">
        <f>IF(Table2[[#This Row],[Customer Segment]]=Introduction!$D$44,1,0)</f>
        <v>0</v>
      </c>
      <c r="R1747" s="1">
        <v>722.1</v>
      </c>
      <c r="S17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524.44432217993108</v>
      </c>
    </row>
    <row r="1748" spans="1:19" x14ac:dyDescent="0.2">
      <c r="A1748" s="1" t="s">
        <v>46</v>
      </c>
      <c r="B1748" s="1" t="s">
        <v>14</v>
      </c>
      <c r="C1748" s="1" t="s">
        <v>3</v>
      </c>
      <c r="D1748" s="37">
        <v>0.08</v>
      </c>
      <c r="E1748" s="37">
        <v>3.98</v>
      </c>
      <c r="F1748" s="37">
        <v>0.7</v>
      </c>
      <c r="G1748" s="37">
        <v>0.52</v>
      </c>
      <c r="H1748" s="37">
        <v>19.420000000000002</v>
      </c>
      <c r="I1748" s="42">
        <f>IF(Table2[[#This Row],[Order Priority]]=Introduction!$B$42,1,0)</f>
        <v>0</v>
      </c>
      <c r="J1748" s="42">
        <f>IF(Table2[[#This Row],[Order Priority]]=Introduction!$B$43,1,0)</f>
        <v>0</v>
      </c>
      <c r="K1748" s="42">
        <f>IF(Table2[[#This Row],[Order Priority]]=Introduction!$B$44,1,0)</f>
        <v>0</v>
      </c>
      <c r="L1748" s="42">
        <f>IF(Table2[[#This Row],[Order Priority]]=Introduction!$B$45,1,0)</f>
        <v>0</v>
      </c>
      <c r="M1748" s="42">
        <f>IF(Table2[[#This Row],[Ship Mode]]=Introduction!$C$42,1,0)</f>
        <v>0</v>
      </c>
      <c r="N1748" s="41">
        <f>IF(Table2[[#This Row],[Ship Mode]]=Introduction!$C$44,1,0)</f>
        <v>1</v>
      </c>
      <c r="O1748" s="41">
        <f>IF(Table2[[#This Row],[Customer Segment]]=Introduction!$D$45,1,0)</f>
        <v>1</v>
      </c>
      <c r="P1748" s="41">
        <f>IF(Table2[[#This Row],[Customer Segment]]=Introduction!$D$42,1,0)</f>
        <v>0</v>
      </c>
      <c r="Q1748" s="41">
        <f>IF(Table2[[#This Row],[Customer Segment]]=Introduction!$D$44,1,0)</f>
        <v>0</v>
      </c>
      <c r="R1748" s="34">
        <v>140.78</v>
      </c>
      <c r="S17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260.01550026345348</v>
      </c>
    </row>
    <row r="1749" spans="1:19" x14ac:dyDescent="0.2">
      <c r="A1749" s="1" t="s">
        <v>46</v>
      </c>
      <c r="B1749" s="1" t="s">
        <v>14</v>
      </c>
      <c r="C1749" s="1" t="s">
        <v>3</v>
      </c>
      <c r="D1749" s="39">
        <v>0.01</v>
      </c>
      <c r="E1749" s="39">
        <v>1.76</v>
      </c>
      <c r="F1749" s="39">
        <v>0.7</v>
      </c>
      <c r="G1749" s="39">
        <v>0.56000000000000005</v>
      </c>
      <c r="H1749" s="39">
        <v>3.13</v>
      </c>
      <c r="I1749" s="42">
        <f>IF(Table2[[#This Row],[Order Priority]]=Introduction!$B$42,1,0)</f>
        <v>0</v>
      </c>
      <c r="J1749" s="42">
        <f>IF(Table2[[#This Row],[Order Priority]]=Introduction!$B$43,1,0)</f>
        <v>0</v>
      </c>
      <c r="K1749" s="42">
        <f>IF(Table2[[#This Row],[Order Priority]]=Introduction!$B$44,1,0)</f>
        <v>0</v>
      </c>
      <c r="L1749" s="42">
        <f>IF(Table2[[#This Row],[Order Priority]]=Introduction!$B$45,1,0)</f>
        <v>0</v>
      </c>
      <c r="M1749" s="42">
        <f>IF(Table2[[#This Row],[Ship Mode]]=Introduction!$C$42,1,0)</f>
        <v>0</v>
      </c>
      <c r="N1749" s="41">
        <f>IF(Table2[[#This Row],[Ship Mode]]=Introduction!$C$44,1,0)</f>
        <v>1</v>
      </c>
      <c r="O1749" s="41">
        <f>IF(Table2[[#This Row],[Customer Segment]]=Introduction!$D$45,1,0)</f>
        <v>1</v>
      </c>
      <c r="P1749" s="41">
        <f>IF(Table2[[#This Row],[Customer Segment]]=Introduction!$D$42,1,0)</f>
        <v>0</v>
      </c>
      <c r="Q1749" s="41">
        <f>IF(Table2[[#This Row],[Customer Segment]]=Introduction!$D$44,1,0)</f>
        <v>0</v>
      </c>
      <c r="R1749" s="1">
        <v>129.72</v>
      </c>
      <c r="S17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315.8845495235924</v>
      </c>
    </row>
    <row r="1750" spans="1:19" x14ac:dyDescent="0.2">
      <c r="A1750" s="1" t="s">
        <v>46</v>
      </c>
      <c r="B1750" s="1" t="s">
        <v>63</v>
      </c>
      <c r="C1750" s="1" t="s">
        <v>3</v>
      </c>
      <c r="D1750" s="37">
        <v>0.01</v>
      </c>
      <c r="E1750" s="37">
        <v>193.17</v>
      </c>
      <c r="F1750" s="37">
        <v>19.989999999999998</v>
      </c>
      <c r="G1750" s="37">
        <v>0.71</v>
      </c>
      <c r="H1750" s="37">
        <v>1141.07</v>
      </c>
      <c r="I1750" s="42">
        <f>IF(Table2[[#This Row],[Order Priority]]=Introduction!$B$42,1,0)</f>
        <v>0</v>
      </c>
      <c r="J1750" s="42">
        <f>IF(Table2[[#This Row],[Order Priority]]=Introduction!$B$43,1,0)</f>
        <v>0</v>
      </c>
      <c r="K1750" s="42">
        <f>IF(Table2[[#This Row],[Order Priority]]=Introduction!$B$44,1,0)</f>
        <v>0</v>
      </c>
      <c r="L1750" s="42">
        <f>IF(Table2[[#This Row],[Order Priority]]=Introduction!$B$45,1,0)</f>
        <v>0</v>
      </c>
      <c r="M1750" s="42">
        <f>IF(Table2[[#This Row],[Ship Mode]]=Introduction!$C$42,1,0)</f>
        <v>0</v>
      </c>
      <c r="N1750" s="41">
        <f>IF(Table2[[#This Row],[Ship Mode]]=Introduction!$C$44,1,0)</f>
        <v>0</v>
      </c>
      <c r="O1750" s="41">
        <f>IF(Table2[[#This Row],[Customer Segment]]=Introduction!$D$45,1,0)</f>
        <v>1</v>
      </c>
      <c r="P1750" s="41">
        <f>IF(Table2[[#This Row],[Customer Segment]]=Introduction!$D$42,1,0)</f>
        <v>0</v>
      </c>
      <c r="Q1750" s="41">
        <f>IF(Table2[[#This Row],[Customer Segment]]=Introduction!$D$44,1,0)</f>
        <v>0</v>
      </c>
      <c r="R1750" s="34">
        <v>12190.98</v>
      </c>
      <c r="S17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2656.5101818751114</v>
      </c>
    </row>
    <row r="1751" spans="1:19" x14ac:dyDescent="0.2">
      <c r="A1751" s="1" t="s">
        <v>1</v>
      </c>
      <c r="B1751" s="1" t="s">
        <v>14</v>
      </c>
      <c r="C1751" s="1" t="s">
        <v>70</v>
      </c>
      <c r="D1751" s="39">
        <v>0.04</v>
      </c>
      <c r="E1751" s="39">
        <v>4.28</v>
      </c>
      <c r="F1751" s="39">
        <v>5.68</v>
      </c>
      <c r="G1751" s="39">
        <v>0.4</v>
      </c>
      <c r="H1751" s="39">
        <v>-27.375</v>
      </c>
      <c r="I1751" s="42">
        <f>IF(Table2[[#This Row],[Order Priority]]=Introduction!$B$42,1,0)</f>
        <v>1</v>
      </c>
      <c r="J1751" s="42">
        <f>IF(Table2[[#This Row],[Order Priority]]=Introduction!$B$43,1,0)</f>
        <v>0</v>
      </c>
      <c r="K1751" s="42">
        <f>IF(Table2[[#This Row],[Order Priority]]=Introduction!$B$44,1,0)</f>
        <v>0</v>
      </c>
      <c r="L1751" s="42">
        <f>IF(Table2[[#This Row],[Order Priority]]=Introduction!$B$45,1,0)</f>
        <v>0</v>
      </c>
      <c r="M1751" s="42">
        <f>IF(Table2[[#This Row],[Ship Mode]]=Introduction!$C$42,1,0)</f>
        <v>0</v>
      </c>
      <c r="N1751" s="41">
        <f>IF(Table2[[#This Row],[Ship Mode]]=Introduction!$C$44,1,0)</f>
        <v>1</v>
      </c>
      <c r="O1751" s="41">
        <f>IF(Table2[[#This Row],[Customer Segment]]=Introduction!$D$45,1,0)</f>
        <v>0</v>
      </c>
      <c r="P1751" s="41">
        <f>IF(Table2[[#This Row],[Customer Segment]]=Introduction!$D$42,1,0)</f>
        <v>0</v>
      </c>
      <c r="Q1751" s="41">
        <f>IF(Table2[[#This Row],[Customer Segment]]=Introduction!$D$44,1,0)</f>
        <v>0</v>
      </c>
      <c r="R1751" s="1">
        <v>31.54</v>
      </c>
      <c r="S17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375.39020731259222</v>
      </c>
    </row>
    <row r="1752" spans="1:19" x14ac:dyDescent="0.2">
      <c r="A1752" s="1" t="s">
        <v>1</v>
      </c>
      <c r="B1752" s="1" t="s">
        <v>2</v>
      </c>
      <c r="C1752" s="1" t="s">
        <v>70</v>
      </c>
      <c r="D1752" s="37">
        <v>0.06</v>
      </c>
      <c r="E1752" s="37">
        <v>376.13</v>
      </c>
      <c r="F1752" s="37">
        <v>85.63</v>
      </c>
      <c r="G1752" s="37">
        <v>0.74</v>
      </c>
      <c r="H1752" s="37">
        <v>-435.75749999999999</v>
      </c>
      <c r="I1752" s="42">
        <f>IF(Table2[[#This Row],[Order Priority]]=Introduction!$B$42,1,0)</f>
        <v>1</v>
      </c>
      <c r="J1752" s="42">
        <f>IF(Table2[[#This Row],[Order Priority]]=Introduction!$B$43,1,0)</f>
        <v>0</v>
      </c>
      <c r="K1752" s="42">
        <f>IF(Table2[[#This Row],[Order Priority]]=Introduction!$B$44,1,0)</f>
        <v>0</v>
      </c>
      <c r="L1752" s="42">
        <f>IF(Table2[[#This Row],[Order Priority]]=Introduction!$B$45,1,0)</f>
        <v>0</v>
      </c>
      <c r="M1752" s="42">
        <f>IF(Table2[[#This Row],[Ship Mode]]=Introduction!$C$42,1,0)</f>
        <v>1</v>
      </c>
      <c r="N1752" s="41">
        <f>IF(Table2[[#This Row],[Ship Mode]]=Introduction!$C$44,1,0)</f>
        <v>0</v>
      </c>
      <c r="O1752" s="41">
        <f>IF(Table2[[#This Row],[Customer Segment]]=Introduction!$D$45,1,0)</f>
        <v>0</v>
      </c>
      <c r="P1752" s="41">
        <f>IF(Table2[[#This Row],[Customer Segment]]=Introduction!$D$42,1,0)</f>
        <v>0</v>
      </c>
      <c r="Q1752" s="41">
        <f>IF(Table2[[#This Row],[Customer Segment]]=Introduction!$D$44,1,0)</f>
        <v>0</v>
      </c>
      <c r="R1752" s="34">
        <v>4634.6899999999996</v>
      </c>
      <c r="S17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3797.8511314949847</v>
      </c>
    </row>
    <row r="1753" spans="1:19" x14ac:dyDescent="0.2">
      <c r="A1753" s="1" t="s">
        <v>1</v>
      </c>
      <c r="B1753" s="1" t="s">
        <v>2</v>
      </c>
      <c r="C1753" s="1" t="s">
        <v>70</v>
      </c>
      <c r="D1753" s="39">
        <v>0.06</v>
      </c>
      <c r="E1753" s="39">
        <v>424.21</v>
      </c>
      <c r="F1753" s="39">
        <v>110.2</v>
      </c>
      <c r="G1753" s="39">
        <v>0.67</v>
      </c>
      <c r="H1753" s="39">
        <v>682.53</v>
      </c>
      <c r="I1753" s="42">
        <f>IF(Table2[[#This Row],[Order Priority]]=Introduction!$B$42,1,0)</f>
        <v>1</v>
      </c>
      <c r="J1753" s="42">
        <f>IF(Table2[[#This Row],[Order Priority]]=Introduction!$B$43,1,0)</f>
        <v>0</v>
      </c>
      <c r="K1753" s="42">
        <f>IF(Table2[[#This Row],[Order Priority]]=Introduction!$B$44,1,0)</f>
        <v>0</v>
      </c>
      <c r="L1753" s="42">
        <f>IF(Table2[[#This Row],[Order Priority]]=Introduction!$B$45,1,0)</f>
        <v>0</v>
      </c>
      <c r="M1753" s="42">
        <f>IF(Table2[[#This Row],[Ship Mode]]=Introduction!$C$42,1,0)</f>
        <v>1</v>
      </c>
      <c r="N1753" s="41">
        <f>IF(Table2[[#This Row],[Ship Mode]]=Introduction!$C$44,1,0)</f>
        <v>0</v>
      </c>
      <c r="O1753" s="41">
        <f>IF(Table2[[#This Row],[Customer Segment]]=Introduction!$D$45,1,0)</f>
        <v>0</v>
      </c>
      <c r="P1753" s="41">
        <f>IF(Table2[[#This Row],[Customer Segment]]=Introduction!$D$42,1,0)</f>
        <v>0</v>
      </c>
      <c r="Q1753" s="41">
        <f>IF(Table2[[#This Row],[Customer Segment]]=Introduction!$D$44,1,0)</f>
        <v>0</v>
      </c>
      <c r="R1753" s="1">
        <v>7304.03</v>
      </c>
      <c r="S17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5714.5652174448023</v>
      </c>
    </row>
    <row r="1754" spans="1:19" x14ac:dyDescent="0.2">
      <c r="A1754" s="1" t="s">
        <v>1</v>
      </c>
      <c r="B1754" s="1" t="s">
        <v>14</v>
      </c>
      <c r="C1754" s="1" t="s">
        <v>70</v>
      </c>
      <c r="D1754" s="37">
        <v>0.06</v>
      </c>
      <c r="E1754" s="37">
        <v>195.99</v>
      </c>
      <c r="F1754" s="37">
        <v>8.99</v>
      </c>
      <c r="G1754" s="37">
        <v>0.6</v>
      </c>
      <c r="H1754" s="37">
        <v>-277.22199999999998</v>
      </c>
      <c r="I1754" s="42">
        <f>IF(Table2[[#This Row],[Order Priority]]=Introduction!$B$42,1,0)</f>
        <v>1</v>
      </c>
      <c r="J1754" s="42">
        <f>IF(Table2[[#This Row],[Order Priority]]=Introduction!$B$43,1,0)</f>
        <v>0</v>
      </c>
      <c r="K1754" s="42">
        <f>IF(Table2[[#This Row],[Order Priority]]=Introduction!$B$44,1,0)</f>
        <v>0</v>
      </c>
      <c r="L1754" s="42">
        <f>IF(Table2[[#This Row],[Order Priority]]=Introduction!$B$45,1,0)</f>
        <v>0</v>
      </c>
      <c r="M1754" s="42">
        <f>IF(Table2[[#This Row],[Ship Mode]]=Introduction!$C$42,1,0)</f>
        <v>0</v>
      </c>
      <c r="N1754" s="41">
        <f>IF(Table2[[#This Row],[Ship Mode]]=Introduction!$C$44,1,0)</f>
        <v>1</v>
      </c>
      <c r="O1754" s="41">
        <f>IF(Table2[[#This Row],[Customer Segment]]=Introduction!$D$45,1,0)</f>
        <v>0</v>
      </c>
      <c r="P1754" s="41">
        <f>IF(Table2[[#This Row],[Customer Segment]]=Introduction!$D$42,1,0)</f>
        <v>0</v>
      </c>
      <c r="Q1754" s="41">
        <f>IF(Table2[[#This Row],[Customer Segment]]=Introduction!$D$44,1,0)</f>
        <v>0</v>
      </c>
      <c r="R1754" s="34">
        <v>632.65</v>
      </c>
      <c r="S17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964.70777362101455</v>
      </c>
    </row>
    <row r="1755" spans="1:19" x14ac:dyDescent="0.2">
      <c r="A1755" s="1" t="s">
        <v>13</v>
      </c>
      <c r="B1755" s="1" t="s">
        <v>14</v>
      </c>
      <c r="C1755" s="1" t="s">
        <v>70</v>
      </c>
      <c r="D1755" s="39">
        <v>0.04</v>
      </c>
      <c r="E1755" s="39">
        <v>29.14</v>
      </c>
      <c r="F1755" s="39">
        <v>4.8600000000000003</v>
      </c>
      <c r="G1755" s="39">
        <v>0.38</v>
      </c>
      <c r="H1755" s="39">
        <v>349.40910000000002</v>
      </c>
      <c r="I1755" s="42">
        <f>IF(Table2[[#This Row],[Order Priority]]=Introduction!$B$42,1,0)</f>
        <v>0</v>
      </c>
      <c r="J1755" s="42">
        <f>IF(Table2[[#This Row],[Order Priority]]=Introduction!$B$43,1,0)</f>
        <v>1</v>
      </c>
      <c r="K1755" s="42">
        <f>IF(Table2[[#This Row],[Order Priority]]=Introduction!$B$44,1,0)</f>
        <v>0</v>
      </c>
      <c r="L1755" s="42">
        <f>IF(Table2[[#This Row],[Order Priority]]=Introduction!$B$45,1,0)</f>
        <v>0</v>
      </c>
      <c r="M1755" s="42">
        <f>IF(Table2[[#This Row],[Ship Mode]]=Introduction!$C$42,1,0)</f>
        <v>0</v>
      </c>
      <c r="N1755" s="41">
        <f>IF(Table2[[#This Row],[Ship Mode]]=Introduction!$C$44,1,0)</f>
        <v>1</v>
      </c>
      <c r="O1755" s="41">
        <f>IF(Table2[[#This Row],[Customer Segment]]=Introduction!$D$45,1,0)</f>
        <v>0</v>
      </c>
      <c r="P1755" s="41">
        <f>IF(Table2[[#This Row],[Customer Segment]]=Introduction!$D$42,1,0)</f>
        <v>0</v>
      </c>
      <c r="Q1755" s="41">
        <f>IF(Table2[[#This Row],[Customer Segment]]=Introduction!$D$44,1,0)</f>
        <v>0</v>
      </c>
      <c r="R1755" s="1">
        <v>506.39</v>
      </c>
      <c r="S17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507.32993862240062</v>
      </c>
    </row>
    <row r="1756" spans="1:19" x14ac:dyDescent="0.2">
      <c r="A1756" s="1" t="s">
        <v>13</v>
      </c>
      <c r="B1756" s="1" t="s">
        <v>63</v>
      </c>
      <c r="C1756" s="1" t="s">
        <v>70</v>
      </c>
      <c r="D1756" s="37">
        <v>0.1</v>
      </c>
      <c r="E1756" s="37">
        <v>8.8800000000000008</v>
      </c>
      <c r="F1756" s="37">
        <v>6.28</v>
      </c>
      <c r="G1756" s="37">
        <v>0.35</v>
      </c>
      <c r="H1756" s="37">
        <v>-27.283750000000001</v>
      </c>
      <c r="I1756" s="42">
        <f>IF(Table2[[#This Row],[Order Priority]]=Introduction!$B$42,1,0)</f>
        <v>0</v>
      </c>
      <c r="J1756" s="42">
        <f>IF(Table2[[#This Row],[Order Priority]]=Introduction!$B$43,1,0)</f>
        <v>1</v>
      </c>
      <c r="K1756" s="42">
        <f>IF(Table2[[#This Row],[Order Priority]]=Introduction!$B$44,1,0)</f>
        <v>0</v>
      </c>
      <c r="L1756" s="42">
        <f>IF(Table2[[#This Row],[Order Priority]]=Introduction!$B$45,1,0)</f>
        <v>0</v>
      </c>
      <c r="M1756" s="42">
        <f>IF(Table2[[#This Row],[Ship Mode]]=Introduction!$C$42,1,0)</f>
        <v>0</v>
      </c>
      <c r="N1756" s="41">
        <f>IF(Table2[[#This Row],[Ship Mode]]=Introduction!$C$44,1,0)</f>
        <v>0</v>
      </c>
      <c r="O1756" s="41">
        <f>IF(Table2[[#This Row],[Customer Segment]]=Introduction!$D$45,1,0)</f>
        <v>0</v>
      </c>
      <c r="P1756" s="41">
        <f>IF(Table2[[#This Row],[Customer Segment]]=Introduction!$D$42,1,0)</f>
        <v>0</v>
      </c>
      <c r="Q1756" s="41">
        <f>IF(Table2[[#This Row],[Customer Segment]]=Introduction!$D$44,1,0)</f>
        <v>0</v>
      </c>
      <c r="R1756" s="34">
        <v>126.9</v>
      </c>
      <c r="S17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-49.445233019815362</v>
      </c>
    </row>
    <row r="1757" spans="1:19" x14ac:dyDescent="0.2">
      <c r="A1757" s="1" t="s">
        <v>13</v>
      </c>
      <c r="B1757" s="1" t="s">
        <v>63</v>
      </c>
      <c r="C1757" s="1" t="s">
        <v>47</v>
      </c>
      <c r="D1757" s="39">
        <v>0.02</v>
      </c>
      <c r="E1757" s="39">
        <v>6.48</v>
      </c>
      <c r="F1757" s="39">
        <v>7.86</v>
      </c>
      <c r="G1757" s="39">
        <v>0.37</v>
      </c>
      <c r="H1757" s="39">
        <v>111.22199999999999</v>
      </c>
      <c r="I1757" s="42">
        <f>IF(Table2[[#This Row],[Order Priority]]=Introduction!$B$42,1,0)</f>
        <v>0</v>
      </c>
      <c r="J1757" s="42">
        <f>IF(Table2[[#This Row],[Order Priority]]=Introduction!$B$43,1,0)</f>
        <v>1</v>
      </c>
      <c r="K1757" s="42">
        <f>IF(Table2[[#This Row],[Order Priority]]=Introduction!$B$44,1,0)</f>
        <v>0</v>
      </c>
      <c r="L1757" s="42">
        <f>IF(Table2[[#This Row],[Order Priority]]=Introduction!$B$45,1,0)</f>
        <v>0</v>
      </c>
      <c r="M1757" s="42">
        <f>IF(Table2[[#This Row],[Ship Mode]]=Introduction!$C$42,1,0)</f>
        <v>0</v>
      </c>
      <c r="N1757" s="41">
        <f>IF(Table2[[#This Row],[Ship Mode]]=Introduction!$C$44,1,0)</f>
        <v>0</v>
      </c>
      <c r="O1757" s="41">
        <f>IF(Table2[[#This Row],[Customer Segment]]=Introduction!$D$45,1,0)</f>
        <v>0</v>
      </c>
      <c r="P1757" s="41">
        <f>IF(Table2[[#This Row],[Customer Segment]]=Introduction!$D$42,1,0)</f>
        <v>0</v>
      </c>
      <c r="Q1757" s="41">
        <f>IF(Table2[[#This Row],[Customer Segment]]=Introduction!$D$44,1,0)</f>
        <v>1</v>
      </c>
      <c r="R1757" s="1">
        <v>11.41</v>
      </c>
      <c r="S17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228.4686684139416</v>
      </c>
    </row>
    <row r="1758" spans="1:19" x14ac:dyDescent="0.2">
      <c r="A1758" s="1" t="s">
        <v>13</v>
      </c>
      <c r="B1758" s="1" t="s">
        <v>2</v>
      </c>
      <c r="C1758" s="1" t="s">
        <v>15</v>
      </c>
      <c r="D1758" s="37">
        <v>0.04</v>
      </c>
      <c r="E1758" s="37">
        <v>124.49</v>
      </c>
      <c r="F1758" s="37">
        <v>51.94</v>
      </c>
      <c r="G1758" s="37">
        <v>0.63</v>
      </c>
      <c r="H1758" s="37">
        <v>-247.55157</v>
      </c>
      <c r="I1758" s="42">
        <f>IF(Table2[[#This Row],[Order Priority]]=Introduction!$B$42,1,0)</f>
        <v>0</v>
      </c>
      <c r="J1758" s="42">
        <f>IF(Table2[[#This Row],[Order Priority]]=Introduction!$B$43,1,0)</f>
        <v>1</v>
      </c>
      <c r="K1758" s="42">
        <f>IF(Table2[[#This Row],[Order Priority]]=Introduction!$B$44,1,0)</f>
        <v>0</v>
      </c>
      <c r="L1758" s="42">
        <f>IF(Table2[[#This Row],[Order Priority]]=Introduction!$B$45,1,0)</f>
        <v>0</v>
      </c>
      <c r="M1758" s="42">
        <f>IF(Table2[[#This Row],[Ship Mode]]=Introduction!$C$42,1,0)</f>
        <v>1</v>
      </c>
      <c r="N1758" s="41">
        <f>IF(Table2[[#This Row],[Ship Mode]]=Introduction!$C$44,1,0)</f>
        <v>0</v>
      </c>
      <c r="O1758" s="41">
        <f>IF(Table2[[#This Row],[Customer Segment]]=Introduction!$D$45,1,0)</f>
        <v>0</v>
      </c>
      <c r="P1758" s="41">
        <f>IF(Table2[[#This Row],[Customer Segment]]=Introduction!$D$42,1,0)</f>
        <v>1</v>
      </c>
      <c r="Q1758" s="41">
        <f>IF(Table2[[#This Row],[Customer Segment]]=Introduction!$D$44,1,0)</f>
        <v>0</v>
      </c>
      <c r="R1758" s="34">
        <v>605.82000000000005</v>
      </c>
      <c r="S17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1871.3281299221201</v>
      </c>
    </row>
    <row r="1759" spans="1:19" x14ac:dyDescent="0.2">
      <c r="A1759" s="1" t="s">
        <v>13</v>
      </c>
      <c r="B1759" s="1" t="s">
        <v>14</v>
      </c>
      <c r="C1759" s="1" t="s">
        <v>15</v>
      </c>
      <c r="D1759" s="39">
        <v>0.1</v>
      </c>
      <c r="E1759" s="39">
        <v>35.99</v>
      </c>
      <c r="F1759" s="39">
        <v>5</v>
      </c>
      <c r="G1759" s="39">
        <v>0.82</v>
      </c>
      <c r="H1759" s="39">
        <v>-277.20924000000002</v>
      </c>
      <c r="I1759" s="42">
        <f>IF(Table2[[#This Row],[Order Priority]]=Introduction!$B$42,1,0)</f>
        <v>0</v>
      </c>
      <c r="J1759" s="42">
        <f>IF(Table2[[#This Row],[Order Priority]]=Introduction!$B$43,1,0)</f>
        <v>1</v>
      </c>
      <c r="K1759" s="42">
        <f>IF(Table2[[#This Row],[Order Priority]]=Introduction!$B$44,1,0)</f>
        <v>0</v>
      </c>
      <c r="L1759" s="42">
        <f>IF(Table2[[#This Row],[Order Priority]]=Introduction!$B$45,1,0)</f>
        <v>0</v>
      </c>
      <c r="M1759" s="42">
        <f>IF(Table2[[#This Row],[Ship Mode]]=Introduction!$C$42,1,0)</f>
        <v>0</v>
      </c>
      <c r="N1759" s="41">
        <f>IF(Table2[[#This Row],[Ship Mode]]=Introduction!$C$44,1,0)</f>
        <v>1</v>
      </c>
      <c r="O1759" s="41">
        <f>IF(Table2[[#This Row],[Customer Segment]]=Introduction!$D$45,1,0)</f>
        <v>0</v>
      </c>
      <c r="P1759" s="41">
        <f>IF(Table2[[#This Row],[Customer Segment]]=Introduction!$D$42,1,0)</f>
        <v>1</v>
      </c>
      <c r="Q1759" s="41">
        <f>IF(Table2[[#This Row],[Customer Segment]]=Introduction!$D$44,1,0)</f>
        <v>0</v>
      </c>
      <c r="R1759" s="1">
        <v>1569</v>
      </c>
      <c r="S17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188.12322668686087</v>
      </c>
    </row>
    <row r="1760" spans="1:19" x14ac:dyDescent="0.2">
      <c r="A1760" s="1" t="s">
        <v>13</v>
      </c>
      <c r="B1760" s="1" t="s">
        <v>2</v>
      </c>
      <c r="C1760" s="1" t="s">
        <v>15</v>
      </c>
      <c r="D1760" s="37">
        <v>0.04</v>
      </c>
      <c r="E1760" s="37">
        <v>124.49</v>
      </c>
      <c r="F1760" s="37">
        <v>51.94</v>
      </c>
      <c r="G1760" s="37">
        <v>0.63</v>
      </c>
      <c r="H1760" s="37">
        <v>-93.064499999999995</v>
      </c>
      <c r="I1760" s="42">
        <f>IF(Table2[[#This Row],[Order Priority]]=Introduction!$B$42,1,0)</f>
        <v>0</v>
      </c>
      <c r="J1760" s="42">
        <f>IF(Table2[[#This Row],[Order Priority]]=Introduction!$B$43,1,0)</f>
        <v>1</v>
      </c>
      <c r="K1760" s="42">
        <f>IF(Table2[[#This Row],[Order Priority]]=Introduction!$B$44,1,0)</f>
        <v>0</v>
      </c>
      <c r="L1760" s="42">
        <f>IF(Table2[[#This Row],[Order Priority]]=Introduction!$B$45,1,0)</f>
        <v>0</v>
      </c>
      <c r="M1760" s="42">
        <f>IF(Table2[[#This Row],[Ship Mode]]=Introduction!$C$42,1,0)</f>
        <v>1</v>
      </c>
      <c r="N1760" s="41">
        <f>IF(Table2[[#This Row],[Ship Mode]]=Introduction!$C$44,1,0)</f>
        <v>0</v>
      </c>
      <c r="O1760" s="41">
        <f>IF(Table2[[#This Row],[Customer Segment]]=Introduction!$D$45,1,0)</f>
        <v>0</v>
      </c>
      <c r="P1760" s="41">
        <f>IF(Table2[[#This Row],[Customer Segment]]=Introduction!$D$42,1,0)</f>
        <v>1</v>
      </c>
      <c r="Q1760" s="41">
        <f>IF(Table2[[#This Row],[Customer Segment]]=Introduction!$D$44,1,0)</f>
        <v>0</v>
      </c>
      <c r="R1760" s="34">
        <v>151.46</v>
      </c>
      <c r="S17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2029.5268633776045</v>
      </c>
    </row>
    <row r="1761" spans="1:19" x14ac:dyDescent="0.2">
      <c r="A1761" s="1" t="s">
        <v>13</v>
      </c>
      <c r="B1761" s="1" t="s">
        <v>14</v>
      </c>
      <c r="C1761" s="1" t="s">
        <v>70</v>
      </c>
      <c r="D1761" s="39">
        <v>0</v>
      </c>
      <c r="E1761" s="39">
        <v>55.48</v>
      </c>
      <c r="F1761" s="39">
        <v>14.3</v>
      </c>
      <c r="G1761" s="39">
        <v>0.37</v>
      </c>
      <c r="H1761" s="39">
        <v>454.44779999999997</v>
      </c>
      <c r="I1761" s="42">
        <f>IF(Table2[[#This Row],[Order Priority]]=Introduction!$B$42,1,0)</f>
        <v>0</v>
      </c>
      <c r="J1761" s="42">
        <f>IF(Table2[[#This Row],[Order Priority]]=Introduction!$B$43,1,0)</f>
        <v>1</v>
      </c>
      <c r="K1761" s="42">
        <f>IF(Table2[[#This Row],[Order Priority]]=Introduction!$B$44,1,0)</f>
        <v>0</v>
      </c>
      <c r="L1761" s="42">
        <f>IF(Table2[[#This Row],[Order Priority]]=Introduction!$B$45,1,0)</f>
        <v>0</v>
      </c>
      <c r="M1761" s="42">
        <f>IF(Table2[[#This Row],[Ship Mode]]=Introduction!$C$42,1,0)</f>
        <v>0</v>
      </c>
      <c r="N1761" s="41">
        <f>IF(Table2[[#This Row],[Ship Mode]]=Introduction!$C$44,1,0)</f>
        <v>1</v>
      </c>
      <c r="O1761" s="41">
        <f>IF(Table2[[#This Row],[Customer Segment]]=Introduction!$D$45,1,0)</f>
        <v>0</v>
      </c>
      <c r="P1761" s="41">
        <f>IF(Table2[[#This Row],[Customer Segment]]=Introduction!$D$42,1,0)</f>
        <v>0</v>
      </c>
      <c r="Q1761" s="41">
        <f>IF(Table2[[#This Row],[Customer Segment]]=Introduction!$D$44,1,0)</f>
        <v>0</v>
      </c>
      <c r="R1761" s="1">
        <v>658.62</v>
      </c>
      <c r="S17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976.45724977019813</v>
      </c>
    </row>
    <row r="1762" spans="1:19" x14ac:dyDescent="0.2">
      <c r="A1762" s="1" t="s">
        <v>13</v>
      </c>
      <c r="B1762" s="1" t="s">
        <v>14</v>
      </c>
      <c r="C1762" s="1" t="s">
        <v>70</v>
      </c>
      <c r="D1762" s="37">
        <v>0.06</v>
      </c>
      <c r="E1762" s="37">
        <v>6.68</v>
      </c>
      <c r="F1762" s="37">
        <v>6.93</v>
      </c>
      <c r="G1762" s="37">
        <v>0.37</v>
      </c>
      <c r="H1762" s="37">
        <v>7.6245000000000003</v>
      </c>
      <c r="I1762" s="42">
        <f>IF(Table2[[#This Row],[Order Priority]]=Introduction!$B$42,1,0)</f>
        <v>0</v>
      </c>
      <c r="J1762" s="42">
        <f>IF(Table2[[#This Row],[Order Priority]]=Introduction!$B$43,1,0)</f>
        <v>1</v>
      </c>
      <c r="K1762" s="42">
        <f>IF(Table2[[#This Row],[Order Priority]]=Introduction!$B$44,1,0)</f>
        <v>0</v>
      </c>
      <c r="L1762" s="42">
        <f>IF(Table2[[#This Row],[Order Priority]]=Introduction!$B$45,1,0)</f>
        <v>0</v>
      </c>
      <c r="M1762" s="42">
        <f>IF(Table2[[#This Row],[Ship Mode]]=Introduction!$C$42,1,0)</f>
        <v>0</v>
      </c>
      <c r="N1762" s="41">
        <f>IF(Table2[[#This Row],[Ship Mode]]=Introduction!$C$44,1,0)</f>
        <v>1</v>
      </c>
      <c r="O1762" s="41">
        <f>IF(Table2[[#This Row],[Customer Segment]]=Introduction!$D$45,1,0)</f>
        <v>0</v>
      </c>
      <c r="P1762" s="41">
        <f>IF(Table2[[#This Row],[Customer Segment]]=Introduction!$D$42,1,0)</f>
        <v>0</v>
      </c>
      <c r="Q1762" s="41">
        <f>IF(Table2[[#This Row],[Customer Segment]]=Introduction!$D$44,1,0)</f>
        <v>0</v>
      </c>
      <c r="R1762" s="34">
        <v>91.92</v>
      </c>
      <c r="S17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122.64742027706788</v>
      </c>
    </row>
    <row r="1763" spans="1:19" x14ac:dyDescent="0.2">
      <c r="A1763" s="1" t="s">
        <v>23</v>
      </c>
      <c r="B1763" s="1" t="s">
        <v>2</v>
      </c>
      <c r="C1763" s="1" t="s">
        <v>3</v>
      </c>
      <c r="D1763" s="39">
        <v>0.04</v>
      </c>
      <c r="E1763" s="39">
        <v>130.97999999999999</v>
      </c>
      <c r="F1763" s="39">
        <v>54.74</v>
      </c>
      <c r="G1763" s="39">
        <v>0.69</v>
      </c>
      <c r="H1763" s="39">
        <v>-723.78399999999999</v>
      </c>
      <c r="I1763" s="42">
        <f>IF(Table2[[#This Row],[Order Priority]]=Introduction!$B$42,1,0)</f>
        <v>0</v>
      </c>
      <c r="J1763" s="42">
        <f>IF(Table2[[#This Row],[Order Priority]]=Introduction!$B$43,1,0)</f>
        <v>0</v>
      </c>
      <c r="K1763" s="42">
        <f>IF(Table2[[#This Row],[Order Priority]]=Introduction!$B$44,1,0)</f>
        <v>1</v>
      </c>
      <c r="L1763" s="42">
        <f>IF(Table2[[#This Row],[Order Priority]]=Introduction!$B$45,1,0)</f>
        <v>0</v>
      </c>
      <c r="M1763" s="42">
        <f>IF(Table2[[#This Row],[Ship Mode]]=Introduction!$C$42,1,0)</f>
        <v>1</v>
      </c>
      <c r="N1763" s="41">
        <f>IF(Table2[[#This Row],[Ship Mode]]=Introduction!$C$44,1,0)</f>
        <v>0</v>
      </c>
      <c r="O1763" s="41">
        <f>IF(Table2[[#This Row],[Customer Segment]]=Introduction!$D$45,1,0)</f>
        <v>1</v>
      </c>
      <c r="P1763" s="41">
        <f>IF(Table2[[#This Row],[Customer Segment]]=Introduction!$D$42,1,0)</f>
        <v>0</v>
      </c>
      <c r="Q1763" s="41">
        <f>IF(Table2[[#This Row],[Customer Segment]]=Introduction!$D$44,1,0)</f>
        <v>0</v>
      </c>
      <c r="R1763" s="1">
        <v>1781.66</v>
      </c>
      <c r="S17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1633.4053096334956</v>
      </c>
    </row>
    <row r="1764" spans="1:19" x14ac:dyDescent="0.2">
      <c r="A1764" s="1" t="s">
        <v>23</v>
      </c>
      <c r="B1764" s="1" t="s">
        <v>14</v>
      </c>
      <c r="C1764" s="1" t="s">
        <v>3</v>
      </c>
      <c r="D1764" s="37">
        <v>0.04</v>
      </c>
      <c r="E1764" s="37">
        <v>105.29</v>
      </c>
      <c r="F1764" s="37">
        <v>10.119999999999999</v>
      </c>
      <c r="G1764" s="37">
        <v>0.79</v>
      </c>
      <c r="H1764" s="37">
        <v>589.18799999999999</v>
      </c>
      <c r="I1764" s="42">
        <f>IF(Table2[[#This Row],[Order Priority]]=Introduction!$B$42,1,0)</f>
        <v>0</v>
      </c>
      <c r="J1764" s="42">
        <f>IF(Table2[[#This Row],[Order Priority]]=Introduction!$B$43,1,0)</f>
        <v>0</v>
      </c>
      <c r="K1764" s="42">
        <f>IF(Table2[[#This Row],[Order Priority]]=Introduction!$B$44,1,0)</f>
        <v>1</v>
      </c>
      <c r="L1764" s="42">
        <f>IF(Table2[[#This Row],[Order Priority]]=Introduction!$B$45,1,0)</f>
        <v>0</v>
      </c>
      <c r="M1764" s="42">
        <f>IF(Table2[[#This Row],[Ship Mode]]=Introduction!$C$42,1,0)</f>
        <v>0</v>
      </c>
      <c r="N1764" s="41">
        <f>IF(Table2[[#This Row],[Ship Mode]]=Introduction!$C$44,1,0)</f>
        <v>1</v>
      </c>
      <c r="O1764" s="41">
        <f>IF(Table2[[#This Row],[Customer Segment]]=Introduction!$D$45,1,0)</f>
        <v>1</v>
      </c>
      <c r="P1764" s="41">
        <f>IF(Table2[[#This Row],[Customer Segment]]=Introduction!$D$42,1,0)</f>
        <v>0</v>
      </c>
      <c r="Q1764" s="41">
        <f>IF(Table2[[#This Row],[Customer Segment]]=Introduction!$D$44,1,0)</f>
        <v>0</v>
      </c>
      <c r="R1764" s="34">
        <v>940.64</v>
      </c>
      <c r="S17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1550.8495507527098</v>
      </c>
    </row>
    <row r="1765" spans="1:19" x14ac:dyDescent="0.2">
      <c r="A1765" s="1" t="s">
        <v>23</v>
      </c>
      <c r="B1765" s="1" t="s">
        <v>2</v>
      </c>
      <c r="C1765" s="1" t="s">
        <v>3</v>
      </c>
      <c r="D1765" s="39">
        <v>7.0000000000000007E-2</v>
      </c>
      <c r="E1765" s="39">
        <v>31.76</v>
      </c>
      <c r="F1765" s="39">
        <v>45.51</v>
      </c>
      <c r="G1765" s="39">
        <v>0.65</v>
      </c>
      <c r="H1765" s="39">
        <v>-1314.992</v>
      </c>
      <c r="I1765" s="42">
        <f>IF(Table2[[#This Row],[Order Priority]]=Introduction!$B$42,1,0)</f>
        <v>0</v>
      </c>
      <c r="J1765" s="42">
        <f>IF(Table2[[#This Row],[Order Priority]]=Introduction!$B$43,1,0)</f>
        <v>0</v>
      </c>
      <c r="K1765" s="42">
        <f>IF(Table2[[#This Row],[Order Priority]]=Introduction!$B$44,1,0)</f>
        <v>1</v>
      </c>
      <c r="L1765" s="42">
        <f>IF(Table2[[#This Row],[Order Priority]]=Introduction!$B$45,1,0)</f>
        <v>0</v>
      </c>
      <c r="M1765" s="42">
        <f>IF(Table2[[#This Row],[Ship Mode]]=Introduction!$C$42,1,0)</f>
        <v>1</v>
      </c>
      <c r="N1765" s="41">
        <f>IF(Table2[[#This Row],[Ship Mode]]=Introduction!$C$44,1,0)</f>
        <v>0</v>
      </c>
      <c r="O1765" s="41">
        <f>IF(Table2[[#This Row],[Customer Segment]]=Introduction!$D$45,1,0)</f>
        <v>1</v>
      </c>
      <c r="P1765" s="41">
        <f>IF(Table2[[#This Row],[Customer Segment]]=Introduction!$D$42,1,0)</f>
        <v>0</v>
      </c>
      <c r="Q1765" s="41">
        <f>IF(Table2[[#This Row],[Customer Segment]]=Introduction!$D$44,1,0)</f>
        <v>0</v>
      </c>
      <c r="R1765" s="1">
        <v>439.27</v>
      </c>
      <c r="S17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408.9357505385222</v>
      </c>
    </row>
    <row r="1766" spans="1:19" x14ac:dyDescent="0.2">
      <c r="A1766" s="1" t="s">
        <v>23</v>
      </c>
      <c r="B1766" s="1" t="s">
        <v>14</v>
      </c>
      <c r="C1766" s="1" t="s">
        <v>70</v>
      </c>
      <c r="D1766" s="37">
        <v>7.0000000000000007E-2</v>
      </c>
      <c r="E1766" s="37">
        <v>35.44</v>
      </c>
      <c r="F1766" s="37">
        <v>7.5</v>
      </c>
      <c r="G1766" s="37">
        <v>0.38</v>
      </c>
      <c r="H1766" s="37">
        <v>262.2</v>
      </c>
      <c r="I1766" s="42">
        <f>IF(Table2[[#This Row],[Order Priority]]=Introduction!$B$42,1,0)</f>
        <v>0</v>
      </c>
      <c r="J1766" s="42">
        <f>IF(Table2[[#This Row],[Order Priority]]=Introduction!$B$43,1,0)</f>
        <v>0</v>
      </c>
      <c r="K1766" s="42">
        <f>IF(Table2[[#This Row],[Order Priority]]=Introduction!$B$44,1,0)</f>
        <v>1</v>
      </c>
      <c r="L1766" s="42">
        <f>IF(Table2[[#This Row],[Order Priority]]=Introduction!$B$45,1,0)</f>
        <v>0</v>
      </c>
      <c r="M1766" s="42">
        <f>IF(Table2[[#This Row],[Ship Mode]]=Introduction!$C$42,1,0)</f>
        <v>0</v>
      </c>
      <c r="N1766" s="41">
        <f>IF(Table2[[#This Row],[Ship Mode]]=Introduction!$C$44,1,0)</f>
        <v>1</v>
      </c>
      <c r="O1766" s="41">
        <f>IF(Table2[[#This Row],[Customer Segment]]=Introduction!$D$45,1,0)</f>
        <v>0</v>
      </c>
      <c r="P1766" s="41">
        <f>IF(Table2[[#This Row],[Customer Segment]]=Introduction!$D$42,1,0)</f>
        <v>0</v>
      </c>
      <c r="Q1766" s="41">
        <f>IF(Table2[[#This Row],[Customer Segment]]=Introduction!$D$44,1,0)</f>
        <v>0</v>
      </c>
      <c r="R1766" s="34">
        <v>380</v>
      </c>
      <c r="S17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573.16407271477112</v>
      </c>
    </row>
    <row r="1767" spans="1:19" x14ac:dyDescent="0.2">
      <c r="A1767" s="1" t="s">
        <v>92</v>
      </c>
      <c r="B1767" s="1" t="s">
        <v>2</v>
      </c>
      <c r="C1767" s="1" t="s">
        <v>70</v>
      </c>
      <c r="D1767" s="39">
        <v>0.06</v>
      </c>
      <c r="E1767" s="39">
        <v>549.99</v>
      </c>
      <c r="F1767" s="39">
        <v>49</v>
      </c>
      <c r="G1767" s="39">
        <v>0.35</v>
      </c>
      <c r="H1767" s="39">
        <v>4637.4071999999996</v>
      </c>
      <c r="I1767" s="42">
        <f>IF(Table2[[#This Row],[Order Priority]]=Introduction!$B$42,1,0)</f>
        <v>0</v>
      </c>
      <c r="J1767" s="42">
        <f>IF(Table2[[#This Row],[Order Priority]]=Introduction!$B$43,1,0)</f>
        <v>0</v>
      </c>
      <c r="K1767" s="42">
        <f>IF(Table2[[#This Row],[Order Priority]]=Introduction!$B$44,1,0)</f>
        <v>0</v>
      </c>
      <c r="L1767" s="42">
        <f>IF(Table2[[#This Row],[Order Priority]]=Introduction!$B$45,1,0)</f>
        <v>1</v>
      </c>
      <c r="M1767" s="42">
        <f>IF(Table2[[#This Row],[Ship Mode]]=Introduction!$C$42,1,0)</f>
        <v>1</v>
      </c>
      <c r="N1767" s="41">
        <f>IF(Table2[[#This Row],[Ship Mode]]=Introduction!$C$44,1,0)</f>
        <v>0</v>
      </c>
      <c r="O1767" s="41">
        <f>IF(Table2[[#This Row],[Customer Segment]]=Introduction!$D$45,1,0)</f>
        <v>0</v>
      </c>
      <c r="P1767" s="41">
        <f>IF(Table2[[#This Row],[Customer Segment]]=Introduction!$D$42,1,0)</f>
        <v>0</v>
      </c>
      <c r="Q1767" s="41">
        <f>IF(Table2[[#This Row],[Customer Segment]]=Introduction!$D$44,1,0)</f>
        <v>0</v>
      </c>
      <c r="R1767" s="1">
        <v>6720.88</v>
      </c>
      <c r="S17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7923.7971662789951</v>
      </c>
    </row>
    <row r="1768" spans="1:19" x14ac:dyDescent="0.2">
      <c r="A1768" s="1" t="s">
        <v>92</v>
      </c>
      <c r="B1768" s="1" t="s">
        <v>63</v>
      </c>
      <c r="C1768" s="1" t="s">
        <v>70</v>
      </c>
      <c r="D1768" s="37">
        <v>0.08</v>
      </c>
      <c r="E1768" s="37">
        <v>115.99</v>
      </c>
      <c r="F1768" s="37">
        <v>5.99</v>
      </c>
      <c r="G1768" s="37">
        <v>0.56999999999999995</v>
      </c>
      <c r="H1768" s="37">
        <v>-239.54150000000001</v>
      </c>
      <c r="I1768" s="42">
        <f>IF(Table2[[#This Row],[Order Priority]]=Introduction!$B$42,1,0)</f>
        <v>0</v>
      </c>
      <c r="J1768" s="42">
        <f>IF(Table2[[#This Row],[Order Priority]]=Introduction!$B$43,1,0)</f>
        <v>0</v>
      </c>
      <c r="K1768" s="42">
        <f>IF(Table2[[#This Row],[Order Priority]]=Introduction!$B$44,1,0)</f>
        <v>0</v>
      </c>
      <c r="L1768" s="42">
        <f>IF(Table2[[#This Row],[Order Priority]]=Introduction!$B$45,1,0)</f>
        <v>1</v>
      </c>
      <c r="M1768" s="42">
        <f>IF(Table2[[#This Row],[Ship Mode]]=Introduction!$C$42,1,0)</f>
        <v>0</v>
      </c>
      <c r="N1768" s="41">
        <f>IF(Table2[[#This Row],[Ship Mode]]=Introduction!$C$44,1,0)</f>
        <v>0</v>
      </c>
      <c r="O1768" s="41">
        <f>IF(Table2[[#This Row],[Customer Segment]]=Introduction!$D$45,1,0)</f>
        <v>0</v>
      </c>
      <c r="P1768" s="41">
        <f>IF(Table2[[#This Row],[Customer Segment]]=Introduction!$D$42,1,0)</f>
        <v>0</v>
      </c>
      <c r="Q1768" s="41">
        <f>IF(Table2[[#This Row],[Customer Segment]]=Introduction!$D$44,1,0)</f>
        <v>0</v>
      </c>
      <c r="R1768" s="34">
        <v>102.21</v>
      </c>
      <c r="S17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272.1052076279567</v>
      </c>
    </row>
    <row r="1769" spans="1:19" x14ac:dyDescent="0.2">
      <c r="A1769" s="1" t="s">
        <v>1</v>
      </c>
      <c r="B1769" s="1" t="s">
        <v>63</v>
      </c>
      <c r="C1769" s="1" t="s">
        <v>3</v>
      </c>
      <c r="D1769" s="39">
        <v>0.06</v>
      </c>
      <c r="E1769" s="39">
        <v>4.91</v>
      </c>
      <c r="F1769" s="39">
        <v>5.68</v>
      </c>
      <c r="G1769" s="39">
        <v>0.36</v>
      </c>
      <c r="H1769" s="39">
        <v>-31.68825</v>
      </c>
      <c r="I1769" s="42">
        <f>IF(Table2[[#This Row],[Order Priority]]=Introduction!$B$42,1,0)</f>
        <v>1</v>
      </c>
      <c r="J1769" s="42">
        <f>IF(Table2[[#This Row],[Order Priority]]=Introduction!$B$43,1,0)</f>
        <v>0</v>
      </c>
      <c r="K1769" s="42">
        <f>IF(Table2[[#This Row],[Order Priority]]=Introduction!$B$44,1,0)</f>
        <v>0</v>
      </c>
      <c r="L1769" s="42">
        <f>IF(Table2[[#This Row],[Order Priority]]=Introduction!$B$45,1,0)</f>
        <v>0</v>
      </c>
      <c r="M1769" s="42">
        <f>IF(Table2[[#This Row],[Ship Mode]]=Introduction!$C$42,1,0)</f>
        <v>0</v>
      </c>
      <c r="N1769" s="41">
        <f>IF(Table2[[#This Row],[Ship Mode]]=Introduction!$C$44,1,0)</f>
        <v>0</v>
      </c>
      <c r="O1769" s="41">
        <f>IF(Table2[[#This Row],[Customer Segment]]=Introduction!$D$45,1,0)</f>
        <v>1</v>
      </c>
      <c r="P1769" s="41">
        <f>IF(Table2[[#This Row],[Customer Segment]]=Introduction!$D$42,1,0)</f>
        <v>0</v>
      </c>
      <c r="Q1769" s="41">
        <f>IF(Table2[[#This Row],[Customer Segment]]=Introduction!$D$44,1,0)</f>
        <v>0</v>
      </c>
      <c r="R1769" s="1">
        <v>53.89</v>
      </c>
      <c r="S17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235.23061435841237</v>
      </c>
    </row>
    <row r="1770" spans="1:19" x14ac:dyDescent="0.2">
      <c r="A1770" s="1" t="s">
        <v>1</v>
      </c>
      <c r="B1770" s="1" t="s">
        <v>63</v>
      </c>
      <c r="C1770" s="1" t="s">
        <v>3</v>
      </c>
      <c r="D1770" s="37">
        <v>7.0000000000000007E-2</v>
      </c>
      <c r="E1770" s="37">
        <v>48.94</v>
      </c>
      <c r="F1770" s="37">
        <v>5.86</v>
      </c>
      <c r="G1770" s="37">
        <v>0.35</v>
      </c>
      <c r="H1770" s="37">
        <v>690.7038</v>
      </c>
      <c r="I1770" s="42">
        <f>IF(Table2[[#This Row],[Order Priority]]=Introduction!$B$42,1,0)</f>
        <v>1</v>
      </c>
      <c r="J1770" s="42">
        <f>IF(Table2[[#This Row],[Order Priority]]=Introduction!$B$43,1,0)</f>
        <v>0</v>
      </c>
      <c r="K1770" s="42">
        <f>IF(Table2[[#This Row],[Order Priority]]=Introduction!$B$44,1,0)</f>
        <v>0</v>
      </c>
      <c r="L1770" s="42">
        <f>IF(Table2[[#This Row],[Order Priority]]=Introduction!$B$45,1,0)</f>
        <v>0</v>
      </c>
      <c r="M1770" s="42">
        <f>IF(Table2[[#This Row],[Ship Mode]]=Introduction!$C$42,1,0)</f>
        <v>0</v>
      </c>
      <c r="N1770" s="41">
        <f>IF(Table2[[#This Row],[Ship Mode]]=Introduction!$C$44,1,0)</f>
        <v>0</v>
      </c>
      <c r="O1770" s="41">
        <f>IF(Table2[[#This Row],[Customer Segment]]=Introduction!$D$45,1,0)</f>
        <v>1</v>
      </c>
      <c r="P1770" s="41">
        <f>IF(Table2[[#This Row],[Customer Segment]]=Introduction!$D$42,1,0)</f>
        <v>0</v>
      </c>
      <c r="Q1770" s="41">
        <f>IF(Table2[[#This Row],[Customer Segment]]=Introduction!$D$44,1,0)</f>
        <v>0</v>
      </c>
      <c r="R1770" s="34">
        <v>1001.02</v>
      </c>
      <c r="S17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1102.9872312188286</v>
      </c>
    </row>
    <row r="1771" spans="1:19" x14ac:dyDescent="0.2">
      <c r="A1771" s="1" t="s">
        <v>13</v>
      </c>
      <c r="B1771" s="1" t="s">
        <v>14</v>
      </c>
      <c r="C1771" s="1" t="s">
        <v>47</v>
      </c>
      <c r="D1771" s="39">
        <v>0.08</v>
      </c>
      <c r="E1771" s="39">
        <v>17.149999999999999</v>
      </c>
      <c r="F1771" s="39">
        <v>4.96</v>
      </c>
      <c r="G1771" s="39">
        <v>0.57999999999999996</v>
      </c>
      <c r="H1771" s="39">
        <v>33.659999999999997</v>
      </c>
      <c r="I1771" s="42">
        <f>IF(Table2[[#This Row],[Order Priority]]=Introduction!$B$42,1,0)</f>
        <v>0</v>
      </c>
      <c r="J1771" s="42">
        <f>IF(Table2[[#This Row],[Order Priority]]=Introduction!$B$43,1,0)</f>
        <v>1</v>
      </c>
      <c r="K1771" s="42">
        <f>IF(Table2[[#This Row],[Order Priority]]=Introduction!$B$44,1,0)</f>
        <v>0</v>
      </c>
      <c r="L1771" s="42">
        <f>IF(Table2[[#This Row],[Order Priority]]=Introduction!$B$45,1,0)</f>
        <v>0</v>
      </c>
      <c r="M1771" s="42">
        <f>IF(Table2[[#This Row],[Ship Mode]]=Introduction!$C$42,1,0)</f>
        <v>0</v>
      </c>
      <c r="N1771" s="41">
        <f>IF(Table2[[#This Row],[Ship Mode]]=Introduction!$C$44,1,0)</f>
        <v>1</v>
      </c>
      <c r="O1771" s="41">
        <f>IF(Table2[[#This Row],[Customer Segment]]=Introduction!$D$45,1,0)</f>
        <v>0</v>
      </c>
      <c r="P1771" s="41">
        <f>IF(Table2[[#This Row],[Customer Segment]]=Introduction!$D$42,1,0)</f>
        <v>0</v>
      </c>
      <c r="Q1771" s="41">
        <f>IF(Table2[[#This Row],[Customer Segment]]=Introduction!$D$44,1,0)</f>
        <v>1</v>
      </c>
      <c r="R1771" s="1">
        <v>200.61</v>
      </c>
      <c r="S17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319.43423105473084</v>
      </c>
    </row>
    <row r="1772" spans="1:19" x14ac:dyDescent="0.2">
      <c r="A1772" s="1" t="s">
        <v>13</v>
      </c>
      <c r="B1772" s="1" t="s">
        <v>14</v>
      </c>
      <c r="C1772" s="1" t="s">
        <v>70</v>
      </c>
      <c r="D1772" s="37">
        <v>7.0000000000000007E-2</v>
      </c>
      <c r="E1772" s="37">
        <v>177.98</v>
      </c>
      <c r="F1772" s="37">
        <v>0.99</v>
      </c>
      <c r="G1772" s="37">
        <v>0.56000000000000005</v>
      </c>
      <c r="H1772" s="37">
        <v>-191.548</v>
      </c>
      <c r="I1772" s="42">
        <f>IF(Table2[[#This Row],[Order Priority]]=Introduction!$B$42,1,0)</f>
        <v>0</v>
      </c>
      <c r="J1772" s="42">
        <f>IF(Table2[[#This Row],[Order Priority]]=Introduction!$B$43,1,0)</f>
        <v>1</v>
      </c>
      <c r="K1772" s="42">
        <f>IF(Table2[[#This Row],[Order Priority]]=Introduction!$B$44,1,0)</f>
        <v>0</v>
      </c>
      <c r="L1772" s="42">
        <f>IF(Table2[[#This Row],[Order Priority]]=Introduction!$B$45,1,0)</f>
        <v>0</v>
      </c>
      <c r="M1772" s="42">
        <f>IF(Table2[[#This Row],[Ship Mode]]=Introduction!$C$42,1,0)</f>
        <v>0</v>
      </c>
      <c r="N1772" s="41">
        <f>IF(Table2[[#This Row],[Ship Mode]]=Introduction!$C$44,1,0)</f>
        <v>1</v>
      </c>
      <c r="O1772" s="41">
        <f>IF(Table2[[#This Row],[Customer Segment]]=Introduction!$D$45,1,0)</f>
        <v>0</v>
      </c>
      <c r="P1772" s="41">
        <f>IF(Table2[[#This Row],[Customer Segment]]=Introduction!$D$42,1,0)</f>
        <v>0</v>
      </c>
      <c r="Q1772" s="41">
        <f>IF(Table2[[#This Row],[Customer Segment]]=Introduction!$D$44,1,0)</f>
        <v>0</v>
      </c>
      <c r="R1772" s="34">
        <v>536.29</v>
      </c>
      <c r="S17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442.54147252090115</v>
      </c>
    </row>
    <row r="1773" spans="1:19" x14ac:dyDescent="0.2">
      <c r="A1773" s="1" t="s">
        <v>23</v>
      </c>
      <c r="B1773" s="1" t="s">
        <v>14</v>
      </c>
      <c r="C1773" s="1" t="s">
        <v>70</v>
      </c>
      <c r="D1773" s="39">
        <v>0.03</v>
      </c>
      <c r="E1773" s="39">
        <v>30.98</v>
      </c>
      <c r="F1773" s="39">
        <v>6.5</v>
      </c>
      <c r="G1773" s="39">
        <v>0.79</v>
      </c>
      <c r="H1773" s="39">
        <v>-144.19999999999999</v>
      </c>
      <c r="I1773" s="42">
        <f>IF(Table2[[#This Row],[Order Priority]]=Introduction!$B$42,1,0)</f>
        <v>0</v>
      </c>
      <c r="J1773" s="42">
        <f>IF(Table2[[#This Row],[Order Priority]]=Introduction!$B$43,1,0)</f>
        <v>0</v>
      </c>
      <c r="K1773" s="42">
        <f>IF(Table2[[#This Row],[Order Priority]]=Introduction!$B$44,1,0)</f>
        <v>1</v>
      </c>
      <c r="L1773" s="42">
        <f>IF(Table2[[#This Row],[Order Priority]]=Introduction!$B$45,1,0)</f>
        <v>0</v>
      </c>
      <c r="M1773" s="42">
        <f>IF(Table2[[#This Row],[Ship Mode]]=Introduction!$C$42,1,0)</f>
        <v>0</v>
      </c>
      <c r="N1773" s="41">
        <f>IF(Table2[[#This Row],[Ship Mode]]=Introduction!$C$44,1,0)</f>
        <v>1</v>
      </c>
      <c r="O1773" s="41">
        <f>IF(Table2[[#This Row],[Customer Segment]]=Introduction!$D$45,1,0)</f>
        <v>0</v>
      </c>
      <c r="P1773" s="41">
        <f>IF(Table2[[#This Row],[Customer Segment]]=Introduction!$D$42,1,0)</f>
        <v>0</v>
      </c>
      <c r="Q1773" s="41">
        <f>IF(Table2[[#This Row],[Customer Segment]]=Introduction!$D$44,1,0)</f>
        <v>0</v>
      </c>
      <c r="R1773" s="1">
        <v>1332.09</v>
      </c>
      <c r="S17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482.60565151226285</v>
      </c>
    </row>
    <row r="1774" spans="1:19" x14ac:dyDescent="0.2">
      <c r="A1774" s="1" t="s">
        <v>23</v>
      </c>
      <c r="B1774" s="1" t="s">
        <v>14</v>
      </c>
      <c r="C1774" s="1" t="s">
        <v>70</v>
      </c>
      <c r="D1774" s="37">
        <v>0.03</v>
      </c>
      <c r="E1774" s="37">
        <v>30.98</v>
      </c>
      <c r="F1774" s="37">
        <v>6.5</v>
      </c>
      <c r="G1774" s="37">
        <v>0.79</v>
      </c>
      <c r="H1774" s="37">
        <v>-115.36</v>
      </c>
      <c r="I1774" s="42">
        <f>IF(Table2[[#This Row],[Order Priority]]=Introduction!$B$42,1,0)</f>
        <v>0</v>
      </c>
      <c r="J1774" s="42">
        <f>IF(Table2[[#This Row],[Order Priority]]=Introduction!$B$43,1,0)</f>
        <v>0</v>
      </c>
      <c r="K1774" s="42">
        <f>IF(Table2[[#This Row],[Order Priority]]=Introduction!$B$44,1,0)</f>
        <v>1</v>
      </c>
      <c r="L1774" s="42">
        <f>IF(Table2[[#This Row],[Order Priority]]=Introduction!$B$45,1,0)</f>
        <v>0</v>
      </c>
      <c r="M1774" s="42">
        <f>IF(Table2[[#This Row],[Ship Mode]]=Introduction!$C$42,1,0)</f>
        <v>0</v>
      </c>
      <c r="N1774" s="41">
        <f>IF(Table2[[#This Row],[Ship Mode]]=Introduction!$C$44,1,0)</f>
        <v>1</v>
      </c>
      <c r="O1774" s="41">
        <f>IF(Table2[[#This Row],[Customer Segment]]=Introduction!$D$45,1,0)</f>
        <v>0</v>
      </c>
      <c r="P1774" s="41">
        <f>IF(Table2[[#This Row],[Customer Segment]]=Introduction!$D$42,1,0)</f>
        <v>0</v>
      </c>
      <c r="Q1774" s="41">
        <f>IF(Table2[[#This Row],[Customer Segment]]=Introduction!$D$44,1,0)</f>
        <v>0</v>
      </c>
      <c r="R1774" s="34">
        <v>333.02</v>
      </c>
      <c r="S17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512.13855334577022</v>
      </c>
    </row>
    <row r="1775" spans="1:19" x14ac:dyDescent="0.2">
      <c r="A1775" s="1" t="s">
        <v>23</v>
      </c>
      <c r="B1775" s="1" t="s">
        <v>14</v>
      </c>
      <c r="C1775" s="1" t="s">
        <v>3</v>
      </c>
      <c r="D1775" s="39">
        <v>0</v>
      </c>
      <c r="E1775" s="39">
        <v>85.99</v>
      </c>
      <c r="F1775" s="39">
        <v>0.99</v>
      </c>
      <c r="G1775" s="39">
        <v>0.85</v>
      </c>
      <c r="H1775" s="39">
        <v>-138.0368</v>
      </c>
      <c r="I1775" s="42">
        <f>IF(Table2[[#This Row],[Order Priority]]=Introduction!$B$42,1,0)</f>
        <v>0</v>
      </c>
      <c r="J1775" s="42">
        <f>IF(Table2[[#This Row],[Order Priority]]=Introduction!$B$43,1,0)</f>
        <v>0</v>
      </c>
      <c r="K1775" s="42">
        <f>IF(Table2[[#This Row],[Order Priority]]=Introduction!$B$44,1,0)</f>
        <v>1</v>
      </c>
      <c r="L1775" s="42">
        <f>IF(Table2[[#This Row],[Order Priority]]=Introduction!$B$45,1,0)</f>
        <v>0</v>
      </c>
      <c r="M1775" s="42">
        <f>IF(Table2[[#This Row],[Ship Mode]]=Introduction!$C$42,1,0)</f>
        <v>0</v>
      </c>
      <c r="N1775" s="41">
        <f>IF(Table2[[#This Row],[Ship Mode]]=Introduction!$C$44,1,0)</f>
        <v>1</v>
      </c>
      <c r="O1775" s="41">
        <f>IF(Table2[[#This Row],[Customer Segment]]=Introduction!$D$45,1,0)</f>
        <v>1</v>
      </c>
      <c r="P1775" s="41">
        <f>IF(Table2[[#This Row],[Customer Segment]]=Introduction!$D$42,1,0)</f>
        <v>0</v>
      </c>
      <c r="Q1775" s="41">
        <f>IF(Table2[[#This Row],[Customer Segment]]=Introduction!$D$44,1,0)</f>
        <v>0</v>
      </c>
      <c r="R1775" s="1">
        <v>464.86</v>
      </c>
      <c r="S17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569.63972811383758</v>
      </c>
    </row>
    <row r="1776" spans="1:19" x14ac:dyDescent="0.2">
      <c r="A1776" s="1" t="s">
        <v>46</v>
      </c>
      <c r="B1776" s="1" t="s">
        <v>2</v>
      </c>
      <c r="C1776" s="1" t="s">
        <v>47</v>
      </c>
      <c r="D1776" s="37">
        <v>0.02</v>
      </c>
      <c r="E1776" s="37">
        <v>500.98</v>
      </c>
      <c r="F1776" s="37">
        <v>26</v>
      </c>
      <c r="G1776" s="37">
        <v>0.6</v>
      </c>
      <c r="H1776" s="37">
        <v>4390.3665000000001</v>
      </c>
      <c r="I1776" s="42">
        <f>IF(Table2[[#This Row],[Order Priority]]=Introduction!$B$42,1,0)</f>
        <v>0</v>
      </c>
      <c r="J1776" s="42">
        <f>IF(Table2[[#This Row],[Order Priority]]=Introduction!$B$43,1,0)</f>
        <v>0</v>
      </c>
      <c r="K1776" s="42">
        <f>IF(Table2[[#This Row],[Order Priority]]=Introduction!$B$44,1,0)</f>
        <v>0</v>
      </c>
      <c r="L1776" s="42">
        <f>IF(Table2[[#This Row],[Order Priority]]=Introduction!$B$45,1,0)</f>
        <v>0</v>
      </c>
      <c r="M1776" s="42">
        <f>IF(Table2[[#This Row],[Ship Mode]]=Introduction!$C$42,1,0)</f>
        <v>1</v>
      </c>
      <c r="N1776" s="41">
        <f>IF(Table2[[#This Row],[Ship Mode]]=Introduction!$C$44,1,0)</f>
        <v>0</v>
      </c>
      <c r="O1776" s="41">
        <f>IF(Table2[[#This Row],[Customer Segment]]=Introduction!$D$45,1,0)</f>
        <v>0</v>
      </c>
      <c r="P1776" s="41">
        <f>IF(Table2[[#This Row],[Customer Segment]]=Introduction!$D$42,1,0)</f>
        <v>0</v>
      </c>
      <c r="Q1776" s="41">
        <f>IF(Table2[[#This Row],[Customer Segment]]=Introduction!$D$44,1,0)</f>
        <v>1</v>
      </c>
      <c r="R1776" s="34">
        <v>6362.85</v>
      </c>
      <c r="S17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7334.4939948180236</v>
      </c>
    </row>
    <row r="1777" spans="1:19" x14ac:dyDescent="0.2">
      <c r="A1777" s="1" t="s">
        <v>1</v>
      </c>
      <c r="B1777" s="1" t="s">
        <v>14</v>
      </c>
      <c r="C1777" s="1" t="s">
        <v>47</v>
      </c>
      <c r="D1777" s="39">
        <v>0.02</v>
      </c>
      <c r="E1777" s="39">
        <v>209.84</v>
      </c>
      <c r="F1777" s="39">
        <v>21.21</v>
      </c>
      <c r="G1777" s="39">
        <v>0.59</v>
      </c>
      <c r="H1777" s="39">
        <v>2593.14</v>
      </c>
      <c r="I1777" s="42">
        <f>IF(Table2[[#This Row],[Order Priority]]=Introduction!$B$42,1,0)</f>
        <v>1</v>
      </c>
      <c r="J1777" s="42">
        <f>IF(Table2[[#This Row],[Order Priority]]=Introduction!$B$43,1,0)</f>
        <v>0</v>
      </c>
      <c r="K1777" s="42">
        <f>IF(Table2[[#This Row],[Order Priority]]=Introduction!$B$44,1,0)</f>
        <v>0</v>
      </c>
      <c r="L1777" s="42">
        <f>IF(Table2[[#This Row],[Order Priority]]=Introduction!$B$45,1,0)</f>
        <v>0</v>
      </c>
      <c r="M1777" s="42">
        <f>IF(Table2[[#This Row],[Ship Mode]]=Introduction!$C$42,1,0)</f>
        <v>0</v>
      </c>
      <c r="N1777" s="41">
        <f>IF(Table2[[#This Row],[Ship Mode]]=Introduction!$C$44,1,0)</f>
        <v>1</v>
      </c>
      <c r="O1777" s="41">
        <f>IF(Table2[[#This Row],[Customer Segment]]=Introduction!$D$45,1,0)</f>
        <v>0</v>
      </c>
      <c r="P1777" s="41">
        <f>IF(Table2[[#This Row],[Customer Segment]]=Introduction!$D$42,1,0)</f>
        <v>0</v>
      </c>
      <c r="Q1777" s="41">
        <f>IF(Table2[[#This Row],[Customer Segment]]=Introduction!$D$44,1,0)</f>
        <v>1</v>
      </c>
      <c r="R1777" s="1">
        <v>13546.94</v>
      </c>
      <c r="S17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4333.7404078108011</v>
      </c>
    </row>
    <row r="1778" spans="1:19" x14ac:dyDescent="0.2">
      <c r="A1778" s="1" t="s">
        <v>1</v>
      </c>
      <c r="B1778" s="1" t="s">
        <v>14</v>
      </c>
      <c r="C1778" s="1" t="s">
        <v>47</v>
      </c>
      <c r="D1778" s="37">
        <v>0.01</v>
      </c>
      <c r="E1778" s="37">
        <v>194.3</v>
      </c>
      <c r="F1778" s="37">
        <v>11.54</v>
      </c>
      <c r="G1778" s="37">
        <v>0.59</v>
      </c>
      <c r="H1778" s="37">
        <v>1162.76</v>
      </c>
      <c r="I1778" s="42">
        <f>IF(Table2[[#This Row],[Order Priority]]=Introduction!$B$42,1,0)</f>
        <v>1</v>
      </c>
      <c r="J1778" s="42">
        <f>IF(Table2[[#This Row],[Order Priority]]=Introduction!$B$43,1,0)</f>
        <v>0</v>
      </c>
      <c r="K1778" s="42">
        <f>IF(Table2[[#This Row],[Order Priority]]=Introduction!$B$44,1,0)</f>
        <v>0</v>
      </c>
      <c r="L1778" s="42">
        <f>IF(Table2[[#This Row],[Order Priority]]=Introduction!$B$45,1,0)</f>
        <v>0</v>
      </c>
      <c r="M1778" s="42">
        <f>IF(Table2[[#This Row],[Ship Mode]]=Introduction!$C$42,1,0)</f>
        <v>0</v>
      </c>
      <c r="N1778" s="41">
        <f>IF(Table2[[#This Row],[Ship Mode]]=Introduction!$C$44,1,0)</f>
        <v>1</v>
      </c>
      <c r="O1778" s="41">
        <f>IF(Table2[[#This Row],[Customer Segment]]=Introduction!$D$45,1,0)</f>
        <v>0</v>
      </c>
      <c r="P1778" s="41">
        <f>IF(Table2[[#This Row],[Customer Segment]]=Introduction!$D$42,1,0)</f>
        <v>0</v>
      </c>
      <c r="Q1778" s="41">
        <f>IF(Table2[[#This Row],[Customer Segment]]=Introduction!$D$44,1,0)</f>
        <v>1</v>
      </c>
      <c r="R1778" s="34">
        <v>6401.65</v>
      </c>
      <c r="S17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2559.6408683708555</v>
      </c>
    </row>
    <row r="1779" spans="1:19" x14ac:dyDescent="0.2">
      <c r="A1779" s="1" t="s">
        <v>1</v>
      </c>
      <c r="B1779" s="1" t="s">
        <v>14</v>
      </c>
      <c r="C1779" s="1" t="s">
        <v>15</v>
      </c>
      <c r="D1779" s="39">
        <v>0.06</v>
      </c>
      <c r="E1779" s="39">
        <v>55.48</v>
      </c>
      <c r="F1779" s="39">
        <v>4.8499999999999996</v>
      </c>
      <c r="G1779" s="39">
        <v>0.37</v>
      </c>
      <c r="H1779" s="39">
        <v>711.05190000000005</v>
      </c>
      <c r="I1779" s="42">
        <f>IF(Table2[[#This Row],[Order Priority]]=Introduction!$B$42,1,0)</f>
        <v>1</v>
      </c>
      <c r="J1779" s="42">
        <f>IF(Table2[[#This Row],[Order Priority]]=Introduction!$B$43,1,0)</f>
        <v>0</v>
      </c>
      <c r="K1779" s="42">
        <f>IF(Table2[[#This Row],[Order Priority]]=Introduction!$B$44,1,0)</f>
        <v>0</v>
      </c>
      <c r="L1779" s="42">
        <f>IF(Table2[[#This Row],[Order Priority]]=Introduction!$B$45,1,0)</f>
        <v>0</v>
      </c>
      <c r="M1779" s="42">
        <f>IF(Table2[[#This Row],[Ship Mode]]=Introduction!$C$42,1,0)</f>
        <v>0</v>
      </c>
      <c r="N1779" s="41">
        <f>IF(Table2[[#This Row],[Ship Mode]]=Introduction!$C$44,1,0)</f>
        <v>1</v>
      </c>
      <c r="O1779" s="41">
        <f>IF(Table2[[#This Row],[Customer Segment]]=Introduction!$D$45,1,0)</f>
        <v>0</v>
      </c>
      <c r="P1779" s="41">
        <f>IF(Table2[[#This Row],[Customer Segment]]=Introduction!$D$42,1,0)</f>
        <v>1</v>
      </c>
      <c r="Q1779" s="41">
        <f>IF(Table2[[#This Row],[Customer Segment]]=Introduction!$D$44,1,0)</f>
        <v>0</v>
      </c>
      <c r="R1779" s="1">
        <v>1030.51</v>
      </c>
      <c r="S17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1201.9482465769424</v>
      </c>
    </row>
    <row r="1780" spans="1:19" x14ac:dyDescent="0.2">
      <c r="A1780" s="1" t="s">
        <v>1</v>
      </c>
      <c r="B1780" s="1" t="s">
        <v>2</v>
      </c>
      <c r="C1780" s="1" t="s">
        <v>15</v>
      </c>
      <c r="D1780" s="37">
        <v>0.1</v>
      </c>
      <c r="E1780" s="37">
        <v>122.99</v>
      </c>
      <c r="F1780" s="37">
        <v>70.2</v>
      </c>
      <c r="G1780" s="37">
        <v>0.74</v>
      </c>
      <c r="H1780" s="37">
        <v>-899.67499999999995</v>
      </c>
      <c r="I1780" s="42">
        <f>IF(Table2[[#This Row],[Order Priority]]=Introduction!$B$42,1,0)</f>
        <v>1</v>
      </c>
      <c r="J1780" s="42">
        <f>IF(Table2[[#This Row],[Order Priority]]=Introduction!$B$43,1,0)</f>
        <v>0</v>
      </c>
      <c r="K1780" s="42">
        <f>IF(Table2[[#This Row],[Order Priority]]=Introduction!$B$44,1,0)</f>
        <v>0</v>
      </c>
      <c r="L1780" s="42">
        <f>IF(Table2[[#This Row],[Order Priority]]=Introduction!$B$45,1,0)</f>
        <v>0</v>
      </c>
      <c r="M1780" s="42">
        <f>IF(Table2[[#This Row],[Ship Mode]]=Introduction!$C$42,1,0)</f>
        <v>1</v>
      </c>
      <c r="N1780" s="41">
        <f>IF(Table2[[#This Row],[Ship Mode]]=Introduction!$C$44,1,0)</f>
        <v>0</v>
      </c>
      <c r="O1780" s="41">
        <f>IF(Table2[[#This Row],[Customer Segment]]=Introduction!$D$45,1,0)</f>
        <v>0</v>
      </c>
      <c r="P1780" s="41">
        <f>IF(Table2[[#This Row],[Customer Segment]]=Introduction!$D$42,1,0)</f>
        <v>1</v>
      </c>
      <c r="Q1780" s="41">
        <f>IF(Table2[[#This Row],[Customer Segment]]=Introduction!$D$44,1,0)</f>
        <v>0</v>
      </c>
      <c r="R1780" s="34">
        <v>2026.91</v>
      </c>
      <c r="S17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2047.8112158178719</v>
      </c>
    </row>
    <row r="1781" spans="1:19" x14ac:dyDescent="0.2">
      <c r="A1781" s="1" t="s">
        <v>13</v>
      </c>
      <c r="B1781" s="1" t="s">
        <v>14</v>
      </c>
      <c r="C1781" s="1" t="s">
        <v>15</v>
      </c>
      <c r="D1781" s="39">
        <v>0.03</v>
      </c>
      <c r="E1781" s="39">
        <v>2.61</v>
      </c>
      <c r="F1781" s="39">
        <v>0.5</v>
      </c>
      <c r="G1781" s="39">
        <v>0.39</v>
      </c>
      <c r="H1781" s="39">
        <v>4.0442999999999998</v>
      </c>
      <c r="I1781" s="42">
        <f>IF(Table2[[#This Row],[Order Priority]]=Introduction!$B$42,1,0)</f>
        <v>0</v>
      </c>
      <c r="J1781" s="42">
        <f>IF(Table2[[#This Row],[Order Priority]]=Introduction!$B$43,1,0)</f>
        <v>1</v>
      </c>
      <c r="K1781" s="42">
        <f>IF(Table2[[#This Row],[Order Priority]]=Introduction!$B$44,1,0)</f>
        <v>0</v>
      </c>
      <c r="L1781" s="42">
        <f>IF(Table2[[#This Row],[Order Priority]]=Introduction!$B$45,1,0)</f>
        <v>0</v>
      </c>
      <c r="M1781" s="42">
        <f>IF(Table2[[#This Row],[Ship Mode]]=Introduction!$C$42,1,0)</f>
        <v>0</v>
      </c>
      <c r="N1781" s="41">
        <f>IF(Table2[[#This Row],[Ship Mode]]=Introduction!$C$44,1,0)</f>
        <v>1</v>
      </c>
      <c r="O1781" s="41">
        <f>IF(Table2[[#This Row],[Customer Segment]]=Introduction!$D$45,1,0)</f>
        <v>0</v>
      </c>
      <c r="P1781" s="41">
        <f>IF(Table2[[#This Row],[Customer Segment]]=Introduction!$D$42,1,0)</f>
        <v>1</v>
      </c>
      <c r="Q1781" s="41">
        <f>IF(Table2[[#This Row],[Customer Segment]]=Introduction!$D$44,1,0)</f>
        <v>0</v>
      </c>
      <c r="R1781" s="1">
        <v>19.02</v>
      </c>
      <c r="S17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-63.97870625706954</v>
      </c>
    </row>
    <row r="1782" spans="1:19" x14ac:dyDescent="0.2">
      <c r="A1782" s="1" t="s">
        <v>13</v>
      </c>
      <c r="B1782" s="1" t="s">
        <v>14</v>
      </c>
      <c r="C1782" s="1" t="s">
        <v>15</v>
      </c>
      <c r="D1782" s="37">
        <v>0.01</v>
      </c>
      <c r="E1782" s="37">
        <v>11.66</v>
      </c>
      <c r="F1782" s="37">
        <v>7.95</v>
      </c>
      <c r="G1782" s="37">
        <v>0.57999999999999996</v>
      </c>
      <c r="H1782" s="37">
        <v>-10.368399999999999</v>
      </c>
      <c r="I1782" s="42">
        <f>IF(Table2[[#This Row],[Order Priority]]=Introduction!$B$42,1,0)</f>
        <v>0</v>
      </c>
      <c r="J1782" s="42">
        <f>IF(Table2[[#This Row],[Order Priority]]=Introduction!$B$43,1,0)</f>
        <v>1</v>
      </c>
      <c r="K1782" s="42">
        <f>IF(Table2[[#This Row],[Order Priority]]=Introduction!$B$44,1,0)</f>
        <v>0</v>
      </c>
      <c r="L1782" s="42">
        <f>IF(Table2[[#This Row],[Order Priority]]=Introduction!$B$45,1,0)</f>
        <v>0</v>
      </c>
      <c r="M1782" s="42">
        <f>IF(Table2[[#This Row],[Ship Mode]]=Introduction!$C$42,1,0)</f>
        <v>0</v>
      </c>
      <c r="N1782" s="41">
        <f>IF(Table2[[#This Row],[Ship Mode]]=Introduction!$C$44,1,0)</f>
        <v>1</v>
      </c>
      <c r="O1782" s="41">
        <f>IF(Table2[[#This Row],[Customer Segment]]=Introduction!$D$45,1,0)</f>
        <v>0</v>
      </c>
      <c r="P1782" s="41">
        <f>IF(Table2[[#This Row],[Customer Segment]]=Introduction!$D$42,1,0)</f>
        <v>1</v>
      </c>
      <c r="Q1782" s="41">
        <f>IF(Table2[[#This Row],[Customer Segment]]=Introduction!$D$44,1,0)</f>
        <v>0</v>
      </c>
      <c r="R1782" s="34">
        <v>193.87</v>
      </c>
      <c r="S17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326.67239058388037</v>
      </c>
    </row>
    <row r="1783" spans="1:19" x14ac:dyDescent="0.2">
      <c r="A1783" s="1" t="s">
        <v>23</v>
      </c>
      <c r="B1783" s="1" t="s">
        <v>14</v>
      </c>
      <c r="C1783" s="1" t="s">
        <v>3</v>
      </c>
      <c r="D1783" s="39">
        <v>0.09</v>
      </c>
      <c r="E1783" s="39">
        <v>107.53</v>
      </c>
      <c r="F1783" s="39">
        <v>5.81</v>
      </c>
      <c r="G1783" s="39">
        <v>0.65</v>
      </c>
      <c r="H1783" s="39">
        <v>69.545100000000005</v>
      </c>
      <c r="I1783" s="42">
        <f>IF(Table2[[#This Row],[Order Priority]]=Introduction!$B$42,1,0)</f>
        <v>0</v>
      </c>
      <c r="J1783" s="42">
        <f>IF(Table2[[#This Row],[Order Priority]]=Introduction!$B$43,1,0)</f>
        <v>0</v>
      </c>
      <c r="K1783" s="42">
        <f>IF(Table2[[#This Row],[Order Priority]]=Introduction!$B$44,1,0)</f>
        <v>1</v>
      </c>
      <c r="L1783" s="42">
        <f>IF(Table2[[#This Row],[Order Priority]]=Introduction!$B$45,1,0)</f>
        <v>0</v>
      </c>
      <c r="M1783" s="42">
        <f>IF(Table2[[#This Row],[Ship Mode]]=Introduction!$C$42,1,0)</f>
        <v>0</v>
      </c>
      <c r="N1783" s="41">
        <f>IF(Table2[[#This Row],[Ship Mode]]=Introduction!$C$44,1,0)</f>
        <v>1</v>
      </c>
      <c r="O1783" s="41">
        <f>IF(Table2[[#This Row],[Customer Segment]]=Introduction!$D$45,1,0)</f>
        <v>1</v>
      </c>
      <c r="P1783" s="41">
        <f>IF(Table2[[#This Row],[Customer Segment]]=Introduction!$D$42,1,0)</f>
        <v>0</v>
      </c>
      <c r="Q1783" s="41">
        <f>IF(Table2[[#This Row],[Customer Segment]]=Introduction!$D$44,1,0)</f>
        <v>0</v>
      </c>
      <c r="R1783" s="1">
        <v>100.79</v>
      </c>
      <c r="S17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757.20690437203928</v>
      </c>
    </row>
    <row r="1784" spans="1:19" x14ac:dyDescent="0.2">
      <c r="A1784" s="1" t="s">
        <v>23</v>
      </c>
      <c r="B1784" s="1" t="s">
        <v>14</v>
      </c>
      <c r="C1784" s="1" t="s">
        <v>70</v>
      </c>
      <c r="D1784" s="37">
        <v>0.04</v>
      </c>
      <c r="E1784" s="37">
        <v>35.44</v>
      </c>
      <c r="F1784" s="37">
        <v>19.989999999999998</v>
      </c>
      <c r="G1784" s="37">
        <v>0.38</v>
      </c>
      <c r="H1784" s="37">
        <v>-108.27249999999999</v>
      </c>
      <c r="I1784" s="42">
        <f>IF(Table2[[#This Row],[Order Priority]]=Introduction!$B$42,1,0)</f>
        <v>0</v>
      </c>
      <c r="J1784" s="42">
        <f>IF(Table2[[#This Row],[Order Priority]]=Introduction!$B$43,1,0)</f>
        <v>0</v>
      </c>
      <c r="K1784" s="42">
        <f>IF(Table2[[#This Row],[Order Priority]]=Introduction!$B$44,1,0)</f>
        <v>1</v>
      </c>
      <c r="L1784" s="42">
        <f>IF(Table2[[#This Row],[Order Priority]]=Introduction!$B$45,1,0)</f>
        <v>0</v>
      </c>
      <c r="M1784" s="42">
        <f>IF(Table2[[#This Row],[Ship Mode]]=Introduction!$C$42,1,0)</f>
        <v>0</v>
      </c>
      <c r="N1784" s="41">
        <f>IF(Table2[[#This Row],[Ship Mode]]=Introduction!$C$44,1,0)</f>
        <v>1</v>
      </c>
      <c r="O1784" s="41">
        <f>IF(Table2[[#This Row],[Customer Segment]]=Introduction!$D$45,1,0)</f>
        <v>0</v>
      </c>
      <c r="P1784" s="41">
        <f>IF(Table2[[#This Row],[Customer Segment]]=Introduction!$D$42,1,0)</f>
        <v>0</v>
      </c>
      <c r="Q1784" s="41">
        <f>IF(Table2[[#This Row],[Customer Segment]]=Introduction!$D$44,1,0)</f>
        <v>0</v>
      </c>
      <c r="R1784" s="34">
        <v>406.26</v>
      </c>
      <c r="S17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558.83129056647056</v>
      </c>
    </row>
    <row r="1785" spans="1:19" x14ac:dyDescent="0.2">
      <c r="A1785" s="1" t="s">
        <v>23</v>
      </c>
      <c r="B1785" s="1" t="s">
        <v>14</v>
      </c>
      <c r="C1785" s="1" t="s">
        <v>15</v>
      </c>
      <c r="D1785" s="39">
        <v>0.09</v>
      </c>
      <c r="E1785" s="39">
        <v>12.95</v>
      </c>
      <c r="F1785" s="39">
        <v>4.9800000000000004</v>
      </c>
      <c r="G1785" s="39">
        <v>0.4</v>
      </c>
      <c r="H1785" s="39">
        <v>123.89175</v>
      </c>
      <c r="I1785" s="42">
        <f>IF(Table2[[#This Row],[Order Priority]]=Introduction!$B$42,1,0)</f>
        <v>0</v>
      </c>
      <c r="J1785" s="42">
        <f>IF(Table2[[#This Row],[Order Priority]]=Introduction!$B$43,1,0)</f>
        <v>0</v>
      </c>
      <c r="K1785" s="42">
        <f>IF(Table2[[#This Row],[Order Priority]]=Introduction!$B$44,1,0)</f>
        <v>1</v>
      </c>
      <c r="L1785" s="42">
        <f>IF(Table2[[#This Row],[Order Priority]]=Introduction!$B$45,1,0)</f>
        <v>0</v>
      </c>
      <c r="M1785" s="42">
        <f>IF(Table2[[#This Row],[Ship Mode]]=Introduction!$C$42,1,0)</f>
        <v>0</v>
      </c>
      <c r="N1785" s="41">
        <f>IF(Table2[[#This Row],[Ship Mode]]=Introduction!$C$44,1,0)</f>
        <v>1</v>
      </c>
      <c r="O1785" s="41">
        <f>IF(Table2[[#This Row],[Customer Segment]]=Introduction!$D$45,1,0)</f>
        <v>0</v>
      </c>
      <c r="P1785" s="41">
        <f>IF(Table2[[#This Row],[Customer Segment]]=Introduction!$D$42,1,0)</f>
        <v>1</v>
      </c>
      <c r="Q1785" s="41">
        <f>IF(Table2[[#This Row],[Customer Segment]]=Introduction!$D$44,1,0)</f>
        <v>0</v>
      </c>
      <c r="R1785" s="1">
        <v>269.54000000000002</v>
      </c>
      <c r="S17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265.88775680134444</v>
      </c>
    </row>
    <row r="1786" spans="1:19" x14ac:dyDescent="0.2">
      <c r="A1786" s="1" t="s">
        <v>46</v>
      </c>
      <c r="B1786" s="1" t="s">
        <v>63</v>
      </c>
      <c r="C1786" s="1" t="s">
        <v>70</v>
      </c>
      <c r="D1786" s="37">
        <v>0.03</v>
      </c>
      <c r="E1786" s="37">
        <v>13.73</v>
      </c>
      <c r="F1786" s="37">
        <v>6.85</v>
      </c>
      <c r="G1786" s="37">
        <v>0.54</v>
      </c>
      <c r="H1786" s="37">
        <v>39.585299999999997</v>
      </c>
      <c r="I1786" s="42">
        <f>IF(Table2[[#This Row],[Order Priority]]=Introduction!$B$42,1,0)</f>
        <v>0</v>
      </c>
      <c r="J1786" s="42">
        <f>IF(Table2[[#This Row],[Order Priority]]=Introduction!$B$43,1,0)</f>
        <v>0</v>
      </c>
      <c r="K1786" s="42">
        <f>IF(Table2[[#This Row],[Order Priority]]=Introduction!$B$44,1,0)</f>
        <v>0</v>
      </c>
      <c r="L1786" s="42">
        <f>IF(Table2[[#This Row],[Order Priority]]=Introduction!$B$45,1,0)</f>
        <v>0</v>
      </c>
      <c r="M1786" s="42">
        <f>IF(Table2[[#This Row],[Ship Mode]]=Introduction!$C$42,1,0)</f>
        <v>0</v>
      </c>
      <c r="N1786" s="41">
        <f>IF(Table2[[#This Row],[Ship Mode]]=Introduction!$C$44,1,0)</f>
        <v>0</v>
      </c>
      <c r="O1786" s="41">
        <f>IF(Table2[[#This Row],[Customer Segment]]=Introduction!$D$45,1,0)</f>
        <v>0</v>
      </c>
      <c r="P1786" s="41">
        <f>IF(Table2[[#This Row],[Customer Segment]]=Introduction!$D$42,1,0)</f>
        <v>0</v>
      </c>
      <c r="Q1786" s="41">
        <f>IF(Table2[[#This Row],[Customer Segment]]=Introduction!$D$44,1,0)</f>
        <v>0</v>
      </c>
      <c r="R1786" s="34">
        <v>57.37</v>
      </c>
      <c r="S17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457.68205348651981</v>
      </c>
    </row>
    <row r="1787" spans="1:19" x14ac:dyDescent="0.2">
      <c r="A1787" s="1" t="s">
        <v>46</v>
      </c>
      <c r="B1787" s="1" t="s">
        <v>14</v>
      </c>
      <c r="C1787" s="1" t="s">
        <v>70</v>
      </c>
      <c r="D1787" s="39">
        <v>0.01</v>
      </c>
      <c r="E1787" s="39">
        <v>5.84</v>
      </c>
      <c r="F1787" s="39">
        <v>0.83</v>
      </c>
      <c r="G1787" s="39">
        <v>0.49</v>
      </c>
      <c r="H1787" s="39">
        <v>16.091999999999999</v>
      </c>
      <c r="I1787" s="42">
        <f>IF(Table2[[#This Row],[Order Priority]]=Introduction!$B$42,1,0)</f>
        <v>0</v>
      </c>
      <c r="J1787" s="42">
        <f>IF(Table2[[#This Row],[Order Priority]]=Introduction!$B$43,1,0)</f>
        <v>0</v>
      </c>
      <c r="K1787" s="42">
        <f>IF(Table2[[#This Row],[Order Priority]]=Introduction!$B$44,1,0)</f>
        <v>0</v>
      </c>
      <c r="L1787" s="42">
        <f>IF(Table2[[#This Row],[Order Priority]]=Introduction!$B$45,1,0)</f>
        <v>0</v>
      </c>
      <c r="M1787" s="42">
        <f>IF(Table2[[#This Row],[Ship Mode]]=Introduction!$C$42,1,0)</f>
        <v>0</v>
      </c>
      <c r="N1787" s="41">
        <f>IF(Table2[[#This Row],[Ship Mode]]=Introduction!$C$44,1,0)</f>
        <v>1</v>
      </c>
      <c r="O1787" s="41">
        <f>IF(Table2[[#This Row],[Customer Segment]]=Introduction!$D$45,1,0)</f>
        <v>0</v>
      </c>
      <c r="P1787" s="41">
        <f>IF(Table2[[#This Row],[Customer Segment]]=Introduction!$D$42,1,0)</f>
        <v>0</v>
      </c>
      <c r="Q1787" s="41">
        <f>IF(Table2[[#This Row],[Customer Segment]]=Introduction!$D$44,1,0)</f>
        <v>0</v>
      </c>
      <c r="R1787" s="1">
        <v>23.89</v>
      </c>
      <c r="S17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296.38816786414782</v>
      </c>
    </row>
    <row r="1788" spans="1:19" x14ac:dyDescent="0.2">
      <c r="A1788" s="1" t="s">
        <v>46</v>
      </c>
      <c r="B1788" s="1" t="s">
        <v>14</v>
      </c>
      <c r="C1788" s="1" t="s">
        <v>47</v>
      </c>
      <c r="D1788" s="37">
        <v>0.08</v>
      </c>
      <c r="E1788" s="37">
        <v>315.98</v>
      </c>
      <c r="F1788" s="37">
        <v>19.989999999999998</v>
      </c>
      <c r="G1788" s="37">
        <v>0.38</v>
      </c>
      <c r="H1788" s="37">
        <v>44.52</v>
      </c>
      <c r="I1788" s="42">
        <f>IF(Table2[[#This Row],[Order Priority]]=Introduction!$B$42,1,0)</f>
        <v>0</v>
      </c>
      <c r="J1788" s="42">
        <f>IF(Table2[[#This Row],[Order Priority]]=Introduction!$B$43,1,0)</f>
        <v>0</v>
      </c>
      <c r="K1788" s="42">
        <f>IF(Table2[[#This Row],[Order Priority]]=Introduction!$B$44,1,0)</f>
        <v>0</v>
      </c>
      <c r="L1788" s="42">
        <f>IF(Table2[[#This Row],[Order Priority]]=Introduction!$B$45,1,0)</f>
        <v>0</v>
      </c>
      <c r="M1788" s="42">
        <f>IF(Table2[[#This Row],[Ship Mode]]=Introduction!$C$42,1,0)</f>
        <v>0</v>
      </c>
      <c r="N1788" s="41">
        <f>IF(Table2[[#This Row],[Ship Mode]]=Introduction!$C$44,1,0)</f>
        <v>1</v>
      </c>
      <c r="O1788" s="41">
        <f>IF(Table2[[#This Row],[Customer Segment]]=Introduction!$D$45,1,0)</f>
        <v>0</v>
      </c>
      <c r="P1788" s="41">
        <f>IF(Table2[[#This Row],[Customer Segment]]=Introduction!$D$42,1,0)</f>
        <v>0</v>
      </c>
      <c r="Q1788" s="41">
        <f>IF(Table2[[#This Row],[Customer Segment]]=Introduction!$D$44,1,0)</f>
        <v>1</v>
      </c>
      <c r="R1788" s="34">
        <v>2642.48</v>
      </c>
      <c r="S17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1719.5422715362665</v>
      </c>
    </row>
    <row r="1789" spans="1:19" x14ac:dyDescent="0.2">
      <c r="A1789" s="1" t="s">
        <v>1</v>
      </c>
      <c r="B1789" s="1" t="s">
        <v>14</v>
      </c>
      <c r="C1789" s="1" t="s">
        <v>47</v>
      </c>
      <c r="D1789" s="39">
        <v>0.09</v>
      </c>
      <c r="E1789" s="39">
        <v>5.98</v>
      </c>
      <c r="F1789" s="39">
        <v>1.49</v>
      </c>
      <c r="G1789" s="39">
        <v>0.39</v>
      </c>
      <c r="H1789" s="39">
        <v>13.2294</v>
      </c>
      <c r="I1789" s="42">
        <f>IF(Table2[[#This Row],[Order Priority]]=Introduction!$B$42,1,0)</f>
        <v>1</v>
      </c>
      <c r="J1789" s="42">
        <f>IF(Table2[[#This Row],[Order Priority]]=Introduction!$B$43,1,0)</f>
        <v>0</v>
      </c>
      <c r="K1789" s="42">
        <f>IF(Table2[[#This Row],[Order Priority]]=Introduction!$B$44,1,0)</f>
        <v>0</v>
      </c>
      <c r="L1789" s="42">
        <f>IF(Table2[[#This Row],[Order Priority]]=Introduction!$B$45,1,0)</f>
        <v>0</v>
      </c>
      <c r="M1789" s="42">
        <f>IF(Table2[[#This Row],[Ship Mode]]=Introduction!$C$42,1,0)</f>
        <v>0</v>
      </c>
      <c r="N1789" s="41">
        <f>IF(Table2[[#This Row],[Ship Mode]]=Introduction!$C$44,1,0)</f>
        <v>1</v>
      </c>
      <c r="O1789" s="41">
        <f>IF(Table2[[#This Row],[Customer Segment]]=Introduction!$D$45,1,0)</f>
        <v>0</v>
      </c>
      <c r="P1789" s="41">
        <f>IF(Table2[[#This Row],[Customer Segment]]=Introduction!$D$42,1,0)</f>
        <v>0</v>
      </c>
      <c r="Q1789" s="41">
        <f>IF(Table2[[#This Row],[Customer Segment]]=Introduction!$D$44,1,0)</f>
        <v>1</v>
      </c>
      <c r="R1789" s="1">
        <v>28.01</v>
      </c>
      <c r="S17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295.57303300318722</v>
      </c>
    </row>
    <row r="1790" spans="1:19" x14ac:dyDescent="0.2">
      <c r="A1790" s="1" t="s">
        <v>46</v>
      </c>
      <c r="B1790" s="1" t="s">
        <v>14</v>
      </c>
      <c r="C1790" s="1" t="s">
        <v>70</v>
      </c>
      <c r="D1790" s="37">
        <v>0.03</v>
      </c>
      <c r="E1790" s="37">
        <v>4.24</v>
      </c>
      <c r="F1790" s="37">
        <v>5.41</v>
      </c>
      <c r="G1790" s="37">
        <v>0.35</v>
      </c>
      <c r="H1790" s="37">
        <v>-84.437600000000003</v>
      </c>
      <c r="I1790" s="42">
        <f>IF(Table2[[#This Row],[Order Priority]]=Introduction!$B$42,1,0)</f>
        <v>0</v>
      </c>
      <c r="J1790" s="42">
        <f>IF(Table2[[#This Row],[Order Priority]]=Introduction!$B$43,1,0)</f>
        <v>0</v>
      </c>
      <c r="K1790" s="42">
        <f>IF(Table2[[#This Row],[Order Priority]]=Introduction!$B$44,1,0)</f>
        <v>0</v>
      </c>
      <c r="L1790" s="42">
        <f>IF(Table2[[#This Row],[Order Priority]]=Introduction!$B$45,1,0)</f>
        <v>0</v>
      </c>
      <c r="M1790" s="42">
        <f>IF(Table2[[#This Row],[Ship Mode]]=Introduction!$C$42,1,0)</f>
        <v>0</v>
      </c>
      <c r="N1790" s="41">
        <f>IF(Table2[[#This Row],[Ship Mode]]=Introduction!$C$44,1,0)</f>
        <v>1</v>
      </c>
      <c r="O1790" s="41">
        <f>IF(Table2[[#This Row],[Customer Segment]]=Introduction!$D$45,1,0)</f>
        <v>0</v>
      </c>
      <c r="P1790" s="41">
        <f>IF(Table2[[#This Row],[Customer Segment]]=Introduction!$D$42,1,0)</f>
        <v>0</v>
      </c>
      <c r="Q1790" s="41">
        <f>IF(Table2[[#This Row],[Customer Segment]]=Introduction!$D$44,1,0)</f>
        <v>0</v>
      </c>
      <c r="R1790" s="34">
        <v>58.68</v>
      </c>
      <c r="S17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185.43587197333017</v>
      </c>
    </row>
    <row r="1791" spans="1:19" x14ac:dyDescent="0.2">
      <c r="A1791" s="1" t="s">
        <v>46</v>
      </c>
      <c r="B1791" s="1" t="s">
        <v>14</v>
      </c>
      <c r="C1791" s="1" t="s">
        <v>70</v>
      </c>
      <c r="D1791" s="39">
        <v>0.04</v>
      </c>
      <c r="E1791" s="39">
        <v>2.94</v>
      </c>
      <c r="F1791" s="39">
        <v>0.7</v>
      </c>
      <c r="G1791" s="39">
        <v>0.57999999999999996</v>
      </c>
      <c r="H1791" s="39">
        <v>24.312000000000001</v>
      </c>
      <c r="I1791" s="42">
        <f>IF(Table2[[#This Row],[Order Priority]]=Introduction!$B$42,1,0)</f>
        <v>0</v>
      </c>
      <c r="J1791" s="42">
        <f>IF(Table2[[#This Row],[Order Priority]]=Introduction!$B$43,1,0)</f>
        <v>0</v>
      </c>
      <c r="K1791" s="42">
        <f>IF(Table2[[#This Row],[Order Priority]]=Introduction!$B$44,1,0)</f>
        <v>0</v>
      </c>
      <c r="L1791" s="42">
        <f>IF(Table2[[#This Row],[Order Priority]]=Introduction!$B$45,1,0)</f>
        <v>0</v>
      </c>
      <c r="M1791" s="42">
        <f>IF(Table2[[#This Row],[Ship Mode]]=Introduction!$C$42,1,0)</f>
        <v>0</v>
      </c>
      <c r="N1791" s="41">
        <f>IF(Table2[[#This Row],[Ship Mode]]=Introduction!$C$44,1,0)</f>
        <v>1</v>
      </c>
      <c r="O1791" s="41">
        <f>IF(Table2[[#This Row],[Customer Segment]]=Introduction!$D$45,1,0)</f>
        <v>0</v>
      </c>
      <c r="P1791" s="41">
        <f>IF(Table2[[#This Row],[Customer Segment]]=Introduction!$D$42,1,0)</f>
        <v>0</v>
      </c>
      <c r="Q1791" s="41">
        <f>IF(Table2[[#This Row],[Customer Segment]]=Introduction!$D$44,1,0)</f>
        <v>0</v>
      </c>
      <c r="R1791" s="1">
        <v>53.1</v>
      </c>
      <c r="S17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347.1077157503164</v>
      </c>
    </row>
    <row r="1792" spans="1:19" x14ac:dyDescent="0.2">
      <c r="A1792" s="1" t="s">
        <v>46</v>
      </c>
      <c r="B1792" s="1" t="s">
        <v>2</v>
      </c>
      <c r="C1792" s="1" t="s">
        <v>15</v>
      </c>
      <c r="D1792" s="37">
        <v>0.06</v>
      </c>
      <c r="E1792" s="37">
        <v>350.98</v>
      </c>
      <c r="F1792" s="37">
        <v>30</v>
      </c>
      <c r="G1792" s="37">
        <v>0.61</v>
      </c>
      <c r="H1792" s="37">
        <v>797.85599999999999</v>
      </c>
      <c r="I1792" s="42">
        <f>IF(Table2[[#This Row],[Order Priority]]=Introduction!$B$42,1,0)</f>
        <v>0</v>
      </c>
      <c r="J1792" s="42">
        <f>IF(Table2[[#This Row],[Order Priority]]=Introduction!$B$43,1,0)</f>
        <v>0</v>
      </c>
      <c r="K1792" s="42">
        <f>IF(Table2[[#This Row],[Order Priority]]=Introduction!$B$44,1,0)</f>
        <v>0</v>
      </c>
      <c r="L1792" s="42">
        <f>IF(Table2[[#This Row],[Order Priority]]=Introduction!$B$45,1,0)</f>
        <v>0</v>
      </c>
      <c r="M1792" s="42">
        <f>IF(Table2[[#This Row],[Ship Mode]]=Introduction!$C$42,1,0)</f>
        <v>1</v>
      </c>
      <c r="N1792" s="41">
        <f>IF(Table2[[#This Row],[Ship Mode]]=Introduction!$C$44,1,0)</f>
        <v>0</v>
      </c>
      <c r="O1792" s="41">
        <f>IF(Table2[[#This Row],[Customer Segment]]=Introduction!$D$45,1,0)</f>
        <v>0</v>
      </c>
      <c r="P1792" s="41">
        <f>IF(Table2[[#This Row],[Customer Segment]]=Introduction!$D$42,1,0)</f>
        <v>1</v>
      </c>
      <c r="Q1792" s="41">
        <f>IF(Table2[[#This Row],[Customer Segment]]=Introduction!$D$44,1,0)</f>
        <v>0</v>
      </c>
      <c r="R1792" s="34">
        <v>2016.32</v>
      </c>
      <c r="S17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3218.7553000589032</v>
      </c>
    </row>
    <row r="1793" spans="1:19" x14ac:dyDescent="0.2">
      <c r="A1793" s="1" t="s">
        <v>46</v>
      </c>
      <c r="B1793" s="1" t="s">
        <v>2</v>
      </c>
      <c r="C1793" s="1" t="s">
        <v>15</v>
      </c>
      <c r="D1793" s="39">
        <v>0.02</v>
      </c>
      <c r="E1793" s="39">
        <v>70.98</v>
      </c>
      <c r="F1793" s="39">
        <v>46.74</v>
      </c>
      <c r="G1793" s="39">
        <v>0.56000000000000005</v>
      </c>
      <c r="H1793" s="39">
        <v>-178.21600000000001</v>
      </c>
      <c r="I1793" s="42">
        <f>IF(Table2[[#This Row],[Order Priority]]=Introduction!$B$42,1,0)</f>
        <v>0</v>
      </c>
      <c r="J1793" s="42">
        <f>IF(Table2[[#This Row],[Order Priority]]=Introduction!$B$43,1,0)</f>
        <v>0</v>
      </c>
      <c r="K1793" s="42">
        <f>IF(Table2[[#This Row],[Order Priority]]=Introduction!$B$44,1,0)</f>
        <v>0</v>
      </c>
      <c r="L1793" s="42">
        <f>IF(Table2[[#This Row],[Order Priority]]=Introduction!$B$45,1,0)</f>
        <v>0</v>
      </c>
      <c r="M1793" s="42">
        <f>IF(Table2[[#This Row],[Ship Mode]]=Introduction!$C$42,1,0)</f>
        <v>1</v>
      </c>
      <c r="N1793" s="41">
        <f>IF(Table2[[#This Row],[Ship Mode]]=Introduction!$C$44,1,0)</f>
        <v>0</v>
      </c>
      <c r="O1793" s="41">
        <f>IF(Table2[[#This Row],[Customer Segment]]=Introduction!$D$45,1,0)</f>
        <v>0</v>
      </c>
      <c r="P1793" s="41">
        <f>IF(Table2[[#This Row],[Customer Segment]]=Introduction!$D$42,1,0)</f>
        <v>1</v>
      </c>
      <c r="Q1793" s="41">
        <f>IF(Table2[[#This Row],[Customer Segment]]=Introduction!$D$44,1,0)</f>
        <v>0</v>
      </c>
      <c r="R1793" s="1">
        <v>313.63</v>
      </c>
      <c r="S17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1789.5002972113869</v>
      </c>
    </row>
    <row r="1794" spans="1:19" x14ac:dyDescent="0.2">
      <c r="A1794" s="1" t="s">
        <v>46</v>
      </c>
      <c r="B1794" s="1" t="s">
        <v>14</v>
      </c>
      <c r="C1794" s="1" t="s">
        <v>15</v>
      </c>
      <c r="D1794" s="37">
        <v>0.04</v>
      </c>
      <c r="E1794" s="37">
        <v>27.48</v>
      </c>
      <c r="F1794" s="37">
        <v>4</v>
      </c>
      <c r="G1794" s="37">
        <v>0.75</v>
      </c>
      <c r="H1794" s="37">
        <v>-26.655999999999999</v>
      </c>
      <c r="I1794" s="42">
        <f>IF(Table2[[#This Row],[Order Priority]]=Introduction!$B$42,1,0)</f>
        <v>0</v>
      </c>
      <c r="J1794" s="42">
        <f>IF(Table2[[#This Row],[Order Priority]]=Introduction!$B$43,1,0)</f>
        <v>0</v>
      </c>
      <c r="K1794" s="42">
        <f>IF(Table2[[#This Row],[Order Priority]]=Introduction!$B$44,1,0)</f>
        <v>0</v>
      </c>
      <c r="L1794" s="42">
        <f>IF(Table2[[#This Row],[Order Priority]]=Introduction!$B$45,1,0)</f>
        <v>0</v>
      </c>
      <c r="M1794" s="42">
        <f>IF(Table2[[#This Row],[Ship Mode]]=Introduction!$C$42,1,0)</f>
        <v>0</v>
      </c>
      <c r="N1794" s="41">
        <f>IF(Table2[[#This Row],[Ship Mode]]=Introduction!$C$44,1,0)</f>
        <v>1</v>
      </c>
      <c r="O1794" s="41">
        <f>IF(Table2[[#This Row],[Customer Segment]]=Introduction!$D$45,1,0)</f>
        <v>0</v>
      </c>
      <c r="P1794" s="41">
        <f>IF(Table2[[#This Row],[Customer Segment]]=Introduction!$D$42,1,0)</f>
        <v>1</v>
      </c>
      <c r="Q1794" s="41">
        <f>IF(Table2[[#This Row],[Customer Segment]]=Introduction!$D$44,1,0)</f>
        <v>0</v>
      </c>
      <c r="R1794" s="34">
        <v>397.17</v>
      </c>
      <c r="S17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575.37865700431848</v>
      </c>
    </row>
    <row r="1795" spans="1:19" x14ac:dyDescent="0.2">
      <c r="A1795" s="1" t="s">
        <v>46</v>
      </c>
      <c r="B1795" s="1" t="s">
        <v>14</v>
      </c>
      <c r="C1795" s="1" t="s">
        <v>47</v>
      </c>
      <c r="D1795" s="39">
        <v>0</v>
      </c>
      <c r="E1795" s="39">
        <v>1.48</v>
      </c>
      <c r="F1795" s="39">
        <v>0.7</v>
      </c>
      <c r="G1795" s="39">
        <v>0.37</v>
      </c>
      <c r="H1795" s="39">
        <v>-203.09800000000001</v>
      </c>
      <c r="I1795" s="42">
        <f>IF(Table2[[#This Row],[Order Priority]]=Introduction!$B$42,1,0)</f>
        <v>0</v>
      </c>
      <c r="J1795" s="42">
        <f>IF(Table2[[#This Row],[Order Priority]]=Introduction!$B$43,1,0)</f>
        <v>0</v>
      </c>
      <c r="K1795" s="42">
        <f>IF(Table2[[#This Row],[Order Priority]]=Introduction!$B$44,1,0)</f>
        <v>0</v>
      </c>
      <c r="L1795" s="42">
        <f>IF(Table2[[#This Row],[Order Priority]]=Introduction!$B$45,1,0)</f>
        <v>0</v>
      </c>
      <c r="M1795" s="42">
        <f>IF(Table2[[#This Row],[Ship Mode]]=Introduction!$C$42,1,0)</f>
        <v>0</v>
      </c>
      <c r="N1795" s="41">
        <f>IF(Table2[[#This Row],[Ship Mode]]=Introduction!$C$44,1,0)</f>
        <v>1</v>
      </c>
      <c r="O1795" s="41">
        <f>IF(Table2[[#This Row],[Customer Segment]]=Introduction!$D$45,1,0)</f>
        <v>0</v>
      </c>
      <c r="P1795" s="41">
        <f>IF(Table2[[#This Row],[Customer Segment]]=Introduction!$D$42,1,0)</f>
        <v>0</v>
      </c>
      <c r="Q1795" s="41">
        <f>IF(Table2[[#This Row],[Customer Segment]]=Introduction!$D$44,1,0)</f>
        <v>1</v>
      </c>
      <c r="R1795" s="1">
        <v>19.32</v>
      </c>
      <c r="S17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-8.0163482766107599</v>
      </c>
    </row>
    <row r="1796" spans="1:19" x14ac:dyDescent="0.2">
      <c r="A1796" s="1" t="s">
        <v>46</v>
      </c>
      <c r="B1796" s="1" t="s">
        <v>14</v>
      </c>
      <c r="C1796" s="1" t="s">
        <v>47</v>
      </c>
      <c r="D1796" s="37">
        <v>0.04</v>
      </c>
      <c r="E1796" s="37">
        <v>6.48</v>
      </c>
      <c r="F1796" s="37">
        <v>9.5399999999999991</v>
      </c>
      <c r="G1796" s="37">
        <v>0.37</v>
      </c>
      <c r="H1796" s="37">
        <v>-223.94399999999999</v>
      </c>
      <c r="I1796" s="42">
        <f>IF(Table2[[#This Row],[Order Priority]]=Introduction!$B$42,1,0)</f>
        <v>0</v>
      </c>
      <c r="J1796" s="42">
        <f>IF(Table2[[#This Row],[Order Priority]]=Introduction!$B$43,1,0)</f>
        <v>0</v>
      </c>
      <c r="K1796" s="42">
        <f>IF(Table2[[#This Row],[Order Priority]]=Introduction!$B$44,1,0)</f>
        <v>0</v>
      </c>
      <c r="L1796" s="42">
        <f>IF(Table2[[#This Row],[Order Priority]]=Introduction!$B$45,1,0)</f>
        <v>0</v>
      </c>
      <c r="M1796" s="42">
        <f>IF(Table2[[#This Row],[Ship Mode]]=Introduction!$C$42,1,0)</f>
        <v>0</v>
      </c>
      <c r="N1796" s="41">
        <f>IF(Table2[[#This Row],[Ship Mode]]=Introduction!$C$44,1,0)</f>
        <v>1</v>
      </c>
      <c r="O1796" s="41">
        <f>IF(Table2[[#This Row],[Customer Segment]]=Introduction!$D$45,1,0)</f>
        <v>0</v>
      </c>
      <c r="P1796" s="41">
        <f>IF(Table2[[#This Row],[Customer Segment]]=Introduction!$D$42,1,0)</f>
        <v>0</v>
      </c>
      <c r="Q1796" s="41">
        <f>IF(Table2[[#This Row],[Customer Segment]]=Introduction!$D$44,1,0)</f>
        <v>1</v>
      </c>
      <c r="R1796" s="34">
        <v>125.37</v>
      </c>
      <c r="S17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204.20094371247353</v>
      </c>
    </row>
    <row r="1797" spans="1:19" x14ac:dyDescent="0.2">
      <c r="A1797" s="1" t="s">
        <v>1</v>
      </c>
      <c r="B1797" s="1" t="s">
        <v>14</v>
      </c>
      <c r="C1797" s="1" t="s">
        <v>70</v>
      </c>
      <c r="D1797" s="39">
        <v>0.1</v>
      </c>
      <c r="E1797" s="39">
        <v>7.64</v>
      </c>
      <c r="F1797" s="39">
        <v>5.83</v>
      </c>
      <c r="G1797" s="39">
        <v>0.36</v>
      </c>
      <c r="H1797" s="39">
        <v>-403.18740000000003</v>
      </c>
      <c r="I1797" s="42">
        <f>IF(Table2[[#This Row],[Order Priority]]=Introduction!$B$42,1,0)</f>
        <v>1</v>
      </c>
      <c r="J1797" s="42">
        <f>IF(Table2[[#This Row],[Order Priority]]=Introduction!$B$43,1,0)</f>
        <v>0</v>
      </c>
      <c r="K1797" s="42">
        <f>IF(Table2[[#This Row],[Order Priority]]=Introduction!$B$44,1,0)</f>
        <v>0</v>
      </c>
      <c r="L1797" s="42">
        <f>IF(Table2[[#This Row],[Order Priority]]=Introduction!$B$45,1,0)</f>
        <v>0</v>
      </c>
      <c r="M1797" s="42">
        <f>IF(Table2[[#This Row],[Ship Mode]]=Introduction!$C$42,1,0)</f>
        <v>0</v>
      </c>
      <c r="N1797" s="41">
        <f>IF(Table2[[#This Row],[Ship Mode]]=Introduction!$C$44,1,0)</f>
        <v>1</v>
      </c>
      <c r="O1797" s="41">
        <f>IF(Table2[[#This Row],[Customer Segment]]=Introduction!$D$45,1,0)</f>
        <v>0</v>
      </c>
      <c r="P1797" s="41">
        <f>IF(Table2[[#This Row],[Customer Segment]]=Introduction!$D$42,1,0)</f>
        <v>0</v>
      </c>
      <c r="Q1797" s="41">
        <f>IF(Table2[[#This Row],[Customer Segment]]=Introduction!$D$44,1,0)</f>
        <v>0</v>
      </c>
      <c r="R1797" s="1">
        <v>39.36</v>
      </c>
      <c r="S17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-67.675674333439815</v>
      </c>
    </row>
    <row r="1798" spans="1:19" x14ac:dyDescent="0.2">
      <c r="A1798" s="1" t="s">
        <v>1</v>
      </c>
      <c r="B1798" s="1" t="s">
        <v>63</v>
      </c>
      <c r="C1798" s="1" t="s">
        <v>3</v>
      </c>
      <c r="D1798" s="37">
        <v>0.03</v>
      </c>
      <c r="E1798" s="37">
        <v>41.32</v>
      </c>
      <c r="F1798" s="37">
        <v>58.66</v>
      </c>
      <c r="G1798" s="37">
        <v>0.76</v>
      </c>
      <c r="H1798" s="37">
        <v>-32.816000000000003</v>
      </c>
      <c r="I1798" s="42">
        <f>IF(Table2[[#This Row],[Order Priority]]=Introduction!$B$42,1,0)</f>
        <v>1</v>
      </c>
      <c r="J1798" s="42">
        <f>IF(Table2[[#This Row],[Order Priority]]=Introduction!$B$43,1,0)</f>
        <v>0</v>
      </c>
      <c r="K1798" s="42">
        <f>IF(Table2[[#This Row],[Order Priority]]=Introduction!$B$44,1,0)</f>
        <v>0</v>
      </c>
      <c r="L1798" s="42">
        <f>IF(Table2[[#This Row],[Order Priority]]=Introduction!$B$45,1,0)</f>
        <v>0</v>
      </c>
      <c r="M1798" s="42">
        <f>IF(Table2[[#This Row],[Ship Mode]]=Introduction!$C$42,1,0)</f>
        <v>0</v>
      </c>
      <c r="N1798" s="41">
        <f>IF(Table2[[#This Row],[Ship Mode]]=Introduction!$C$44,1,0)</f>
        <v>0</v>
      </c>
      <c r="O1798" s="41">
        <f>IF(Table2[[#This Row],[Customer Segment]]=Introduction!$D$45,1,0)</f>
        <v>1</v>
      </c>
      <c r="P1798" s="41">
        <f>IF(Table2[[#This Row],[Customer Segment]]=Introduction!$D$42,1,0)</f>
        <v>0</v>
      </c>
      <c r="Q1798" s="41">
        <f>IF(Table2[[#This Row],[Customer Segment]]=Introduction!$D$44,1,0)</f>
        <v>0</v>
      </c>
      <c r="R1798" s="34">
        <v>419.27</v>
      </c>
      <c r="S17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2164.7859081787155</v>
      </c>
    </row>
    <row r="1799" spans="1:19" x14ac:dyDescent="0.2">
      <c r="A1799" s="1" t="s">
        <v>1</v>
      </c>
      <c r="B1799" s="1" t="s">
        <v>14</v>
      </c>
      <c r="C1799" s="1" t="s">
        <v>3</v>
      </c>
      <c r="D1799" s="39">
        <v>0</v>
      </c>
      <c r="E1799" s="39">
        <v>6.88</v>
      </c>
      <c r="F1799" s="39">
        <v>2</v>
      </c>
      <c r="G1799" s="39">
        <v>0.39</v>
      </c>
      <c r="H1799" s="39">
        <v>-15.61</v>
      </c>
      <c r="I1799" s="42">
        <f>IF(Table2[[#This Row],[Order Priority]]=Introduction!$B$42,1,0)</f>
        <v>1</v>
      </c>
      <c r="J1799" s="42">
        <f>IF(Table2[[#This Row],[Order Priority]]=Introduction!$B$43,1,0)</f>
        <v>0</v>
      </c>
      <c r="K1799" s="42">
        <f>IF(Table2[[#This Row],[Order Priority]]=Introduction!$B$44,1,0)</f>
        <v>0</v>
      </c>
      <c r="L1799" s="42">
        <f>IF(Table2[[#This Row],[Order Priority]]=Introduction!$B$45,1,0)</f>
        <v>0</v>
      </c>
      <c r="M1799" s="42">
        <f>IF(Table2[[#This Row],[Ship Mode]]=Introduction!$C$42,1,0)</f>
        <v>0</v>
      </c>
      <c r="N1799" s="41">
        <f>IF(Table2[[#This Row],[Ship Mode]]=Introduction!$C$44,1,0)</f>
        <v>1</v>
      </c>
      <c r="O1799" s="41">
        <f>IF(Table2[[#This Row],[Customer Segment]]=Introduction!$D$45,1,0)</f>
        <v>1</v>
      </c>
      <c r="P1799" s="41">
        <f>IF(Table2[[#This Row],[Customer Segment]]=Introduction!$D$42,1,0)</f>
        <v>0</v>
      </c>
      <c r="Q1799" s="41">
        <f>IF(Table2[[#This Row],[Customer Segment]]=Introduction!$D$44,1,0)</f>
        <v>0</v>
      </c>
      <c r="R1799" s="1">
        <v>36</v>
      </c>
      <c r="S17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302.95645814781216</v>
      </c>
    </row>
    <row r="1800" spans="1:19" x14ac:dyDescent="0.2">
      <c r="A1800" s="1" t="s">
        <v>1</v>
      </c>
      <c r="B1800" s="1" t="s">
        <v>14</v>
      </c>
      <c r="C1800" s="1" t="s">
        <v>3</v>
      </c>
      <c r="D1800" s="37">
        <v>0</v>
      </c>
      <c r="E1800" s="37">
        <v>40.479999999999997</v>
      </c>
      <c r="F1800" s="37">
        <v>19.989999999999998</v>
      </c>
      <c r="G1800" s="37">
        <v>0.77</v>
      </c>
      <c r="H1800" s="37">
        <v>-25.634</v>
      </c>
      <c r="I1800" s="42">
        <f>IF(Table2[[#This Row],[Order Priority]]=Introduction!$B$42,1,0)</f>
        <v>1</v>
      </c>
      <c r="J1800" s="42">
        <f>IF(Table2[[#This Row],[Order Priority]]=Introduction!$B$43,1,0)</f>
        <v>0</v>
      </c>
      <c r="K1800" s="42">
        <f>IF(Table2[[#This Row],[Order Priority]]=Introduction!$B$44,1,0)</f>
        <v>0</v>
      </c>
      <c r="L1800" s="42">
        <f>IF(Table2[[#This Row],[Order Priority]]=Introduction!$B$45,1,0)</f>
        <v>0</v>
      </c>
      <c r="M1800" s="42">
        <f>IF(Table2[[#This Row],[Ship Mode]]=Introduction!$C$42,1,0)</f>
        <v>0</v>
      </c>
      <c r="N1800" s="41">
        <f>IF(Table2[[#This Row],[Ship Mode]]=Introduction!$C$44,1,0)</f>
        <v>1</v>
      </c>
      <c r="O1800" s="41">
        <f>IF(Table2[[#This Row],[Customer Segment]]=Introduction!$D$45,1,0)</f>
        <v>1</v>
      </c>
      <c r="P1800" s="41">
        <f>IF(Table2[[#This Row],[Customer Segment]]=Introduction!$D$42,1,0)</f>
        <v>0</v>
      </c>
      <c r="Q1800" s="41">
        <f>IF(Table2[[#This Row],[Customer Segment]]=Introduction!$D$44,1,0)</f>
        <v>0</v>
      </c>
      <c r="R1800" s="34">
        <v>264.95</v>
      </c>
      <c r="S18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1211.048010820062</v>
      </c>
    </row>
    <row r="1801" spans="1:19" x14ac:dyDescent="0.2">
      <c r="A1801" s="1" t="s">
        <v>13</v>
      </c>
      <c r="B1801" s="1" t="s">
        <v>2</v>
      </c>
      <c r="C1801" s="1" t="s">
        <v>70</v>
      </c>
      <c r="D1801" s="39">
        <v>0.04</v>
      </c>
      <c r="E1801" s="39">
        <v>119.99</v>
      </c>
      <c r="F1801" s="39">
        <v>14</v>
      </c>
      <c r="G1801" s="39">
        <v>0.36</v>
      </c>
      <c r="H1801" s="39">
        <v>509.95830000000001</v>
      </c>
      <c r="I1801" s="42">
        <f>IF(Table2[[#This Row],[Order Priority]]=Introduction!$B$42,1,0)</f>
        <v>0</v>
      </c>
      <c r="J1801" s="42">
        <f>IF(Table2[[#This Row],[Order Priority]]=Introduction!$B$43,1,0)</f>
        <v>1</v>
      </c>
      <c r="K1801" s="42">
        <f>IF(Table2[[#This Row],[Order Priority]]=Introduction!$B$44,1,0)</f>
        <v>0</v>
      </c>
      <c r="L1801" s="42">
        <f>IF(Table2[[#This Row],[Order Priority]]=Introduction!$B$45,1,0)</f>
        <v>0</v>
      </c>
      <c r="M1801" s="42">
        <f>IF(Table2[[#This Row],[Ship Mode]]=Introduction!$C$42,1,0)</f>
        <v>1</v>
      </c>
      <c r="N1801" s="41">
        <f>IF(Table2[[#This Row],[Ship Mode]]=Introduction!$C$44,1,0)</f>
        <v>0</v>
      </c>
      <c r="O1801" s="41">
        <f>IF(Table2[[#This Row],[Customer Segment]]=Introduction!$D$45,1,0)</f>
        <v>0</v>
      </c>
      <c r="P1801" s="41">
        <f>IF(Table2[[#This Row],[Customer Segment]]=Introduction!$D$42,1,0)</f>
        <v>0</v>
      </c>
      <c r="Q1801" s="41">
        <f>IF(Table2[[#This Row],[Customer Segment]]=Introduction!$D$44,1,0)</f>
        <v>0</v>
      </c>
      <c r="R1801" s="1">
        <v>739.07</v>
      </c>
      <c r="S18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1388.8177764827767</v>
      </c>
    </row>
    <row r="1802" spans="1:19" x14ac:dyDescent="0.2">
      <c r="A1802" s="1" t="s">
        <v>92</v>
      </c>
      <c r="B1802" s="1" t="s">
        <v>2</v>
      </c>
      <c r="C1802" s="1" t="s">
        <v>15</v>
      </c>
      <c r="D1802" s="37">
        <v>0.06</v>
      </c>
      <c r="E1802" s="37">
        <v>146.34</v>
      </c>
      <c r="F1802" s="37">
        <v>43.75</v>
      </c>
      <c r="G1802" s="37">
        <v>0.65</v>
      </c>
      <c r="H1802" s="37">
        <v>-89.27</v>
      </c>
      <c r="I1802" s="42">
        <f>IF(Table2[[#This Row],[Order Priority]]=Introduction!$B$42,1,0)</f>
        <v>0</v>
      </c>
      <c r="J1802" s="42">
        <f>IF(Table2[[#This Row],[Order Priority]]=Introduction!$B$43,1,0)</f>
        <v>0</v>
      </c>
      <c r="K1802" s="42">
        <f>IF(Table2[[#This Row],[Order Priority]]=Introduction!$B$44,1,0)</f>
        <v>0</v>
      </c>
      <c r="L1802" s="42">
        <f>IF(Table2[[#This Row],[Order Priority]]=Introduction!$B$45,1,0)</f>
        <v>1</v>
      </c>
      <c r="M1802" s="42">
        <f>IF(Table2[[#This Row],[Ship Mode]]=Introduction!$C$42,1,0)</f>
        <v>1</v>
      </c>
      <c r="N1802" s="41">
        <f>IF(Table2[[#This Row],[Ship Mode]]=Introduction!$C$44,1,0)</f>
        <v>0</v>
      </c>
      <c r="O1802" s="41">
        <f>IF(Table2[[#This Row],[Customer Segment]]=Introduction!$D$45,1,0)</f>
        <v>0</v>
      </c>
      <c r="P1802" s="41">
        <f>IF(Table2[[#This Row],[Customer Segment]]=Introduction!$D$42,1,0)</f>
        <v>1</v>
      </c>
      <c r="Q1802" s="41">
        <f>IF(Table2[[#This Row],[Customer Segment]]=Introduction!$D$44,1,0)</f>
        <v>0</v>
      </c>
      <c r="R1802" s="34">
        <v>1721.24</v>
      </c>
      <c r="S18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1894.1646585580847</v>
      </c>
    </row>
    <row r="1803" spans="1:19" x14ac:dyDescent="0.2">
      <c r="A1803" s="1" t="s">
        <v>1</v>
      </c>
      <c r="B1803" s="1" t="s">
        <v>63</v>
      </c>
      <c r="C1803" s="1" t="s">
        <v>15</v>
      </c>
      <c r="D1803" s="39">
        <v>0.04</v>
      </c>
      <c r="E1803" s="39">
        <v>33.89</v>
      </c>
      <c r="F1803" s="39">
        <v>5.0999999999999996</v>
      </c>
      <c r="G1803" s="39">
        <v>0.6</v>
      </c>
      <c r="H1803" s="39">
        <v>72.983999999999995</v>
      </c>
      <c r="I1803" s="42">
        <f>IF(Table2[[#This Row],[Order Priority]]=Introduction!$B$42,1,0)</f>
        <v>1</v>
      </c>
      <c r="J1803" s="42">
        <f>IF(Table2[[#This Row],[Order Priority]]=Introduction!$B$43,1,0)</f>
        <v>0</v>
      </c>
      <c r="K1803" s="42">
        <f>IF(Table2[[#This Row],[Order Priority]]=Introduction!$B$44,1,0)</f>
        <v>0</v>
      </c>
      <c r="L1803" s="42">
        <f>IF(Table2[[#This Row],[Order Priority]]=Introduction!$B$45,1,0)</f>
        <v>0</v>
      </c>
      <c r="M1803" s="42">
        <f>IF(Table2[[#This Row],[Ship Mode]]=Introduction!$C$42,1,0)</f>
        <v>0</v>
      </c>
      <c r="N1803" s="41">
        <f>IF(Table2[[#This Row],[Ship Mode]]=Introduction!$C$44,1,0)</f>
        <v>0</v>
      </c>
      <c r="O1803" s="41">
        <f>IF(Table2[[#This Row],[Customer Segment]]=Introduction!$D$45,1,0)</f>
        <v>0</v>
      </c>
      <c r="P1803" s="41">
        <f>IF(Table2[[#This Row],[Customer Segment]]=Introduction!$D$42,1,0)</f>
        <v>1</v>
      </c>
      <c r="Q1803" s="41">
        <f>IF(Table2[[#This Row],[Customer Segment]]=Introduction!$D$44,1,0)</f>
        <v>0</v>
      </c>
      <c r="R1803" s="1">
        <v>200.83</v>
      </c>
      <c r="S18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609.98806056071362</v>
      </c>
    </row>
    <row r="1804" spans="1:19" x14ac:dyDescent="0.2">
      <c r="A1804" s="1" t="s">
        <v>13</v>
      </c>
      <c r="B1804" s="1" t="s">
        <v>14</v>
      </c>
      <c r="C1804" s="1" t="s">
        <v>70</v>
      </c>
      <c r="D1804" s="37">
        <v>0.1</v>
      </c>
      <c r="E1804" s="37">
        <v>1.68</v>
      </c>
      <c r="F1804" s="37">
        <v>1.57</v>
      </c>
      <c r="G1804" s="37">
        <v>0.59</v>
      </c>
      <c r="H1804" s="37">
        <v>-11.57</v>
      </c>
      <c r="I1804" s="42">
        <f>IF(Table2[[#This Row],[Order Priority]]=Introduction!$B$42,1,0)</f>
        <v>0</v>
      </c>
      <c r="J1804" s="42">
        <f>IF(Table2[[#This Row],[Order Priority]]=Introduction!$B$43,1,0)</f>
        <v>1</v>
      </c>
      <c r="K1804" s="42">
        <f>IF(Table2[[#This Row],[Order Priority]]=Introduction!$B$44,1,0)</f>
        <v>0</v>
      </c>
      <c r="L1804" s="42">
        <f>IF(Table2[[#This Row],[Order Priority]]=Introduction!$B$45,1,0)</f>
        <v>0</v>
      </c>
      <c r="M1804" s="42">
        <f>IF(Table2[[#This Row],[Ship Mode]]=Introduction!$C$42,1,0)</f>
        <v>0</v>
      </c>
      <c r="N1804" s="41">
        <f>IF(Table2[[#This Row],[Ship Mode]]=Introduction!$C$44,1,0)</f>
        <v>1</v>
      </c>
      <c r="O1804" s="41">
        <f>IF(Table2[[#This Row],[Customer Segment]]=Introduction!$D$45,1,0)</f>
        <v>0</v>
      </c>
      <c r="P1804" s="41">
        <f>IF(Table2[[#This Row],[Customer Segment]]=Introduction!$D$42,1,0)</f>
        <v>0</v>
      </c>
      <c r="Q1804" s="41">
        <f>IF(Table2[[#This Row],[Customer Segment]]=Introduction!$D$44,1,0)</f>
        <v>0</v>
      </c>
      <c r="R1804" s="34">
        <v>18.71</v>
      </c>
      <c r="S18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95.605884735420602</v>
      </c>
    </row>
    <row r="1805" spans="1:19" x14ac:dyDescent="0.2">
      <c r="A1805" s="1" t="s">
        <v>23</v>
      </c>
      <c r="B1805" s="1" t="s">
        <v>14</v>
      </c>
      <c r="C1805" s="1" t="s">
        <v>3</v>
      </c>
      <c r="D1805" s="39">
        <v>0</v>
      </c>
      <c r="E1805" s="39">
        <v>4.13</v>
      </c>
      <c r="F1805" s="39">
        <v>5.34</v>
      </c>
      <c r="G1805" s="39">
        <v>0.38</v>
      </c>
      <c r="H1805" s="39">
        <v>-61.87</v>
      </c>
      <c r="I1805" s="42">
        <f>IF(Table2[[#This Row],[Order Priority]]=Introduction!$B$42,1,0)</f>
        <v>0</v>
      </c>
      <c r="J1805" s="42">
        <f>IF(Table2[[#This Row],[Order Priority]]=Introduction!$B$43,1,0)</f>
        <v>0</v>
      </c>
      <c r="K1805" s="42">
        <f>IF(Table2[[#This Row],[Order Priority]]=Introduction!$B$44,1,0)</f>
        <v>1</v>
      </c>
      <c r="L1805" s="42">
        <f>IF(Table2[[#This Row],[Order Priority]]=Introduction!$B$45,1,0)</f>
        <v>0</v>
      </c>
      <c r="M1805" s="42">
        <f>IF(Table2[[#This Row],[Ship Mode]]=Introduction!$C$42,1,0)</f>
        <v>0</v>
      </c>
      <c r="N1805" s="41">
        <f>IF(Table2[[#This Row],[Ship Mode]]=Introduction!$C$44,1,0)</f>
        <v>1</v>
      </c>
      <c r="O1805" s="41">
        <f>IF(Table2[[#This Row],[Customer Segment]]=Introduction!$D$45,1,0)</f>
        <v>1</v>
      </c>
      <c r="P1805" s="41">
        <f>IF(Table2[[#This Row],[Customer Segment]]=Introduction!$D$42,1,0)</f>
        <v>0</v>
      </c>
      <c r="Q1805" s="41">
        <f>IF(Table2[[#This Row],[Customer Segment]]=Introduction!$D$44,1,0)</f>
        <v>0</v>
      </c>
      <c r="R1805" s="1">
        <v>40.950000000000003</v>
      </c>
      <c r="S18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120.72947090999592</v>
      </c>
    </row>
    <row r="1806" spans="1:19" x14ac:dyDescent="0.2">
      <c r="A1806" s="1" t="s">
        <v>23</v>
      </c>
      <c r="B1806" s="1" t="s">
        <v>2</v>
      </c>
      <c r="C1806" s="1" t="s">
        <v>3</v>
      </c>
      <c r="D1806" s="37">
        <v>0.1</v>
      </c>
      <c r="E1806" s="37">
        <v>130.97999999999999</v>
      </c>
      <c r="F1806" s="37">
        <v>54.74</v>
      </c>
      <c r="G1806" s="37">
        <v>0.69</v>
      </c>
      <c r="H1806" s="37">
        <v>-530.24</v>
      </c>
      <c r="I1806" s="42">
        <f>IF(Table2[[#This Row],[Order Priority]]=Introduction!$B$42,1,0)</f>
        <v>0</v>
      </c>
      <c r="J1806" s="42">
        <f>IF(Table2[[#This Row],[Order Priority]]=Introduction!$B$43,1,0)</f>
        <v>0</v>
      </c>
      <c r="K1806" s="42">
        <f>IF(Table2[[#This Row],[Order Priority]]=Introduction!$B$44,1,0)</f>
        <v>1</v>
      </c>
      <c r="L1806" s="42">
        <f>IF(Table2[[#This Row],[Order Priority]]=Introduction!$B$45,1,0)</f>
        <v>0</v>
      </c>
      <c r="M1806" s="42">
        <f>IF(Table2[[#This Row],[Ship Mode]]=Introduction!$C$42,1,0)</f>
        <v>1</v>
      </c>
      <c r="N1806" s="41">
        <f>IF(Table2[[#This Row],[Ship Mode]]=Introduction!$C$44,1,0)</f>
        <v>0</v>
      </c>
      <c r="O1806" s="41">
        <f>IF(Table2[[#This Row],[Customer Segment]]=Introduction!$D$45,1,0)</f>
        <v>1</v>
      </c>
      <c r="P1806" s="41">
        <f>IF(Table2[[#This Row],[Customer Segment]]=Introduction!$D$42,1,0)</f>
        <v>0</v>
      </c>
      <c r="Q1806" s="41">
        <f>IF(Table2[[#This Row],[Customer Segment]]=Introduction!$D$44,1,0)</f>
        <v>0</v>
      </c>
      <c r="R1806" s="34">
        <v>1155.73</v>
      </c>
      <c r="S18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1791.9490095835433</v>
      </c>
    </row>
    <row r="1807" spans="1:19" x14ac:dyDescent="0.2">
      <c r="A1807" s="1" t="s">
        <v>23</v>
      </c>
      <c r="B1807" s="1" t="s">
        <v>14</v>
      </c>
      <c r="C1807" s="1" t="s">
        <v>70</v>
      </c>
      <c r="D1807" s="39">
        <v>0.03</v>
      </c>
      <c r="E1807" s="39">
        <v>51.75</v>
      </c>
      <c r="F1807" s="39">
        <v>19.989999999999998</v>
      </c>
      <c r="G1807" s="39">
        <v>0.55000000000000004</v>
      </c>
      <c r="H1807" s="39">
        <v>261.44400000000002</v>
      </c>
      <c r="I1807" s="42">
        <f>IF(Table2[[#This Row],[Order Priority]]=Introduction!$B$42,1,0)</f>
        <v>0</v>
      </c>
      <c r="J1807" s="42">
        <f>IF(Table2[[#This Row],[Order Priority]]=Introduction!$B$43,1,0)</f>
        <v>0</v>
      </c>
      <c r="K1807" s="42">
        <f>IF(Table2[[#This Row],[Order Priority]]=Introduction!$B$44,1,0)</f>
        <v>1</v>
      </c>
      <c r="L1807" s="42">
        <f>IF(Table2[[#This Row],[Order Priority]]=Introduction!$B$45,1,0)</f>
        <v>0</v>
      </c>
      <c r="M1807" s="42">
        <f>IF(Table2[[#This Row],[Ship Mode]]=Introduction!$C$42,1,0)</f>
        <v>0</v>
      </c>
      <c r="N1807" s="41">
        <f>IF(Table2[[#This Row],[Ship Mode]]=Introduction!$C$44,1,0)</f>
        <v>1</v>
      </c>
      <c r="O1807" s="41">
        <f>IF(Table2[[#This Row],[Customer Segment]]=Introduction!$D$45,1,0)</f>
        <v>0</v>
      </c>
      <c r="P1807" s="41">
        <f>IF(Table2[[#This Row],[Customer Segment]]=Introduction!$D$42,1,0)</f>
        <v>0</v>
      </c>
      <c r="Q1807" s="41">
        <f>IF(Table2[[#This Row],[Customer Segment]]=Introduction!$D$44,1,0)</f>
        <v>0</v>
      </c>
      <c r="R1807" s="1">
        <v>818.81</v>
      </c>
      <c r="S18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1136.4422365630185</v>
      </c>
    </row>
    <row r="1808" spans="1:19" x14ac:dyDescent="0.2">
      <c r="A1808" s="1" t="s">
        <v>23</v>
      </c>
      <c r="B1808" s="1" t="s">
        <v>14</v>
      </c>
      <c r="C1808" s="1" t="s">
        <v>15</v>
      </c>
      <c r="D1808" s="37">
        <v>0.06</v>
      </c>
      <c r="E1808" s="37">
        <v>10.89</v>
      </c>
      <c r="F1808" s="37">
        <v>4.5</v>
      </c>
      <c r="G1808" s="37">
        <v>0.59</v>
      </c>
      <c r="H1808" s="37">
        <v>-25.111999999999998</v>
      </c>
      <c r="I1808" s="42">
        <f>IF(Table2[[#This Row],[Order Priority]]=Introduction!$B$42,1,0)</f>
        <v>0</v>
      </c>
      <c r="J1808" s="42">
        <f>IF(Table2[[#This Row],[Order Priority]]=Introduction!$B$43,1,0)</f>
        <v>0</v>
      </c>
      <c r="K1808" s="42">
        <f>IF(Table2[[#This Row],[Order Priority]]=Introduction!$B$44,1,0)</f>
        <v>1</v>
      </c>
      <c r="L1808" s="42">
        <f>IF(Table2[[#This Row],[Order Priority]]=Introduction!$B$45,1,0)</f>
        <v>0</v>
      </c>
      <c r="M1808" s="42">
        <f>IF(Table2[[#This Row],[Ship Mode]]=Introduction!$C$42,1,0)</f>
        <v>0</v>
      </c>
      <c r="N1808" s="41">
        <f>IF(Table2[[#This Row],[Ship Mode]]=Introduction!$C$44,1,0)</f>
        <v>1</v>
      </c>
      <c r="O1808" s="41">
        <f>IF(Table2[[#This Row],[Customer Segment]]=Introduction!$D$45,1,0)</f>
        <v>0</v>
      </c>
      <c r="P1808" s="41">
        <f>IF(Table2[[#This Row],[Customer Segment]]=Introduction!$D$42,1,0)</f>
        <v>1</v>
      </c>
      <c r="Q1808" s="41">
        <f>IF(Table2[[#This Row],[Customer Segment]]=Introduction!$D$44,1,0)</f>
        <v>0</v>
      </c>
      <c r="R1808" s="34">
        <v>149.32</v>
      </c>
      <c r="S18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271.33295812448938</v>
      </c>
    </row>
    <row r="1809" spans="1:19" x14ac:dyDescent="0.2">
      <c r="A1809" s="1" t="s">
        <v>23</v>
      </c>
      <c r="B1809" s="1" t="s">
        <v>14</v>
      </c>
      <c r="C1809" s="1" t="s">
        <v>15</v>
      </c>
      <c r="D1809" s="39">
        <v>0.03</v>
      </c>
      <c r="E1809" s="39">
        <v>10.64</v>
      </c>
      <c r="F1809" s="39">
        <v>5.16</v>
      </c>
      <c r="G1809" s="39">
        <v>0.56999999999999995</v>
      </c>
      <c r="H1809" s="39">
        <v>17.376000000000001</v>
      </c>
      <c r="I1809" s="42">
        <f>IF(Table2[[#This Row],[Order Priority]]=Introduction!$B$42,1,0)</f>
        <v>0</v>
      </c>
      <c r="J1809" s="42">
        <f>IF(Table2[[#This Row],[Order Priority]]=Introduction!$B$43,1,0)</f>
        <v>0</v>
      </c>
      <c r="K1809" s="42">
        <f>IF(Table2[[#This Row],[Order Priority]]=Introduction!$B$44,1,0)</f>
        <v>1</v>
      </c>
      <c r="L1809" s="42">
        <f>IF(Table2[[#This Row],[Order Priority]]=Introduction!$B$45,1,0)</f>
        <v>0</v>
      </c>
      <c r="M1809" s="42">
        <f>IF(Table2[[#This Row],[Ship Mode]]=Introduction!$C$42,1,0)</f>
        <v>0</v>
      </c>
      <c r="N1809" s="41">
        <f>IF(Table2[[#This Row],[Ship Mode]]=Introduction!$C$44,1,0)</f>
        <v>1</v>
      </c>
      <c r="O1809" s="41">
        <f>IF(Table2[[#This Row],[Customer Segment]]=Introduction!$D$45,1,0)</f>
        <v>0</v>
      </c>
      <c r="P1809" s="41">
        <f>IF(Table2[[#This Row],[Customer Segment]]=Introduction!$D$42,1,0)</f>
        <v>1</v>
      </c>
      <c r="Q1809" s="41">
        <f>IF(Table2[[#This Row],[Customer Segment]]=Introduction!$D$44,1,0)</f>
        <v>0</v>
      </c>
      <c r="R1809" s="1">
        <v>177.01</v>
      </c>
      <c r="S18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335.50192681809307</v>
      </c>
    </row>
    <row r="1810" spans="1:19" x14ac:dyDescent="0.2">
      <c r="A1810" s="1" t="s">
        <v>23</v>
      </c>
      <c r="B1810" s="1" t="s">
        <v>14</v>
      </c>
      <c r="C1810" s="1" t="s">
        <v>15</v>
      </c>
      <c r="D1810" s="37">
        <v>0.03</v>
      </c>
      <c r="E1810" s="37">
        <v>7.96</v>
      </c>
      <c r="F1810" s="37">
        <v>4.95</v>
      </c>
      <c r="G1810" s="37">
        <v>0.41</v>
      </c>
      <c r="H1810" s="37">
        <v>24.260400000000001</v>
      </c>
      <c r="I1810" s="42">
        <f>IF(Table2[[#This Row],[Order Priority]]=Introduction!$B$42,1,0)</f>
        <v>0</v>
      </c>
      <c r="J1810" s="42">
        <f>IF(Table2[[#This Row],[Order Priority]]=Introduction!$B$43,1,0)</f>
        <v>0</v>
      </c>
      <c r="K1810" s="42">
        <f>IF(Table2[[#This Row],[Order Priority]]=Introduction!$B$44,1,0)</f>
        <v>1</v>
      </c>
      <c r="L1810" s="42">
        <f>IF(Table2[[#This Row],[Order Priority]]=Introduction!$B$45,1,0)</f>
        <v>0</v>
      </c>
      <c r="M1810" s="42">
        <f>IF(Table2[[#This Row],[Ship Mode]]=Introduction!$C$42,1,0)</f>
        <v>0</v>
      </c>
      <c r="N1810" s="41">
        <f>IF(Table2[[#This Row],[Ship Mode]]=Introduction!$C$44,1,0)</f>
        <v>1</v>
      </c>
      <c r="O1810" s="41">
        <f>IF(Table2[[#This Row],[Customer Segment]]=Introduction!$D$45,1,0)</f>
        <v>0</v>
      </c>
      <c r="P1810" s="41">
        <f>IF(Table2[[#This Row],[Customer Segment]]=Introduction!$D$42,1,0)</f>
        <v>1</v>
      </c>
      <c r="Q1810" s="41">
        <f>IF(Table2[[#This Row],[Customer Segment]]=Introduction!$D$44,1,0)</f>
        <v>0</v>
      </c>
      <c r="R1810" s="34">
        <v>35.159999999999997</v>
      </c>
      <c r="S18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195.36113815924412</v>
      </c>
    </row>
    <row r="1811" spans="1:19" x14ac:dyDescent="0.2">
      <c r="A1811" s="1" t="s">
        <v>23</v>
      </c>
      <c r="B1811" s="1" t="s">
        <v>14</v>
      </c>
      <c r="C1811" s="1" t="s">
        <v>15</v>
      </c>
      <c r="D1811" s="39">
        <v>0.03</v>
      </c>
      <c r="E1811" s="39">
        <v>10.64</v>
      </c>
      <c r="F1811" s="39">
        <v>5.16</v>
      </c>
      <c r="G1811" s="39">
        <v>0.56999999999999995</v>
      </c>
      <c r="H1811" s="39">
        <v>14.48</v>
      </c>
      <c r="I1811" s="42">
        <f>IF(Table2[[#This Row],[Order Priority]]=Introduction!$B$42,1,0)</f>
        <v>0</v>
      </c>
      <c r="J1811" s="42">
        <f>IF(Table2[[#This Row],[Order Priority]]=Introduction!$B$43,1,0)</f>
        <v>0</v>
      </c>
      <c r="K1811" s="42">
        <f>IF(Table2[[#This Row],[Order Priority]]=Introduction!$B$44,1,0)</f>
        <v>1</v>
      </c>
      <c r="L1811" s="42">
        <f>IF(Table2[[#This Row],[Order Priority]]=Introduction!$B$45,1,0)</f>
        <v>0</v>
      </c>
      <c r="M1811" s="42">
        <f>IF(Table2[[#This Row],[Ship Mode]]=Introduction!$C$42,1,0)</f>
        <v>0</v>
      </c>
      <c r="N1811" s="41">
        <f>IF(Table2[[#This Row],[Ship Mode]]=Introduction!$C$44,1,0)</f>
        <v>1</v>
      </c>
      <c r="O1811" s="41">
        <f>IF(Table2[[#This Row],[Customer Segment]]=Introduction!$D$45,1,0)</f>
        <v>0</v>
      </c>
      <c r="P1811" s="41">
        <f>IF(Table2[[#This Row],[Customer Segment]]=Introduction!$D$42,1,0)</f>
        <v>1</v>
      </c>
      <c r="Q1811" s="41">
        <f>IF(Table2[[#This Row],[Customer Segment]]=Introduction!$D$44,1,0)</f>
        <v>0</v>
      </c>
      <c r="R1811" s="1">
        <v>696.96</v>
      </c>
      <c r="S18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332.53634832607378</v>
      </c>
    </row>
    <row r="1812" spans="1:19" x14ac:dyDescent="0.2">
      <c r="A1812" s="1" t="s">
        <v>23</v>
      </c>
      <c r="B1812" s="1" t="s">
        <v>14</v>
      </c>
      <c r="C1812" s="1" t="s">
        <v>15</v>
      </c>
      <c r="D1812" s="37">
        <v>0.03</v>
      </c>
      <c r="E1812" s="37">
        <v>7.96</v>
      </c>
      <c r="F1812" s="37">
        <v>4.95</v>
      </c>
      <c r="G1812" s="37">
        <v>0.41</v>
      </c>
      <c r="H1812" s="37">
        <v>22.25</v>
      </c>
      <c r="I1812" s="42">
        <f>IF(Table2[[#This Row],[Order Priority]]=Introduction!$B$42,1,0)</f>
        <v>0</v>
      </c>
      <c r="J1812" s="42">
        <f>IF(Table2[[#This Row],[Order Priority]]=Introduction!$B$43,1,0)</f>
        <v>0</v>
      </c>
      <c r="K1812" s="42">
        <f>IF(Table2[[#This Row],[Order Priority]]=Introduction!$B$44,1,0)</f>
        <v>1</v>
      </c>
      <c r="L1812" s="42">
        <f>IF(Table2[[#This Row],[Order Priority]]=Introduction!$B$45,1,0)</f>
        <v>0</v>
      </c>
      <c r="M1812" s="42">
        <f>IF(Table2[[#This Row],[Ship Mode]]=Introduction!$C$42,1,0)</f>
        <v>0</v>
      </c>
      <c r="N1812" s="41">
        <f>IF(Table2[[#This Row],[Ship Mode]]=Introduction!$C$44,1,0)</f>
        <v>1</v>
      </c>
      <c r="O1812" s="41">
        <f>IF(Table2[[#This Row],[Customer Segment]]=Introduction!$D$45,1,0)</f>
        <v>0</v>
      </c>
      <c r="P1812" s="41">
        <f>IF(Table2[[#This Row],[Customer Segment]]=Introduction!$D$42,1,0)</f>
        <v>1</v>
      </c>
      <c r="Q1812" s="41">
        <f>IF(Table2[[#This Row],[Customer Segment]]=Introduction!$D$44,1,0)</f>
        <v>0</v>
      </c>
      <c r="R1812" s="34">
        <v>149.41</v>
      </c>
      <c r="S18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193.30243684696663</v>
      </c>
    </row>
    <row r="1813" spans="1:19" x14ac:dyDescent="0.2">
      <c r="A1813" s="1" t="s">
        <v>23</v>
      </c>
      <c r="B1813" s="1" t="s">
        <v>63</v>
      </c>
      <c r="C1813" s="1" t="s">
        <v>15</v>
      </c>
      <c r="D1813" s="39">
        <v>0</v>
      </c>
      <c r="E1813" s="39">
        <v>11.7</v>
      </c>
      <c r="F1813" s="39">
        <v>6.96</v>
      </c>
      <c r="G1813" s="39">
        <v>0.5</v>
      </c>
      <c r="H1813" s="39">
        <v>-11.247999999999999</v>
      </c>
      <c r="I1813" s="42">
        <f>IF(Table2[[#This Row],[Order Priority]]=Introduction!$B$42,1,0)</f>
        <v>0</v>
      </c>
      <c r="J1813" s="42">
        <f>IF(Table2[[#This Row],[Order Priority]]=Introduction!$B$43,1,0)</f>
        <v>0</v>
      </c>
      <c r="K1813" s="42">
        <f>IF(Table2[[#This Row],[Order Priority]]=Introduction!$B$44,1,0)</f>
        <v>1</v>
      </c>
      <c r="L1813" s="42">
        <f>IF(Table2[[#This Row],[Order Priority]]=Introduction!$B$45,1,0)</f>
        <v>0</v>
      </c>
      <c r="M1813" s="42">
        <f>IF(Table2[[#This Row],[Ship Mode]]=Introduction!$C$42,1,0)</f>
        <v>0</v>
      </c>
      <c r="N1813" s="41">
        <f>IF(Table2[[#This Row],[Ship Mode]]=Introduction!$C$44,1,0)</f>
        <v>0</v>
      </c>
      <c r="O1813" s="41">
        <f>IF(Table2[[#This Row],[Customer Segment]]=Introduction!$D$45,1,0)</f>
        <v>0</v>
      </c>
      <c r="P1813" s="41">
        <f>IF(Table2[[#This Row],[Customer Segment]]=Introduction!$D$42,1,0)</f>
        <v>1</v>
      </c>
      <c r="Q1813" s="41">
        <f>IF(Table2[[#This Row],[Customer Segment]]=Introduction!$D$44,1,0)</f>
        <v>0</v>
      </c>
      <c r="R1813" s="1">
        <v>131.69</v>
      </c>
      <c r="S18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238.68861276205467</v>
      </c>
    </row>
    <row r="1814" spans="1:19" x14ac:dyDescent="0.2">
      <c r="A1814" s="1" t="s">
        <v>92</v>
      </c>
      <c r="B1814" s="1" t="s">
        <v>14</v>
      </c>
      <c r="C1814" s="1" t="s">
        <v>47</v>
      </c>
      <c r="D1814" s="37">
        <v>0.09</v>
      </c>
      <c r="E1814" s="37">
        <v>2.6</v>
      </c>
      <c r="F1814" s="37">
        <v>2.4</v>
      </c>
      <c r="G1814" s="37">
        <v>0.57999999999999996</v>
      </c>
      <c r="H1814" s="37">
        <v>1107.4079999999999</v>
      </c>
      <c r="I1814" s="42">
        <f>IF(Table2[[#This Row],[Order Priority]]=Introduction!$B$42,1,0)</f>
        <v>0</v>
      </c>
      <c r="J1814" s="42">
        <f>IF(Table2[[#This Row],[Order Priority]]=Introduction!$B$43,1,0)</f>
        <v>0</v>
      </c>
      <c r="K1814" s="42">
        <f>IF(Table2[[#This Row],[Order Priority]]=Introduction!$B$44,1,0)</f>
        <v>0</v>
      </c>
      <c r="L1814" s="42">
        <f>IF(Table2[[#This Row],[Order Priority]]=Introduction!$B$45,1,0)</f>
        <v>1</v>
      </c>
      <c r="M1814" s="42">
        <f>IF(Table2[[#This Row],[Ship Mode]]=Introduction!$C$42,1,0)</f>
        <v>0</v>
      </c>
      <c r="N1814" s="41">
        <f>IF(Table2[[#This Row],[Ship Mode]]=Introduction!$C$44,1,0)</f>
        <v>1</v>
      </c>
      <c r="O1814" s="41">
        <f>IF(Table2[[#This Row],[Customer Segment]]=Introduction!$D$45,1,0)</f>
        <v>0</v>
      </c>
      <c r="P1814" s="41">
        <f>IF(Table2[[#This Row],[Customer Segment]]=Introduction!$D$42,1,0)</f>
        <v>0</v>
      </c>
      <c r="Q1814" s="41">
        <f>IF(Table2[[#This Row],[Customer Segment]]=Introduction!$D$44,1,0)</f>
        <v>1</v>
      </c>
      <c r="R1814" s="34">
        <v>31.73</v>
      </c>
      <c r="S18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1311.2785647842779</v>
      </c>
    </row>
    <row r="1815" spans="1:19" x14ac:dyDescent="0.2">
      <c r="A1815" s="1" t="s">
        <v>46</v>
      </c>
      <c r="B1815" s="1" t="s">
        <v>14</v>
      </c>
      <c r="C1815" s="1" t="s">
        <v>70</v>
      </c>
      <c r="D1815" s="39">
        <v>0.09</v>
      </c>
      <c r="E1815" s="39">
        <v>7.38</v>
      </c>
      <c r="F1815" s="39">
        <v>5.21</v>
      </c>
      <c r="G1815" s="39">
        <v>0.56000000000000005</v>
      </c>
      <c r="H1815" s="39">
        <v>-27.16</v>
      </c>
      <c r="I1815" s="42">
        <f>IF(Table2[[#This Row],[Order Priority]]=Introduction!$B$42,1,0)</f>
        <v>0</v>
      </c>
      <c r="J1815" s="42">
        <f>IF(Table2[[#This Row],[Order Priority]]=Introduction!$B$43,1,0)</f>
        <v>0</v>
      </c>
      <c r="K1815" s="42">
        <f>IF(Table2[[#This Row],[Order Priority]]=Introduction!$B$44,1,0)</f>
        <v>0</v>
      </c>
      <c r="L1815" s="42">
        <f>IF(Table2[[#This Row],[Order Priority]]=Introduction!$B$45,1,0)</f>
        <v>0</v>
      </c>
      <c r="M1815" s="42">
        <f>IF(Table2[[#This Row],[Ship Mode]]=Introduction!$C$42,1,0)</f>
        <v>0</v>
      </c>
      <c r="N1815" s="41">
        <f>IF(Table2[[#This Row],[Ship Mode]]=Introduction!$C$44,1,0)</f>
        <v>1</v>
      </c>
      <c r="O1815" s="41">
        <f>IF(Table2[[#This Row],[Customer Segment]]=Introduction!$D$45,1,0)</f>
        <v>0</v>
      </c>
      <c r="P1815" s="41">
        <f>IF(Table2[[#This Row],[Customer Segment]]=Introduction!$D$42,1,0)</f>
        <v>0</v>
      </c>
      <c r="Q1815" s="41">
        <f>IF(Table2[[#This Row],[Customer Segment]]=Introduction!$D$44,1,0)</f>
        <v>0</v>
      </c>
      <c r="R1815" s="1">
        <v>66.55</v>
      </c>
      <c r="S18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383.29818707082057</v>
      </c>
    </row>
    <row r="1816" spans="1:19" x14ac:dyDescent="0.2">
      <c r="A1816" s="1" t="s">
        <v>46</v>
      </c>
      <c r="B1816" s="1" t="s">
        <v>14</v>
      </c>
      <c r="C1816" s="1" t="s">
        <v>70</v>
      </c>
      <c r="D1816" s="37">
        <v>0.04</v>
      </c>
      <c r="E1816" s="37">
        <v>5.98</v>
      </c>
      <c r="F1816" s="37">
        <v>5.15</v>
      </c>
      <c r="G1816" s="37">
        <v>0.36</v>
      </c>
      <c r="H1816" s="37">
        <v>-52.344000000000001</v>
      </c>
      <c r="I1816" s="42">
        <f>IF(Table2[[#This Row],[Order Priority]]=Introduction!$B$42,1,0)</f>
        <v>0</v>
      </c>
      <c r="J1816" s="42">
        <f>IF(Table2[[#This Row],[Order Priority]]=Introduction!$B$43,1,0)</f>
        <v>0</v>
      </c>
      <c r="K1816" s="42">
        <f>IF(Table2[[#This Row],[Order Priority]]=Introduction!$B$44,1,0)</f>
        <v>0</v>
      </c>
      <c r="L1816" s="42">
        <f>IF(Table2[[#This Row],[Order Priority]]=Introduction!$B$45,1,0)</f>
        <v>0</v>
      </c>
      <c r="M1816" s="42">
        <f>IF(Table2[[#This Row],[Ship Mode]]=Introduction!$C$42,1,0)</f>
        <v>0</v>
      </c>
      <c r="N1816" s="41">
        <f>IF(Table2[[#This Row],[Ship Mode]]=Introduction!$C$44,1,0)</f>
        <v>1</v>
      </c>
      <c r="O1816" s="41">
        <f>IF(Table2[[#This Row],[Customer Segment]]=Introduction!$D$45,1,0)</f>
        <v>0</v>
      </c>
      <c r="P1816" s="41">
        <f>IF(Table2[[#This Row],[Customer Segment]]=Introduction!$D$42,1,0)</f>
        <v>0</v>
      </c>
      <c r="Q1816" s="41">
        <f>IF(Table2[[#This Row],[Customer Segment]]=Introduction!$D$44,1,0)</f>
        <v>0</v>
      </c>
      <c r="R1816" s="34">
        <v>103.49</v>
      </c>
      <c r="S18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218.26948928312021</v>
      </c>
    </row>
    <row r="1817" spans="1:19" x14ac:dyDescent="0.2">
      <c r="A1817" s="1" t="s">
        <v>46</v>
      </c>
      <c r="B1817" s="1" t="s">
        <v>14</v>
      </c>
      <c r="C1817" s="1" t="s">
        <v>70</v>
      </c>
      <c r="D1817" s="39">
        <v>0.04</v>
      </c>
      <c r="E1817" s="39">
        <v>15.42</v>
      </c>
      <c r="F1817" s="39">
        <v>10.68</v>
      </c>
      <c r="G1817" s="39">
        <v>0.57999999999999996</v>
      </c>
      <c r="H1817" s="39">
        <v>-119.93600000000001</v>
      </c>
      <c r="I1817" s="42">
        <f>IF(Table2[[#This Row],[Order Priority]]=Introduction!$B$42,1,0)</f>
        <v>0</v>
      </c>
      <c r="J1817" s="42">
        <f>IF(Table2[[#This Row],[Order Priority]]=Introduction!$B$43,1,0)</f>
        <v>0</v>
      </c>
      <c r="K1817" s="42">
        <f>IF(Table2[[#This Row],[Order Priority]]=Introduction!$B$44,1,0)</f>
        <v>0</v>
      </c>
      <c r="L1817" s="42">
        <f>IF(Table2[[#This Row],[Order Priority]]=Introduction!$B$45,1,0)</f>
        <v>0</v>
      </c>
      <c r="M1817" s="42">
        <f>IF(Table2[[#This Row],[Ship Mode]]=Introduction!$C$42,1,0)</f>
        <v>0</v>
      </c>
      <c r="N1817" s="41">
        <f>IF(Table2[[#This Row],[Ship Mode]]=Introduction!$C$44,1,0)</f>
        <v>1</v>
      </c>
      <c r="O1817" s="41">
        <f>IF(Table2[[#This Row],[Customer Segment]]=Introduction!$D$45,1,0)</f>
        <v>0</v>
      </c>
      <c r="P1817" s="41">
        <f>IF(Table2[[#This Row],[Customer Segment]]=Introduction!$D$42,1,0)</f>
        <v>0</v>
      </c>
      <c r="Q1817" s="41">
        <f>IF(Table2[[#This Row],[Customer Segment]]=Introduction!$D$44,1,0)</f>
        <v>0</v>
      </c>
      <c r="R1817" s="1">
        <v>192.18</v>
      </c>
      <c r="S18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514.33674872615518</v>
      </c>
    </row>
    <row r="1818" spans="1:19" x14ac:dyDescent="0.2">
      <c r="A1818" s="1" t="s">
        <v>1</v>
      </c>
      <c r="B1818" s="1" t="s">
        <v>14</v>
      </c>
      <c r="C1818" s="1" t="s">
        <v>70</v>
      </c>
      <c r="D1818" s="37">
        <v>0.04</v>
      </c>
      <c r="E1818" s="37">
        <v>15.98</v>
      </c>
      <c r="F1818" s="37">
        <v>4</v>
      </c>
      <c r="G1818" s="37">
        <v>0.37</v>
      </c>
      <c r="H1818" s="37">
        <v>-19.207999999999998</v>
      </c>
      <c r="I1818" s="42">
        <f>IF(Table2[[#This Row],[Order Priority]]=Introduction!$B$42,1,0)</f>
        <v>1</v>
      </c>
      <c r="J1818" s="42">
        <f>IF(Table2[[#This Row],[Order Priority]]=Introduction!$B$43,1,0)</f>
        <v>0</v>
      </c>
      <c r="K1818" s="42">
        <f>IF(Table2[[#This Row],[Order Priority]]=Introduction!$B$44,1,0)</f>
        <v>0</v>
      </c>
      <c r="L1818" s="42">
        <f>IF(Table2[[#This Row],[Order Priority]]=Introduction!$B$45,1,0)</f>
        <v>0</v>
      </c>
      <c r="M1818" s="42">
        <f>IF(Table2[[#This Row],[Ship Mode]]=Introduction!$C$42,1,0)</f>
        <v>0</v>
      </c>
      <c r="N1818" s="41">
        <f>IF(Table2[[#This Row],[Ship Mode]]=Introduction!$C$44,1,0)</f>
        <v>1</v>
      </c>
      <c r="O1818" s="41">
        <f>IF(Table2[[#This Row],[Customer Segment]]=Introduction!$D$45,1,0)</f>
        <v>0</v>
      </c>
      <c r="P1818" s="41">
        <f>IF(Table2[[#This Row],[Customer Segment]]=Introduction!$D$42,1,0)</f>
        <v>0</v>
      </c>
      <c r="Q1818" s="41">
        <f>IF(Table2[[#This Row],[Customer Segment]]=Introduction!$D$44,1,0)</f>
        <v>0</v>
      </c>
      <c r="R1818" s="34">
        <v>64.59</v>
      </c>
      <c r="S18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349.04196423374606</v>
      </c>
    </row>
    <row r="1819" spans="1:19" x14ac:dyDescent="0.2">
      <c r="A1819" s="1" t="s">
        <v>1</v>
      </c>
      <c r="B1819" s="1" t="s">
        <v>14</v>
      </c>
      <c r="C1819" s="1" t="s">
        <v>70</v>
      </c>
      <c r="D1819" s="39">
        <v>0.06</v>
      </c>
      <c r="E1819" s="39">
        <v>22.84</v>
      </c>
      <c r="F1819" s="39">
        <v>5.47</v>
      </c>
      <c r="G1819" s="39">
        <v>0.39</v>
      </c>
      <c r="H1819" s="39">
        <v>7.44</v>
      </c>
      <c r="I1819" s="42">
        <f>IF(Table2[[#This Row],[Order Priority]]=Introduction!$B$42,1,0)</f>
        <v>1</v>
      </c>
      <c r="J1819" s="42">
        <f>IF(Table2[[#This Row],[Order Priority]]=Introduction!$B$43,1,0)</f>
        <v>0</v>
      </c>
      <c r="K1819" s="42">
        <f>IF(Table2[[#This Row],[Order Priority]]=Introduction!$B$44,1,0)</f>
        <v>0</v>
      </c>
      <c r="L1819" s="42">
        <f>IF(Table2[[#This Row],[Order Priority]]=Introduction!$B$45,1,0)</f>
        <v>0</v>
      </c>
      <c r="M1819" s="42">
        <f>IF(Table2[[#This Row],[Ship Mode]]=Introduction!$C$42,1,0)</f>
        <v>0</v>
      </c>
      <c r="N1819" s="41">
        <f>IF(Table2[[#This Row],[Ship Mode]]=Introduction!$C$44,1,0)</f>
        <v>1</v>
      </c>
      <c r="O1819" s="41">
        <f>IF(Table2[[#This Row],[Customer Segment]]=Introduction!$D$45,1,0)</f>
        <v>0</v>
      </c>
      <c r="P1819" s="41">
        <f>IF(Table2[[#This Row],[Customer Segment]]=Introduction!$D$42,1,0)</f>
        <v>0</v>
      </c>
      <c r="Q1819" s="41">
        <f>IF(Table2[[#This Row],[Customer Segment]]=Introduction!$D$44,1,0)</f>
        <v>0</v>
      </c>
      <c r="R1819" s="1">
        <v>461.94</v>
      </c>
      <c r="S18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441.86052269024105</v>
      </c>
    </row>
    <row r="1820" spans="1:19" x14ac:dyDescent="0.2">
      <c r="A1820" s="1" t="s">
        <v>23</v>
      </c>
      <c r="B1820" s="1" t="s">
        <v>14</v>
      </c>
      <c r="C1820" s="1" t="s">
        <v>3</v>
      </c>
      <c r="D1820" s="37">
        <v>0.1</v>
      </c>
      <c r="E1820" s="37">
        <v>39.979999999999997</v>
      </c>
      <c r="F1820" s="37">
        <v>4</v>
      </c>
      <c r="G1820" s="37">
        <v>0.7</v>
      </c>
      <c r="H1820" s="37">
        <v>360.24</v>
      </c>
      <c r="I1820" s="42">
        <f>IF(Table2[[#This Row],[Order Priority]]=Introduction!$B$42,1,0)</f>
        <v>0</v>
      </c>
      <c r="J1820" s="42">
        <f>IF(Table2[[#This Row],[Order Priority]]=Introduction!$B$43,1,0)</f>
        <v>0</v>
      </c>
      <c r="K1820" s="42">
        <f>IF(Table2[[#This Row],[Order Priority]]=Introduction!$B$44,1,0)</f>
        <v>1</v>
      </c>
      <c r="L1820" s="42">
        <f>IF(Table2[[#This Row],[Order Priority]]=Introduction!$B$45,1,0)</f>
        <v>0</v>
      </c>
      <c r="M1820" s="42">
        <f>IF(Table2[[#This Row],[Ship Mode]]=Introduction!$C$42,1,0)</f>
        <v>0</v>
      </c>
      <c r="N1820" s="41">
        <f>IF(Table2[[#This Row],[Ship Mode]]=Introduction!$C$44,1,0)</f>
        <v>1</v>
      </c>
      <c r="O1820" s="41">
        <f>IF(Table2[[#This Row],[Customer Segment]]=Introduction!$D$45,1,0)</f>
        <v>1</v>
      </c>
      <c r="P1820" s="41">
        <f>IF(Table2[[#This Row],[Customer Segment]]=Introduction!$D$42,1,0)</f>
        <v>0</v>
      </c>
      <c r="Q1820" s="41">
        <f>IF(Table2[[#This Row],[Customer Segment]]=Introduction!$D$44,1,0)</f>
        <v>0</v>
      </c>
      <c r="R1820" s="34">
        <v>772.56</v>
      </c>
      <c r="S18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828.16353716696983</v>
      </c>
    </row>
    <row r="1821" spans="1:19" x14ac:dyDescent="0.2">
      <c r="A1821" s="1" t="s">
        <v>23</v>
      </c>
      <c r="B1821" s="1" t="s">
        <v>63</v>
      </c>
      <c r="C1821" s="1" t="s">
        <v>15</v>
      </c>
      <c r="D1821" s="39">
        <v>0.09</v>
      </c>
      <c r="E1821" s="39">
        <v>30.98</v>
      </c>
      <c r="F1821" s="39">
        <v>6.5</v>
      </c>
      <c r="G1821" s="39">
        <v>0.64</v>
      </c>
      <c r="H1821" s="39">
        <v>-55.97</v>
      </c>
      <c r="I1821" s="42">
        <f>IF(Table2[[#This Row],[Order Priority]]=Introduction!$B$42,1,0)</f>
        <v>0</v>
      </c>
      <c r="J1821" s="42">
        <f>IF(Table2[[#This Row],[Order Priority]]=Introduction!$B$43,1,0)</f>
        <v>0</v>
      </c>
      <c r="K1821" s="42">
        <f>IF(Table2[[#This Row],[Order Priority]]=Introduction!$B$44,1,0)</f>
        <v>1</v>
      </c>
      <c r="L1821" s="42">
        <f>IF(Table2[[#This Row],[Order Priority]]=Introduction!$B$45,1,0)</f>
        <v>0</v>
      </c>
      <c r="M1821" s="42">
        <f>IF(Table2[[#This Row],[Ship Mode]]=Introduction!$C$42,1,0)</f>
        <v>0</v>
      </c>
      <c r="N1821" s="41">
        <f>IF(Table2[[#This Row],[Ship Mode]]=Introduction!$C$44,1,0)</f>
        <v>0</v>
      </c>
      <c r="O1821" s="41">
        <f>IF(Table2[[#This Row],[Customer Segment]]=Introduction!$D$45,1,0)</f>
        <v>0</v>
      </c>
      <c r="P1821" s="41">
        <f>IF(Table2[[#This Row],[Customer Segment]]=Introduction!$D$42,1,0)</f>
        <v>1</v>
      </c>
      <c r="Q1821" s="41">
        <f>IF(Table2[[#This Row],[Customer Segment]]=Introduction!$D$44,1,0)</f>
        <v>0</v>
      </c>
      <c r="R1821" s="1">
        <v>204.34</v>
      </c>
      <c r="S18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297.47590050795696</v>
      </c>
    </row>
    <row r="1822" spans="1:19" x14ac:dyDescent="0.2">
      <c r="A1822" s="1" t="s">
        <v>23</v>
      </c>
      <c r="B1822" s="1" t="s">
        <v>14</v>
      </c>
      <c r="C1822" s="1" t="s">
        <v>15</v>
      </c>
      <c r="D1822" s="37">
        <v>0.09</v>
      </c>
      <c r="E1822" s="37">
        <v>12.22</v>
      </c>
      <c r="F1822" s="37">
        <v>2.85</v>
      </c>
      <c r="G1822" s="37">
        <v>0.55000000000000004</v>
      </c>
      <c r="H1822" s="37">
        <v>70.676699999999997</v>
      </c>
      <c r="I1822" s="42">
        <f>IF(Table2[[#This Row],[Order Priority]]=Introduction!$B$42,1,0)</f>
        <v>0</v>
      </c>
      <c r="J1822" s="42">
        <f>IF(Table2[[#This Row],[Order Priority]]=Introduction!$B$43,1,0)</f>
        <v>0</v>
      </c>
      <c r="K1822" s="42">
        <f>IF(Table2[[#This Row],[Order Priority]]=Introduction!$B$44,1,0)</f>
        <v>1</v>
      </c>
      <c r="L1822" s="42">
        <f>IF(Table2[[#This Row],[Order Priority]]=Introduction!$B$45,1,0)</f>
        <v>0</v>
      </c>
      <c r="M1822" s="42">
        <f>IF(Table2[[#This Row],[Ship Mode]]=Introduction!$C$42,1,0)</f>
        <v>0</v>
      </c>
      <c r="N1822" s="41">
        <f>IF(Table2[[#This Row],[Ship Mode]]=Introduction!$C$44,1,0)</f>
        <v>1</v>
      </c>
      <c r="O1822" s="41">
        <f>IF(Table2[[#This Row],[Customer Segment]]=Introduction!$D$45,1,0)</f>
        <v>0</v>
      </c>
      <c r="P1822" s="41">
        <f>IF(Table2[[#This Row],[Customer Segment]]=Introduction!$D$42,1,0)</f>
        <v>1</v>
      </c>
      <c r="Q1822" s="41">
        <f>IF(Table2[[#This Row],[Customer Segment]]=Introduction!$D$44,1,0)</f>
        <v>0</v>
      </c>
      <c r="R1822" s="34">
        <v>102.43</v>
      </c>
      <c r="S18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274.91273320290435</v>
      </c>
    </row>
    <row r="1823" spans="1:19" x14ac:dyDescent="0.2">
      <c r="A1823" s="1" t="s">
        <v>92</v>
      </c>
      <c r="B1823" s="1" t="s">
        <v>2</v>
      </c>
      <c r="C1823" s="1" t="s">
        <v>70</v>
      </c>
      <c r="D1823" s="39">
        <v>0.08</v>
      </c>
      <c r="E1823" s="39">
        <v>124.49</v>
      </c>
      <c r="F1823" s="39">
        <v>51.94</v>
      </c>
      <c r="G1823" s="39">
        <v>0.63</v>
      </c>
      <c r="H1823" s="39">
        <v>-500.38</v>
      </c>
      <c r="I1823" s="42">
        <f>IF(Table2[[#This Row],[Order Priority]]=Introduction!$B$42,1,0)</f>
        <v>0</v>
      </c>
      <c r="J1823" s="42">
        <f>IF(Table2[[#This Row],[Order Priority]]=Introduction!$B$43,1,0)</f>
        <v>0</v>
      </c>
      <c r="K1823" s="42">
        <f>IF(Table2[[#This Row],[Order Priority]]=Introduction!$B$44,1,0)</f>
        <v>0</v>
      </c>
      <c r="L1823" s="42">
        <f>IF(Table2[[#This Row],[Order Priority]]=Introduction!$B$45,1,0)</f>
        <v>1</v>
      </c>
      <c r="M1823" s="42">
        <f>IF(Table2[[#This Row],[Ship Mode]]=Introduction!$C$42,1,0)</f>
        <v>1</v>
      </c>
      <c r="N1823" s="41">
        <f>IF(Table2[[#This Row],[Ship Mode]]=Introduction!$C$44,1,0)</f>
        <v>0</v>
      </c>
      <c r="O1823" s="41">
        <f>IF(Table2[[#This Row],[Customer Segment]]=Introduction!$D$45,1,0)</f>
        <v>0</v>
      </c>
      <c r="P1823" s="41">
        <f>IF(Table2[[#This Row],[Customer Segment]]=Introduction!$D$42,1,0)</f>
        <v>0</v>
      </c>
      <c r="Q1823" s="41">
        <f>IF(Table2[[#This Row],[Customer Segment]]=Introduction!$D$44,1,0)</f>
        <v>0</v>
      </c>
      <c r="R1823" s="1">
        <v>6831.37</v>
      </c>
      <c r="S18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1630.1790783671886</v>
      </c>
    </row>
    <row r="1824" spans="1:19" x14ac:dyDescent="0.2">
      <c r="A1824" s="1" t="s">
        <v>92</v>
      </c>
      <c r="B1824" s="1" t="s">
        <v>2</v>
      </c>
      <c r="C1824" s="1" t="s">
        <v>70</v>
      </c>
      <c r="D1824" s="37">
        <v>0.08</v>
      </c>
      <c r="E1824" s="37">
        <v>124.49</v>
      </c>
      <c r="F1824" s="37">
        <v>51.94</v>
      </c>
      <c r="G1824" s="37">
        <v>0.63</v>
      </c>
      <c r="H1824" s="37">
        <v>-250.19</v>
      </c>
      <c r="I1824" s="42">
        <f>IF(Table2[[#This Row],[Order Priority]]=Introduction!$B$42,1,0)</f>
        <v>0</v>
      </c>
      <c r="J1824" s="42">
        <f>IF(Table2[[#This Row],[Order Priority]]=Introduction!$B$43,1,0)</f>
        <v>0</v>
      </c>
      <c r="K1824" s="42">
        <f>IF(Table2[[#This Row],[Order Priority]]=Introduction!$B$44,1,0)</f>
        <v>0</v>
      </c>
      <c r="L1824" s="42">
        <f>IF(Table2[[#This Row],[Order Priority]]=Introduction!$B$45,1,0)</f>
        <v>1</v>
      </c>
      <c r="M1824" s="42">
        <f>IF(Table2[[#This Row],[Ship Mode]]=Introduction!$C$42,1,0)</f>
        <v>1</v>
      </c>
      <c r="N1824" s="41">
        <f>IF(Table2[[#This Row],[Ship Mode]]=Introduction!$C$44,1,0)</f>
        <v>0</v>
      </c>
      <c r="O1824" s="41">
        <f>IF(Table2[[#This Row],[Customer Segment]]=Introduction!$D$45,1,0)</f>
        <v>0</v>
      </c>
      <c r="P1824" s="41">
        <f>IF(Table2[[#This Row],[Customer Segment]]=Introduction!$D$42,1,0)</f>
        <v>0</v>
      </c>
      <c r="Q1824" s="41">
        <f>IF(Table2[[#This Row],[Customer Segment]]=Introduction!$D$44,1,0)</f>
        <v>0</v>
      </c>
      <c r="R1824" s="34">
        <v>1707.84</v>
      </c>
      <c r="S18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1886.3800738500322</v>
      </c>
    </row>
    <row r="1825" spans="1:19" x14ac:dyDescent="0.2">
      <c r="A1825" s="1" t="s">
        <v>92</v>
      </c>
      <c r="B1825" s="1" t="s">
        <v>14</v>
      </c>
      <c r="C1825" s="1" t="s">
        <v>70</v>
      </c>
      <c r="D1825" s="39">
        <v>0.1</v>
      </c>
      <c r="E1825" s="39">
        <v>10.48</v>
      </c>
      <c r="F1825" s="39">
        <v>2.89</v>
      </c>
      <c r="G1825" s="39">
        <v>0.6</v>
      </c>
      <c r="H1825" s="39">
        <v>-8.9039999999999999</v>
      </c>
      <c r="I1825" s="42">
        <f>IF(Table2[[#This Row],[Order Priority]]=Introduction!$B$42,1,0)</f>
        <v>0</v>
      </c>
      <c r="J1825" s="42">
        <f>IF(Table2[[#This Row],[Order Priority]]=Introduction!$B$43,1,0)</f>
        <v>0</v>
      </c>
      <c r="K1825" s="42">
        <f>IF(Table2[[#This Row],[Order Priority]]=Introduction!$B$44,1,0)</f>
        <v>0</v>
      </c>
      <c r="L1825" s="42">
        <f>IF(Table2[[#This Row],[Order Priority]]=Introduction!$B$45,1,0)</f>
        <v>1</v>
      </c>
      <c r="M1825" s="42">
        <f>IF(Table2[[#This Row],[Ship Mode]]=Introduction!$C$42,1,0)</f>
        <v>0</v>
      </c>
      <c r="N1825" s="41">
        <f>IF(Table2[[#This Row],[Ship Mode]]=Introduction!$C$44,1,0)</f>
        <v>1</v>
      </c>
      <c r="O1825" s="41">
        <f>IF(Table2[[#This Row],[Customer Segment]]=Introduction!$D$45,1,0)</f>
        <v>0</v>
      </c>
      <c r="P1825" s="41">
        <f>IF(Table2[[#This Row],[Customer Segment]]=Introduction!$D$42,1,0)</f>
        <v>0</v>
      </c>
      <c r="Q1825" s="41">
        <f>IF(Table2[[#This Row],[Customer Segment]]=Introduction!$D$44,1,0)</f>
        <v>0</v>
      </c>
      <c r="R1825" s="1">
        <v>40.29</v>
      </c>
      <c r="S18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185.95523655036968</v>
      </c>
    </row>
    <row r="1826" spans="1:19" x14ac:dyDescent="0.2">
      <c r="A1826" s="1" t="s">
        <v>1</v>
      </c>
      <c r="B1826" s="1" t="s">
        <v>14</v>
      </c>
      <c r="C1826" s="1" t="s">
        <v>15</v>
      </c>
      <c r="D1826" s="37">
        <v>0.04</v>
      </c>
      <c r="E1826" s="37">
        <v>39.479999999999997</v>
      </c>
      <c r="F1826" s="37">
        <v>1.99</v>
      </c>
      <c r="G1826" s="37">
        <v>0.54</v>
      </c>
      <c r="H1826" s="37">
        <v>484.8492</v>
      </c>
      <c r="I1826" s="42">
        <f>IF(Table2[[#This Row],[Order Priority]]=Introduction!$B$42,1,0)</f>
        <v>1</v>
      </c>
      <c r="J1826" s="42">
        <f>IF(Table2[[#This Row],[Order Priority]]=Introduction!$B$43,1,0)</f>
        <v>0</v>
      </c>
      <c r="K1826" s="42">
        <f>IF(Table2[[#This Row],[Order Priority]]=Introduction!$B$44,1,0)</f>
        <v>0</v>
      </c>
      <c r="L1826" s="42">
        <f>IF(Table2[[#This Row],[Order Priority]]=Introduction!$B$45,1,0)</f>
        <v>0</v>
      </c>
      <c r="M1826" s="42">
        <f>IF(Table2[[#This Row],[Ship Mode]]=Introduction!$C$42,1,0)</f>
        <v>0</v>
      </c>
      <c r="N1826" s="41">
        <f>IF(Table2[[#This Row],[Ship Mode]]=Introduction!$C$44,1,0)</f>
        <v>1</v>
      </c>
      <c r="O1826" s="41">
        <f>IF(Table2[[#This Row],[Customer Segment]]=Introduction!$D$45,1,0)</f>
        <v>0</v>
      </c>
      <c r="P1826" s="41">
        <f>IF(Table2[[#This Row],[Customer Segment]]=Introduction!$D$42,1,0)</f>
        <v>1</v>
      </c>
      <c r="Q1826" s="41">
        <f>IF(Table2[[#This Row],[Customer Segment]]=Introduction!$D$44,1,0)</f>
        <v>0</v>
      </c>
      <c r="R1826" s="34">
        <v>702.68</v>
      </c>
      <c r="S18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995.64956185775191</v>
      </c>
    </row>
    <row r="1827" spans="1:19" x14ac:dyDescent="0.2">
      <c r="A1827" s="1" t="s">
        <v>1</v>
      </c>
      <c r="B1827" s="1" t="s">
        <v>14</v>
      </c>
      <c r="C1827" s="1" t="s">
        <v>15</v>
      </c>
      <c r="D1827" s="39">
        <v>0.04</v>
      </c>
      <c r="E1827" s="39">
        <v>3.7</v>
      </c>
      <c r="F1827" s="39">
        <v>1.61</v>
      </c>
      <c r="G1827" s="39">
        <v>0.44</v>
      </c>
      <c r="H1827" s="39">
        <v>18</v>
      </c>
      <c r="I1827" s="42">
        <f>IF(Table2[[#This Row],[Order Priority]]=Introduction!$B$42,1,0)</f>
        <v>1</v>
      </c>
      <c r="J1827" s="42">
        <f>IF(Table2[[#This Row],[Order Priority]]=Introduction!$B$43,1,0)</f>
        <v>0</v>
      </c>
      <c r="K1827" s="42">
        <f>IF(Table2[[#This Row],[Order Priority]]=Introduction!$B$44,1,0)</f>
        <v>0</v>
      </c>
      <c r="L1827" s="42">
        <f>IF(Table2[[#This Row],[Order Priority]]=Introduction!$B$45,1,0)</f>
        <v>0</v>
      </c>
      <c r="M1827" s="42">
        <f>IF(Table2[[#This Row],[Ship Mode]]=Introduction!$C$42,1,0)</f>
        <v>0</v>
      </c>
      <c r="N1827" s="41">
        <f>IF(Table2[[#This Row],[Ship Mode]]=Introduction!$C$44,1,0)</f>
        <v>1</v>
      </c>
      <c r="O1827" s="41">
        <f>IF(Table2[[#This Row],[Customer Segment]]=Introduction!$D$45,1,0)</f>
        <v>0</v>
      </c>
      <c r="P1827" s="41">
        <f>IF(Table2[[#This Row],[Customer Segment]]=Introduction!$D$42,1,0)</f>
        <v>1</v>
      </c>
      <c r="Q1827" s="41">
        <f>IF(Table2[[#This Row],[Customer Segment]]=Introduction!$D$44,1,0)</f>
        <v>0</v>
      </c>
      <c r="R1827" s="1">
        <v>67.239999999999995</v>
      </c>
      <c r="S18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311.85761210545945</v>
      </c>
    </row>
    <row r="1828" spans="1:19" x14ac:dyDescent="0.2">
      <c r="A1828" s="1" t="s">
        <v>13</v>
      </c>
      <c r="B1828" s="1" t="s">
        <v>2</v>
      </c>
      <c r="C1828" s="1" t="s">
        <v>70</v>
      </c>
      <c r="D1828" s="37">
        <v>0.1</v>
      </c>
      <c r="E1828" s="37">
        <v>550.98</v>
      </c>
      <c r="F1828" s="37">
        <v>45.7</v>
      </c>
      <c r="G1828" s="37">
        <v>0.71</v>
      </c>
      <c r="H1828" s="37">
        <v>818.54617499999995</v>
      </c>
      <c r="I1828" s="42">
        <f>IF(Table2[[#This Row],[Order Priority]]=Introduction!$B$42,1,0)</f>
        <v>0</v>
      </c>
      <c r="J1828" s="42">
        <f>IF(Table2[[#This Row],[Order Priority]]=Introduction!$B$43,1,0)</f>
        <v>1</v>
      </c>
      <c r="K1828" s="42">
        <f>IF(Table2[[#This Row],[Order Priority]]=Introduction!$B$44,1,0)</f>
        <v>0</v>
      </c>
      <c r="L1828" s="42">
        <f>IF(Table2[[#This Row],[Order Priority]]=Introduction!$B$45,1,0)</f>
        <v>0</v>
      </c>
      <c r="M1828" s="42">
        <f>IF(Table2[[#This Row],[Ship Mode]]=Introduction!$C$42,1,0)</f>
        <v>1</v>
      </c>
      <c r="N1828" s="41">
        <f>IF(Table2[[#This Row],[Ship Mode]]=Introduction!$C$44,1,0)</f>
        <v>0</v>
      </c>
      <c r="O1828" s="41">
        <f>IF(Table2[[#This Row],[Customer Segment]]=Introduction!$D$45,1,0)</f>
        <v>0</v>
      </c>
      <c r="P1828" s="41">
        <f>IF(Table2[[#This Row],[Customer Segment]]=Introduction!$D$42,1,0)</f>
        <v>0</v>
      </c>
      <c r="Q1828" s="41">
        <f>IF(Table2[[#This Row],[Customer Segment]]=Introduction!$D$44,1,0)</f>
        <v>0</v>
      </c>
      <c r="R1828" s="34">
        <v>6963.67</v>
      </c>
      <c r="S18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4182.6183065313417</v>
      </c>
    </row>
    <row r="1829" spans="1:19" x14ac:dyDescent="0.2">
      <c r="A1829" s="1" t="s">
        <v>13</v>
      </c>
      <c r="B1829" s="1" t="s">
        <v>14</v>
      </c>
      <c r="C1829" s="1" t="s">
        <v>15</v>
      </c>
      <c r="D1829" s="39">
        <v>0.09</v>
      </c>
      <c r="E1829" s="39">
        <v>40.98</v>
      </c>
      <c r="F1829" s="39">
        <v>6.5</v>
      </c>
      <c r="G1829" s="39">
        <v>0.74</v>
      </c>
      <c r="H1829" s="39">
        <v>-50.244999999999997</v>
      </c>
      <c r="I1829" s="42">
        <f>IF(Table2[[#This Row],[Order Priority]]=Introduction!$B$42,1,0)</f>
        <v>0</v>
      </c>
      <c r="J1829" s="42">
        <f>IF(Table2[[#This Row],[Order Priority]]=Introduction!$B$43,1,0)</f>
        <v>1</v>
      </c>
      <c r="K1829" s="42">
        <f>IF(Table2[[#This Row],[Order Priority]]=Introduction!$B$44,1,0)</f>
        <v>0</v>
      </c>
      <c r="L1829" s="42">
        <f>IF(Table2[[#This Row],[Order Priority]]=Introduction!$B$45,1,0)</f>
        <v>0</v>
      </c>
      <c r="M1829" s="42">
        <f>IF(Table2[[#This Row],[Ship Mode]]=Introduction!$C$42,1,0)</f>
        <v>0</v>
      </c>
      <c r="N1829" s="41">
        <f>IF(Table2[[#This Row],[Ship Mode]]=Introduction!$C$44,1,0)</f>
        <v>1</v>
      </c>
      <c r="O1829" s="41">
        <f>IF(Table2[[#This Row],[Customer Segment]]=Introduction!$D$45,1,0)</f>
        <v>0</v>
      </c>
      <c r="P1829" s="41">
        <f>IF(Table2[[#This Row],[Customer Segment]]=Introduction!$D$42,1,0)</f>
        <v>1</v>
      </c>
      <c r="Q1829" s="41">
        <f>IF(Table2[[#This Row],[Customer Segment]]=Introduction!$D$44,1,0)</f>
        <v>0</v>
      </c>
      <c r="R1829" s="1">
        <v>746.91</v>
      </c>
      <c r="S18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417.74769030931992</v>
      </c>
    </row>
    <row r="1830" spans="1:19" x14ac:dyDescent="0.2">
      <c r="A1830" s="1" t="s">
        <v>46</v>
      </c>
      <c r="B1830" s="1" t="s">
        <v>14</v>
      </c>
      <c r="C1830" s="1" t="s">
        <v>70</v>
      </c>
      <c r="D1830" s="37">
        <v>0.1</v>
      </c>
      <c r="E1830" s="37">
        <v>14.42</v>
      </c>
      <c r="F1830" s="37">
        <v>6.75</v>
      </c>
      <c r="G1830" s="37">
        <v>0.52</v>
      </c>
      <c r="H1830" s="37">
        <v>-20.103999999999999</v>
      </c>
      <c r="I1830" s="42">
        <f>IF(Table2[[#This Row],[Order Priority]]=Introduction!$B$42,1,0)</f>
        <v>0</v>
      </c>
      <c r="J1830" s="42">
        <f>IF(Table2[[#This Row],[Order Priority]]=Introduction!$B$43,1,0)</f>
        <v>0</v>
      </c>
      <c r="K1830" s="42">
        <f>IF(Table2[[#This Row],[Order Priority]]=Introduction!$B$44,1,0)</f>
        <v>0</v>
      </c>
      <c r="L1830" s="42">
        <f>IF(Table2[[#This Row],[Order Priority]]=Introduction!$B$45,1,0)</f>
        <v>0</v>
      </c>
      <c r="M1830" s="42">
        <f>IF(Table2[[#This Row],[Ship Mode]]=Introduction!$C$42,1,0)</f>
        <v>0</v>
      </c>
      <c r="N1830" s="41">
        <f>IF(Table2[[#This Row],[Ship Mode]]=Introduction!$C$44,1,0)</f>
        <v>1</v>
      </c>
      <c r="O1830" s="41">
        <f>IF(Table2[[#This Row],[Customer Segment]]=Introduction!$D$45,1,0)</f>
        <v>0</v>
      </c>
      <c r="P1830" s="41">
        <f>IF(Table2[[#This Row],[Customer Segment]]=Introduction!$D$42,1,0)</f>
        <v>0</v>
      </c>
      <c r="Q1830" s="41">
        <f>IF(Table2[[#This Row],[Customer Segment]]=Introduction!$D$44,1,0)</f>
        <v>0</v>
      </c>
      <c r="R1830" s="34">
        <v>15.49</v>
      </c>
      <c r="S18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415.29011656370966</v>
      </c>
    </row>
    <row r="1831" spans="1:19" x14ac:dyDescent="0.2">
      <c r="A1831" s="1" t="s">
        <v>46</v>
      </c>
      <c r="B1831" s="1" t="s">
        <v>63</v>
      </c>
      <c r="C1831" s="1" t="s">
        <v>3</v>
      </c>
      <c r="D1831" s="39">
        <v>0.06</v>
      </c>
      <c r="E1831" s="39">
        <v>4.9800000000000004</v>
      </c>
      <c r="F1831" s="39">
        <v>4.62</v>
      </c>
      <c r="G1831" s="39">
        <v>0.64</v>
      </c>
      <c r="H1831" s="39">
        <v>-27.004999999999999</v>
      </c>
      <c r="I1831" s="42">
        <f>IF(Table2[[#This Row],[Order Priority]]=Introduction!$B$42,1,0)</f>
        <v>0</v>
      </c>
      <c r="J1831" s="42">
        <f>IF(Table2[[#This Row],[Order Priority]]=Introduction!$B$43,1,0)</f>
        <v>0</v>
      </c>
      <c r="K1831" s="42">
        <f>IF(Table2[[#This Row],[Order Priority]]=Introduction!$B$44,1,0)</f>
        <v>0</v>
      </c>
      <c r="L1831" s="42">
        <f>IF(Table2[[#This Row],[Order Priority]]=Introduction!$B$45,1,0)</f>
        <v>0</v>
      </c>
      <c r="M1831" s="42">
        <f>IF(Table2[[#This Row],[Ship Mode]]=Introduction!$C$42,1,0)</f>
        <v>0</v>
      </c>
      <c r="N1831" s="41">
        <f>IF(Table2[[#This Row],[Ship Mode]]=Introduction!$C$44,1,0)</f>
        <v>0</v>
      </c>
      <c r="O1831" s="41">
        <f>IF(Table2[[#This Row],[Customer Segment]]=Introduction!$D$45,1,0)</f>
        <v>1</v>
      </c>
      <c r="P1831" s="41">
        <f>IF(Table2[[#This Row],[Customer Segment]]=Introduction!$D$42,1,0)</f>
        <v>0</v>
      </c>
      <c r="Q1831" s="41">
        <f>IF(Table2[[#This Row],[Customer Segment]]=Introduction!$D$44,1,0)</f>
        <v>0</v>
      </c>
      <c r="R1831" s="1">
        <v>38.74</v>
      </c>
      <c r="S18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354.69747047655733</v>
      </c>
    </row>
    <row r="1832" spans="1:19" x14ac:dyDescent="0.2">
      <c r="A1832" s="1" t="s">
        <v>46</v>
      </c>
      <c r="B1832" s="1" t="s">
        <v>63</v>
      </c>
      <c r="C1832" s="1" t="s">
        <v>70</v>
      </c>
      <c r="D1832" s="37">
        <v>0.05</v>
      </c>
      <c r="E1832" s="37">
        <v>4.0599999999999996</v>
      </c>
      <c r="F1832" s="37">
        <v>6.89</v>
      </c>
      <c r="G1832" s="37">
        <v>0.6</v>
      </c>
      <c r="H1832" s="37">
        <v>-122.83499999999999</v>
      </c>
      <c r="I1832" s="42">
        <f>IF(Table2[[#This Row],[Order Priority]]=Introduction!$B$42,1,0)</f>
        <v>0</v>
      </c>
      <c r="J1832" s="42">
        <f>IF(Table2[[#This Row],[Order Priority]]=Introduction!$B$43,1,0)</f>
        <v>0</v>
      </c>
      <c r="K1832" s="42">
        <f>IF(Table2[[#This Row],[Order Priority]]=Introduction!$B$44,1,0)</f>
        <v>0</v>
      </c>
      <c r="L1832" s="42">
        <f>IF(Table2[[#This Row],[Order Priority]]=Introduction!$B$45,1,0)</f>
        <v>0</v>
      </c>
      <c r="M1832" s="42">
        <f>IF(Table2[[#This Row],[Ship Mode]]=Introduction!$C$42,1,0)</f>
        <v>0</v>
      </c>
      <c r="N1832" s="41">
        <f>IF(Table2[[#This Row],[Ship Mode]]=Introduction!$C$44,1,0)</f>
        <v>0</v>
      </c>
      <c r="O1832" s="41">
        <f>IF(Table2[[#This Row],[Customer Segment]]=Introduction!$D$45,1,0)</f>
        <v>0</v>
      </c>
      <c r="P1832" s="41">
        <f>IF(Table2[[#This Row],[Customer Segment]]=Introduction!$D$42,1,0)</f>
        <v>0</v>
      </c>
      <c r="Q1832" s="41">
        <f>IF(Table2[[#This Row],[Customer Segment]]=Introduction!$D$44,1,0)</f>
        <v>0</v>
      </c>
      <c r="R1832" s="34">
        <v>92.57</v>
      </c>
      <c r="S18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298.82150790814705</v>
      </c>
    </row>
    <row r="1833" spans="1:19" x14ac:dyDescent="0.2">
      <c r="A1833" s="1" t="s">
        <v>46</v>
      </c>
      <c r="B1833" s="1" t="s">
        <v>2</v>
      </c>
      <c r="C1833" s="1" t="s">
        <v>70</v>
      </c>
      <c r="D1833" s="39">
        <v>7.0000000000000007E-2</v>
      </c>
      <c r="E1833" s="39">
        <v>280.98</v>
      </c>
      <c r="F1833" s="39">
        <v>57</v>
      </c>
      <c r="G1833" s="39">
        <v>0.78</v>
      </c>
      <c r="H1833" s="39">
        <v>-283.9914</v>
      </c>
      <c r="I1833" s="42">
        <f>IF(Table2[[#This Row],[Order Priority]]=Introduction!$B$42,1,0)</f>
        <v>0</v>
      </c>
      <c r="J1833" s="42">
        <f>IF(Table2[[#This Row],[Order Priority]]=Introduction!$B$43,1,0)</f>
        <v>0</v>
      </c>
      <c r="K1833" s="42">
        <f>IF(Table2[[#This Row],[Order Priority]]=Introduction!$B$44,1,0)</f>
        <v>0</v>
      </c>
      <c r="L1833" s="42">
        <f>IF(Table2[[#This Row],[Order Priority]]=Introduction!$B$45,1,0)</f>
        <v>0</v>
      </c>
      <c r="M1833" s="42">
        <f>IF(Table2[[#This Row],[Ship Mode]]=Introduction!$C$42,1,0)</f>
        <v>1</v>
      </c>
      <c r="N1833" s="41">
        <f>IF(Table2[[#This Row],[Ship Mode]]=Introduction!$C$44,1,0)</f>
        <v>0</v>
      </c>
      <c r="O1833" s="41">
        <f>IF(Table2[[#This Row],[Customer Segment]]=Introduction!$D$45,1,0)</f>
        <v>0</v>
      </c>
      <c r="P1833" s="41">
        <f>IF(Table2[[#This Row],[Customer Segment]]=Introduction!$D$42,1,0)</f>
        <v>0</v>
      </c>
      <c r="Q1833" s="41">
        <f>IF(Table2[[#This Row],[Customer Segment]]=Introduction!$D$44,1,0)</f>
        <v>0</v>
      </c>
      <c r="R1833" s="1">
        <v>3936.61</v>
      </c>
      <c r="S18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2801.4843684534512</v>
      </c>
    </row>
    <row r="1834" spans="1:19" x14ac:dyDescent="0.2">
      <c r="A1834" s="1" t="s">
        <v>46</v>
      </c>
      <c r="B1834" s="1" t="s">
        <v>14</v>
      </c>
      <c r="C1834" s="1" t="s">
        <v>70</v>
      </c>
      <c r="D1834" s="37">
        <v>0</v>
      </c>
      <c r="E1834" s="37">
        <v>4.9800000000000004</v>
      </c>
      <c r="F1834" s="37">
        <v>7.44</v>
      </c>
      <c r="G1834" s="37">
        <v>0.36</v>
      </c>
      <c r="H1834" s="37">
        <v>-195.34200000000001</v>
      </c>
      <c r="I1834" s="42">
        <f>IF(Table2[[#This Row],[Order Priority]]=Introduction!$B$42,1,0)</f>
        <v>0</v>
      </c>
      <c r="J1834" s="42">
        <f>IF(Table2[[#This Row],[Order Priority]]=Introduction!$B$43,1,0)</f>
        <v>0</v>
      </c>
      <c r="K1834" s="42">
        <f>IF(Table2[[#This Row],[Order Priority]]=Introduction!$B$44,1,0)</f>
        <v>0</v>
      </c>
      <c r="L1834" s="42">
        <f>IF(Table2[[#This Row],[Order Priority]]=Introduction!$B$45,1,0)</f>
        <v>0</v>
      </c>
      <c r="M1834" s="42">
        <f>IF(Table2[[#This Row],[Ship Mode]]=Introduction!$C$42,1,0)</f>
        <v>0</v>
      </c>
      <c r="N1834" s="41">
        <f>IF(Table2[[#This Row],[Ship Mode]]=Introduction!$C$44,1,0)</f>
        <v>1</v>
      </c>
      <c r="O1834" s="41">
        <f>IF(Table2[[#This Row],[Customer Segment]]=Introduction!$D$45,1,0)</f>
        <v>0</v>
      </c>
      <c r="P1834" s="41">
        <f>IF(Table2[[#This Row],[Customer Segment]]=Introduction!$D$42,1,0)</f>
        <v>0</v>
      </c>
      <c r="Q1834" s="41">
        <f>IF(Table2[[#This Row],[Customer Segment]]=Introduction!$D$44,1,0)</f>
        <v>0</v>
      </c>
      <c r="R1834" s="34">
        <v>78.31</v>
      </c>
      <c r="S18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158.43033997783152</v>
      </c>
    </row>
    <row r="1835" spans="1:19" x14ac:dyDescent="0.2">
      <c r="A1835" s="1" t="s">
        <v>46</v>
      </c>
      <c r="B1835" s="1" t="s">
        <v>14</v>
      </c>
      <c r="C1835" s="1" t="s">
        <v>70</v>
      </c>
      <c r="D1835" s="39">
        <v>0.1</v>
      </c>
      <c r="E1835" s="39">
        <v>3.98</v>
      </c>
      <c r="F1835" s="39">
        <v>0.83</v>
      </c>
      <c r="G1835" s="39">
        <v>0.51</v>
      </c>
      <c r="H1835" s="39">
        <v>-89.709199999999996</v>
      </c>
      <c r="I1835" s="42">
        <f>IF(Table2[[#This Row],[Order Priority]]=Introduction!$B$42,1,0)</f>
        <v>0</v>
      </c>
      <c r="J1835" s="42">
        <f>IF(Table2[[#This Row],[Order Priority]]=Introduction!$B$43,1,0)</f>
        <v>0</v>
      </c>
      <c r="K1835" s="42">
        <f>IF(Table2[[#This Row],[Order Priority]]=Introduction!$B$44,1,0)</f>
        <v>0</v>
      </c>
      <c r="L1835" s="42">
        <f>IF(Table2[[#This Row],[Order Priority]]=Introduction!$B$45,1,0)</f>
        <v>0</v>
      </c>
      <c r="M1835" s="42">
        <f>IF(Table2[[#This Row],[Ship Mode]]=Introduction!$C$42,1,0)</f>
        <v>0</v>
      </c>
      <c r="N1835" s="41">
        <f>IF(Table2[[#This Row],[Ship Mode]]=Introduction!$C$44,1,0)</f>
        <v>1</v>
      </c>
      <c r="O1835" s="41">
        <f>IF(Table2[[#This Row],[Customer Segment]]=Introduction!$D$45,1,0)</f>
        <v>0</v>
      </c>
      <c r="P1835" s="41">
        <f>IF(Table2[[#This Row],[Customer Segment]]=Introduction!$D$42,1,0)</f>
        <v>0</v>
      </c>
      <c r="Q1835" s="41">
        <f>IF(Table2[[#This Row],[Customer Segment]]=Introduction!$D$44,1,0)</f>
        <v>0</v>
      </c>
      <c r="R1835" s="1">
        <v>42.46</v>
      </c>
      <c r="S18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139.36548658090209</v>
      </c>
    </row>
    <row r="1836" spans="1:19" x14ac:dyDescent="0.2">
      <c r="A1836" s="1" t="s">
        <v>1</v>
      </c>
      <c r="B1836" s="1" t="s">
        <v>2</v>
      </c>
      <c r="C1836" s="1" t="s">
        <v>15</v>
      </c>
      <c r="D1836" s="37">
        <v>0.02</v>
      </c>
      <c r="E1836" s="37">
        <v>1360.14</v>
      </c>
      <c r="F1836" s="37">
        <v>14.7</v>
      </c>
      <c r="G1836" s="37">
        <v>0.59</v>
      </c>
      <c r="H1836" s="37">
        <v>2028.12</v>
      </c>
      <c r="I1836" s="42">
        <f>IF(Table2[[#This Row],[Order Priority]]=Introduction!$B$42,1,0)</f>
        <v>1</v>
      </c>
      <c r="J1836" s="42">
        <f>IF(Table2[[#This Row],[Order Priority]]=Introduction!$B$43,1,0)</f>
        <v>0</v>
      </c>
      <c r="K1836" s="42">
        <f>IF(Table2[[#This Row],[Order Priority]]=Introduction!$B$44,1,0)</f>
        <v>0</v>
      </c>
      <c r="L1836" s="42">
        <f>IF(Table2[[#This Row],[Order Priority]]=Introduction!$B$45,1,0)</f>
        <v>0</v>
      </c>
      <c r="M1836" s="42">
        <f>IF(Table2[[#This Row],[Ship Mode]]=Introduction!$C$42,1,0)</f>
        <v>1</v>
      </c>
      <c r="N1836" s="41">
        <f>IF(Table2[[#This Row],[Ship Mode]]=Introduction!$C$44,1,0)</f>
        <v>0</v>
      </c>
      <c r="O1836" s="41">
        <f>IF(Table2[[#This Row],[Customer Segment]]=Introduction!$D$45,1,0)</f>
        <v>0</v>
      </c>
      <c r="P1836" s="41">
        <f>IF(Table2[[#This Row],[Customer Segment]]=Introduction!$D$42,1,0)</f>
        <v>1</v>
      </c>
      <c r="Q1836" s="41">
        <f>IF(Table2[[#This Row],[Customer Segment]]=Introduction!$D$44,1,0)</f>
        <v>0</v>
      </c>
      <c r="R1836" s="34">
        <v>31670.6</v>
      </c>
      <c r="S18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7316.3626789029113</v>
      </c>
    </row>
    <row r="1837" spans="1:19" x14ac:dyDescent="0.2">
      <c r="A1837" s="1" t="s">
        <v>1</v>
      </c>
      <c r="B1837" s="1" t="s">
        <v>2</v>
      </c>
      <c r="C1837" s="1" t="s">
        <v>15</v>
      </c>
      <c r="D1837" s="39">
        <v>0.02</v>
      </c>
      <c r="E1837" s="39">
        <v>1360.14</v>
      </c>
      <c r="F1837" s="39">
        <v>14.7</v>
      </c>
      <c r="G1837" s="39">
        <v>0.59</v>
      </c>
      <c r="H1837" s="39">
        <v>3042.18</v>
      </c>
      <c r="I1837" s="42">
        <f>IF(Table2[[#This Row],[Order Priority]]=Introduction!$B$42,1,0)</f>
        <v>1</v>
      </c>
      <c r="J1837" s="42">
        <f>IF(Table2[[#This Row],[Order Priority]]=Introduction!$B$43,1,0)</f>
        <v>0</v>
      </c>
      <c r="K1837" s="42">
        <f>IF(Table2[[#This Row],[Order Priority]]=Introduction!$B$44,1,0)</f>
        <v>0</v>
      </c>
      <c r="L1837" s="42">
        <f>IF(Table2[[#This Row],[Order Priority]]=Introduction!$B$45,1,0)</f>
        <v>0</v>
      </c>
      <c r="M1837" s="42">
        <f>IF(Table2[[#This Row],[Ship Mode]]=Introduction!$C$42,1,0)</f>
        <v>1</v>
      </c>
      <c r="N1837" s="41">
        <f>IF(Table2[[#This Row],[Ship Mode]]=Introduction!$C$44,1,0)</f>
        <v>0</v>
      </c>
      <c r="O1837" s="41">
        <f>IF(Table2[[#This Row],[Customer Segment]]=Introduction!$D$45,1,0)</f>
        <v>0</v>
      </c>
      <c r="P1837" s="41">
        <f>IF(Table2[[#This Row],[Customer Segment]]=Introduction!$D$42,1,0)</f>
        <v>1</v>
      </c>
      <c r="Q1837" s="41">
        <f>IF(Table2[[#This Row],[Customer Segment]]=Introduction!$D$44,1,0)</f>
        <v>0</v>
      </c>
      <c r="R1837" s="1">
        <v>8637.44</v>
      </c>
      <c r="S18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8354.7862029419721</v>
      </c>
    </row>
    <row r="1838" spans="1:19" x14ac:dyDescent="0.2">
      <c r="A1838" s="1" t="s">
        <v>1</v>
      </c>
      <c r="B1838" s="1" t="s">
        <v>14</v>
      </c>
      <c r="C1838" s="1" t="s">
        <v>70</v>
      </c>
      <c r="D1838" s="37">
        <v>0.06</v>
      </c>
      <c r="E1838" s="37">
        <v>47.98</v>
      </c>
      <c r="F1838" s="37">
        <v>3.61</v>
      </c>
      <c r="G1838" s="37">
        <v>0.71</v>
      </c>
      <c r="H1838" s="37">
        <v>35.954999999999998</v>
      </c>
      <c r="I1838" s="42">
        <f>IF(Table2[[#This Row],[Order Priority]]=Introduction!$B$42,1,0)</f>
        <v>1</v>
      </c>
      <c r="J1838" s="42">
        <f>IF(Table2[[#This Row],[Order Priority]]=Introduction!$B$43,1,0)</f>
        <v>0</v>
      </c>
      <c r="K1838" s="42">
        <f>IF(Table2[[#This Row],[Order Priority]]=Introduction!$B$44,1,0)</f>
        <v>0</v>
      </c>
      <c r="L1838" s="42">
        <f>IF(Table2[[#This Row],[Order Priority]]=Introduction!$B$45,1,0)</f>
        <v>0</v>
      </c>
      <c r="M1838" s="42">
        <f>IF(Table2[[#This Row],[Ship Mode]]=Introduction!$C$42,1,0)</f>
        <v>0</v>
      </c>
      <c r="N1838" s="41">
        <f>IF(Table2[[#This Row],[Ship Mode]]=Introduction!$C$44,1,0)</f>
        <v>1</v>
      </c>
      <c r="O1838" s="41">
        <f>IF(Table2[[#This Row],[Customer Segment]]=Introduction!$D$45,1,0)</f>
        <v>0</v>
      </c>
      <c r="P1838" s="41">
        <f>IF(Table2[[#This Row],[Customer Segment]]=Introduction!$D$42,1,0)</f>
        <v>0</v>
      </c>
      <c r="Q1838" s="41">
        <f>IF(Table2[[#This Row],[Customer Segment]]=Introduction!$D$44,1,0)</f>
        <v>0</v>
      </c>
      <c r="R1838" s="34">
        <v>517.67999999999995</v>
      </c>
      <c r="S18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764.39830541104823</v>
      </c>
    </row>
    <row r="1839" spans="1:19" x14ac:dyDescent="0.2">
      <c r="A1839" s="1" t="s">
        <v>1</v>
      </c>
      <c r="B1839" s="1" t="s">
        <v>14</v>
      </c>
      <c r="C1839" s="1" t="s">
        <v>15</v>
      </c>
      <c r="D1839" s="39">
        <v>0.06</v>
      </c>
      <c r="E1839" s="39">
        <v>59.76</v>
      </c>
      <c r="F1839" s="39">
        <v>9.7100000000000009</v>
      </c>
      <c r="G1839" s="39">
        <v>0.56999999999999995</v>
      </c>
      <c r="H1839" s="39">
        <v>756.67470000000003</v>
      </c>
      <c r="I1839" s="42">
        <f>IF(Table2[[#This Row],[Order Priority]]=Introduction!$B$42,1,0)</f>
        <v>1</v>
      </c>
      <c r="J1839" s="42">
        <f>IF(Table2[[#This Row],[Order Priority]]=Introduction!$B$43,1,0)</f>
        <v>0</v>
      </c>
      <c r="K1839" s="42">
        <f>IF(Table2[[#This Row],[Order Priority]]=Introduction!$B$44,1,0)</f>
        <v>0</v>
      </c>
      <c r="L1839" s="42">
        <f>IF(Table2[[#This Row],[Order Priority]]=Introduction!$B$45,1,0)</f>
        <v>0</v>
      </c>
      <c r="M1839" s="42">
        <f>IF(Table2[[#This Row],[Ship Mode]]=Introduction!$C$42,1,0)</f>
        <v>0</v>
      </c>
      <c r="N1839" s="41">
        <f>IF(Table2[[#This Row],[Ship Mode]]=Introduction!$C$44,1,0)</f>
        <v>1</v>
      </c>
      <c r="O1839" s="41">
        <f>IF(Table2[[#This Row],[Customer Segment]]=Introduction!$D$45,1,0)</f>
        <v>0</v>
      </c>
      <c r="P1839" s="41">
        <f>IF(Table2[[#This Row],[Customer Segment]]=Introduction!$D$42,1,0)</f>
        <v>1</v>
      </c>
      <c r="Q1839" s="41">
        <f>IF(Table2[[#This Row],[Customer Segment]]=Introduction!$D$44,1,0)</f>
        <v>0</v>
      </c>
      <c r="R1839" s="1">
        <v>1096.6300000000001</v>
      </c>
      <c r="S183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1562.6411487962355</v>
      </c>
    </row>
    <row r="1840" spans="1:19" x14ac:dyDescent="0.2">
      <c r="A1840" s="1" t="s">
        <v>1</v>
      </c>
      <c r="B1840" s="1" t="s">
        <v>14</v>
      </c>
      <c r="C1840" s="1" t="s">
        <v>15</v>
      </c>
      <c r="D1840" s="37">
        <v>7.0000000000000007E-2</v>
      </c>
      <c r="E1840" s="37">
        <v>195.99</v>
      </c>
      <c r="F1840" s="37">
        <v>4.2</v>
      </c>
      <c r="G1840" s="37">
        <v>0.56000000000000005</v>
      </c>
      <c r="H1840" s="37">
        <v>-222.34299999999999</v>
      </c>
      <c r="I1840" s="42">
        <f>IF(Table2[[#This Row],[Order Priority]]=Introduction!$B$42,1,0)</f>
        <v>1</v>
      </c>
      <c r="J1840" s="42">
        <f>IF(Table2[[#This Row],[Order Priority]]=Introduction!$B$43,1,0)</f>
        <v>0</v>
      </c>
      <c r="K1840" s="42">
        <f>IF(Table2[[#This Row],[Order Priority]]=Introduction!$B$44,1,0)</f>
        <v>0</v>
      </c>
      <c r="L1840" s="42">
        <f>IF(Table2[[#This Row],[Order Priority]]=Introduction!$B$45,1,0)</f>
        <v>0</v>
      </c>
      <c r="M1840" s="42">
        <f>IF(Table2[[#This Row],[Ship Mode]]=Introduction!$C$42,1,0)</f>
        <v>0</v>
      </c>
      <c r="N1840" s="41">
        <f>IF(Table2[[#This Row],[Ship Mode]]=Introduction!$C$44,1,0)</f>
        <v>1</v>
      </c>
      <c r="O1840" s="41">
        <f>IF(Table2[[#This Row],[Customer Segment]]=Introduction!$D$45,1,0)</f>
        <v>0</v>
      </c>
      <c r="P1840" s="41">
        <f>IF(Table2[[#This Row],[Customer Segment]]=Introduction!$D$42,1,0)</f>
        <v>1</v>
      </c>
      <c r="Q1840" s="41">
        <f>IF(Table2[[#This Row],[Customer Segment]]=Introduction!$D$44,1,0)</f>
        <v>0</v>
      </c>
      <c r="R1840" s="34">
        <v>632.12</v>
      </c>
      <c r="S184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819.72133405668126</v>
      </c>
    </row>
    <row r="1841" spans="1:19" x14ac:dyDescent="0.2">
      <c r="A1841" s="1" t="s">
        <v>13</v>
      </c>
      <c r="B1841" s="1" t="s">
        <v>14</v>
      </c>
      <c r="C1841" s="1" t="s">
        <v>3</v>
      </c>
      <c r="D1841" s="39">
        <v>0.09</v>
      </c>
      <c r="E1841" s="39">
        <v>175.99</v>
      </c>
      <c r="F1841" s="39">
        <v>4.99</v>
      </c>
      <c r="G1841" s="39">
        <v>0.59</v>
      </c>
      <c r="H1841" s="39">
        <v>2169.7464</v>
      </c>
      <c r="I1841" s="42">
        <f>IF(Table2[[#This Row],[Order Priority]]=Introduction!$B$42,1,0)</f>
        <v>0</v>
      </c>
      <c r="J1841" s="42">
        <f>IF(Table2[[#This Row],[Order Priority]]=Introduction!$B$43,1,0)</f>
        <v>1</v>
      </c>
      <c r="K1841" s="42">
        <f>IF(Table2[[#This Row],[Order Priority]]=Introduction!$B$44,1,0)</f>
        <v>0</v>
      </c>
      <c r="L1841" s="42">
        <f>IF(Table2[[#This Row],[Order Priority]]=Introduction!$B$45,1,0)</f>
        <v>0</v>
      </c>
      <c r="M1841" s="42">
        <f>IF(Table2[[#This Row],[Ship Mode]]=Introduction!$C$42,1,0)</f>
        <v>0</v>
      </c>
      <c r="N1841" s="41">
        <f>IF(Table2[[#This Row],[Ship Mode]]=Introduction!$C$44,1,0)</f>
        <v>1</v>
      </c>
      <c r="O1841" s="41">
        <f>IF(Table2[[#This Row],[Customer Segment]]=Introduction!$D$45,1,0)</f>
        <v>1</v>
      </c>
      <c r="P1841" s="41">
        <f>IF(Table2[[#This Row],[Customer Segment]]=Introduction!$D$42,1,0)</f>
        <v>0</v>
      </c>
      <c r="Q1841" s="41">
        <f>IF(Table2[[#This Row],[Customer Segment]]=Introduction!$D$44,1,0)</f>
        <v>0</v>
      </c>
      <c r="R1841" s="1">
        <v>3144.56</v>
      </c>
      <c r="S184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2967.5721787738216</v>
      </c>
    </row>
    <row r="1842" spans="1:19" x14ac:dyDescent="0.2">
      <c r="A1842" s="1" t="s">
        <v>13</v>
      </c>
      <c r="B1842" s="1" t="s">
        <v>2</v>
      </c>
      <c r="C1842" s="1" t="s">
        <v>3</v>
      </c>
      <c r="D1842" s="37">
        <v>0.09</v>
      </c>
      <c r="E1842" s="37">
        <v>160.97999999999999</v>
      </c>
      <c r="F1842" s="37">
        <v>35.020000000000003</v>
      </c>
      <c r="G1842" s="37">
        <v>0.72</v>
      </c>
      <c r="H1842" s="37">
        <v>-229.93</v>
      </c>
      <c r="I1842" s="42">
        <f>IF(Table2[[#This Row],[Order Priority]]=Introduction!$B$42,1,0)</f>
        <v>0</v>
      </c>
      <c r="J1842" s="42">
        <f>IF(Table2[[#This Row],[Order Priority]]=Introduction!$B$43,1,0)</f>
        <v>1</v>
      </c>
      <c r="K1842" s="42">
        <f>IF(Table2[[#This Row],[Order Priority]]=Introduction!$B$44,1,0)</f>
        <v>0</v>
      </c>
      <c r="L1842" s="42">
        <f>IF(Table2[[#This Row],[Order Priority]]=Introduction!$B$45,1,0)</f>
        <v>0</v>
      </c>
      <c r="M1842" s="42">
        <f>IF(Table2[[#This Row],[Ship Mode]]=Introduction!$C$42,1,0)</f>
        <v>1</v>
      </c>
      <c r="N1842" s="41">
        <f>IF(Table2[[#This Row],[Ship Mode]]=Introduction!$C$44,1,0)</f>
        <v>0</v>
      </c>
      <c r="O1842" s="41">
        <f>IF(Table2[[#This Row],[Customer Segment]]=Introduction!$D$45,1,0)</f>
        <v>1</v>
      </c>
      <c r="P1842" s="41">
        <f>IF(Table2[[#This Row],[Customer Segment]]=Introduction!$D$42,1,0)</f>
        <v>0</v>
      </c>
      <c r="Q1842" s="41">
        <f>IF(Table2[[#This Row],[Customer Segment]]=Introduction!$D$44,1,0)</f>
        <v>0</v>
      </c>
      <c r="R1842" s="34">
        <v>2653.02</v>
      </c>
      <c r="S184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1597.7086765909369</v>
      </c>
    </row>
    <row r="1843" spans="1:19" x14ac:dyDescent="0.2">
      <c r="A1843" s="1" t="s">
        <v>23</v>
      </c>
      <c r="B1843" s="1" t="s">
        <v>14</v>
      </c>
      <c r="C1843" s="1" t="s">
        <v>70</v>
      </c>
      <c r="D1843" s="39">
        <v>7.0000000000000007E-2</v>
      </c>
      <c r="E1843" s="39">
        <v>10.98</v>
      </c>
      <c r="F1843" s="39">
        <v>4.8</v>
      </c>
      <c r="G1843" s="39">
        <v>0.36</v>
      </c>
      <c r="H1843" s="39">
        <v>52.92</v>
      </c>
      <c r="I1843" s="42">
        <f>IF(Table2[[#This Row],[Order Priority]]=Introduction!$B$42,1,0)</f>
        <v>0</v>
      </c>
      <c r="J1843" s="42">
        <f>IF(Table2[[#This Row],[Order Priority]]=Introduction!$B$43,1,0)</f>
        <v>0</v>
      </c>
      <c r="K1843" s="42">
        <f>IF(Table2[[#This Row],[Order Priority]]=Introduction!$B$44,1,0)</f>
        <v>1</v>
      </c>
      <c r="L1843" s="42">
        <f>IF(Table2[[#This Row],[Order Priority]]=Introduction!$B$45,1,0)</f>
        <v>0</v>
      </c>
      <c r="M1843" s="42">
        <f>IF(Table2[[#This Row],[Ship Mode]]=Introduction!$C$42,1,0)</f>
        <v>0</v>
      </c>
      <c r="N1843" s="41">
        <f>IF(Table2[[#This Row],[Ship Mode]]=Introduction!$C$44,1,0)</f>
        <v>1</v>
      </c>
      <c r="O1843" s="41">
        <f>IF(Table2[[#This Row],[Customer Segment]]=Introduction!$D$45,1,0)</f>
        <v>0</v>
      </c>
      <c r="P1843" s="41">
        <f>IF(Table2[[#This Row],[Customer Segment]]=Introduction!$D$42,1,0)</f>
        <v>0</v>
      </c>
      <c r="Q1843" s="41">
        <f>IF(Table2[[#This Row],[Customer Segment]]=Introduction!$D$44,1,0)</f>
        <v>0</v>
      </c>
      <c r="R1843" s="1">
        <v>165.21</v>
      </c>
      <c r="S184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190.96858538389449</v>
      </c>
    </row>
    <row r="1844" spans="1:19" x14ac:dyDescent="0.2">
      <c r="A1844" s="1" t="s">
        <v>46</v>
      </c>
      <c r="B1844" s="1" t="s">
        <v>14</v>
      </c>
      <c r="C1844" s="1" t="s">
        <v>15</v>
      </c>
      <c r="D1844" s="37">
        <v>0.02</v>
      </c>
      <c r="E1844" s="37">
        <v>9.06</v>
      </c>
      <c r="F1844" s="37">
        <v>9.86</v>
      </c>
      <c r="G1844" s="37">
        <v>0.4</v>
      </c>
      <c r="H1844" s="37">
        <v>-63.51</v>
      </c>
      <c r="I1844" s="42">
        <f>IF(Table2[[#This Row],[Order Priority]]=Introduction!$B$42,1,0)</f>
        <v>0</v>
      </c>
      <c r="J1844" s="42">
        <f>IF(Table2[[#This Row],[Order Priority]]=Introduction!$B$43,1,0)</f>
        <v>0</v>
      </c>
      <c r="K1844" s="42">
        <f>IF(Table2[[#This Row],[Order Priority]]=Introduction!$B$44,1,0)</f>
        <v>0</v>
      </c>
      <c r="L1844" s="42">
        <f>IF(Table2[[#This Row],[Order Priority]]=Introduction!$B$45,1,0)</f>
        <v>0</v>
      </c>
      <c r="M1844" s="42">
        <f>IF(Table2[[#This Row],[Ship Mode]]=Introduction!$C$42,1,0)</f>
        <v>0</v>
      </c>
      <c r="N1844" s="41">
        <f>IF(Table2[[#This Row],[Ship Mode]]=Introduction!$C$44,1,0)</f>
        <v>1</v>
      </c>
      <c r="O1844" s="41">
        <f>IF(Table2[[#This Row],[Customer Segment]]=Introduction!$D$45,1,0)</f>
        <v>0</v>
      </c>
      <c r="P1844" s="41">
        <f>IF(Table2[[#This Row],[Customer Segment]]=Introduction!$D$42,1,0)</f>
        <v>1</v>
      </c>
      <c r="Q1844" s="41">
        <f>IF(Table2[[#This Row],[Customer Segment]]=Introduction!$D$44,1,0)</f>
        <v>0</v>
      </c>
      <c r="R1844" s="34">
        <v>239.82</v>
      </c>
      <c r="S184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364.1951063599758</v>
      </c>
    </row>
    <row r="1845" spans="1:19" x14ac:dyDescent="0.2">
      <c r="A1845" s="1" t="s">
        <v>46</v>
      </c>
      <c r="B1845" s="1" t="s">
        <v>14</v>
      </c>
      <c r="C1845" s="1" t="s">
        <v>15</v>
      </c>
      <c r="D1845" s="39">
        <v>0.02</v>
      </c>
      <c r="E1845" s="39">
        <v>9.06</v>
      </c>
      <c r="F1845" s="39">
        <v>9.86</v>
      </c>
      <c r="G1845" s="39">
        <v>0.4</v>
      </c>
      <c r="H1845" s="39">
        <v>-31.754999999999999</v>
      </c>
      <c r="I1845" s="42">
        <f>IF(Table2[[#This Row],[Order Priority]]=Introduction!$B$42,1,0)</f>
        <v>0</v>
      </c>
      <c r="J1845" s="42">
        <f>IF(Table2[[#This Row],[Order Priority]]=Introduction!$B$43,1,0)</f>
        <v>0</v>
      </c>
      <c r="K1845" s="42">
        <f>IF(Table2[[#This Row],[Order Priority]]=Introduction!$B$44,1,0)</f>
        <v>0</v>
      </c>
      <c r="L1845" s="42">
        <f>IF(Table2[[#This Row],[Order Priority]]=Introduction!$B$45,1,0)</f>
        <v>0</v>
      </c>
      <c r="M1845" s="42">
        <f>IF(Table2[[#This Row],[Ship Mode]]=Introduction!$C$42,1,0)</f>
        <v>0</v>
      </c>
      <c r="N1845" s="41">
        <f>IF(Table2[[#This Row],[Ship Mode]]=Introduction!$C$44,1,0)</f>
        <v>1</v>
      </c>
      <c r="O1845" s="41">
        <f>IF(Table2[[#This Row],[Customer Segment]]=Introduction!$D$45,1,0)</f>
        <v>0</v>
      </c>
      <c r="P1845" s="41">
        <f>IF(Table2[[#This Row],[Customer Segment]]=Introduction!$D$42,1,0)</f>
        <v>1</v>
      </c>
      <c r="Q1845" s="41">
        <f>IF(Table2[[#This Row],[Customer Segment]]=Introduction!$D$44,1,0)</f>
        <v>0</v>
      </c>
      <c r="R1845" s="1">
        <v>59.95</v>
      </c>
      <c r="S184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396.71304317422778</v>
      </c>
    </row>
    <row r="1846" spans="1:19" x14ac:dyDescent="0.2">
      <c r="A1846" s="1" t="s">
        <v>46</v>
      </c>
      <c r="B1846" s="1" t="s">
        <v>14</v>
      </c>
      <c r="C1846" s="1" t="s">
        <v>47</v>
      </c>
      <c r="D1846" s="37">
        <v>0.05</v>
      </c>
      <c r="E1846" s="37">
        <v>8.0399999999999991</v>
      </c>
      <c r="F1846" s="37">
        <v>8.94</v>
      </c>
      <c r="G1846" s="37">
        <v>0.4</v>
      </c>
      <c r="H1846" s="37">
        <v>-164.3948</v>
      </c>
      <c r="I1846" s="42">
        <f>IF(Table2[[#This Row],[Order Priority]]=Introduction!$B$42,1,0)</f>
        <v>0</v>
      </c>
      <c r="J1846" s="42">
        <f>IF(Table2[[#This Row],[Order Priority]]=Introduction!$B$43,1,0)</f>
        <v>0</v>
      </c>
      <c r="K1846" s="42">
        <f>IF(Table2[[#This Row],[Order Priority]]=Introduction!$B$44,1,0)</f>
        <v>0</v>
      </c>
      <c r="L1846" s="42">
        <f>IF(Table2[[#This Row],[Order Priority]]=Introduction!$B$45,1,0)</f>
        <v>0</v>
      </c>
      <c r="M1846" s="42">
        <f>IF(Table2[[#This Row],[Ship Mode]]=Introduction!$C$42,1,0)</f>
        <v>0</v>
      </c>
      <c r="N1846" s="41">
        <f>IF(Table2[[#This Row],[Ship Mode]]=Introduction!$C$44,1,0)</f>
        <v>1</v>
      </c>
      <c r="O1846" s="41">
        <f>IF(Table2[[#This Row],[Customer Segment]]=Introduction!$D$45,1,0)</f>
        <v>0</v>
      </c>
      <c r="P1846" s="41">
        <f>IF(Table2[[#This Row],[Customer Segment]]=Introduction!$D$42,1,0)</f>
        <v>0</v>
      </c>
      <c r="Q1846" s="41">
        <f>IF(Table2[[#This Row],[Customer Segment]]=Introduction!$D$44,1,0)</f>
        <v>1</v>
      </c>
      <c r="R1846" s="34">
        <v>121.36</v>
      </c>
      <c r="S184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271.81212999427521</v>
      </c>
    </row>
    <row r="1847" spans="1:19" x14ac:dyDescent="0.2">
      <c r="A1847" s="1" t="s">
        <v>46</v>
      </c>
      <c r="B1847" s="1" t="s">
        <v>14</v>
      </c>
      <c r="C1847" s="1" t="s">
        <v>3</v>
      </c>
      <c r="D1847" s="39">
        <v>0.04</v>
      </c>
      <c r="E1847" s="39">
        <v>3.08</v>
      </c>
      <c r="F1847" s="39">
        <v>0.99</v>
      </c>
      <c r="G1847" s="39">
        <v>0.37</v>
      </c>
      <c r="H1847" s="39">
        <v>257.08319999999998</v>
      </c>
      <c r="I1847" s="42">
        <f>IF(Table2[[#This Row],[Order Priority]]=Introduction!$B$42,1,0)</f>
        <v>0</v>
      </c>
      <c r="J1847" s="42">
        <f>IF(Table2[[#This Row],[Order Priority]]=Introduction!$B$43,1,0)</f>
        <v>0</v>
      </c>
      <c r="K1847" s="42">
        <f>IF(Table2[[#This Row],[Order Priority]]=Introduction!$B$44,1,0)</f>
        <v>0</v>
      </c>
      <c r="L1847" s="42">
        <f>IF(Table2[[#This Row],[Order Priority]]=Introduction!$B$45,1,0)</f>
        <v>0</v>
      </c>
      <c r="M1847" s="42">
        <f>IF(Table2[[#This Row],[Ship Mode]]=Introduction!$C$42,1,0)</f>
        <v>0</v>
      </c>
      <c r="N1847" s="41">
        <f>IF(Table2[[#This Row],[Ship Mode]]=Introduction!$C$44,1,0)</f>
        <v>1</v>
      </c>
      <c r="O1847" s="41">
        <f>IF(Table2[[#This Row],[Customer Segment]]=Introduction!$D$45,1,0)</f>
        <v>1</v>
      </c>
      <c r="P1847" s="41">
        <f>IF(Table2[[#This Row],[Customer Segment]]=Introduction!$D$42,1,0)</f>
        <v>0</v>
      </c>
      <c r="Q1847" s="41">
        <f>IF(Table2[[#This Row],[Customer Segment]]=Introduction!$D$44,1,0)</f>
        <v>0</v>
      </c>
      <c r="R1847" s="1">
        <v>43.41</v>
      </c>
      <c r="S184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410.34025904183113</v>
      </c>
    </row>
    <row r="1848" spans="1:19" x14ac:dyDescent="0.2">
      <c r="A1848" s="1" t="s">
        <v>46</v>
      </c>
      <c r="B1848" s="1" t="s">
        <v>14</v>
      </c>
      <c r="C1848" s="1" t="s">
        <v>3</v>
      </c>
      <c r="D1848" s="37">
        <v>0.1</v>
      </c>
      <c r="E1848" s="37">
        <v>2.78</v>
      </c>
      <c r="F1848" s="37">
        <v>1.25</v>
      </c>
      <c r="G1848" s="37">
        <v>0.59</v>
      </c>
      <c r="H1848" s="37">
        <v>0.78539999999999999</v>
      </c>
      <c r="I1848" s="42">
        <f>IF(Table2[[#This Row],[Order Priority]]=Introduction!$B$42,1,0)</f>
        <v>0</v>
      </c>
      <c r="J1848" s="42">
        <f>IF(Table2[[#This Row],[Order Priority]]=Introduction!$B$43,1,0)</f>
        <v>0</v>
      </c>
      <c r="K1848" s="42">
        <f>IF(Table2[[#This Row],[Order Priority]]=Introduction!$B$44,1,0)</f>
        <v>0</v>
      </c>
      <c r="L1848" s="42">
        <f>IF(Table2[[#This Row],[Order Priority]]=Introduction!$B$45,1,0)</f>
        <v>0</v>
      </c>
      <c r="M1848" s="42">
        <f>IF(Table2[[#This Row],[Ship Mode]]=Introduction!$C$42,1,0)</f>
        <v>0</v>
      </c>
      <c r="N1848" s="41">
        <f>IF(Table2[[#This Row],[Ship Mode]]=Introduction!$C$44,1,0)</f>
        <v>1</v>
      </c>
      <c r="O1848" s="41">
        <f>IF(Table2[[#This Row],[Customer Segment]]=Introduction!$D$45,1,0)</f>
        <v>1</v>
      </c>
      <c r="P1848" s="41">
        <f>IF(Table2[[#This Row],[Customer Segment]]=Introduction!$D$42,1,0)</f>
        <v>0</v>
      </c>
      <c r="Q1848" s="41">
        <f>IF(Table2[[#This Row],[Customer Segment]]=Introduction!$D$44,1,0)</f>
        <v>0</v>
      </c>
      <c r="R1848" s="34">
        <v>46.42</v>
      </c>
      <c r="S184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297.34111195161483</v>
      </c>
    </row>
    <row r="1849" spans="1:19" x14ac:dyDescent="0.2">
      <c r="A1849" s="1" t="s">
        <v>1</v>
      </c>
      <c r="B1849" s="1" t="s">
        <v>14</v>
      </c>
      <c r="C1849" s="1" t="s">
        <v>70</v>
      </c>
      <c r="D1849" s="39">
        <v>7.0000000000000007E-2</v>
      </c>
      <c r="E1849" s="39">
        <v>2.88</v>
      </c>
      <c r="F1849" s="39">
        <v>0.5</v>
      </c>
      <c r="G1849" s="39">
        <v>0.39</v>
      </c>
      <c r="H1849" s="39">
        <v>17.429400000000001</v>
      </c>
      <c r="I1849" s="42">
        <f>IF(Table2[[#This Row],[Order Priority]]=Introduction!$B$42,1,0)</f>
        <v>1</v>
      </c>
      <c r="J1849" s="42">
        <f>IF(Table2[[#This Row],[Order Priority]]=Introduction!$B$43,1,0)</f>
        <v>0</v>
      </c>
      <c r="K1849" s="42">
        <f>IF(Table2[[#This Row],[Order Priority]]=Introduction!$B$44,1,0)</f>
        <v>0</v>
      </c>
      <c r="L1849" s="42">
        <f>IF(Table2[[#This Row],[Order Priority]]=Introduction!$B$45,1,0)</f>
        <v>0</v>
      </c>
      <c r="M1849" s="42">
        <f>IF(Table2[[#This Row],[Ship Mode]]=Introduction!$C$42,1,0)</f>
        <v>0</v>
      </c>
      <c r="N1849" s="41">
        <f>IF(Table2[[#This Row],[Ship Mode]]=Introduction!$C$44,1,0)</f>
        <v>1</v>
      </c>
      <c r="O1849" s="41">
        <f>IF(Table2[[#This Row],[Customer Segment]]=Introduction!$D$45,1,0)</f>
        <v>0</v>
      </c>
      <c r="P1849" s="41">
        <f>IF(Table2[[#This Row],[Customer Segment]]=Introduction!$D$42,1,0)</f>
        <v>0</v>
      </c>
      <c r="Q1849" s="41">
        <f>IF(Table2[[#This Row],[Customer Segment]]=Introduction!$D$44,1,0)</f>
        <v>0</v>
      </c>
      <c r="R1849" s="1">
        <v>25.26</v>
      </c>
      <c r="S184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245.5758061597067</v>
      </c>
    </row>
    <row r="1850" spans="1:19" x14ac:dyDescent="0.2">
      <c r="A1850" s="1" t="s">
        <v>1</v>
      </c>
      <c r="B1850" s="1" t="s">
        <v>2</v>
      </c>
      <c r="C1850" s="1" t="s">
        <v>70</v>
      </c>
      <c r="D1850" s="37">
        <v>0.03</v>
      </c>
      <c r="E1850" s="37">
        <v>348.21</v>
      </c>
      <c r="F1850" s="37">
        <v>40.19</v>
      </c>
      <c r="G1850" s="37">
        <v>0.62</v>
      </c>
      <c r="H1850" s="37">
        <v>-178.86959999999999</v>
      </c>
      <c r="I1850" s="42">
        <f>IF(Table2[[#This Row],[Order Priority]]=Introduction!$B$42,1,0)</f>
        <v>1</v>
      </c>
      <c r="J1850" s="42">
        <f>IF(Table2[[#This Row],[Order Priority]]=Introduction!$B$43,1,0)</f>
        <v>0</v>
      </c>
      <c r="K1850" s="42">
        <f>IF(Table2[[#This Row],[Order Priority]]=Introduction!$B$44,1,0)</f>
        <v>0</v>
      </c>
      <c r="L1850" s="42">
        <f>IF(Table2[[#This Row],[Order Priority]]=Introduction!$B$45,1,0)</f>
        <v>0</v>
      </c>
      <c r="M1850" s="42">
        <f>IF(Table2[[#This Row],[Ship Mode]]=Introduction!$C$42,1,0)</f>
        <v>1</v>
      </c>
      <c r="N1850" s="41">
        <f>IF(Table2[[#This Row],[Ship Mode]]=Introduction!$C$44,1,0)</f>
        <v>0</v>
      </c>
      <c r="O1850" s="41">
        <f>IF(Table2[[#This Row],[Customer Segment]]=Introduction!$D$45,1,0)</f>
        <v>0</v>
      </c>
      <c r="P1850" s="41">
        <f>IF(Table2[[#This Row],[Customer Segment]]=Introduction!$D$42,1,0)</f>
        <v>0</v>
      </c>
      <c r="Q1850" s="41">
        <f>IF(Table2[[#This Row],[Customer Segment]]=Introduction!$D$44,1,0)</f>
        <v>0</v>
      </c>
      <c r="R1850" s="34">
        <v>736.16</v>
      </c>
      <c r="S185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2637.5839492121977</v>
      </c>
    </row>
    <row r="1851" spans="1:19" x14ac:dyDescent="0.2">
      <c r="A1851" s="1" t="s">
        <v>13</v>
      </c>
      <c r="B1851" s="1" t="s">
        <v>14</v>
      </c>
      <c r="C1851" s="1" t="s">
        <v>70</v>
      </c>
      <c r="D1851" s="39">
        <v>0.03</v>
      </c>
      <c r="E1851" s="39">
        <v>15.28</v>
      </c>
      <c r="F1851" s="39">
        <v>1.99</v>
      </c>
      <c r="G1851" s="39">
        <v>0.42</v>
      </c>
      <c r="H1851" s="39">
        <v>-266.68599999999998</v>
      </c>
      <c r="I1851" s="42">
        <f>IF(Table2[[#This Row],[Order Priority]]=Introduction!$B$42,1,0)</f>
        <v>0</v>
      </c>
      <c r="J1851" s="42">
        <f>IF(Table2[[#This Row],[Order Priority]]=Introduction!$B$43,1,0)</f>
        <v>1</v>
      </c>
      <c r="K1851" s="42">
        <f>IF(Table2[[#This Row],[Order Priority]]=Introduction!$B$44,1,0)</f>
        <v>0</v>
      </c>
      <c r="L1851" s="42">
        <f>IF(Table2[[#This Row],[Order Priority]]=Introduction!$B$45,1,0)</f>
        <v>0</v>
      </c>
      <c r="M1851" s="42">
        <f>IF(Table2[[#This Row],[Ship Mode]]=Introduction!$C$42,1,0)</f>
        <v>0</v>
      </c>
      <c r="N1851" s="41">
        <f>IF(Table2[[#This Row],[Ship Mode]]=Introduction!$C$44,1,0)</f>
        <v>1</v>
      </c>
      <c r="O1851" s="41">
        <f>IF(Table2[[#This Row],[Customer Segment]]=Introduction!$D$45,1,0)</f>
        <v>0</v>
      </c>
      <c r="P1851" s="41">
        <f>IF(Table2[[#This Row],[Customer Segment]]=Introduction!$D$42,1,0)</f>
        <v>0</v>
      </c>
      <c r="Q1851" s="41">
        <f>IF(Table2[[#This Row],[Customer Segment]]=Introduction!$D$44,1,0)</f>
        <v>0</v>
      </c>
      <c r="R1851" s="1">
        <v>290.98</v>
      </c>
      <c r="S185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-206.4622817488048</v>
      </c>
    </row>
    <row r="1852" spans="1:19" x14ac:dyDescent="0.2">
      <c r="A1852" s="1" t="s">
        <v>13</v>
      </c>
      <c r="B1852" s="1" t="s">
        <v>14</v>
      </c>
      <c r="C1852" s="1" t="s">
        <v>70</v>
      </c>
      <c r="D1852" s="37">
        <v>0.09</v>
      </c>
      <c r="E1852" s="37">
        <v>1.76</v>
      </c>
      <c r="F1852" s="37">
        <v>0.7</v>
      </c>
      <c r="G1852" s="37">
        <v>0.56000000000000005</v>
      </c>
      <c r="H1852" s="37">
        <v>-12.278</v>
      </c>
      <c r="I1852" s="42">
        <f>IF(Table2[[#This Row],[Order Priority]]=Introduction!$B$42,1,0)</f>
        <v>0</v>
      </c>
      <c r="J1852" s="42">
        <f>IF(Table2[[#This Row],[Order Priority]]=Introduction!$B$43,1,0)</f>
        <v>1</v>
      </c>
      <c r="K1852" s="42">
        <f>IF(Table2[[#This Row],[Order Priority]]=Introduction!$B$44,1,0)</f>
        <v>0</v>
      </c>
      <c r="L1852" s="42">
        <f>IF(Table2[[#This Row],[Order Priority]]=Introduction!$B$45,1,0)</f>
        <v>0</v>
      </c>
      <c r="M1852" s="42">
        <f>IF(Table2[[#This Row],[Ship Mode]]=Introduction!$C$42,1,0)</f>
        <v>0</v>
      </c>
      <c r="N1852" s="41">
        <f>IF(Table2[[#This Row],[Ship Mode]]=Introduction!$C$44,1,0)</f>
        <v>1</v>
      </c>
      <c r="O1852" s="41">
        <f>IF(Table2[[#This Row],[Customer Segment]]=Introduction!$D$45,1,0)</f>
        <v>0</v>
      </c>
      <c r="P1852" s="41">
        <f>IF(Table2[[#This Row],[Customer Segment]]=Introduction!$D$42,1,0)</f>
        <v>0</v>
      </c>
      <c r="Q1852" s="41">
        <f>IF(Table2[[#This Row],[Customer Segment]]=Introduction!$D$44,1,0)</f>
        <v>0</v>
      </c>
      <c r="R1852" s="34">
        <v>21.77</v>
      </c>
      <c r="S185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52.758171503333358</v>
      </c>
    </row>
    <row r="1853" spans="1:19" x14ac:dyDescent="0.2">
      <c r="A1853" s="1" t="s">
        <v>13</v>
      </c>
      <c r="B1853" s="1" t="s">
        <v>14</v>
      </c>
      <c r="C1853" s="1" t="s">
        <v>3</v>
      </c>
      <c r="D1853" s="39">
        <v>0</v>
      </c>
      <c r="E1853" s="39">
        <v>90.48</v>
      </c>
      <c r="F1853" s="39">
        <v>19.989999999999998</v>
      </c>
      <c r="G1853" s="39">
        <v>0.4</v>
      </c>
      <c r="H1853" s="39">
        <v>800.25509999999997</v>
      </c>
      <c r="I1853" s="42">
        <f>IF(Table2[[#This Row],[Order Priority]]=Introduction!$B$42,1,0)</f>
        <v>0</v>
      </c>
      <c r="J1853" s="42">
        <f>IF(Table2[[#This Row],[Order Priority]]=Introduction!$B$43,1,0)</f>
        <v>1</v>
      </c>
      <c r="K1853" s="42">
        <f>IF(Table2[[#This Row],[Order Priority]]=Introduction!$B$44,1,0)</f>
        <v>0</v>
      </c>
      <c r="L1853" s="42">
        <f>IF(Table2[[#This Row],[Order Priority]]=Introduction!$B$45,1,0)</f>
        <v>0</v>
      </c>
      <c r="M1853" s="42">
        <f>IF(Table2[[#This Row],[Ship Mode]]=Introduction!$C$42,1,0)</f>
        <v>0</v>
      </c>
      <c r="N1853" s="41">
        <f>IF(Table2[[#This Row],[Ship Mode]]=Introduction!$C$44,1,0)</f>
        <v>1</v>
      </c>
      <c r="O1853" s="41">
        <f>IF(Table2[[#This Row],[Customer Segment]]=Introduction!$D$45,1,0)</f>
        <v>1</v>
      </c>
      <c r="P1853" s="41">
        <f>IF(Table2[[#This Row],[Customer Segment]]=Introduction!$D$42,1,0)</f>
        <v>0</v>
      </c>
      <c r="Q1853" s="41">
        <f>IF(Table2[[#This Row],[Customer Segment]]=Introduction!$D$44,1,0)</f>
        <v>0</v>
      </c>
      <c r="R1853" s="1">
        <v>1159.79</v>
      </c>
      <c r="S185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1613.4007592376004</v>
      </c>
    </row>
    <row r="1854" spans="1:19" x14ac:dyDescent="0.2">
      <c r="A1854" s="1" t="s">
        <v>46</v>
      </c>
      <c r="B1854" s="1" t="s">
        <v>14</v>
      </c>
      <c r="C1854" s="1" t="s">
        <v>47</v>
      </c>
      <c r="D1854" s="37">
        <v>0.02</v>
      </c>
      <c r="E1854" s="37">
        <v>25.38</v>
      </c>
      <c r="F1854" s="37">
        <v>8.99</v>
      </c>
      <c r="G1854" s="37">
        <v>0.5</v>
      </c>
      <c r="H1854" s="37">
        <v>-10.36</v>
      </c>
      <c r="I1854" s="42">
        <f>IF(Table2[[#This Row],[Order Priority]]=Introduction!$B$42,1,0)</f>
        <v>0</v>
      </c>
      <c r="J1854" s="42">
        <f>IF(Table2[[#This Row],[Order Priority]]=Introduction!$B$43,1,0)</f>
        <v>0</v>
      </c>
      <c r="K1854" s="42">
        <f>IF(Table2[[#This Row],[Order Priority]]=Introduction!$B$44,1,0)</f>
        <v>0</v>
      </c>
      <c r="L1854" s="42">
        <f>IF(Table2[[#This Row],[Order Priority]]=Introduction!$B$45,1,0)</f>
        <v>0</v>
      </c>
      <c r="M1854" s="42">
        <f>IF(Table2[[#This Row],[Ship Mode]]=Introduction!$C$42,1,0)</f>
        <v>0</v>
      </c>
      <c r="N1854" s="41">
        <f>IF(Table2[[#This Row],[Ship Mode]]=Introduction!$C$44,1,0)</f>
        <v>1</v>
      </c>
      <c r="O1854" s="41">
        <f>IF(Table2[[#This Row],[Customer Segment]]=Introduction!$D$45,1,0)</f>
        <v>0</v>
      </c>
      <c r="P1854" s="41">
        <f>IF(Table2[[#This Row],[Customer Segment]]=Introduction!$D$42,1,0)</f>
        <v>0</v>
      </c>
      <c r="Q1854" s="41">
        <f>IF(Table2[[#This Row],[Customer Segment]]=Introduction!$D$44,1,0)</f>
        <v>1</v>
      </c>
      <c r="R1854" s="34">
        <v>34.11</v>
      </c>
      <c r="S185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588.20251312569201</v>
      </c>
    </row>
    <row r="1855" spans="1:19" x14ac:dyDescent="0.2">
      <c r="A1855" s="1" t="s">
        <v>46</v>
      </c>
      <c r="B1855" s="1" t="s">
        <v>14</v>
      </c>
      <c r="C1855" s="1" t="s">
        <v>70</v>
      </c>
      <c r="D1855" s="39">
        <v>0.09</v>
      </c>
      <c r="E1855" s="39">
        <v>6.48</v>
      </c>
      <c r="F1855" s="39">
        <v>9.68</v>
      </c>
      <c r="G1855" s="39">
        <v>0.36</v>
      </c>
      <c r="H1855" s="39">
        <v>-204.16</v>
      </c>
      <c r="I1855" s="42">
        <f>IF(Table2[[#This Row],[Order Priority]]=Introduction!$B$42,1,0)</f>
        <v>0</v>
      </c>
      <c r="J1855" s="42">
        <f>IF(Table2[[#This Row],[Order Priority]]=Introduction!$B$43,1,0)</f>
        <v>0</v>
      </c>
      <c r="K1855" s="42">
        <f>IF(Table2[[#This Row],[Order Priority]]=Introduction!$B$44,1,0)</f>
        <v>0</v>
      </c>
      <c r="L1855" s="42">
        <f>IF(Table2[[#This Row],[Order Priority]]=Introduction!$B$45,1,0)</f>
        <v>0</v>
      </c>
      <c r="M1855" s="42">
        <f>IF(Table2[[#This Row],[Ship Mode]]=Introduction!$C$42,1,0)</f>
        <v>0</v>
      </c>
      <c r="N1855" s="41">
        <f>IF(Table2[[#This Row],[Ship Mode]]=Introduction!$C$44,1,0)</f>
        <v>1</v>
      </c>
      <c r="O1855" s="41">
        <f>IF(Table2[[#This Row],[Customer Segment]]=Introduction!$D$45,1,0)</f>
        <v>0</v>
      </c>
      <c r="P1855" s="41">
        <f>IF(Table2[[#This Row],[Customer Segment]]=Introduction!$D$42,1,0)</f>
        <v>0</v>
      </c>
      <c r="Q1855" s="41">
        <f>IF(Table2[[#This Row],[Customer Segment]]=Introduction!$D$44,1,0)</f>
        <v>0</v>
      </c>
      <c r="R1855" s="1">
        <v>99.92</v>
      </c>
      <c r="S185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156.53687584250974</v>
      </c>
    </row>
    <row r="1856" spans="1:19" x14ac:dyDescent="0.2">
      <c r="A1856" s="1" t="s">
        <v>1</v>
      </c>
      <c r="B1856" s="1" t="s">
        <v>14</v>
      </c>
      <c r="C1856" s="1" t="s">
        <v>70</v>
      </c>
      <c r="D1856" s="37">
        <v>0.09</v>
      </c>
      <c r="E1856" s="37">
        <v>20.98</v>
      </c>
      <c r="F1856" s="37">
        <v>1.49</v>
      </c>
      <c r="G1856" s="37">
        <v>0.35</v>
      </c>
      <c r="H1856" s="37">
        <v>199.1823</v>
      </c>
      <c r="I1856" s="42">
        <f>IF(Table2[[#This Row],[Order Priority]]=Introduction!$B$42,1,0)</f>
        <v>1</v>
      </c>
      <c r="J1856" s="42">
        <f>IF(Table2[[#This Row],[Order Priority]]=Introduction!$B$43,1,0)</f>
        <v>0</v>
      </c>
      <c r="K1856" s="42">
        <f>IF(Table2[[#This Row],[Order Priority]]=Introduction!$B$44,1,0)</f>
        <v>0</v>
      </c>
      <c r="L1856" s="42">
        <f>IF(Table2[[#This Row],[Order Priority]]=Introduction!$B$45,1,0)</f>
        <v>0</v>
      </c>
      <c r="M1856" s="42">
        <f>IF(Table2[[#This Row],[Ship Mode]]=Introduction!$C$42,1,0)</f>
        <v>0</v>
      </c>
      <c r="N1856" s="41">
        <f>IF(Table2[[#This Row],[Ship Mode]]=Introduction!$C$44,1,0)</f>
        <v>1</v>
      </c>
      <c r="O1856" s="41">
        <f>IF(Table2[[#This Row],[Customer Segment]]=Introduction!$D$45,1,0)</f>
        <v>0</v>
      </c>
      <c r="P1856" s="41">
        <f>IF(Table2[[#This Row],[Customer Segment]]=Introduction!$D$42,1,0)</f>
        <v>0</v>
      </c>
      <c r="Q1856" s="41">
        <f>IF(Table2[[#This Row],[Customer Segment]]=Introduction!$D$44,1,0)</f>
        <v>0</v>
      </c>
      <c r="R1856" s="34">
        <v>288.67</v>
      </c>
      <c r="S185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469.30474812569258</v>
      </c>
    </row>
    <row r="1857" spans="1:19" x14ac:dyDescent="0.2">
      <c r="A1857" s="1" t="s">
        <v>1</v>
      </c>
      <c r="B1857" s="1" t="s">
        <v>14</v>
      </c>
      <c r="C1857" s="1" t="s">
        <v>47</v>
      </c>
      <c r="D1857" s="39">
        <v>0.03</v>
      </c>
      <c r="E1857" s="39">
        <v>304.99</v>
      </c>
      <c r="F1857" s="39">
        <v>19.989999999999998</v>
      </c>
      <c r="G1857" s="39">
        <v>0.4</v>
      </c>
      <c r="H1857" s="39">
        <v>4033.6089000000002</v>
      </c>
      <c r="I1857" s="42">
        <f>IF(Table2[[#This Row],[Order Priority]]=Introduction!$B$42,1,0)</f>
        <v>1</v>
      </c>
      <c r="J1857" s="42">
        <f>IF(Table2[[#This Row],[Order Priority]]=Introduction!$B$43,1,0)</f>
        <v>0</v>
      </c>
      <c r="K1857" s="42">
        <f>IF(Table2[[#This Row],[Order Priority]]=Introduction!$B$44,1,0)</f>
        <v>0</v>
      </c>
      <c r="L1857" s="42">
        <f>IF(Table2[[#This Row],[Order Priority]]=Introduction!$B$45,1,0)</f>
        <v>0</v>
      </c>
      <c r="M1857" s="42">
        <f>IF(Table2[[#This Row],[Ship Mode]]=Introduction!$C$42,1,0)</f>
        <v>0</v>
      </c>
      <c r="N1857" s="41">
        <f>IF(Table2[[#This Row],[Ship Mode]]=Introduction!$C$44,1,0)</f>
        <v>1</v>
      </c>
      <c r="O1857" s="41">
        <f>IF(Table2[[#This Row],[Customer Segment]]=Introduction!$D$45,1,0)</f>
        <v>0</v>
      </c>
      <c r="P1857" s="41">
        <f>IF(Table2[[#This Row],[Customer Segment]]=Introduction!$D$42,1,0)</f>
        <v>0</v>
      </c>
      <c r="Q1857" s="41">
        <f>IF(Table2[[#This Row],[Customer Segment]]=Introduction!$D$44,1,0)</f>
        <v>1</v>
      </c>
      <c r="R1857" s="1">
        <v>5845.81</v>
      </c>
      <c r="S185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5908.6859476687669</v>
      </c>
    </row>
    <row r="1858" spans="1:19" x14ac:dyDescent="0.2">
      <c r="A1858" s="1" t="s">
        <v>1</v>
      </c>
      <c r="B1858" s="1" t="s">
        <v>14</v>
      </c>
      <c r="C1858" s="1" t="s">
        <v>47</v>
      </c>
      <c r="D1858" s="37">
        <v>0.09</v>
      </c>
      <c r="E1858" s="37">
        <v>65.989999999999995</v>
      </c>
      <c r="F1858" s="37">
        <v>8.99</v>
      </c>
      <c r="G1858" s="37">
        <v>0.57999999999999996</v>
      </c>
      <c r="H1858" s="37">
        <v>141.7824</v>
      </c>
      <c r="I1858" s="42">
        <f>IF(Table2[[#This Row],[Order Priority]]=Introduction!$B$42,1,0)</f>
        <v>1</v>
      </c>
      <c r="J1858" s="42">
        <f>IF(Table2[[#This Row],[Order Priority]]=Introduction!$B$43,1,0)</f>
        <v>0</v>
      </c>
      <c r="K1858" s="42">
        <f>IF(Table2[[#This Row],[Order Priority]]=Introduction!$B$44,1,0)</f>
        <v>0</v>
      </c>
      <c r="L1858" s="42">
        <f>IF(Table2[[#This Row],[Order Priority]]=Introduction!$B$45,1,0)</f>
        <v>0</v>
      </c>
      <c r="M1858" s="42">
        <f>IF(Table2[[#This Row],[Ship Mode]]=Introduction!$C$42,1,0)</f>
        <v>0</v>
      </c>
      <c r="N1858" s="41">
        <f>IF(Table2[[#This Row],[Ship Mode]]=Introduction!$C$44,1,0)</f>
        <v>1</v>
      </c>
      <c r="O1858" s="41">
        <f>IF(Table2[[#This Row],[Customer Segment]]=Introduction!$D$45,1,0)</f>
        <v>0</v>
      </c>
      <c r="P1858" s="41">
        <f>IF(Table2[[#This Row],[Customer Segment]]=Introduction!$D$42,1,0)</f>
        <v>0</v>
      </c>
      <c r="Q1858" s="41">
        <f>IF(Table2[[#This Row],[Customer Segment]]=Introduction!$D$44,1,0)</f>
        <v>1</v>
      </c>
      <c r="R1858" s="34">
        <v>633.85</v>
      </c>
      <c r="S185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980.4565016832214</v>
      </c>
    </row>
    <row r="1859" spans="1:19" x14ac:dyDescent="0.2">
      <c r="A1859" s="1" t="s">
        <v>1</v>
      </c>
      <c r="B1859" s="1" t="s">
        <v>14</v>
      </c>
      <c r="C1859" s="1" t="s">
        <v>15</v>
      </c>
      <c r="D1859" s="39">
        <v>0.01</v>
      </c>
      <c r="E1859" s="39">
        <v>7.98</v>
      </c>
      <c r="F1859" s="39">
        <v>6.5</v>
      </c>
      <c r="G1859" s="39">
        <v>0.59</v>
      </c>
      <c r="H1859" s="39">
        <v>-34.591999999999999</v>
      </c>
      <c r="I1859" s="42">
        <f>IF(Table2[[#This Row],[Order Priority]]=Introduction!$B$42,1,0)</f>
        <v>1</v>
      </c>
      <c r="J1859" s="42">
        <f>IF(Table2[[#This Row],[Order Priority]]=Introduction!$B$43,1,0)</f>
        <v>0</v>
      </c>
      <c r="K1859" s="42">
        <f>IF(Table2[[#This Row],[Order Priority]]=Introduction!$B$44,1,0)</f>
        <v>0</v>
      </c>
      <c r="L1859" s="42">
        <f>IF(Table2[[#This Row],[Order Priority]]=Introduction!$B$45,1,0)</f>
        <v>0</v>
      </c>
      <c r="M1859" s="42">
        <f>IF(Table2[[#This Row],[Ship Mode]]=Introduction!$C$42,1,0)</f>
        <v>0</v>
      </c>
      <c r="N1859" s="41">
        <f>IF(Table2[[#This Row],[Ship Mode]]=Introduction!$C$44,1,0)</f>
        <v>1</v>
      </c>
      <c r="O1859" s="41">
        <f>IF(Table2[[#This Row],[Customer Segment]]=Introduction!$D$45,1,0)</f>
        <v>0</v>
      </c>
      <c r="P1859" s="41">
        <f>IF(Table2[[#This Row],[Customer Segment]]=Introduction!$D$42,1,0)</f>
        <v>1</v>
      </c>
      <c r="Q1859" s="41">
        <f>IF(Table2[[#This Row],[Customer Segment]]=Introduction!$D$44,1,0)</f>
        <v>0</v>
      </c>
      <c r="R1859" s="1">
        <v>34.909999999999997</v>
      </c>
      <c r="S185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551.07118718051311</v>
      </c>
    </row>
    <row r="1860" spans="1:19" x14ac:dyDescent="0.2">
      <c r="A1860" s="1" t="s">
        <v>13</v>
      </c>
      <c r="B1860" s="1" t="s">
        <v>2</v>
      </c>
      <c r="C1860" s="1" t="s">
        <v>70</v>
      </c>
      <c r="D1860" s="37">
        <v>0.1</v>
      </c>
      <c r="E1860" s="37">
        <v>180.98</v>
      </c>
      <c r="F1860" s="37">
        <v>26.2</v>
      </c>
      <c r="G1860" s="37">
        <v>0.59</v>
      </c>
      <c r="H1860" s="37">
        <v>-64.664000000000001</v>
      </c>
      <c r="I1860" s="42">
        <f>IF(Table2[[#This Row],[Order Priority]]=Introduction!$B$42,1,0)</f>
        <v>0</v>
      </c>
      <c r="J1860" s="42">
        <f>IF(Table2[[#This Row],[Order Priority]]=Introduction!$B$43,1,0)</f>
        <v>1</v>
      </c>
      <c r="K1860" s="42">
        <f>IF(Table2[[#This Row],[Order Priority]]=Introduction!$B$44,1,0)</f>
        <v>0</v>
      </c>
      <c r="L1860" s="42">
        <f>IF(Table2[[#This Row],[Order Priority]]=Introduction!$B$45,1,0)</f>
        <v>0</v>
      </c>
      <c r="M1860" s="42">
        <f>IF(Table2[[#This Row],[Ship Mode]]=Introduction!$C$42,1,0)</f>
        <v>1</v>
      </c>
      <c r="N1860" s="41">
        <f>IF(Table2[[#This Row],[Ship Mode]]=Introduction!$C$44,1,0)</f>
        <v>0</v>
      </c>
      <c r="O1860" s="41">
        <f>IF(Table2[[#This Row],[Customer Segment]]=Introduction!$D$45,1,0)</f>
        <v>0</v>
      </c>
      <c r="P1860" s="41">
        <f>IF(Table2[[#This Row],[Customer Segment]]=Introduction!$D$42,1,0)</f>
        <v>0</v>
      </c>
      <c r="Q1860" s="41">
        <f>IF(Table2[[#This Row],[Customer Segment]]=Introduction!$D$44,1,0)</f>
        <v>0</v>
      </c>
      <c r="R1860" s="34">
        <v>519.41999999999996</v>
      </c>
      <c r="S186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1480.2041046890156</v>
      </c>
    </row>
    <row r="1861" spans="1:19" x14ac:dyDescent="0.2">
      <c r="A1861" s="1" t="s">
        <v>23</v>
      </c>
      <c r="B1861" s="1" t="s">
        <v>14</v>
      </c>
      <c r="C1861" s="1" t="s">
        <v>3</v>
      </c>
      <c r="D1861" s="39">
        <v>0.05</v>
      </c>
      <c r="E1861" s="39">
        <v>125.99</v>
      </c>
      <c r="F1861" s="39">
        <v>8.08</v>
      </c>
      <c r="G1861" s="39">
        <v>0.56999999999999995</v>
      </c>
      <c r="H1861" s="39">
        <v>427.11840000000001</v>
      </c>
      <c r="I1861" s="42">
        <f>IF(Table2[[#This Row],[Order Priority]]=Introduction!$B$42,1,0)</f>
        <v>0</v>
      </c>
      <c r="J1861" s="42">
        <f>IF(Table2[[#This Row],[Order Priority]]=Introduction!$B$43,1,0)</f>
        <v>0</v>
      </c>
      <c r="K1861" s="42">
        <f>IF(Table2[[#This Row],[Order Priority]]=Introduction!$B$44,1,0)</f>
        <v>1</v>
      </c>
      <c r="L1861" s="42">
        <f>IF(Table2[[#This Row],[Order Priority]]=Introduction!$B$45,1,0)</f>
        <v>0</v>
      </c>
      <c r="M1861" s="42">
        <f>IF(Table2[[#This Row],[Ship Mode]]=Introduction!$C$42,1,0)</f>
        <v>0</v>
      </c>
      <c r="N1861" s="41">
        <f>IF(Table2[[#This Row],[Ship Mode]]=Introduction!$C$44,1,0)</f>
        <v>1</v>
      </c>
      <c r="O1861" s="41">
        <f>IF(Table2[[#This Row],[Customer Segment]]=Introduction!$D$45,1,0)</f>
        <v>1</v>
      </c>
      <c r="P1861" s="41">
        <f>IF(Table2[[#This Row],[Customer Segment]]=Introduction!$D$42,1,0)</f>
        <v>0</v>
      </c>
      <c r="Q1861" s="41">
        <f>IF(Table2[[#This Row],[Customer Segment]]=Introduction!$D$44,1,0)</f>
        <v>0</v>
      </c>
      <c r="R1861" s="1">
        <v>952.26</v>
      </c>
      <c r="S186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1203.8897432714746</v>
      </c>
    </row>
    <row r="1862" spans="1:19" x14ac:dyDescent="0.2">
      <c r="A1862" s="1" t="s">
        <v>23</v>
      </c>
      <c r="B1862" s="1" t="s">
        <v>14</v>
      </c>
      <c r="C1862" s="1" t="s">
        <v>15</v>
      </c>
      <c r="D1862" s="37">
        <v>0.04</v>
      </c>
      <c r="E1862" s="37">
        <v>4.71</v>
      </c>
      <c r="F1862" s="37">
        <v>0.7</v>
      </c>
      <c r="G1862" s="37">
        <v>0.8</v>
      </c>
      <c r="H1862" s="37">
        <v>4.53</v>
      </c>
      <c r="I1862" s="42">
        <f>IF(Table2[[#This Row],[Order Priority]]=Introduction!$B$42,1,0)</f>
        <v>0</v>
      </c>
      <c r="J1862" s="42">
        <f>IF(Table2[[#This Row],[Order Priority]]=Introduction!$B$43,1,0)</f>
        <v>0</v>
      </c>
      <c r="K1862" s="42">
        <f>IF(Table2[[#This Row],[Order Priority]]=Introduction!$B$44,1,0)</f>
        <v>1</v>
      </c>
      <c r="L1862" s="42">
        <f>IF(Table2[[#This Row],[Order Priority]]=Introduction!$B$45,1,0)</f>
        <v>0</v>
      </c>
      <c r="M1862" s="42">
        <f>IF(Table2[[#This Row],[Ship Mode]]=Introduction!$C$42,1,0)</f>
        <v>0</v>
      </c>
      <c r="N1862" s="41">
        <f>IF(Table2[[#This Row],[Ship Mode]]=Introduction!$C$44,1,0)</f>
        <v>1</v>
      </c>
      <c r="O1862" s="41">
        <f>IF(Table2[[#This Row],[Customer Segment]]=Introduction!$D$45,1,0)</f>
        <v>0</v>
      </c>
      <c r="P1862" s="41">
        <f>IF(Table2[[#This Row],[Customer Segment]]=Introduction!$D$42,1,0)</f>
        <v>1</v>
      </c>
      <c r="Q1862" s="41">
        <f>IF(Table2[[#This Row],[Customer Segment]]=Introduction!$D$44,1,0)</f>
        <v>0</v>
      </c>
      <c r="R1862" s="34">
        <v>90.52</v>
      </c>
      <c r="S186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365.05998171369748</v>
      </c>
    </row>
    <row r="1863" spans="1:19" x14ac:dyDescent="0.2">
      <c r="A1863" s="1" t="s">
        <v>23</v>
      </c>
      <c r="B1863" s="1" t="s">
        <v>14</v>
      </c>
      <c r="C1863" s="1" t="s">
        <v>15</v>
      </c>
      <c r="D1863" s="39">
        <v>0.06</v>
      </c>
      <c r="E1863" s="39">
        <v>4.2</v>
      </c>
      <c r="F1863" s="39">
        <v>2.2599999999999998</v>
      </c>
      <c r="G1863" s="39">
        <v>0.36</v>
      </c>
      <c r="H1863" s="39">
        <v>9.7799999999999994</v>
      </c>
      <c r="I1863" s="42">
        <f>IF(Table2[[#This Row],[Order Priority]]=Introduction!$B$42,1,0)</f>
        <v>0</v>
      </c>
      <c r="J1863" s="42">
        <f>IF(Table2[[#This Row],[Order Priority]]=Introduction!$B$43,1,0)</f>
        <v>0</v>
      </c>
      <c r="K1863" s="42">
        <f>IF(Table2[[#This Row],[Order Priority]]=Introduction!$B$44,1,0)</f>
        <v>1</v>
      </c>
      <c r="L1863" s="42">
        <f>IF(Table2[[#This Row],[Order Priority]]=Introduction!$B$45,1,0)</f>
        <v>0</v>
      </c>
      <c r="M1863" s="42">
        <f>IF(Table2[[#This Row],[Ship Mode]]=Introduction!$C$42,1,0)</f>
        <v>0</v>
      </c>
      <c r="N1863" s="41">
        <f>IF(Table2[[#This Row],[Ship Mode]]=Introduction!$C$44,1,0)</f>
        <v>1</v>
      </c>
      <c r="O1863" s="41">
        <f>IF(Table2[[#This Row],[Customer Segment]]=Introduction!$D$45,1,0)</f>
        <v>0</v>
      </c>
      <c r="P1863" s="41">
        <f>IF(Table2[[#This Row],[Customer Segment]]=Introduction!$D$42,1,0)</f>
        <v>1</v>
      </c>
      <c r="Q1863" s="41">
        <f>IF(Table2[[#This Row],[Customer Segment]]=Introduction!$D$44,1,0)</f>
        <v>0</v>
      </c>
      <c r="R1863" s="1">
        <v>55.97</v>
      </c>
      <c r="S186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33.017897129597905</v>
      </c>
    </row>
    <row r="1864" spans="1:19" x14ac:dyDescent="0.2">
      <c r="A1864" s="1" t="s">
        <v>23</v>
      </c>
      <c r="B1864" s="1" t="s">
        <v>63</v>
      </c>
      <c r="C1864" s="1" t="s">
        <v>47</v>
      </c>
      <c r="D1864" s="37">
        <v>0.04</v>
      </c>
      <c r="E1864" s="37">
        <v>4.4800000000000004</v>
      </c>
      <c r="F1864" s="37">
        <v>2.5</v>
      </c>
      <c r="G1864" s="37">
        <v>0.37</v>
      </c>
      <c r="H1864" s="37">
        <v>10.32</v>
      </c>
      <c r="I1864" s="42">
        <f>IF(Table2[[#This Row],[Order Priority]]=Introduction!$B$42,1,0)</f>
        <v>0</v>
      </c>
      <c r="J1864" s="42">
        <f>IF(Table2[[#This Row],[Order Priority]]=Introduction!$B$43,1,0)</f>
        <v>0</v>
      </c>
      <c r="K1864" s="42">
        <f>IF(Table2[[#This Row],[Order Priority]]=Introduction!$B$44,1,0)</f>
        <v>1</v>
      </c>
      <c r="L1864" s="42">
        <f>IF(Table2[[#This Row],[Order Priority]]=Introduction!$B$45,1,0)</f>
        <v>0</v>
      </c>
      <c r="M1864" s="42">
        <f>IF(Table2[[#This Row],[Ship Mode]]=Introduction!$C$42,1,0)</f>
        <v>0</v>
      </c>
      <c r="N1864" s="41">
        <f>IF(Table2[[#This Row],[Ship Mode]]=Introduction!$C$44,1,0)</f>
        <v>0</v>
      </c>
      <c r="O1864" s="41">
        <f>IF(Table2[[#This Row],[Customer Segment]]=Introduction!$D$45,1,0)</f>
        <v>0</v>
      </c>
      <c r="P1864" s="41">
        <f>IF(Table2[[#This Row],[Customer Segment]]=Introduction!$D$42,1,0)</f>
        <v>0</v>
      </c>
      <c r="Q1864" s="41">
        <f>IF(Table2[[#This Row],[Customer Segment]]=Introduction!$D$44,1,0)</f>
        <v>1</v>
      </c>
      <c r="R1864" s="34">
        <v>35.93</v>
      </c>
      <c r="S186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39.769191654274266</v>
      </c>
    </row>
    <row r="1865" spans="1:19" x14ac:dyDescent="0.2">
      <c r="A1865" s="1" t="s">
        <v>92</v>
      </c>
      <c r="B1865" s="1" t="s">
        <v>14</v>
      </c>
      <c r="C1865" s="1" t="s">
        <v>15</v>
      </c>
      <c r="D1865" s="39">
        <v>0.1</v>
      </c>
      <c r="E1865" s="39">
        <v>19.98</v>
      </c>
      <c r="F1865" s="39">
        <v>4</v>
      </c>
      <c r="G1865" s="39">
        <v>0.68</v>
      </c>
      <c r="H1865" s="39">
        <v>-16.2</v>
      </c>
      <c r="I1865" s="42">
        <f>IF(Table2[[#This Row],[Order Priority]]=Introduction!$B$42,1,0)</f>
        <v>0</v>
      </c>
      <c r="J1865" s="42">
        <f>IF(Table2[[#This Row],[Order Priority]]=Introduction!$B$43,1,0)</f>
        <v>0</v>
      </c>
      <c r="K1865" s="42">
        <f>IF(Table2[[#This Row],[Order Priority]]=Introduction!$B$44,1,0)</f>
        <v>0</v>
      </c>
      <c r="L1865" s="42">
        <f>IF(Table2[[#This Row],[Order Priority]]=Introduction!$B$45,1,0)</f>
        <v>1</v>
      </c>
      <c r="M1865" s="42">
        <f>IF(Table2[[#This Row],[Ship Mode]]=Introduction!$C$42,1,0)</f>
        <v>0</v>
      </c>
      <c r="N1865" s="41">
        <f>IF(Table2[[#This Row],[Ship Mode]]=Introduction!$C$44,1,0)</f>
        <v>1</v>
      </c>
      <c r="O1865" s="41">
        <f>IF(Table2[[#This Row],[Customer Segment]]=Introduction!$D$45,1,0)</f>
        <v>0</v>
      </c>
      <c r="P1865" s="41">
        <f>IF(Table2[[#This Row],[Customer Segment]]=Introduction!$D$42,1,0)</f>
        <v>1</v>
      </c>
      <c r="Q1865" s="41">
        <f>IF(Table2[[#This Row],[Customer Segment]]=Introduction!$D$44,1,0)</f>
        <v>0</v>
      </c>
      <c r="R1865" s="1">
        <v>303.58999999999997</v>
      </c>
      <c r="S186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276.48775464130841</v>
      </c>
    </row>
    <row r="1866" spans="1:19" x14ac:dyDescent="0.2">
      <c r="A1866" s="1" t="s">
        <v>92</v>
      </c>
      <c r="B1866" s="1" t="s">
        <v>14</v>
      </c>
      <c r="C1866" s="1" t="s">
        <v>15</v>
      </c>
      <c r="D1866" s="37">
        <v>0.1</v>
      </c>
      <c r="E1866" s="37">
        <v>19.98</v>
      </c>
      <c r="F1866" s="37">
        <v>4</v>
      </c>
      <c r="G1866" s="37">
        <v>0.68</v>
      </c>
      <c r="H1866" s="37">
        <v>-20.25</v>
      </c>
      <c r="I1866" s="42">
        <f>IF(Table2[[#This Row],[Order Priority]]=Introduction!$B$42,1,0)</f>
        <v>0</v>
      </c>
      <c r="J1866" s="42">
        <f>IF(Table2[[#This Row],[Order Priority]]=Introduction!$B$43,1,0)</f>
        <v>0</v>
      </c>
      <c r="K1866" s="42">
        <f>IF(Table2[[#This Row],[Order Priority]]=Introduction!$B$44,1,0)</f>
        <v>0</v>
      </c>
      <c r="L1866" s="42">
        <f>IF(Table2[[#This Row],[Order Priority]]=Introduction!$B$45,1,0)</f>
        <v>1</v>
      </c>
      <c r="M1866" s="42">
        <f>IF(Table2[[#This Row],[Ship Mode]]=Introduction!$C$42,1,0)</f>
        <v>0</v>
      </c>
      <c r="N1866" s="41">
        <f>IF(Table2[[#This Row],[Ship Mode]]=Introduction!$C$44,1,0)</f>
        <v>1</v>
      </c>
      <c r="O1866" s="41">
        <f>IF(Table2[[#This Row],[Customer Segment]]=Introduction!$D$45,1,0)</f>
        <v>0</v>
      </c>
      <c r="P1866" s="41">
        <f>IF(Table2[[#This Row],[Customer Segment]]=Introduction!$D$42,1,0)</f>
        <v>1</v>
      </c>
      <c r="Q1866" s="41">
        <f>IF(Table2[[#This Row],[Customer Segment]]=Introduction!$D$44,1,0)</f>
        <v>0</v>
      </c>
      <c r="R1866" s="34">
        <v>1233.32</v>
      </c>
      <c r="S186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272.34045046565979</v>
      </c>
    </row>
    <row r="1867" spans="1:19" x14ac:dyDescent="0.2">
      <c r="A1867" s="1" t="s">
        <v>92</v>
      </c>
      <c r="B1867" s="1" t="s">
        <v>14</v>
      </c>
      <c r="C1867" s="1" t="s">
        <v>15</v>
      </c>
      <c r="D1867" s="39">
        <v>0.09</v>
      </c>
      <c r="E1867" s="39">
        <v>2.88</v>
      </c>
      <c r="F1867" s="39">
        <v>1.49</v>
      </c>
      <c r="G1867" s="39">
        <v>0.36</v>
      </c>
      <c r="H1867" s="39">
        <v>-3.3809999999999998</v>
      </c>
      <c r="I1867" s="42">
        <f>IF(Table2[[#This Row],[Order Priority]]=Introduction!$B$42,1,0)</f>
        <v>0</v>
      </c>
      <c r="J1867" s="42">
        <f>IF(Table2[[#This Row],[Order Priority]]=Introduction!$B$43,1,0)</f>
        <v>0</v>
      </c>
      <c r="K1867" s="42">
        <f>IF(Table2[[#This Row],[Order Priority]]=Introduction!$B$44,1,0)</f>
        <v>0</v>
      </c>
      <c r="L1867" s="42">
        <f>IF(Table2[[#This Row],[Order Priority]]=Introduction!$B$45,1,0)</f>
        <v>1</v>
      </c>
      <c r="M1867" s="42">
        <f>IF(Table2[[#This Row],[Ship Mode]]=Introduction!$C$42,1,0)</f>
        <v>0</v>
      </c>
      <c r="N1867" s="41">
        <f>IF(Table2[[#This Row],[Ship Mode]]=Introduction!$C$44,1,0)</f>
        <v>1</v>
      </c>
      <c r="O1867" s="41">
        <f>IF(Table2[[#This Row],[Customer Segment]]=Introduction!$D$45,1,0)</f>
        <v>0</v>
      </c>
      <c r="P1867" s="41">
        <f>IF(Table2[[#This Row],[Customer Segment]]=Introduction!$D$42,1,0)</f>
        <v>1</v>
      </c>
      <c r="Q1867" s="41">
        <f>IF(Table2[[#This Row],[Customer Segment]]=Introduction!$D$44,1,0)</f>
        <v>0</v>
      </c>
      <c r="R1867" s="1">
        <v>47.31</v>
      </c>
      <c r="S186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-92.7077659799711</v>
      </c>
    </row>
    <row r="1868" spans="1:19" x14ac:dyDescent="0.2">
      <c r="A1868" s="1" t="s">
        <v>92</v>
      </c>
      <c r="B1868" s="1" t="s">
        <v>14</v>
      </c>
      <c r="C1868" s="1" t="s">
        <v>15</v>
      </c>
      <c r="D1868" s="37">
        <v>0.09</v>
      </c>
      <c r="E1868" s="37">
        <v>2.88</v>
      </c>
      <c r="F1868" s="37">
        <v>1.49</v>
      </c>
      <c r="G1868" s="37">
        <v>0.36</v>
      </c>
      <c r="H1868" s="37">
        <v>-2.7048000000000001</v>
      </c>
      <c r="I1868" s="42">
        <f>IF(Table2[[#This Row],[Order Priority]]=Introduction!$B$42,1,0)</f>
        <v>0</v>
      </c>
      <c r="J1868" s="42">
        <f>IF(Table2[[#This Row],[Order Priority]]=Introduction!$B$43,1,0)</f>
        <v>0</v>
      </c>
      <c r="K1868" s="42">
        <f>IF(Table2[[#This Row],[Order Priority]]=Introduction!$B$44,1,0)</f>
        <v>0</v>
      </c>
      <c r="L1868" s="42">
        <f>IF(Table2[[#This Row],[Order Priority]]=Introduction!$B$45,1,0)</f>
        <v>1</v>
      </c>
      <c r="M1868" s="42">
        <f>IF(Table2[[#This Row],[Ship Mode]]=Introduction!$C$42,1,0)</f>
        <v>0</v>
      </c>
      <c r="N1868" s="41">
        <f>IF(Table2[[#This Row],[Ship Mode]]=Introduction!$C$44,1,0)</f>
        <v>1</v>
      </c>
      <c r="O1868" s="41">
        <f>IF(Table2[[#This Row],[Customer Segment]]=Introduction!$D$45,1,0)</f>
        <v>0</v>
      </c>
      <c r="P1868" s="41">
        <f>IF(Table2[[#This Row],[Customer Segment]]=Introduction!$D$42,1,0)</f>
        <v>1</v>
      </c>
      <c r="Q1868" s="41">
        <f>IF(Table2[[#This Row],[Customer Segment]]=Introduction!$D$44,1,0)</f>
        <v>0</v>
      </c>
      <c r="R1868" s="34">
        <v>11.13</v>
      </c>
      <c r="S186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-92.01531978649615</v>
      </c>
    </row>
    <row r="1869" spans="1:19" x14ac:dyDescent="0.2">
      <c r="A1869" s="1" t="s">
        <v>92</v>
      </c>
      <c r="B1869" s="1" t="s">
        <v>63</v>
      </c>
      <c r="C1869" s="1" t="s">
        <v>3</v>
      </c>
      <c r="D1869" s="39">
        <v>0.02</v>
      </c>
      <c r="E1869" s="39">
        <v>150.97999999999999</v>
      </c>
      <c r="F1869" s="39">
        <v>13.99</v>
      </c>
      <c r="G1869" s="39">
        <v>0.38</v>
      </c>
      <c r="H1869" s="39">
        <v>26.1</v>
      </c>
      <c r="I1869" s="42">
        <f>IF(Table2[[#This Row],[Order Priority]]=Introduction!$B$42,1,0)</f>
        <v>0</v>
      </c>
      <c r="J1869" s="42">
        <f>IF(Table2[[#This Row],[Order Priority]]=Introduction!$B$43,1,0)</f>
        <v>0</v>
      </c>
      <c r="K1869" s="42">
        <f>IF(Table2[[#This Row],[Order Priority]]=Introduction!$B$44,1,0)</f>
        <v>0</v>
      </c>
      <c r="L1869" s="42">
        <f>IF(Table2[[#This Row],[Order Priority]]=Introduction!$B$45,1,0)</f>
        <v>1</v>
      </c>
      <c r="M1869" s="42">
        <f>IF(Table2[[#This Row],[Ship Mode]]=Introduction!$C$42,1,0)</f>
        <v>0</v>
      </c>
      <c r="N1869" s="41">
        <f>IF(Table2[[#This Row],[Ship Mode]]=Introduction!$C$44,1,0)</f>
        <v>0</v>
      </c>
      <c r="O1869" s="41">
        <f>IF(Table2[[#This Row],[Customer Segment]]=Introduction!$D$45,1,0)</f>
        <v>1</v>
      </c>
      <c r="P1869" s="41">
        <f>IF(Table2[[#This Row],[Customer Segment]]=Introduction!$D$42,1,0)</f>
        <v>0</v>
      </c>
      <c r="Q1869" s="41">
        <f>IF(Table2[[#This Row],[Customer Segment]]=Introduction!$D$44,1,0)</f>
        <v>0</v>
      </c>
      <c r="R1869" s="1">
        <v>480.37</v>
      </c>
      <c r="S186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747.56231556146463</v>
      </c>
    </row>
    <row r="1870" spans="1:19" x14ac:dyDescent="0.2">
      <c r="A1870" s="1" t="s">
        <v>92</v>
      </c>
      <c r="B1870" s="1" t="s">
        <v>14</v>
      </c>
      <c r="C1870" s="1" t="s">
        <v>3</v>
      </c>
      <c r="D1870" s="37">
        <v>0.1</v>
      </c>
      <c r="E1870" s="37">
        <v>5.43</v>
      </c>
      <c r="F1870" s="37">
        <v>0.95</v>
      </c>
      <c r="G1870" s="37">
        <v>0.36</v>
      </c>
      <c r="H1870" s="37">
        <v>-2.58</v>
      </c>
      <c r="I1870" s="42">
        <f>IF(Table2[[#This Row],[Order Priority]]=Introduction!$B$42,1,0)</f>
        <v>0</v>
      </c>
      <c r="J1870" s="42">
        <f>IF(Table2[[#This Row],[Order Priority]]=Introduction!$B$43,1,0)</f>
        <v>0</v>
      </c>
      <c r="K1870" s="42">
        <f>IF(Table2[[#This Row],[Order Priority]]=Introduction!$B$44,1,0)</f>
        <v>0</v>
      </c>
      <c r="L1870" s="42">
        <f>IF(Table2[[#This Row],[Order Priority]]=Introduction!$B$45,1,0)</f>
        <v>1</v>
      </c>
      <c r="M1870" s="42">
        <f>IF(Table2[[#This Row],[Ship Mode]]=Introduction!$C$42,1,0)</f>
        <v>0</v>
      </c>
      <c r="N1870" s="41">
        <f>IF(Table2[[#This Row],[Ship Mode]]=Introduction!$C$44,1,0)</f>
        <v>1</v>
      </c>
      <c r="O1870" s="41">
        <f>IF(Table2[[#This Row],[Customer Segment]]=Introduction!$D$45,1,0)</f>
        <v>1</v>
      </c>
      <c r="P1870" s="41">
        <f>IF(Table2[[#This Row],[Customer Segment]]=Introduction!$D$42,1,0)</f>
        <v>0</v>
      </c>
      <c r="Q1870" s="41">
        <f>IF(Table2[[#This Row],[Customer Segment]]=Introduction!$D$44,1,0)</f>
        <v>0</v>
      </c>
      <c r="R1870" s="34">
        <v>5.76</v>
      </c>
      <c r="S187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-85.53241453314341</v>
      </c>
    </row>
    <row r="1871" spans="1:19" x14ac:dyDescent="0.2">
      <c r="A1871" s="1" t="s">
        <v>92</v>
      </c>
      <c r="B1871" s="1" t="s">
        <v>2</v>
      </c>
      <c r="C1871" s="1" t="s">
        <v>3</v>
      </c>
      <c r="D1871" s="39">
        <v>0.01</v>
      </c>
      <c r="E1871" s="39">
        <v>179.29</v>
      </c>
      <c r="F1871" s="39">
        <v>29.21</v>
      </c>
      <c r="G1871" s="39">
        <v>0.74</v>
      </c>
      <c r="H1871" s="39">
        <v>2800.12</v>
      </c>
      <c r="I1871" s="42">
        <f>IF(Table2[[#This Row],[Order Priority]]=Introduction!$B$42,1,0)</f>
        <v>0</v>
      </c>
      <c r="J1871" s="42">
        <f>IF(Table2[[#This Row],[Order Priority]]=Introduction!$B$43,1,0)</f>
        <v>0</v>
      </c>
      <c r="K1871" s="42">
        <f>IF(Table2[[#This Row],[Order Priority]]=Introduction!$B$44,1,0)</f>
        <v>0</v>
      </c>
      <c r="L1871" s="42">
        <f>IF(Table2[[#This Row],[Order Priority]]=Introduction!$B$45,1,0)</f>
        <v>1</v>
      </c>
      <c r="M1871" s="42">
        <f>IF(Table2[[#This Row],[Ship Mode]]=Introduction!$C$42,1,0)</f>
        <v>1</v>
      </c>
      <c r="N1871" s="41">
        <f>IF(Table2[[#This Row],[Ship Mode]]=Introduction!$C$44,1,0)</f>
        <v>0</v>
      </c>
      <c r="O1871" s="41">
        <f>IF(Table2[[#This Row],[Customer Segment]]=Introduction!$D$45,1,0)</f>
        <v>1</v>
      </c>
      <c r="P1871" s="41">
        <f>IF(Table2[[#This Row],[Customer Segment]]=Introduction!$D$42,1,0)</f>
        <v>0</v>
      </c>
      <c r="Q1871" s="41">
        <f>IF(Table2[[#This Row],[Customer Segment]]=Introduction!$D$44,1,0)</f>
        <v>0</v>
      </c>
      <c r="R1871" s="1">
        <v>3112.13</v>
      </c>
      <c r="S187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4682.0840367151804</v>
      </c>
    </row>
    <row r="1872" spans="1:19" x14ac:dyDescent="0.2">
      <c r="A1872" s="1" t="s">
        <v>13</v>
      </c>
      <c r="B1872" s="1" t="s">
        <v>2</v>
      </c>
      <c r="C1872" s="1" t="s">
        <v>3</v>
      </c>
      <c r="D1872" s="37">
        <v>0.09</v>
      </c>
      <c r="E1872" s="37">
        <v>200.98</v>
      </c>
      <c r="F1872" s="37">
        <v>55.96</v>
      </c>
      <c r="G1872" s="37">
        <v>0.75</v>
      </c>
      <c r="H1872" s="37">
        <v>-512.87199999999996</v>
      </c>
      <c r="I1872" s="42">
        <f>IF(Table2[[#This Row],[Order Priority]]=Introduction!$B$42,1,0)</f>
        <v>0</v>
      </c>
      <c r="J1872" s="42">
        <f>IF(Table2[[#This Row],[Order Priority]]=Introduction!$B$43,1,0)</f>
        <v>1</v>
      </c>
      <c r="K1872" s="42">
        <f>IF(Table2[[#This Row],[Order Priority]]=Introduction!$B$44,1,0)</f>
        <v>0</v>
      </c>
      <c r="L1872" s="42">
        <f>IF(Table2[[#This Row],[Order Priority]]=Introduction!$B$45,1,0)</f>
        <v>0</v>
      </c>
      <c r="M1872" s="42">
        <f>IF(Table2[[#This Row],[Ship Mode]]=Introduction!$C$42,1,0)</f>
        <v>1</v>
      </c>
      <c r="N1872" s="41">
        <f>IF(Table2[[#This Row],[Ship Mode]]=Introduction!$C$44,1,0)</f>
        <v>0</v>
      </c>
      <c r="O1872" s="41">
        <f>IF(Table2[[#This Row],[Customer Segment]]=Introduction!$D$45,1,0)</f>
        <v>1</v>
      </c>
      <c r="P1872" s="41">
        <f>IF(Table2[[#This Row],[Customer Segment]]=Introduction!$D$42,1,0)</f>
        <v>0</v>
      </c>
      <c r="Q1872" s="41">
        <f>IF(Table2[[#This Row],[Customer Segment]]=Introduction!$D$44,1,0)</f>
        <v>0</v>
      </c>
      <c r="R1872" s="34">
        <v>1766.68</v>
      </c>
      <c r="S187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2036.9992165169956</v>
      </c>
    </row>
    <row r="1873" spans="1:19" x14ac:dyDescent="0.2">
      <c r="A1873" s="1" t="s">
        <v>13</v>
      </c>
      <c r="B1873" s="1" t="s">
        <v>14</v>
      </c>
      <c r="C1873" s="1" t="s">
        <v>3</v>
      </c>
      <c r="D1873" s="39">
        <v>0.09</v>
      </c>
      <c r="E1873" s="39">
        <v>2.78</v>
      </c>
      <c r="F1873" s="39">
        <v>0.97</v>
      </c>
      <c r="G1873" s="39">
        <v>0.59</v>
      </c>
      <c r="H1873" s="39">
        <v>-3.7839999999999998</v>
      </c>
      <c r="I1873" s="42">
        <f>IF(Table2[[#This Row],[Order Priority]]=Introduction!$B$42,1,0)</f>
        <v>0</v>
      </c>
      <c r="J1873" s="42">
        <f>IF(Table2[[#This Row],[Order Priority]]=Introduction!$B$43,1,0)</f>
        <v>1</v>
      </c>
      <c r="K1873" s="42">
        <f>IF(Table2[[#This Row],[Order Priority]]=Introduction!$B$44,1,0)</f>
        <v>0</v>
      </c>
      <c r="L1873" s="42">
        <f>IF(Table2[[#This Row],[Order Priority]]=Introduction!$B$45,1,0)</f>
        <v>0</v>
      </c>
      <c r="M1873" s="42">
        <f>IF(Table2[[#This Row],[Ship Mode]]=Introduction!$C$42,1,0)</f>
        <v>0</v>
      </c>
      <c r="N1873" s="41">
        <f>IF(Table2[[#This Row],[Ship Mode]]=Introduction!$C$44,1,0)</f>
        <v>1</v>
      </c>
      <c r="O1873" s="41">
        <f>IF(Table2[[#This Row],[Customer Segment]]=Introduction!$D$45,1,0)</f>
        <v>1</v>
      </c>
      <c r="P1873" s="41">
        <f>IF(Table2[[#This Row],[Customer Segment]]=Introduction!$D$42,1,0)</f>
        <v>0</v>
      </c>
      <c r="Q1873" s="41">
        <f>IF(Table2[[#This Row],[Customer Segment]]=Introduction!$D$44,1,0)</f>
        <v>0</v>
      </c>
      <c r="R1873" s="1">
        <v>29.02</v>
      </c>
      <c r="S187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88.013628081403667</v>
      </c>
    </row>
    <row r="1874" spans="1:19" x14ac:dyDescent="0.2">
      <c r="A1874" s="1" t="s">
        <v>13</v>
      </c>
      <c r="B1874" s="1" t="s">
        <v>2</v>
      </c>
      <c r="C1874" s="1" t="s">
        <v>3</v>
      </c>
      <c r="D1874" s="37">
        <v>0.06</v>
      </c>
      <c r="E1874" s="37">
        <v>180.98</v>
      </c>
      <c r="F1874" s="37">
        <v>26.2</v>
      </c>
      <c r="G1874" s="37">
        <v>0.59</v>
      </c>
      <c r="H1874" s="37">
        <v>-122.235</v>
      </c>
      <c r="I1874" s="42">
        <f>IF(Table2[[#This Row],[Order Priority]]=Introduction!$B$42,1,0)</f>
        <v>0</v>
      </c>
      <c r="J1874" s="42">
        <f>IF(Table2[[#This Row],[Order Priority]]=Introduction!$B$43,1,0)</f>
        <v>1</v>
      </c>
      <c r="K1874" s="42">
        <f>IF(Table2[[#This Row],[Order Priority]]=Introduction!$B$44,1,0)</f>
        <v>0</v>
      </c>
      <c r="L1874" s="42">
        <f>IF(Table2[[#This Row],[Order Priority]]=Introduction!$B$45,1,0)</f>
        <v>0</v>
      </c>
      <c r="M1874" s="42">
        <f>IF(Table2[[#This Row],[Ship Mode]]=Introduction!$C$42,1,0)</f>
        <v>1</v>
      </c>
      <c r="N1874" s="41">
        <f>IF(Table2[[#This Row],[Ship Mode]]=Introduction!$C$44,1,0)</f>
        <v>0</v>
      </c>
      <c r="O1874" s="41">
        <f>IF(Table2[[#This Row],[Customer Segment]]=Introduction!$D$45,1,0)</f>
        <v>1</v>
      </c>
      <c r="P1874" s="41">
        <f>IF(Table2[[#This Row],[Customer Segment]]=Introduction!$D$42,1,0)</f>
        <v>0</v>
      </c>
      <c r="Q1874" s="41">
        <f>IF(Table2[[#This Row],[Customer Segment]]=Introduction!$D$44,1,0)</f>
        <v>0</v>
      </c>
      <c r="R1874" s="34">
        <v>191.73</v>
      </c>
      <c r="S187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1438.6468800181158</v>
      </c>
    </row>
    <row r="1875" spans="1:19" x14ac:dyDescent="0.2">
      <c r="A1875" s="1" t="s">
        <v>23</v>
      </c>
      <c r="B1875" s="1" t="s">
        <v>14</v>
      </c>
      <c r="C1875" s="1" t="s">
        <v>70</v>
      </c>
      <c r="D1875" s="39">
        <v>0</v>
      </c>
      <c r="E1875" s="39">
        <v>599.99</v>
      </c>
      <c r="F1875" s="39">
        <v>24.49</v>
      </c>
      <c r="G1875" s="39">
        <v>0.44</v>
      </c>
      <c r="H1875" s="39">
        <v>-367.16500000000002</v>
      </c>
      <c r="I1875" s="42">
        <f>IF(Table2[[#This Row],[Order Priority]]=Introduction!$B$42,1,0)</f>
        <v>0</v>
      </c>
      <c r="J1875" s="42">
        <f>IF(Table2[[#This Row],[Order Priority]]=Introduction!$B$43,1,0)</f>
        <v>0</v>
      </c>
      <c r="K1875" s="42">
        <f>IF(Table2[[#This Row],[Order Priority]]=Introduction!$B$44,1,0)</f>
        <v>1</v>
      </c>
      <c r="L1875" s="42">
        <f>IF(Table2[[#This Row],[Order Priority]]=Introduction!$B$45,1,0)</f>
        <v>0</v>
      </c>
      <c r="M1875" s="42">
        <f>IF(Table2[[#This Row],[Ship Mode]]=Introduction!$C$42,1,0)</f>
        <v>0</v>
      </c>
      <c r="N1875" s="41">
        <f>IF(Table2[[#This Row],[Ship Mode]]=Introduction!$C$44,1,0)</f>
        <v>1</v>
      </c>
      <c r="O1875" s="41">
        <f>IF(Table2[[#This Row],[Customer Segment]]=Introduction!$D$45,1,0)</f>
        <v>0</v>
      </c>
      <c r="P1875" s="41">
        <f>IF(Table2[[#This Row],[Customer Segment]]=Introduction!$D$42,1,0)</f>
        <v>0</v>
      </c>
      <c r="Q1875" s="41">
        <f>IF(Table2[[#This Row],[Customer Segment]]=Introduction!$D$44,1,0)</f>
        <v>0</v>
      </c>
      <c r="R1875" s="1">
        <v>11015.82</v>
      </c>
      <c r="S187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2263.2346366262336</v>
      </c>
    </row>
    <row r="1876" spans="1:19" x14ac:dyDescent="0.2">
      <c r="A1876" s="1" t="s">
        <v>23</v>
      </c>
      <c r="B1876" s="1" t="s">
        <v>14</v>
      </c>
      <c r="C1876" s="1" t="s">
        <v>70</v>
      </c>
      <c r="D1876" s="37">
        <v>7.0000000000000007E-2</v>
      </c>
      <c r="E1876" s="37">
        <v>3.28</v>
      </c>
      <c r="F1876" s="37">
        <v>3.97</v>
      </c>
      <c r="G1876" s="37">
        <v>0.56000000000000005</v>
      </c>
      <c r="H1876" s="37">
        <v>-22.175999999999998</v>
      </c>
      <c r="I1876" s="42">
        <f>IF(Table2[[#This Row],[Order Priority]]=Introduction!$B$42,1,0)</f>
        <v>0</v>
      </c>
      <c r="J1876" s="42">
        <f>IF(Table2[[#This Row],[Order Priority]]=Introduction!$B$43,1,0)</f>
        <v>0</v>
      </c>
      <c r="K1876" s="42">
        <f>IF(Table2[[#This Row],[Order Priority]]=Introduction!$B$44,1,0)</f>
        <v>1</v>
      </c>
      <c r="L1876" s="42">
        <f>IF(Table2[[#This Row],[Order Priority]]=Introduction!$B$45,1,0)</f>
        <v>0</v>
      </c>
      <c r="M1876" s="42">
        <f>IF(Table2[[#This Row],[Ship Mode]]=Introduction!$C$42,1,0)</f>
        <v>0</v>
      </c>
      <c r="N1876" s="41">
        <f>IF(Table2[[#This Row],[Ship Mode]]=Introduction!$C$44,1,0)</f>
        <v>1</v>
      </c>
      <c r="O1876" s="41">
        <f>IF(Table2[[#This Row],[Customer Segment]]=Introduction!$D$45,1,0)</f>
        <v>0</v>
      </c>
      <c r="P1876" s="41">
        <f>IF(Table2[[#This Row],[Customer Segment]]=Introduction!$D$42,1,0)</f>
        <v>0</v>
      </c>
      <c r="Q1876" s="41">
        <f>IF(Table2[[#This Row],[Customer Segment]]=Introduction!$D$44,1,0)</f>
        <v>0</v>
      </c>
      <c r="R1876" s="34">
        <v>14.76</v>
      </c>
      <c r="S187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233.23901404487586</v>
      </c>
    </row>
    <row r="1877" spans="1:19" x14ac:dyDescent="0.2">
      <c r="A1877" s="1" t="s">
        <v>23</v>
      </c>
      <c r="B1877" s="1" t="s">
        <v>14</v>
      </c>
      <c r="C1877" s="1" t="s">
        <v>70</v>
      </c>
      <c r="D1877" s="39">
        <v>0.02</v>
      </c>
      <c r="E1877" s="39">
        <v>256.99</v>
      </c>
      <c r="F1877" s="39">
        <v>11.25</v>
      </c>
      <c r="G1877" s="39">
        <v>0.51</v>
      </c>
      <c r="H1877" s="39">
        <v>-214.10400000000001</v>
      </c>
      <c r="I1877" s="42">
        <f>IF(Table2[[#This Row],[Order Priority]]=Introduction!$B$42,1,0)</f>
        <v>0</v>
      </c>
      <c r="J1877" s="42">
        <f>IF(Table2[[#This Row],[Order Priority]]=Introduction!$B$43,1,0)</f>
        <v>0</v>
      </c>
      <c r="K1877" s="42">
        <f>IF(Table2[[#This Row],[Order Priority]]=Introduction!$B$44,1,0)</f>
        <v>1</v>
      </c>
      <c r="L1877" s="42">
        <f>IF(Table2[[#This Row],[Order Priority]]=Introduction!$B$45,1,0)</f>
        <v>0</v>
      </c>
      <c r="M1877" s="42">
        <f>IF(Table2[[#This Row],[Ship Mode]]=Introduction!$C$42,1,0)</f>
        <v>0</v>
      </c>
      <c r="N1877" s="41">
        <f>IF(Table2[[#This Row],[Ship Mode]]=Introduction!$C$44,1,0)</f>
        <v>1</v>
      </c>
      <c r="O1877" s="41">
        <f>IF(Table2[[#This Row],[Customer Segment]]=Introduction!$D$45,1,0)</f>
        <v>0</v>
      </c>
      <c r="P1877" s="41">
        <f>IF(Table2[[#This Row],[Customer Segment]]=Introduction!$D$42,1,0)</f>
        <v>0</v>
      </c>
      <c r="Q1877" s="41">
        <f>IF(Table2[[#This Row],[Customer Segment]]=Introduction!$D$44,1,0)</f>
        <v>0</v>
      </c>
      <c r="R1877" s="1">
        <v>808.44</v>
      </c>
      <c r="S187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1024.3149707635298</v>
      </c>
    </row>
    <row r="1878" spans="1:19" x14ac:dyDescent="0.2">
      <c r="A1878" s="1" t="s">
        <v>23</v>
      </c>
      <c r="B1878" s="1" t="s">
        <v>14</v>
      </c>
      <c r="C1878" s="1" t="s">
        <v>70</v>
      </c>
      <c r="D1878" s="37">
        <v>0.01</v>
      </c>
      <c r="E1878" s="37">
        <v>6.48</v>
      </c>
      <c r="F1878" s="37">
        <v>5.14</v>
      </c>
      <c r="G1878" s="37">
        <v>0.37</v>
      </c>
      <c r="H1878" s="37">
        <v>-26.936</v>
      </c>
      <c r="I1878" s="42">
        <f>IF(Table2[[#This Row],[Order Priority]]=Introduction!$B$42,1,0)</f>
        <v>0</v>
      </c>
      <c r="J1878" s="42">
        <f>IF(Table2[[#This Row],[Order Priority]]=Introduction!$B$43,1,0)</f>
        <v>0</v>
      </c>
      <c r="K1878" s="42">
        <f>IF(Table2[[#This Row],[Order Priority]]=Introduction!$B$44,1,0)</f>
        <v>1</v>
      </c>
      <c r="L1878" s="42">
        <f>IF(Table2[[#This Row],[Order Priority]]=Introduction!$B$45,1,0)</f>
        <v>0</v>
      </c>
      <c r="M1878" s="42">
        <f>IF(Table2[[#This Row],[Ship Mode]]=Introduction!$C$42,1,0)</f>
        <v>0</v>
      </c>
      <c r="N1878" s="41">
        <f>IF(Table2[[#This Row],[Ship Mode]]=Introduction!$C$44,1,0)</f>
        <v>1</v>
      </c>
      <c r="O1878" s="41">
        <f>IF(Table2[[#This Row],[Customer Segment]]=Introduction!$D$45,1,0)</f>
        <v>0</v>
      </c>
      <c r="P1878" s="41">
        <f>IF(Table2[[#This Row],[Customer Segment]]=Introduction!$D$42,1,0)</f>
        <v>0</v>
      </c>
      <c r="Q1878" s="41">
        <f>IF(Table2[[#This Row],[Customer Segment]]=Introduction!$D$44,1,0)</f>
        <v>0</v>
      </c>
      <c r="R1878" s="34">
        <v>67.41</v>
      </c>
      <c r="S187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152.45424753416927</v>
      </c>
    </row>
    <row r="1879" spans="1:19" x14ac:dyDescent="0.2">
      <c r="A1879" s="1" t="s">
        <v>46</v>
      </c>
      <c r="B1879" s="1" t="s">
        <v>14</v>
      </c>
      <c r="C1879" s="1" t="s">
        <v>47</v>
      </c>
      <c r="D1879" s="39">
        <v>0.09</v>
      </c>
      <c r="E1879" s="39">
        <v>71.37</v>
      </c>
      <c r="F1879" s="39">
        <v>69</v>
      </c>
      <c r="G1879" s="39">
        <v>0.68</v>
      </c>
      <c r="H1879" s="39">
        <v>-1537.1356000000001</v>
      </c>
      <c r="I1879" s="42">
        <f>IF(Table2[[#This Row],[Order Priority]]=Introduction!$B$42,1,0)</f>
        <v>0</v>
      </c>
      <c r="J1879" s="42">
        <f>IF(Table2[[#This Row],[Order Priority]]=Introduction!$B$43,1,0)</f>
        <v>0</v>
      </c>
      <c r="K1879" s="42">
        <f>IF(Table2[[#This Row],[Order Priority]]=Introduction!$B$44,1,0)</f>
        <v>0</v>
      </c>
      <c r="L1879" s="42">
        <f>IF(Table2[[#This Row],[Order Priority]]=Introduction!$B$45,1,0)</f>
        <v>0</v>
      </c>
      <c r="M1879" s="42">
        <f>IF(Table2[[#This Row],[Ship Mode]]=Introduction!$C$42,1,0)</f>
        <v>0</v>
      </c>
      <c r="N1879" s="41">
        <f>IF(Table2[[#This Row],[Ship Mode]]=Introduction!$C$44,1,0)</f>
        <v>1</v>
      </c>
      <c r="O1879" s="41">
        <f>IF(Table2[[#This Row],[Customer Segment]]=Introduction!$D$45,1,0)</f>
        <v>0</v>
      </c>
      <c r="P1879" s="41">
        <f>IF(Table2[[#This Row],[Customer Segment]]=Introduction!$D$42,1,0)</f>
        <v>0</v>
      </c>
      <c r="Q1879" s="41">
        <f>IF(Table2[[#This Row],[Customer Segment]]=Introduction!$D$44,1,0)</f>
        <v>1</v>
      </c>
      <c r="R1879" s="1">
        <v>1302.98</v>
      </c>
      <c r="S187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930.8312425098427</v>
      </c>
    </row>
    <row r="1880" spans="1:19" x14ac:dyDescent="0.2">
      <c r="A1880" s="1" t="s">
        <v>23</v>
      </c>
      <c r="B1880" s="1" t="s">
        <v>14</v>
      </c>
      <c r="C1880" s="1" t="s">
        <v>70</v>
      </c>
      <c r="D1880" s="37">
        <v>0.09</v>
      </c>
      <c r="E1880" s="37">
        <v>20.99</v>
      </c>
      <c r="F1880" s="37">
        <v>2.5</v>
      </c>
      <c r="G1880" s="37">
        <v>0.81</v>
      </c>
      <c r="H1880" s="37">
        <v>-136.12200000000001</v>
      </c>
      <c r="I1880" s="42">
        <f>IF(Table2[[#This Row],[Order Priority]]=Introduction!$B$42,1,0)</f>
        <v>0</v>
      </c>
      <c r="J1880" s="42">
        <f>IF(Table2[[#This Row],[Order Priority]]=Introduction!$B$43,1,0)</f>
        <v>0</v>
      </c>
      <c r="K1880" s="42">
        <f>IF(Table2[[#This Row],[Order Priority]]=Introduction!$B$44,1,0)</f>
        <v>1</v>
      </c>
      <c r="L1880" s="42">
        <f>IF(Table2[[#This Row],[Order Priority]]=Introduction!$B$45,1,0)</f>
        <v>0</v>
      </c>
      <c r="M1880" s="42">
        <f>IF(Table2[[#This Row],[Ship Mode]]=Introduction!$C$42,1,0)</f>
        <v>0</v>
      </c>
      <c r="N1880" s="41">
        <f>IF(Table2[[#This Row],[Ship Mode]]=Introduction!$C$44,1,0)</f>
        <v>1</v>
      </c>
      <c r="O1880" s="41">
        <f>IF(Table2[[#This Row],[Customer Segment]]=Introduction!$D$45,1,0)</f>
        <v>0</v>
      </c>
      <c r="P1880" s="41">
        <f>IF(Table2[[#This Row],[Customer Segment]]=Introduction!$D$42,1,0)</f>
        <v>0</v>
      </c>
      <c r="Q1880" s="41">
        <f>IF(Table2[[#This Row],[Customer Segment]]=Introduction!$D$44,1,0)</f>
        <v>0</v>
      </c>
      <c r="R1880" s="34">
        <v>100.11</v>
      </c>
      <c r="S188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325.99326956343373</v>
      </c>
    </row>
    <row r="1881" spans="1:19" x14ac:dyDescent="0.2">
      <c r="A1881" s="1" t="s">
        <v>23</v>
      </c>
      <c r="B1881" s="1" t="s">
        <v>14</v>
      </c>
      <c r="C1881" s="1" t="s">
        <v>15</v>
      </c>
      <c r="D1881" s="39">
        <v>0</v>
      </c>
      <c r="E1881" s="39">
        <v>8.74</v>
      </c>
      <c r="F1881" s="39">
        <v>8.2899999999999991</v>
      </c>
      <c r="G1881" s="39">
        <v>0.38</v>
      </c>
      <c r="H1881" s="39">
        <v>-79.400000000000006</v>
      </c>
      <c r="I1881" s="42">
        <f>IF(Table2[[#This Row],[Order Priority]]=Introduction!$B$42,1,0)</f>
        <v>0</v>
      </c>
      <c r="J1881" s="42">
        <f>IF(Table2[[#This Row],[Order Priority]]=Introduction!$B$43,1,0)</f>
        <v>0</v>
      </c>
      <c r="K1881" s="42">
        <f>IF(Table2[[#This Row],[Order Priority]]=Introduction!$B$44,1,0)</f>
        <v>1</v>
      </c>
      <c r="L1881" s="42">
        <f>IF(Table2[[#This Row],[Order Priority]]=Introduction!$B$45,1,0)</f>
        <v>0</v>
      </c>
      <c r="M1881" s="42">
        <f>IF(Table2[[#This Row],[Ship Mode]]=Introduction!$C$42,1,0)</f>
        <v>0</v>
      </c>
      <c r="N1881" s="41">
        <f>IF(Table2[[#This Row],[Ship Mode]]=Introduction!$C$44,1,0)</f>
        <v>1</v>
      </c>
      <c r="O1881" s="41">
        <f>IF(Table2[[#This Row],[Customer Segment]]=Introduction!$D$45,1,0)</f>
        <v>0</v>
      </c>
      <c r="P1881" s="41">
        <f>IF(Table2[[#This Row],[Customer Segment]]=Introduction!$D$42,1,0)</f>
        <v>1</v>
      </c>
      <c r="Q1881" s="41">
        <f>IF(Table2[[#This Row],[Customer Segment]]=Introduction!$D$44,1,0)</f>
        <v>0</v>
      </c>
      <c r="R1881" s="1">
        <v>131.62</v>
      </c>
      <c r="S188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178.85916300861336</v>
      </c>
    </row>
    <row r="1882" spans="1:19" x14ac:dyDescent="0.2">
      <c r="A1882" s="1" t="s">
        <v>46</v>
      </c>
      <c r="B1882" s="1" t="s">
        <v>14</v>
      </c>
      <c r="C1882" s="1" t="s">
        <v>70</v>
      </c>
      <c r="D1882" s="37">
        <v>0.04</v>
      </c>
      <c r="E1882" s="37">
        <v>10.64</v>
      </c>
      <c r="F1882" s="37">
        <v>5.16</v>
      </c>
      <c r="G1882" s="37">
        <v>0.56999999999999995</v>
      </c>
      <c r="H1882" s="37">
        <v>24.096</v>
      </c>
      <c r="I1882" s="42">
        <f>IF(Table2[[#This Row],[Order Priority]]=Introduction!$B$42,1,0)</f>
        <v>0</v>
      </c>
      <c r="J1882" s="42">
        <f>IF(Table2[[#This Row],[Order Priority]]=Introduction!$B$43,1,0)</f>
        <v>0</v>
      </c>
      <c r="K1882" s="42">
        <f>IF(Table2[[#This Row],[Order Priority]]=Introduction!$B$44,1,0)</f>
        <v>0</v>
      </c>
      <c r="L1882" s="42">
        <f>IF(Table2[[#This Row],[Order Priority]]=Introduction!$B$45,1,0)</f>
        <v>0</v>
      </c>
      <c r="M1882" s="42">
        <f>IF(Table2[[#This Row],[Ship Mode]]=Introduction!$C$42,1,0)</f>
        <v>0</v>
      </c>
      <c r="N1882" s="41">
        <f>IF(Table2[[#This Row],[Ship Mode]]=Introduction!$C$44,1,0)</f>
        <v>1</v>
      </c>
      <c r="O1882" s="41">
        <f>IF(Table2[[#This Row],[Customer Segment]]=Introduction!$D$45,1,0)</f>
        <v>0</v>
      </c>
      <c r="P1882" s="41">
        <f>IF(Table2[[#This Row],[Customer Segment]]=Introduction!$D$42,1,0)</f>
        <v>0</v>
      </c>
      <c r="Q1882" s="41">
        <f>IF(Table2[[#This Row],[Customer Segment]]=Introduction!$D$44,1,0)</f>
        <v>0</v>
      </c>
      <c r="R1882" s="34">
        <v>66.900000000000006</v>
      </c>
      <c r="S188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485.97161872317957</v>
      </c>
    </row>
    <row r="1883" spans="1:19" x14ac:dyDescent="0.2">
      <c r="A1883" s="1" t="s">
        <v>46</v>
      </c>
      <c r="B1883" s="1" t="s">
        <v>63</v>
      </c>
      <c r="C1883" s="1" t="s">
        <v>70</v>
      </c>
      <c r="D1883" s="39">
        <v>0.03</v>
      </c>
      <c r="E1883" s="39">
        <v>2.78</v>
      </c>
      <c r="F1883" s="39">
        <v>1.34</v>
      </c>
      <c r="G1883" s="39">
        <v>0.45</v>
      </c>
      <c r="H1883" s="39">
        <v>6.9720000000000004</v>
      </c>
      <c r="I1883" s="42">
        <f>IF(Table2[[#This Row],[Order Priority]]=Introduction!$B$42,1,0)</f>
        <v>0</v>
      </c>
      <c r="J1883" s="42">
        <f>IF(Table2[[#This Row],[Order Priority]]=Introduction!$B$43,1,0)</f>
        <v>0</v>
      </c>
      <c r="K1883" s="42">
        <f>IF(Table2[[#This Row],[Order Priority]]=Introduction!$B$44,1,0)</f>
        <v>0</v>
      </c>
      <c r="L1883" s="42">
        <f>IF(Table2[[#This Row],[Order Priority]]=Introduction!$B$45,1,0)</f>
        <v>0</v>
      </c>
      <c r="M1883" s="42">
        <f>IF(Table2[[#This Row],[Ship Mode]]=Introduction!$C$42,1,0)</f>
        <v>0</v>
      </c>
      <c r="N1883" s="41">
        <f>IF(Table2[[#This Row],[Ship Mode]]=Introduction!$C$44,1,0)</f>
        <v>0</v>
      </c>
      <c r="O1883" s="41">
        <f>IF(Table2[[#This Row],[Customer Segment]]=Introduction!$D$45,1,0)</f>
        <v>0</v>
      </c>
      <c r="P1883" s="41">
        <f>IF(Table2[[#This Row],[Customer Segment]]=Introduction!$D$42,1,0)</f>
        <v>0</v>
      </c>
      <c r="Q1883" s="41">
        <f>IF(Table2[[#This Row],[Customer Segment]]=Introduction!$D$44,1,0)</f>
        <v>0</v>
      </c>
      <c r="R1883" s="1">
        <v>43.13</v>
      </c>
      <c r="S188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162.87758341606735</v>
      </c>
    </row>
    <row r="1884" spans="1:19" x14ac:dyDescent="0.2">
      <c r="A1884" s="1" t="s">
        <v>46</v>
      </c>
      <c r="B1884" s="1" t="s">
        <v>14</v>
      </c>
      <c r="C1884" s="1" t="s">
        <v>3</v>
      </c>
      <c r="D1884" s="37">
        <v>0.01</v>
      </c>
      <c r="E1884" s="37">
        <v>7.1</v>
      </c>
      <c r="F1884" s="37">
        <v>6.05</v>
      </c>
      <c r="G1884" s="37">
        <v>0.39</v>
      </c>
      <c r="H1884" s="37">
        <v>-39.186250000000001</v>
      </c>
      <c r="I1884" s="42">
        <f>IF(Table2[[#This Row],[Order Priority]]=Introduction!$B$42,1,0)</f>
        <v>0</v>
      </c>
      <c r="J1884" s="42">
        <f>IF(Table2[[#This Row],[Order Priority]]=Introduction!$B$43,1,0)</f>
        <v>0</v>
      </c>
      <c r="K1884" s="42">
        <f>IF(Table2[[#This Row],[Order Priority]]=Introduction!$B$44,1,0)</f>
        <v>0</v>
      </c>
      <c r="L1884" s="42">
        <f>IF(Table2[[#This Row],[Order Priority]]=Introduction!$B$45,1,0)</f>
        <v>0</v>
      </c>
      <c r="M1884" s="42">
        <f>IF(Table2[[#This Row],[Ship Mode]]=Introduction!$C$42,1,0)</f>
        <v>0</v>
      </c>
      <c r="N1884" s="41">
        <f>IF(Table2[[#This Row],[Ship Mode]]=Introduction!$C$44,1,0)</f>
        <v>1</v>
      </c>
      <c r="O1884" s="41">
        <f>IF(Table2[[#This Row],[Customer Segment]]=Introduction!$D$45,1,0)</f>
        <v>1</v>
      </c>
      <c r="P1884" s="41">
        <f>IF(Table2[[#This Row],[Customer Segment]]=Introduction!$D$42,1,0)</f>
        <v>0</v>
      </c>
      <c r="Q1884" s="41">
        <f>IF(Table2[[#This Row],[Customer Segment]]=Introduction!$D$44,1,0)</f>
        <v>0</v>
      </c>
      <c r="R1884" s="34">
        <v>133.19</v>
      </c>
      <c r="S188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295.85201801593018</v>
      </c>
    </row>
    <row r="1885" spans="1:19" x14ac:dyDescent="0.2">
      <c r="A1885" s="1" t="s">
        <v>46</v>
      </c>
      <c r="B1885" s="1" t="s">
        <v>14</v>
      </c>
      <c r="C1885" s="1" t="s">
        <v>3</v>
      </c>
      <c r="D1885" s="39">
        <v>0.05</v>
      </c>
      <c r="E1885" s="39">
        <v>18.97</v>
      </c>
      <c r="F1885" s="39">
        <v>9.0299999999999994</v>
      </c>
      <c r="G1885" s="39">
        <v>0.37</v>
      </c>
      <c r="H1885" s="39">
        <v>-1.89</v>
      </c>
      <c r="I1885" s="42">
        <f>IF(Table2[[#This Row],[Order Priority]]=Introduction!$B$42,1,0)</f>
        <v>0</v>
      </c>
      <c r="J1885" s="42">
        <f>IF(Table2[[#This Row],[Order Priority]]=Introduction!$B$43,1,0)</f>
        <v>0</v>
      </c>
      <c r="K1885" s="42">
        <f>IF(Table2[[#This Row],[Order Priority]]=Introduction!$B$44,1,0)</f>
        <v>0</v>
      </c>
      <c r="L1885" s="42">
        <f>IF(Table2[[#This Row],[Order Priority]]=Introduction!$B$45,1,0)</f>
        <v>0</v>
      </c>
      <c r="M1885" s="42">
        <f>IF(Table2[[#This Row],[Ship Mode]]=Introduction!$C$42,1,0)</f>
        <v>0</v>
      </c>
      <c r="N1885" s="41">
        <f>IF(Table2[[#This Row],[Ship Mode]]=Introduction!$C$44,1,0)</f>
        <v>1</v>
      </c>
      <c r="O1885" s="41">
        <f>IF(Table2[[#This Row],[Customer Segment]]=Introduction!$D$45,1,0)</f>
        <v>1</v>
      </c>
      <c r="P1885" s="41">
        <f>IF(Table2[[#This Row],[Customer Segment]]=Introduction!$D$42,1,0)</f>
        <v>0</v>
      </c>
      <c r="Q1885" s="41">
        <f>IF(Table2[[#This Row],[Customer Segment]]=Introduction!$D$44,1,0)</f>
        <v>0</v>
      </c>
      <c r="R1885" s="1">
        <v>97.33</v>
      </c>
      <c r="S188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410.54314647120106</v>
      </c>
    </row>
    <row r="1886" spans="1:19" x14ac:dyDescent="0.2">
      <c r="A1886" s="1" t="s">
        <v>13</v>
      </c>
      <c r="B1886" s="1" t="s">
        <v>14</v>
      </c>
      <c r="C1886" s="1" t="s">
        <v>3</v>
      </c>
      <c r="D1886" s="37">
        <v>0.04</v>
      </c>
      <c r="E1886" s="37">
        <v>46.89</v>
      </c>
      <c r="F1886" s="37">
        <v>5.0999999999999996</v>
      </c>
      <c r="G1886" s="37">
        <v>0.46</v>
      </c>
      <c r="H1886" s="37">
        <v>87.12</v>
      </c>
      <c r="I1886" s="42">
        <f>IF(Table2[[#This Row],[Order Priority]]=Introduction!$B$42,1,0)</f>
        <v>0</v>
      </c>
      <c r="J1886" s="42">
        <f>IF(Table2[[#This Row],[Order Priority]]=Introduction!$B$43,1,0)</f>
        <v>1</v>
      </c>
      <c r="K1886" s="42">
        <f>IF(Table2[[#This Row],[Order Priority]]=Introduction!$B$44,1,0)</f>
        <v>0</v>
      </c>
      <c r="L1886" s="42">
        <f>IF(Table2[[#This Row],[Order Priority]]=Introduction!$B$45,1,0)</f>
        <v>0</v>
      </c>
      <c r="M1886" s="42">
        <f>IF(Table2[[#This Row],[Ship Mode]]=Introduction!$C$42,1,0)</f>
        <v>0</v>
      </c>
      <c r="N1886" s="41">
        <f>IF(Table2[[#This Row],[Ship Mode]]=Introduction!$C$44,1,0)</f>
        <v>1</v>
      </c>
      <c r="O1886" s="41">
        <f>IF(Table2[[#This Row],[Customer Segment]]=Introduction!$D$45,1,0)</f>
        <v>1</v>
      </c>
      <c r="P1886" s="41">
        <f>IF(Table2[[#This Row],[Customer Segment]]=Introduction!$D$42,1,0)</f>
        <v>0</v>
      </c>
      <c r="Q1886" s="41">
        <f>IF(Table2[[#This Row],[Customer Segment]]=Introduction!$D$44,1,0)</f>
        <v>0</v>
      </c>
      <c r="R1886" s="34">
        <v>182.61</v>
      </c>
      <c r="S188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358.44457624090779</v>
      </c>
    </row>
    <row r="1887" spans="1:19" x14ac:dyDescent="0.2">
      <c r="A1887" s="1" t="s">
        <v>23</v>
      </c>
      <c r="B1887" s="1" t="s">
        <v>14</v>
      </c>
      <c r="C1887" s="1" t="s">
        <v>15</v>
      </c>
      <c r="D1887" s="39">
        <v>7.0000000000000007E-2</v>
      </c>
      <c r="E1887" s="39">
        <v>17.7</v>
      </c>
      <c r="F1887" s="39">
        <v>9.4700000000000006</v>
      </c>
      <c r="G1887" s="39">
        <v>0.59</v>
      </c>
      <c r="H1887" s="39">
        <v>-243.54400000000001</v>
      </c>
      <c r="I1887" s="42">
        <f>IF(Table2[[#This Row],[Order Priority]]=Introduction!$B$42,1,0)</f>
        <v>0</v>
      </c>
      <c r="J1887" s="42">
        <f>IF(Table2[[#This Row],[Order Priority]]=Introduction!$B$43,1,0)</f>
        <v>0</v>
      </c>
      <c r="K1887" s="42">
        <f>IF(Table2[[#This Row],[Order Priority]]=Introduction!$B$44,1,0)</f>
        <v>1</v>
      </c>
      <c r="L1887" s="42">
        <f>IF(Table2[[#This Row],[Order Priority]]=Introduction!$B$45,1,0)</f>
        <v>0</v>
      </c>
      <c r="M1887" s="42">
        <f>IF(Table2[[#This Row],[Ship Mode]]=Introduction!$C$42,1,0)</f>
        <v>0</v>
      </c>
      <c r="N1887" s="41">
        <f>IF(Table2[[#This Row],[Ship Mode]]=Introduction!$C$44,1,0)</f>
        <v>1</v>
      </c>
      <c r="O1887" s="41">
        <f>IF(Table2[[#This Row],[Customer Segment]]=Introduction!$D$45,1,0)</f>
        <v>0</v>
      </c>
      <c r="P1887" s="41">
        <f>IF(Table2[[#This Row],[Customer Segment]]=Introduction!$D$42,1,0)</f>
        <v>1</v>
      </c>
      <c r="Q1887" s="41">
        <f>IF(Table2[[#This Row],[Customer Segment]]=Introduction!$D$44,1,0)</f>
        <v>0</v>
      </c>
      <c r="R1887" s="1">
        <v>300.67</v>
      </c>
      <c r="S188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199.74905333474251</v>
      </c>
    </row>
    <row r="1888" spans="1:19" x14ac:dyDescent="0.2">
      <c r="A1888" s="1" t="s">
        <v>23</v>
      </c>
      <c r="B1888" s="1" t="s">
        <v>14</v>
      </c>
      <c r="C1888" s="1" t="s">
        <v>3</v>
      </c>
      <c r="D1888" s="37">
        <v>0.08</v>
      </c>
      <c r="E1888" s="37">
        <v>3.69</v>
      </c>
      <c r="F1888" s="37">
        <v>2.5</v>
      </c>
      <c r="G1888" s="37">
        <v>0.39</v>
      </c>
      <c r="H1888" s="37">
        <v>-139.07599999999999</v>
      </c>
      <c r="I1888" s="42">
        <f>IF(Table2[[#This Row],[Order Priority]]=Introduction!$B$42,1,0)</f>
        <v>0</v>
      </c>
      <c r="J1888" s="42">
        <f>IF(Table2[[#This Row],[Order Priority]]=Introduction!$B$43,1,0)</f>
        <v>0</v>
      </c>
      <c r="K1888" s="42">
        <f>IF(Table2[[#This Row],[Order Priority]]=Introduction!$B$44,1,0)</f>
        <v>1</v>
      </c>
      <c r="L1888" s="42">
        <f>IF(Table2[[#This Row],[Order Priority]]=Introduction!$B$45,1,0)</f>
        <v>0</v>
      </c>
      <c r="M1888" s="42">
        <f>IF(Table2[[#This Row],[Ship Mode]]=Introduction!$C$42,1,0)</f>
        <v>0</v>
      </c>
      <c r="N1888" s="41">
        <f>IF(Table2[[#This Row],[Ship Mode]]=Introduction!$C$44,1,0)</f>
        <v>1</v>
      </c>
      <c r="O1888" s="41">
        <f>IF(Table2[[#This Row],[Customer Segment]]=Introduction!$D$45,1,0)</f>
        <v>1</v>
      </c>
      <c r="P1888" s="41">
        <f>IF(Table2[[#This Row],[Customer Segment]]=Introduction!$D$42,1,0)</f>
        <v>0</v>
      </c>
      <c r="Q1888" s="41">
        <f>IF(Table2[[#This Row],[Customer Segment]]=Introduction!$D$44,1,0)</f>
        <v>0</v>
      </c>
      <c r="R1888" s="34">
        <v>31.98</v>
      </c>
      <c r="S188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-82.761070279535474</v>
      </c>
    </row>
    <row r="1889" spans="1:19" x14ac:dyDescent="0.2">
      <c r="A1889" s="1" t="s">
        <v>23</v>
      </c>
      <c r="B1889" s="1" t="s">
        <v>2</v>
      </c>
      <c r="C1889" s="1" t="s">
        <v>15</v>
      </c>
      <c r="D1889" s="39">
        <v>0.02</v>
      </c>
      <c r="E1889" s="39">
        <v>58.14</v>
      </c>
      <c r="F1889" s="39">
        <v>36.61</v>
      </c>
      <c r="G1889" s="39">
        <v>0.61</v>
      </c>
      <c r="H1889" s="39">
        <v>0.25800000000000001</v>
      </c>
      <c r="I1889" s="42">
        <f>IF(Table2[[#This Row],[Order Priority]]=Introduction!$B$42,1,0)</f>
        <v>0</v>
      </c>
      <c r="J1889" s="42">
        <f>IF(Table2[[#This Row],[Order Priority]]=Introduction!$B$43,1,0)</f>
        <v>0</v>
      </c>
      <c r="K1889" s="42">
        <f>IF(Table2[[#This Row],[Order Priority]]=Introduction!$B$44,1,0)</f>
        <v>1</v>
      </c>
      <c r="L1889" s="42">
        <f>IF(Table2[[#This Row],[Order Priority]]=Introduction!$B$45,1,0)</f>
        <v>0</v>
      </c>
      <c r="M1889" s="42">
        <f>IF(Table2[[#This Row],[Ship Mode]]=Introduction!$C$42,1,0)</f>
        <v>1</v>
      </c>
      <c r="N1889" s="41">
        <f>IF(Table2[[#This Row],[Ship Mode]]=Introduction!$C$44,1,0)</f>
        <v>0</v>
      </c>
      <c r="O1889" s="41">
        <f>IF(Table2[[#This Row],[Customer Segment]]=Introduction!$D$45,1,0)</f>
        <v>0</v>
      </c>
      <c r="P1889" s="41">
        <f>IF(Table2[[#This Row],[Customer Segment]]=Introduction!$D$42,1,0)</f>
        <v>1</v>
      </c>
      <c r="Q1889" s="41">
        <f>IF(Table2[[#This Row],[Customer Segment]]=Introduction!$D$44,1,0)</f>
        <v>0</v>
      </c>
      <c r="R1889" s="1">
        <v>1358.02</v>
      </c>
      <c r="S188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1572.3440293163624</v>
      </c>
    </row>
    <row r="1890" spans="1:19" x14ac:dyDescent="0.2">
      <c r="A1890" s="1" t="s">
        <v>23</v>
      </c>
      <c r="B1890" s="1" t="s">
        <v>14</v>
      </c>
      <c r="C1890" s="1" t="s">
        <v>15</v>
      </c>
      <c r="D1890" s="37">
        <v>0.03</v>
      </c>
      <c r="E1890" s="37">
        <v>15.57</v>
      </c>
      <c r="F1890" s="37">
        <v>1.39</v>
      </c>
      <c r="G1890" s="37">
        <v>0.38</v>
      </c>
      <c r="H1890" s="37">
        <v>63.222000000000001</v>
      </c>
      <c r="I1890" s="42">
        <f>IF(Table2[[#This Row],[Order Priority]]=Introduction!$B$42,1,0)</f>
        <v>0</v>
      </c>
      <c r="J1890" s="42">
        <f>IF(Table2[[#This Row],[Order Priority]]=Introduction!$B$43,1,0)</f>
        <v>0</v>
      </c>
      <c r="K1890" s="42">
        <f>IF(Table2[[#This Row],[Order Priority]]=Introduction!$B$44,1,0)</f>
        <v>1</v>
      </c>
      <c r="L1890" s="42">
        <f>IF(Table2[[#This Row],[Order Priority]]=Introduction!$B$45,1,0)</f>
        <v>0</v>
      </c>
      <c r="M1890" s="42">
        <f>IF(Table2[[#This Row],[Ship Mode]]=Introduction!$C$42,1,0)</f>
        <v>0</v>
      </c>
      <c r="N1890" s="41">
        <f>IF(Table2[[#This Row],[Ship Mode]]=Introduction!$C$44,1,0)</f>
        <v>1</v>
      </c>
      <c r="O1890" s="41">
        <f>IF(Table2[[#This Row],[Customer Segment]]=Introduction!$D$45,1,0)</f>
        <v>0</v>
      </c>
      <c r="P1890" s="41">
        <f>IF(Table2[[#This Row],[Customer Segment]]=Introduction!$D$42,1,0)</f>
        <v>1</v>
      </c>
      <c r="Q1890" s="41">
        <f>IF(Table2[[#This Row],[Customer Segment]]=Introduction!$D$44,1,0)</f>
        <v>0</v>
      </c>
      <c r="R1890" s="34">
        <v>358.84</v>
      </c>
      <c r="S189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135.77070063992727</v>
      </c>
    </row>
    <row r="1891" spans="1:19" x14ac:dyDescent="0.2">
      <c r="A1891" s="1" t="s">
        <v>46</v>
      </c>
      <c r="B1891" s="1" t="s">
        <v>2</v>
      </c>
      <c r="C1891" s="1" t="s">
        <v>70</v>
      </c>
      <c r="D1891" s="39">
        <v>0.04</v>
      </c>
      <c r="E1891" s="39">
        <v>130.97999999999999</v>
      </c>
      <c r="F1891" s="39">
        <v>30</v>
      </c>
      <c r="G1891" s="39">
        <v>0.78</v>
      </c>
      <c r="H1891" s="39">
        <v>-82.903999999999996</v>
      </c>
      <c r="I1891" s="42">
        <f>IF(Table2[[#This Row],[Order Priority]]=Introduction!$B$42,1,0)</f>
        <v>0</v>
      </c>
      <c r="J1891" s="42">
        <f>IF(Table2[[#This Row],[Order Priority]]=Introduction!$B$43,1,0)</f>
        <v>0</v>
      </c>
      <c r="K1891" s="42">
        <f>IF(Table2[[#This Row],[Order Priority]]=Introduction!$B$44,1,0)</f>
        <v>0</v>
      </c>
      <c r="L1891" s="42">
        <f>IF(Table2[[#This Row],[Order Priority]]=Introduction!$B$45,1,0)</f>
        <v>0</v>
      </c>
      <c r="M1891" s="42">
        <f>IF(Table2[[#This Row],[Ship Mode]]=Introduction!$C$42,1,0)</f>
        <v>1</v>
      </c>
      <c r="N1891" s="41">
        <f>IF(Table2[[#This Row],[Ship Mode]]=Introduction!$C$44,1,0)</f>
        <v>0</v>
      </c>
      <c r="O1891" s="41">
        <f>IF(Table2[[#This Row],[Customer Segment]]=Introduction!$D$45,1,0)</f>
        <v>0</v>
      </c>
      <c r="P1891" s="41">
        <f>IF(Table2[[#This Row],[Customer Segment]]=Introduction!$D$42,1,0)</f>
        <v>0</v>
      </c>
      <c r="Q1891" s="41">
        <f>IF(Table2[[#This Row],[Customer Segment]]=Introduction!$D$44,1,0)</f>
        <v>0</v>
      </c>
      <c r="R1891" s="1">
        <v>159.51</v>
      </c>
      <c r="S189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1810.9895487200745</v>
      </c>
    </row>
    <row r="1892" spans="1:19" x14ac:dyDescent="0.2">
      <c r="A1892" s="1" t="s">
        <v>46</v>
      </c>
      <c r="B1892" s="1" t="s">
        <v>14</v>
      </c>
      <c r="C1892" s="1" t="s">
        <v>70</v>
      </c>
      <c r="D1892" s="37">
        <v>0.05</v>
      </c>
      <c r="E1892" s="37">
        <v>200.99</v>
      </c>
      <c r="F1892" s="37">
        <v>4.2</v>
      </c>
      <c r="G1892" s="37">
        <v>0.59</v>
      </c>
      <c r="H1892" s="37">
        <v>1268.8064999999999</v>
      </c>
      <c r="I1892" s="42">
        <f>IF(Table2[[#This Row],[Order Priority]]=Introduction!$B$42,1,0)</f>
        <v>0</v>
      </c>
      <c r="J1892" s="42">
        <f>IF(Table2[[#This Row],[Order Priority]]=Introduction!$B$43,1,0)</f>
        <v>0</v>
      </c>
      <c r="K1892" s="42">
        <f>IF(Table2[[#This Row],[Order Priority]]=Introduction!$B$44,1,0)</f>
        <v>0</v>
      </c>
      <c r="L1892" s="42">
        <f>IF(Table2[[#This Row],[Order Priority]]=Introduction!$B$45,1,0)</f>
        <v>0</v>
      </c>
      <c r="M1892" s="42">
        <f>IF(Table2[[#This Row],[Ship Mode]]=Introduction!$C$42,1,0)</f>
        <v>0</v>
      </c>
      <c r="N1892" s="41">
        <f>IF(Table2[[#This Row],[Ship Mode]]=Introduction!$C$44,1,0)</f>
        <v>1</v>
      </c>
      <c r="O1892" s="41">
        <f>IF(Table2[[#This Row],[Customer Segment]]=Introduction!$D$45,1,0)</f>
        <v>0</v>
      </c>
      <c r="P1892" s="41">
        <f>IF(Table2[[#This Row],[Customer Segment]]=Introduction!$D$42,1,0)</f>
        <v>0</v>
      </c>
      <c r="Q1892" s="41">
        <f>IF(Table2[[#This Row],[Customer Segment]]=Introduction!$D$44,1,0)</f>
        <v>0</v>
      </c>
      <c r="R1892" s="34">
        <v>1838.85</v>
      </c>
      <c r="S189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2340.4686798261137</v>
      </c>
    </row>
    <row r="1893" spans="1:19" x14ac:dyDescent="0.2">
      <c r="A1893" s="1" t="s">
        <v>46</v>
      </c>
      <c r="B1893" s="1" t="s">
        <v>2</v>
      </c>
      <c r="C1893" s="1" t="s">
        <v>3</v>
      </c>
      <c r="D1893" s="39">
        <v>0.01</v>
      </c>
      <c r="E1893" s="39">
        <v>124.49</v>
      </c>
      <c r="F1893" s="39">
        <v>51.94</v>
      </c>
      <c r="G1893" s="39">
        <v>0.63</v>
      </c>
      <c r="H1893" s="39">
        <v>-94.674644999999998</v>
      </c>
      <c r="I1893" s="42">
        <f>IF(Table2[[#This Row],[Order Priority]]=Introduction!$B$42,1,0)</f>
        <v>0</v>
      </c>
      <c r="J1893" s="42">
        <f>IF(Table2[[#This Row],[Order Priority]]=Introduction!$B$43,1,0)</f>
        <v>0</v>
      </c>
      <c r="K1893" s="42">
        <f>IF(Table2[[#This Row],[Order Priority]]=Introduction!$B$44,1,0)</f>
        <v>0</v>
      </c>
      <c r="L1893" s="42">
        <f>IF(Table2[[#This Row],[Order Priority]]=Introduction!$B$45,1,0)</f>
        <v>0</v>
      </c>
      <c r="M1893" s="42">
        <f>IF(Table2[[#This Row],[Ship Mode]]=Introduction!$C$42,1,0)</f>
        <v>1</v>
      </c>
      <c r="N1893" s="41">
        <f>IF(Table2[[#This Row],[Ship Mode]]=Introduction!$C$44,1,0)</f>
        <v>0</v>
      </c>
      <c r="O1893" s="41">
        <f>IF(Table2[[#This Row],[Customer Segment]]=Introduction!$D$45,1,0)</f>
        <v>1</v>
      </c>
      <c r="P1893" s="41">
        <f>IF(Table2[[#This Row],[Customer Segment]]=Introduction!$D$42,1,0)</f>
        <v>0</v>
      </c>
      <c r="Q1893" s="41">
        <f>IF(Table2[[#This Row],[Customer Segment]]=Introduction!$D$44,1,0)</f>
        <v>0</v>
      </c>
      <c r="R1893" s="1">
        <v>2376.12</v>
      </c>
      <c r="S189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2271.1200183876908</v>
      </c>
    </row>
    <row r="1894" spans="1:19" x14ac:dyDescent="0.2">
      <c r="A1894" s="1" t="s">
        <v>46</v>
      </c>
      <c r="B1894" s="1" t="s">
        <v>14</v>
      </c>
      <c r="C1894" s="1" t="s">
        <v>70</v>
      </c>
      <c r="D1894" s="37">
        <v>0.04</v>
      </c>
      <c r="E1894" s="37">
        <v>177.98</v>
      </c>
      <c r="F1894" s="37">
        <v>0.99</v>
      </c>
      <c r="G1894" s="37">
        <v>0.56000000000000005</v>
      </c>
      <c r="H1894" s="37">
        <v>1909.8855000000001</v>
      </c>
      <c r="I1894" s="42">
        <f>IF(Table2[[#This Row],[Order Priority]]=Introduction!$B$42,1,0)</f>
        <v>0</v>
      </c>
      <c r="J1894" s="42">
        <f>IF(Table2[[#This Row],[Order Priority]]=Introduction!$B$43,1,0)</f>
        <v>0</v>
      </c>
      <c r="K1894" s="42">
        <f>IF(Table2[[#This Row],[Order Priority]]=Introduction!$B$44,1,0)</f>
        <v>0</v>
      </c>
      <c r="L1894" s="42">
        <f>IF(Table2[[#This Row],[Order Priority]]=Introduction!$B$45,1,0)</f>
        <v>0</v>
      </c>
      <c r="M1894" s="42">
        <f>IF(Table2[[#This Row],[Ship Mode]]=Introduction!$C$42,1,0)</f>
        <v>0</v>
      </c>
      <c r="N1894" s="41">
        <f>IF(Table2[[#This Row],[Ship Mode]]=Introduction!$C$44,1,0)</f>
        <v>1</v>
      </c>
      <c r="O1894" s="41">
        <f>IF(Table2[[#This Row],[Customer Segment]]=Introduction!$D$45,1,0)</f>
        <v>0</v>
      </c>
      <c r="P1894" s="41">
        <f>IF(Table2[[#This Row],[Customer Segment]]=Introduction!$D$42,1,0)</f>
        <v>0</v>
      </c>
      <c r="Q1894" s="41">
        <f>IF(Table2[[#This Row],[Customer Segment]]=Introduction!$D$44,1,0)</f>
        <v>0</v>
      </c>
      <c r="R1894" s="34">
        <v>2767.95</v>
      </c>
      <c r="S189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2817.8062708171965</v>
      </c>
    </row>
    <row r="1895" spans="1:19" x14ac:dyDescent="0.2">
      <c r="A1895" s="1" t="s">
        <v>46</v>
      </c>
      <c r="B1895" s="1" t="s">
        <v>2</v>
      </c>
      <c r="C1895" s="1" t="s">
        <v>3</v>
      </c>
      <c r="D1895" s="39">
        <v>0.06</v>
      </c>
      <c r="E1895" s="39">
        <v>70.89</v>
      </c>
      <c r="F1895" s="39">
        <v>89.3</v>
      </c>
      <c r="G1895" s="39">
        <v>0.72</v>
      </c>
      <c r="H1895" s="39">
        <v>65.077020000000005</v>
      </c>
      <c r="I1895" s="42">
        <f>IF(Table2[[#This Row],[Order Priority]]=Introduction!$B$42,1,0)</f>
        <v>0</v>
      </c>
      <c r="J1895" s="42">
        <f>IF(Table2[[#This Row],[Order Priority]]=Introduction!$B$43,1,0)</f>
        <v>0</v>
      </c>
      <c r="K1895" s="42">
        <f>IF(Table2[[#This Row],[Order Priority]]=Introduction!$B$44,1,0)</f>
        <v>0</v>
      </c>
      <c r="L1895" s="42">
        <f>IF(Table2[[#This Row],[Order Priority]]=Introduction!$B$45,1,0)</f>
        <v>0</v>
      </c>
      <c r="M1895" s="42">
        <f>IF(Table2[[#This Row],[Ship Mode]]=Introduction!$C$42,1,0)</f>
        <v>1</v>
      </c>
      <c r="N1895" s="41">
        <f>IF(Table2[[#This Row],[Ship Mode]]=Introduction!$C$44,1,0)</f>
        <v>0</v>
      </c>
      <c r="O1895" s="41">
        <f>IF(Table2[[#This Row],[Customer Segment]]=Introduction!$D$45,1,0)</f>
        <v>1</v>
      </c>
      <c r="P1895" s="41">
        <f>IF(Table2[[#This Row],[Customer Segment]]=Introduction!$D$42,1,0)</f>
        <v>0</v>
      </c>
      <c r="Q1895" s="41">
        <f>IF(Table2[[#This Row],[Customer Segment]]=Introduction!$D$44,1,0)</f>
        <v>0</v>
      </c>
      <c r="R1895" s="1">
        <v>364.26</v>
      </c>
      <c r="S189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3341.1421550383875</v>
      </c>
    </row>
    <row r="1896" spans="1:19" x14ac:dyDescent="0.2">
      <c r="A1896" s="1" t="s">
        <v>46</v>
      </c>
      <c r="B1896" s="1" t="s">
        <v>63</v>
      </c>
      <c r="C1896" s="1" t="s">
        <v>15</v>
      </c>
      <c r="D1896" s="37">
        <v>7.0000000000000007E-2</v>
      </c>
      <c r="E1896" s="37">
        <v>105.34</v>
      </c>
      <c r="F1896" s="37">
        <v>24.49</v>
      </c>
      <c r="G1896" s="37">
        <v>0.61</v>
      </c>
      <c r="H1896" s="37">
        <v>710.67240000000004</v>
      </c>
      <c r="I1896" s="42">
        <f>IF(Table2[[#This Row],[Order Priority]]=Introduction!$B$42,1,0)</f>
        <v>0</v>
      </c>
      <c r="J1896" s="42">
        <f>IF(Table2[[#This Row],[Order Priority]]=Introduction!$B$43,1,0)</f>
        <v>0</v>
      </c>
      <c r="K1896" s="42">
        <f>IF(Table2[[#This Row],[Order Priority]]=Introduction!$B$44,1,0)</f>
        <v>0</v>
      </c>
      <c r="L1896" s="42">
        <f>IF(Table2[[#This Row],[Order Priority]]=Introduction!$B$45,1,0)</f>
        <v>0</v>
      </c>
      <c r="M1896" s="42">
        <f>IF(Table2[[#This Row],[Ship Mode]]=Introduction!$C$42,1,0)</f>
        <v>0</v>
      </c>
      <c r="N1896" s="41">
        <f>IF(Table2[[#This Row],[Ship Mode]]=Introduction!$C$44,1,0)</f>
        <v>0</v>
      </c>
      <c r="O1896" s="41">
        <f>IF(Table2[[#This Row],[Customer Segment]]=Introduction!$D$45,1,0)</f>
        <v>0</v>
      </c>
      <c r="P1896" s="41">
        <f>IF(Table2[[#This Row],[Customer Segment]]=Introduction!$D$42,1,0)</f>
        <v>1</v>
      </c>
      <c r="Q1896" s="41">
        <f>IF(Table2[[#This Row],[Customer Segment]]=Introduction!$D$44,1,0)</f>
        <v>0</v>
      </c>
      <c r="R1896" s="34">
        <v>1029.96</v>
      </c>
      <c r="S189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1922.2943432647264</v>
      </c>
    </row>
    <row r="1897" spans="1:19" x14ac:dyDescent="0.2">
      <c r="A1897" s="1" t="s">
        <v>1</v>
      </c>
      <c r="B1897" s="1" t="s">
        <v>14</v>
      </c>
      <c r="C1897" s="1" t="s">
        <v>3</v>
      </c>
      <c r="D1897" s="39">
        <v>0.08</v>
      </c>
      <c r="E1897" s="39">
        <v>100.97</v>
      </c>
      <c r="F1897" s="39">
        <v>7.18</v>
      </c>
      <c r="G1897" s="39">
        <v>0.46</v>
      </c>
      <c r="H1897" s="39">
        <v>126.22499999999999</v>
      </c>
      <c r="I1897" s="42">
        <f>IF(Table2[[#This Row],[Order Priority]]=Introduction!$B$42,1,0)</f>
        <v>1</v>
      </c>
      <c r="J1897" s="42">
        <f>IF(Table2[[#This Row],[Order Priority]]=Introduction!$B$43,1,0)</f>
        <v>0</v>
      </c>
      <c r="K1897" s="42">
        <f>IF(Table2[[#This Row],[Order Priority]]=Introduction!$B$44,1,0)</f>
        <v>0</v>
      </c>
      <c r="L1897" s="42">
        <f>IF(Table2[[#This Row],[Order Priority]]=Introduction!$B$45,1,0)</f>
        <v>0</v>
      </c>
      <c r="M1897" s="42">
        <f>IF(Table2[[#This Row],[Ship Mode]]=Introduction!$C$42,1,0)</f>
        <v>0</v>
      </c>
      <c r="N1897" s="41">
        <f>IF(Table2[[#This Row],[Ship Mode]]=Introduction!$C$44,1,0)</f>
        <v>1</v>
      </c>
      <c r="O1897" s="41">
        <f>IF(Table2[[#This Row],[Customer Segment]]=Introduction!$D$45,1,0)</f>
        <v>1</v>
      </c>
      <c r="P1897" s="41">
        <f>IF(Table2[[#This Row],[Customer Segment]]=Introduction!$D$42,1,0)</f>
        <v>0</v>
      </c>
      <c r="Q1897" s="41">
        <f>IF(Table2[[#This Row],[Customer Segment]]=Introduction!$D$44,1,0)</f>
        <v>0</v>
      </c>
      <c r="R1897" s="1">
        <v>650.25</v>
      </c>
      <c r="S189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891.48720397741283</v>
      </c>
    </row>
    <row r="1898" spans="1:19" x14ac:dyDescent="0.2">
      <c r="A1898" s="1" t="s">
        <v>1</v>
      </c>
      <c r="B1898" s="1" t="s">
        <v>14</v>
      </c>
      <c r="C1898" s="1" t="s">
        <v>3</v>
      </c>
      <c r="D1898" s="37">
        <v>0</v>
      </c>
      <c r="E1898" s="37">
        <v>13.4</v>
      </c>
      <c r="F1898" s="37">
        <v>4.95</v>
      </c>
      <c r="G1898" s="37">
        <v>0.37</v>
      </c>
      <c r="H1898" s="37">
        <v>187.7628</v>
      </c>
      <c r="I1898" s="42">
        <f>IF(Table2[[#This Row],[Order Priority]]=Introduction!$B$42,1,0)</f>
        <v>1</v>
      </c>
      <c r="J1898" s="42">
        <f>IF(Table2[[#This Row],[Order Priority]]=Introduction!$B$43,1,0)</f>
        <v>0</v>
      </c>
      <c r="K1898" s="42">
        <f>IF(Table2[[#This Row],[Order Priority]]=Introduction!$B$44,1,0)</f>
        <v>0</v>
      </c>
      <c r="L1898" s="42">
        <f>IF(Table2[[#This Row],[Order Priority]]=Introduction!$B$45,1,0)</f>
        <v>0</v>
      </c>
      <c r="M1898" s="42">
        <f>IF(Table2[[#This Row],[Ship Mode]]=Introduction!$C$42,1,0)</f>
        <v>0</v>
      </c>
      <c r="N1898" s="41">
        <f>IF(Table2[[#This Row],[Ship Mode]]=Introduction!$C$44,1,0)</f>
        <v>1</v>
      </c>
      <c r="O1898" s="41">
        <f>IF(Table2[[#This Row],[Customer Segment]]=Introduction!$D$45,1,0)</f>
        <v>1</v>
      </c>
      <c r="P1898" s="41">
        <f>IF(Table2[[#This Row],[Customer Segment]]=Introduction!$D$42,1,0)</f>
        <v>0</v>
      </c>
      <c r="Q1898" s="41">
        <f>IF(Table2[[#This Row],[Customer Segment]]=Introduction!$D$44,1,0)</f>
        <v>0</v>
      </c>
      <c r="R1898" s="34">
        <v>272.12</v>
      </c>
      <c r="S189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596.55613218945609</v>
      </c>
    </row>
    <row r="1899" spans="1:19" x14ac:dyDescent="0.2">
      <c r="A1899" s="1" t="s">
        <v>23</v>
      </c>
      <c r="B1899" s="1" t="s">
        <v>2</v>
      </c>
      <c r="C1899" s="1" t="s">
        <v>70</v>
      </c>
      <c r="D1899" s="39">
        <v>0.04</v>
      </c>
      <c r="E1899" s="39">
        <v>291.73</v>
      </c>
      <c r="F1899" s="39">
        <v>48.8</v>
      </c>
      <c r="G1899" s="39">
        <v>0.56000000000000005</v>
      </c>
      <c r="H1899" s="39">
        <v>-115.90389999999999</v>
      </c>
      <c r="I1899" s="42">
        <f>IF(Table2[[#This Row],[Order Priority]]=Introduction!$B$42,1,0)</f>
        <v>0</v>
      </c>
      <c r="J1899" s="42">
        <f>IF(Table2[[#This Row],[Order Priority]]=Introduction!$B$43,1,0)</f>
        <v>0</v>
      </c>
      <c r="K1899" s="42">
        <f>IF(Table2[[#This Row],[Order Priority]]=Introduction!$B$44,1,0)</f>
        <v>1</v>
      </c>
      <c r="L1899" s="42">
        <f>IF(Table2[[#This Row],[Order Priority]]=Introduction!$B$45,1,0)</f>
        <v>0</v>
      </c>
      <c r="M1899" s="42">
        <f>IF(Table2[[#This Row],[Ship Mode]]=Introduction!$C$42,1,0)</f>
        <v>1</v>
      </c>
      <c r="N1899" s="41">
        <f>IF(Table2[[#This Row],[Ship Mode]]=Introduction!$C$44,1,0)</f>
        <v>0</v>
      </c>
      <c r="O1899" s="41">
        <f>IF(Table2[[#This Row],[Customer Segment]]=Introduction!$D$45,1,0)</f>
        <v>0</v>
      </c>
      <c r="P1899" s="41">
        <f>IF(Table2[[#This Row],[Customer Segment]]=Introduction!$D$42,1,0)</f>
        <v>0</v>
      </c>
      <c r="Q1899" s="41">
        <f>IF(Table2[[#This Row],[Customer Segment]]=Introduction!$D$44,1,0)</f>
        <v>0</v>
      </c>
      <c r="R1899" s="1">
        <v>6676.61</v>
      </c>
      <c r="S189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2496.3531296775145</v>
      </c>
    </row>
    <row r="1900" spans="1:19" x14ac:dyDescent="0.2">
      <c r="A1900" s="1" t="s">
        <v>46</v>
      </c>
      <c r="B1900" s="1" t="s">
        <v>14</v>
      </c>
      <c r="C1900" s="1" t="s">
        <v>47</v>
      </c>
      <c r="D1900" s="37">
        <v>0.02</v>
      </c>
      <c r="E1900" s="37">
        <v>22.72</v>
      </c>
      <c r="F1900" s="37">
        <v>8.99</v>
      </c>
      <c r="G1900" s="37">
        <v>0.44</v>
      </c>
      <c r="H1900" s="37">
        <v>200.0172</v>
      </c>
      <c r="I1900" s="42">
        <f>IF(Table2[[#This Row],[Order Priority]]=Introduction!$B$42,1,0)</f>
        <v>0</v>
      </c>
      <c r="J1900" s="42">
        <f>IF(Table2[[#This Row],[Order Priority]]=Introduction!$B$43,1,0)</f>
        <v>0</v>
      </c>
      <c r="K1900" s="42">
        <f>IF(Table2[[#This Row],[Order Priority]]=Introduction!$B$44,1,0)</f>
        <v>0</v>
      </c>
      <c r="L1900" s="42">
        <f>IF(Table2[[#This Row],[Order Priority]]=Introduction!$B$45,1,0)</f>
        <v>0</v>
      </c>
      <c r="M1900" s="42">
        <f>IF(Table2[[#This Row],[Ship Mode]]=Introduction!$C$42,1,0)</f>
        <v>0</v>
      </c>
      <c r="N1900" s="41">
        <f>IF(Table2[[#This Row],[Ship Mode]]=Introduction!$C$44,1,0)</f>
        <v>1</v>
      </c>
      <c r="O1900" s="41">
        <f>IF(Table2[[#This Row],[Customer Segment]]=Introduction!$D$45,1,0)</f>
        <v>0</v>
      </c>
      <c r="P1900" s="41">
        <f>IF(Table2[[#This Row],[Customer Segment]]=Introduction!$D$42,1,0)</f>
        <v>0</v>
      </c>
      <c r="Q1900" s="41">
        <f>IF(Table2[[#This Row],[Customer Segment]]=Introduction!$D$44,1,0)</f>
        <v>1</v>
      </c>
      <c r="R1900" s="34">
        <v>289.88</v>
      </c>
      <c r="S190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745.4288983840944</v>
      </c>
    </row>
    <row r="1901" spans="1:19" x14ac:dyDescent="0.2">
      <c r="A1901" s="1" t="s">
        <v>23</v>
      </c>
      <c r="B1901" s="1" t="s">
        <v>14</v>
      </c>
      <c r="C1901" s="1" t="s">
        <v>47</v>
      </c>
      <c r="D1901" s="39">
        <v>0.05</v>
      </c>
      <c r="E1901" s="39">
        <v>2.89</v>
      </c>
      <c r="F1901" s="39">
        <v>0.5</v>
      </c>
      <c r="G1901" s="39">
        <v>0.38</v>
      </c>
      <c r="H1901" s="39">
        <v>18.0642</v>
      </c>
      <c r="I1901" s="42">
        <f>IF(Table2[[#This Row],[Order Priority]]=Introduction!$B$42,1,0)</f>
        <v>0</v>
      </c>
      <c r="J1901" s="42">
        <f>IF(Table2[[#This Row],[Order Priority]]=Introduction!$B$43,1,0)</f>
        <v>0</v>
      </c>
      <c r="K1901" s="42">
        <f>IF(Table2[[#This Row],[Order Priority]]=Introduction!$B$44,1,0)</f>
        <v>1</v>
      </c>
      <c r="L1901" s="42">
        <f>IF(Table2[[#This Row],[Order Priority]]=Introduction!$B$45,1,0)</f>
        <v>0</v>
      </c>
      <c r="M1901" s="42">
        <f>IF(Table2[[#This Row],[Ship Mode]]=Introduction!$C$42,1,0)</f>
        <v>0</v>
      </c>
      <c r="N1901" s="41">
        <f>IF(Table2[[#This Row],[Ship Mode]]=Introduction!$C$44,1,0)</f>
        <v>1</v>
      </c>
      <c r="O1901" s="41">
        <f>IF(Table2[[#This Row],[Customer Segment]]=Introduction!$D$45,1,0)</f>
        <v>0</v>
      </c>
      <c r="P1901" s="41">
        <f>IF(Table2[[#This Row],[Customer Segment]]=Introduction!$D$42,1,0)</f>
        <v>0</v>
      </c>
      <c r="Q1901" s="41">
        <f>IF(Table2[[#This Row],[Customer Segment]]=Introduction!$D$44,1,0)</f>
        <v>1</v>
      </c>
      <c r="R1901" s="1">
        <v>26.18</v>
      </c>
      <c r="S190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71.35834765157216</v>
      </c>
    </row>
    <row r="1902" spans="1:19" x14ac:dyDescent="0.2">
      <c r="A1902" s="1" t="s">
        <v>46</v>
      </c>
      <c r="B1902" s="1" t="s">
        <v>14</v>
      </c>
      <c r="C1902" s="1" t="s">
        <v>70</v>
      </c>
      <c r="D1902" s="37">
        <v>0.05</v>
      </c>
      <c r="E1902" s="37">
        <v>5.98</v>
      </c>
      <c r="F1902" s="37">
        <v>5.46</v>
      </c>
      <c r="G1902" s="37">
        <v>0.36</v>
      </c>
      <c r="H1902" s="37">
        <v>-31.885000000000002</v>
      </c>
      <c r="I1902" s="42">
        <f>IF(Table2[[#This Row],[Order Priority]]=Introduction!$B$42,1,0)</f>
        <v>0</v>
      </c>
      <c r="J1902" s="42">
        <f>IF(Table2[[#This Row],[Order Priority]]=Introduction!$B$43,1,0)</f>
        <v>0</v>
      </c>
      <c r="K1902" s="42">
        <f>IF(Table2[[#This Row],[Order Priority]]=Introduction!$B$44,1,0)</f>
        <v>0</v>
      </c>
      <c r="L1902" s="42">
        <f>IF(Table2[[#This Row],[Order Priority]]=Introduction!$B$45,1,0)</f>
        <v>0</v>
      </c>
      <c r="M1902" s="42">
        <f>IF(Table2[[#This Row],[Ship Mode]]=Introduction!$C$42,1,0)</f>
        <v>0</v>
      </c>
      <c r="N1902" s="41">
        <f>IF(Table2[[#This Row],[Ship Mode]]=Introduction!$C$44,1,0)</f>
        <v>1</v>
      </c>
      <c r="O1902" s="41">
        <f>IF(Table2[[#This Row],[Customer Segment]]=Introduction!$D$45,1,0)</f>
        <v>0</v>
      </c>
      <c r="P1902" s="41">
        <f>IF(Table2[[#This Row],[Customer Segment]]=Introduction!$D$42,1,0)</f>
        <v>0</v>
      </c>
      <c r="Q1902" s="41">
        <f>IF(Table2[[#This Row],[Customer Segment]]=Introduction!$D$44,1,0)</f>
        <v>0</v>
      </c>
      <c r="R1902" s="34">
        <v>104.95</v>
      </c>
      <c r="S190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241.17983943518001</v>
      </c>
    </row>
    <row r="1903" spans="1:19" x14ac:dyDescent="0.2">
      <c r="A1903" s="1" t="s">
        <v>46</v>
      </c>
      <c r="B1903" s="1" t="s">
        <v>14</v>
      </c>
      <c r="C1903" s="1" t="s">
        <v>70</v>
      </c>
      <c r="D1903" s="39">
        <v>0.01</v>
      </c>
      <c r="E1903" s="39">
        <v>65.989999999999995</v>
      </c>
      <c r="F1903" s="39">
        <v>3.99</v>
      </c>
      <c r="G1903" s="39">
        <v>0.59</v>
      </c>
      <c r="H1903" s="39">
        <v>-95.210499999999996</v>
      </c>
      <c r="I1903" s="42">
        <f>IF(Table2[[#This Row],[Order Priority]]=Introduction!$B$42,1,0)</f>
        <v>0</v>
      </c>
      <c r="J1903" s="42">
        <f>IF(Table2[[#This Row],[Order Priority]]=Introduction!$B$43,1,0)</f>
        <v>0</v>
      </c>
      <c r="K1903" s="42">
        <f>IF(Table2[[#This Row],[Order Priority]]=Introduction!$B$44,1,0)</f>
        <v>0</v>
      </c>
      <c r="L1903" s="42">
        <f>IF(Table2[[#This Row],[Order Priority]]=Introduction!$B$45,1,0)</f>
        <v>0</v>
      </c>
      <c r="M1903" s="42">
        <f>IF(Table2[[#This Row],[Ship Mode]]=Introduction!$C$42,1,0)</f>
        <v>0</v>
      </c>
      <c r="N1903" s="41">
        <f>IF(Table2[[#This Row],[Ship Mode]]=Introduction!$C$44,1,0)</f>
        <v>1</v>
      </c>
      <c r="O1903" s="41">
        <f>IF(Table2[[#This Row],[Customer Segment]]=Introduction!$D$45,1,0)</f>
        <v>0</v>
      </c>
      <c r="P1903" s="41">
        <f>IF(Table2[[#This Row],[Customer Segment]]=Introduction!$D$42,1,0)</f>
        <v>0</v>
      </c>
      <c r="Q1903" s="41">
        <f>IF(Table2[[#This Row],[Customer Segment]]=Introduction!$D$44,1,0)</f>
        <v>0</v>
      </c>
      <c r="R1903" s="1">
        <v>166.59</v>
      </c>
      <c r="S190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541.33077404683149</v>
      </c>
    </row>
    <row r="1904" spans="1:19" x14ac:dyDescent="0.2">
      <c r="A1904" s="1" t="s">
        <v>46</v>
      </c>
      <c r="B1904" s="1" t="s">
        <v>14</v>
      </c>
      <c r="C1904" s="1" t="s">
        <v>70</v>
      </c>
      <c r="D1904" s="37">
        <v>0.1</v>
      </c>
      <c r="E1904" s="37">
        <v>3.25</v>
      </c>
      <c r="F1904" s="37">
        <v>49</v>
      </c>
      <c r="G1904" s="37">
        <v>0.56000000000000005</v>
      </c>
      <c r="H1904" s="37">
        <v>-286.245</v>
      </c>
      <c r="I1904" s="42">
        <f>IF(Table2[[#This Row],[Order Priority]]=Introduction!$B$42,1,0)</f>
        <v>0</v>
      </c>
      <c r="J1904" s="42">
        <f>IF(Table2[[#This Row],[Order Priority]]=Introduction!$B$43,1,0)</f>
        <v>0</v>
      </c>
      <c r="K1904" s="42">
        <f>IF(Table2[[#This Row],[Order Priority]]=Introduction!$B$44,1,0)</f>
        <v>0</v>
      </c>
      <c r="L1904" s="42">
        <f>IF(Table2[[#This Row],[Order Priority]]=Introduction!$B$45,1,0)</f>
        <v>0</v>
      </c>
      <c r="M1904" s="42">
        <f>IF(Table2[[#This Row],[Ship Mode]]=Introduction!$C$42,1,0)</f>
        <v>0</v>
      </c>
      <c r="N1904" s="41">
        <f>IF(Table2[[#This Row],[Ship Mode]]=Introduction!$C$44,1,0)</f>
        <v>1</v>
      </c>
      <c r="O1904" s="41">
        <f>IF(Table2[[#This Row],[Customer Segment]]=Introduction!$D$45,1,0)</f>
        <v>0</v>
      </c>
      <c r="P1904" s="41">
        <f>IF(Table2[[#This Row],[Customer Segment]]=Introduction!$D$42,1,0)</f>
        <v>0</v>
      </c>
      <c r="Q1904" s="41">
        <f>IF(Table2[[#This Row],[Customer Segment]]=Introduction!$D$44,1,0)</f>
        <v>0</v>
      </c>
      <c r="R1904" s="34">
        <v>40.69</v>
      </c>
      <c r="S190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1308.766999562501</v>
      </c>
    </row>
    <row r="1905" spans="1:19" x14ac:dyDescent="0.2">
      <c r="A1905" s="1" t="s">
        <v>1</v>
      </c>
      <c r="B1905" s="1" t="s">
        <v>2</v>
      </c>
      <c r="C1905" s="1" t="s">
        <v>47</v>
      </c>
      <c r="D1905" s="39">
        <v>0.09</v>
      </c>
      <c r="E1905" s="39">
        <v>100.98</v>
      </c>
      <c r="F1905" s="39">
        <v>35.840000000000003</v>
      </c>
      <c r="G1905" s="39">
        <v>0.62</v>
      </c>
      <c r="H1905" s="39">
        <v>-103.624</v>
      </c>
      <c r="I1905" s="42">
        <f>IF(Table2[[#This Row],[Order Priority]]=Introduction!$B$42,1,0)</f>
        <v>1</v>
      </c>
      <c r="J1905" s="42">
        <f>IF(Table2[[#This Row],[Order Priority]]=Introduction!$B$43,1,0)</f>
        <v>0</v>
      </c>
      <c r="K1905" s="42">
        <f>IF(Table2[[#This Row],[Order Priority]]=Introduction!$B$44,1,0)</f>
        <v>0</v>
      </c>
      <c r="L1905" s="42">
        <f>IF(Table2[[#This Row],[Order Priority]]=Introduction!$B$45,1,0)</f>
        <v>0</v>
      </c>
      <c r="M1905" s="42">
        <f>IF(Table2[[#This Row],[Ship Mode]]=Introduction!$C$42,1,0)</f>
        <v>1</v>
      </c>
      <c r="N1905" s="41">
        <f>IF(Table2[[#This Row],[Ship Mode]]=Introduction!$C$44,1,0)</f>
        <v>0</v>
      </c>
      <c r="O1905" s="41">
        <f>IF(Table2[[#This Row],[Customer Segment]]=Introduction!$D$45,1,0)</f>
        <v>0</v>
      </c>
      <c r="P1905" s="41">
        <f>IF(Table2[[#This Row],[Customer Segment]]=Introduction!$D$42,1,0)</f>
        <v>0</v>
      </c>
      <c r="Q1905" s="41">
        <f>IF(Table2[[#This Row],[Customer Segment]]=Introduction!$D$44,1,0)</f>
        <v>1</v>
      </c>
      <c r="R1905" s="1">
        <v>1700.38</v>
      </c>
      <c r="S190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1810.5800072700113</v>
      </c>
    </row>
    <row r="1906" spans="1:19" x14ac:dyDescent="0.2">
      <c r="A1906" s="1" t="s">
        <v>1</v>
      </c>
      <c r="B1906" s="1" t="s">
        <v>14</v>
      </c>
      <c r="C1906" s="1" t="s">
        <v>47</v>
      </c>
      <c r="D1906" s="37">
        <v>0.1</v>
      </c>
      <c r="E1906" s="37">
        <v>5.78</v>
      </c>
      <c r="F1906" s="37">
        <v>7.96</v>
      </c>
      <c r="G1906" s="37">
        <v>0.36</v>
      </c>
      <c r="H1906" s="37">
        <v>-57.823999999999998</v>
      </c>
      <c r="I1906" s="42">
        <f>IF(Table2[[#This Row],[Order Priority]]=Introduction!$B$42,1,0)</f>
        <v>1</v>
      </c>
      <c r="J1906" s="42">
        <f>IF(Table2[[#This Row],[Order Priority]]=Introduction!$B$43,1,0)</f>
        <v>0</v>
      </c>
      <c r="K1906" s="42">
        <f>IF(Table2[[#This Row],[Order Priority]]=Introduction!$B$44,1,0)</f>
        <v>0</v>
      </c>
      <c r="L1906" s="42">
        <f>IF(Table2[[#This Row],[Order Priority]]=Introduction!$B$45,1,0)</f>
        <v>0</v>
      </c>
      <c r="M1906" s="42">
        <f>IF(Table2[[#This Row],[Ship Mode]]=Introduction!$C$42,1,0)</f>
        <v>0</v>
      </c>
      <c r="N1906" s="41">
        <f>IF(Table2[[#This Row],[Ship Mode]]=Introduction!$C$44,1,0)</f>
        <v>1</v>
      </c>
      <c r="O1906" s="41">
        <f>IF(Table2[[#This Row],[Customer Segment]]=Introduction!$D$45,1,0)</f>
        <v>0</v>
      </c>
      <c r="P1906" s="41">
        <f>IF(Table2[[#This Row],[Customer Segment]]=Introduction!$D$42,1,0)</f>
        <v>0</v>
      </c>
      <c r="Q1906" s="41">
        <f>IF(Table2[[#This Row],[Customer Segment]]=Introduction!$D$44,1,0)</f>
        <v>1</v>
      </c>
      <c r="R1906" s="34">
        <v>35.96</v>
      </c>
      <c r="S190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369.46854628886797</v>
      </c>
    </row>
    <row r="1907" spans="1:19" x14ac:dyDescent="0.2">
      <c r="A1907" s="1" t="s">
        <v>1</v>
      </c>
      <c r="B1907" s="1" t="s">
        <v>63</v>
      </c>
      <c r="C1907" s="1" t="s">
        <v>70</v>
      </c>
      <c r="D1907" s="39">
        <v>0.03</v>
      </c>
      <c r="E1907" s="39">
        <v>4.9800000000000004</v>
      </c>
      <c r="F1907" s="39">
        <v>4.62</v>
      </c>
      <c r="G1907" s="39">
        <v>0.64</v>
      </c>
      <c r="H1907" s="39">
        <v>-30.45</v>
      </c>
      <c r="I1907" s="42">
        <f>IF(Table2[[#This Row],[Order Priority]]=Introduction!$B$42,1,0)</f>
        <v>1</v>
      </c>
      <c r="J1907" s="42">
        <f>IF(Table2[[#This Row],[Order Priority]]=Introduction!$B$43,1,0)</f>
        <v>0</v>
      </c>
      <c r="K1907" s="42">
        <f>IF(Table2[[#This Row],[Order Priority]]=Introduction!$B$44,1,0)</f>
        <v>0</v>
      </c>
      <c r="L1907" s="42">
        <f>IF(Table2[[#This Row],[Order Priority]]=Introduction!$B$45,1,0)</f>
        <v>0</v>
      </c>
      <c r="M1907" s="42">
        <f>IF(Table2[[#This Row],[Ship Mode]]=Introduction!$C$42,1,0)</f>
        <v>0</v>
      </c>
      <c r="N1907" s="41">
        <f>IF(Table2[[#This Row],[Ship Mode]]=Introduction!$C$44,1,0)</f>
        <v>0</v>
      </c>
      <c r="O1907" s="41">
        <f>IF(Table2[[#This Row],[Customer Segment]]=Introduction!$D$45,1,0)</f>
        <v>0</v>
      </c>
      <c r="P1907" s="41">
        <f>IF(Table2[[#This Row],[Customer Segment]]=Introduction!$D$42,1,0)</f>
        <v>0</v>
      </c>
      <c r="Q1907" s="41">
        <f>IF(Table2[[#This Row],[Customer Segment]]=Introduction!$D$44,1,0)</f>
        <v>0</v>
      </c>
      <c r="R1907" s="1">
        <v>44.24</v>
      </c>
      <c r="S190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469.01347603571406</v>
      </c>
    </row>
    <row r="1908" spans="1:19" x14ac:dyDescent="0.2">
      <c r="A1908" s="1" t="s">
        <v>13</v>
      </c>
      <c r="B1908" s="1" t="s">
        <v>2</v>
      </c>
      <c r="C1908" s="1" t="s">
        <v>47</v>
      </c>
      <c r="D1908" s="37">
        <v>7.0000000000000007E-2</v>
      </c>
      <c r="E1908" s="37">
        <v>119.99</v>
      </c>
      <c r="F1908" s="37">
        <v>16.8</v>
      </c>
      <c r="G1908" s="37">
        <v>0.35</v>
      </c>
      <c r="H1908" s="37">
        <v>1206.5961</v>
      </c>
      <c r="I1908" s="42">
        <f>IF(Table2[[#This Row],[Order Priority]]=Introduction!$B$42,1,0)</f>
        <v>0</v>
      </c>
      <c r="J1908" s="42">
        <f>IF(Table2[[#This Row],[Order Priority]]=Introduction!$B$43,1,0)</f>
        <v>1</v>
      </c>
      <c r="K1908" s="42">
        <f>IF(Table2[[#This Row],[Order Priority]]=Introduction!$B$44,1,0)</f>
        <v>0</v>
      </c>
      <c r="L1908" s="42">
        <f>IF(Table2[[#This Row],[Order Priority]]=Introduction!$B$45,1,0)</f>
        <v>0</v>
      </c>
      <c r="M1908" s="42">
        <f>IF(Table2[[#This Row],[Ship Mode]]=Introduction!$C$42,1,0)</f>
        <v>1</v>
      </c>
      <c r="N1908" s="41">
        <f>IF(Table2[[#This Row],[Ship Mode]]=Introduction!$C$44,1,0)</f>
        <v>0</v>
      </c>
      <c r="O1908" s="41">
        <f>IF(Table2[[#This Row],[Customer Segment]]=Introduction!$D$45,1,0)</f>
        <v>0</v>
      </c>
      <c r="P1908" s="41">
        <f>IF(Table2[[#This Row],[Customer Segment]]=Introduction!$D$42,1,0)</f>
        <v>0</v>
      </c>
      <c r="Q1908" s="41">
        <f>IF(Table2[[#This Row],[Customer Segment]]=Introduction!$D$44,1,0)</f>
        <v>1</v>
      </c>
      <c r="R1908" s="34">
        <v>1748.69</v>
      </c>
      <c r="S190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2181.8850802642123</v>
      </c>
    </row>
    <row r="1909" spans="1:19" x14ac:dyDescent="0.2">
      <c r="A1909" s="1" t="s">
        <v>13</v>
      </c>
      <c r="B1909" s="1" t="s">
        <v>14</v>
      </c>
      <c r="C1909" s="1" t="s">
        <v>3</v>
      </c>
      <c r="D1909" s="39">
        <v>0.02</v>
      </c>
      <c r="E1909" s="39">
        <v>30.98</v>
      </c>
      <c r="F1909" s="39">
        <v>17.079999999999998</v>
      </c>
      <c r="G1909" s="39">
        <v>0.4</v>
      </c>
      <c r="H1909" s="39">
        <v>-32.28</v>
      </c>
      <c r="I1909" s="42">
        <f>IF(Table2[[#This Row],[Order Priority]]=Introduction!$B$42,1,0)</f>
        <v>0</v>
      </c>
      <c r="J1909" s="42">
        <f>IF(Table2[[#This Row],[Order Priority]]=Introduction!$B$43,1,0)</f>
        <v>1</v>
      </c>
      <c r="K1909" s="42">
        <f>IF(Table2[[#This Row],[Order Priority]]=Introduction!$B$44,1,0)</f>
        <v>0</v>
      </c>
      <c r="L1909" s="42">
        <f>IF(Table2[[#This Row],[Order Priority]]=Introduction!$B$45,1,0)</f>
        <v>0</v>
      </c>
      <c r="M1909" s="42">
        <f>IF(Table2[[#This Row],[Ship Mode]]=Introduction!$C$42,1,0)</f>
        <v>0</v>
      </c>
      <c r="N1909" s="41">
        <f>IF(Table2[[#This Row],[Ship Mode]]=Introduction!$C$44,1,0)</f>
        <v>1</v>
      </c>
      <c r="O1909" s="41">
        <f>IF(Table2[[#This Row],[Customer Segment]]=Introduction!$D$45,1,0)</f>
        <v>1</v>
      </c>
      <c r="P1909" s="41">
        <f>IF(Table2[[#This Row],[Customer Segment]]=Introduction!$D$42,1,0)</f>
        <v>0</v>
      </c>
      <c r="Q1909" s="41">
        <f>IF(Table2[[#This Row],[Customer Segment]]=Introduction!$D$44,1,0)</f>
        <v>0</v>
      </c>
      <c r="R1909" s="1">
        <v>438.25</v>
      </c>
      <c r="S190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480.79218157721954</v>
      </c>
    </row>
    <row r="1910" spans="1:19" x14ac:dyDescent="0.2">
      <c r="A1910" s="1" t="s">
        <v>13</v>
      </c>
      <c r="B1910" s="1" t="s">
        <v>14</v>
      </c>
      <c r="C1910" s="1" t="s">
        <v>3</v>
      </c>
      <c r="D1910" s="37">
        <v>0.02</v>
      </c>
      <c r="E1910" s="37">
        <v>30.98</v>
      </c>
      <c r="F1910" s="37">
        <v>17.079999999999998</v>
      </c>
      <c r="G1910" s="37">
        <v>0.4</v>
      </c>
      <c r="H1910" s="37">
        <v>-16.14</v>
      </c>
      <c r="I1910" s="42">
        <f>IF(Table2[[#This Row],[Order Priority]]=Introduction!$B$42,1,0)</f>
        <v>0</v>
      </c>
      <c r="J1910" s="42">
        <f>IF(Table2[[#This Row],[Order Priority]]=Introduction!$B$43,1,0)</f>
        <v>1</v>
      </c>
      <c r="K1910" s="42">
        <f>IF(Table2[[#This Row],[Order Priority]]=Introduction!$B$44,1,0)</f>
        <v>0</v>
      </c>
      <c r="L1910" s="42">
        <f>IF(Table2[[#This Row],[Order Priority]]=Introduction!$B$45,1,0)</f>
        <v>0</v>
      </c>
      <c r="M1910" s="42">
        <f>IF(Table2[[#This Row],[Ship Mode]]=Introduction!$C$42,1,0)</f>
        <v>0</v>
      </c>
      <c r="N1910" s="41">
        <f>IF(Table2[[#This Row],[Ship Mode]]=Introduction!$C$44,1,0)</f>
        <v>1</v>
      </c>
      <c r="O1910" s="41">
        <f>IF(Table2[[#This Row],[Customer Segment]]=Introduction!$D$45,1,0)</f>
        <v>1</v>
      </c>
      <c r="P1910" s="41">
        <f>IF(Table2[[#This Row],[Customer Segment]]=Introduction!$D$42,1,0)</f>
        <v>0</v>
      </c>
      <c r="Q1910" s="41">
        <f>IF(Table2[[#This Row],[Customer Segment]]=Introduction!$D$44,1,0)</f>
        <v>0</v>
      </c>
      <c r="R1910" s="34">
        <v>101.13</v>
      </c>
      <c r="S191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497.31995673647083</v>
      </c>
    </row>
    <row r="1911" spans="1:19" x14ac:dyDescent="0.2">
      <c r="A1911" s="1" t="s">
        <v>23</v>
      </c>
      <c r="B1911" s="1" t="s">
        <v>14</v>
      </c>
      <c r="C1911" s="1" t="s">
        <v>3</v>
      </c>
      <c r="D1911" s="39">
        <v>0.03</v>
      </c>
      <c r="E1911" s="39">
        <v>28.53</v>
      </c>
      <c r="F1911" s="39">
        <v>1.49</v>
      </c>
      <c r="G1911" s="39">
        <v>0.38</v>
      </c>
      <c r="H1911" s="39">
        <v>59.4405</v>
      </c>
      <c r="I1911" s="42">
        <f>IF(Table2[[#This Row],[Order Priority]]=Introduction!$B$42,1,0)</f>
        <v>0</v>
      </c>
      <c r="J1911" s="42">
        <f>IF(Table2[[#This Row],[Order Priority]]=Introduction!$B$43,1,0)</f>
        <v>0</v>
      </c>
      <c r="K1911" s="42">
        <f>IF(Table2[[#This Row],[Order Priority]]=Introduction!$B$44,1,0)</f>
        <v>1</v>
      </c>
      <c r="L1911" s="42">
        <f>IF(Table2[[#This Row],[Order Priority]]=Introduction!$B$45,1,0)</f>
        <v>0</v>
      </c>
      <c r="M1911" s="42">
        <f>IF(Table2[[#This Row],[Ship Mode]]=Introduction!$C$42,1,0)</f>
        <v>0</v>
      </c>
      <c r="N1911" s="41">
        <f>IF(Table2[[#This Row],[Ship Mode]]=Introduction!$C$44,1,0)</f>
        <v>1</v>
      </c>
      <c r="O1911" s="41">
        <f>IF(Table2[[#This Row],[Customer Segment]]=Introduction!$D$45,1,0)</f>
        <v>1</v>
      </c>
      <c r="P1911" s="41">
        <f>IF(Table2[[#This Row],[Customer Segment]]=Introduction!$D$42,1,0)</f>
        <v>0</v>
      </c>
      <c r="Q1911" s="41">
        <f>IF(Table2[[#This Row],[Customer Segment]]=Introduction!$D$44,1,0)</f>
        <v>0</v>
      </c>
      <c r="R1911" s="1">
        <v>88.84</v>
      </c>
      <c r="S191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195.16738212733267</v>
      </c>
    </row>
    <row r="1912" spans="1:19" x14ac:dyDescent="0.2">
      <c r="A1912" s="1" t="s">
        <v>23</v>
      </c>
      <c r="B1912" s="1" t="s">
        <v>14</v>
      </c>
      <c r="C1912" s="1" t="s">
        <v>3</v>
      </c>
      <c r="D1912" s="37">
        <v>0.09</v>
      </c>
      <c r="E1912" s="37">
        <v>49.99</v>
      </c>
      <c r="F1912" s="37">
        <v>19.989999999999998</v>
      </c>
      <c r="G1912" s="37">
        <v>0.41</v>
      </c>
      <c r="H1912" s="37">
        <v>-17.03</v>
      </c>
      <c r="I1912" s="42">
        <f>IF(Table2[[#This Row],[Order Priority]]=Introduction!$B$42,1,0)</f>
        <v>0</v>
      </c>
      <c r="J1912" s="42">
        <f>IF(Table2[[#This Row],[Order Priority]]=Introduction!$B$43,1,0)</f>
        <v>0</v>
      </c>
      <c r="K1912" s="42">
        <f>IF(Table2[[#This Row],[Order Priority]]=Introduction!$B$44,1,0)</f>
        <v>1</v>
      </c>
      <c r="L1912" s="42">
        <f>IF(Table2[[#This Row],[Order Priority]]=Introduction!$B$45,1,0)</f>
        <v>0</v>
      </c>
      <c r="M1912" s="42">
        <f>IF(Table2[[#This Row],[Ship Mode]]=Introduction!$C$42,1,0)</f>
        <v>0</v>
      </c>
      <c r="N1912" s="41">
        <f>IF(Table2[[#This Row],[Ship Mode]]=Introduction!$C$44,1,0)</f>
        <v>1</v>
      </c>
      <c r="O1912" s="41">
        <f>IF(Table2[[#This Row],[Customer Segment]]=Introduction!$D$45,1,0)</f>
        <v>1</v>
      </c>
      <c r="P1912" s="41">
        <f>IF(Table2[[#This Row],[Customer Segment]]=Introduction!$D$42,1,0)</f>
        <v>0</v>
      </c>
      <c r="Q1912" s="41">
        <f>IF(Table2[[#This Row],[Customer Segment]]=Introduction!$D$44,1,0)</f>
        <v>0</v>
      </c>
      <c r="R1912" s="34">
        <v>2373.3200000000002</v>
      </c>
      <c r="S191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680.71063692912583</v>
      </c>
    </row>
    <row r="1913" spans="1:19" x14ac:dyDescent="0.2">
      <c r="A1913" s="1" t="s">
        <v>23</v>
      </c>
      <c r="B1913" s="1" t="s">
        <v>14</v>
      </c>
      <c r="C1913" s="1" t="s">
        <v>3</v>
      </c>
      <c r="D1913" s="39">
        <v>0.03</v>
      </c>
      <c r="E1913" s="39">
        <v>28.53</v>
      </c>
      <c r="F1913" s="39">
        <v>1.49</v>
      </c>
      <c r="G1913" s="39">
        <v>0.38</v>
      </c>
      <c r="H1913" s="39">
        <v>39.627000000000002</v>
      </c>
      <c r="I1913" s="42">
        <f>IF(Table2[[#This Row],[Order Priority]]=Introduction!$B$42,1,0)</f>
        <v>0</v>
      </c>
      <c r="J1913" s="42">
        <f>IF(Table2[[#This Row],[Order Priority]]=Introduction!$B$43,1,0)</f>
        <v>0</v>
      </c>
      <c r="K1913" s="42">
        <f>IF(Table2[[#This Row],[Order Priority]]=Introduction!$B$44,1,0)</f>
        <v>1</v>
      </c>
      <c r="L1913" s="42">
        <f>IF(Table2[[#This Row],[Order Priority]]=Introduction!$B$45,1,0)</f>
        <v>0</v>
      </c>
      <c r="M1913" s="42">
        <f>IF(Table2[[#This Row],[Ship Mode]]=Introduction!$C$42,1,0)</f>
        <v>0</v>
      </c>
      <c r="N1913" s="41">
        <f>IF(Table2[[#This Row],[Ship Mode]]=Introduction!$C$44,1,0)</f>
        <v>1</v>
      </c>
      <c r="O1913" s="41">
        <f>IF(Table2[[#This Row],[Customer Segment]]=Introduction!$D$45,1,0)</f>
        <v>1</v>
      </c>
      <c r="P1913" s="41">
        <f>IF(Table2[[#This Row],[Customer Segment]]=Introduction!$D$42,1,0)</f>
        <v>0</v>
      </c>
      <c r="Q1913" s="41">
        <f>IF(Table2[[#This Row],[Customer Segment]]=Introduction!$D$44,1,0)</f>
        <v>0</v>
      </c>
      <c r="R1913" s="1">
        <v>325.73</v>
      </c>
      <c r="S191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174.87784847690972</v>
      </c>
    </row>
    <row r="1914" spans="1:19" x14ac:dyDescent="0.2">
      <c r="A1914" s="1" t="s">
        <v>23</v>
      </c>
      <c r="B1914" s="1" t="s">
        <v>14</v>
      </c>
      <c r="C1914" s="1" t="s">
        <v>3</v>
      </c>
      <c r="D1914" s="37">
        <v>0.09</v>
      </c>
      <c r="E1914" s="37">
        <v>49.99</v>
      </c>
      <c r="F1914" s="37">
        <v>19.989999999999998</v>
      </c>
      <c r="G1914" s="37">
        <v>0.41</v>
      </c>
      <c r="H1914" s="37">
        <v>-8.5150000000000006</v>
      </c>
      <c r="I1914" s="42">
        <f>IF(Table2[[#This Row],[Order Priority]]=Introduction!$B$42,1,0)</f>
        <v>0</v>
      </c>
      <c r="J1914" s="42">
        <f>IF(Table2[[#This Row],[Order Priority]]=Introduction!$B$43,1,0)</f>
        <v>0</v>
      </c>
      <c r="K1914" s="42">
        <f>IF(Table2[[#This Row],[Order Priority]]=Introduction!$B$44,1,0)</f>
        <v>1</v>
      </c>
      <c r="L1914" s="42">
        <f>IF(Table2[[#This Row],[Order Priority]]=Introduction!$B$45,1,0)</f>
        <v>0</v>
      </c>
      <c r="M1914" s="42">
        <f>IF(Table2[[#This Row],[Ship Mode]]=Introduction!$C$42,1,0)</f>
        <v>0</v>
      </c>
      <c r="N1914" s="41">
        <f>IF(Table2[[#This Row],[Ship Mode]]=Introduction!$C$44,1,0)</f>
        <v>1</v>
      </c>
      <c r="O1914" s="41">
        <f>IF(Table2[[#This Row],[Customer Segment]]=Introduction!$D$45,1,0)</f>
        <v>1</v>
      </c>
      <c r="P1914" s="41">
        <f>IF(Table2[[#This Row],[Customer Segment]]=Introduction!$D$42,1,0)</f>
        <v>0</v>
      </c>
      <c r="Q1914" s="41">
        <f>IF(Table2[[#This Row],[Customer Segment]]=Introduction!$D$44,1,0)</f>
        <v>0</v>
      </c>
      <c r="R1914" s="34">
        <v>593.33000000000004</v>
      </c>
      <c r="S191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689.43021595521168</v>
      </c>
    </row>
    <row r="1915" spans="1:19" x14ac:dyDescent="0.2">
      <c r="A1915" s="1" t="s">
        <v>23</v>
      </c>
      <c r="B1915" s="1" t="s">
        <v>14</v>
      </c>
      <c r="C1915" s="1" t="s">
        <v>47</v>
      </c>
      <c r="D1915" s="39">
        <v>0</v>
      </c>
      <c r="E1915" s="39">
        <v>17.52</v>
      </c>
      <c r="F1915" s="39">
        <v>8.17</v>
      </c>
      <c r="G1915" s="39">
        <v>0.5</v>
      </c>
      <c r="H1915" s="39">
        <v>52.764000000000003</v>
      </c>
      <c r="I1915" s="42">
        <f>IF(Table2[[#This Row],[Order Priority]]=Introduction!$B$42,1,0)</f>
        <v>0</v>
      </c>
      <c r="J1915" s="42">
        <f>IF(Table2[[#This Row],[Order Priority]]=Introduction!$B$43,1,0)</f>
        <v>0</v>
      </c>
      <c r="K1915" s="42">
        <f>IF(Table2[[#This Row],[Order Priority]]=Introduction!$B$44,1,0)</f>
        <v>1</v>
      </c>
      <c r="L1915" s="42">
        <f>IF(Table2[[#This Row],[Order Priority]]=Introduction!$B$45,1,0)</f>
        <v>0</v>
      </c>
      <c r="M1915" s="42">
        <f>IF(Table2[[#This Row],[Ship Mode]]=Introduction!$C$42,1,0)</f>
        <v>0</v>
      </c>
      <c r="N1915" s="41">
        <f>IF(Table2[[#This Row],[Ship Mode]]=Introduction!$C$44,1,0)</f>
        <v>1</v>
      </c>
      <c r="O1915" s="41">
        <f>IF(Table2[[#This Row],[Customer Segment]]=Introduction!$D$45,1,0)</f>
        <v>0</v>
      </c>
      <c r="P1915" s="41">
        <f>IF(Table2[[#This Row],[Customer Segment]]=Introduction!$D$42,1,0)</f>
        <v>0</v>
      </c>
      <c r="Q1915" s="41">
        <f>IF(Table2[[#This Row],[Customer Segment]]=Introduction!$D$44,1,0)</f>
        <v>1</v>
      </c>
      <c r="R1915" s="1">
        <v>284.33999999999997</v>
      </c>
      <c r="S191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497.50798028093982</v>
      </c>
    </row>
    <row r="1916" spans="1:19" x14ac:dyDescent="0.2">
      <c r="A1916" s="1" t="s">
        <v>92</v>
      </c>
      <c r="B1916" s="1" t="s">
        <v>14</v>
      </c>
      <c r="C1916" s="1" t="s">
        <v>3</v>
      </c>
      <c r="D1916" s="37">
        <v>0.06</v>
      </c>
      <c r="E1916" s="37">
        <v>22.24</v>
      </c>
      <c r="F1916" s="37">
        <v>1.99</v>
      </c>
      <c r="G1916" s="37">
        <v>0.43</v>
      </c>
      <c r="H1916" s="37">
        <v>95.388000000000005</v>
      </c>
      <c r="I1916" s="42">
        <f>IF(Table2[[#This Row],[Order Priority]]=Introduction!$B$42,1,0)</f>
        <v>0</v>
      </c>
      <c r="J1916" s="42">
        <f>IF(Table2[[#This Row],[Order Priority]]=Introduction!$B$43,1,0)</f>
        <v>0</v>
      </c>
      <c r="K1916" s="42">
        <f>IF(Table2[[#This Row],[Order Priority]]=Introduction!$B$44,1,0)</f>
        <v>0</v>
      </c>
      <c r="L1916" s="42">
        <f>IF(Table2[[#This Row],[Order Priority]]=Introduction!$B$45,1,0)</f>
        <v>1</v>
      </c>
      <c r="M1916" s="42">
        <f>IF(Table2[[#This Row],[Ship Mode]]=Introduction!$C$42,1,0)</f>
        <v>0</v>
      </c>
      <c r="N1916" s="41">
        <f>IF(Table2[[#This Row],[Ship Mode]]=Introduction!$C$44,1,0)</f>
        <v>1</v>
      </c>
      <c r="O1916" s="41">
        <f>IF(Table2[[#This Row],[Customer Segment]]=Introduction!$D$45,1,0)</f>
        <v>1</v>
      </c>
      <c r="P1916" s="41">
        <f>IF(Table2[[#This Row],[Customer Segment]]=Introduction!$D$42,1,0)</f>
        <v>0</v>
      </c>
      <c r="Q1916" s="41">
        <f>IF(Table2[[#This Row],[Customer Segment]]=Introduction!$D$44,1,0)</f>
        <v>0</v>
      </c>
      <c r="R1916" s="34">
        <v>255.88</v>
      </c>
      <c r="S191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180.81936494038362</v>
      </c>
    </row>
    <row r="1917" spans="1:19" x14ac:dyDescent="0.2">
      <c r="A1917" s="1" t="s">
        <v>13</v>
      </c>
      <c r="B1917" s="1" t="s">
        <v>14</v>
      </c>
      <c r="C1917" s="1" t="s">
        <v>15</v>
      </c>
      <c r="D1917" s="39">
        <v>0.09</v>
      </c>
      <c r="E1917" s="39">
        <v>6.48</v>
      </c>
      <c r="F1917" s="39">
        <v>7.03</v>
      </c>
      <c r="G1917" s="39">
        <v>0.37</v>
      </c>
      <c r="H1917" s="39">
        <v>-126.208</v>
      </c>
      <c r="I1917" s="42">
        <f>IF(Table2[[#This Row],[Order Priority]]=Introduction!$B$42,1,0)</f>
        <v>0</v>
      </c>
      <c r="J1917" s="42">
        <f>IF(Table2[[#This Row],[Order Priority]]=Introduction!$B$43,1,0)</f>
        <v>1</v>
      </c>
      <c r="K1917" s="42">
        <f>IF(Table2[[#This Row],[Order Priority]]=Introduction!$B$44,1,0)</f>
        <v>0</v>
      </c>
      <c r="L1917" s="42">
        <f>IF(Table2[[#This Row],[Order Priority]]=Introduction!$B$45,1,0)</f>
        <v>0</v>
      </c>
      <c r="M1917" s="42">
        <f>IF(Table2[[#This Row],[Ship Mode]]=Introduction!$C$42,1,0)</f>
        <v>0</v>
      </c>
      <c r="N1917" s="41">
        <f>IF(Table2[[#This Row],[Ship Mode]]=Introduction!$C$44,1,0)</f>
        <v>1</v>
      </c>
      <c r="O1917" s="41">
        <f>IF(Table2[[#This Row],[Customer Segment]]=Introduction!$D$45,1,0)</f>
        <v>0</v>
      </c>
      <c r="P1917" s="41">
        <f>IF(Table2[[#This Row],[Customer Segment]]=Introduction!$D$42,1,0)</f>
        <v>1</v>
      </c>
      <c r="Q1917" s="41">
        <f>IF(Table2[[#This Row],[Customer Segment]]=Introduction!$D$44,1,0)</f>
        <v>0</v>
      </c>
      <c r="R1917" s="1">
        <v>96.96</v>
      </c>
      <c r="S191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-61.024110659428068</v>
      </c>
    </row>
    <row r="1918" spans="1:19" x14ac:dyDescent="0.2">
      <c r="A1918" s="1" t="s">
        <v>13</v>
      </c>
      <c r="B1918" s="1" t="s">
        <v>14</v>
      </c>
      <c r="C1918" s="1" t="s">
        <v>47</v>
      </c>
      <c r="D1918" s="37">
        <v>0.05</v>
      </c>
      <c r="E1918" s="37">
        <v>73.98</v>
      </c>
      <c r="F1918" s="37">
        <v>12.14</v>
      </c>
      <c r="G1918" s="37">
        <v>0.67</v>
      </c>
      <c r="H1918" s="37">
        <v>-1.9039999999999999</v>
      </c>
      <c r="I1918" s="42">
        <f>IF(Table2[[#This Row],[Order Priority]]=Introduction!$B$42,1,0)</f>
        <v>0</v>
      </c>
      <c r="J1918" s="42">
        <f>IF(Table2[[#This Row],[Order Priority]]=Introduction!$B$43,1,0)</f>
        <v>1</v>
      </c>
      <c r="K1918" s="42">
        <f>IF(Table2[[#This Row],[Order Priority]]=Introduction!$B$44,1,0)</f>
        <v>0</v>
      </c>
      <c r="L1918" s="42">
        <f>IF(Table2[[#This Row],[Order Priority]]=Introduction!$B$45,1,0)</f>
        <v>0</v>
      </c>
      <c r="M1918" s="42">
        <f>IF(Table2[[#This Row],[Ship Mode]]=Introduction!$C$42,1,0)</f>
        <v>0</v>
      </c>
      <c r="N1918" s="41">
        <f>IF(Table2[[#This Row],[Ship Mode]]=Introduction!$C$44,1,0)</f>
        <v>1</v>
      </c>
      <c r="O1918" s="41">
        <f>IF(Table2[[#This Row],[Customer Segment]]=Introduction!$D$45,1,0)</f>
        <v>0</v>
      </c>
      <c r="P1918" s="41">
        <f>IF(Table2[[#This Row],[Customer Segment]]=Introduction!$D$42,1,0)</f>
        <v>0</v>
      </c>
      <c r="Q1918" s="41">
        <f>IF(Table2[[#This Row],[Customer Segment]]=Introduction!$D$44,1,0)</f>
        <v>1</v>
      </c>
      <c r="R1918" s="34">
        <v>600.4</v>
      </c>
      <c r="S191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754.15636223681975</v>
      </c>
    </row>
    <row r="1919" spans="1:19" x14ac:dyDescent="0.2">
      <c r="A1919" s="1" t="s">
        <v>13</v>
      </c>
      <c r="B1919" s="1" t="s">
        <v>14</v>
      </c>
      <c r="C1919" s="1" t="s">
        <v>47</v>
      </c>
      <c r="D1919" s="39">
        <v>0</v>
      </c>
      <c r="E1919" s="39">
        <v>5.98</v>
      </c>
      <c r="F1919" s="39">
        <v>7.15</v>
      </c>
      <c r="G1919" s="39">
        <v>0.36</v>
      </c>
      <c r="H1919" s="39">
        <v>-37.048000000000002</v>
      </c>
      <c r="I1919" s="42">
        <f>IF(Table2[[#This Row],[Order Priority]]=Introduction!$B$42,1,0)</f>
        <v>0</v>
      </c>
      <c r="J1919" s="42">
        <f>IF(Table2[[#This Row],[Order Priority]]=Introduction!$B$43,1,0)</f>
        <v>1</v>
      </c>
      <c r="K1919" s="42">
        <f>IF(Table2[[#This Row],[Order Priority]]=Introduction!$B$44,1,0)</f>
        <v>0</v>
      </c>
      <c r="L1919" s="42">
        <f>IF(Table2[[#This Row],[Order Priority]]=Introduction!$B$45,1,0)</f>
        <v>0</v>
      </c>
      <c r="M1919" s="42">
        <f>IF(Table2[[#This Row],[Ship Mode]]=Introduction!$C$42,1,0)</f>
        <v>0</v>
      </c>
      <c r="N1919" s="41">
        <f>IF(Table2[[#This Row],[Ship Mode]]=Introduction!$C$44,1,0)</f>
        <v>1</v>
      </c>
      <c r="O1919" s="41">
        <f>IF(Table2[[#This Row],[Customer Segment]]=Introduction!$D$45,1,0)</f>
        <v>0</v>
      </c>
      <c r="P1919" s="41">
        <f>IF(Table2[[#This Row],[Customer Segment]]=Introduction!$D$42,1,0)</f>
        <v>0</v>
      </c>
      <c r="Q1919" s="41">
        <f>IF(Table2[[#This Row],[Customer Segment]]=Introduction!$D$44,1,0)</f>
        <v>1</v>
      </c>
      <c r="R1919" s="1">
        <v>34.25</v>
      </c>
      <c r="S191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142.56667705863063</v>
      </c>
    </row>
    <row r="1920" spans="1:19" x14ac:dyDescent="0.2">
      <c r="A1920" s="1" t="s">
        <v>13</v>
      </c>
      <c r="B1920" s="1" t="s">
        <v>14</v>
      </c>
      <c r="C1920" s="1" t="s">
        <v>47</v>
      </c>
      <c r="D1920" s="37">
        <v>0.09</v>
      </c>
      <c r="E1920" s="37">
        <v>3.57</v>
      </c>
      <c r="F1920" s="37">
        <v>4.17</v>
      </c>
      <c r="G1920" s="37">
        <v>0.59</v>
      </c>
      <c r="H1920" s="37">
        <v>-56.887999999999998</v>
      </c>
      <c r="I1920" s="42">
        <f>IF(Table2[[#This Row],[Order Priority]]=Introduction!$B$42,1,0)</f>
        <v>0</v>
      </c>
      <c r="J1920" s="42">
        <f>IF(Table2[[#This Row],[Order Priority]]=Introduction!$B$43,1,0)</f>
        <v>1</v>
      </c>
      <c r="K1920" s="42">
        <f>IF(Table2[[#This Row],[Order Priority]]=Introduction!$B$44,1,0)</f>
        <v>0</v>
      </c>
      <c r="L1920" s="42">
        <f>IF(Table2[[#This Row],[Order Priority]]=Introduction!$B$45,1,0)</f>
        <v>0</v>
      </c>
      <c r="M1920" s="42">
        <f>IF(Table2[[#This Row],[Ship Mode]]=Introduction!$C$42,1,0)</f>
        <v>0</v>
      </c>
      <c r="N1920" s="41">
        <f>IF(Table2[[#This Row],[Ship Mode]]=Introduction!$C$44,1,0)</f>
        <v>1</v>
      </c>
      <c r="O1920" s="41">
        <f>IF(Table2[[#This Row],[Customer Segment]]=Introduction!$D$45,1,0)</f>
        <v>0</v>
      </c>
      <c r="P1920" s="41">
        <f>IF(Table2[[#This Row],[Customer Segment]]=Introduction!$D$42,1,0)</f>
        <v>0</v>
      </c>
      <c r="Q1920" s="41">
        <f>IF(Table2[[#This Row],[Customer Segment]]=Introduction!$D$44,1,0)</f>
        <v>1</v>
      </c>
      <c r="R1920" s="34">
        <v>31.45</v>
      </c>
      <c r="S192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164.03059226228345</v>
      </c>
    </row>
    <row r="1921" spans="1:19" x14ac:dyDescent="0.2">
      <c r="A1921" s="1" t="s">
        <v>23</v>
      </c>
      <c r="B1921" s="1" t="s">
        <v>63</v>
      </c>
      <c r="C1921" s="1" t="s">
        <v>3</v>
      </c>
      <c r="D1921" s="39">
        <v>0.08</v>
      </c>
      <c r="E1921" s="39">
        <v>5.84</v>
      </c>
      <c r="F1921" s="39">
        <v>1</v>
      </c>
      <c r="G1921" s="39">
        <v>0.38</v>
      </c>
      <c r="H1921" s="39">
        <v>731.92200000000003</v>
      </c>
      <c r="I1921" s="42">
        <f>IF(Table2[[#This Row],[Order Priority]]=Introduction!$B$42,1,0)</f>
        <v>0</v>
      </c>
      <c r="J1921" s="42">
        <f>IF(Table2[[#This Row],[Order Priority]]=Introduction!$B$43,1,0)</f>
        <v>0</v>
      </c>
      <c r="K1921" s="42">
        <f>IF(Table2[[#This Row],[Order Priority]]=Introduction!$B$44,1,0)</f>
        <v>1</v>
      </c>
      <c r="L1921" s="42">
        <f>IF(Table2[[#This Row],[Order Priority]]=Introduction!$B$45,1,0)</f>
        <v>0</v>
      </c>
      <c r="M1921" s="42">
        <f>IF(Table2[[#This Row],[Ship Mode]]=Introduction!$C$42,1,0)</f>
        <v>0</v>
      </c>
      <c r="N1921" s="41">
        <f>IF(Table2[[#This Row],[Ship Mode]]=Introduction!$C$44,1,0)</f>
        <v>0</v>
      </c>
      <c r="O1921" s="41">
        <f>IF(Table2[[#This Row],[Customer Segment]]=Introduction!$D$45,1,0)</f>
        <v>1</v>
      </c>
      <c r="P1921" s="41">
        <f>IF(Table2[[#This Row],[Customer Segment]]=Introduction!$D$42,1,0)</f>
        <v>0</v>
      </c>
      <c r="Q1921" s="41">
        <f>IF(Table2[[#This Row],[Customer Segment]]=Introduction!$D$44,1,0)</f>
        <v>0</v>
      </c>
      <c r="R1921" s="1">
        <v>61.39</v>
      </c>
      <c r="S192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683.91287134250422</v>
      </c>
    </row>
    <row r="1922" spans="1:19" x14ac:dyDescent="0.2">
      <c r="A1922" s="1" t="s">
        <v>23</v>
      </c>
      <c r="B1922" s="1" t="s">
        <v>14</v>
      </c>
      <c r="C1922" s="1" t="s">
        <v>3</v>
      </c>
      <c r="D1922" s="37">
        <v>0</v>
      </c>
      <c r="E1922" s="37">
        <v>205.99</v>
      </c>
      <c r="F1922" s="37">
        <v>8.99</v>
      </c>
      <c r="G1922" s="37">
        <v>0.6</v>
      </c>
      <c r="H1922" s="37">
        <v>186.55799999999999</v>
      </c>
      <c r="I1922" s="42">
        <f>IF(Table2[[#This Row],[Order Priority]]=Introduction!$B$42,1,0)</f>
        <v>0</v>
      </c>
      <c r="J1922" s="42">
        <f>IF(Table2[[#This Row],[Order Priority]]=Introduction!$B$43,1,0)</f>
        <v>0</v>
      </c>
      <c r="K1922" s="42">
        <f>IF(Table2[[#This Row],[Order Priority]]=Introduction!$B$44,1,0)</f>
        <v>1</v>
      </c>
      <c r="L1922" s="42">
        <f>IF(Table2[[#This Row],[Order Priority]]=Introduction!$B$45,1,0)</f>
        <v>0</v>
      </c>
      <c r="M1922" s="42">
        <f>IF(Table2[[#This Row],[Ship Mode]]=Introduction!$C$42,1,0)</f>
        <v>0</v>
      </c>
      <c r="N1922" s="41">
        <f>IF(Table2[[#This Row],[Ship Mode]]=Introduction!$C$44,1,0)</f>
        <v>1</v>
      </c>
      <c r="O1922" s="41">
        <f>IF(Table2[[#This Row],[Customer Segment]]=Introduction!$D$45,1,0)</f>
        <v>1</v>
      </c>
      <c r="P1922" s="41">
        <f>IF(Table2[[#This Row],[Customer Segment]]=Introduction!$D$42,1,0)</f>
        <v>0</v>
      </c>
      <c r="Q1922" s="41">
        <f>IF(Table2[[#This Row],[Customer Segment]]=Introduction!$D$44,1,0)</f>
        <v>0</v>
      </c>
      <c r="R1922" s="34">
        <v>2435.52</v>
      </c>
      <c r="S192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1291.3330191328839</v>
      </c>
    </row>
    <row r="1923" spans="1:19" x14ac:dyDescent="0.2">
      <c r="A1923" s="1" t="s">
        <v>92</v>
      </c>
      <c r="B1923" s="1" t="s">
        <v>14</v>
      </c>
      <c r="C1923" s="1" t="s">
        <v>15</v>
      </c>
      <c r="D1923" s="39">
        <v>0.08</v>
      </c>
      <c r="E1923" s="39">
        <v>8.3699999999999992</v>
      </c>
      <c r="F1923" s="39">
        <v>10.16</v>
      </c>
      <c r="G1923" s="39">
        <v>0.59</v>
      </c>
      <c r="H1923" s="39">
        <v>-169.232</v>
      </c>
      <c r="I1923" s="42">
        <f>IF(Table2[[#This Row],[Order Priority]]=Introduction!$B$42,1,0)</f>
        <v>0</v>
      </c>
      <c r="J1923" s="42">
        <f>IF(Table2[[#This Row],[Order Priority]]=Introduction!$B$43,1,0)</f>
        <v>0</v>
      </c>
      <c r="K1923" s="42">
        <f>IF(Table2[[#This Row],[Order Priority]]=Introduction!$B$44,1,0)</f>
        <v>0</v>
      </c>
      <c r="L1923" s="42">
        <f>IF(Table2[[#This Row],[Order Priority]]=Introduction!$B$45,1,0)</f>
        <v>1</v>
      </c>
      <c r="M1923" s="42">
        <f>IF(Table2[[#This Row],[Ship Mode]]=Introduction!$C$42,1,0)</f>
        <v>0</v>
      </c>
      <c r="N1923" s="41">
        <f>IF(Table2[[#This Row],[Ship Mode]]=Introduction!$C$44,1,0)</f>
        <v>1</v>
      </c>
      <c r="O1923" s="41">
        <f>IF(Table2[[#This Row],[Customer Segment]]=Introduction!$D$45,1,0)</f>
        <v>0</v>
      </c>
      <c r="P1923" s="41">
        <f>IF(Table2[[#This Row],[Customer Segment]]=Introduction!$D$42,1,0)</f>
        <v>1</v>
      </c>
      <c r="Q1923" s="41">
        <f>IF(Table2[[#This Row],[Customer Segment]]=Introduction!$D$44,1,0)</f>
        <v>0</v>
      </c>
      <c r="R1923" s="1">
        <v>108.99</v>
      </c>
      <c r="S192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192.07147766358085</v>
      </c>
    </row>
    <row r="1924" spans="1:19" x14ac:dyDescent="0.2">
      <c r="A1924" s="1" t="s">
        <v>46</v>
      </c>
      <c r="B1924" s="1" t="s">
        <v>14</v>
      </c>
      <c r="C1924" s="1" t="s">
        <v>47</v>
      </c>
      <c r="D1924" s="37">
        <v>0.04</v>
      </c>
      <c r="E1924" s="37">
        <v>35.99</v>
      </c>
      <c r="F1924" s="37">
        <v>3.3</v>
      </c>
      <c r="G1924" s="37">
        <v>0.39</v>
      </c>
      <c r="H1924" s="37">
        <v>184.19550000000001</v>
      </c>
      <c r="I1924" s="42">
        <f>IF(Table2[[#This Row],[Order Priority]]=Introduction!$B$42,1,0)</f>
        <v>0</v>
      </c>
      <c r="J1924" s="42">
        <f>IF(Table2[[#This Row],[Order Priority]]=Introduction!$B$43,1,0)</f>
        <v>0</v>
      </c>
      <c r="K1924" s="42">
        <f>IF(Table2[[#This Row],[Order Priority]]=Introduction!$B$44,1,0)</f>
        <v>0</v>
      </c>
      <c r="L1924" s="42">
        <f>IF(Table2[[#This Row],[Order Priority]]=Introduction!$B$45,1,0)</f>
        <v>0</v>
      </c>
      <c r="M1924" s="42">
        <f>IF(Table2[[#This Row],[Ship Mode]]=Introduction!$C$42,1,0)</f>
        <v>0</v>
      </c>
      <c r="N1924" s="41">
        <f>IF(Table2[[#This Row],[Ship Mode]]=Introduction!$C$44,1,0)</f>
        <v>1</v>
      </c>
      <c r="O1924" s="41">
        <f>IF(Table2[[#This Row],[Customer Segment]]=Introduction!$D$45,1,0)</f>
        <v>0</v>
      </c>
      <c r="P1924" s="41">
        <f>IF(Table2[[#This Row],[Customer Segment]]=Introduction!$D$42,1,0)</f>
        <v>0</v>
      </c>
      <c r="Q1924" s="41">
        <f>IF(Table2[[#This Row],[Customer Segment]]=Introduction!$D$44,1,0)</f>
        <v>1</v>
      </c>
      <c r="R1924" s="34">
        <v>266.95</v>
      </c>
      <c r="S192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558.76046593817762</v>
      </c>
    </row>
    <row r="1925" spans="1:19" x14ac:dyDescent="0.2">
      <c r="A1925" s="1" t="s">
        <v>13</v>
      </c>
      <c r="B1925" s="1" t="s">
        <v>14</v>
      </c>
      <c r="C1925" s="1" t="s">
        <v>15</v>
      </c>
      <c r="D1925" s="39">
        <v>0.01</v>
      </c>
      <c r="E1925" s="39">
        <v>7.89</v>
      </c>
      <c r="F1925" s="39">
        <v>2.82</v>
      </c>
      <c r="G1925" s="39">
        <v>0.4</v>
      </c>
      <c r="H1925" s="39">
        <v>38.700000000000003</v>
      </c>
      <c r="I1925" s="42">
        <f>IF(Table2[[#This Row],[Order Priority]]=Introduction!$B$42,1,0)</f>
        <v>0</v>
      </c>
      <c r="J1925" s="42">
        <f>IF(Table2[[#This Row],[Order Priority]]=Introduction!$B$43,1,0)</f>
        <v>1</v>
      </c>
      <c r="K1925" s="42">
        <f>IF(Table2[[#This Row],[Order Priority]]=Introduction!$B$44,1,0)</f>
        <v>0</v>
      </c>
      <c r="L1925" s="42">
        <f>IF(Table2[[#This Row],[Order Priority]]=Introduction!$B$45,1,0)</f>
        <v>0</v>
      </c>
      <c r="M1925" s="42">
        <f>IF(Table2[[#This Row],[Ship Mode]]=Introduction!$C$42,1,0)</f>
        <v>0</v>
      </c>
      <c r="N1925" s="41">
        <f>IF(Table2[[#This Row],[Ship Mode]]=Introduction!$C$44,1,0)</f>
        <v>1</v>
      </c>
      <c r="O1925" s="41">
        <f>IF(Table2[[#This Row],[Customer Segment]]=Introduction!$D$45,1,0)</f>
        <v>0</v>
      </c>
      <c r="P1925" s="41">
        <f>IF(Table2[[#This Row],[Customer Segment]]=Introduction!$D$42,1,0)</f>
        <v>1</v>
      </c>
      <c r="Q1925" s="41">
        <f>IF(Table2[[#This Row],[Customer Segment]]=Introduction!$D$44,1,0)</f>
        <v>0</v>
      </c>
      <c r="R1925" s="1">
        <v>274.26</v>
      </c>
      <c r="S192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73.704686515300835</v>
      </c>
    </row>
    <row r="1926" spans="1:19" x14ac:dyDescent="0.2">
      <c r="A1926" s="1" t="s">
        <v>13</v>
      </c>
      <c r="B1926" s="1" t="s">
        <v>14</v>
      </c>
      <c r="C1926" s="1" t="s">
        <v>15</v>
      </c>
      <c r="D1926" s="37">
        <v>0.09</v>
      </c>
      <c r="E1926" s="37">
        <v>3.68</v>
      </c>
      <c r="F1926" s="37">
        <v>1.32</v>
      </c>
      <c r="G1926" s="37">
        <v>0.83</v>
      </c>
      <c r="H1926" s="37">
        <v>-21.91</v>
      </c>
      <c r="I1926" s="42">
        <f>IF(Table2[[#This Row],[Order Priority]]=Introduction!$B$42,1,0)</f>
        <v>0</v>
      </c>
      <c r="J1926" s="42">
        <f>IF(Table2[[#This Row],[Order Priority]]=Introduction!$B$43,1,0)</f>
        <v>1</v>
      </c>
      <c r="K1926" s="42">
        <f>IF(Table2[[#This Row],[Order Priority]]=Introduction!$B$44,1,0)</f>
        <v>0</v>
      </c>
      <c r="L1926" s="42">
        <f>IF(Table2[[#This Row],[Order Priority]]=Introduction!$B$45,1,0)</f>
        <v>0</v>
      </c>
      <c r="M1926" s="42">
        <f>IF(Table2[[#This Row],[Ship Mode]]=Introduction!$C$42,1,0)</f>
        <v>0</v>
      </c>
      <c r="N1926" s="41">
        <f>IF(Table2[[#This Row],[Ship Mode]]=Introduction!$C$44,1,0)</f>
        <v>1</v>
      </c>
      <c r="O1926" s="41">
        <f>IF(Table2[[#This Row],[Customer Segment]]=Introduction!$D$45,1,0)</f>
        <v>0</v>
      </c>
      <c r="P1926" s="41">
        <f>IF(Table2[[#This Row],[Customer Segment]]=Introduction!$D$42,1,0)</f>
        <v>1</v>
      </c>
      <c r="Q1926" s="41">
        <f>IF(Table2[[#This Row],[Customer Segment]]=Introduction!$D$44,1,0)</f>
        <v>0</v>
      </c>
      <c r="R1926" s="34">
        <v>83.16</v>
      </c>
      <c r="S192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261.53074957316397</v>
      </c>
    </row>
    <row r="1927" spans="1:19" x14ac:dyDescent="0.2">
      <c r="A1927" s="1" t="s">
        <v>13</v>
      </c>
      <c r="B1927" s="1" t="s">
        <v>14</v>
      </c>
      <c r="C1927" s="1" t="s">
        <v>15</v>
      </c>
      <c r="D1927" s="39">
        <v>0.1</v>
      </c>
      <c r="E1927" s="39">
        <v>9.7100000000000009</v>
      </c>
      <c r="F1927" s="39">
        <v>9.4499999999999993</v>
      </c>
      <c r="G1927" s="39">
        <v>0.6</v>
      </c>
      <c r="H1927" s="39">
        <v>-119.77</v>
      </c>
      <c r="I1927" s="42">
        <f>IF(Table2[[#This Row],[Order Priority]]=Introduction!$B$42,1,0)</f>
        <v>0</v>
      </c>
      <c r="J1927" s="42">
        <f>IF(Table2[[#This Row],[Order Priority]]=Introduction!$B$43,1,0)</f>
        <v>1</v>
      </c>
      <c r="K1927" s="42">
        <f>IF(Table2[[#This Row],[Order Priority]]=Introduction!$B$44,1,0)</f>
        <v>0</v>
      </c>
      <c r="L1927" s="42">
        <f>IF(Table2[[#This Row],[Order Priority]]=Introduction!$B$45,1,0)</f>
        <v>0</v>
      </c>
      <c r="M1927" s="42">
        <f>IF(Table2[[#This Row],[Ship Mode]]=Introduction!$C$42,1,0)</f>
        <v>0</v>
      </c>
      <c r="N1927" s="41">
        <f>IF(Table2[[#This Row],[Ship Mode]]=Introduction!$C$44,1,0)</f>
        <v>1</v>
      </c>
      <c r="O1927" s="41">
        <f>IF(Table2[[#This Row],[Customer Segment]]=Introduction!$D$45,1,0)</f>
        <v>0</v>
      </c>
      <c r="P1927" s="41">
        <f>IF(Table2[[#This Row],[Customer Segment]]=Introduction!$D$42,1,0)</f>
        <v>1</v>
      </c>
      <c r="Q1927" s="41">
        <f>IF(Table2[[#This Row],[Customer Segment]]=Introduction!$D$44,1,0)</f>
        <v>0</v>
      </c>
      <c r="R1927" s="1">
        <v>261.93</v>
      </c>
      <c r="S192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207.13983890663965</v>
      </c>
    </row>
    <row r="1928" spans="1:19" x14ac:dyDescent="0.2">
      <c r="A1928" s="1" t="s">
        <v>13</v>
      </c>
      <c r="B1928" s="1" t="s">
        <v>14</v>
      </c>
      <c r="C1928" s="1" t="s">
        <v>15</v>
      </c>
      <c r="D1928" s="37">
        <v>0.01</v>
      </c>
      <c r="E1928" s="37">
        <v>7.89</v>
      </c>
      <c r="F1928" s="37">
        <v>2.82</v>
      </c>
      <c r="G1928" s="37">
        <v>0.4</v>
      </c>
      <c r="H1928" s="37">
        <v>46.44</v>
      </c>
      <c r="I1928" s="42">
        <f>IF(Table2[[#This Row],[Order Priority]]=Introduction!$B$42,1,0)</f>
        <v>0</v>
      </c>
      <c r="J1928" s="42">
        <f>IF(Table2[[#This Row],[Order Priority]]=Introduction!$B$43,1,0)</f>
        <v>1</v>
      </c>
      <c r="K1928" s="42">
        <f>IF(Table2[[#This Row],[Order Priority]]=Introduction!$B$44,1,0)</f>
        <v>0</v>
      </c>
      <c r="L1928" s="42">
        <f>IF(Table2[[#This Row],[Order Priority]]=Introduction!$B$45,1,0)</f>
        <v>0</v>
      </c>
      <c r="M1928" s="42">
        <f>IF(Table2[[#This Row],[Ship Mode]]=Introduction!$C$42,1,0)</f>
        <v>0</v>
      </c>
      <c r="N1928" s="41">
        <f>IF(Table2[[#This Row],[Ship Mode]]=Introduction!$C$44,1,0)</f>
        <v>1</v>
      </c>
      <c r="O1928" s="41">
        <f>IF(Table2[[#This Row],[Customer Segment]]=Introduction!$D$45,1,0)</f>
        <v>0</v>
      </c>
      <c r="P1928" s="41">
        <f>IF(Table2[[#This Row],[Customer Segment]]=Introduction!$D$42,1,0)</f>
        <v>1</v>
      </c>
      <c r="Q1928" s="41">
        <f>IF(Table2[[#This Row],[Customer Segment]]=Introduction!$D$44,1,0)</f>
        <v>0</v>
      </c>
      <c r="R1928" s="34">
        <v>68.56</v>
      </c>
      <c r="S192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81.630645606540327</v>
      </c>
    </row>
    <row r="1929" spans="1:19" x14ac:dyDescent="0.2">
      <c r="A1929" s="1" t="s">
        <v>13</v>
      </c>
      <c r="B1929" s="1" t="s">
        <v>14</v>
      </c>
      <c r="C1929" s="1" t="s">
        <v>15</v>
      </c>
      <c r="D1929" s="39">
        <v>0.09</v>
      </c>
      <c r="E1929" s="39">
        <v>3.68</v>
      </c>
      <c r="F1929" s="39">
        <v>1.32</v>
      </c>
      <c r="G1929" s="39">
        <v>0.83</v>
      </c>
      <c r="H1929" s="39">
        <v>-17.527999999999999</v>
      </c>
      <c r="I1929" s="42">
        <f>IF(Table2[[#This Row],[Order Priority]]=Introduction!$B$42,1,0)</f>
        <v>0</v>
      </c>
      <c r="J1929" s="42">
        <f>IF(Table2[[#This Row],[Order Priority]]=Introduction!$B$43,1,0)</f>
        <v>1</v>
      </c>
      <c r="K1929" s="42">
        <f>IF(Table2[[#This Row],[Order Priority]]=Introduction!$B$44,1,0)</f>
        <v>0</v>
      </c>
      <c r="L1929" s="42">
        <f>IF(Table2[[#This Row],[Order Priority]]=Introduction!$B$45,1,0)</f>
        <v>0</v>
      </c>
      <c r="M1929" s="42">
        <f>IF(Table2[[#This Row],[Ship Mode]]=Introduction!$C$42,1,0)</f>
        <v>0</v>
      </c>
      <c r="N1929" s="41">
        <f>IF(Table2[[#This Row],[Ship Mode]]=Introduction!$C$44,1,0)</f>
        <v>1</v>
      </c>
      <c r="O1929" s="41">
        <f>IF(Table2[[#This Row],[Customer Segment]]=Introduction!$D$45,1,0)</f>
        <v>0</v>
      </c>
      <c r="P1929" s="41">
        <f>IF(Table2[[#This Row],[Customer Segment]]=Introduction!$D$42,1,0)</f>
        <v>1</v>
      </c>
      <c r="Q1929" s="41">
        <f>IF(Table2[[#This Row],[Customer Segment]]=Introduction!$D$44,1,0)</f>
        <v>0</v>
      </c>
      <c r="R1929" s="1">
        <v>20.79</v>
      </c>
      <c r="S1929"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266.0180302886435</v>
      </c>
    </row>
    <row r="1930" spans="1:19" x14ac:dyDescent="0.2">
      <c r="A1930" s="1" t="s">
        <v>13</v>
      </c>
      <c r="B1930" s="1" t="s">
        <v>14</v>
      </c>
      <c r="C1930" s="1" t="s">
        <v>15</v>
      </c>
      <c r="D1930" s="37">
        <v>0.1</v>
      </c>
      <c r="E1930" s="37">
        <v>9.7100000000000009</v>
      </c>
      <c r="F1930" s="37">
        <v>9.4499999999999993</v>
      </c>
      <c r="G1930" s="37">
        <v>0.6</v>
      </c>
      <c r="H1930" s="37">
        <v>-95.816000000000003</v>
      </c>
      <c r="I1930" s="42">
        <f>IF(Table2[[#This Row],[Order Priority]]=Introduction!$B$42,1,0)</f>
        <v>0</v>
      </c>
      <c r="J1930" s="42">
        <f>IF(Table2[[#This Row],[Order Priority]]=Introduction!$B$43,1,0)</f>
        <v>1</v>
      </c>
      <c r="K1930" s="42">
        <f>IF(Table2[[#This Row],[Order Priority]]=Introduction!$B$44,1,0)</f>
        <v>0</v>
      </c>
      <c r="L1930" s="42">
        <f>IF(Table2[[#This Row],[Order Priority]]=Introduction!$B$45,1,0)</f>
        <v>0</v>
      </c>
      <c r="M1930" s="42">
        <f>IF(Table2[[#This Row],[Ship Mode]]=Introduction!$C$42,1,0)</f>
        <v>0</v>
      </c>
      <c r="N1930" s="41">
        <f>IF(Table2[[#This Row],[Ship Mode]]=Introduction!$C$44,1,0)</f>
        <v>1</v>
      </c>
      <c r="O1930" s="41">
        <f>IF(Table2[[#This Row],[Customer Segment]]=Introduction!$D$45,1,0)</f>
        <v>0</v>
      </c>
      <c r="P1930" s="41">
        <f>IF(Table2[[#This Row],[Customer Segment]]=Introduction!$D$42,1,0)</f>
        <v>1</v>
      </c>
      <c r="Q1930" s="41">
        <f>IF(Table2[[#This Row],[Customer Segment]]=Introduction!$D$44,1,0)</f>
        <v>0</v>
      </c>
      <c r="R1930" s="34">
        <v>67.91</v>
      </c>
      <c r="S1930"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231.66935106058685</v>
      </c>
    </row>
    <row r="1931" spans="1:19" x14ac:dyDescent="0.2">
      <c r="A1931" s="1" t="s">
        <v>23</v>
      </c>
      <c r="B1931" s="1" t="s">
        <v>14</v>
      </c>
      <c r="C1931" s="1" t="s">
        <v>3</v>
      </c>
      <c r="D1931" s="39">
        <v>0.04</v>
      </c>
      <c r="E1931" s="39">
        <v>8.33</v>
      </c>
      <c r="F1931" s="39">
        <v>1.99</v>
      </c>
      <c r="G1931" s="39">
        <v>0.52</v>
      </c>
      <c r="H1931" s="39">
        <v>44.892000000000003</v>
      </c>
      <c r="I1931" s="42">
        <f>IF(Table2[[#This Row],[Order Priority]]=Introduction!$B$42,1,0)</f>
        <v>0</v>
      </c>
      <c r="J1931" s="42">
        <f>IF(Table2[[#This Row],[Order Priority]]=Introduction!$B$43,1,0)</f>
        <v>0</v>
      </c>
      <c r="K1931" s="42">
        <f>IF(Table2[[#This Row],[Order Priority]]=Introduction!$B$44,1,0)</f>
        <v>1</v>
      </c>
      <c r="L1931" s="42">
        <f>IF(Table2[[#This Row],[Order Priority]]=Introduction!$B$45,1,0)</f>
        <v>0</v>
      </c>
      <c r="M1931" s="42">
        <f>IF(Table2[[#This Row],[Ship Mode]]=Introduction!$C$42,1,0)</f>
        <v>0</v>
      </c>
      <c r="N1931" s="41">
        <f>IF(Table2[[#This Row],[Ship Mode]]=Introduction!$C$44,1,0)</f>
        <v>1</v>
      </c>
      <c r="O1931" s="41">
        <f>IF(Table2[[#This Row],[Customer Segment]]=Introduction!$D$45,1,0)</f>
        <v>1</v>
      </c>
      <c r="P1931" s="41">
        <f>IF(Table2[[#This Row],[Customer Segment]]=Introduction!$D$42,1,0)</f>
        <v>0</v>
      </c>
      <c r="Q1931" s="41">
        <f>IF(Table2[[#This Row],[Customer Segment]]=Introduction!$D$44,1,0)</f>
        <v>0</v>
      </c>
      <c r="R1931" s="1">
        <v>131.26</v>
      </c>
      <c r="S1931"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240.55622125648759</v>
      </c>
    </row>
    <row r="1932" spans="1:19" x14ac:dyDescent="0.2">
      <c r="A1932" s="1" t="s">
        <v>23</v>
      </c>
      <c r="B1932" s="1" t="s">
        <v>14</v>
      </c>
      <c r="C1932" s="1" t="s">
        <v>70</v>
      </c>
      <c r="D1932" s="37">
        <v>0.06</v>
      </c>
      <c r="E1932" s="37">
        <v>38.06</v>
      </c>
      <c r="F1932" s="37">
        <v>4.5</v>
      </c>
      <c r="G1932" s="37">
        <v>0.56000000000000005</v>
      </c>
      <c r="H1932" s="37">
        <v>450.45960000000002</v>
      </c>
      <c r="I1932" s="42">
        <f>IF(Table2[[#This Row],[Order Priority]]=Introduction!$B$42,1,0)</f>
        <v>0</v>
      </c>
      <c r="J1932" s="42">
        <f>IF(Table2[[#This Row],[Order Priority]]=Introduction!$B$43,1,0)</f>
        <v>0</v>
      </c>
      <c r="K1932" s="42">
        <f>IF(Table2[[#This Row],[Order Priority]]=Introduction!$B$44,1,0)</f>
        <v>1</v>
      </c>
      <c r="L1932" s="42">
        <f>IF(Table2[[#This Row],[Order Priority]]=Introduction!$B$45,1,0)</f>
        <v>0</v>
      </c>
      <c r="M1932" s="42">
        <f>IF(Table2[[#This Row],[Ship Mode]]=Introduction!$C$42,1,0)</f>
        <v>0</v>
      </c>
      <c r="N1932" s="41">
        <f>IF(Table2[[#This Row],[Ship Mode]]=Introduction!$C$44,1,0)</f>
        <v>1</v>
      </c>
      <c r="O1932" s="41">
        <f>IF(Table2[[#This Row],[Customer Segment]]=Introduction!$D$45,1,0)</f>
        <v>0</v>
      </c>
      <c r="P1932" s="41">
        <f>IF(Table2[[#This Row],[Customer Segment]]=Introduction!$D$42,1,0)</f>
        <v>0</v>
      </c>
      <c r="Q1932" s="41">
        <f>IF(Table2[[#This Row],[Customer Segment]]=Introduction!$D$44,1,0)</f>
        <v>0</v>
      </c>
      <c r="R1932" s="34">
        <v>652.84</v>
      </c>
      <c r="S1932"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847.45911505868605</v>
      </c>
    </row>
    <row r="1933" spans="1:19" x14ac:dyDescent="0.2">
      <c r="A1933" s="1" t="s">
        <v>23</v>
      </c>
      <c r="B1933" s="1" t="s">
        <v>14</v>
      </c>
      <c r="C1933" s="1" t="s">
        <v>70</v>
      </c>
      <c r="D1933" s="39">
        <v>0.08</v>
      </c>
      <c r="E1933" s="39">
        <v>599.99</v>
      </c>
      <c r="F1933" s="39">
        <v>24.49</v>
      </c>
      <c r="G1933" s="39">
        <v>0.37</v>
      </c>
      <c r="H1933" s="39">
        <v>8798.1831000000002</v>
      </c>
      <c r="I1933" s="42">
        <f>IF(Table2[[#This Row],[Order Priority]]=Introduction!$B$42,1,0)</f>
        <v>0</v>
      </c>
      <c r="J1933" s="42">
        <f>IF(Table2[[#This Row],[Order Priority]]=Introduction!$B$43,1,0)</f>
        <v>0</v>
      </c>
      <c r="K1933" s="42">
        <f>IF(Table2[[#This Row],[Order Priority]]=Introduction!$B$44,1,0)</f>
        <v>1</v>
      </c>
      <c r="L1933" s="42">
        <f>IF(Table2[[#This Row],[Order Priority]]=Introduction!$B$45,1,0)</f>
        <v>0</v>
      </c>
      <c r="M1933" s="42">
        <f>IF(Table2[[#This Row],[Ship Mode]]=Introduction!$C$42,1,0)</f>
        <v>0</v>
      </c>
      <c r="N1933" s="41">
        <f>IF(Table2[[#This Row],[Ship Mode]]=Introduction!$C$44,1,0)</f>
        <v>1</v>
      </c>
      <c r="O1933" s="41">
        <f>IF(Table2[[#This Row],[Customer Segment]]=Introduction!$D$45,1,0)</f>
        <v>0</v>
      </c>
      <c r="P1933" s="41">
        <f>IF(Table2[[#This Row],[Customer Segment]]=Introduction!$D$42,1,0)</f>
        <v>0</v>
      </c>
      <c r="Q1933" s="41">
        <f>IF(Table2[[#This Row],[Customer Segment]]=Introduction!$D$44,1,0)</f>
        <v>0</v>
      </c>
      <c r="R1933" s="1">
        <v>12750.99</v>
      </c>
      <c r="S1933"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11537.736862504467</v>
      </c>
    </row>
    <row r="1934" spans="1:19" x14ac:dyDescent="0.2">
      <c r="A1934" s="1" t="s">
        <v>23</v>
      </c>
      <c r="B1934" s="1" t="s">
        <v>63</v>
      </c>
      <c r="C1934" s="1" t="s">
        <v>70</v>
      </c>
      <c r="D1934" s="37">
        <v>0.1</v>
      </c>
      <c r="E1934" s="37">
        <v>3.98</v>
      </c>
      <c r="F1934" s="37">
        <v>2.97</v>
      </c>
      <c r="G1934" s="37">
        <v>0.35</v>
      </c>
      <c r="H1934" s="37">
        <v>-5.3849999999999998</v>
      </c>
      <c r="I1934" s="42">
        <f>IF(Table2[[#This Row],[Order Priority]]=Introduction!$B$42,1,0)</f>
        <v>0</v>
      </c>
      <c r="J1934" s="42">
        <f>IF(Table2[[#This Row],[Order Priority]]=Introduction!$B$43,1,0)</f>
        <v>0</v>
      </c>
      <c r="K1934" s="42">
        <f>IF(Table2[[#This Row],[Order Priority]]=Introduction!$B$44,1,0)</f>
        <v>1</v>
      </c>
      <c r="L1934" s="42">
        <f>IF(Table2[[#This Row],[Order Priority]]=Introduction!$B$45,1,0)</f>
        <v>0</v>
      </c>
      <c r="M1934" s="42">
        <f>IF(Table2[[#This Row],[Ship Mode]]=Introduction!$C$42,1,0)</f>
        <v>0</v>
      </c>
      <c r="N1934" s="41">
        <f>IF(Table2[[#This Row],[Ship Mode]]=Introduction!$C$44,1,0)</f>
        <v>0</v>
      </c>
      <c r="O1934" s="41">
        <f>IF(Table2[[#This Row],[Customer Segment]]=Introduction!$D$45,1,0)</f>
        <v>0</v>
      </c>
      <c r="P1934" s="41">
        <f>IF(Table2[[#This Row],[Customer Segment]]=Introduction!$D$42,1,0)</f>
        <v>0</v>
      </c>
      <c r="Q1934" s="41">
        <f>IF(Table2[[#This Row],[Customer Segment]]=Introduction!$D$44,1,0)</f>
        <v>0</v>
      </c>
      <c r="R1934" s="34">
        <v>20.54</v>
      </c>
      <c r="S1934"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-51.602356719202902</v>
      </c>
    </row>
    <row r="1935" spans="1:19" x14ac:dyDescent="0.2">
      <c r="A1935" s="1" t="s">
        <v>23</v>
      </c>
      <c r="B1935" s="1" t="s">
        <v>63</v>
      </c>
      <c r="C1935" s="1" t="s">
        <v>15</v>
      </c>
      <c r="D1935" s="39">
        <v>0.05</v>
      </c>
      <c r="E1935" s="39">
        <v>63.94</v>
      </c>
      <c r="F1935" s="39">
        <v>14.48</v>
      </c>
      <c r="G1935" s="39">
        <v>0.46</v>
      </c>
      <c r="H1935" s="39">
        <v>270.87430000000001</v>
      </c>
      <c r="I1935" s="42">
        <f>IF(Table2[[#This Row],[Order Priority]]=Introduction!$B$42,1,0)</f>
        <v>0</v>
      </c>
      <c r="J1935" s="42">
        <f>IF(Table2[[#This Row],[Order Priority]]=Introduction!$B$43,1,0)</f>
        <v>0</v>
      </c>
      <c r="K1935" s="42">
        <f>IF(Table2[[#This Row],[Order Priority]]=Introduction!$B$44,1,0)</f>
        <v>1</v>
      </c>
      <c r="L1935" s="42">
        <f>IF(Table2[[#This Row],[Order Priority]]=Introduction!$B$45,1,0)</f>
        <v>0</v>
      </c>
      <c r="M1935" s="42">
        <f>IF(Table2[[#This Row],[Ship Mode]]=Introduction!$C$42,1,0)</f>
        <v>0</v>
      </c>
      <c r="N1935" s="41">
        <f>IF(Table2[[#This Row],[Ship Mode]]=Introduction!$C$44,1,0)</f>
        <v>0</v>
      </c>
      <c r="O1935" s="41">
        <f>IF(Table2[[#This Row],[Customer Segment]]=Introduction!$D$45,1,0)</f>
        <v>0</v>
      </c>
      <c r="P1935" s="41">
        <f>IF(Table2[[#This Row],[Customer Segment]]=Introduction!$D$42,1,0)</f>
        <v>1</v>
      </c>
      <c r="Q1935" s="41">
        <f>IF(Table2[[#This Row],[Customer Segment]]=Introduction!$D$44,1,0)</f>
        <v>0</v>
      </c>
      <c r="R1935" s="1">
        <v>1336.35</v>
      </c>
      <c r="S1935"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832.82477315961467</v>
      </c>
    </row>
    <row r="1936" spans="1:19" x14ac:dyDescent="0.2">
      <c r="A1936" s="1" t="s">
        <v>23</v>
      </c>
      <c r="B1936" s="1" t="s">
        <v>63</v>
      </c>
      <c r="C1936" s="1" t="s">
        <v>15</v>
      </c>
      <c r="D1936" s="37">
        <v>0.05</v>
      </c>
      <c r="E1936" s="37">
        <v>63.94</v>
      </c>
      <c r="F1936" s="37">
        <v>14.48</v>
      </c>
      <c r="G1936" s="37">
        <v>0.46</v>
      </c>
      <c r="H1936" s="37">
        <v>219.54419999999999</v>
      </c>
      <c r="I1936" s="42">
        <f>IF(Table2[[#This Row],[Order Priority]]=Introduction!$B$42,1,0)</f>
        <v>0</v>
      </c>
      <c r="J1936" s="42">
        <f>IF(Table2[[#This Row],[Order Priority]]=Introduction!$B$43,1,0)</f>
        <v>0</v>
      </c>
      <c r="K1936" s="42">
        <f>IF(Table2[[#This Row],[Order Priority]]=Introduction!$B$44,1,0)</f>
        <v>1</v>
      </c>
      <c r="L1936" s="42">
        <f>IF(Table2[[#This Row],[Order Priority]]=Introduction!$B$45,1,0)</f>
        <v>0</v>
      </c>
      <c r="M1936" s="42">
        <f>IF(Table2[[#This Row],[Ship Mode]]=Introduction!$C$42,1,0)</f>
        <v>0</v>
      </c>
      <c r="N1936" s="41">
        <f>IF(Table2[[#This Row],[Ship Mode]]=Introduction!$C$44,1,0)</f>
        <v>0</v>
      </c>
      <c r="O1936" s="41">
        <f>IF(Table2[[#This Row],[Customer Segment]]=Introduction!$D$45,1,0)</f>
        <v>0</v>
      </c>
      <c r="P1936" s="41">
        <f>IF(Table2[[#This Row],[Customer Segment]]=Introduction!$D$42,1,0)</f>
        <v>1</v>
      </c>
      <c r="Q1936" s="41">
        <f>IF(Table2[[#This Row],[Customer Segment]]=Introduction!$D$44,1,0)</f>
        <v>0</v>
      </c>
      <c r="R1936" s="34">
        <v>318.18</v>
      </c>
      <c r="S1936"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780.26143042715569</v>
      </c>
    </row>
    <row r="1937" spans="1:19" x14ac:dyDescent="0.2">
      <c r="A1937" s="1" t="s">
        <v>46</v>
      </c>
      <c r="B1937" s="1" t="s">
        <v>14</v>
      </c>
      <c r="C1937" s="1" t="s">
        <v>15</v>
      </c>
      <c r="D1937" s="39">
        <v>7.0000000000000007E-2</v>
      </c>
      <c r="E1937" s="39">
        <v>11.29</v>
      </c>
      <c r="F1937" s="39">
        <v>5.03</v>
      </c>
      <c r="G1937" s="39">
        <v>0.59</v>
      </c>
      <c r="H1937" s="39">
        <v>-163.03</v>
      </c>
      <c r="I1937" s="42">
        <f>IF(Table2[[#This Row],[Order Priority]]=Introduction!$B$42,1,0)</f>
        <v>0</v>
      </c>
      <c r="J1937" s="42">
        <f>IF(Table2[[#This Row],[Order Priority]]=Introduction!$B$43,1,0)</f>
        <v>0</v>
      </c>
      <c r="K1937" s="42">
        <f>IF(Table2[[#This Row],[Order Priority]]=Introduction!$B$44,1,0)</f>
        <v>0</v>
      </c>
      <c r="L1937" s="42">
        <f>IF(Table2[[#This Row],[Order Priority]]=Introduction!$B$45,1,0)</f>
        <v>0</v>
      </c>
      <c r="M1937" s="42">
        <f>IF(Table2[[#This Row],[Ship Mode]]=Introduction!$C$42,1,0)</f>
        <v>0</v>
      </c>
      <c r="N1937" s="41">
        <f>IF(Table2[[#This Row],[Ship Mode]]=Introduction!$C$44,1,0)</f>
        <v>1</v>
      </c>
      <c r="O1937" s="41">
        <f>IF(Table2[[#This Row],[Customer Segment]]=Introduction!$D$45,1,0)</f>
        <v>0</v>
      </c>
      <c r="P1937" s="41">
        <f>IF(Table2[[#This Row],[Customer Segment]]=Introduction!$D$42,1,0)</f>
        <v>1</v>
      </c>
      <c r="Q1937" s="41">
        <f>IF(Table2[[#This Row],[Customer Segment]]=Introduction!$D$44,1,0)</f>
        <v>0</v>
      </c>
      <c r="R1937" s="1">
        <v>123.18</v>
      </c>
      <c r="S1937"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260.65600012521253</v>
      </c>
    </row>
    <row r="1938" spans="1:19" x14ac:dyDescent="0.2">
      <c r="A1938" s="1" t="s">
        <v>46</v>
      </c>
      <c r="B1938" s="1" t="s">
        <v>63</v>
      </c>
      <c r="C1938" s="1" t="s">
        <v>47</v>
      </c>
      <c r="D1938" s="37">
        <v>0.02</v>
      </c>
      <c r="E1938" s="37">
        <v>30.98</v>
      </c>
      <c r="F1938" s="37">
        <v>6.5</v>
      </c>
      <c r="G1938" s="37">
        <v>0.79</v>
      </c>
      <c r="H1938" s="37">
        <v>-44.624000000000002</v>
      </c>
      <c r="I1938" s="42">
        <f>IF(Table2[[#This Row],[Order Priority]]=Introduction!$B$42,1,0)</f>
        <v>0</v>
      </c>
      <c r="J1938" s="42">
        <f>IF(Table2[[#This Row],[Order Priority]]=Introduction!$B$43,1,0)</f>
        <v>0</v>
      </c>
      <c r="K1938" s="42">
        <f>IF(Table2[[#This Row],[Order Priority]]=Introduction!$B$44,1,0)</f>
        <v>0</v>
      </c>
      <c r="L1938" s="42">
        <f>IF(Table2[[#This Row],[Order Priority]]=Introduction!$B$45,1,0)</f>
        <v>0</v>
      </c>
      <c r="M1938" s="42">
        <f>IF(Table2[[#This Row],[Ship Mode]]=Introduction!$C$42,1,0)</f>
        <v>0</v>
      </c>
      <c r="N1938" s="41">
        <f>IF(Table2[[#This Row],[Ship Mode]]=Introduction!$C$44,1,0)</f>
        <v>0</v>
      </c>
      <c r="O1938" s="41">
        <f>IF(Table2[[#This Row],[Customer Segment]]=Introduction!$D$45,1,0)</f>
        <v>0</v>
      </c>
      <c r="P1938" s="41">
        <f>IF(Table2[[#This Row],[Customer Segment]]=Introduction!$D$42,1,0)</f>
        <v>0</v>
      </c>
      <c r="Q1938" s="41">
        <f>IF(Table2[[#This Row],[Customer Segment]]=Introduction!$D$44,1,0)</f>
        <v>1</v>
      </c>
      <c r="R1938" s="34">
        <v>552.89</v>
      </c>
      <c r="S1938" s="3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660.6665446952519</v>
      </c>
    </row>
    <row r="1939" spans="1:19" x14ac:dyDescent="0.2">
      <c r="A1939" s="3" t="s">
        <v>46</v>
      </c>
      <c r="B1939" s="3" t="s">
        <v>14</v>
      </c>
      <c r="C1939" s="3" t="s">
        <v>15</v>
      </c>
      <c r="D1939" s="40">
        <v>0.01</v>
      </c>
      <c r="E1939" s="40">
        <v>195.99</v>
      </c>
      <c r="F1939" s="40">
        <v>8.99</v>
      </c>
      <c r="G1939" s="40">
        <v>0.6</v>
      </c>
      <c r="H1939" s="40">
        <v>2653.7813999999998</v>
      </c>
      <c r="I1939" s="43">
        <f>IF(Table2[[#This Row],[Order Priority]]=Introduction!$B$42,1,0)</f>
        <v>0</v>
      </c>
      <c r="J1939" s="43">
        <f>IF(Table2[[#This Row],[Order Priority]]=Introduction!$B$43,1,0)</f>
        <v>0</v>
      </c>
      <c r="K1939" s="43">
        <f>IF(Table2[[#This Row],[Order Priority]]=Introduction!$B$44,1,0)</f>
        <v>0</v>
      </c>
      <c r="L1939" s="43">
        <f>IF(Table2[[#This Row],[Order Priority]]=Introduction!$B$45,1,0)</f>
        <v>0</v>
      </c>
      <c r="M1939" s="43">
        <f>IF(Table2[[#This Row],[Ship Mode]]=Introduction!$C$42,1,0)</f>
        <v>0</v>
      </c>
      <c r="N1939" s="45">
        <f>IF(Table2[[#This Row],[Ship Mode]]=Introduction!$C$44,1,0)</f>
        <v>1</v>
      </c>
      <c r="O1939" s="45">
        <f>IF(Table2[[#This Row],[Customer Segment]]=Introduction!$D$45,1,0)</f>
        <v>0</v>
      </c>
      <c r="P1939" s="45">
        <f>IF(Table2[[#This Row],[Customer Segment]]=Introduction!$D$42,1,0)</f>
        <v>1</v>
      </c>
      <c r="Q1939" s="45">
        <f>IF(Table2[[#This Row],[Customer Segment]]=Introduction!$D$44,1,0)</f>
        <v>0</v>
      </c>
      <c r="R1939" s="3">
        <v>3846.06</v>
      </c>
      <c r="S1939" s="46">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3881.2548415688252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22060-1D16-4BD0-9AC5-DFE073215210}">
  <dimension ref="A1:L22"/>
  <sheetViews>
    <sheetView zoomScale="90" zoomScaleNormal="90" workbookViewId="0">
      <selection activeCell="I10" sqref="I10"/>
    </sheetView>
  </sheetViews>
  <sheetFormatPr defaultRowHeight="14.25" x14ac:dyDescent="0.2"/>
  <cols>
    <col min="1" max="1" width="18" bestFit="1" customWidth="1"/>
    <col min="2" max="2" width="16.75" bestFit="1" customWidth="1"/>
    <col min="3" max="3" width="14.25" bestFit="1" customWidth="1"/>
    <col min="4" max="4" width="16.75" bestFit="1" customWidth="1"/>
    <col min="5" max="5" width="18.75" bestFit="1" customWidth="1"/>
    <col min="6" max="7" width="14.25" bestFit="1" customWidth="1"/>
  </cols>
  <sheetData>
    <row r="1" spans="1:12" x14ac:dyDescent="0.2">
      <c r="A1" s="28"/>
      <c r="B1" s="28" t="s">
        <v>2990</v>
      </c>
      <c r="C1" s="28" t="s">
        <v>2991</v>
      </c>
      <c r="D1" s="28" t="s">
        <v>2992</v>
      </c>
      <c r="E1" s="28" t="s">
        <v>2999</v>
      </c>
      <c r="F1" s="28" t="s">
        <v>3007</v>
      </c>
      <c r="G1" s="28" t="s">
        <v>3008</v>
      </c>
    </row>
    <row r="2" spans="1:12" x14ac:dyDescent="0.2">
      <c r="A2" t="s">
        <v>3274</v>
      </c>
      <c r="B2">
        <v>4.8858471074380315E-2</v>
      </c>
      <c r="C2">
        <v>108.03468491735593</v>
      </c>
      <c r="D2">
        <v>12.78327995867777</v>
      </c>
      <c r="E2">
        <v>0.5151859504132239</v>
      </c>
      <c r="F2">
        <v>111.0658056493544</v>
      </c>
      <c r="G2">
        <v>971.86196797520688</v>
      </c>
    </row>
    <row r="3" spans="1:12" x14ac:dyDescent="0.2">
      <c r="A3" t="s">
        <v>3275</v>
      </c>
      <c r="B3">
        <v>7.122781118058055E-4</v>
      </c>
      <c r="C3">
        <v>8.9735493777538231</v>
      </c>
      <c r="D3">
        <v>0.39294616403217991</v>
      </c>
      <c r="E3">
        <v>3.1148842963596118E-3</v>
      </c>
      <c r="F3">
        <v>25.826190460029181</v>
      </c>
      <c r="G3">
        <v>58.166979037112931</v>
      </c>
    </row>
    <row r="4" spans="1:12" x14ac:dyDescent="0.2">
      <c r="A4" t="s">
        <v>3276</v>
      </c>
      <c r="B4">
        <v>0.05</v>
      </c>
      <c r="C4">
        <v>20.99</v>
      </c>
      <c r="D4">
        <v>6.0950000000000006</v>
      </c>
      <c r="E4">
        <v>0.52500000000000002</v>
      </c>
      <c r="F4">
        <v>1.3002</v>
      </c>
      <c r="G4">
        <v>200.66</v>
      </c>
    </row>
    <row r="5" spans="1:12" x14ac:dyDescent="0.2">
      <c r="A5" t="s">
        <v>3277</v>
      </c>
      <c r="B5">
        <v>0.05</v>
      </c>
      <c r="C5">
        <v>6.48</v>
      </c>
      <c r="D5">
        <v>19.989999999999998</v>
      </c>
      <c r="E5">
        <v>0.37</v>
      </c>
      <c r="F5">
        <v>-35.04</v>
      </c>
      <c r="G5">
        <v>25.26</v>
      </c>
    </row>
    <row r="6" spans="1:12" ht="14.25" customHeight="1" x14ac:dyDescent="0.25">
      <c r="A6" t="s">
        <v>3278</v>
      </c>
      <c r="B6">
        <v>3.1340236919455443E-2</v>
      </c>
      <c r="C6">
        <v>394.8361726211682</v>
      </c>
      <c r="D6">
        <v>17.289631217415916</v>
      </c>
      <c r="E6">
        <v>0.13705490903982293</v>
      </c>
      <c r="F6">
        <v>1136.352380241284</v>
      </c>
      <c r="G6">
        <v>2559.3470776329691</v>
      </c>
      <c r="I6" s="65" t="s">
        <v>3292</v>
      </c>
      <c r="J6" s="65"/>
      <c r="K6" s="65"/>
      <c r="L6" s="65"/>
    </row>
    <row r="7" spans="1:12" ht="14.25" customHeight="1" x14ac:dyDescent="0.2">
      <c r="A7" t="s">
        <v>3279</v>
      </c>
      <c r="B7">
        <v>9.8221045016759793E-4</v>
      </c>
      <c r="C7">
        <v>155895.60321013295</v>
      </c>
      <c r="D7">
        <v>298.93134763424297</v>
      </c>
      <c r="E7">
        <v>1.8784048091914137E-2</v>
      </c>
      <c r="F7">
        <v>1291296.7320800317</v>
      </c>
      <c r="G7">
        <v>6550257.4637884181</v>
      </c>
    </row>
    <row r="8" spans="1:12" x14ac:dyDescent="0.2">
      <c r="A8" t="s">
        <v>3280</v>
      </c>
      <c r="B8">
        <v>-0.77652987913871874</v>
      </c>
      <c r="C8">
        <v>181.51121796118738</v>
      </c>
      <c r="D8">
        <v>10.548786789801813</v>
      </c>
      <c r="E8">
        <v>-0.68197187929232639</v>
      </c>
      <c r="F8">
        <v>69.375786333315901</v>
      </c>
      <c r="G8">
        <v>114.0521556881362</v>
      </c>
    </row>
    <row r="9" spans="1:12" x14ac:dyDescent="0.2">
      <c r="A9" t="s">
        <v>3281</v>
      </c>
      <c r="B9">
        <v>0.1515985818792768</v>
      </c>
      <c r="C9">
        <v>12.121554835412116</v>
      </c>
      <c r="D9">
        <v>2.7940314594152142</v>
      </c>
      <c r="E9">
        <v>0.55241679677444366</v>
      </c>
      <c r="F9">
        <v>-2.6813647797425024</v>
      </c>
      <c r="G9">
        <v>8.6320555828885936</v>
      </c>
    </row>
    <row r="10" spans="1:12" x14ac:dyDescent="0.2">
      <c r="A10" t="s">
        <v>3282</v>
      </c>
      <c r="B10">
        <v>0.21</v>
      </c>
      <c r="C10">
        <v>6781.88</v>
      </c>
      <c r="D10">
        <v>164.23999999999998</v>
      </c>
      <c r="E10">
        <v>0.5</v>
      </c>
      <c r="F10">
        <v>25705.063600000001</v>
      </c>
      <c r="G10">
        <v>45735.08</v>
      </c>
    </row>
    <row r="11" spans="1:12" x14ac:dyDescent="0.2">
      <c r="A11" t="s">
        <v>3283</v>
      </c>
      <c r="B11">
        <v>0</v>
      </c>
      <c r="C11">
        <v>1.1399999999999999</v>
      </c>
      <c r="D11">
        <v>0.49</v>
      </c>
      <c r="E11">
        <v>0.35</v>
      </c>
      <c r="F11">
        <v>-16476.838</v>
      </c>
      <c r="G11">
        <v>2.25</v>
      </c>
    </row>
    <row r="12" spans="1:12" x14ac:dyDescent="0.2">
      <c r="A12" t="s">
        <v>3284</v>
      </c>
      <c r="B12">
        <v>0.21</v>
      </c>
      <c r="C12">
        <v>6783.02</v>
      </c>
      <c r="D12">
        <v>164.73</v>
      </c>
      <c r="E12">
        <v>0.85</v>
      </c>
      <c r="F12">
        <v>9228.2255999999998</v>
      </c>
      <c r="G12">
        <v>45737.33</v>
      </c>
    </row>
    <row r="13" spans="1:12" x14ac:dyDescent="0.2">
      <c r="A13" t="s">
        <v>3285</v>
      </c>
      <c r="B13">
        <v>94.590000000000288</v>
      </c>
      <c r="C13">
        <v>209155.15000000107</v>
      </c>
      <c r="D13">
        <v>24748.430000000164</v>
      </c>
      <c r="E13">
        <v>997.40000000000157</v>
      </c>
      <c r="F13">
        <v>215023.39973715012</v>
      </c>
      <c r="G13">
        <v>1881524.7700000005</v>
      </c>
    </row>
    <row r="14" spans="1:12" x14ac:dyDescent="0.2">
      <c r="A14" t="s">
        <v>3286</v>
      </c>
      <c r="B14">
        <v>1936</v>
      </c>
      <c r="C14">
        <v>1936</v>
      </c>
      <c r="D14">
        <v>1936</v>
      </c>
      <c r="E14">
        <v>1936</v>
      </c>
      <c r="F14">
        <v>1936</v>
      </c>
      <c r="G14">
        <v>1936</v>
      </c>
    </row>
    <row r="15" spans="1:12" x14ac:dyDescent="0.2">
      <c r="A15" t="s">
        <v>3287</v>
      </c>
      <c r="B15">
        <v>0.1</v>
      </c>
      <c r="C15">
        <v>1270.99</v>
      </c>
      <c r="D15">
        <v>70.2</v>
      </c>
      <c r="E15">
        <v>0.83</v>
      </c>
      <c r="F15">
        <v>3985.3089</v>
      </c>
      <c r="G15">
        <v>9580</v>
      </c>
    </row>
    <row r="16" spans="1:12" ht="15" thickBot="1" x14ac:dyDescent="0.25">
      <c r="A16" s="27" t="s">
        <v>3288</v>
      </c>
      <c r="B16" s="27">
        <v>0</v>
      </c>
      <c r="C16" s="27">
        <v>1.76</v>
      </c>
      <c r="D16" s="27">
        <v>0.5</v>
      </c>
      <c r="E16" s="27">
        <v>0.35</v>
      </c>
      <c r="F16" s="27">
        <v>-1764.29</v>
      </c>
      <c r="G16" s="27">
        <v>7.2</v>
      </c>
    </row>
    <row r="18" spans="1:7" x14ac:dyDescent="0.2">
      <c r="A18" t="s">
        <v>3289</v>
      </c>
      <c r="B18">
        <f>B15-B16</f>
        <v>0.1</v>
      </c>
      <c r="C18">
        <f t="shared" ref="C18:G18" si="0">C15-C16</f>
        <v>1269.23</v>
      </c>
      <c r="D18">
        <f t="shared" si="0"/>
        <v>69.7</v>
      </c>
      <c r="E18">
        <f t="shared" si="0"/>
        <v>0.48</v>
      </c>
      <c r="F18">
        <f t="shared" si="0"/>
        <v>5749.5989</v>
      </c>
      <c r="G18">
        <f t="shared" si="0"/>
        <v>9572.7999999999993</v>
      </c>
    </row>
    <row r="19" spans="1:7" x14ac:dyDescent="0.2">
      <c r="A19" t="s">
        <v>3290</v>
      </c>
      <c r="B19">
        <f>B$15+(1.5*B$18)</f>
        <v>0.25</v>
      </c>
      <c r="C19">
        <f t="shared" ref="C19:G19" si="1">C$15+(1.5*C$18)</f>
        <v>3174.835</v>
      </c>
      <c r="D19">
        <f t="shared" si="1"/>
        <v>174.75</v>
      </c>
      <c r="E19">
        <f t="shared" si="1"/>
        <v>1.5499999999999998</v>
      </c>
      <c r="F19">
        <f t="shared" si="1"/>
        <v>12609.707249999999</v>
      </c>
      <c r="G19">
        <f t="shared" si="1"/>
        <v>23939.199999999997</v>
      </c>
    </row>
    <row r="20" spans="1:7" x14ac:dyDescent="0.2">
      <c r="A20" t="s">
        <v>3291</v>
      </c>
      <c r="B20">
        <f>B$16-(1.5*B$18)</f>
        <v>-0.15000000000000002</v>
      </c>
      <c r="C20">
        <f t="shared" ref="C20:G20" si="2">C$16-(1.5*C$18)</f>
        <v>-1902.085</v>
      </c>
      <c r="D20">
        <f t="shared" si="2"/>
        <v>-104.05000000000001</v>
      </c>
      <c r="E20">
        <f t="shared" si="2"/>
        <v>-0.37</v>
      </c>
      <c r="F20">
        <f t="shared" si="2"/>
        <v>-10388.68835</v>
      </c>
      <c r="G20">
        <f t="shared" si="2"/>
        <v>-14351.999999999998</v>
      </c>
    </row>
    <row r="22" spans="1:7" x14ac:dyDescent="0.2">
      <c r="B22" t="str">
        <f>IF(AND(B$19&gt;B$12,B$20&lt;B$11),"No Outliers found", "Outliers Found")</f>
        <v>No Outliers found</v>
      </c>
      <c r="C22" t="str">
        <f t="shared" ref="C22:G22" si="3">IF(AND(C$19&gt;C$12,C$20&lt;C$11),"No Outliers found", "Outliers Found")</f>
        <v>Outliers Found</v>
      </c>
      <c r="D22" t="str">
        <f t="shared" si="3"/>
        <v>No Outliers found</v>
      </c>
      <c r="E22" t="str">
        <f t="shared" si="3"/>
        <v>No Outliers found</v>
      </c>
      <c r="F22" t="str">
        <f t="shared" si="3"/>
        <v>Outliers Found</v>
      </c>
      <c r="G22" t="str">
        <f t="shared" si="3"/>
        <v>Outliers Found</v>
      </c>
    </row>
  </sheetData>
  <mergeCells count="1">
    <mergeCell ref="I6:L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A06FF-6B5A-4DA4-947F-087CB567C2AB}">
  <dimension ref="A1:P31"/>
  <sheetViews>
    <sheetView topLeftCell="A7" zoomScale="90" zoomScaleNormal="90" workbookViewId="0">
      <selection activeCell="B17" sqref="B17"/>
    </sheetView>
  </sheetViews>
  <sheetFormatPr defaultRowHeight="14.25" x14ac:dyDescent="0.2"/>
  <cols>
    <col min="1" max="1" width="19.375" bestFit="1" customWidth="1"/>
    <col min="2" max="2" width="12.5" bestFit="1" customWidth="1"/>
    <col min="3" max="3" width="13.875" bestFit="1" customWidth="1"/>
    <col min="4" max="4" width="12.5" bestFit="1" customWidth="1"/>
    <col min="5" max="5" width="12.25" bestFit="1" customWidth="1"/>
    <col min="6" max="6" width="13" bestFit="1" customWidth="1"/>
    <col min="7" max="7" width="11.875" bestFit="1" customWidth="1"/>
    <col min="8" max="9" width="12.5" bestFit="1" customWidth="1"/>
  </cols>
  <sheetData>
    <row r="1" spans="1:12" x14ac:dyDescent="0.2">
      <c r="A1" t="s">
        <v>3302</v>
      </c>
    </row>
    <row r="2" spans="1:12" ht="15" thickBot="1" x14ac:dyDescent="0.25"/>
    <row r="3" spans="1:12" x14ac:dyDescent="0.2">
      <c r="A3" s="36" t="s">
        <v>3303</v>
      </c>
      <c r="B3" s="36"/>
    </row>
    <row r="4" spans="1:12" x14ac:dyDescent="0.2">
      <c r="A4" t="s">
        <v>3304</v>
      </c>
      <c r="B4">
        <v>0.67377450504788361</v>
      </c>
    </row>
    <row r="5" spans="1:12" x14ac:dyDescent="0.2">
      <c r="A5" t="s">
        <v>3305</v>
      </c>
      <c r="B5">
        <v>0.45397208365252056</v>
      </c>
    </row>
    <row r="6" spans="1:12" x14ac:dyDescent="0.2">
      <c r="A6" t="s">
        <v>3306</v>
      </c>
      <c r="B6">
        <v>0.44999270269007147</v>
      </c>
    </row>
    <row r="7" spans="1:12" x14ac:dyDescent="0.2">
      <c r="A7" t="s">
        <v>3275</v>
      </c>
      <c r="B7">
        <v>1898.0751840594889</v>
      </c>
    </row>
    <row r="8" spans="1:12" ht="15" thickBot="1" x14ac:dyDescent="0.25">
      <c r="A8" s="27" t="s">
        <v>3307</v>
      </c>
      <c r="B8" s="27">
        <v>1936</v>
      </c>
    </row>
    <row r="10" spans="1:12" ht="15" thickBot="1" x14ac:dyDescent="0.25">
      <c r="A10" t="s">
        <v>3308</v>
      </c>
    </row>
    <row r="11" spans="1:12" x14ac:dyDescent="0.2">
      <c r="A11" s="28"/>
      <c r="B11" s="28" t="s">
        <v>3313</v>
      </c>
      <c r="C11" s="28" t="s">
        <v>3314</v>
      </c>
      <c r="D11" s="28" t="s">
        <v>3315</v>
      </c>
      <c r="E11" s="28" t="s">
        <v>3316</v>
      </c>
      <c r="F11" s="28" t="s">
        <v>3317</v>
      </c>
      <c r="H11" s="66" t="s">
        <v>3325</v>
      </c>
      <c r="I11" s="66"/>
      <c r="J11" s="66"/>
      <c r="K11" s="66"/>
      <c r="L11" s="66"/>
    </row>
    <row r="12" spans="1:12" x14ac:dyDescent="0.2">
      <c r="A12" t="s">
        <v>3309</v>
      </c>
      <c r="B12">
        <v>14</v>
      </c>
      <c r="C12">
        <v>5753981846.6887455</v>
      </c>
      <c r="D12">
        <v>410998703.33491039</v>
      </c>
      <c r="E12">
        <v>114.08108143863791</v>
      </c>
      <c r="F12">
        <v>3.8674878106972384E-240</v>
      </c>
    </row>
    <row r="13" spans="1:12" x14ac:dyDescent="0.2">
      <c r="A13" t="s">
        <v>3310</v>
      </c>
      <c r="B13">
        <v>1921</v>
      </c>
      <c r="C13">
        <v>6920766345.7418709</v>
      </c>
      <c r="D13">
        <v>3602689.4043424628</v>
      </c>
    </row>
    <row r="14" spans="1:12" ht="15" thickBot="1" x14ac:dyDescent="0.25">
      <c r="A14" s="27" t="s">
        <v>3311</v>
      </c>
      <c r="B14" s="27">
        <v>1935</v>
      </c>
      <c r="C14" s="27">
        <v>12674748192.430616</v>
      </c>
      <c r="D14" s="27"/>
      <c r="E14" s="27"/>
      <c r="F14" s="27"/>
    </row>
    <row r="15" spans="1:12" ht="15" thickBot="1" x14ac:dyDescent="0.25"/>
    <row r="16" spans="1:12" x14ac:dyDescent="0.2">
      <c r="A16" s="28"/>
      <c r="B16" s="28" t="s">
        <v>3318</v>
      </c>
      <c r="C16" s="28" t="s">
        <v>3275</v>
      </c>
      <c r="D16" s="28" t="s">
        <v>3319</v>
      </c>
      <c r="E16" s="28" t="s">
        <v>3320</v>
      </c>
      <c r="F16" s="28" t="s">
        <v>3321</v>
      </c>
      <c r="G16" s="28" t="s">
        <v>3322</v>
      </c>
      <c r="H16" s="28" t="s">
        <v>3323</v>
      </c>
      <c r="I16" s="28" t="s">
        <v>3324</v>
      </c>
    </row>
    <row r="17" spans="1:16" x14ac:dyDescent="0.2">
      <c r="A17" t="s">
        <v>3312</v>
      </c>
      <c r="B17">
        <v>-244.21644614630134</v>
      </c>
      <c r="C17">
        <v>243.7515260995585</v>
      </c>
      <c r="D17">
        <v>-1.0019073523525466</v>
      </c>
      <c r="E17">
        <v>0.31651452567915977</v>
      </c>
      <c r="F17">
        <v>-722.26185735489162</v>
      </c>
      <c r="G17">
        <v>233.828965062289</v>
      </c>
      <c r="H17">
        <v>-722.26185735489162</v>
      </c>
      <c r="I17">
        <v>233.828965062289</v>
      </c>
    </row>
    <row r="18" spans="1:16" ht="14.25" customHeight="1" x14ac:dyDescent="0.2">
      <c r="A18" t="s">
        <v>2990</v>
      </c>
      <c r="B18">
        <v>-660.83890771207575</v>
      </c>
      <c r="C18">
        <v>1385.7338737568425</v>
      </c>
      <c r="D18">
        <v>-0.47688731597538653</v>
      </c>
      <c r="E18">
        <v>0.63349660760469562</v>
      </c>
      <c r="F18">
        <v>-3378.5397160146767</v>
      </c>
      <c r="G18">
        <v>2056.8619005905248</v>
      </c>
      <c r="H18">
        <v>-3378.5397160146767</v>
      </c>
      <c r="I18">
        <v>2056.8619005905248</v>
      </c>
      <c r="K18" s="67" t="s">
        <v>3326</v>
      </c>
      <c r="L18" s="67"/>
      <c r="M18" s="67"/>
      <c r="N18" s="67"/>
      <c r="O18" s="67"/>
      <c r="P18" s="67"/>
    </row>
    <row r="19" spans="1:16" x14ac:dyDescent="0.2">
      <c r="A19" s="44" t="s">
        <v>2991</v>
      </c>
      <c r="B19">
        <v>3.1331755989187564</v>
      </c>
      <c r="C19">
        <v>0.11479511965778452</v>
      </c>
      <c r="D19">
        <v>27.293630672271252</v>
      </c>
      <c r="E19" s="44">
        <v>6.8359702216749061E-139</v>
      </c>
      <c r="F19">
        <v>2.908039448759308</v>
      </c>
      <c r="G19">
        <v>3.3583117490782048</v>
      </c>
      <c r="H19">
        <v>2.908039448759308</v>
      </c>
      <c r="I19">
        <v>3.3583117490782048</v>
      </c>
      <c r="K19" s="67"/>
      <c r="L19" s="67"/>
      <c r="M19" s="67"/>
      <c r="N19" s="67"/>
      <c r="O19" s="67"/>
      <c r="P19" s="67"/>
    </row>
    <row r="20" spans="1:16" x14ac:dyDescent="0.2">
      <c r="A20" s="44" t="s">
        <v>2992</v>
      </c>
      <c r="B20">
        <v>27.639345080515426</v>
      </c>
      <c r="C20">
        <v>3.7242778670698766</v>
      </c>
      <c r="D20">
        <v>7.4213971317508154</v>
      </c>
      <c r="E20" s="44">
        <v>1.7313393024787623E-13</v>
      </c>
      <c r="F20">
        <v>20.335292577101395</v>
      </c>
      <c r="G20">
        <v>34.94339758392946</v>
      </c>
      <c r="H20">
        <v>20.335292577101395</v>
      </c>
      <c r="I20">
        <v>34.94339758392946</v>
      </c>
    </row>
    <row r="21" spans="1:16" x14ac:dyDescent="0.2">
      <c r="A21" s="44" t="s">
        <v>2999</v>
      </c>
      <c r="B21">
        <v>831.18386418754744</v>
      </c>
      <c r="C21">
        <v>340.47342267153664</v>
      </c>
      <c r="D21">
        <v>2.4412591669142163</v>
      </c>
      <c r="E21" s="44">
        <v>1.4725868150746746E-2</v>
      </c>
      <c r="F21">
        <v>163.44750187188311</v>
      </c>
      <c r="G21">
        <v>1498.9202265032118</v>
      </c>
      <c r="H21">
        <v>163.44750187188311</v>
      </c>
      <c r="I21">
        <v>1498.9202265032118</v>
      </c>
    </row>
    <row r="22" spans="1:16" x14ac:dyDescent="0.2">
      <c r="A22" s="44" t="s">
        <v>3007</v>
      </c>
      <c r="B22">
        <v>1.0240257223823639</v>
      </c>
      <c r="C22">
        <v>3.9011314471675981E-2</v>
      </c>
      <c r="D22">
        <v>26.249454453165221</v>
      </c>
      <c r="E22" s="44">
        <v>4.876525213639374E-130</v>
      </c>
      <c r="F22">
        <v>0.94751674552868526</v>
      </c>
      <c r="G22">
        <v>1.1005346992360425</v>
      </c>
      <c r="H22">
        <v>0.94751674552868526</v>
      </c>
      <c r="I22">
        <v>1.1005346992360425</v>
      </c>
    </row>
    <row r="23" spans="1:16" x14ac:dyDescent="0.2">
      <c r="A23" t="s">
        <v>3293</v>
      </c>
      <c r="B23">
        <v>88.982010825293585</v>
      </c>
      <c r="C23">
        <v>136.39287452464956</v>
      </c>
      <c r="D23">
        <v>0.65239486399425028</v>
      </c>
      <c r="E23">
        <v>0.51422453233633481</v>
      </c>
      <c r="F23">
        <v>-178.51164893307242</v>
      </c>
      <c r="G23">
        <v>356.47567058365956</v>
      </c>
      <c r="H23">
        <v>-178.51164893307242</v>
      </c>
      <c r="I23">
        <v>356.47567058365956</v>
      </c>
    </row>
    <row r="24" spans="1:16" x14ac:dyDescent="0.2">
      <c r="A24" t="s">
        <v>3294</v>
      </c>
      <c r="B24">
        <v>-203.51767318893363</v>
      </c>
      <c r="C24">
        <v>136.38322804882193</v>
      </c>
      <c r="D24">
        <v>-1.4922485418520757</v>
      </c>
      <c r="E24">
        <v>0.13579820228853914</v>
      </c>
      <c r="F24">
        <v>-470.99241428214282</v>
      </c>
      <c r="G24">
        <v>63.95706790427559</v>
      </c>
      <c r="H24">
        <v>-470.99241428214282</v>
      </c>
      <c r="I24">
        <v>63.95706790427559</v>
      </c>
    </row>
    <row r="25" spans="1:16" x14ac:dyDescent="0.2">
      <c r="A25" t="s">
        <v>3295</v>
      </c>
      <c r="B25">
        <v>-121.260887525134</v>
      </c>
      <c r="C25">
        <v>135.80299603106752</v>
      </c>
      <c r="D25">
        <v>-0.89291761646696854</v>
      </c>
      <c r="E25">
        <v>0.37201313342260278</v>
      </c>
      <c r="F25">
        <v>-387.59767777978925</v>
      </c>
      <c r="G25">
        <v>145.07590272952123</v>
      </c>
      <c r="H25">
        <v>-387.59767777978925</v>
      </c>
      <c r="I25">
        <v>145.07590272952123</v>
      </c>
    </row>
    <row r="26" spans="1:16" x14ac:dyDescent="0.2">
      <c r="A26" t="s">
        <v>3296</v>
      </c>
      <c r="B26">
        <v>-188.26609336849683</v>
      </c>
      <c r="C26">
        <v>137.42182294174816</v>
      </c>
      <c r="D26">
        <v>-1.3699868720872745</v>
      </c>
      <c r="E26">
        <v>0.17085109411974797</v>
      </c>
      <c r="F26">
        <v>-457.77772641726767</v>
      </c>
      <c r="G26">
        <v>81.245539680273993</v>
      </c>
      <c r="H26">
        <v>-457.77772641726767</v>
      </c>
      <c r="I26">
        <v>81.245539680273993</v>
      </c>
    </row>
    <row r="27" spans="1:16" x14ac:dyDescent="0.2">
      <c r="A27" t="s">
        <v>3297</v>
      </c>
      <c r="B27">
        <v>278.64827323511798</v>
      </c>
      <c r="C27">
        <v>212.31227935936454</v>
      </c>
      <c r="D27">
        <v>1.3124453944723171</v>
      </c>
      <c r="E27">
        <v>0.18952668446934906</v>
      </c>
      <c r="F27">
        <v>-137.7384978143715</v>
      </c>
      <c r="G27">
        <v>695.03504428460747</v>
      </c>
      <c r="H27">
        <v>-137.7384978143715</v>
      </c>
      <c r="I27">
        <v>695.03504428460747</v>
      </c>
    </row>
    <row r="28" spans="1:16" x14ac:dyDescent="0.2">
      <c r="A28" t="s">
        <v>3298</v>
      </c>
      <c r="B28">
        <v>82.215885796581347</v>
      </c>
      <c r="C28">
        <v>133.36705027334963</v>
      </c>
      <c r="D28">
        <v>0.61646325406516334</v>
      </c>
      <c r="E28">
        <v>0.53766186125350579</v>
      </c>
      <c r="F28">
        <v>-179.34352845528963</v>
      </c>
      <c r="G28">
        <v>343.77530004845232</v>
      </c>
      <c r="H28">
        <v>-179.34352845528963</v>
      </c>
      <c r="I28">
        <v>343.77530004845232</v>
      </c>
    </row>
    <row r="29" spans="1:16" x14ac:dyDescent="0.2">
      <c r="A29" t="s">
        <v>3299</v>
      </c>
      <c r="B29">
        <v>-9.0365961161081039</v>
      </c>
      <c r="C29">
        <v>121.71186545477492</v>
      </c>
      <c r="D29">
        <v>-7.4245810647490862E-2</v>
      </c>
      <c r="E29">
        <v>0.94082252491642238</v>
      </c>
      <c r="F29">
        <v>-247.73786581206792</v>
      </c>
      <c r="G29">
        <v>229.66467357985169</v>
      </c>
      <c r="H29">
        <v>-247.73786581206792</v>
      </c>
      <c r="I29">
        <v>229.66467357985169</v>
      </c>
    </row>
    <row r="30" spans="1:16" x14ac:dyDescent="0.2">
      <c r="A30" t="s">
        <v>3301</v>
      </c>
      <c r="B30">
        <v>-28.935740602663778</v>
      </c>
      <c r="C30">
        <v>119.35715743259769</v>
      </c>
      <c r="D30">
        <v>-0.24242987370911637</v>
      </c>
      <c r="E30">
        <v>0.80847296789687295</v>
      </c>
      <c r="F30">
        <v>-263.01895771552665</v>
      </c>
      <c r="G30">
        <v>205.14747651019911</v>
      </c>
      <c r="H30">
        <v>-263.01895771552665</v>
      </c>
      <c r="I30">
        <v>205.14747651019911</v>
      </c>
    </row>
    <row r="31" spans="1:16" ht="15" thickBot="1" x14ac:dyDescent="0.25">
      <c r="A31" s="27" t="s">
        <v>3300</v>
      </c>
      <c r="B31" s="27">
        <v>30.439117045369496</v>
      </c>
      <c r="C31" s="27">
        <v>114.46264301573667</v>
      </c>
      <c r="D31" s="27">
        <v>0.26593057999879166</v>
      </c>
      <c r="E31" s="27">
        <v>0.79032121049086579</v>
      </c>
      <c r="F31" s="27">
        <v>-194.04498003523963</v>
      </c>
      <c r="G31" s="27">
        <v>254.92321412597863</v>
      </c>
      <c r="H31" s="27">
        <v>-194.04498003523963</v>
      </c>
      <c r="I31" s="27">
        <v>254.92321412597863</v>
      </c>
    </row>
  </sheetData>
  <mergeCells count="2">
    <mergeCell ref="H11:L11"/>
    <mergeCell ref="K18:P1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77BF-433F-4CF6-ACAA-71067B278586}">
  <dimension ref="A1:Z1937"/>
  <sheetViews>
    <sheetView zoomScale="90" zoomScaleNormal="90" workbookViewId="0">
      <pane ySplit="1" topLeftCell="A2" activePane="bottomLeft" state="frozen"/>
      <selection activeCell="L1" sqref="L1"/>
      <selection pane="bottomLeft" activeCell="R2" sqref="R2"/>
    </sheetView>
  </sheetViews>
  <sheetFormatPr defaultRowHeight="14.25" x14ac:dyDescent="0.2"/>
  <cols>
    <col min="1" max="1" width="15" bestFit="1" customWidth="1"/>
    <col min="2" max="2" width="27.5" bestFit="1" customWidth="1"/>
    <col min="3" max="3" width="16.25" bestFit="1" customWidth="1"/>
    <col min="4" max="4" width="11.125" bestFit="1" customWidth="1"/>
    <col min="5" max="5" width="12.125" bestFit="1" customWidth="1"/>
    <col min="6" max="6" width="15.625" bestFit="1" customWidth="1"/>
    <col min="7" max="7" width="14.25" bestFit="1" customWidth="1"/>
    <col min="8" max="8" width="20.875" bestFit="1" customWidth="1"/>
    <col min="9" max="9" width="19.375" bestFit="1" customWidth="1"/>
    <col min="10" max="10" width="30.375" bestFit="1" customWidth="1"/>
    <col min="11" max="11" width="20" bestFit="1" customWidth="1"/>
    <col min="12" max="12" width="92.75" bestFit="1" customWidth="1"/>
    <col min="13" max="13" width="22.625" bestFit="1" customWidth="1"/>
    <col min="14" max="14" width="12.5" bestFit="1" customWidth="1"/>
    <col min="15" max="15" width="9.375" customWidth="1"/>
    <col min="16" max="16" width="19" bestFit="1" customWidth="1"/>
    <col min="17" max="17" width="19.375" bestFit="1" customWidth="1"/>
    <col min="18" max="18" width="14" bestFit="1" customWidth="1"/>
    <col min="19" max="19" width="13.375" style="47" bestFit="1" customWidth="1"/>
    <col min="20" max="20" width="11.625" style="47" customWidth="1"/>
    <col min="21" max="21" width="12.5" bestFit="1" customWidth="1"/>
    <col min="22" max="22" width="15.625" bestFit="1" customWidth="1"/>
    <col min="23" max="23" width="8.875" customWidth="1"/>
    <col min="24" max="24" width="11.25" bestFit="1" customWidth="1"/>
    <col min="25" max="25" width="11.375" bestFit="1" customWidth="1"/>
    <col min="26" max="26" width="12.5" bestFit="1" customWidth="1"/>
  </cols>
  <sheetData>
    <row r="1" spans="1:26" ht="15" x14ac:dyDescent="0.25">
      <c r="A1" s="29" t="s">
        <v>2987</v>
      </c>
      <c r="B1" s="29" t="s">
        <v>2988</v>
      </c>
      <c r="C1" s="29" t="s">
        <v>2989</v>
      </c>
      <c r="D1" s="29" t="s">
        <v>2990</v>
      </c>
      <c r="E1" s="29" t="s">
        <v>2991</v>
      </c>
      <c r="F1" s="29" t="s">
        <v>2992</v>
      </c>
      <c r="G1" s="29" t="s">
        <v>2993</v>
      </c>
      <c r="H1" s="29" t="s">
        <v>2994</v>
      </c>
      <c r="I1" s="29" t="s">
        <v>2995</v>
      </c>
      <c r="J1" s="29" t="s">
        <v>2996</v>
      </c>
      <c r="K1" s="29" t="s">
        <v>2997</v>
      </c>
      <c r="L1" s="29" t="s">
        <v>2998</v>
      </c>
      <c r="M1" s="29" t="s">
        <v>2999</v>
      </c>
      <c r="N1" s="29" t="s">
        <v>3000</v>
      </c>
      <c r="O1" s="29" t="s">
        <v>3001</v>
      </c>
      <c r="P1" s="29" t="s">
        <v>3002</v>
      </c>
      <c r="Q1" s="29" t="s">
        <v>3003</v>
      </c>
      <c r="R1" s="29" t="s">
        <v>3004</v>
      </c>
      <c r="S1" s="31" t="s">
        <v>3005</v>
      </c>
      <c r="T1" s="31" t="s">
        <v>3006</v>
      </c>
      <c r="U1" s="29" t="s">
        <v>3007</v>
      </c>
      <c r="V1" s="29" t="s">
        <v>3268</v>
      </c>
      <c r="W1" s="29" t="s">
        <v>3008</v>
      </c>
      <c r="X1" s="29" t="s">
        <v>3009</v>
      </c>
      <c r="Y1" s="29" t="s">
        <v>3010</v>
      </c>
      <c r="Z1" s="29" t="s">
        <v>3327</v>
      </c>
    </row>
    <row r="2" spans="1:26" x14ac:dyDescent="0.2">
      <c r="A2" s="30">
        <v>1552</v>
      </c>
      <c r="B2" s="30" t="s">
        <v>0</v>
      </c>
      <c r="C2" s="30" t="s">
        <v>1</v>
      </c>
      <c r="D2" s="30">
        <v>0.01</v>
      </c>
      <c r="E2" s="30">
        <v>348.21</v>
      </c>
      <c r="F2" s="30">
        <v>40.19</v>
      </c>
      <c r="G2" s="30" t="s">
        <v>2</v>
      </c>
      <c r="H2" s="30" t="s">
        <v>3</v>
      </c>
      <c r="I2" s="30" t="s">
        <v>4</v>
      </c>
      <c r="J2" s="30" t="s">
        <v>5</v>
      </c>
      <c r="K2" s="30" t="s">
        <v>6</v>
      </c>
      <c r="L2" s="30" t="s">
        <v>7</v>
      </c>
      <c r="M2" s="30">
        <v>0.62</v>
      </c>
      <c r="N2" s="30" t="s">
        <v>8</v>
      </c>
      <c r="O2" s="30" t="s">
        <v>9</v>
      </c>
      <c r="P2" s="30" t="s">
        <v>10</v>
      </c>
      <c r="Q2" s="30" t="s">
        <v>11</v>
      </c>
      <c r="R2" s="30">
        <v>39056</v>
      </c>
      <c r="S2" s="32">
        <v>42005</v>
      </c>
      <c r="T2" s="32">
        <v>42008</v>
      </c>
      <c r="U2" s="54">
        <v>-337.09199999999998</v>
      </c>
      <c r="V2" s="30">
        <v>2</v>
      </c>
      <c r="W2" s="30">
        <v>723.54</v>
      </c>
      <c r="X2" s="30">
        <v>87486</v>
      </c>
      <c r="Y2" s="30" t="s">
        <v>3215</v>
      </c>
      <c r="Z2" s="30">
        <v>2479.740323793259</v>
      </c>
    </row>
    <row r="3" spans="1:26" x14ac:dyDescent="0.2">
      <c r="A3" s="30">
        <v>2124</v>
      </c>
      <c r="B3" s="30" t="s">
        <v>12</v>
      </c>
      <c r="C3" s="30" t="s">
        <v>13</v>
      </c>
      <c r="D3" s="30">
        <v>0.04</v>
      </c>
      <c r="E3" s="30">
        <v>45.19</v>
      </c>
      <c r="F3" s="30">
        <v>1.99</v>
      </c>
      <c r="G3" s="30" t="s">
        <v>14</v>
      </c>
      <c r="H3" s="30" t="s">
        <v>15</v>
      </c>
      <c r="I3" s="30" t="s">
        <v>16</v>
      </c>
      <c r="J3" s="30" t="s">
        <v>17</v>
      </c>
      <c r="K3" s="30" t="s">
        <v>18</v>
      </c>
      <c r="L3" s="30" t="s">
        <v>19</v>
      </c>
      <c r="M3" s="30">
        <v>0.55000000000000004</v>
      </c>
      <c r="N3" s="30" t="s">
        <v>8</v>
      </c>
      <c r="O3" s="30" t="s">
        <v>9</v>
      </c>
      <c r="P3" s="30" t="s">
        <v>20</v>
      </c>
      <c r="Q3" s="30" t="s">
        <v>21</v>
      </c>
      <c r="R3" s="30">
        <v>72301</v>
      </c>
      <c r="S3" s="32">
        <v>42005</v>
      </c>
      <c r="T3" s="32">
        <v>42006</v>
      </c>
      <c r="U3" s="53">
        <v>-61.194000000000003</v>
      </c>
      <c r="V3" s="30">
        <v>13</v>
      </c>
      <c r="W3" s="30">
        <v>609.09</v>
      </c>
      <c r="X3" s="30">
        <v>89665</v>
      </c>
      <c r="Y3" s="30" t="s">
        <v>3215</v>
      </c>
      <c r="Z3" s="30">
        <v>170.18986682324859</v>
      </c>
    </row>
    <row r="4" spans="1:26" x14ac:dyDescent="0.2">
      <c r="A4" s="30">
        <v>1418</v>
      </c>
      <c r="B4" s="30" t="s">
        <v>22</v>
      </c>
      <c r="C4" s="30" t="s">
        <v>23</v>
      </c>
      <c r="D4" s="30">
        <v>7.0000000000000007E-2</v>
      </c>
      <c r="E4" s="30">
        <v>4.84</v>
      </c>
      <c r="F4" s="30">
        <v>0.71</v>
      </c>
      <c r="G4" s="30" t="s">
        <v>14</v>
      </c>
      <c r="H4" s="30" t="s">
        <v>3</v>
      </c>
      <c r="I4" s="30" t="s">
        <v>24</v>
      </c>
      <c r="J4" s="30" t="s">
        <v>25</v>
      </c>
      <c r="K4" s="30" t="s">
        <v>26</v>
      </c>
      <c r="L4" s="30" t="s">
        <v>27</v>
      </c>
      <c r="M4" s="30">
        <v>0.52</v>
      </c>
      <c r="N4" s="30" t="s">
        <v>8</v>
      </c>
      <c r="O4" s="30" t="s">
        <v>28</v>
      </c>
      <c r="P4" s="30" t="s">
        <v>29</v>
      </c>
      <c r="Q4" s="30" t="s">
        <v>30</v>
      </c>
      <c r="R4" s="30">
        <v>46901</v>
      </c>
      <c r="S4" s="32">
        <v>42005</v>
      </c>
      <c r="T4" s="32">
        <v>42007</v>
      </c>
      <c r="U4" s="53">
        <v>25.240200000000002</v>
      </c>
      <c r="V4" s="30">
        <v>8</v>
      </c>
      <c r="W4" s="30">
        <v>36.58</v>
      </c>
      <c r="X4" s="30">
        <v>90539</v>
      </c>
      <c r="Y4" s="30" t="s">
        <v>3216</v>
      </c>
      <c r="Z4" s="30">
        <v>154.29396079072538</v>
      </c>
    </row>
    <row r="5" spans="1:26" x14ac:dyDescent="0.2">
      <c r="A5" s="30">
        <v>1425</v>
      </c>
      <c r="B5" s="30" t="s">
        <v>31</v>
      </c>
      <c r="C5" s="30" t="s">
        <v>23</v>
      </c>
      <c r="D5" s="30">
        <v>0.04</v>
      </c>
      <c r="E5" s="30">
        <v>2036.48</v>
      </c>
      <c r="F5" s="30">
        <v>14.7</v>
      </c>
      <c r="G5" s="30" t="s">
        <v>2</v>
      </c>
      <c r="H5" s="30" t="s">
        <v>3</v>
      </c>
      <c r="I5" s="30" t="s">
        <v>16</v>
      </c>
      <c r="J5" s="30" t="s">
        <v>32</v>
      </c>
      <c r="K5" s="30" t="s">
        <v>33</v>
      </c>
      <c r="L5" s="30" t="s">
        <v>34</v>
      </c>
      <c r="M5" s="30">
        <v>0.55000000000000004</v>
      </c>
      <c r="N5" s="30" t="s">
        <v>8</v>
      </c>
      <c r="O5" s="30" t="s">
        <v>35</v>
      </c>
      <c r="P5" s="30" t="s">
        <v>36</v>
      </c>
      <c r="Q5" s="30" t="s">
        <v>37</v>
      </c>
      <c r="R5" s="30">
        <v>80525</v>
      </c>
      <c r="S5" s="32">
        <v>42005</v>
      </c>
      <c r="T5" s="32">
        <v>42010</v>
      </c>
      <c r="U5" s="53">
        <v>-4793.0039999999999</v>
      </c>
      <c r="V5" s="30">
        <v>1</v>
      </c>
      <c r="W5" s="30">
        <v>2013.67</v>
      </c>
      <c r="X5" s="30">
        <v>89450</v>
      </c>
      <c r="Y5" s="30" t="s">
        <v>3217</v>
      </c>
      <c r="Z5" s="30">
        <v>2213.6403453303292</v>
      </c>
    </row>
    <row r="6" spans="1:26" x14ac:dyDescent="0.2">
      <c r="A6" s="30">
        <v>3275</v>
      </c>
      <c r="B6" s="30" t="s">
        <v>38</v>
      </c>
      <c r="C6" s="30" t="s">
        <v>23</v>
      </c>
      <c r="D6" s="30">
        <v>0.04</v>
      </c>
      <c r="E6" s="30">
        <v>449.99</v>
      </c>
      <c r="F6" s="30">
        <v>24.49</v>
      </c>
      <c r="G6" s="30" t="s">
        <v>14</v>
      </c>
      <c r="H6" s="30" t="s">
        <v>3</v>
      </c>
      <c r="I6" s="30" t="s">
        <v>16</v>
      </c>
      <c r="J6" s="30" t="s">
        <v>39</v>
      </c>
      <c r="K6" s="30" t="s">
        <v>40</v>
      </c>
      <c r="L6" s="30" t="s">
        <v>41</v>
      </c>
      <c r="M6" s="30">
        <v>0.52</v>
      </c>
      <c r="N6" s="30" t="s">
        <v>8</v>
      </c>
      <c r="O6" s="30" t="s">
        <v>35</v>
      </c>
      <c r="P6" s="30" t="s">
        <v>42</v>
      </c>
      <c r="Q6" s="30" t="s">
        <v>43</v>
      </c>
      <c r="R6" s="30">
        <v>98273</v>
      </c>
      <c r="S6" s="32">
        <v>42005</v>
      </c>
      <c r="T6" s="32">
        <v>42009</v>
      </c>
      <c r="U6" s="53">
        <v>3576.8841000000002</v>
      </c>
      <c r="V6" s="30">
        <v>12</v>
      </c>
      <c r="W6" s="30">
        <v>5183.8900000000003</v>
      </c>
      <c r="X6" s="30">
        <v>86234</v>
      </c>
      <c r="Y6" s="30" t="s">
        <v>3217</v>
      </c>
      <c r="Z6" s="30">
        <v>5863.0905822378454</v>
      </c>
    </row>
    <row r="7" spans="1:26" x14ac:dyDescent="0.2">
      <c r="A7" s="30">
        <v>3275</v>
      </c>
      <c r="B7" s="30" t="s">
        <v>38</v>
      </c>
      <c r="C7" s="30" t="s">
        <v>23</v>
      </c>
      <c r="D7" s="30">
        <v>0.01</v>
      </c>
      <c r="E7" s="30">
        <v>5.84</v>
      </c>
      <c r="F7" s="30">
        <v>1.2</v>
      </c>
      <c r="G7" s="30" t="s">
        <v>14</v>
      </c>
      <c r="H7" s="30" t="s">
        <v>3</v>
      </c>
      <c r="I7" s="30" t="s">
        <v>24</v>
      </c>
      <c r="J7" s="30" t="s">
        <v>25</v>
      </c>
      <c r="K7" s="30" t="s">
        <v>26</v>
      </c>
      <c r="L7" s="30" t="s">
        <v>44</v>
      </c>
      <c r="M7" s="30">
        <v>0.55000000000000004</v>
      </c>
      <c r="N7" s="30" t="s">
        <v>8</v>
      </c>
      <c r="O7" s="30" t="s">
        <v>35</v>
      </c>
      <c r="P7" s="30" t="s">
        <v>42</v>
      </c>
      <c r="Q7" s="30" t="s">
        <v>43</v>
      </c>
      <c r="R7" s="30">
        <v>98273</v>
      </c>
      <c r="S7" s="32">
        <v>42005</v>
      </c>
      <c r="T7" s="32">
        <v>42014</v>
      </c>
      <c r="U7" s="53">
        <v>20.38</v>
      </c>
      <c r="V7" s="30">
        <v>6</v>
      </c>
      <c r="W7" s="30">
        <v>36.090000000000003</v>
      </c>
      <c r="X7" s="30">
        <v>86234</v>
      </c>
      <c r="Y7" s="30" t="s">
        <v>3217</v>
      </c>
      <c r="Z7" s="30">
        <v>230.57929605152489</v>
      </c>
    </row>
    <row r="8" spans="1:26" x14ac:dyDescent="0.2">
      <c r="A8" s="30">
        <v>1910</v>
      </c>
      <c r="B8" s="30" t="s">
        <v>45</v>
      </c>
      <c r="C8" s="30" t="s">
        <v>46</v>
      </c>
      <c r="D8" s="30">
        <v>0.02</v>
      </c>
      <c r="E8" s="30">
        <v>29.17</v>
      </c>
      <c r="F8" s="30">
        <v>6.27</v>
      </c>
      <c r="G8" s="30" t="s">
        <v>14</v>
      </c>
      <c r="H8" s="30" t="s">
        <v>47</v>
      </c>
      <c r="I8" s="30" t="s">
        <v>24</v>
      </c>
      <c r="J8" s="30" t="s">
        <v>48</v>
      </c>
      <c r="K8" s="30" t="s">
        <v>49</v>
      </c>
      <c r="L8" s="30" t="s">
        <v>50</v>
      </c>
      <c r="M8" s="30">
        <v>0.37</v>
      </c>
      <c r="N8" s="30" t="s">
        <v>8</v>
      </c>
      <c r="O8" s="30" t="s">
        <v>9</v>
      </c>
      <c r="P8" s="30" t="s">
        <v>51</v>
      </c>
      <c r="Q8" s="30" t="s">
        <v>52</v>
      </c>
      <c r="R8" s="30">
        <v>30269</v>
      </c>
      <c r="S8" s="32">
        <v>42005</v>
      </c>
      <c r="T8" s="32">
        <v>42006</v>
      </c>
      <c r="U8" s="53">
        <v>36.905999999999999</v>
      </c>
      <c r="V8" s="30">
        <v>2</v>
      </c>
      <c r="W8" s="30">
        <v>63.32</v>
      </c>
      <c r="X8" s="30">
        <v>91371</v>
      </c>
      <c r="Y8" s="30" t="s">
        <v>3215</v>
      </c>
      <c r="Z8" s="30">
        <v>465.24592747633585</v>
      </c>
    </row>
    <row r="9" spans="1:26" x14ac:dyDescent="0.2">
      <c r="A9" s="30">
        <v>674</v>
      </c>
      <c r="B9" s="30" t="s">
        <v>53</v>
      </c>
      <c r="C9" s="30" t="s">
        <v>1</v>
      </c>
      <c r="D9" s="30">
        <v>0.06</v>
      </c>
      <c r="E9" s="30">
        <v>161.55000000000001</v>
      </c>
      <c r="F9" s="30">
        <v>19.989999999999998</v>
      </c>
      <c r="G9" s="30" t="s">
        <v>14</v>
      </c>
      <c r="H9" s="30" t="s">
        <v>3</v>
      </c>
      <c r="I9" s="30" t="s">
        <v>24</v>
      </c>
      <c r="J9" s="30" t="s">
        <v>54</v>
      </c>
      <c r="K9" s="30" t="s">
        <v>49</v>
      </c>
      <c r="L9" s="30" t="s">
        <v>55</v>
      </c>
      <c r="M9" s="30">
        <v>0.66</v>
      </c>
      <c r="N9" s="30" t="s">
        <v>8</v>
      </c>
      <c r="O9" s="30" t="s">
        <v>28</v>
      </c>
      <c r="P9" s="30" t="s">
        <v>56</v>
      </c>
      <c r="Q9" s="30" t="s">
        <v>57</v>
      </c>
      <c r="R9" s="30">
        <v>64133</v>
      </c>
      <c r="S9" s="32">
        <v>42006</v>
      </c>
      <c r="T9" s="32">
        <v>42007</v>
      </c>
      <c r="U9" s="53">
        <v>-7.58</v>
      </c>
      <c r="V9" s="30">
        <v>3</v>
      </c>
      <c r="W9" s="30">
        <v>485.01</v>
      </c>
      <c r="X9" s="30">
        <v>88174</v>
      </c>
      <c r="Y9" s="30" t="s">
        <v>3216</v>
      </c>
      <c r="Z9" s="30">
        <v>1477.7887814496924</v>
      </c>
    </row>
    <row r="10" spans="1:26" x14ac:dyDescent="0.2">
      <c r="A10" s="30">
        <v>950</v>
      </c>
      <c r="B10" s="30" t="s">
        <v>58</v>
      </c>
      <c r="C10" s="30" t="s">
        <v>1</v>
      </c>
      <c r="D10" s="30">
        <v>0.06</v>
      </c>
      <c r="E10" s="30">
        <v>40.98</v>
      </c>
      <c r="F10" s="30">
        <v>2.99</v>
      </c>
      <c r="G10" s="30" t="s">
        <v>14</v>
      </c>
      <c r="H10" s="30" t="s">
        <v>15</v>
      </c>
      <c r="I10" s="30" t="s">
        <v>24</v>
      </c>
      <c r="J10" s="30" t="s">
        <v>48</v>
      </c>
      <c r="K10" s="30" t="s">
        <v>49</v>
      </c>
      <c r="L10" s="30" t="s">
        <v>59</v>
      </c>
      <c r="M10" s="30">
        <v>0.36</v>
      </c>
      <c r="N10" s="30" t="s">
        <v>8</v>
      </c>
      <c r="O10" s="30" t="s">
        <v>28</v>
      </c>
      <c r="P10" s="30" t="s">
        <v>60</v>
      </c>
      <c r="Q10" s="30" t="s">
        <v>61</v>
      </c>
      <c r="R10" s="30">
        <v>55372</v>
      </c>
      <c r="S10" s="32">
        <v>42006</v>
      </c>
      <c r="T10" s="32">
        <v>42008</v>
      </c>
      <c r="U10" s="53">
        <v>-14.801880000000001</v>
      </c>
      <c r="V10" s="30">
        <v>1</v>
      </c>
      <c r="W10" s="30">
        <v>41.6</v>
      </c>
      <c r="X10" s="30">
        <v>89083</v>
      </c>
      <c r="Y10" s="30" t="s">
        <v>3216</v>
      </c>
      <c r="Z10" s="30">
        <v>353.50323849251703</v>
      </c>
    </row>
    <row r="11" spans="1:26" x14ac:dyDescent="0.2">
      <c r="A11" s="30">
        <v>1155</v>
      </c>
      <c r="B11" s="30" t="s">
        <v>62</v>
      </c>
      <c r="C11" s="30" t="s">
        <v>1</v>
      </c>
      <c r="D11" s="30">
        <v>0.09</v>
      </c>
      <c r="E11" s="30">
        <v>9.11</v>
      </c>
      <c r="F11" s="30">
        <v>2.15</v>
      </c>
      <c r="G11" s="30" t="s">
        <v>63</v>
      </c>
      <c r="H11" s="30" t="s">
        <v>15</v>
      </c>
      <c r="I11" s="30" t="s">
        <v>24</v>
      </c>
      <c r="J11" s="30" t="s">
        <v>64</v>
      </c>
      <c r="K11" s="30" t="s">
        <v>26</v>
      </c>
      <c r="L11" s="30" t="s">
        <v>65</v>
      </c>
      <c r="M11" s="30">
        <v>0.4</v>
      </c>
      <c r="N11" s="30" t="s">
        <v>8</v>
      </c>
      <c r="O11" s="30" t="s">
        <v>35</v>
      </c>
      <c r="P11" s="30" t="s">
        <v>66</v>
      </c>
      <c r="Q11" s="30" t="s">
        <v>67</v>
      </c>
      <c r="R11" s="30">
        <v>90640</v>
      </c>
      <c r="S11" s="32">
        <v>42006</v>
      </c>
      <c r="T11" s="32">
        <v>42008</v>
      </c>
      <c r="U11" s="53">
        <v>20.299600000000002</v>
      </c>
      <c r="V11" s="30">
        <v>4</v>
      </c>
      <c r="W11" s="30">
        <v>34.409999999999997</v>
      </c>
      <c r="X11" s="30">
        <v>90853</v>
      </c>
      <c r="Y11" s="30" t="s">
        <v>3217</v>
      </c>
      <c r="Z11" s="30">
        <v>197.58300224059172</v>
      </c>
    </row>
    <row r="12" spans="1:26" x14ac:dyDescent="0.2">
      <c r="A12" s="30">
        <v>1155</v>
      </c>
      <c r="B12" s="30" t="s">
        <v>62</v>
      </c>
      <c r="C12" s="30" t="s">
        <v>1</v>
      </c>
      <c r="D12" s="30">
        <v>0.08</v>
      </c>
      <c r="E12" s="30">
        <v>15.04</v>
      </c>
      <c r="F12" s="30">
        <v>1.97</v>
      </c>
      <c r="G12" s="30" t="s">
        <v>14</v>
      </c>
      <c r="H12" s="30" t="s">
        <v>15</v>
      </c>
      <c r="I12" s="30" t="s">
        <v>24</v>
      </c>
      <c r="J12" s="30" t="s">
        <v>64</v>
      </c>
      <c r="K12" s="30" t="s">
        <v>26</v>
      </c>
      <c r="L12" s="30" t="s">
        <v>68</v>
      </c>
      <c r="M12" s="30">
        <v>0.39</v>
      </c>
      <c r="N12" s="30" t="s">
        <v>8</v>
      </c>
      <c r="O12" s="30" t="s">
        <v>35</v>
      </c>
      <c r="P12" s="30" t="s">
        <v>66</v>
      </c>
      <c r="Q12" s="30" t="s">
        <v>67</v>
      </c>
      <c r="R12" s="30">
        <v>90640</v>
      </c>
      <c r="S12" s="32">
        <v>42006</v>
      </c>
      <c r="T12" s="32">
        <v>42006</v>
      </c>
      <c r="U12" s="53">
        <v>108.5163</v>
      </c>
      <c r="V12" s="30">
        <v>11</v>
      </c>
      <c r="W12" s="30">
        <v>157.27000000000001</v>
      </c>
      <c r="X12" s="30">
        <v>90853</v>
      </c>
      <c r="Y12" s="30" t="s">
        <v>3217</v>
      </c>
      <c r="Z12" s="30">
        <v>382.03625760320205</v>
      </c>
    </row>
    <row r="13" spans="1:26" x14ac:dyDescent="0.2">
      <c r="A13" s="30">
        <v>2256</v>
      </c>
      <c r="B13" s="30" t="s">
        <v>69</v>
      </c>
      <c r="C13" s="30" t="s">
        <v>1</v>
      </c>
      <c r="D13" s="30">
        <v>7.0000000000000007E-2</v>
      </c>
      <c r="E13" s="30">
        <v>60.97</v>
      </c>
      <c r="F13" s="30">
        <v>4.5</v>
      </c>
      <c r="G13" s="30" t="s">
        <v>63</v>
      </c>
      <c r="H13" s="30" t="s">
        <v>70</v>
      </c>
      <c r="I13" s="30" t="s">
        <v>24</v>
      </c>
      <c r="J13" s="30" t="s">
        <v>71</v>
      </c>
      <c r="K13" s="30" t="s">
        <v>49</v>
      </c>
      <c r="L13" s="30" t="s">
        <v>72</v>
      </c>
      <c r="M13" s="30">
        <v>0.56000000000000005</v>
      </c>
      <c r="N13" s="30" t="s">
        <v>8</v>
      </c>
      <c r="O13" s="30" t="s">
        <v>9</v>
      </c>
      <c r="P13" s="30" t="s">
        <v>73</v>
      </c>
      <c r="Q13" s="30" t="s">
        <v>74</v>
      </c>
      <c r="R13" s="30">
        <v>28560</v>
      </c>
      <c r="S13" s="32">
        <v>42006</v>
      </c>
      <c r="T13" s="32">
        <v>42008</v>
      </c>
      <c r="U13" s="53">
        <v>-42.588000000000001</v>
      </c>
      <c r="V13" s="30">
        <v>6</v>
      </c>
      <c r="W13" s="30">
        <v>361.72</v>
      </c>
      <c r="X13" s="30">
        <v>87963</v>
      </c>
      <c r="Y13" s="30" t="s">
        <v>3215</v>
      </c>
      <c r="Z13" s="30">
        <v>535.76536674774945</v>
      </c>
    </row>
    <row r="14" spans="1:26" x14ac:dyDescent="0.2">
      <c r="A14" s="30">
        <v>949</v>
      </c>
      <c r="B14" s="30" t="s">
        <v>75</v>
      </c>
      <c r="C14" s="30" t="s">
        <v>1</v>
      </c>
      <c r="D14" s="30">
        <v>0.06</v>
      </c>
      <c r="E14" s="30">
        <v>40.98</v>
      </c>
      <c r="F14" s="30">
        <v>2.99</v>
      </c>
      <c r="G14" s="30" t="s">
        <v>14</v>
      </c>
      <c r="H14" s="30" t="s">
        <v>15</v>
      </c>
      <c r="I14" s="30" t="s">
        <v>24</v>
      </c>
      <c r="J14" s="30" t="s">
        <v>48</v>
      </c>
      <c r="K14" s="30" t="s">
        <v>49</v>
      </c>
      <c r="L14" s="30" t="s">
        <v>59</v>
      </c>
      <c r="M14" s="30">
        <v>0.36</v>
      </c>
      <c r="N14" s="30" t="s">
        <v>8</v>
      </c>
      <c r="O14" s="30" t="s">
        <v>35</v>
      </c>
      <c r="P14" s="30" t="s">
        <v>66</v>
      </c>
      <c r="Q14" s="30" t="s">
        <v>76</v>
      </c>
      <c r="R14" s="30">
        <v>90049</v>
      </c>
      <c r="S14" s="32">
        <v>42006</v>
      </c>
      <c r="T14" s="32">
        <v>42008</v>
      </c>
      <c r="U14" s="53">
        <v>-19.0992</v>
      </c>
      <c r="V14" s="30">
        <v>3</v>
      </c>
      <c r="W14" s="30">
        <v>124.81</v>
      </c>
      <c r="X14" s="30">
        <v>9285</v>
      </c>
      <c r="Y14" s="30" t="s">
        <v>3217</v>
      </c>
      <c r="Z14" s="30">
        <v>349.10267227520887</v>
      </c>
    </row>
    <row r="15" spans="1:26" x14ac:dyDescent="0.2">
      <c r="A15" s="30">
        <v>1136</v>
      </c>
      <c r="B15" s="30" t="s">
        <v>77</v>
      </c>
      <c r="C15" s="30" t="s">
        <v>13</v>
      </c>
      <c r="D15" s="30">
        <v>0.09</v>
      </c>
      <c r="E15" s="30">
        <v>270.97000000000003</v>
      </c>
      <c r="F15" s="30">
        <v>28.06</v>
      </c>
      <c r="G15" s="30" t="s">
        <v>2</v>
      </c>
      <c r="H15" s="30" t="s">
        <v>15</v>
      </c>
      <c r="I15" s="30" t="s">
        <v>16</v>
      </c>
      <c r="J15" s="30" t="s">
        <v>32</v>
      </c>
      <c r="K15" s="30" t="s">
        <v>33</v>
      </c>
      <c r="L15" s="30" t="s">
        <v>78</v>
      </c>
      <c r="M15" s="30">
        <v>0.56000000000000005</v>
      </c>
      <c r="N15" s="30" t="s">
        <v>8</v>
      </c>
      <c r="O15" s="30" t="s">
        <v>28</v>
      </c>
      <c r="P15" s="30" t="s">
        <v>79</v>
      </c>
      <c r="Q15" s="30" t="s">
        <v>80</v>
      </c>
      <c r="R15" s="30">
        <v>60188</v>
      </c>
      <c r="S15" s="32">
        <v>42006</v>
      </c>
      <c r="T15" s="32">
        <v>42008</v>
      </c>
      <c r="U15" s="53">
        <v>2660.1432</v>
      </c>
      <c r="V15" s="30">
        <v>15</v>
      </c>
      <c r="W15" s="30">
        <v>3855.28</v>
      </c>
      <c r="X15" s="30">
        <v>87940</v>
      </c>
      <c r="Y15" s="30" t="s">
        <v>3216</v>
      </c>
      <c r="Z15" s="30">
        <v>4556.5775525669706</v>
      </c>
    </row>
    <row r="16" spans="1:26" x14ac:dyDescent="0.2">
      <c r="A16" s="30">
        <v>67</v>
      </c>
      <c r="B16" s="30" t="s">
        <v>81</v>
      </c>
      <c r="C16" s="30" t="s">
        <v>23</v>
      </c>
      <c r="D16" s="30">
        <v>0.05</v>
      </c>
      <c r="E16" s="30">
        <v>155.06</v>
      </c>
      <c r="F16" s="30">
        <v>7.07</v>
      </c>
      <c r="G16" s="30" t="s">
        <v>14</v>
      </c>
      <c r="H16" s="30" t="s">
        <v>70</v>
      </c>
      <c r="I16" s="30" t="s">
        <v>24</v>
      </c>
      <c r="J16" s="30" t="s">
        <v>54</v>
      </c>
      <c r="K16" s="30" t="s">
        <v>49</v>
      </c>
      <c r="L16" s="30" t="s">
        <v>82</v>
      </c>
      <c r="M16" s="30">
        <v>0.59</v>
      </c>
      <c r="N16" s="30" t="s">
        <v>8</v>
      </c>
      <c r="O16" s="30" t="s">
        <v>35</v>
      </c>
      <c r="P16" s="30" t="s">
        <v>66</v>
      </c>
      <c r="Q16" s="30" t="s">
        <v>83</v>
      </c>
      <c r="R16" s="30">
        <v>94559</v>
      </c>
      <c r="S16" s="32">
        <v>42006</v>
      </c>
      <c r="T16" s="32">
        <v>42013</v>
      </c>
      <c r="U16" s="53">
        <v>845.66399999999999</v>
      </c>
      <c r="V16" s="30">
        <v>8</v>
      </c>
      <c r="W16" s="30">
        <v>1225.5999999999999</v>
      </c>
      <c r="X16" s="30">
        <v>87946</v>
      </c>
      <c r="Y16" s="30" t="s">
        <v>3217</v>
      </c>
      <c r="Z16" s="30">
        <v>1721.3171531905409</v>
      </c>
    </row>
    <row r="17" spans="1:26" x14ac:dyDescent="0.2">
      <c r="A17" s="30">
        <v>68</v>
      </c>
      <c r="B17" s="30" t="s">
        <v>84</v>
      </c>
      <c r="C17" s="30" t="s">
        <v>23</v>
      </c>
      <c r="D17" s="30">
        <v>0</v>
      </c>
      <c r="E17" s="30">
        <v>291.73</v>
      </c>
      <c r="F17" s="30">
        <v>48.8</v>
      </c>
      <c r="G17" s="30" t="s">
        <v>2</v>
      </c>
      <c r="H17" s="30" t="s">
        <v>70</v>
      </c>
      <c r="I17" s="30" t="s">
        <v>4</v>
      </c>
      <c r="J17" s="30" t="s">
        <v>85</v>
      </c>
      <c r="K17" s="30" t="s">
        <v>33</v>
      </c>
      <c r="L17" s="30" t="s">
        <v>86</v>
      </c>
      <c r="M17" s="30">
        <v>0.56000000000000005</v>
      </c>
      <c r="N17" s="30" t="s">
        <v>8</v>
      </c>
      <c r="O17" s="30" t="s">
        <v>87</v>
      </c>
      <c r="P17" s="30" t="s">
        <v>88</v>
      </c>
      <c r="Q17" s="30" t="s">
        <v>89</v>
      </c>
      <c r="R17" s="30">
        <v>10177</v>
      </c>
      <c r="S17" s="32">
        <v>42006</v>
      </c>
      <c r="T17" s="32">
        <v>42006</v>
      </c>
      <c r="U17" s="53">
        <v>-308.928</v>
      </c>
      <c r="V17" s="30">
        <v>4</v>
      </c>
      <c r="W17" s="30">
        <v>1239.06</v>
      </c>
      <c r="X17" s="30">
        <v>37537</v>
      </c>
      <c r="Y17" s="30" t="s">
        <v>3218</v>
      </c>
      <c r="Z17" s="30">
        <v>2325.1250425462918</v>
      </c>
    </row>
    <row r="18" spans="1:26" x14ac:dyDescent="0.2">
      <c r="A18" s="30">
        <v>68</v>
      </c>
      <c r="B18" s="30" t="s">
        <v>84</v>
      </c>
      <c r="C18" s="30" t="s">
        <v>23</v>
      </c>
      <c r="D18" s="30">
        <v>7.0000000000000007E-2</v>
      </c>
      <c r="E18" s="30">
        <v>100.98</v>
      </c>
      <c r="F18" s="30">
        <v>45</v>
      </c>
      <c r="G18" s="30" t="s">
        <v>2</v>
      </c>
      <c r="H18" s="30" t="s">
        <v>70</v>
      </c>
      <c r="I18" s="30" t="s">
        <v>4</v>
      </c>
      <c r="J18" s="30" t="s">
        <v>85</v>
      </c>
      <c r="K18" s="30" t="s">
        <v>33</v>
      </c>
      <c r="L18" s="30" t="s">
        <v>90</v>
      </c>
      <c r="M18" s="30">
        <v>0.69</v>
      </c>
      <c r="N18" s="30" t="s">
        <v>8</v>
      </c>
      <c r="O18" s="30" t="s">
        <v>87</v>
      </c>
      <c r="P18" s="30" t="s">
        <v>88</v>
      </c>
      <c r="Q18" s="30" t="s">
        <v>89</v>
      </c>
      <c r="R18" s="30">
        <v>10177</v>
      </c>
      <c r="S18" s="32">
        <v>42006</v>
      </c>
      <c r="T18" s="32">
        <v>42008</v>
      </c>
      <c r="U18" s="53">
        <v>-1679.76</v>
      </c>
      <c r="V18" s="30">
        <v>43</v>
      </c>
      <c r="W18" s="30">
        <v>4083.19</v>
      </c>
      <c r="X18" s="30">
        <v>37537</v>
      </c>
      <c r="Y18" s="30" t="s">
        <v>3218</v>
      </c>
      <c r="Z18" s="30">
        <v>280.47023548625555</v>
      </c>
    </row>
    <row r="19" spans="1:26" x14ac:dyDescent="0.2">
      <c r="A19" s="30">
        <v>68</v>
      </c>
      <c r="B19" s="30" t="s">
        <v>84</v>
      </c>
      <c r="C19" s="30" t="s">
        <v>23</v>
      </c>
      <c r="D19" s="30">
        <v>0.05</v>
      </c>
      <c r="E19" s="30">
        <v>155.06</v>
      </c>
      <c r="F19" s="30">
        <v>7.07</v>
      </c>
      <c r="G19" s="30" t="s">
        <v>14</v>
      </c>
      <c r="H19" s="30" t="s">
        <v>70</v>
      </c>
      <c r="I19" s="30" t="s">
        <v>24</v>
      </c>
      <c r="J19" s="30" t="s">
        <v>54</v>
      </c>
      <c r="K19" s="30" t="s">
        <v>49</v>
      </c>
      <c r="L19" s="30" t="s">
        <v>82</v>
      </c>
      <c r="M19" s="30">
        <v>0.59</v>
      </c>
      <c r="N19" s="30" t="s">
        <v>8</v>
      </c>
      <c r="O19" s="30" t="s">
        <v>87</v>
      </c>
      <c r="P19" s="30" t="s">
        <v>88</v>
      </c>
      <c r="Q19" s="30" t="s">
        <v>89</v>
      </c>
      <c r="R19" s="30">
        <v>10177</v>
      </c>
      <c r="S19" s="32">
        <v>42006</v>
      </c>
      <c r="T19" s="32">
        <v>42013</v>
      </c>
      <c r="U19" s="53">
        <v>575.39599999999996</v>
      </c>
      <c r="V19" s="30">
        <v>32</v>
      </c>
      <c r="W19" s="30">
        <v>4902.38</v>
      </c>
      <c r="X19" s="30">
        <v>37537</v>
      </c>
      <c r="Y19" s="30" t="s">
        <v>3218</v>
      </c>
      <c r="Z19" s="30">
        <v>1444.5557692537045</v>
      </c>
    </row>
    <row r="20" spans="1:26" x14ac:dyDescent="0.2">
      <c r="A20" s="30">
        <v>164</v>
      </c>
      <c r="B20" s="30" t="s">
        <v>91</v>
      </c>
      <c r="C20" s="30" t="s">
        <v>92</v>
      </c>
      <c r="D20" s="30">
        <v>0.05</v>
      </c>
      <c r="E20" s="30">
        <v>100.98</v>
      </c>
      <c r="F20" s="30">
        <v>35.840000000000003</v>
      </c>
      <c r="G20" s="30" t="s">
        <v>2</v>
      </c>
      <c r="H20" s="30" t="s">
        <v>47</v>
      </c>
      <c r="I20" s="30" t="s">
        <v>4</v>
      </c>
      <c r="J20" s="30" t="s">
        <v>93</v>
      </c>
      <c r="K20" s="30" t="s">
        <v>6</v>
      </c>
      <c r="L20" s="30" t="s">
        <v>94</v>
      </c>
      <c r="M20" s="30">
        <v>0.62</v>
      </c>
      <c r="N20" s="30" t="s">
        <v>8</v>
      </c>
      <c r="O20" s="30" t="s">
        <v>35</v>
      </c>
      <c r="P20" s="30" t="s">
        <v>42</v>
      </c>
      <c r="Q20" s="30" t="s">
        <v>95</v>
      </c>
      <c r="R20" s="30">
        <v>99352</v>
      </c>
      <c r="S20" s="32">
        <v>42006</v>
      </c>
      <c r="T20" s="32">
        <v>42008</v>
      </c>
      <c r="U20" s="53">
        <v>-111.4</v>
      </c>
      <c r="V20" s="30">
        <v>7</v>
      </c>
      <c r="W20" s="30">
        <v>715.55</v>
      </c>
      <c r="X20" s="30">
        <v>89961</v>
      </c>
      <c r="Y20" s="30" t="s">
        <v>3217</v>
      </c>
      <c r="Z20" s="30">
        <v>1551.8026353674588</v>
      </c>
    </row>
    <row r="21" spans="1:26" x14ac:dyDescent="0.2">
      <c r="A21" s="30">
        <v>164</v>
      </c>
      <c r="B21" s="30" t="s">
        <v>91</v>
      </c>
      <c r="C21" s="30" t="s">
        <v>92</v>
      </c>
      <c r="D21" s="30">
        <v>0.02</v>
      </c>
      <c r="E21" s="30">
        <v>4.9800000000000004</v>
      </c>
      <c r="F21" s="30">
        <v>5.49</v>
      </c>
      <c r="G21" s="30" t="s">
        <v>14</v>
      </c>
      <c r="H21" s="30" t="s">
        <v>47</v>
      </c>
      <c r="I21" s="30" t="s">
        <v>24</v>
      </c>
      <c r="J21" s="30" t="s">
        <v>64</v>
      </c>
      <c r="K21" s="30" t="s">
        <v>49</v>
      </c>
      <c r="L21" s="30" t="s">
        <v>96</v>
      </c>
      <c r="M21" s="30">
        <v>0.38</v>
      </c>
      <c r="N21" s="30" t="s">
        <v>8</v>
      </c>
      <c r="O21" s="30" t="s">
        <v>35</v>
      </c>
      <c r="P21" s="30" t="s">
        <v>42</v>
      </c>
      <c r="Q21" s="30" t="s">
        <v>95</v>
      </c>
      <c r="R21" s="30">
        <v>99352</v>
      </c>
      <c r="S21" s="32">
        <v>42006</v>
      </c>
      <c r="T21" s="32">
        <v>42007</v>
      </c>
      <c r="U21" s="53">
        <v>-77.03</v>
      </c>
      <c r="V21" s="30">
        <v>9</v>
      </c>
      <c r="W21" s="30">
        <v>45.63</v>
      </c>
      <c r="X21" s="30">
        <v>89961</v>
      </c>
      <c r="Y21" s="30" t="s">
        <v>3217</v>
      </c>
      <c r="Z21" s="30">
        <v>71.268071143710813</v>
      </c>
    </row>
    <row r="22" spans="1:26" x14ac:dyDescent="0.2">
      <c r="A22" s="30">
        <v>258</v>
      </c>
      <c r="B22" s="30" t="s">
        <v>97</v>
      </c>
      <c r="C22" s="30" t="s">
        <v>92</v>
      </c>
      <c r="D22" s="30">
        <v>0.05</v>
      </c>
      <c r="E22" s="30">
        <v>17.48</v>
      </c>
      <c r="F22" s="30">
        <v>1.99</v>
      </c>
      <c r="G22" s="30" t="s">
        <v>14</v>
      </c>
      <c r="H22" s="30" t="s">
        <v>15</v>
      </c>
      <c r="I22" s="30" t="s">
        <v>16</v>
      </c>
      <c r="J22" s="30" t="s">
        <v>17</v>
      </c>
      <c r="K22" s="30" t="s">
        <v>18</v>
      </c>
      <c r="L22" s="30" t="s">
        <v>98</v>
      </c>
      <c r="M22" s="30">
        <v>0.45</v>
      </c>
      <c r="N22" s="30" t="s">
        <v>8</v>
      </c>
      <c r="O22" s="30" t="s">
        <v>9</v>
      </c>
      <c r="P22" s="30" t="s">
        <v>99</v>
      </c>
      <c r="Q22" s="30" t="s">
        <v>100</v>
      </c>
      <c r="R22" s="30">
        <v>33772</v>
      </c>
      <c r="S22" s="32">
        <v>42006</v>
      </c>
      <c r="T22" s="32">
        <v>42008</v>
      </c>
      <c r="U22" s="53">
        <v>-127.008</v>
      </c>
      <c r="V22" s="30">
        <v>3</v>
      </c>
      <c r="W22" s="30">
        <v>52.47</v>
      </c>
      <c r="X22" s="30">
        <v>85858</v>
      </c>
      <c r="Y22" s="30" t="s">
        <v>3215</v>
      </c>
      <c r="Z22" s="30">
        <v>-58.500853591101766</v>
      </c>
    </row>
    <row r="23" spans="1:26" x14ac:dyDescent="0.2">
      <c r="A23" s="30">
        <v>349</v>
      </c>
      <c r="B23" s="30" t="s">
        <v>101</v>
      </c>
      <c r="C23" s="30" t="s">
        <v>92</v>
      </c>
      <c r="D23" s="30">
        <v>0.04</v>
      </c>
      <c r="E23" s="30">
        <v>99.23</v>
      </c>
      <c r="F23" s="30">
        <v>8.99</v>
      </c>
      <c r="G23" s="30" t="s">
        <v>14</v>
      </c>
      <c r="H23" s="30" t="s">
        <v>47</v>
      </c>
      <c r="I23" s="30" t="s">
        <v>4</v>
      </c>
      <c r="J23" s="30" t="s">
        <v>102</v>
      </c>
      <c r="K23" s="30" t="s">
        <v>18</v>
      </c>
      <c r="L23" s="30" t="s">
        <v>103</v>
      </c>
      <c r="M23" s="30">
        <v>0.35</v>
      </c>
      <c r="N23" s="30" t="s">
        <v>8</v>
      </c>
      <c r="O23" s="30" t="s">
        <v>9</v>
      </c>
      <c r="P23" s="30" t="s">
        <v>99</v>
      </c>
      <c r="Q23" s="30" t="s">
        <v>104</v>
      </c>
      <c r="R23" s="30">
        <v>33132</v>
      </c>
      <c r="S23" s="32">
        <v>42006</v>
      </c>
      <c r="T23" s="32">
        <v>42008</v>
      </c>
      <c r="U23" s="53">
        <v>1916.6757</v>
      </c>
      <c r="V23" s="30">
        <v>54</v>
      </c>
      <c r="W23" s="30">
        <v>5555.6</v>
      </c>
      <c r="X23" s="30">
        <v>11527</v>
      </c>
      <c r="Y23" s="30" t="s">
        <v>3215</v>
      </c>
      <c r="Z23" s="30">
        <v>2466.7612047040761</v>
      </c>
    </row>
    <row r="24" spans="1:26" x14ac:dyDescent="0.2">
      <c r="A24" s="30">
        <v>351</v>
      </c>
      <c r="B24" s="30" t="s">
        <v>105</v>
      </c>
      <c r="C24" s="30" t="s">
        <v>92</v>
      </c>
      <c r="D24" s="30">
        <v>0.04</v>
      </c>
      <c r="E24" s="30">
        <v>99.23</v>
      </c>
      <c r="F24" s="30">
        <v>8.99</v>
      </c>
      <c r="G24" s="30" t="s">
        <v>14</v>
      </c>
      <c r="H24" s="30" t="s">
        <v>47</v>
      </c>
      <c r="I24" s="30" t="s">
        <v>4</v>
      </c>
      <c r="J24" s="30" t="s">
        <v>102</v>
      </c>
      <c r="K24" s="30" t="s">
        <v>18</v>
      </c>
      <c r="L24" s="30" t="s">
        <v>103</v>
      </c>
      <c r="M24" s="30">
        <v>0.35</v>
      </c>
      <c r="N24" s="30" t="s">
        <v>8</v>
      </c>
      <c r="O24" s="30" t="s">
        <v>87</v>
      </c>
      <c r="P24" s="30" t="s">
        <v>88</v>
      </c>
      <c r="Q24" s="30" t="s">
        <v>106</v>
      </c>
      <c r="R24" s="30">
        <v>13601</v>
      </c>
      <c r="S24" s="32">
        <v>42006</v>
      </c>
      <c r="T24" s="32">
        <v>42008</v>
      </c>
      <c r="U24" s="53">
        <v>993.83460000000002</v>
      </c>
      <c r="V24" s="30">
        <v>14</v>
      </c>
      <c r="W24" s="30">
        <v>1440.34</v>
      </c>
      <c r="X24" s="30">
        <v>88686</v>
      </c>
      <c r="Y24" s="30" t="s">
        <v>3218</v>
      </c>
      <c r="Z24" s="30">
        <v>1521.7481806324408</v>
      </c>
    </row>
    <row r="25" spans="1:26" x14ac:dyDescent="0.2">
      <c r="A25" s="30">
        <v>388</v>
      </c>
      <c r="B25" s="30" t="s">
        <v>107</v>
      </c>
      <c r="C25" s="30" t="s">
        <v>1</v>
      </c>
      <c r="D25" s="30">
        <v>0.03</v>
      </c>
      <c r="E25" s="30">
        <v>5.28</v>
      </c>
      <c r="F25" s="30">
        <v>5.66</v>
      </c>
      <c r="G25" s="30" t="s">
        <v>14</v>
      </c>
      <c r="H25" s="30" t="s">
        <v>70</v>
      </c>
      <c r="I25" s="30" t="s">
        <v>24</v>
      </c>
      <c r="J25" s="30" t="s">
        <v>64</v>
      </c>
      <c r="K25" s="30" t="s">
        <v>49</v>
      </c>
      <c r="L25" s="30" t="s">
        <v>108</v>
      </c>
      <c r="M25" s="30">
        <v>0.4</v>
      </c>
      <c r="N25" s="30" t="s">
        <v>8</v>
      </c>
      <c r="O25" s="30" t="s">
        <v>28</v>
      </c>
      <c r="P25" s="30" t="s">
        <v>109</v>
      </c>
      <c r="Q25" s="30" t="s">
        <v>110</v>
      </c>
      <c r="R25" s="30">
        <v>68847</v>
      </c>
      <c r="S25" s="32">
        <v>42007</v>
      </c>
      <c r="T25" s="32">
        <v>42009</v>
      </c>
      <c r="U25" s="53">
        <v>-51.559199999999997</v>
      </c>
      <c r="V25" s="30">
        <v>4</v>
      </c>
      <c r="W25" s="30">
        <v>22.82</v>
      </c>
      <c r="X25" s="30">
        <v>90337</v>
      </c>
      <c r="Y25" s="30" t="s">
        <v>3216</v>
      </c>
      <c r="Z25" s="30">
        <v>359.81374221178191</v>
      </c>
    </row>
    <row r="26" spans="1:26" x14ac:dyDescent="0.2">
      <c r="A26" s="30">
        <v>388</v>
      </c>
      <c r="B26" s="30" t="s">
        <v>107</v>
      </c>
      <c r="C26" s="30" t="s">
        <v>1</v>
      </c>
      <c r="D26" s="30">
        <v>0.01</v>
      </c>
      <c r="E26" s="30">
        <v>110.99</v>
      </c>
      <c r="F26" s="30">
        <v>2.5</v>
      </c>
      <c r="G26" s="30" t="s">
        <v>14</v>
      </c>
      <c r="H26" s="30" t="s">
        <v>70</v>
      </c>
      <c r="I26" s="30" t="s">
        <v>16</v>
      </c>
      <c r="J26" s="30" t="s">
        <v>111</v>
      </c>
      <c r="K26" s="30" t="s">
        <v>49</v>
      </c>
      <c r="L26" s="30" t="s">
        <v>112</v>
      </c>
      <c r="M26" s="30">
        <v>0.56999999999999995</v>
      </c>
      <c r="N26" s="30" t="s">
        <v>8</v>
      </c>
      <c r="O26" s="30" t="s">
        <v>28</v>
      </c>
      <c r="P26" s="30" t="s">
        <v>109</v>
      </c>
      <c r="Q26" s="30" t="s">
        <v>110</v>
      </c>
      <c r="R26" s="30">
        <v>68847</v>
      </c>
      <c r="S26" s="32">
        <v>42007</v>
      </c>
      <c r="T26" s="32">
        <v>42010</v>
      </c>
      <c r="U26" s="53">
        <v>-263.56572</v>
      </c>
      <c r="V26" s="30">
        <v>2</v>
      </c>
      <c r="W26" s="30">
        <v>188.66</v>
      </c>
      <c r="X26" s="30">
        <v>90337</v>
      </c>
      <c r="Y26" s="30" t="s">
        <v>3216</v>
      </c>
      <c r="Z26" s="30">
        <v>541.09930959240842</v>
      </c>
    </row>
    <row r="27" spans="1:26" x14ac:dyDescent="0.2">
      <c r="A27" s="30">
        <v>114</v>
      </c>
      <c r="B27" s="30" t="s">
        <v>113</v>
      </c>
      <c r="C27" s="30" t="s">
        <v>13</v>
      </c>
      <c r="D27" s="30">
        <v>0.03</v>
      </c>
      <c r="E27" s="30">
        <v>4.26</v>
      </c>
      <c r="F27" s="30">
        <v>1.2</v>
      </c>
      <c r="G27" s="30" t="s">
        <v>14</v>
      </c>
      <c r="H27" s="30" t="s">
        <v>47</v>
      </c>
      <c r="I27" s="30" t="s">
        <v>24</v>
      </c>
      <c r="J27" s="30" t="s">
        <v>25</v>
      </c>
      <c r="K27" s="30" t="s">
        <v>26</v>
      </c>
      <c r="L27" s="30" t="s">
        <v>114</v>
      </c>
      <c r="M27" s="30">
        <v>0.44</v>
      </c>
      <c r="N27" s="30" t="s">
        <v>8</v>
      </c>
      <c r="O27" s="30" t="s">
        <v>35</v>
      </c>
      <c r="P27" s="30" t="s">
        <v>115</v>
      </c>
      <c r="Q27" s="30" t="s">
        <v>116</v>
      </c>
      <c r="R27" s="30">
        <v>97035</v>
      </c>
      <c r="S27" s="32">
        <v>42007</v>
      </c>
      <c r="T27" s="32">
        <v>42008</v>
      </c>
      <c r="U27" s="53">
        <v>18.658000000000001</v>
      </c>
      <c r="V27" s="30">
        <v>7</v>
      </c>
      <c r="W27" s="30">
        <v>29.5</v>
      </c>
      <c r="X27" s="30">
        <v>89583</v>
      </c>
      <c r="Y27" s="30" t="s">
        <v>3217</v>
      </c>
      <c r="Z27" s="30">
        <v>76.437430594097066</v>
      </c>
    </row>
    <row r="28" spans="1:26" x14ac:dyDescent="0.2">
      <c r="A28" s="30">
        <v>117</v>
      </c>
      <c r="B28" s="30" t="s">
        <v>117</v>
      </c>
      <c r="C28" s="30" t="s">
        <v>13</v>
      </c>
      <c r="D28" s="30">
        <v>0.03</v>
      </c>
      <c r="E28" s="30">
        <v>4.26</v>
      </c>
      <c r="F28" s="30">
        <v>1.2</v>
      </c>
      <c r="G28" s="30" t="s">
        <v>14</v>
      </c>
      <c r="H28" s="30" t="s">
        <v>47</v>
      </c>
      <c r="I28" s="30" t="s">
        <v>24</v>
      </c>
      <c r="J28" s="30" t="s">
        <v>25</v>
      </c>
      <c r="K28" s="30" t="s">
        <v>26</v>
      </c>
      <c r="L28" s="30" t="s">
        <v>114</v>
      </c>
      <c r="M28" s="30">
        <v>0.44</v>
      </c>
      <c r="N28" s="30" t="s">
        <v>8</v>
      </c>
      <c r="O28" s="30" t="s">
        <v>35</v>
      </c>
      <c r="P28" s="30" t="s">
        <v>42</v>
      </c>
      <c r="Q28" s="30" t="s">
        <v>118</v>
      </c>
      <c r="R28" s="30">
        <v>98103</v>
      </c>
      <c r="S28" s="32">
        <v>42007</v>
      </c>
      <c r="T28" s="32">
        <v>42008</v>
      </c>
      <c r="U28" s="53">
        <v>9.82</v>
      </c>
      <c r="V28" s="30">
        <v>29</v>
      </c>
      <c r="W28" s="30">
        <v>122.23</v>
      </c>
      <c r="X28" s="30">
        <v>7909</v>
      </c>
      <c r="Y28" s="30" t="s">
        <v>3217</v>
      </c>
      <c r="Z28" s="30">
        <v>67.387091259681711</v>
      </c>
    </row>
    <row r="29" spans="1:26" x14ac:dyDescent="0.2">
      <c r="A29" s="30">
        <v>1988</v>
      </c>
      <c r="B29" s="30" t="s">
        <v>119</v>
      </c>
      <c r="C29" s="30" t="s">
        <v>13</v>
      </c>
      <c r="D29" s="30">
        <v>0.05</v>
      </c>
      <c r="E29" s="30">
        <v>20.98</v>
      </c>
      <c r="F29" s="30">
        <v>21.2</v>
      </c>
      <c r="G29" s="30" t="s">
        <v>14</v>
      </c>
      <c r="H29" s="30" t="s">
        <v>47</v>
      </c>
      <c r="I29" s="30" t="s">
        <v>4</v>
      </c>
      <c r="J29" s="30" t="s">
        <v>102</v>
      </c>
      <c r="K29" s="30" t="s">
        <v>120</v>
      </c>
      <c r="L29" s="30" t="s">
        <v>121</v>
      </c>
      <c r="M29" s="30">
        <v>0.78</v>
      </c>
      <c r="N29" s="30" t="s">
        <v>8</v>
      </c>
      <c r="O29" s="30" t="s">
        <v>35</v>
      </c>
      <c r="P29" s="30" t="s">
        <v>122</v>
      </c>
      <c r="Q29" s="30" t="s">
        <v>123</v>
      </c>
      <c r="R29" s="30">
        <v>84020</v>
      </c>
      <c r="S29" s="32">
        <v>42007</v>
      </c>
      <c r="T29" s="32">
        <v>42008</v>
      </c>
      <c r="U29" s="53">
        <v>-181.102</v>
      </c>
      <c r="V29" s="30">
        <v>3</v>
      </c>
      <c r="W29" s="30">
        <v>65.69</v>
      </c>
      <c r="X29" s="30">
        <v>89999</v>
      </c>
      <c r="Y29" s="30" t="s">
        <v>3217</v>
      </c>
      <c r="Z29" s="30">
        <v>746.43738558475081</v>
      </c>
    </row>
    <row r="30" spans="1:26" x14ac:dyDescent="0.2">
      <c r="A30" s="30">
        <v>2131</v>
      </c>
      <c r="B30" s="30" t="s">
        <v>124</v>
      </c>
      <c r="C30" s="30" t="s">
        <v>13</v>
      </c>
      <c r="D30" s="30">
        <v>0.09</v>
      </c>
      <c r="E30" s="30">
        <v>150.97999999999999</v>
      </c>
      <c r="F30" s="30">
        <v>66.27</v>
      </c>
      <c r="G30" s="30" t="s">
        <v>2</v>
      </c>
      <c r="H30" s="30" t="s">
        <v>47</v>
      </c>
      <c r="I30" s="30" t="s">
        <v>4</v>
      </c>
      <c r="J30" s="30" t="s">
        <v>93</v>
      </c>
      <c r="K30" s="30" t="s">
        <v>6</v>
      </c>
      <c r="L30" s="30" t="s">
        <v>125</v>
      </c>
      <c r="M30" s="30">
        <v>0.65</v>
      </c>
      <c r="N30" s="30" t="s">
        <v>8</v>
      </c>
      <c r="O30" s="30" t="s">
        <v>28</v>
      </c>
      <c r="P30" s="30" t="s">
        <v>56</v>
      </c>
      <c r="Q30" s="30" t="s">
        <v>126</v>
      </c>
      <c r="R30" s="30">
        <v>64118</v>
      </c>
      <c r="S30" s="32">
        <v>42007</v>
      </c>
      <c r="T30" s="32">
        <v>42008</v>
      </c>
      <c r="U30" s="53">
        <v>-407.85</v>
      </c>
      <c r="V30" s="30">
        <v>2</v>
      </c>
      <c r="W30" s="30">
        <v>302.33999999999997</v>
      </c>
      <c r="X30" s="30">
        <v>90079</v>
      </c>
      <c r="Y30" s="30" t="s">
        <v>3216</v>
      </c>
      <c r="Z30" s="30">
        <v>2229.2046405099354</v>
      </c>
    </row>
    <row r="31" spans="1:26" x14ac:dyDescent="0.2">
      <c r="A31" s="30">
        <v>2302</v>
      </c>
      <c r="B31" s="30" t="s">
        <v>127</v>
      </c>
      <c r="C31" s="30" t="s">
        <v>13</v>
      </c>
      <c r="D31" s="30">
        <v>0.1</v>
      </c>
      <c r="E31" s="30">
        <v>12.53</v>
      </c>
      <c r="F31" s="30">
        <v>0.49</v>
      </c>
      <c r="G31" s="30" t="s">
        <v>14</v>
      </c>
      <c r="H31" s="30" t="s">
        <v>70</v>
      </c>
      <c r="I31" s="30" t="s">
        <v>24</v>
      </c>
      <c r="J31" s="30" t="s">
        <v>128</v>
      </c>
      <c r="K31" s="30" t="s">
        <v>49</v>
      </c>
      <c r="L31" s="30" t="s">
        <v>129</v>
      </c>
      <c r="M31" s="30">
        <v>0.38</v>
      </c>
      <c r="N31" s="30" t="s">
        <v>8</v>
      </c>
      <c r="O31" s="30" t="s">
        <v>9</v>
      </c>
      <c r="P31" s="30" t="s">
        <v>99</v>
      </c>
      <c r="Q31" s="30" t="s">
        <v>130</v>
      </c>
      <c r="R31" s="30">
        <v>32404</v>
      </c>
      <c r="S31" s="32">
        <v>42007</v>
      </c>
      <c r="T31" s="32">
        <v>42008</v>
      </c>
      <c r="U31" s="53">
        <v>244.464</v>
      </c>
      <c r="V31" s="30">
        <v>8</v>
      </c>
      <c r="W31" s="30">
        <v>92.02</v>
      </c>
      <c r="X31" s="30">
        <v>87696</v>
      </c>
      <c r="Y31" s="30" t="s">
        <v>3215</v>
      </c>
      <c r="Z31" s="30">
        <v>187.38713762179358</v>
      </c>
    </row>
    <row r="32" spans="1:26" x14ac:dyDescent="0.2">
      <c r="A32" s="30">
        <v>2302</v>
      </c>
      <c r="B32" s="30" t="s">
        <v>127</v>
      </c>
      <c r="C32" s="30" t="s">
        <v>13</v>
      </c>
      <c r="D32" s="30">
        <v>0.1</v>
      </c>
      <c r="E32" s="30">
        <v>146.34</v>
      </c>
      <c r="F32" s="30">
        <v>43.75</v>
      </c>
      <c r="G32" s="30" t="s">
        <v>2</v>
      </c>
      <c r="H32" s="30" t="s">
        <v>70</v>
      </c>
      <c r="I32" s="30" t="s">
        <v>4</v>
      </c>
      <c r="J32" s="30" t="s">
        <v>5</v>
      </c>
      <c r="K32" s="30" t="s">
        <v>6</v>
      </c>
      <c r="L32" s="30" t="s">
        <v>131</v>
      </c>
      <c r="M32" s="30">
        <v>0.64</v>
      </c>
      <c r="N32" s="30" t="s">
        <v>8</v>
      </c>
      <c r="O32" s="30" t="s">
        <v>9</v>
      </c>
      <c r="P32" s="30" t="s">
        <v>99</v>
      </c>
      <c r="Q32" s="30" t="s">
        <v>130</v>
      </c>
      <c r="R32" s="30">
        <v>32404</v>
      </c>
      <c r="S32" s="32">
        <v>42007</v>
      </c>
      <c r="T32" s="32">
        <v>42008</v>
      </c>
      <c r="U32" s="53">
        <v>-473.57799999999997</v>
      </c>
      <c r="V32" s="30">
        <v>2</v>
      </c>
      <c r="W32" s="30">
        <v>283.55</v>
      </c>
      <c r="X32" s="30">
        <v>87696</v>
      </c>
      <c r="Y32" s="30" t="s">
        <v>3215</v>
      </c>
      <c r="Z32" s="30">
        <v>1479.5621470726314</v>
      </c>
    </row>
    <row r="33" spans="1:26" x14ac:dyDescent="0.2">
      <c r="A33" s="30">
        <v>2303</v>
      </c>
      <c r="B33" s="30" t="s">
        <v>132</v>
      </c>
      <c r="C33" s="30" t="s">
        <v>13</v>
      </c>
      <c r="D33" s="30">
        <v>0.1</v>
      </c>
      <c r="E33" s="30">
        <v>146.34</v>
      </c>
      <c r="F33" s="30">
        <v>43.75</v>
      </c>
      <c r="G33" s="30" t="s">
        <v>2</v>
      </c>
      <c r="H33" s="30" t="s">
        <v>70</v>
      </c>
      <c r="I33" s="30" t="s">
        <v>4</v>
      </c>
      <c r="J33" s="30" t="s">
        <v>5</v>
      </c>
      <c r="K33" s="30" t="s">
        <v>6</v>
      </c>
      <c r="L33" s="30" t="s">
        <v>131</v>
      </c>
      <c r="M33" s="30">
        <v>0.64</v>
      </c>
      <c r="N33" s="30" t="s">
        <v>8</v>
      </c>
      <c r="O33" s="30" t="s">
        <v>87</v>
      </c>
      <c r="P33" s="30" t="s">
        <v>88</v>
      </c>
      <c r="Q33" s="30" t="s">
        <v>89</v>
      </c>
      <c r="R33" s="30">
        <v>10011</v>
      </c>
      <c r="S33" s="32">
        <v>42007</v>
      </c>
      <c r="T33" s="32">
        <v>42008</v>
      </c>
      <c r="U33" s="53">
        <v>-270.85000000000002</v>
      </c>
      <c r="V33" s="30">
        <v>6</v>
      </c>
      <c r="W33" s="30">
        <v>850.64</v>
      </c>
      <c r="X33" s="30">
        <v>37987</v>
      </c>
      <c r="Y33" s="30" t="s">
        <v>3218</v>
      </c>
      <c r="Z33" s="30">
        <v>1687.1608337197633</v>
      </c>
    </row>
    <row r="34" spans="1:26" x14ac:dyDescent="0.2">
      <c r="A34" s="30">
        <v>2458</v>
      </c>
      <c r="B34" s="30" t="s">
        <v>133</v>
      </c>
      <c r="C34" s="30" t="s">
        <v>13</v>
      </c>
      <c r="D34" s="30">
        <v>0.03</v>
      </c>
      <c r="E34" s="30">
        <v>6.48</v>
      </c>
      <c r="F34" s="30">
        <v>8.73</v>
      </c>
      <c r="G34" s="30" t="s">
        <v>14</v>
      </c>
      <c r="H34" s="30" t="s">
        <v>47</v>
      </c>
      <c r="I34" s="30" t="s">
        <v>24</v>
      </c>
      <c r="J34" s="30" t="s">
        <v>64</v>
      </c>
      <c r="K34" s="30" t="s">
        <v>49</v>
      </c>
      <c r="L34" s="30" t="s">
        <v>134</v>
      </c>
      <c r="M34" s="30">
        <v>0.37</v>
      </c>
      <c r="N34" s="30" t="s">
        <v>8</v>
      </c>
      <c r="O34" s="30" t="s">
        <v>28</v>
      </c>
      <c r="P34" s="30" t="s">
        <v>60</v>
      </c>
      <c r="Q34" s="30" t="s">
        <v>135</v>
      </c>
      <c r="R34" s="30">
        <v>55410</v>
      </c>
      <c r="S34" s="32">
        <v>42007</v>
      </c>
      <c r="T34" s="32">
        <v>42009</v>
      </c>
      <c r="U34" s="53">
        <v>-35.04</v>
      </c>
      <c r="V34" s="30">
        <v>2</v>
      </c>
      <c r="W34" s="30">
        <v>15.95</v>
      </c>
      <c r="X34" s="30">
        <v>91285</v>
      </c>
      <c r="Y34" s="30" t="s">
        <v>3216</v>
      </c>
      <c r="Z34" s="30">
        <v>178.34634514636133</v>
      </c>
    </row>
    <row r="35" spans="1:26" x14ac:dyDescent="0.2">
      <c r="A35" s="30">
        <v>2460</v>
      </c>
      <c r="B35" s="30" t="s">
        <v>136</v>
      </c>
      <c r="C35" s="30" t="s">
        <v>13</v>
      </c>
      <c r="D35" s="30">
        <v>0.03</v>
      </c>
      <c r="E35" s="30">
        <v>6.48</v>
      </c>
      <c r="F35" s="30">
        <v>8.73</v>
      </c>
      <c r="G35" s="30" t="s">
        <v>14</v>
      </c>
      <c r="H35" s="30" t="s">
        <v>47</v>
      </c>
      <c r="I35" s="30" t="s">
        <v>24</v>
      </c>
      <c r="J35" s="30" t="s">
        <v>64</v>
      </c>
      <c r="K35" s="30" t="s">
        <v>49</v>
      </c>
      <c r="L35" s="30" t="s">
        <v>134</v>
      </c>
      <c r="M35" s="30">
        <v>0.37</v>
      </c>
      <c r="N35" s="30" t="s">
        <v>8</v>
      </c>
      <c r="O35" s="30" t="s">
        <v>87</v>
      </c>
      <c r="P35" s="30" t="s">
        <v>88</v>
      </c>
      <c r="Q35" s="30" t="s">
        <v>89</v>
      </c>
      <c r="R35" s="30">
        <v>10035</v>
      </c>
      <c r="S35" s="32">
        <v>42007</v>
      </c>
      <c r="T35" s="32">
        <v>42009</v>
      </c>
      <c r="U35" s="53">
        <v>-35.04</v>
      </c>
      <c r="V35" s="30">
        <v>8</v>
      </c>
      <c r="W35" s="30">
        <v>63.78</v>
      </c>
      <c r="X35" s="30">
        <v>30785</v>
      </c>
      <c r="Y35" s="30" t="s">
        <v>3218</v>
      </c>
      <c r="Z35" s="30">
        <v>178.34634514636133</v>
      </c>
    </row>
    <row r="36" spans="1:26" x14ac:dyDescent="0.2">
      <c r="A36" s="30">
        <v>2460</v>
      </c>
      <c r="B36" s="30" t="s">
        <v>136</v>
      </c>
      <c r="C36" s="30" t="s">
        <v>13</v>
      </c>
      <c r="D36" s="30">
        <v>7.0000000000000007E-2</v>
      </c>
      <c r="E36" s="30">
        <v>9.93</v>
      </c>
      <c r="F36" s="30">
        <v>1.0900000000000001</v>
      </c>
      <c r="G36" s="30" t="s">
        <v>14</v>
      </c>
      <c r="H36" s="30" t="s">
        <v>47</v>
      </c>
      <c r="I36" s="30" t="s">
        <v>24</v>
      </c>
      <c r="J36" s="30" t="s">
        <v>25</v>
      </c>
      <c r="K36" s="30" t="s">
        <v>26</v>
      </c>
      <c r="L36" s="30" t="s">
        <v>137</v>
      </c>
      <c r="M36" s="30">
        <v>0.43</v>
      </c>
      <c r="N36" s="30" t="s">
        <v>8</v>
      </c>
      <c r="O36" s="30" t="s">
        <v>87</v>
      </c>
      <c r="P36" s="30" t="s">
        <v>88</v>
      </c>
      <c r="Q36" s="30" t="s">
        <v>89</v>
      </c>
      <c r="R36" s="30">
        <v>10035</v>
      </c>
      <c r="S36" s="32">
        <v>42007</v>
      </c>
      <c r="T36" s="32">
        <v>42010</v>
      </c>
      <c r="U36" s="53">
        <v>149.53</v>
      </c>
      <c r="V36" s="30">
        <v>46</v>
      </c>
      <c r="W36" s="30">
        <v>451.61</v>
      </c>
      <c r="X36" s="30">
        <v>30785</v>
      </c>
      <c r="Y36" s="30" t="s">
        <v>3218</v>
      </c>
      <c r="Z36" s="30">
        <v>190.43310767037593</v>
      </c>
    </row>
    <row r="37" spans="1:26" x14ac:dyDescent="0.2">
      <c r="A37" s="30">
        <v>2579</v>
      </c>
      <c r="B37" s="30" t="s">
        <v>138</v>
      </c>
      <c r="C37" s="30" t="s">
        <v>13</v>
      </c>
      <c r="D37" s="30">
        <v>0.09</v>
      </c>
      <c r="E37" s="30">
        <v>212.6</v>
      </c>
      <c r="F37" s="30">
        <v>52.2</v>
      </c>
      <c r="G37" s="30" t="s">
        <v>2</v>
      </c>
      <c r="H37" s="30" t="s">
        <v>47</v>
      </c>
      <c r="I37" s="30" t="s">
        <v>4</v>
      </c>
      <c r="J37" s="30" t="s">
        <v>5</v>
      </c>
      <c r="K37" s="30" t="s">
        <v>6</v>
      </c>
      <c r="L37" s="30" t="s">
        <v>139</v>
      </c>
      <c r="M37" s="30">
        <v>0.64</v>
      </c>
      <c r="N37" s="30" t="s">
        <v>8</v>
      </c>
      <c r="O37" s="30" t="s">
        <v>9</v>
      </c>
      <c r="P37" s="30" t="s">
        <v>140</v>
      </c>
      <c r="Q37" s="30" t="s">
        <v>141</v>
      </c>
      <c r="R37" s="30">
        <v>36869</v>
      </c>
      <c r="S37" s="32">
        <v>42007</v>
      </c>
      <c r="T37" s="32">
        <v>42008</v>
      </c>
      <c r="U37" s="53">
        <v>-274.49799999999999</v>
      </c>
      <c r="V37" s="30">
        <v>1</v>
      </c>
      <c r="W37" s="30">
        <v>174.5</v>
      </c>
      <c r="X37" s="30">
        <v>88296</v>
      </c>
      <c r="Y37" s="30" t="s">
        <v>3215</v>
      </c>
      <c r="Z37" s="30">
        <v>2161.6293751217149</v>
      </c>
    </row>
    <row r="38" spans="1:26" x14ac:dyDescent="0.2">
      <c r="A38" s="30">
        <v>169</v>
      </c>
      <c r="B38" s="30" t="s">
        <v>142</v>
      </c>
      <c r="C38" s="30" t="s">
        <v>23</v>
      </c>
      <c r="D38" s="30">
        <v>0.08</v>
      </c>
      <c r="E38" s="30">
        <v>43.22</v>
      </c>
      <c r="F38" s="30">
        <v>16.71</v>
      </c>
      <c r="G38" s="30" t="s">
        <v>14</v>
      </c>
      <c r="H38" s="30" t="s">
        <v>70</v>
      </c>
      <c r="I38" s="30" t="s">
        <v>16</v>
      </c>
      <c r="J38" s="30" t="s">
        <v>17</v>
      </c>
      <c r="K38" s="30" t="s">
        <v>49</v>
      </c>
      <c r="L38" s="30" t="s">
        <v>143</v>
      </c>
      <c r="M38" s="30">
        <v>0.66</v>
      </c>
      <c r="N38" s="30" t="s">
        <v>8</v>
      </c>
      <c r="O38" s="30" t="s">
        <v>9</v>
      </c>
      <c r="P38" s="30" t="s">
        <v>144</v>
      </c>
      <c r="Q38" s="30" t="s">
        <v>145</v>
      </c>
      <c r="R38" s="30">
        <v>70802</v>
      </c>
      <c r="S38" s="32">
        <v>42007</v>
      </c>
      <c r="T38" s="32">
        <v>42009</v>
      </c>
      <c r="U38" s="53">
        <v>280.27458000000001</v>
      </c>
      <c r="V38" s="30">
        <v>3</v>
      </c>
      <c r="W38" s="30">
        <v>130.62</v>
      </c>
      <c r="X38" s="30">
        <v>87463</v>
      </c>
      <c r="Y38" s="30" t="s">
        <v>3215</v>
      </c>
      <c r="Z38" s="30">
        <v>1096.7304748025567</v>
      </c>
    </row>
    <row r="39" spans="1:26" x14ac:dyDescent="0.2">
      <c r="A39" s="30">
        <v>169</v>
      </c>
      <c r="B39" s="30" t="s">
        <v>142</v>
      </c>
      <c r="C39" s="30" t="s">
        <v>23</v>
      </c>
      <c r="D39" s="30">
        <v>0.05</v>
      </c>
      <c r="E39" s="30">
        <v>574.74</v>
      </c>
      <c r="F39" s="30">
        <v>24.49</v>
      </c>
      <c r="G39" s="30" t="s">
        <v>14</v>
      </c>
      <c r="H39" s="30" t="s">
        <v>70</v>
      </c>
      <c r="I39" s="30" t="s">
        <v>16</v>
      </c>
      <c r="J39" s="30" t="s">
        <v>32</v>
      </c>
      <c r="K39" s="30" t="s">
        <v>40</v>
      </c>
      <c r="L39" s="30" t="s">
        <v>146</v>
      </c>
      <c r="M39" s="30">
        <v>0.37</v>
      </c>
      <c r="N39" s="30" t="s">
        <v>8</v>
      </c>
      <c r="O39" s="30" t="s">
        <v>9</v>
      </c>
      <c r="P39" s="30" t="s">
        <v>144</v>
      </c>
      <c r="Q39" s="30" t="s">
        <v>145</v>
      </c>
      <c r="R39" s="30">
        <v>70802</v>
      </c>
      <c r="S39" s="32">
        <v>42007</v>
      </c>
      <c r="T39" s="32">
        <v>42014</v>
      </c>
      <c r="U39" s="53">
        <v>-112.4263</v>
      </c>
      <c r="V39" s="30">
        <v>12</v>
      </c>
      <c r="W39" s="30">
        <v>6945.16</v>
      </c>
      <c r="X39" s="30">
        <v>87463</v>
      </c>
      <c r="Y39" s="30" t="s">
        <v>3215</v>
      </c>
      <c r="Z39" s="30">
        <v>2353.7561181610472</v>
      </c>
    </row>
    <row r="40" spans="1:26" x14ac:dyDescent="0.2">
      <c r="A40" s="30">
        <v>169</v>
      </c>
      <c r="B40" s="30" t="s">
        <v>142</v>
      </c>
      <c r="C40" s="30" t="s">
        <v>23</v>
      </c>
      <c r="D40" s="30">
        <v>0.04</v>
      </c>
      <c r="E40" s="30">
        <v>10.14</v>
      </c>
      <c r="F40" s="30">
        <v>2.27</v>
      </c>
      <c r="G40" s="30" t="s">
        <v>14</v>
      </c>
      <c r="H40" s="30" t="s">
        <v>70</v>
      </c>
      <c r="I40" s="30" t="s">
        <v>24</v>
      </c>
      <c r="J40" s="30" t="s">
        <v>64</v>
      </c>
      <c r="K40" s="30" t="s">
        <v>26</v>
      </c>
      <c r="L40" s="30" t="s">
        <v>147</v>
      </c>
      <c r="M40" s="30">
        <v>0.36</v>
      </c>
      <c r="N40" s="30" t="s">
        <v>8</v>
      </c>
      <c r="O40" s="30" t="s">
        <v>9</v>
      </c>
      <c r="P40" s="30" t="s">
        <v>144</v>
      </c>
      <c r="Q40" s="30" t="s">
        <v>145</v>
      </c>
      <c r="R40" s="30">
        <v>70802</v>
      </c>
      <c r="S40" s="32">
        <v>42007</v>
      </c>
      <c r="T40" s="32">
        <v>42011</v>
      </c>
      <c r="U40" s="53">
        <v>24.923999999999999</v>
      </c>
      <c r="V40" s="30">
        <v>3</v>
      </c>
      <c r="W40" s="30">
        <v>30.94</v>
      </c>
      <c r="X40" s="30">
        <v>87463</v>
      </c>
      <c r="Y40" s="30" t="s">
        <v>3215</v>
      </c>
      <c r="Z40" s="30">
        <v>109.56571793464431</v>
      </c>
    </row>
    <row r="41" spans="1:26" x14ac:dyDescent="0.2">
      <c r="A41" s="30">
        <v>1777</v>
      </c>
      <c r="B41" s="30" t="s">
        <v>148</v>
      </c>
      <c r="C41" s="30" t="s">
        <v>23</v>
      </c>
      <c r="D41" s="30">
        <v>0.02</v>
      </c>
      <c r="E41" s="30">
        <v>10.06</v>
      </c>
      <c r="F41" s="30">
        <v>2.06</v>
      </c>
      <c r="G41" s="30" t="s">
        <v>14</v>
      </c>
      <c r="H41" s="30" t="s">
        <v>15</v>
      </c>
      <c r="I41" s="30" t="s">
        <v>24</v>
      </c>
      <c r="J41" s="30" t="s">
        <v>64</v>
      </c>
      <c r="K41" s="30" t="s">
        <v>26</v>
      </c>
      <c r="L41" s="30" t="s">
        <v>149</v>
      </c>
      <c r="M41" s="30">
        <v>0.39</v>
      </c>
      <c r="N41" s="30" t="s">
        <v>8</v>
      </c>
      <c r="O41" s="30" t="s">
        <v>28</v>
      </c>
      <c r="P41" s="30" t="s">
        <v>29</v>
      </c>
      <c r="Q41" s="30" t="s">
        <v>150</v>
      </c>
      <c r="R41" s="30">
        <v>46383</v>
      </c>
      <c r="S41" s="32">
        <v>42007</v>
      </c>
      <c r="T41" s="32">
        <v>42012</v>
      </c>
      <c r="U41" s="53">
        <v>90.624600000000001</v>
      </c>
      <c r="V41" s="30">
        <v>13</v>
      </c>
      <c r="W41" s="30">
        <v>131.34</v>
      </c>
      <c r="X41" s="30">
        <v>89940</v>
      </c>
      <c r="Y41" s="30" t="s">
        <v>3216</v>
      </c>
      <c r="Z41" s="30">
        <v>180.00645927298146</v>
      </c>
    </row>
    <row r="42" spans="1:26" x14ac:dyDescent="0.2">
      <c r="A42" s="30">
        <v>2081</v>
      </c>
      <c r="B42" s="30" t="s">
        <v>151</v>
      </c>
      <c r="C42" s="30" t="s">
        <v>23</v>
      </c>
      <c r="D42" s="30">
        <v>0.09</v>
      </c>
      <c r="E42" s="30">
        <v>1.48</v>
      </c>
      <c r="F42" s="30">
        <v>0.7</v>
      </c>
      <c r="G42" s="30" t="s">
        <v>14</v>
      </c>
      <c r="H42" s="30" t="s">
        <v>70</v>
      </c>
      <c r="I42" s="30" t="s">
        <v>24</v>
      </c>
      <c r="J42" s="30" t="s">
        <v>152</v>
      </c>
      <c r="K42" s="30" t="s">
        <v>26</v>
      </c>
      <c r="L42" s="30" t="s">
        <v>153</v>
      </c>
      <c r="M42" s="30">
        <v>0.37</v>
      </c>
      <c r="N42" s="30" t="s">
        <v>8</v>
      </c>
      <c r="O42" s="30" t="s">
        <v>87</v>
      </c>
      <c r="P42" s="30" t="s">
        <v>88</v>
      </c>
      <c r="Q42" s="30" t="s">
        <v>154</v>
      </c>
      <c r="R42" s="30">
        <v>14853</v>
      </c>
      <c r="S42" s="32">
        <v>42007</v>
      </c>
      <c r="T42" s="32">
        <v>42009</v>
      </c>
      <c r="U42" s="53">
        <v>1.68</v>
      </c>
      <c r="V42" s="30">
        <v>6</v>
      </c>
      <c r="W42" s="30">
        <v>8.9499999999999993</v>
      </c>
      <c r="X42" s="30">
        <v>86092</v>
      </c>
      <c r="Y42" s="30" t="s">
        <v>3218</v>
      </c>
      <c r="Z42" s="30">
        <v>-9.4939151631853207</v>
      </c>
    </row>
    <row r="43" spans="1:26" x14ac:dyDescent="0.2">
      <c r="A43" s="30">
        <v>193</v>
      </c>
      <c r="B43" s="30" t="s">
        <v>155</v>
      </c>
      <c r="C43" s="30" t="s">
        <v>46</v>
      </c>
      <c r="D43" s="30">
        <v>0</v>
      </c>
      <c r="E43" s="30">
        <v>213.45</v>
      </c>
      <c r="F43" s="30">
        <v>14.7</v>
      </c>
      <c r="G43" s="30" t="s">
        <v>2</v>
      </c>
      <c r="H43" s="30" t="s">
        <v>70</v>
      </c>
      <c r="I43" s="30" t="s">
        <v>16</v>
      </c>
      <c r="J43" s="30" t="s">
        <v>32</v>
      </c>
      <c r="K43" s="30" t="s">
        <v>33</v>
      </c>
      <c r="L43" s="30" t="s">
        <v>156</v>
      </c>
      <c r="M43" s="30">
        <v>0.59</v>
      </c>
      <c r="N43" s="30" t="s">
        <v>8</v>
      </c>
      <c r="O43" s="30" t="s">
        <v>35</v>
      </c>
      <c r="P43" s="30" t="s">
        <v>122</v>
      </c>
      <c r="Q43" s="30" t="s">
        <v>157</v>
      </c>
      <c r="R43" s="30">
        <v>84041</v>
      </c>
      <c r="S43" s="32">
        <v>42007</v>
      </c>
      <c r="T43" s="32">
        <v>42009</v>
      </c>
      <c r="U43" s="53">
        <v>-560.81417999999996</v>
      </c>
      <c r="V43" s="30">
        <v>1</v>
      </c>
      <c r="W43" s="30">
        <v>224.12</v>
      </c>
      <c r="X43" s="30">
        <v>90430</v>
      </c>
      <c r="Y43" s="30" t="s">
        <v>3217</v>
      </c>
      <c r="Z43" s="30">
        <v>1025.6168654354819</v>
      </c>
    </row>
    <row r="44" spans="1:26" x14ac:dyDescent="0.2">
      <c r="A44" s="30">
        <v>2203</v>
      </c>
      <c r="B44" s="30" t="s">
        <v>158</v>
      </c>
      <c r="C44" s="30" t="s">
        <v>1</v>
      </c>
      <c r="D44" s="30">
        <v>0.03</v>
      </c>
      <c r="E44" s="30">
        <v>399.98</v>
      </c>
      <c r="F44" s="30">
        <v>12.06</v>
      </c>
      <c r="G44" s="30" t="s">
        <v>2</v>
      </c>
      <c r="H44" s="30" t="s">
        <v>47</v>
      </c>
      <c r="I44" s="30" t="s">
        <v>16</v>
      </c>
      <c r="J44" s="30" t="s">
        <v>32</v>
      </c>
      <c r="K44" s="30" t="s">
        <v>6</v>
      </c>
      <c r="L44" s="30" t="s">
        <v>159</v>
      </c>
      <c r="M44" s="30">
        <v>0.56000000000000005</v>
      </c>
      <c r="N44" s="30" t="s">
        <v>8</v>
      </c>
      <c r="O44" s="30" t="s">
        <v>28</v>
      </c>
      <c r="P44" s="30" t="s">
        <v>60</v>
      </c>
      <c r="Q44" s="30" t="s">
        <v>160</v>
      </c>
      <c r="R44" s="30">
        <v>55445</v>
      </c>
      <c r="S44" s="32">
        <v>42008</v>
      </c>
      <c r="T44" s="32">
        <v>42010</v>
      </c>
      <c r="U44" s="53">
        <v>-663.51419999999996</v>
      </c>
      <c r="V44" s="30">
        <v>2</v>
      </c>
      <c r="W44" s="30">
        <v>807</v>
      </c>
      <c r="X44" s="30">
        <v>86052</v>
      </c>
      <c r="Y44" s="30" t="s">
        <v>3216</v>
      </c>
      <c r="Z44" s="30">
        <v>1506.5732214337281</v>
      </c>
    </row>
    <row r="45" spans="1:26" x14ac:dyDescent="0.2">
      <c r="A45" s="30">
        <v>3146</v>
      </c>
      <c r="B45" s="30" t="s">
        <v>161</v>
      </c>
      <c r="C45" s="30" t="s">
        <v>1</v>
      </c>
      <c r="D45" s="30">
        <v>0.03</v>
      </c>
      <c r="E45" s="30">
        <v>3.36</v>
      </c>
      <c r="F45" s="30">
        <v>6.27</v>
      </c>
      <c r="G45" s="30" t="s">
        <v>14</v>
      </c>
      <c r="H45" s="30" t="s">
        <v>70</v>
      </c>
      <c r="I45" s="30" t="s">
        <v>24</v>
      </c>
      <c r="J45" s="30" t="s">
        <v>48</v>
      </c>
      <c r="K45" s="30" t="s">
        <v>49</v>
      </c>
      <c r="L45" s="30" t="s">
        <v>162</v>
      </c>
      <c r="M45" s="30">
        <v>0.4</v>
      </c>
      <c r="N45" s="30" t="s">
        <v>8</v>
      </c>
      <c r="O45" s="30" t="s">
        <v>28</v>
      </c>
      <c r="P45" s="30" t="s">
        <v>163</v>
      </c>
      <c r="Q45" s="30" t="s">
        <v>164</v>
      </c>
      <c r="R45" s="30">
        <v>78577</v>
      </c>
      <c r="S45" s="32">
        <v>42008</v>
      </c>
      <c r="T45" s="32">
        <v>42009</v>
      </c>
      <c r="U45" s="53">
        <v>-94.258600000000001</v>
      </c>
      <c r="V45" s="30">
        <v>4</v>
      </c>
      <c r="W45" s="30">
        <v>14.9</v>
      </c>
      <c r="X45" s="30">
        <v>85850</v>
      </c>
      <c r="Y45" s="30" t="s">
        <v>3216</v>
      </c>
      <c r="Z45" s="30">
        <v>326.93276163067873</v>
      </c>
    </row>
    <row r="46" spans="1:26" x14ac:dyDescent="0.2">
      <c r="A46" s="30">
        <v>3146</v>
      </c>
      <c r="B46" s="30" t="s">
        <v>161</v>
      </c>
      <c r="C46" s="30" t="s">
        <v>1</v>
      </c>
      <c r="D46" s="30">
        <v>7.0000000000000007E-2</v>
      </c>
      <c r="E46" s="30">
        <v>3.71</v>
      </c>
      <c r="F46" s="30">
        <v>1.93</v>
      </c>
      <c r="G46" s="30" t="s">
        <v>63</v>
      </c>
      <c r="H46" s="30" t="s">
        <v>70</v>
      </c>
      <c r="I46" s="30" t="s">
        <v>24</v>
      </c>
      <c r="J46" s="30" t="s">
        <v>64</v>
      </c>
      <c r="K46" s="30" t="s">
        <v>26</v>
      </c>
      <c r="L46" s="30" t="s">
        <v>165</v>
      </c>
      <c r="M46" s="30">
        <v>0.35</v>
      </c>
      <c r="N46" s="30" t="s">
        <v>8</v>
      </c>
      <c r="O46" s="30" t="s">
        <v>28</v>
      </c>
      <c r="P46" s="30" t="s">
        <v>163</v>
      </c>
      <c r="Q46" s="30" t="s">
        <v>164</v>
      </c>
      <c r="R46" s="30">
        <v>78577</v>
      </c>
      <c r="S46" s="32">
        <v>42008</v>
      </c>
      <c r="T46" s="32">
        <v>42010</v>
      </c>
      <c r="U46" s="53">
        <v>6.3308</v>
      </c>
      <c r="V46" s="30">
        <v>11</v>
      </c>
      <c r="W46" s="30">
        <v>39.64</v>
      </c>
      <c r="X46" s="30">
        <v>85850</v>
      </c>
      <c r="Y46" s="30" t="s">
        <v>3216</v>
      </c>
      <c r="Z46" s="30">
        <v>160.87211312543013</v>
      </c>
    </row>
    <row r="47" spans="1:26" x14ac:dyDescent="0.2">
      <c r="A47" s="30">
        <v>915</v>
      </c>
      <c r="B47" s="30" t="s">
        <v>166</v>
      </c>
      <c r="C47" s="30" t="s">
        <v>13</v>
      </c>
      <c r="D47" s="30">
        <v>0.06</v>
      </c>
      <c r="E47" s="30">
        <v>350.98</v>
      </c>
      <c r="F47" s="30">
        <v>30</v>
      </c>
      <c r="G47" s="30" t="s">
        <v>2</v>
      </c>
      <c r="H47" s="30" t="s">
        <v>47</v>
      </c>
      <c r="I47" s="30" t="s">
        <v>4</v>
      </c>
      <c r="J47" s="30" t="s">
        <v>85</v>
      </c>
      <c r="K47" s="30" t="s">
        <v>33</v>
      </c>
      <c r="L47" s="30" t="s">
        <v>167</v>
      </c>
      <c r="M47" s="30">
        <v>0.61</v>
      </c>
      <c r="N47" s="30" t="s">
        <v>8</v>
      </c>
      <c r="O47" s="30" t="s">
        <v>28</v>
      </c>
      <c r="P47" s="30" t="s">
        <v>163</v>
      </c>
      <c r="Q47" s="30" t="s">
        <v>168</v>
      </c>
      <c r="R47" s="30">
        <v>77803</v>
      </c>
      <c r="S47" s="32">
        <v>42008</v>
      </c>
      <c r="T47" s="32">
        <v>42009</v>
      </c>
      <c r="U47" s="53">
        <v>-489.41559999999998</v>
      </c>
      <c r="V47" s="30">
        <v>1</v>
      </c>
      <c r="W47" s="30">
        <v>346.52</v>
      </c>
      <c r="X47" s="30">
        <v>86356</v>
      </c>
      <c r="Y47" s="30" t="s">
        <v>3216</v>
      </c>
      <c r="Z47" s="30">
        <v>1756.413254425702</v>
      </c>
    </row>
    <row r="48" spans="1:26" x14ac:dyDescent="0.2">
      <c r="A48" s="30">
        <v>2393</v>
      </c>
      <c r="B48" s="30" t="s">
        <v>169</v>
      </c>
      <c r="C48" s="30" t="s">
        <v>13</v>
      </c>
      <c r="D48" s="30">
        <v>0.06</v>
      </c>
      <c r="E48" s="30">
        <v>105.29</v>
      </c>
      <c r="F48" s="30">
        <v>10.119999999999999</v>
      </c>
      <c r="G48" s="30" t="s">
        <v>14</v>
      </c>
      <c r="H48" s="30" t="s">
        <v>70</v>
      </c>
      <c r="I48" s="30" t="s">
        <v>4</v>
      </c>
      <c r="J48" s="30" t="s">
        <v>102</v>
      </c>
      <c r="K48" s="30" t="s">
        <v>40</v>
      </c>
      <c r="L48" s="30" t="s">
        <v>170</v>
      </c>
      <c r="M48" s="30">
        <v>0.79</v>
      </c>
      <c r="N48" s="30" t="s">
        <v>8</v>
      </c>
      <c r="O48" s="30" t="s">
        <v>9</v>
      </c>
      <c r="P48" s="30" t="s">
        <v>51</v>
      </c>
      <c r="Q48" s="30" t="s">
        <v>171</v>
      </c>
      <c r="R48" s="30">
        <v>30076</v>
      </c>
      <c r="S48" s="32">
        <v>42008</v>
      </c>
      <c r="T48" s="32">
        <v>42010</v>
      </c>
      <c r="U48" s="53">
        <v>-45.01</v>
      </c>
      <c r="V48" s="30">
        <v>12</v>
      </c>
      <c r="W48" s="30">
        <v>1202.6600000000001</v>
      </c>
      <c r="X48" s="30">
        <v>86951</v>
      </c>
      <c r="Y48" s="30" t="s">
        <v>3215</v>
      </c>
      <c r="Z48" s="30">
        <v>814.97751796732609</v>
      </c>
    </row>
    <row r="49" spans="1:26" x14ac:dyDescent="0.2">
      <c r="A49" s="30">
        <v>916</v>
      </c>
      <c r="B49" s="30" t="s">
        <v>172</v>
      </c>
      <c r="C49" s="30" t="s">
        <v>23</v>
      </c>
      <c r="D49" s="30">
        <v>0.05</v>
      </c>
      <c r="E49" s="30">
        <v>161.55000000000001</v>
      </c>
      <c r="F49" s="30">
        <v>19.989999999999998</v>
      </c>
      <c r="G49" s="30" t="s">
        <v>14</v>
      </c>
      <c r="H49" s="30" t="s">
        <v>70</v>
      </c>
      <c r="I49" s="30" t="s">
        <v>24</v>
      </c>
      <c r="J49" s="30" t="s">
        <v>54</v>
      </c>
      <c r="K49" s="30" t="s">
        <v>49</v>
      </c>
      <c r="L49" s="30" t="s">
        <v>55</v>
      </c>
      <c r="M49" s="30">
        <v>0.66</v>
      </c>
      <c r="N49" s="30" t="s">
        <v>8</v>
      </c>
      <c r="O49" s="30" t="s">
        <v>28</v>
      </c>
      <c r="P49" s="30" t="s">
        <v>163</v>
      </c>
      <c r="Q49" s="30" t="s">
        <v>173</v>
      </c>
      <c r="R49" s="30">
        <v>76028</v>
      </c>
      <c r="S49" s="32">
        <v>42008</v>
      </c>
      <c r="T49" s="32">
        <v>42015</v>
      </c>
      <c r="U49" s="53">
        <v>35.31</v>
      </c>
      <c r="V49" s="30">
        <v>3</v>
      </c>
      <c r="W49" s="30">
        <v>499.31</v>
      </c>
      <c r="X49" s="30">
        <v>86357</v>
      </c>
      <c r="Y49" s="30" t="s">
        <v>3216</v>
      </c>
      <c r="Z49" s="30">
        <v>1327.1113315254729</v>
      </c>
    </row>
    <row r="50" spans="1:26" x14ac:dyDescent="0.2">
      <c r="A50" s="30">
        <v>1142</v>
      </c>
      <c r="B50" s="30" t="s">
        <v>174</v>
      </c>
      <c r="C50" s="30" t="s">
        <v>92</v>
      </c>
      <c r="D50" s="30">
        <v>0.05</v>
      </c>
      <c r="E50" s="30">
        <v>363.25</v>
      </c>
      <c r="F50" s="30">
        <v>19.989999999999998</v>
      </c>
      <c r="G50" s="30" t="s">
        <v>14</v>
      </c>
      <c r="H50" s="30" t="s">
        <v>47</v>
      </c>
      <c r="I50" s="30" t="s">
        <v>24</v>
      </c>
      <c r="J50" s="30" t="s">
        <v>71</v>
      </c>
      <c r="K50" s="30" t="s">
        <v>49</v>
      </c>
      <c r="L50" s="30" t="s">
        <v>175</v>
      </c>
      <c r="M50" s="30">
        <v>0.56999999999999995</v>
      </c>
      <c r="N50" s="30" t="s">
        <v>8</v>
      </c>
      <c r="O50" s="30" t="s">
        <v>28</v>
      </c>
      <c r="P50" s="30" t="s">
        <v>163</v>
      </c>
      <c r="Q50" s="30" t="s">
        <v>176</v>
      </c>
      <c r="R50" s="30">
        <v>76706</v>
      </c>
      <c r="S50" s="32">
        <v>42008</v>
      </c>
      <c r="T50" s="32">
        <v>42010</v>
      </c>
      <c r="U50" s="53">
        <v>1766.7795000000001</v>
      </c>
      <c r="V50" s="30">
        <v>7</v>
      </c>
      <c r="W50" s="30">
        <v>2560.5500000000002</v>
      </c>
      <c r="X50" s="30">
        <v>86573</v>
      </c>
      <c r="Y50" s="30" t="s">
        <v>3216</v>
      </c>
      <c r="Z50" s="30">
        <v>3620.7695187730446</v>
      </c>
    </row>
    <row r="51" spans="1:26" x14ac:dyDescent="0.2">
      <c r="A51" s="30">
        <v>890</v>
      </c>
      <c r="B51" s="30" t="s">
        <v>177</v>
      </c>
      <c r="C51" s="30" t="s">
        <v>1</v>
      </c>
      <c r="D51" s="30">
        <v>0.08</v>
      </c>
      <c r="E51" s="30">
        <v>1.81</v>
      </c>
      <c r="F51" s="30">
        <v>0.75</v>
      </c>
      <c r="G51" s="30" t="s">
        <v>14</v>
      </c>
      <c r="H51" s="30" t="s">
        <v>15</v>
      </c>
      <c r="I51" s="30" t="s">
        <v>4</v>
      </c>
      <c r="J51" s="30" t="s">
        <v>85</v>
      </c>
      <c r="K51" s="30" t="s">
        <v>33</v>
      </c>
      <c r="L51" s="30" t="s">
        <v>178</v>
      </c>
      <c r="M51" s="30">
        <v>0.57999999999999996</v>
      </c>
      <c r="N51" s="30" t="s">
        <v>8</v>
      </c>
      <c r="O51" s="30" t="s">
        <v>28</v>
      </c>
      <c r="P51" s="30" t="s">
        <v>163</v>
      </c>
      <c r="Q51" s="30" t="s">
        <v>179</v>
      </c>
      <c r="R51" s="30">
        <v>76021</v>
      </c>
      <c r="S51" s="32">
        <v>42009</v>
      </c>
      <c r="T51" s="32">
        <v>42010</v>
      </c>
      <c r="U51" s="53">
        <v>1.3224</v>
      </c>
      <c r="V51" s="30">
        <v>11</v>
      </c>
      <c r="W51" s="30">
        <v>19.97</v>
      </c>
      <c r="X51" s="30">
        <v>89536</v>
      </c>
      <c r="Y51" s="30" t="s">
        <v>3216</v>
      </c>
      <c r="Z51" s="30">
        <v>355.01996674442921</v>
      </c>
    </row>
    <row r="52" spans="1:26" x14ac:dyDescent="0.2">
      <c r="A52" s="30">
        <v>890</v>
      </c>
      <c r="B52" s="30" t="s">
        <v>177</v>
      </c>
      <c r="C52" s="30" t="s">
        <v>1</v>
      </c>
      <c r="D52" s="30">
        <v>0.04</v>
      </c>
      <c r="E52" s="30">
        <v>125.99</v>
      </c>
      <c r="F52" s="30">
        <v>5.26</v>
      </c>
      <c r="G52" s="30" t="s">
        <v>14</v>
      </c>
      <c r="H52" s="30" t="s">
        <v>15</v>
      </c>
      <c r="I52" s="30" t="s">
        <v>16</v>
      </c>
      <c r="J52" s="30" t="s">
        <v>111</v>
      </c>
      <c r="K52" s="30" t="s">
        <v>49</v>
      </c>
      <c r="L52" s="30" t="s">
        <v>180</v>
      </c>
      <c r="M52" s="30">
        <v>0.55000000000000004</v>
      </c>
      <c r="N52" s="30" t="s">
        <v>8</v>
      </c>
      <c r="O52" s="30" t="s">
        <v>28</v>
      </c>
      <c r="P52" s="30" t="s">
        <v>163</v>
      </c>
      <c r="Q52" s="30" t="s">
        <v>179</v>
      </c>
      <c r="R52" s="30">
        <v>76021</v>
      </c>
      <c r="S52" s="32">
        <v>42009</v>
      </c>
      <c r="T52" s="32">
        <v>42009</v>
      </c>
      <c r="U52" s="53">
        <v>455.42070000000001</v>
      </c>
      <c r="V52" s="30">
        <v>6</v>
      </c>
      <c r="W52" s="30">
        <v>660.03</v>
      </c>
      <c r="X52" s="30">
        <v>89536</v>
      </c>
      <c r="Y52" s="30" t="s">
        <v>3216</v>
      </c>
      <c r="Z52" s="30">
        <v>1335.2575390042448</v>
      </c>
    </row>
    <row r="53" spans="1:26" x14ac:dyDescent="0.2">
      <c r="A53" s="30">
        <v>2630</v>
      </c>
      <c r="B53" s="30" t="s">
        <v>181</v>
      </c>
      <c r="C53" s="30" t="s">
        <v>1</v>
      </c>
      <c r="D53" s="30">
        <v>0.01</v>
      </c>
      <c r="E53" s="30">
        <v>194.3</v>
      </c>
      <c r="F53" s="30">
        <v>11.54</v>
      </c>
      <c r="G53" s="30" t="s">
        <v>14</v>
      </c>
      <c r="H53" s="30" t="s">
        <v>3</v>
      </c>
      <c r="I53" s="30" t="s">
        <v>4</v>
      </c>
      <c r="J53" s="30" t="s">
        <v>102</v>
      </c>
      <c r="K53" s="30" t="s">
        <v>40</v>
      </c>
      <c r="L53" s="30" t="s">
        <v>182</v>
      </c>
      <c r="M53" s="30">
        <v>0.59</v>
      </c>
      <c r="N53" s="30" t="s">
        <v>8</v>
      </c>
      <c r="O53" s="30" t="s">
        <v>28</v>
      </c>
      <c r="P53" s="30" t="s">
        <v>183</v>
      </c>
      <c r="Q53" s="30" t="s">
        <v>184</v>
      </c>
      <c r="R53" s="30">
        <v>73071</v>
      </c>
      <c r="S53" s="32">
        <v>42009</v>
      </c>
      <c r="T53" s="32">
        <v>42011</v>
      </c>
      <c r="U53" s="53">
        <v>690.17939999999999</v>
      </c>
      <c r="V53" s="30">
        <v>5</v>
      </c>
      <c r="W53" s="30">
        <v>1000.26</v>
      </c>
      <c r="X53" s="30">
        <v>85914</v>
      </c>
      <c r="Y53" s="30" t="s">
        <v>3216</v>
      </c>
      <c r="Z53" s="30">
        <v>2036.2304649104865</v>
      </c>
    </row>
    <row r="54" spans="1:26" x14ac:dyDescent="0.2">
      <c r="A54" s="30">
        <v>2630</v>
      </c>
      <c r="B54" s="30" t="s">
        <v>181</v>
      </c>
      <c r="C54" s="30" t="s">
        <v>1</v>
      </c>
      <c r="D54" s="30">
        <v>0.02</v>
      </c>
      <c r="E54" s="30">
        <v>209.84</v>
      </c>
      <c r="F54" s="30">
        <v>21.21</v>
      </c>
      <c r="G54" s="30" t="s">
        <v>14</v>
      </c>
      <c r="H54" s="30" t="s">
        <v>3</v>
      </c>
      <c r="I54" s="30" t="s">
        <v>4</v>
      </c>
      <c r="J54" s="30" t="s">
        <v>102</v>
      </c>
      <c r="K54" s="30" t="s">
        <v>40</v>
      </c>
      <c r="L54" s="30" t="s">
        <v>185</v>
      </c>
      <c r="M54" s="30">
        <v>0.59</v>
      </c>
      <c r="N54" s="30" t="s">
        <v>8</v>
      </c>
      <c r="O54" s="30" t="s">
        <v>28</v>
      </c>
      <c r="P54" s="30" t="s">
        <v>183</v>
      </c>
      <c r="Q54" s="30" t="s">
        <v>184</v>
      </c>
      <c r="R54" s="30">
        <v>73071</v>
      </c>
      <c r="S54" s="32">
        <v>42009</v>
      </c>
      <c r="T54" s="32">
        <v>42010</v>
      </c>
      <c r="U54" s="53">
        <v>1507.6431</v>
      </c>
      <c r="V54" s="30">
        <v>10</v>
      </c>
      <c r="W54" s="30">
        <v>2184.9899999999998</v>
      </c>
      <c r="X54" s="30">
        <v>85914</v>
      </c>
      <c r="Y54" s="30" t="s">
        <v>3216</v>
      </c>
      <c r="Z54" s="30">
        <v>3182.6879474830071</v>
      </c>
    </row>
    <row r="55" spans="1:26" x14ac:dyDescent="0.2">
      <c r="A55" s="30">
        <v>2630</v>
      </c>
      <c r="B55" s="30" t="s">
        <v>181</v>
      </c>
      <c r="C55" s="30" t="s">
        <v>1</v>
      </c>
      <c r="D55" s="30">
        <v>0</v>
      </c>
      <c r="E55" s="30">
        <v>145.44999999999999</v>
      </c>
      <c r="F55" s="30">
        <v>17.850000000000001</v>
      </c>
      <c r="G55" s="30" t="s">
        <v>2</v>
      </c>
      <c r="H55" s="30" t="s">
        <v>3</v>
      </c>
      <c r="I55" s="30" t="s">
        <v>16</v>
      </c>
      <c r="J55" s="30" t="s">
        <v>32</v>
      </c>
      <c r="K55" s="30" t="s">
        <v>33</v>
      </c>
      <c r="L55" s="30" t="s">
        <v>186</v>
      </c>
      <c r="M55" s="30">
        <v>0.56000000000000005</v>
      </c>
      <c r="N55" s="30" t="s">
        <v>8</v>
      </c>
      <c r="O55" s="30" t="s">
        <v>28</v>
      </c>
      <c r="P55" s="30" t="s">
        <v>183</v>
      </c>
      <c r="Q55" s="30" t="s">
        <v>184</v>
      </c>
      <c r="R55" s="30">
        <v>73071</v>
      </c>
      <c r="S55" s="32">
        <v>42009</v>
      </c>
      <c r="T55" s="32">
        <v>42011</v>
      </c>
      <c r="U55" s="53">
        <v>801.74680000000001</v>
      </c>
      <c r="V55" s="30">
        <v>8</v>
      </c>
      <c r="W55" s="30">
        <v>1191.2</v>
      </c>
      <c r="X55" s="30">
        <v>85914</v>
      </c>
      <c r="Y55" s="30" t="s">
        <v>3216</v>
      </c>
      <c r="Z55" s="30">
        <v>2349.9322523307105</v>
      </c>
    </row>
    <row r="56" spans="1:26" x14ac:dyDescent="0.2">
      <c r="A56" s="30">
        <v>2206</v>
      </c>
      <c r="B56" s="30" t="s">
        <v>187</v>
      </c>
      <c r="C56" s="30" t="s">
        <v>13</v>
      </c>
      <c r="D56" s="30">
        <v>0.03</v>
      </c>
      <c r="E56" s="30">
        <v>28.48</v>
      </c>
      <c r="F56" s="30">
        <v>1.99</v>
      </c>
      <c r="G56" s="30" t="s">
        <v>14</v>
      </c>
      <c r="H56" s="30" t="s">
        <v>15</v>
      </c>
      <c r="I56" s="30" t="s">
        <v>16</v>
      </c>
      <c r="J56" s="30" t="s">
        <v>17</v>
      </c>
      <c r="K56" s="30" t="s">
        <v>18</v>
      </c>
      <c r="L56" s="30" t="s">
        <v>188</v>
      </c>
      <c r="M56" s="30">
        <v>0.4</v>
      </c>
      <c r="N56" s="30" t="s">
        <v>8</v>
      </c>
      <c r="O56" s="30" t="s">
        <v>28</v>
      </c>
      <c r="P56" s="30" t="s">
        <v>189</v>
      </c>
      <c r="Q56" s="30" t="s">
        <v>190</v>
      </c>
      <c r="R56" s="30">
        <v>50501</v>
      </c>
      <c r="S56" s="32">
        <v>42009</v>
      </c>
      <c r="T56" s="32">
        <v>42010</v>
      </c>
      <c r="U56" s="53">
        <v>-35.290399999999998</v>
      </c>
      <c r="V56" s="30">
        <v>2</v>
      </c>
      <c r="W56" s="30">
        <v>55.25</v>
      </c>
      <c r="X56" s="30">
        <v>86258</v>
      </c>
      <c r="Y56" s="30" t="s">
        <v>3216</v>
      </c>
      <c r="Z56" s="30">
        <v>26.291264716608644</v>
      </c>
    </row>
    <row r="57" spans="1:26" x14ac:dyDescent="0.2">
      <c r="A57" s="30">
        <v>2206</v>
      </c>
      <c r="B57" s="30" t="s">
        <v>187</v>
      </c>
      <c r="C57" s="30" t="s">
        <v>13</v>
      </c>
      <c r="D57" s="30">
        <v>0.01</v>
      </c>
      <c r="E57" s="30">
        <v>205.99</v>
      </c>
      <c r="F57" s="30">
        <v>5.99</v>
      </c>
      <c r="G57" s="30" t="s">
        <v>14</v>
      </c>
      <c r="H57" s="30" t="s">
        <v>15</v>
      </c>
      <c r="I57" s="30" t="s">
        <v>16</v>
      </c>
      <c r="J57" s="30" t="s">
        <v>111</v>
      </c>
      <c r="K57" s="30" t="s">
        <v>49</v>
      </c>
      <c r="L57" s="30" t="s">
        <v>191</v>
      </c>
      <c r="M57" s="30">
        <v>0.59</v>
      </c>
      <c r="N57" s="30" t="s">
        <v>8</v>
      </c>
      <c r="O57" s="30" t="s">
        <v>28</v>
      </c>
      <c r="P57" s="30" t="s">
        <v>189</v>
      </c>
      <c r="Q57" s="30" t="s">
        <v>190</v>
      </c>
      <c r="R57" s="30">
        <v>50501</v>
      </c>
      <c r="S57" s="32">
        <v>42009</v>
      </c>
      <c r="T57" s="32">
        <v>42011</v>
      </c>
      <c r="U57" s="53">
        <v>-74.883600000000001</v>
      </c>
      <c r="V57" s="30">
        <v>3</v>
      </c>
      <c r="W57" s="30">
        <v>551.22</v>
      </c>
      <c r="X57" s="30">
        <v>86258</v>
      </c>
      <c r="Y57" s="30" t="s">
        <v>3216</v>
      </c>
      <c r="Z57" s="30">
        <v>823.61590272118474</v>
      </c>
    </row>
    <row r="58" spans="1:26" x14ac:dyDescent="0.2">
      <c r="A58" s="30">
        <v>3125</v>
      </c>
      <c r="B58" s="30" t="s">
        <v>192</v>
      </c>
      <c r="C58" s="30" t="s">
        <v>13</v>
      </c>
      <c r="D58" s="30">
        <v>0.08</v>
      </c>
      <c r="E58" s="30">
        <v>120.97</v>
      </c>
      <c r="F58" s="30">
        <v>26.3</v>
      </c>
      <c r="G58" s="30" t="s">
        <v>2</v>
      </c>
      <c r="H58" s="30" t="s">
        <v>47</v>
      </c>
      <c r="I58" s="30" t="s">
        <v>16</v>
      </c>
      <c r="J58" s="30" t="s">
        <v>32</v>
      </c>
      <c r="K58" s="30" t="s">
        <v>33</v>
      </c>
      <c r="L58" s="30" t="s">
        <v>193</v>
      </c>
      <c r="M58" s="30">
        <v>0.38</v>
      </c>
      <c r="N58" s="30" t="s">
        <v>8</v>
      </c>
      <c r="O58" s="30" t="s">
        <v>28</v>
      </c>
      <c r="P58" s="30" t="s">
        <v>79</v>
      </c>
      <c r="Q58" s="30" t="s">
        <v>194</v>
      </c>
      <c r="R58" s="30">
        <v>60056</v>
      </c>
      <c r="S58" s="32">
        <v>42009</v>
      </c>
      <c r="T58" s="32">
        <v>42011</v>
      </c>
      <c r="U58" s="53">
        <v>-233.840688</v>
      </c>
      <c r="V58" s="30">
        <v>2</v>
      </c>
      <c r="W58" s="30">
        <v>233.58</v>
      </c>
      <c r="X58" s="30">
        <v>87285</v>
      </c>
      <c r="Y58" s="30" t="s">
        <v>3216</v>
      </c>
      <c r="Z58" s="30">
        <v>990.81217508672319</v>
      </c>
    </row>
    <row r="59" spans="1:26" x14ac:dyDescent="0.2">
      <c r="A59" s="30">
        <v>451</v>
      </c>
      <c r="B59" s="30" t="s">
        <v>195</v>
      </c>
      <c r="C59" s="30" t="s">
        <v>23</v>
      </c>
      <c r="D59" s="30">
        <v>0.01</v>
      </c>
      <c r="E59" s="30">
        <v>8.8800000000000008</v>
      </c>
      <c r="F59" s="30">
        <v>6.28</v>
      </c>
      <c r="G59" s="30" t="s">
        <v>14</v>
      </c>
      <c r="H59" s="30" t="s">
        <v>47</v>
      </c>
      <c r="I59" s="30" t="s">
        <v>24</v>
      </c>
      <c r="J59" s="30" t="s">
        <v>48</v>
      </c>
      <c r="K59" s="30" t="s">
        <v>49</v>
      </c>
      <c r="L59" s="30" t="s">
        <v>196</v>
      </c>
      <c r="M59" s="30">
        <v>0.35</v>
      </c>
      <c r="N59" s="30" t="s">
        <v>8</v>
      </c>
      <c r="O59" s="30" t="s">
        <v>35</v>
      </c>
      <c r="P59" s="30" t="s">
        <v>66</v>
      </c>
      <c r="Q59" s="30" t="s">
        <v>197</v>
      </c>
      <c r="R59" s="30">
        <v>94024</v>
      </c>
      <c r="S59" s="32">
        <v>42009</v>
      </c>
      <c r="T59" s="32">
        <v>42014</v>
      </c>
      <c r="U59" s="53">
        <v>-15.456</v>
      </c>
      <c r="V59" s="30">
        <v>2</v>
      </c>
      <c r="W59" s="30">
        <v>19.86</v>
      </c>
      <c r="X59" s="30">
        <v>86013</v>
      </c>
      <c r="Y59" s="30" t="s">
        <v>3217</v>
      </c>
      <c r="Z59" s="30">
        <v>217.05397741792993</v>
      </c>
    </row>
    <row r="60" spans="1:26" x14ac:dyDescent="0.2">
      <c r="A60" s="30">
        <v>451</v>
      </c>
      <c r="B60" s="30" t="s">
        <v>195</v>
      </c>
      <c r="C60" s="30" t="s">
        <v>23</v>
      </c>
      <c r="D60" s="30">
        <v>0.06</v>
      </c>
      <c r="E60" s="30">
        <v>2.88</v>
      </c>
      <c r="F60" s="30">
        <v>0.99</v>
      </c>
      <c r="G60" s="30" t="s">
        <v>14</v>
      </c>
      <c r="H60" s="30" t="s">
        <v>47</v>
      </c>
      <c r="I60" s="30" t="s">
        <v>24</v>
      </c>
      <c r="J60" s="30" t="s">
        <v>128</v>
      </c>
      <c r="K60" s="30" t="s">
        <v>49</v>
      </c>
      <c r="L60" s="30" t="s">
        <v>198</v>
      </c>
      <c r="M60" s="30">
        <v>0.36</v>
      </c>
      <c r="N60" s="30" t="s">
        <v>8</v>
      </c>
      <c r="O60" s="30" t="s">
        <v>35</v>
      </c>
      <c r="P60" s="30" t="s">
        <v>66</v>
      </c>
      <c r="Q60" s="30" t="s">
        <v>197</v>
      </c>
      <c r="R60" s="30">
        <v>94024</v>
      </c>
      <c r="S60" s="32">
        <v>42009</v>
      </c>
      <c r="T60" s="32">
        <v>42018</v>
      </c>
      <c r="U60" s="53">
        <v>16.049399999999999</v>
      </c>
      <c r="V60" s="30">
        <v>8</v>
      </c>
      <c r="W60" s="30">
        <v>23.26</v>
      </c>
      <c r="X60" s="30">
        <v>86013</v>
      </c>
      <c r="Y60" s="30" t="s">
        <v>3217</v>
      </c>
      <c r="Z60" s="30">
        <v>59.575021598707792</v>
      </c>
    </row>
    <row r="61" spans="1:26" x14ac:dyDescent="0.2">
      <c r="A61" s="30">
        <v>1314</v>
      </c>
      <c r="B61" s="30" t="s">
        <v>199</v>
      </c>
      <c r="C61" s="30" t="s">
        <v>23</v>
      </c>
      <c r="D61" s="30">
        <v>0.05</v>
      </c>
      <c r="E61" s="30">
        <v>80.98</v>
      </c>
      <c r="F61" s="30">
        <v>35</v>
      </c>
      <c r="G61" s="30" t="s">
        <v>14</v>
      </c>
      <c r="H61" s="30" t="s">
        <v>47</v>
      </c>
      <c r="I61" s="30" t="s">
        <v>24</v>
      </c>
      <c r="J61" s="30" t="s">
        <v>54</v>
      </c>
      <c r="K61" s="30" t="s">
        <v>40</v>
      </c>
      <c r="L61" s="30" t="s">
        <v>200</v>
      </c>
      <c r="M61" s="30">
        <v>0.81</v>
      </c>
      <c r="N61" s="30" t="s">
        <v>8</v>
      </c>
      <c r="O61" s="30" t="s">
        <v>35</v>
      </c>
      <c r="P61" s="30" t="s">
        <v>66</v>
      </c>
      <c r="Q61" s="30" t="s">
        <v>76</v>
      </c>
      <c r="R61" s="30">
        <v>90058</v>
      </c>
      <c r="S61" s="32">
        <v>42009</v>
      </c>
      <c r="T61" s="32">
        <v>42013</v>
      </c>
      <c r="U61" s="53">
        <v>-746.44</v>
      </c>
      <c r="V61" s="30">
        <v>34</v>
      </c>
      <c r="W61" s="30">
        <v>2710.47</v>
      </c>
      <c r="X61" s="30">
        <v>27013</v>
      </c>
      <c r="Y61" s="30" t="s">
        <v>3217</v>
      </c>
      <c r="Z61" s="30">
        <v>844.12253138021401</v>
      </c>
    </row>
    <row r="62" spans="1:26" x14ac:dyDescent="0.2">
      <c r="A62" s="30">
        <v>1314</v>
      </c>
      <c r="B62" s="30" t="s">
        <v>199</v>
      </c>
      <c r="C62" s="30" t="s">
        <v>23</v>
      </c>
      <c r="D62" s="30">
        <v>0.05</v>
      </c>
      <c r="E62" s="30">
        <v>279.48</v>
      </c>
      <c r="F62" s="30">
        <v>35</v>
      </c>
      <c r="G62" s="30" t="s">
        <v>14</v>
      </c>
      <c r="H62" s="30" t="s">
        <v>47</v>
      </c>
      <c r="I62" s="30" t="s">
        <v>24</v>
      </c>
      <c r="J62" s="30" t="s">
        <v>54</v>
      </c>
      <c r="K62" s="30" t="s">
        <v>40</v>
      </c>
      <c r="L62" s="30" t="s">
        <v>201</v>
      </c>
      <c r="M62" s="30">
        <v>0.8</v>
      </c>
      <c r="N62" s="30" t="s">
        <v>8</v>
      </c>
      <c r="O62" s="30" t="s">
        <v>35</v>
      </c>
      <c r="P62" s="30" t="s">
        <v>66</v>
      </c>
      <c r="Q62" s="30" t="s">
        <v>76</v>
      </c>
      <c r="R62" s="30">
        <v>90058</v>
      </c>
      <c r="S62" s="32">
        <v>42009</v>
      </c>
      <c r="T62" s="32">
        <v>42009</v>
      </c>
      <c r="U62" s="53">
        <v>-274.95</v>
      </c>
      <c r="V62" s="30">
        <v>31</v>
      </c>
      <c r="W62" s="30">
        <v>8354.73</v>
      </c>
      <c r="X62" s="30">
        <v>27013</v>
      </c>
      <c r="Y62" s="30" t="s">
        <v>3217</v>
      </c>
      <c r="Z62" s="30">
        <v>1940.5639369697728</v>
      </c>
    </row>
    <row r="63" spans="1:26" x14ac:dyDescent="0.2">
      <c r="A63" s="30">
        <v>1316</v>
      </c>
      <c r="B63" s="30" t="s">
        <v>202</v>
      </c>
      <c r="C63" s="30" t="s">
        <v>23</v>
      </c>
      <c r="D63" s="30">
        <v>0.05</v>
      </c>
      <c r="E63" s="30">
        <v>80.98</v>
      </c>
      <c r="F63" s="30">
        <v>35</v>
      </c>
      <c r="G63" s="30" t="s">
        <v>14</v>
      </c>
      <c r="H63" s="30" t="s">
        <v>47</v>
      </c>
      <c r="I63" s="30" t="s">
        <v>24</v>
      </c>
      <c r="J63" s="30" t="s">
        <v>54</v>
      </c>
      <c r="K63" s="30" t="s">
        <v>40</v>
      </c>
      <c r="L63" s="30" t="s">
        <v>200</v>
      </c>
      <c r="M63" s="30">
        <v>0.81</v>
      </c>
      <c r="N63" s="30" t="s">
        <v>8</v>
      </c>
      <c r="O63" s="30" t="s">
        <v>35</v>
      </c>
      <c r="P63" s="30" t="s">
        <v>36</v>
      </c>
      <c r="Q63" s="30" t="s">
        <v>203</v>
      </c>
      <c r="R63" s="30">
        <v>80022</v>
      </c>
      <c r="S63" s="32">
        <v>42009</v>
      </c>
      <c r="T63" s="32">
        <v>42013</v>
      </c>
      <c r="U63" s="53">
        <v>-746.44</v>
      </c>
      <c r="V63" s="30">
        <v>8</v>
      </c>
      <c r="W63" s="30">
        <v>637.76</v>
      </c>
      <c r="X63" s="30">
        <v>87603</v>
      </c>
      <c r="Y63" s="30" t="s">
        <v>3217</v>
      </c>
      <c r="Z63" s="30">
        <v>844.12253138021401</v>
      </c>
    </row>
    <row r="64" spans="1:26" x14ac:dyDescent="0.2">
      <c r="A64" s="30">
        <v>1316</v>
      </c>
      <c r="B64" s="30" t="s">
        <v>202</v>
      </c>
      <c r="C64" s="30" t="s">
        <v>23</v>
      </c>
      <c r="D64" s="30">
        <v>0.05</v>
      </c>
      <c r="E64" s="30">
        <v>279.48</v>
      </c>
      <c r="F64" s="30">
        <v>35</v>
      </c>
      <c r="G64" s="30" t="s">
        <v>14</v>
      </c>
      <c r="H64" s="30" t="s">
        <v>47</v>
      </c>
      <c r="I64" s="30" t="s">
        <v>24</v>
      </c>
      <c r="J64" s="30" t="s">
        <v>54</v>
      </c>
      <c r="K64" s="30" t="s">
        <v>40</v>
      </c>
      <c r="L64" s="30" t="s">
        <v>201</v>
      </c>
      <c r="M64" s="30">
        <v>0.8</v>
      </c>
      <c r="N64" s="30" t="s">
        <v>8</v>
      </c>
      <c r="O64" s="30" t="s">
        <v>35</v>
      </c>
      <c r="P64" s="30" t="s">
        <v>36</v>
      </c>
      <c r="Q64" s="30" t="s">
        <v>203</v>
      </c>
      <c r="R64" s="30">
        <v>80022</v>
      </c>
      <c r="S64" s="32">
        <v>42009</v>
      </c>
      <c r="T64" s="32">
        <v>42009</v>
      </c>
      <c r="U64" s="53">
        <v>-274.95</v>
      </c>
      <c r="V64" s="30">
        <v>8</v>
      </c>
      <c r="W64" s="30">
        <v>2156.06</v>
      </c>
      <c r="X64" s="30">
        <v>87603</v>
      </c>
      <c r="Y64" s="30" t="s">
        <v>3217</v>
      </c>
      <c r="Z64" s="30">
        <v>1940.5639369697728</v>
      </c>
    </row>
    <row r="65" spans="1:26" x14ac:dyDescent="0.2">
      <c r="A65" s="30">
        <v>3331</v>
      </c>
      <c r="B65" s="30" t="s">
        <v>204</v>
      </c>
      <c r="C65" s="30" t="s">
        <v>92</v>
      </c>
      <c r="D65" s="30">
        <v>0.09</v>
      </c>
      <c r="E65" s="30">
        <v>5.98</v>
      </c>
      <c r="F65" s="30">
        <v>4.6900000000000004</v>
      </c>
      <c r="G65" s="30" t="s">
        <v>14</v>
      </c>
      <c r="H65" s="30" t="s">
        <v>70</v>
      </c>
      <c r="I65" s="30" t="s">
        <v>24</v>
      </c>
      <c r="J65" s="30" t="s">
        <v>54</v>
      </c>
      <c r="K65" s="30" t="s">
        <v>49</v>
      </c>
      <c r="L65" s="30" t="s">
        <v>205</v>
      </c>
      <c r="M65" s="30">
        <v>0.68</v>
      </c>
      <c r="N65" s="30" t="s">
        <v>8</v>
      </c>
      <c r="O65" s="30" t="s">
        <v>9</v>
      </c>
      <c r="P65" s="30" t="s">
        <v>99</v>
      </c>
      <c r="Q65" s="30" t="s">
        <v>206</v>
      </c>
      <c r="R65" s="30">
        <v>32174</v>
      </c>
      <c r="S65" s="32">
        <v>42009</v>
      </c>
      <c r="T65" s="32">
        <v>42010</v>
      </c>
      <c r="U65" s="53">
        <v>-781.13419999999996</v>
      </c>
      <c r="V65" s="30">
        <v>11</v>
      </c>
      <c r="W65" s="30">
        <v>65.849999999999994</v>
      </c>
      <c r="X65" s="30">
        <v>86283</v>
      </c>
      <c r="Y65" s="30" t="s">
        <v>3215</v>
      </c>
      <c r="Z65" s="30">
        <v>-496.0737226881896</v>
      </c>
    </row>
    <row r="66" spans="1:26" x14ac:dyDescent="0.2">
      <c r="A66" s="30">
        <v>1085</v>
      </c>
      <c r="B66" s="30" t="s">
        <v>207</v>
      </c>
      <c r="C66" s="30" t="s">
        <v>46</v>
      </c>
      <c r="D66" s="30">
        <v>0.05</v>
      </c>
      <c r="E66" s="30">
        <v>7.64</v>
      </c>
      <c r="F66" s="30">
        <v>5.83</v>
      </c>
      <c r="G66" s="30" t="s">
        <v>14</v>
      </c>
      <c r="H66" s="30" t="s">
        <v>47</v>
      </c>
      <c r="I66" s="30" t="s">
        <v>24</v>
      </c>
      <c r="J66" s="30" t="s">
        <v>64</v>
      </c>
      <c r="K66" s="30" t="s">
        <v>26</v>
      </c>
      <c r="L66" s="30" t="s">
        <v>208</v>
      </c>
      <c r="M66" s="30">
        <v>0.36</v>
      </c>
      <c r="N66" s="30" t="s">
        <v>8</v>
      </c>
      <c r="O66" s="30" t="s">
        <v>87</v>
      </c>
      <c r="P66" s="30" t="s">
        <v>88</v>
      </c>
      <c r="Q66" s="30" t="s">
        <v>209</v>
      </c>
      <c r="R66" s="30">
        <v>11729</v>
      </c>
      <c r="S66" s="32">
        <v>42009</v>
      </c>
      <c r="T66" s="32">
        <v>42010</v>
      </c>
      <c r="U66" s="53">
        <v>-40.275199999999998</v>
      </c>
      <c r="V66" s="30">
        <v>6</v>
      </c>
      <c r="W66" s="30">
        <v>47.18</v>
      </c>
      <c r="X66" s="30">
        <v>86122</v>
      </c>
      <c r="Y66" s="30" t="s">
        <v>3218</v>
      </c>
      <c r="Z66" s="30">
        <v>278.45480503861279</v>
      </c>
    </row>
    <row r="67" spans="1:26" x14ac:dyDescent="0.2">
      <c r="A67" s="30">
        <v>2151</v>
      </c>
      <c r="B67" s="30" t="s">
        <v>210</v>
      </c>
      <c r="C67" s="30" t="s">
        <v>46</v>
      </c>
      <c r="D67" s="30">
        <v>0.08</v>
      </c>
      <c r="E67" s="30">
        <v>243.98</v>
      </c>
      <c r="F67" s="30">
        <v>43.32</v>
      </c>
      <c r="G67" s="30" t="s">
        <v>2</v>
      </c>
      <c r="H67" s="30" t="s">
        <v>70</v>
      </c>
      <c r="I67" s="30" t="s">
        <v>4</v>
      </c>
      <c r="J67" s="30" t="s">
        <v>85</v>
      </c>
      <c r="K67" s="30" t="s">
        <v>33</v>
      </c>
      <c r="L67" s="30" t="s">
        <v>211</v>
      </c>
      <c r="M67" s="30">
        <v>0.55000000000000004</v>
      </c>
      <c r="N67" s="30" t="s">
        <v>8</v>
      </c>
      <c r="O67" s="30" t="s">
        <v>28</v>
      </c>
      <c r="P67" s="30" t="s">
        <v>189</v>
      </c>
      <c r="Q67" s="30" t="s">
        <v>212</v>
      </c>
      <c r="R67" s="30">
        <v>52001</v>
      </c>
      <c r="S67" s="32">
        <v>42009</v>
      </c>
      <c r="T67" s="32">
        <v>42010</v>
      </c>
      <c r="U67" s="53">
        <v>-162.8244</v>
      </c>
      <c r="V67" s="30">
        <v>1</v>
      </c>
      <c r="W67" s="30">
        <v>248.84</v>
      </c>
      <c r="X67" s="30">
        <v>90404</v>
      </c>
      <c r="Y67" s="30" t="s">
        <v>3216</v>
      </c>
      <c r="Z67" s="30">
        <v>2233.7480774556529</v>
      </c>
    </row>
    <row r="68" spans="1:26" x14ac:dyDescent="0.2">
      <c r="A68" s="30">
        <v>1793</v>
      </c>
      <c r="B68" s="30" t="s">
        <v>213</v>
      </c>
      <c r="C68" s="30" t="s">
        <v>1</v>
      </c>
      <c r="D68" s="30">
        <v>0.04</v>
      </c>
      <c r="E68" s="30">
        <v>880.98</v>
      </c>
      <c r="F68" s="30">
        <v>44.55</v>
      </c>
      <c r="G68" s="30" t="s">
        <v>2</v>
      </c>
      <c r="H68" s="30" t="s">
        <v>47</v>
      </c>
      <c r="I68" s="30" t="s">
        <v>4</v>
      </c>
      <c r="J68" s="30" t="s">
        <v>93</v>
      </c>
      <c r="K68" s="30" t="s">
        <v>6</v>
      </c>
      <c r="L68" s="30" t="s">
        <v>214</v>
      </c>
      <c r="M68" s="30">
        <v>0.62</v>
      </c>
      <c r="N68" s="30" t="s">
        <v>8</v>
      </c>
      <c r="O68" s="30" t="s">
        <v>28</v>
      </c>
      <c r="P68" s="30" t="s">
        <v>79</v>
      </c>
      <c r="Q68" s="30" t="s">
        <v>215</v>
      </c>
      <c r="R68" s="30">
        <v>61401</v>
      </c>
      <c r="S68" s="32">
        <v>42010</v>
      </c>
      <c r="T68" s="32">
        <v>42011</v>
      </c>
      <c r="U68" s="53">
        <v>-13706.464</v>
      </c>
      <c r="V68" s="30">
        <v>8</v>
      </c>
      <c r="W68" s="30">
        <v>6968.9</v>
      </c>
      <c r="X68" s="30">
        <v>87853</v>
      </c>
      <c r="Y68" s="30" t="s">
        <v>3216</v>
      </c>
      <c r="Z68" s="30">
        <v>-9401.4204419881826</v>
      </c>
    </row>
    <row r="69" spans="1:26" x14ac:dyDescent="0.2">
      <c r="A69" s="30">
        <v>2418</v>
      </c>
      <c r="B69" s="30" t="s">
        <v>216</v>
      </c>
      <c r="C69" s="30" t="s">
        <v>1</v>
      </c>
      <c r="D69" s="30">
        <v>0.03</v>
      </c>
      <c r="E69" s="30">
        <v>2.1</v>
      </c>
      <c r="F69" s="30">
        <v>0.7</v>
      </c>
      <c r="G69" s="30" t="s">
        <v>14</v>
      </c>
      <c r="H69" s="30" t="s">
        <v>15</v>
      </c>
      <c r="I69" s="30" t="s">
        <v>24</v>
      </c>
      <c r="J69" s="30" t="s">
        <v>25</v>
      </c>
      <c r="K69" s="30" t="s">
        <v>26</v>
      </c>
      <c r="L69" s="30" t="s">
        <v>217</v>
      </c>
      <c r="M69" s="30">
        <v>0.56999999999999995</v>
      </c>
      <c r="N69" s="30" t="s">
        <v>8</v>
      </c>
      <c r="O69" s="30" t="s">
        <v>9</v>
      </c>
      <c r="P69" s="30" t="s">
        <v>218</v>
      </c>
      <c r="Q69" s="30" t="s">
        <v>219</v>
      </c>
      <c r="R69" s="30">
        <v>23805</v>
      </c>
      <c r="S69" s="32">
        <v>42010</v>
      </c>
      <c r="T69" s="32">
        <v>42011</v>
      </c>
      <c r="U69" s="53">
        <v>-1473.9059999999999</v>
      </c>
      <c r="V69" s="30">
        <v>4</v>
      </c>
      <c r="W69" s="30">
        <v>8.7200000000000006</v>
      </c>
      <c r="X69" s="30">
        <v>86750</v>
      </c>
      <c r="Y69" s="30" t="s">
        <v>3215</v>
      </c>
      <c r="Z69" s="30">
        <v>-1131.3951008311606</v>
      </c>
    </row>
    <row r="70" spans="1:26" x14ac:dyDescent="0.2">
      <c r="A70" s="30">
        <v>1782</v>
      </c>
      <c r="B70" s="30" t="s">
        <v>220</v>
      </c>
      <c r="C70" s="30" t="s">
        <v>13</v>
      </c>
      <c r="D70" s="30">
        <v>0.03</v>
      </c>
      <c r="E70" s="30">
        <v>3.28</v>
      </c>
      <c r="F70" s="30">
        <v>3.97</v>
      </c>
      <c r="G70" s="30" t="s">
        <v>14</v>
      </c>
      <c r="H70" s="30" t="s">
        <v>47</v>
      </c>
      <c r="I70" s="30" t="s">
        <v>24</v>
      </c>
      <c r="J70" s="30" t="s">
        <v>25</v>
      </c>
      <c r="K70" s="30" t="s">
        <v>26</v>
      </c>
      <c r="L70" s="30" t="s">
        <v>221</v>
      </c>
      <c r="M70" s="30">
        <v>0.56000000000000005</v>
      </c>
      <c r="N70" s="30" t="s">
        <v>8</v>
      </c>
      <c r="O70" s="30" t="s">
        <v>35</v>
      </c>
      <c r="P70" s="30" t="s">
        <v>66</v>
      </c>
      <c r="Q70" s="30" t="s">
        <v>222</v>
      </c>
      <c r="R70" s="30">
        <v>92672</v>
      </c>
      <c r="S70" s="32">
        <v>42010</v>
      </c>
      <c r="T70" s="32">
        <v>42012</v>
      </c>
      <c r="U70" s="53">
        <v>-90.755600000000001</v>
      </c>
      <c r="V70" s="30">
        <v>7</v>
      </c>
      <c r="W70" s="30">
        <v>24.57</v>
      </c>
      <c r="X70" s="30">
        <v>89856</v>
      </c>
      <c r="Y70" s="30" t="s">
        <v>3217</v>
      </c>
      <c r="Z70" s="30">
        <v>137.62762730423515</v>
      </c>
    </row>
    <row r="71" spans="1:26" x14ac:dyDescent="0.2">
      <c r="A71" s="30">
        <v>783</v>
      </c>
      <c r="B71" s="30" t="s">
        <v>223</v>
      </c>
      <c r="C71" s="30" t="s">
        <v>23</v>
      </c>
      <c r="D71" s="30">
        <v>0.02</v>
      </c>
      <c r="E71" s="30">
        <v>100.98</v>
      </c>
      <c r="F71" s="30">
        <v>35.840000000000003</v>
      </c>
      <c r="G71" s="30" t="s">
        <v>2</v>
      </c>
      <c r="H71" s="30" t="s">
        <v>3</v>
      </c>
      <c r="I71" s="30" t="s">
        <v>4</v>
      </c>
      <c r="J71" s="30" t="s">
        <v>93</v>
      </c>
      <c r="K71" s="30" t="s">
        <v>6</v>
      </c>
      <c r="L71" s="30" t="s">
        <v>94</v>
      </c>
      <c r="M71" s="30">
        <v>0.62</v>
      </c>
      <c r="N71" s="30" t="s">
        <v>8</v>
      </c>
      <c r="O71" s="30" t="s">
        <v>87</v>
      </c>
      <c r="P71" s="30" t="s">
        <v>224</v>
      </c>
      <c r="Q71" s="30" t="s">
        <v>225</v>
      </c>
      <c r="R71" s="30">
        <v>6010</v>
      </c>
      <c r="S71" s="32">
        <v>42010</v>
      </c>
      <c r="T71" s="32">
        <v>42010</v>
      </c>
      <c r="U71" s="53">
        <v>-134.91200000000001</v>
      </c>
      <c r="V71" s="30">
        <v>6</v>
      </c>
      <c r="W71" s="30">
        <v>614.99</v>
      </c>
      <c r="X71" s="30">
        <v>90961</v>
      </c>
      <c r="Y71" s="30" t="s">
        <v>3218</v>
      </c>
      <c r="Z71" s="30">
        <v>1575.0804024960521</v>
      </c>
    </row>
    <row r="72" spans="1:26" x14ac:dyDescent="0.2">
      <c r="A72" s="30">
        <v>1828</v>
      </c>
      <c r="B72" s="30" t="s">
        <v>226</v>
      </c>
      <c r="C72" s="30" t="s">
        <v>23</v>
      </c>
      <c r="D72" s="30">
        <v>0.05</v>
      </c>
      <c r="E72" s="30">
        <v>7.1</v>
      </c>
      <c r="F72" s="30">
        <v>6.05</v>
      </c>
      <c r="G72" s="30" t="s">
        <v>14</v>
      </c>
      <c r="H72" s="30" t="s">
        <v>70</v>
      </c>
      <c r="I72" s="30" t="s">
        <v>24</v>
      </c>
      <c r="J72" s="30" t="s">
        <v>48</v>
      </c>
      <c r="K72" s="30" t="s">
        <v>49</v>
      </c>
      <c r="L72" s="30" t="s">
        <v>227</v>
      </c>
      <c r="M72" s="30">
        <v>0.39</v>
      </c>
      <c r="N72" s="30" t="s">
        <v>8</v>
      </c>
      <c r="O72" s="30" t="s">
        <v>28</v>
      </c>
      <c r="P72" s="30" t="s">
        <v>189</v>
      </c>
      <c r="Q72" s="30" t="s">
        <v>228</v>
      </c>
      <c r="R72" s="30">
        <v>50613</v>
      </c>
      <c r="S72" s="32">
        <v>42010</v>
      </c>
      <c r="T72" s="32">
        <v>42010</v>
      </c>
      <c r="U72" s="53">
        <v>-101.246</v>
      </c>
      <c r="V72" s="30">
        <v>14</v>
      </c>
      <c r="W72" s="30">
        <v>100.99</v>
      </c>
      <c r="X72" s="30">
        <v>86960</v>
      </c>
      <c r="Y72" s="30" t="s">
        <v>3216</v>
      </c>
      <c r="Z72" s="30">
        <v>93.643389973802385</v>
      </c>
    </row>
    <row r="73" spans="1:26" x14ac:dyDescent="0.2">
      <c r="A73" s="30">
        <v>1828</v>
      </c>
      <c r="B73" s="30" t="s">
        <v>226</v>
      </c>
      <c r="C73" s="30" t="s">
        <v>23</v>
      </c>
      <c r="D73" s="30">
        <v>0.04</v>
      </c>
      <c r="E73" s="30">
        <v>20.95</v>
      </c>
      <c r="F73" s="30">
        <v>4</v>
      </c>
      <c r="G73" s="30" t="s">
        <v>14</v>
      </c>
      <c r="H73" s="30" t="s">
        <v>70</v>
      </c>
      <c r="I73" s="30" t="s">
        <v>16</v>
      </c>
      <c r="J73" s="30" t="s">
        <v>17</v>
      </c>
      <c r="K73" s="30" t="s">
        <v>49</v>
      </c>
      <c r="L73" s="30" t="s">
        <v>229</v>
      </c>
      <c r="M73" s="30">
        <v>0.6</v>
      </c>
      <c r="N73" s="30" t="s">
        <v>8</v>
      </c>
      <c r="O73" s="30" t="s">
        <v>28</v>
      </c>
      <c r="P73" s="30" t="s">
        <v>189</v>
      </c>
      <c r="Q73" s="30" t="s">
        <v>228</v>
      </c>
      <c r="R73" s="30">
        <v>50613</v>
      </c>
      <c r="S73" s="32">
        <v>42010</v>
      </c>
      <c r="T73" s="32">
        <v>42015</v>
      </c>
      <c r="U73" s="53">
        <v>-1.88</v>
      </c>
      <c r="V73" s="30">
        <v>7</v>
      </c>
      <c r="W73" s="30">
        <v>142.06</v>
      </c>
      <c r="X73" s="30">
        <v>86960</v>
      </c>
      <c r="Y73" s="30" t="s">
        <v>3216</v>
      </c>
      <c r="Z73" s="30">
        <v>363.28755509052223</v>
      </c>
    </row>
    <row r="74" spans="1:26" x14ac:dyDescent="0.2">
      <c r="A74" s="30">
        <v>1829</v>
      </c>
      <c r="B74" s="30" t="s">
        <v>230</v>
      </c>
      <c r="C74" s="30" t="s">
        <v>23</v>
      </c>
      <c r="D74" s="30">
        <v>0.05</v>
      </c>
      <c r="E74" s="30">
        <v>39.06</v>
      </c>
      <c r="F74" s="30">
        <v>10.55</v>
      </c>
      <c r="G74" s="30" t="s">
        <v>14</v>
      </c>
      <c r="H74" s="30" t="s">
        <v>70</v>
      </c>
      <c r="I74" s="30" t="s">
        <v>24</v>
      </c>
      <c r="J74" s="30" t="s">
        <v>48</v>
      </c>
      <c r="K74" s="30" t="s">
        <v>49</v>
      </c>
      <c r="L74" s="30" t="s">
        <v>231</v>
      </c>
      <c r="M74" s="30">
        <v>0.37</v>
      </c>
      <c r="N74" s="30" t="s">
        <v>8</v>
      </c>
      <c r="O74" s="30" t="s">
        <v>28</v>
      </c>
      <c r="P74" s="30" t="s">
        <v>189</v>
      </c>
      <c r="Q74" s="30" t="s">
        <v>232</v>
      </c>
      <c r="R74" s="30">
        <v>52402</v>
      </c>
      <c r="S74" s="32">
        <v>42010</v>
      </c>
      <c r="T74" s="32">
        <v>42017</v>
      </c>
      <c r="U74" s="53">
        <v>250.98060000000001</v>
      </c>
      <c r="V74" s="30">
        <v>9</v>
      </c>
      <c r="W74" s="30">
        <v>363.74</v>
      </c>
      <c r="X74" s="30">
        <v>86960</v>
      </c>
      <c r="Y74" s="30" t="s">
        <v>3216</v>
      </c>
      <c r="Z74" s="30">
        <v>662.2221562010983</v>
      </c>
    </row>
    <row r="75" spans="1:26" x14ac:dyDescent="0.2">
      <c r="A75" s="30">
        <v>1829</v>
      </c>
      <c r="B75" s="30" t="s">
        <v>230</v>
      </c>
      <c r="C75" s="30" t="s">
        <v>23</v>
      </c>
      <c r="D75" s="30">
        <v>0.04</v>
      </c>
      <c r="E75" s="30">
        <v>3.52</v>
      </c>
      <c r="F75" s="30">
        <v>6.83</v>
      </c>
      <c r="G75" s="30" t="s">
        <v>14</v>
      </c>
      <c r="H75" s="30" t="s">
        <v>70</v>
      </c>
      <c r="I75" s="30" t="s">
        <v>24</v>
      </c>
      <c r="J75" s="30" t="s">
        <v>48</v>
      </c>
      <c r="K75" s="30" t="s">
        <v>49</v>
      </c>
      <c r="L75" s="30" t="s">
        <v>233</v>
      </c>
      <c r="M75" s="30">
        <v>0.38</v>
      </c>
      <c r="N75" s="30" t="s">
        <v>8</v>
      </c>
      <c r="O75" s="30" t="s">
        <v>28</v>
      </c>
      <c r="P75" s="30" t="s">
        <v>189</v>
      </c>
      <c r="Q75" s="30" t="s">
        <v>232</v>
      </c>
      <c r="R75" s="30">
        <v>52402</v>
      </c>
      <c r="S75" s="32">
        <v>42010</v>
      </c>
      <c r="T75" s="32">
        <v>42019</v>
      </c>
      <c r="U75" s="53">
        <v>-57.753</v>
      </c>
      <c r="V75" s="30">
        <v>4</v>
      </c>
      <c r="W75" s="30">
        <v>15.93</v>
      </c>
      <c r="X75" s="30">
        <v>86960</v>
      </c>
      <c r="Y75" s="30" t="s">
        <v>3216</v>
      </c>
      <c r="Z75" s="30">
        <v>146.81981167129678</v>
      </c>
    </row>
    <row r="76" spans="1:26" x14ac:dyDescent="0.2">
      <c r="A76" s="30">
        <v>1829</v>
      </c>
      <c r="B76" s="30" t="s">
        <v>230</v>
      </c>
      <c r="C76" s="30" t="s">
        <v>23</v>
      </c>
      <c r="D76" s="30">
        <v>0.02</v>
      </c>
      <c r="E76" s="30">
        <v>15.51</v>
      </c>
      <c r="F76" s="30">
        <v>17.78</v>
      </c>
      <c r="G76" s="30" t="s">
        <v>14</v>
      </c>
      <c r="H76" s="30" t="s">
        <v>70</v>
      </c>
      <c r="I76" s="30" t="s">
        <v>24</v>
      </c>
      <c r="J76" s="30" t="s">
        <v>54</v>
      </c>
      <c r="K76" s="30" t="s">
        <v>49</v>
      </c>
      <c r="L76" s="30" t="s">
        <v>234</v>
      </c>
      <c r="M76" s="30">
        <v>0.59</v>
      </c>
      <c r="N76" s="30" t="s">
        <v>8</v>
      </c>
      <c r="O76" s="30" t="s">
        <v>28</v>
      </c>
      <c r="P76" s="30" t="s">
        <v>189</v>
      </c>
      <c r="Q76" s="30" t="s">
        <v>232</v>
      </c>
      <c r="R76" s="30">
        <v>52402</v>
      </c>
      <c r="S76" s="32">
        <v>42010</v>
      </c>
      <c r="T76" s="32">
        <v>42017</v>
      </c>
      <c r="U76" s="53">
        <v>-47.97</v>
      </c>
      <c r="V76" s="30">
        <v>1</v>
      </c>
      <c r="W76" s="30">
        <v>21.28</v>
      </c>
      <c r="X76" s="30">
        <v>86960</v>
      </c>
      <c r="Y76" s="30" t="s">
        <v>3216</v>
      </c>
      <c r="Z76" s="30">
        <v>684.8208490096697</v>
      </c>
    </row>
    <row r="77" spans="1:26" x14ac:dyDescent="0.2">
      <c r="A77" s="30">
        <v>2146</v>
      </c>
      <c r="B77" s="30" t="s">
        <v>235</v>
      </c>
      <c r="C77" s="30" t="s">
        <v>23</v>
      </c>
      <c r="D77" s="30">
        <v>0.05</v>
      </c>
      <c r="E77" s="30">
        <v>20.34</v>
      </c>
      <c r="F77" s="30">
        <v>35</v>
      </c>
      <c r="G77" s="30" t="s">
        <v>14</v>
      </c>
      <c r="H77" s="30" t="s">
        <v>70</v>
      </c>
      <c r="I77" s="30" t="s">
        <v>24</v>
      </c>
      <c r="J77" s="30" t="s">
        <v>54</v>
      </c>
      <c r="K77" s="30" t="s">
        <v>40</v>
      </c>
      <c r="L77" s="30" t="s">
        <v>236</v>
      </c>
      <c r="M77" s="30">
        <v>0.84</v>
      </c>
      <c r="N77" s="30" t="s">
        <v>8</v>
      </c>
      <c r="O77" s="30" t="s">
        <v>9</v>
      </c>
      <c r="P77" s="30" t="s">
        <v>218</v>
      </c>
      <c r="Q77" s="30" t="s">
        <v>237</v>
      </c>
      <c r="R77" s="30">
        <v>20151</v>
      </c>
      <c r="S77" s="32">
        <v>42010</v>
      </c>
      <c r="T77" s="32">
        <v>42014</v>
      </c>
      <c r="U77" s="53">
        <v>52.776000000000003</v>
      </c>
      <c r="V77" s="30">
        <v>2</v>
      </c>
      <c r="W77" s="30">
        <v>53.02</v>
      </c>
      <c r="X77" s="30">
        <v>87071</v>
      </c>
      <c r="Y77" s="30" t="s">
        <v>3215</v>
      </c>
      <c r="Z77" s="30">
        <v>1467.0409036815813</v>
      </c>
    </row>
    <row r="78" spans="1:26" x14ac:dyDescent="0.2">
      <c r="A78" s="30">
        <v>211</v>
      </c>
      <c r="B78" s="30" t="s">
        <v>238</v>
      </c>
      <c r="C78" s="30" t="s">
        <v>92</v>
      </c>
      <c r="D78" s="30">
        <v>0.01</v>
      </c>
      <c r="E78" s="30">
        <v>10.06</v>
      </c>
      <c r="F78" s="30">
        <v>2.06</v>
      </c>
      <c r="G78" s="30" t="s">
        <v>14</v>
      </c>
      <c r="H78" s="30" t="s">
        <v>15</v>
      </c>
      <c r="I78" s="30" t="s">
        <v>24</v>
      </c>
      <c r="J78" s="30" t="s">
        <v>64</v>
      </c>
      <c r="K78" s="30" t="s">
        <v>26</v>
      </c>
      <c r="L78" s="30" t="s">
        <v>149</v>
      </c>
      <c r="M78" s="30">
        <v>0.39</v>
      </c>
      <c r="N78" s="30" t="s">
        <v>8</v>
      </c>
      <c r="O78" s="30" t="s">
        <v>87</v>
      </c>
      <c r="P78" s="30" t="s">
        <v>88</v>
      </c>
      <c r="Q78" s="30" t="s">
        <v>239</v>
      </c>
      <c r="R78" s="30">
        <v>13501</v>
      </c>
      <c r="S78" s="32">
        <v>42010</v>
      </c>
      <c r="T78" s="32">
        <v>42012</v>
      </c>
      <c r="U78" s="53">
        <v>7.59</v>
      </c>
      <c r="V78" s="30">
        <v>2</v>
      </c>
      <c r="W78" s="30">
        <v>21.2</v>
      </c>
      <c r="X78" s="30">
        <v>85964</v>
      </c>
      <c r="Y78" s="30" t="s">
        <v>3218</v>
      </c>
      <c r="Z78" s="30">
        <v>34.580076259008756</v>
      </c>
    </row>
    <row r="79" spans="1:26" x14ac:dyDescent="0.2">
      <c r="A79" s="30">
        <v>211</v>
      </c>
      <c r="B79" s="30" t="s">
        <v>238</v>
      </c>
      <c r="C79" s="30" t="s">
        <v>92</v>
      </c>
      <c r="D79" s="30">
        <v>0</v>
      </c>
      <c r="E79" s="30">
        <v>65.989999999999995</v>
      </c>
      <c r="F79" s="30">
        <v>5.92</v>
      </c>
      <c r="G79" s="30" t="s">
        <v>14</v>
      </c>
      <c r="H79" s="30" t="s">
        <v>15</v>
      </c>
      <c r="I79" s="30" t="s">
        <v>16</v>
      </c>
      <c r="J79" s="30" t="s">
        <v>111</v>
      </c>
      <c r="K79" s="30" t="s">
        <v>49</v>
      </c>
      <c r="L79" s="30" t="s">
        <v>240</v>
      </c>
      <c r="M79" s="30">
        <v>0.55000000000000004</v>
      </c>
      <c r="N79" s="30" t="s">
        <v>8</v>
      </c>
      <c r="O79" s="30" t="s">
        <v>87</v>
      </c>
      <c r="P79" s="30" t="s">
        <v>88</v>
      </c>
      <c r="Q79" s="30" t="s">
        <v>239</v>
      </c>
      <c r="R79" s="30">
        <v>13501</v>
      </c>
      <c r="S79" s="32">
        <v>42010</v>
      </c>
      <c r="T79" s="32">
        <v>42012</v>
      </c>
      <c r="U79" s="53">
        <v>-107.98699999999999</v>
      </c>
      <c r="V79" s="30">
        <v>3</v>
      </c>
      <c r="W79" s="30">
        <v>173.32</v>
      </c>
      <c r="X79" s="30">
        <v>85964</v>
      </c>
      <c r="Y79" s="30" t="s">
        <v>3218</v>
      </c>
      <c r="Z79" s="30">
        <v>337.75044594866625</v>
      </c>
    </row>
    <row r="80" spans="1:26" x14ac:dyDescent="0.2">
      <c r="A80" s="30">
        <v>3347</v>
      </c>
      <c r="B80" s="30" t="s">
        <v>241</v>
      </c>
      <c r="C80" s="30" t="s">
        <v>92</v>
      </c>
      <c r="D80" s="30">
        <v>7.0000000000000007E-2</v>
      </c>
      <c r="E80" s="30">
        <v>7.68</v>
      </c>
      <c r="F80" s="30">
        <v>6.16</v>
      </c>
      <c r="G80" s="30" t="s">
        <v>63</v>
      </c>
      <c r="H80" s="30" t="s">
        <v>15</v>
      </c>
      <c r="I80" s="30" t="s">
        <v>24</v>
      </c>
      <c r="J80" s="30" t="s">
        <v>48</v>
      </c>
      <c r="K80" s="30" t="s">
        <v>49</v>
      </c>
      <c r="L80" s="30" t="s">
        <v>242</v>
      </c>
      <c r="M80" s="30">
        <v>0.35</v>
      </c>
      <c r="N80" s="30" t="s">
        <v>8</v>
      </c>
      <c r="O80" s="30" t="s">
        <v>9</v>
      </c>
      <c r="P80" s="30" t="s">
        <v>99</v>
      </c>
      <c r="Q80" s="30" t="s">
        <v>243</v>
      </c>
      <c r="R80" s="30">
        <v>33411</v>
      </c>
      <c r="S80" s="32">
        <v>42010</v>
      </c>
      <c r="T80" s="32">
        <v>42012</v>
      </c>
      <c r="U80" s="53">
        <v>125.9982</v>
      </c>
      <c r="V80" s="30">
        <v>1</v>
      </c>
      <c r="W80" s="30">
        <v>22.13</v>
      </c>
      <c r="X80" s="30">
        <v>89355</v>
      </c>
      <c r="Y80" s="30" t="s">
        <v>3215</v>
      </c>
      <c r="Z80" s="30">
        <v>106.583900877883</v>
      </c>
    </row>
    <row r="81" spans="1:26" x14ac:dyDescent="0.2">
      <c r="A81" s="30">
        <v>3347</v>
      </c>
      <c r="B81" s="30" t="s">
        <v>241</v>
      </c>
      <c r="C81" s="30" t="s">
        <v>92</v>
      </c>
      <c r="D81" s="30">
        <v>0.05</v>
      </c>
      <c r="E81" s="30">
        <v>6.64</v>
      </c>
      <c r="F81" s="30">
        <v>4.95</v>
      </c>
      <c r="G81" s="30" t="s">
        <v>63</v>
      </c>
      <c r="H81" s="30" t="s">
        <v>15</v>
      </c>
      <c r="I81" s="30" t="s">
        <v>4</v>
      </c>
      <c r="J81" s="30" t="s">
        <v>102</v>
      </c>
      <c r="K81" s="30" t="s">
        <v>18</v>
      </c>
      <c r="L81" s="30" t="s">
        <v>244</v>
      </c>
      <c r="M81" s="30">
        <v>0.37</v>
      </c>
      <c r="N81" s="30" t="s">
        <v>8</v>
      </c>
      <c r="O81" s="30" t="s">
        <v>9</v>
      </c>
      <c r="P81" s="30" t="s">
        <v>99</v>
      </c>
      <c r="Q81" s="30" t="s">
        <v>243</v>
      </c>
      <c r="R81" s="30">
        <v>33411</v>
      </c>
      <c r="S81" s="32">
        <v>42010</v>
      </c>
      <c r="T81" s="32">
        <v>42012</v>
      </c>
      <c r="U81" s="53">
        <v>-92.929199999999994</v>
      </c>
      <c r="V81" s="30">
        <v>5</v>
      </c>
      <c r="W81" s="30">
        <v>34.17</v>
      </c>
      <c r="X81" s="30">
        <v>89355</v>
      </c>
      <c r="Y81" s="30" t="s">
        <v>3215</v>
      </c>
      <c r="Z81" s="30">
        <v>-124.46504278871646</v>
      </c>
    </row>
    <row r="82" spans="1:26" x14ac:dyDescent="0.2">
      <c r="A82" s="30">
        <v>799</v>
      </c>
      <c r="B82" s="30" t="s">
        <v>245</v>
      </c>
      <c r="C82" s="30" t="s">
        <v>46</v>
      </c>
      <c r="D82" s="30">
        <v>0.01</v>
      </c>
      <c r="E82" s="30">
        <v>150.97999999999999</v>
      </c>
      <c r="F82" s="30">
        <v>30</v>
      </c>
      <c r="G82" s="30" t="s">
        <v>2</v>
      </c>
      <c r="H82" s="30" t="s">
        <v>15</v>
      </c>
      <c r="I82" s="30" t="s">
        <v>4</v>
      </c>
      <c r="J82" s="30" t="s">
        <v>85</v>
      </c>
      <c r="K82" s="30" t="s">
        <v>33</v>
      </c>
      <c r="L82" s="30" t="s">
        <v>246</v>
      </c>
      <c r="M82" s="30">
        <v>0.74</v>
      </c>
      <c r="N82" s="30" t="s">
        <v>8</v>
      </c>
      <c r="O82" s="30" t="s">
        <v>9</v>
      </c>
      <c r="P82" s="30" t="s">
        <v>247</v>
      </c>
      <c r="Q82" s="30" t="s">
        <v>248</v>
      </c>
      <c r="R82" s="30">
        <v>29915</v>
      </c>
      <c r="S82" s="32">
        <v>42010</v>
      </c>
      <c r="T82" s="32">
        <v>42012</v>
      </c>
      <c r="U82" s="53">
        <v>131.38200000000001</v>
      </c>
      <c r="V82" s="30">
        <v>6</v>
      </c>
      <c r="W82" s="30">
        <v>958.46</v>
      </c>
      <c r="X82" s="30">
        <v>89909</v>
      </c>
      <c r="Y82" s="30" t="s">
        <v>3215</v>
      </c>
      <c r="Z82" s="30">
        <v>2050.7295087060734</v>
      </c>
    </row>
    <row r="83" spans="1:26" x14ac:dyDescent="0.2">
      <c r="A83" s="30">
        <v>799</v>
      </c>
      <c r="B83" s="30" t="s">
        <v>245</v>
      </c>
      <c r="C83" s="30" t="s">
        <v>46</v>
      </c>
      <c r="D83" s="30">
        <v>0.01</v>
      </c>
      <c r="E83" s="30">
        <v>28.28</v>
      </c>
      <c r="F83" s="30">
        <v>13.99</v>
      </c>
      <c r="G83" s="30" t="s">
        <v>63</v>
      </c>
      <c r="H83" s="30" t="s">
        <v>15</v>
      </c>
      <c r="I83" s="30" t="s">
        <v>24</v>
      </c>
      <c r="J83" s="30" t="s">
        <v>54</v>
      </c>
      <c r="K83" s="30" t="s">
        <v>120</v>
      </c>
      <c r="L83" s="30" t="s">
        <v>249</v>
      </c>
      <c r="M83" s="30">
        <v>0.57999999999999996</v>
      </c>
      <c r="N83" s="30" t="s">
        <v>8</v>
      </c>
      <c r="O83" s="30" t="s">
        <v>9</v>
      </c>
      <c r="P83" s="30" t="s">
        <v>247</v>
      </c>
      <c r="Q83" s="30" t="s">
        <v>248</v>
      </c>
      <c r="R83" s="30">
        <v>29915</v>
      </c>
      <c r="S83" s="32">
        <v>42010</v>
      </c>
      <c r="T83" s="32">
        <v>42012</v>
      </c>
      <c r="U83" s="53">
        <v>-89.292000000000002</v>
      </c>
      <c r="V83" s="30">
        <v>12</v>
      </c>
      <c r="W83" s="30">
        <v>368.84</v>
      </c>
      <c r="X83" s="30">
        <v>89909</v>
      </c>
      <c r="Y83" s="30" t="s">
        <v>3215</v>
      </c>
      <c r="Z83" s="30">
        <v>586.16940421355866</v>
      </c>
    </row>
    <row r="84" spans="1:26" x14ac:dyDescent="0.2">
      <c r="A84" s="30">
        <v>799</v>
      </c>
      <c r="B84" s="30" t="s">
        <v>245</v>
      </c>
      <c r="C84" s="30" t="s">
        <v>46</v>
      </c>
      <c r="D84" s="30">
        <v>0.03</v>
      </c>
      <c r="E84" s="30">
        <v>35.99</v>
      </c>
      <c r="F84" s="30">
        <v>1.1000000000000001</v>
      </c>
      <c r="G84" s="30" t="s">
        <v>14</v>
      </c>
      <c r="H84" s="30" t="s">
        <v>15</v>
      </c>
      <c r="I84" s="30" t="s">
        <v>16</v>
      </c>
      <c r="J84" s="30" t="s">
        <v>111</v>
      </c>
      <c r="K84" s="30" t="s">
        <v>49</v>
      </c>
      <c r="L84" s="30" t="s">
        <v>250</v>
      </c>
      <c r="M84" s="30">
        <v>0.55000000000000004</v>
      </c>
      <c r="N84" s="30" t="s">
        <v>8</v>
      </c>
      <c r="O84" s="30" t="s">
        <v>9</v>
      </c>
      <c r="P84" s="30" t="s">
        <v>247</v>
      </c>
      <c r="Q84" s="30" t="s">
        <v>248</v>
      </c>
      <c r="R84" s="30">
        <v>29915</v>
      </c>
      <c r="S84" s="32">
        <v>42010</v>
      </c>
      <c r="T84" s="32">
        <v>42011</v>
      </c>
      <c r="U84" s="53">
        <v>-211.036</v>
      </c>
      <c r="V84" s="30">
        <v>1</v>
      </c>
      <c r="W84" s="30">
        <v>30.86</v>
      </c>
      <c r="X84" s="30">
        <v>89909</v>
      </c>
      <c r="Y84" s="30" t="s">
        <v>3215</v>
      </c>
      <c r="Z84" s="30">
        <v>173.44963416437352</v>
      </c>
    </row>
    <row r="85" spans="1:26" x14ac:dyDescent="0.2">
      <c r="A85" s="30">
        <v>1950</v>
      </c>
      <c r="B85" s="30" t="s">
        <v>251</v>
      </c>
      <c r="C85" s="30" t="s">
        <v>46</v>
      </c>
      <c r="D85" s="30">
        <v>0.01</v>
      </c>
      <c r="E85" s="30">
        <v>6.68</v>
      </c>
      <c r="F85" s="30">
        <v>4.91</v>
      </c>
      <c r="G85" s="30" t="s">
        <v>14</v>
      </c>
      <c r="H85" s="30" t="s">
        <v>3</v>
      </c>
      <c r="I85" s="30" t="s">
        <v>24</v>
      </c>
      <c r="J85" s="30" t="s">
        <v>64</v>
      </c>
      <c r="K85" s="30" t="s">
        <v>49</v>
      </c>
      <c r="L85" s="30" t="s">
        <v>252</v>
      </c>
      <c r="M85" s="30">
        <v>0.37</v>
      </c>
      <c r="N85" s="30" t="s">
        <v>8</v>
      </c>
      <c r="O85" s="30" t="s">
        <v>35</v>
      </c>
      <c r="P85" s="30" t="s">
        <v>253</v>
      </c>
      <c r="Q85" s="30" t="s">
        <v>254</v>
      </c>
      <c r="R85" s="30">
        <v>59750</v>
      </c>
      <c r="S85" s="32">
        <v>42010</v>
      </c>
      <c r="T85" s="32">
        <v>42012</v>
      </c>
      <c r="U85" s="53">
        <v>-15.48</v>
      </c>
      <c r="V85" s="30">
        <v>7</v>
      </c>
      <c r="W85" s="30">
        <v>51.03</v>
      </c>
      <c r="X85" s="30">
        <v>90414</v>
      </c>
      <c r="Y85" s="30" t="s">
        <v>3217</v>
      </c>
      <c r="Z85" s="30">
        <v>270.67936337007274</v>
      </c>
    </row>
    <row r="86" spans="1:26" x14ac:dyDescent="0.2">
      <c r="A86" s="30">
        <v>2290</v>
      </c>
      <c r="B86" s="30" t="s">
        <v>255</v>
      </c>
      <c r="C86" s="30" t="s">
        <v>46</v>
      </c>
      <c r="D86" s="30">
        <v>0</v>
      </c>
      <c r="E86" s="30">
        <v>42.98</v>
      </c>
      <c r="F86" s="30">
        <v>4.62</v>
      </c>
      <c r="G86" s="30" t="s">
        <v>14</v>
      </c>
      <c r="H86" s="30" t="s">
        <v>47</v>
      </c>
      <c r="I86" s="30" t="s">
        <v>24</v>
      </c>
      <c r="J86" s="30" t="s">
        <v>71</v>
      </c>
      <c r="K86" s="30" t="s">
        <v>49</v>
      </c>
      <c r="L86" s="30" t="s">
        <v>256</v>
      </c>
      <c r="M86" s="30">
        <v>0.56000000000000005</v>
      </c>
      <c r="N86" s="30" t="s">
        <v>8</v>
      </c>
      <c r="O86" s="30" t="s">
        <v>28</v>
      </c>
      <c r="P86" s="30" t="s">
        <v>60</v>
      </c>
      <c r="Q86" s="30" t="s">
        <v>257</v>
      </c>
      <c r="R86" s="30">
        <v>55433</v>
      </c>
      <c r="S86" s="32">
        <v>42010</v>
      </c>
      <c r="T86" s="32">
        <v>42012</v>
      </c>
      <c r="U86" s="53">
        <v>385.30290000000002</v>
      </c>
      <c r="V86" s="30">
        <v>12</v>
      </c>
      <c r="W86" s="30">
        <v>558.41</v>
      </c>
      <c r="X86" s="30">
        <v>88163</v>
      </c>
      <c r="Y86" s="30" t="s">
        <v>3216</v>
      </c>
      <c r="Z86" s="30">
        <v>990.81926266270523</v>
      </c>
    </row>
    <row r="87" spans="1:26" x14ac:dyDescent="0.2">
      <c r="A87" s="30">
        <v>2290</v>
      </c>
      <c r="B87" s="30" t="s">
        <v>255</v>
      </c>
      <c r="C87" s="30" t="s">
        <v>46</v>
      </c>
      <c r="D87" s="30">
        <v>0.03</v>
      </c>
      <c r="E87" s="30">
        <v>21.78</v>
      </c>
      <c r="F87" s="30">
        <v>5.94</v>
      </c>
      <c r="G87" s="30" t="s">
        <v>14</v>
      </c>
      <c r="H87" s="30" t="s">
        <v>47</v>
      </c>
      <c r="I87" s="30" t="s">
        <v>24</v>
      </c>
      <c r="J87" s="30" t="s">
        <v>71</v>
      </c>
      <c r="K87" s="30" t="s">
        <v>120</v>
      </c>
      <c r="L87" s="30" t="s">
        <v>258</v>
      </c>
      <c r="M87" s="30">
        <v>0.5</v>
      </c>
      <c r="N87" s="30" t="s">
        <v>8</v>
      </c>
      <c r="O87" s="30" t="s">
        <v>28</v>
      </c>
      <c r="P87" s="30" t="s">
        <v>60</v>
      </c>
      <c r="Q87" s="30" t="s">
        <v>257</v>
      </c>
      <c r="R87" s="30">
        <v>55433</v>
      </c>
      <c r="S87" s="32">
        <v>42010</v>
      </c>
      <c r="T87" s="32">
        <v>42012</v>
      </c>
      <c r="U87" s="53">
        <v>187.2</v>
      </c>
      <c r="V87" s="30">
        <v>13</v>
      </c>
      <c r="W87" s="30">
        <v>290.22000000000003</v>
      </c>
      <c r="X87" s="30">
        <v>88163</v>
      </c>
      <c r="Y87" s="30" t="s">
        <v>3216</v>
      </c>
      <c r="Z87" s="30">
        <v>688.32121111075162</v>
      </c>
    </row>
    <row r="88" spans="1:26" x14ac:dyDescent="0.2">
      <c r="A88" s="30">
        <v>3285</v>
      </c>
      <c r="B88" s="30" t="s">
        <v>259</v>
      </c>
      <c r="C88" s="30" t="s">
        <v>46</v>
      </c>
      <c r="D88" s="30">
        <v>0.06</v>
      </c>
      <c r="E88" s="30">
        <v>1.7</v>
      </c>
      <c r="F88" s="30">
        <v>1.99</v>
      </c>
      <c r="G88" s="30" t="s">
        <v>14</v>
      </c>
      <c r="H88" s="30" t="s">
        <v>15</v>
      </c>
      <c r="I88" s="30" t="s">
        <v>16</v>
      </c>
      <c r="J88" s="30" t="s">
        <v>17</v>
      </c>
      <c r="K88" s="30" t="s">
        <v>18</v>
      </c>
      <c r="L88" s="30" t="s">
        <v>260</v>
      </c>
      <c r="M88" s="30">
        <v>0.51</v>
      </c>
      <c r="N88" s="30" t="s">
        <v>8</v>
      </c>
      <c r="O88" s="30" t="s">
        <v>9</v>
      </c>
      <c r="P88" s="30" t="s">
        <v>218</v>
      </c>
      <c r="Q88" s="30" t="s">
        <v>261</v>
      </c>
      <c r="R88" s="30">
        <v>20170</v>
      </c>
      <c r="S88" s="32">
        <v>42010</v>
      </c>
      <c r="T88" s="32">
        <v>42011</v>
      </c>
      <c r="U88" s="53">
        <v>80.071200000000005</v>
      </c>
      <c r="V88" s="30">
        <v>7</v>
      </c>
      <c r="W88" s="30">
        <v>12.15</v>
      </c>
      <c r="X88" s="30">
        <v>90750</v>
      </c>
      <c r="Y88" s="30" t="s">
        <v>3215</v>
      </c>
      <c r="Z88" s="30">
        <v>335.64079897095115</v>
      </c>
    </row>
    <row r="89" spans="1:26" x14ac:dyDescent="0.2">
      <c r="A89" s="30">
        <v>3285</v>
      </c>
      <c r="B89" s="30" t="s">
        <v>259</v>
      </c>
      <c r="C89" s="30" t="s">
        <v>46</v>
      </c>
      <c r="D89" s="30">
        <v>0.01</v>
      </c>
      <c r="E89" s="30">
        <v>30.98</v>
      </c>
      <c r="F89" s="30">
        <v>5.09</v>
      </c>
      <c r="G89" s="30" t="s">
        <v>14</v>
      </c>
      <c r="H89" s="30" t="s">
        <v>15</v>
      </c>
      <c r="I89" s="30" t="s">
        <v>24</v>
      </c>
      <c r="J89" s="30" t="s">
        <v>64</v>
      </c>
      <c r="K89" s="30" t="s">
        <v>49</v>
      </c>
      <c r="L89" s="30" t="s">
        <v>262</v>
      </c>
      <c r="M89" s="30">
        <v>0.4</v>
      </c>
      <c r="N89" s="30" t="s">
        <v>8</v>
      </c>
      <c r="O89" s="30" t="s">
        <v>9</v>
      </c>
      <c r="P89" s="30" t="s">
        <v>218</v>
      </c>
      <c r="Q89" s="30" t="s">
        <v>261</v>
      </c>
      <c r="R89" s="30">
        <v>20170</v>
      </c>
      <c r="S89" s="32">
        <v>42010</v>
      </c>
      <c r="T89" s="32">
        <v>42012</v>
      </c>
      <c r="U89" s="53">
        <v>896.40599999999995</v>
      </c>
      <c r="V89" s="30">
        <v>9</v>
      </c>
      <c r="W89" s="30">
        <v>288.42</v>
      </c>
      <c r="X89" s="30">
        <v>90750</v>
      </c>
      <c r="Y89" s="30" t="s">
        <v>3215</v>
      </c>
      <c r="Z89" s="30">
        <v>1290.6217038577261</v>
      </c>
    </row>
    <row r="90" spans="1:26" x14ac:dyDescent="0.2">
      <c r="A90" s="30">
        <v>619</v>
      </c>
      <c r="B90" s="30" t="s">
        <v>263</v>
      </c>
      <c r="C90" s="30" t="s">
        <v>1</v>
      </c>
      <c r="D90" s="30">
        <v>0.03</v>
      </c>
      <c r="E90" s="30">
        <v>14.2</v>
      </c>
      <c r="F90" s="30">
        <v>5.3</v>
      </c>
      <c r="G90" s="30" t="s">
        <v>14</v>
      </c>
      <c r="H90" s="30" t="s">
        <v>15</v>
      </c>
      <c r="I90" s="30" t="s">
        <v>4</v>
      </c>
      <c r="J90" s="30" t="s">
        <v>102</v>
      </c>
      <c r="K90" s="30" t="s">
        <v>26</v>
      </c>
      <c r="L90" s="30" t="s">
        <v>264</v>
      </c>
      <c r="M90" s="30">
        <v>0.46</v>
      </c>
      <c r="N90" s="30" t="s">
        <v>8</v>
      </c>
      <c r="O90" s="30" t="s">
        <v>28</v>
      </c>
      <c r="P90" s="30" t="s">
        <v>265</v>
      </c>
      <c r="Q90" s="30" t="s">
        <v>266</v>
      </c>
      <c r="R90" s="30">
        <v>48195</v>
      </c>
      <c r="S90" s="32">
        <v>42011</v>
      </c>
      <c r="T90" s="32">
        <v>42012</v>
      </c>
      <c r="U90" s="53">
        <v>107.02</v>
      </c>
      <c r="V90" s="30">
        <v>14</v>
      </c>
      <c r="W90" s="30">
        <v>205.98</v>
      </c>
      <c r="X90" s="30">
        <v>88196</v>
      </c>
      <c r="Y90" s="30" t="s">
        <v>3216</v>
      </c>
      <c r="Z90" s="30">
        <v>561.1359754085579</v>
      </c>
    </row>
    <row r="91" spans="1:26" x14ac:dyDescent="0.2">
      <c r="A91" s="30">
        <v>3</v>
      </c>
      <c r="B91" s="30" t="s">
        <v>267</v>
      </c>
      <c r="C91" s="30" t="s">
        <v>13</v>
      </c>
      <c r="D91" s="30">
        <v>0.01</v>
      </c>
      <c r="E91" s="30">
        <v>2.84</v>
      </c>
      <c r="F91" s="30">
        <v>0.93</v>
      </c>
      <c r="G91" s="30" t="s">
        <v>63</v>
      </c>
      <c r="H91" s="30" t="s">
        <v>70</v>
      </c>
      <c r="I91" s="30" t="s">
        <v>24</v>
      </c>
      <c r="J91" s="30" t="s">
        <v>25</v>
      </c>
      <c r="K91" s="30" t="s">
        <v>26</v>
      </c>
      <c r="L91" s="30" t="s">
        <v>268</v>
      </c>
      <c r="M91" s="30">
        <v>0.54</v>
      </c>
      <c r="N91" s="30" t="s">
        <v>8</v>
      </c>
      <c r="O91" s="30" t="s">
        <v>35</v>
      </c>
      <c r="P91" s="30" t="s">
        <v>42</v>
      </c>
      <c r="Q91" s="30" t="s">
        <v>269</v>
      </c>
      <c r="R91" s="30">
        <v>98221</v>
      </c>
      <c r="S91" s="32">
        <v>42011</v>
      </c>
      <c r="T91" s="32">
        <v>42012</v>
      </c>
      <c r="U91" s="53">
        <v>4.5599999999999996</v>
      </c>
      <c r="V91" s="30">
        <v>4</v>
      </c>
      <c r="W91" s="30">
        <v>13.01</v>
      </c>
      <c r="X91" s="30">
        <v>88522</v>
      </c>
      <c r="Y91" s="30" t="s">
        <v>3217</v>
      </c>
      <c r="Z91" s="30">
        <v>33.769145168792107</v>
      </c>
    </row>
    <row r="92" spans="1:26" x14ac:dyDescent="0.2">
      <c r="A92" s="30">
        <v>651</v>
      </c>
      <c r="B92" s="30" t="s">
        <v>270</v>
      </c>
      <c r="C92" s="30" t="s">
        <v>13</v>
      </c>
      <c r="D92" s="30">
        <v>0.08</v>
      </c>
      <c r="E92" s="30">
        <v>15.99</v>
      </c>
      <c r="F92" s="30">
        <v>13.18</v>
      </c>
      <c r="G92" s="30" t="s">
        <v>14</v>
      </c>
      <c r="H92" s="30" t="s">
        <v>15</v>
      </c>
      <c r="I92" s="30" t="s">
        <v>24</v>
      </c>
      <c r="J92" s="30" t="s">
        <v>48</v>
      </c>
      <c r="K92" s="30" t="s">
        <v>49</v>
      </c>
      <c r="L92" s="30" t="s">
        <v>271</v>
      </c>
      <c r="M92" s="30">
        <v>0.37</v>
      </c>
      <c r="N92" s="30" t="s">
        <v>8</v>
      </c>
      <c r="O92" s="30" t="s">
        <v>35</v>
      </c>
      <c r="P92" s="30" t="s">
        <v>272</v>
      </c>
      <c r="Q92" s="30" t="s">
        <v>273</v>
      </c>
      <c r="R92" s="30">
        <v>89115</v>
      </c>
      <c r="S92" s="32">
        <v>42011</v>
      </c>
      <c r="T92" s="32">
        <v>42012</v>
      </c>
      <c r="U92" s="53">
        <v>-246.92616000000001</v>
      </c>
      <c r="V92" s="30">
        <v>12</v>
      </c>
      <c r="W92" s="30">
        <v>192.33</v>
      </c>
      <c r="X92" s="30">
        <v>91575</v>
      </c>
      <c r="Y92" s="30" t="s">
        <v>3217</v>
      </c>
      <c r="Z92" s="30">
        <v>21.744249609910121</v>
      </c>
    </row>
    <row r="93" spans="1:26" x14ac:dyDescent="0.2">
      <c r="A93" s="30">
        <v>2630</v>
      </c>
      <c r="B93" s="30" t="s">
        <v>181</v>
      </c>
      <c r="C93" s="30" t="s">
        <v>13</v>
      </c>
      <c r="D93" s="30">
        <v>7.0000000000000007E-2</v>
      </c>
      <c r="E93" s="30">
        <v>65.989999999999995</v>
      </c>
      <c r="F93" s="30">
        <v>5.99</v>
      </c>
      <c r="G93" s="30" t="s">
        <v>14</v>
      </c>
      <c r="H93" s="30" t="s">
        <v>3</v>
      </c>
      <c r="I93" s="30" t="s">
        <v>16</v>
      </c>
      <c r="J93" s="30" t="s">
        <v>111</v>
      </c>
      <c r="K93" s="30" t="s">
        <v>49</v>
      </c>
      <c r="L93" s="30" t="s">
        <v>274</v>
      </c>
      <c r="M93" s="30">
        <v>0.57999999999999996</v>
      </c>
      <c r="N93" s="30" t="s">
        <v>8</v>
      </c>
      <c r="O93" s="30" t="s">
        <v>28</v>
      </c>
      <c r="P93" s="30" t="s">
        <v>183</v>
      </c>
      <c r="Q93" s="30" t="s">
        <v>184</v>
      </c>
      <c r="R93" s="30">
        <v>73071</v>
      </c>
      <c r="S93" s="32">
        <v>42011</v>
      </c>
      <c r="T93" s="32">
        <v>42012</v>
      </c>
      <c r="U93" s="53">
        <v>-139.18256</v>
      </c>
      <c r="V93" s="30">
        <v>3</v>
      </c>
      <c r="W93" s="30">
        <v>165.71</v>
      </c>
      <c r="X93" s="30">
        <v>85915</v>
      </c>
      <c r="Y93" s="30" t="s">
        <v>3216</v>
      </c>
      <c r="Z93" s="30">
        <v>291.06450129207991</v>
      </c>
    </row>
    <row r="94" spans="1:26" x14ac:dyDescent="0.2">
      <c r="A94" s="30">
        <v>1781</v>
      </c>
      <c r="B94" s="30" t="s">
        <v>275</v>
      </c>
      <c r="C94" s="30" t="s">
        <v>23</v>
      </c>
      <c r="D94" s="30">
        <v>0.03</v>
      </c>
      <c r="E94" s="30">
        <v>5.08</v>
      </c>
      <c r="F94" s="30">
        <v>2.0299999999999998</v>
      </c>
      <c r="G94" s="30" t="s">
        <v>14</v>
      </c>
      <c r="H94" s="30" t="s">
        <v>47</v>
      </c>
      <c r="I94" s="30" t="s">
        <v>4</v>
      </c>
      <c r="J94" s="30" t="s">
        <v>102</v>
      </c>
      <c r="K94" s="30" t="s">
        <v>26</v>
      </c>
      <c r="L94" s="30" t="s">
        <v>276</v>
      </c>
      <c r="M94" s="30">
        <v>0.51</v>
      </c>
      <c r="N94" s="30" t="s">
        <v>8</v>
      </c>
      <c r="O94" s="30" t="s">
        <v>35</v>
      </c>
      <c r="P94" s="30" t="s">
        <v>66</v>
      </c>
      <c r="Q94" s="30" t="s">
        <v>277</v>
      </c>
      <c r="R94" s="30">
        <v>94070</v>
      </c>
      <c r="S94" s="32">
        <v>42011</v>
      </c>
      <c r="T94" s="32">
        <v>42016</v>
      </c>
      <c r="U94" s="53">
        <v>15.1524</v>
      </c>
      <c r="V94" s="30">
        <v>4</v>
      </c>
      <c r="W94" s="30">
        <v>21.96</v>
      </c>
      <c r="X94" s="30">
        <v>89858</v>
      </c>
      <c r="Y94" s="30" t="s">
        <v>3217</v>
      </c>
      <c r="Z94" s="30">
        <v>238.7971225865825</v>
      </c>
    </row>
    <row r="95" spans="1:26" x14ac:dyDescent="0.2">
      <c r="A95" s="30">
        <v>3123</v>
      </c>
      <c r="B95" s="30" t="s">
        <v>278</v>
      </c>
      <c r="C95" s="30" t="s">
        <v>23</v>
      </c>
      <c r="D95" s="30">
        <v>0.02</v>
      </c>
      <c r="E95" s="30">
        <v>7.1</v>
      </c>
      <c r="F95" s="30">
        <v>6.05</v>
      </c>
      <c r="G95" s="30" t="s">
        <v>14</v>
      </c>
      <c r="H95" s="30" t="s">
        <v>47</v>
      </c>
      <c r="I95" s="30" t="s">
        <v>24</v>
      </c>
      <c r="J95" s="30" t="s">
        <v>48</v>
      </c>
      <c r="K95" s="30" t="s">
        <v>49</v>
      </c>
      <c r="L95" s="30" t="s">
        <v>227</v>
      </c>
      <c r="M95" s="30">
        <v>0.39</v>
      </c>
      <c r="N95" s="30" t="s">
        <v>8</v>
      </c>
      <c r="O95" s="30" t="s">
        <v>28</v>
      </c>
      <c r="P95" s="30" t="s">
        <v>79</v>
      </c>
      <c r="Q95" s="30" t="s">
        <v>279</v>
      </c>
      <c r="R95" s="30">
        <v>60160</v>
      </c>
      <c r="S95" s="32">
        <v>42011</v>
      </c>
      <c r="T95" s="32">
        <v>42013</v>
      </c>
      <c r="U95" s="53">
        <v>-48.875</v>
      </c>
      <c r="V95" s="30">
        <v>8</v>
      </c>
      <c r="W95" s="30">
        <v>61.5</v>
      </c>
      <c r="X95" s="30">
        <v>87287</v>
      </c>
      <c r="Y95" s="30" t="s">
        <v>3216</v>
      </c>
      <c r="Z95" s="30">
        <v>197.53692535742098</v>
      </c>
    </row>
    <row r="96" spans="1:26" x14ac:dyDescent="0.2">
      <c r="A96" s="30">
        <v>3303</v>
      </c>
      <c r="B96" s="30" t="s">
        <v>280</v>
      </c>
      <c r="C96" s="30" t="s">
        <v>23</v>
      </c>
      <c r="D96" s="30">
        <v>0.04</v>
      </c>
      <c r="E96" s="30">
        <v>33.89</v>
      </c>
      <c r="F96" s="30">
        <v>5.0999999999999996</v>
      </c>
      <c r="G96" s="30" t="s">
        <v>14</v>
      </c>
      <c r="H96" s="30" t="s">
        <v>47</v>
      </c>
      <c r="I96" s="30" t="s">
        <v>24</v>
      </c>
      <c r="J96" s="30" t="s">
        <v>54</v>
      </c>
      <c r="K96" s="30" t="s">
        <v>49</v>
      </c>
      <c r="L96" s="30" t="s">
        <v>281</v>
      </c>
      <c r="M96" s="30">
        <v>0.6</v>
      </c>
      <c r="N96" s="30" t="s">
        <v>8</v>
      </c>
      <c r="O96" s="30" t="s">
        <v>9</v>
      </c>
      <c r="P96" s="30" t="s">
        <v>99</v>
      </c>
      <c r="Q96" s="30" t="s">
        <v>282</v>
      </c>
      <c r="R96" s="30">
        <v>33461</v>
      </c>
      <c r="S96" s="32">
        <v>42011</v>
      </c>
      <c r="T96" s="32">
        <v>42016</v>
      </c>
      <c r="U96" s="53">
        <v>68.676000000000002</v>
      </c>
      <c r="V96" s="30">
        <v>6</v>
      </c>
      <c r="W96" s="30">
        <v>200.64</v>
      </c>
      <c r="X96" s="30">
        <v>87795</v>
      </c>
      <c r="Y96" s="30" t="s">
        <v>3215</v>
      </c>
      <c r="Z96" s="30">
        <v>536.9244028428775</v>
      </c>
    </row>
    <row r="97" spans="1:26" x14ac:dyDescent="0.2">
      <c r="A97" s="30">
        <v>1367</v>
      </c>
      <c r="B97" s="30" t="s">
        <v>283</v>
      </c>
      <c r="C97" s="30" t="s">
        <v>92</v>
      </c>
      <c r="D97" s="30">
        <v>0.03</v>
      </c>
      <c r="E97" s="30">
        <v>73.98</v>
      </c>
      <c r="F97" s="30">
        <v>14.52</v>
      </c>
      <c r="G97" s="30" t="s">
        <v>14</v>
      </c>
      <c r="H97" s="30" t="s">
        <v>15</v>
      </c>
      <c r="I97" s="30" t="s">
        <v>16</v>
      </c>
      <c r="J97" s="30" t="s">
        <v>17</v>
      </c>
      <c r="K97" s="30" t="s">
        <v>49</v>
      </c>
      <c r="L97" s="30" t="s">
        <v>284</v>
      </c>
      <c r="M97" s="30">
        <v>0.65</v>
      </c>
      <c r="N97" s="30" t="s">
        <v>8</v>
      </c>
      <c r="O97" s="30" t="s">
        <v>28</v>
      </c>
      <c r="P97" s="30" t="s">
        <v>163</v>
      </c>
      <c r="Q97" s="30" t="s">
        <v>285</v>
      </c>
      <c r="R97" s="30">
        <v>79424</v>
      </c>
      <c r="S97" s="32">
        <v>42011</v>
      </c>
      <c r="T97" s="32">
        <v>42014</v>
      </c>
      <c r="U97" s="53">
        <v>-326.23160000000001</v>
      </c>
      <c r="V97" s="30">
        <v>1</v>
      </c>
      <c r="W97" s="30">
        <v>79.02</v>
      </c>
      <c r="X97" s="30">
        <v>90513</v>
      </c>
      <c r="Y97" s="30" t="s">
        <v>3216</v>
      </c>
      <c r="Z97" s="30">
        <v>440.28802169280203</v>
      </c>
    </row>
    <row r="98" spans="1:26" x14ac:dyDescent="0.2">
      <c r="A98" s="30">
        <v>1606</v>
      </c>
      <c r="B98" s="30" t="s">
        <v>286</v>
      </c>
      <c r="C98" s="30" t="s">
        <v>92</v>
      </c>
      <c r="D98" s="30">
        <v>0.05</v>
      </c>
      <c r="E98" s="30">
        <v>1.98</v>
      </c>
      <c r="F98" s="30">
        <v>4.7699999999999996</v>
      </c>
      <c r="G98" s="30" t="s">
        <v>14</v>
      </c>
      <c r="H98" s="30" t="s">
        <v>47</v>
      </c>
      <c r="I98" s="30" t="s">
        <v>24</v>
      </c>
      <c r="J98" s="30" t="s">
        <v>48</v>
      </c>
      <c r="K98" s="30" t="s">
        <v>49</v>
      </c>
      <c r="L98" s="30" t="s">
        <v>287</v>
      </c>
      <c r="M98" s="30">
        <v>0.4</v>
      </c>
      <c r="N98" s="30" t="s">
        <v>8</v>
      </c>
      <c r="O98" s="30" t="s">
        <v>87</v>
      </c>
      <c r="P98" s="30" t="s">
        <v>88</v>
      </c>
      <c r="Q98" s="30" t="s">
        <v>288</v>
      </c>
      <c r="R98" s="30">
        <v>11010</v>
      </c>
      <c r="S98" s="32">
        <v>42011</v>
      </c>
      <c r="T98" s="32">
        <v>42012</v>
      </c>
      <c r="U98" s="53">
        <v>-14.359819999999999</v>
      </c>
      <c r="V98" s="30">
        <v>1</v>
      </c>
      <c r="W98" s="30">
        <v>3.53</v>
      </c>
      <c r="X98" s="30">
        <v>87993</v>
      </c>
      <c r="Y98" s="30" t="s">
        <v>3218</v>
      </c>
      <c r="Z98" s="30">
        <v>102.94260228770489</v>
      </c>
    </row>
    <row r="99" spans="1:26" x14ac:dyDescent="0.2">
      <c r="A99" s="30">
        <v>1606</v>
      </c>
      <c r="B99" s="30" t="s">
        <v>286</v>
      </c>
      <c r="C99" s="30" t="s">
        <v>92</v>
      </c>
      <c r="D99" s="30">
        <v>7.0000000000000007E-2</v>
      </c>
      <c r="E99" s="30">
        <v>699.99</v>
      </c>
      <c r="F99" s="30">
        <v>24.49</v>
      </c>
      <c r="G99" s="30" t="s">
        <v>63</v>
      </c>
      <c r="H99" s="30" t="s">
        <v>47</v>
      </c>
      <c r="I99" s="30" t="s">
        <v>16</v>
      </c>
      <c r="J99" s="30" t="s">
        <v>39</v>
      </c>
      <c r="K99" s="30" t="s">
        <v>40</v>
      </c>
      <c r="L99" s="30" t="s">
        <v>289</v>
      </c>
      <c r="M99" s="30">
        <v>0.41</v>
      </c>
      <c r="N99" s="30" t="s">
        <v>8</v>
      </c>
      <c r="O99" s="30" t="s">
        <v>87</v>
      </c>
      <c r="P99" s="30" t="s">
        <v>88</v>
      </c>
      <c r="Q99" s="30" t="s">
        <v>288</v>
      </c>
      <c r="R99" s="30">
        <v>11010</v>
      </c>
      <c r="S99" s="32">
        <v>42011</v>
      </c>
      <c r="T99" s="32">
        <v>42012</v>
      </c>
      <c r="U99" s="53">
        <v>-2870.2775999999999</v>
      </c>
      <c r="V99" s="30">
        <v>1</v>
      </c>
      <c r="W99" s="30">
        <v>706.56</v>
      </c>
      <c r="X99" s="30">
        <v>87993</v>
      </c>
      <c r="Y99" s="30" t="s">
        <v>3218</v>
      </c>
      <c r="Z99" s="30">
        <v>-176.67570596133413</v>
      </c>
    </row>
    <row r="100" spans="1:26" x14ac:dyDescent="0.2">
      <c r="A100" s="30">
        <v>1606</v>
      </c>
      <c r="B100" s="30" t="s">
        <v>286</v>
      </c>
      <c r="C100" s="30" t="s">
        <v>92</v>
      </c>
      <c r="D100" s="30">
        <v>7.0000000000000007E-2</v>
      </c>
      <c r="E100" s="30">
        <v>3174.835</v>
      </c>
      <c r="F100" s="30">
        <v>24.49</v>
      </c>
      <c r="G100" s="30" t="s">
        <v>14</v>
      </c>
      <c r="H100" s="30" t="s">
        <v>47</v>
      </c>
      <c r="I100" s="30" t="s">
        <v>16</v>
      </c>
      <c r="J100" s="30" t="s">
        <v>32</v>
      </c>
      <c r="K100" s="30" t="s">
        <v>40</v>
      </c>
      <c r="L100" s="30" t="s">
        <v>290</v>
      </c>
      <c r="M100" s="30">
        <v>0.39</v>
      </c>
      <c r="N100" s="30" t="s">
        <v>8</v>
      </c>
      <c r="O100" s="30" t="s">
        <v>87</v>
      </c>
      <c r="P100" s="30" t="s">
        <v>88</v>
      </c>
      <c r="Q100" s="30" t="s">
        <v>288</v>
      </c>
      <c r="R100" s="30">
        <v>11010</v>
      </c>
      <c r="S100" s="32">
        <v>42011</v>
      </c>
      <c r="T100" s="32">
        <v>42012</v>
      </c>
      <c r="U100" s="53">
        <v>77.983599999999996</v>
      </c>
      <c r="V100" s="30">
        <v>2</v>
      </c>
      <c r="W100" s="30">
        <v>13121.07</v>
      </c>
      <c r="X100" s="30">
        <v>87993</v>
      </c>
      <c r="Y100" s="30" t="s">
        <v>3218</v>
      </c>
      <c r="Z100" s="30">
        <v>21967.212971144159</v>
      </c>
    </row>
    <row r="101" spans="1:26" x14ac:dyDescent="0.2">
      <c r="A101" s="30">
        <v>3076</v>
      </c>
      <c r="B101" s="30" t="s">
        <v>291</v>
      </c>
      <c r="C101" s="30" t="s">
        <v>92</v>
      </c>
      <c r="D101" s="30">
        <v>0</v>
      </c>
      <c r="E101" s="30">
        <v>137.47999999999999</v>
      </c>
      <c r="F101" s="30">
        <v>32.18</v>
      </c>
      <c r="G101" s="30" t="s">
        <v>2</v>
      </c>
      <c r="H101" s="30" t="s">
        <v>3</v>
      </c>
      <c r="I101" s="30" t="s">
        <v>4</v>
      </c>
      <c r="J101" s="30" t="s">
        <v>93</v>
      </c>
      <c r="K101" s="30" t="s">
        <v>6</v>
      </c>
      <c r="L101" s="30" t="s">
        <v>292</v>
      </c>
      <c r="M101" s="30">
        <v>0.78</v>
      </c>
      <c r="N101" s="30" t="s">
        <v>8</v>
      </c>
      <c r="O101" s="30" t="s">
        <v>87</v>
      </c>
      <c r="P101" s="30" t="s">
        <v>293</v>
      </c>
      <c r="Q101" s="30" t="s">
        <v>294</v>
      </c>
      <c r="R101" s="30">
        <v>44224</v>
      </c>
      <c r="S101" s="32">
        <v>42011</v>
      </c>
      <c r="T101" s="32">
        <v>42012</v>
      </c>
      <c r="U101" s="53">
        <v>-203.27</v>
      </c>
      <c r="V101" s="30">
        <v>2</v>
      </c>
      <c r="W101" s="30">
        <v>296.75</v>
      </c>
      <c r="X101" s="30">
        <v>88241</v>
      </c>
      <c r="Y101" s="30" t="s">
        <v>3218</v>
      </c>
      <c r="Z101" s="30">
        <v>1597.4819491121732</v>
      </c>
    </row>
    <row r="102" spans="1:26" x14ac:dyDescent="0.2">
      <c r="A102" s="30">
        <v>3079</v>
      </c>
      <c r="B102" s="30" t="s">
        <v>295</v>
      </c>
      <c r="C102" s="30" t="s">
        <v>92</v>
      </c>
      <c r="D102" s="30">
        <v>0</v>
      </c>
      <c r="E102" s="30">
        <v>137.47999999999999</v>
      </c>
      <c r="F102" s="30">
        <v>32.18</v>
      </c>
      <c r="G102" s="30" t="s">
        <v>2</v>
      </c>
      <c r="H102" s="30" t="s">
        <v>3</v>
      </c>
      <c r="I102" s="30" t="s">
        <v>4</v>
      </c>
      <c r="J102" s="30" t="s">
        <v>93</v>
      </c>
      <c r="K102" s="30" t="s">
        <v>6</v>
      </c>
      <c r="L102" s="30" t="s">
        <v>292</v>
      </c>
      <c r="M102" s="30">
        <v>0.78</v>
      </c>
      <c r="N102" s="30" t="s">
        <v>8</v>
      </c>
      <c r="O102" s="30" t="s">
        <v>87</v>
      </c>
      <c r="P102" s="30" t="s">
        <v>296</v>
      </c>
      <c r="Q102" s="30" t="s">
        <v>297</v>
      </c>
      <c r="R102" s="30">
        <v>19112</v>
      </c>
      <c r="S102" s="32">
        <v>42011</v>
      </c>
      <c r="T102" s="32">
        <v>42012</v>
      </c>
      <c r="U102" s="53">
        <v>-203.27</v>
      </c>
      <c r="V102" s="30">
        <v>10</v>
      </c>
      <c r="W102" s="30">
        <v>1483.76</v>
      </c>
      <c r="X102" s="30">
        <v>12480</v>
      </c>
      <c r="Y102" s="30" t="s">
        <v>3218</v>
      </c>
      <c r="Z102" s="30">
        <v>1597.4819491121732</v>
      </c>
    </row>
    <row r="103" spans="1:26" x14ac:dyDescent="0.2">
      <c r="A103" s="30">
        <v>2868</v>
      </c>
      <c r="B103" s="30" t="s">
        <v>298</v>
      </c>
      <c r="C103" s="30" t="s">
        <v>13</v>
      </c>
      <c r="D103" s="30">
        <v>0.03</v>
      </c>
      <c r="E103" s="30">
        <v>896.99</v>
      </c>
      <c r="F103" s="30">
        <v>19.989999999999998</v>
      </c>
      <c r="G103" s="30" t="s">
        <v>14</v>
      </c>
      <c r="H103" s="30" t="s">
        <v>70</v>
      </c>
      <c r="I103" s="30" t="s">
        <v>24</v>
      </c>
      <c r="J103" s="30" t="s">
        <v>48</v>
      </c>
      <c r="K103" s="30" t="s">
        <v>49</v>
      </c>
      <c r="L103" s="30" t="s">
        <v>299</v>
      </c>
      <c r="M103" s="30">
        <v>0.38</v>
      </c>
      <c r="N103" s="30" t="s">
        <v>8</v>
      </c>
      <c r="O103" s="30" t="s">
        <v>35</v>
      </c>
      <c r="P103" s="30" t="s">
        <v>42</v>
      </c>
      <c r="Q103" s="30" t="s">
        <v>300</v>
      </c>
      <c r="R103" s="30">
        <v>98026</v>
      </c>
      <c r="S103" s="32">
        <v>42012</v>
      </c>
      <c r="T103" s="32">
        <v>42014</v>
      </c>
      <c r="U103" s="53">
        <v>3602.1311999999998</v>
      </c>
      <c r="V103" s="30">
        <v>6</v>
      </c>
      <c r="W103" s="30">
        <v>5220.4799999999996</v>
      </c>
      <c r="X103" s="30">
        <v>85826</v>
      </c>
      <c r="Y103" s="30" t="s">
        <v>3217</v>
      </c>
      <c r="Z103" s="30">
        <v>6982.1191604509431</v>
      </c>
    </row>
    <row r="104" spans="1:26" x14ac:dyDescent="0.2">
      <c r="A104" s="30">
        <v>2908</v>
      </c>
      <c r="B104" s="30" t="s">
        <v>301</v>
      </c>
      <c r="C104" s="30" t="s">
        <v>13</v>
      </c>
      <c r="D104" s="30">
        <v>7.0000000000000007E-2</v>
      </c>
      <c r="E104" s="30">
        <v>4.13</v>
      </c>
      <c r="F104" s="30">
        <v>0.99</v>
      </c>
      <c r="G104" s="30" t="s">
        <v>14</v>
      </c>
      <c r="H104" s="30" t="s">
        <v>47</v>
      </c>
      <c r="I104" s="30" t="s">
        <v>24</v>
      </c>
      <c r="J104" s="30" t="s">
        <v>128</v>
      </c>
      <c r="K104" s="30" t="s">
        <v>49</v>
      </c>
      <c r="L104" s="30" t="s">
        <v>302</v>
      </c>
      <c r="M104" s="30">
        <v>0.39</v>
      </c>
      <c r="N104" s="30" t="s">
        <v>8</v>
      </c>
      <c r="O104" s="30" t="s">
        <v>87</v>
      </c>
      <c r="P104" s="30" t="s">
        <v>293</v>
      </c>
      <c r="Q104" s="30" t="s">
        <v>303</v>
      </c>
      <c r="R104" s="30">
        <v>44125</v>
      </c>
      <c r="S104" s="32">
        <v>42012</v>
      </c>
      <c r="T104" s="32">
        <v>42012</v>
      </c>
      <c r="U104" s="53">
        <v>10.959199999999999</v>
      </c>
      <c r="V104" s="30">
        <v>4</v>
      </c>
      <c r="W104" s="30">
        <v>16.07</v>
      </c>
      <c r="X104" s="30">
        <v>88156</v>
      </c>
      <c r="Y104" s="30" t="s">
        <v>3218</v>
      </c>
      <c r="Z104" s="30">
        <v>-5.6506634500083415</v>
      </c>
    </row>
    <row r="105" spans="1:26" x14ac:dyDescent="0.2">
      <c r="A105" s="30">
        <v>2908</v>
      </c>
      <c r="B105" s="30" t="s">
        <v>301</v>
      </c>
      <c r="C105" s="30" t="s">
        <v>13</v>
      </c>
      <c r="D105" s="30">
        <v>0.03</v>
      </c>
      <c r="E105" s="30">
        <v>22.72</v>
      </c>
      <c r="F105" s="30">
        <v>8.99</v>
      </c>
      <c r="G105" s="30" t="s">
        <v>14</v>
      </c>
      <c r="H105" s="30" t="s">
        <v>47</v>
      </c>
      <c r="I105" s="30" t="s">
        <v>4</v>
      </c>
      <c r="J105" s="30" t="s">
        <v>102</v>
      </c>
      <c r="K105" s="30" t="s">
        <v>18</v>
      </c>
      <c r="L105" s="30" t="s">
        <v>304</v>
      </c>
      <c r="M105" s="30">
        <v>0.44</v>
      </c>
      <c r="N105" s="30" t="s">
        <v>8</v>
      </c>
      <c r="O105" s="30" t="s">
        <v>87</v>
      </c>
      <c r="P105" s="30" t="s">
        <v>293</v>
      </c>
      <c r="Q105" s="30" t="s">
        <v>303</v>
      </c>
      <c r="R105" s="30">
        <v>44125</v>
      </c>
      <c r="S105" s="32">
        <v>42012</v>
      </c>
      <c r="T105" s="32">
        <v>42012</v>
      </c>
      <c r="U105" s="53">
        <v>17.429400000000001</v>
      </c>
      <c r="V105" s="30">
        <v>1</v>
      </c>
      <c r="W105" s="30">
        <v>25.26</v>
      </c>
      <c r="X105" s="30">
        <v>88156</v>
      </c>
      <c r="Y105" s="30" t="s">
        <v>3218</v>
      </c>
      <c r="Z105" s="30">
        <v>348.32823232483349</v>
      </c>
    </row>
    <row r="106" spans="1:26" x14ac:dyDescent="0.2">
      <c r="A106" s="30">
        <v>2508</v>
      </c>
      <c r="B106" s="30" t="s">
        <v>305</v>
      </c>
      <c r="C106" s="30" t="s">
        <v>23</v>
      </c>
      <c r="D106" s="30">
        <v>0.02</v>
      </c>
      <c r="E106" s="30">
        <v>5.81</v>
      </c>
      <c r="F106" s="30">
        <v>8.49</v>
      </c>
      <c r="G106" s="30" t="s">
        <v>14</v>
      </c>
      <c r="H106" s="30" t="s">
        <v>47</v>
      </c>
      <c r="I106" s="30" t="s">
        <v>24</v>
      </c>
      <c r="J106" s="30" t="s">
        <v>48</v>
      </c>
      <c r="K106" s="30" t="s">
        <v>49</v>
      </c>
      <c r="L106" s="30" t="s">
        <v>306</v>
      </c>
      <c r="M106" s="30">
        <v>0.39</v>
      </c>
      <c r="N106" s="30" t="s">
        <v>8</v>
      </c>
      <c r="O106" s="30" t="s">
        <v>87</v>
      </c>
      <c r="P106" s="30" t="s">
        <v>307</v>
      </c>
      <c r="Q106" s="30" t="s">
        <v>308</v>
      </c>
      <c r="R106" s="30">
        <v>4073</v>
      </c>
      <c r="S106" s="32">
        <v>42012</v>
      </c>
      <c r="T106" s="32">
        <v>42016</v>
      </c>
      <c r="U106" s="53">
        <v>-137.494</v>
      </c>
      <c r="V106" s="30">
        <v>7</v>
      </c>
      <c r="W106" s="30">
        <v>42.44</v>
      </c>
      <c r="X106" s="30">
        <v>87031</v>
      </c>
      <c r="Y106" s="30" t="s">
        <v>3218</v>
      </c>
      <c r="Z106" s="30">
        <v>170.18699533947066</v>
      </c>
    </row>
    <row r="107" spans="1:26" x14ac:dyDescent="0.2">
      <c r="A107" s="30">
        <v>2099</v>
      </c>
      <c r="B107" s="30" t="s">
        <v>309</v>
      </c>
      <c r="C107" s="30" t="s">
        <v>46</v>
      </c>
      <c r="D107" s="30">
        <v>7.0000000000000007E-2</v>
      </c>
      <c r="E107" s="30">
        <v>14.56</v>
      </c>
      <c r="F107" s="30">
        <v>3.5</v>
      </c>
      <c r="G107" s="30" t="s">
        <v>14</v>
      </c>
      <c r="H107" s="30" t="s">
        <v>47</v>
      </c>
      <c r="I107" s="30" t="s">
        <v>24</v>
      </c>
      <c r="J107" s="30" t="s">
        <v>71</v>
      </c>
      <c r="K107" s="30" t="s">
        <v>49</v>
      </c>
      <c r="L107" s="30" t="s">
        <v>310</v>
      </c>
      <c r="M107" s="30">
        <v>0.57999999999999996</v>
      </c>
      <c r="N107" s="30" t="s">
        <v>8</v>
      </c>
      <c r="O107" s="30" t="s">
        <v>9</v>
      </c>
      <c r="P107" s="30" t="s">
        <v>247</v>
      </c>
      <c r="Q107" s="30" t="s">
        <v>311</v>
      </c>
      <c r="R107" s="30">
        <v>29577</v>
      </c>
      <c r="S107" s="32">
        <v>42012</v>
      </c>
      <c r="T107" s="32">
        <v>42013</v>
      </c>
      <c r="U107" s="53">
        <v>-45.527999999999999</v>
      </c>
      <c r="V107" s="30">
        <v>6</v>
      </c>
      <c r="W107" s="30">
        <v>84.59</v>
      </c>
      <c r="X107" s="30">
        <v>87888</v>
      </c>
      <c r="Y107" s="30" t="s">
        <v>3215</v>
      </c>
      <c r="Z107" s="30">
        <v>400.0013757980185</v>
      </c>
    </row>
    <row r="108" spans="1:26" x14ac:dyDescent="0.2">
      <c r="A108" s="30">
        <v>806</v>
      </c>
      <c r="B108" s="30" t="s">
        <v>312</v>
      </c>
      <c r="C108" s="30" t="s">
        <v>1</v>
      </c>
      <c r="D108" s="30">
        <v>0.06</v>
      </c>
      <c r="E108" s="30">
        <v>179.99</v>
      </c>
      <c r="F108" s="30">
        <v>13.99</v>
      </c>
      <c r="G108" s="30" t="s">
        <v>63</v>
      </c>
      <c r="H108" s="30" t="s">
        <v>3</v>
      </c>
      <c r="I108" s="30" t="s">
        <v>16</v>
      </c>
      <c r="J108" s="30" t="s">
        <v>111</v>
      </c>
      <c r="K108" s="30" t="s">
        <v>120</v>
      </c>
      <c r="L108" s="30" t="s">
        <v>313</v>
      </c>
      <c r="M108" s="30">
        <v>0.56999999999999995</v>
      </c>
      <c r="N108" s="30" t="s">
        <v>8</v>
      </c>
      <c r="O108" s="30" t="s">
        <v>9</v>
      </c>
      <c r="P108" s="30" t="s">
        <v>99</v>
      </c>
      <c r="Q108" s="30" t="s">
        <v>104</v>
      </c>
      <c r="R108" s="30">
        <v>33132</v>
      </c>
      <c r="S108" s="32">
        <v>42013</v>
      </c>
      <c r="T108" s="32">
        <v>42015</v>
      </c>
      <c r="U108" s="53">
        <v>1220.03784</v>
      </c>
      <c r="V108" s="30">
        <v>54</v>
      </c>
      <c r="W108" s="30">
        <v>8332.91</v>
      </c>
      <c r="X108" s="30">
        <v>40547</v>
      </c>
      <c r="Y108" s="30" t="s">
        <v>3215</v>
      </c>
      <c r="Z108" s="30">
        <v>2469.8182808526781</v>
      </c>
    </row>
    <row r="109" spans="1:26" x14ac:dyDescent="0.2">
      <c r="A109" s="30">
        <v>1527</v>
      </c>
      <c r="B109" s="30" t="s">
        <v>314</v>
      </c>
      <c r="C109" s="30" t="s">
        <v>1</v>
      </c>
      <c r="D109" s="30">
        <v>0.03</v>
      </c>
      <c r="E109" s="30">
        <v>30.98</v>
      </c>
      <c r="F109" s="30">
        <v>8.99</v>
      </c>
      <c r="G109" s="30" t="s">
        <v>63</v>
      </c>
      <c r="H109" s="30" t="s">
        <v>3</v>
      </c>
      <c r="I109" s="30" t="s">
        <v>24</v>
      </c>
      <c r="J109" s="30" t="s">
        <v>25</v>
      </c>
      <c r="K109" s="30" t="s">
        <v>18</v>
      </c>
      <c r="L109" s="30" t="s">
        <v>315</v>
      </c>
      <c r="M109" s="30">
        <v>0.57999999999999996</v>
      </c>
      <c r="N109" s="30" t="s">
        <v>8</v>
      </c>
      <c r="O109" s="30" t="s">
        <v>9</v>
      </c>
      <c r="P109" s="30" t="s">
        <v>140</v>
      </c>
      <c r="Q109" s="30" t="s">
        <v>316</v>
      </c>
      <c r="R109" s="30">
        <v>35601</v>
      </c>
      <c r="S109" s="32">
        <v>42013</v>
      </c>
      <c r="T109" s="32">
        <v>42015</v>
      </c>
      <c r="U109" s="53">
        <v>0.51</v>
      </c>
      <c r="V109" s="30">
        <v>5</v>
      </c>
      <c r="W109" s="30">
        <v>162.38999999999999</v>
      </c>
      <c r="X109" s="30">
        <v>86813</v>
      </c>
      <c r="Y109" s="30" t="s">
        <v>3215</v>
      </c>
      <c r="Z109" s="30">
        <v>644.05618800705122</v>
      </c>
    </row>
    <row r="110" spans="1:26" x14ac:dyDescent="0.2">
      <c r="A110" s="30">
        <v>1528</v>
      </c>
      <c r="B110" s="30" t="s">
        <v>317</v>
      </c>
      <c r="C110" s="30" t="s">
        <v>1</v>
      </c>
      <c r="D110" s="30">
        <v>0.01</v>
      </c>
      <c r="E110" s="30">
        <v>525.98</v>
      </c>
      <c r="F110" s="30">
        <v>19.989999999999998</v>
      </c>
      <c r="G110" s="30" t="s">
        <v>14</v>
      </c>
      <c r="H110" s="30" t="s">
        <v>3</v>
      </c>
      <c r="I110" s="30" t="s">
        <v>24</v>
      </c>
      <c r="J110" s="30" t="s">
        <v>48</v>
      </c>
      <c r="K110" s="30" t="s">
        <v>49</v>
      </c>
      <c r="L110" s="30" t="s">
        <v>318</v>
      </c>
      <c r="M110" s="30">
        <v>0.37</v>
      </c>
      <c r="N110" s="30" t="s">
        <v>8</v>
      </c>
      <c r="O110" s="30" t="s">
        <v>9</v>
      </c>
      <c r="P110" s="30" t="s">
        <v>73</v>
      </c>
      <c r="Q110" s="30" t="s">
        <v>319</v>
      </c>
      <c r="R110" s="30">
        <v>27288</v>
      </c>
      <c r="S110" s="32">
        <v>42013</v>
      </c>
      <c r="T110" s="32">
        <v>42015</v>
      </c>
      <c r="U110" s="53">
        <v>-161.92400000000001</v>
      </c>
      <c r="V110" s="30">
        <v>9</v>
      </c>
      <c r="W110" s="30">
        <v>4920.8100000000004</v>
      </c>
      <c r="X110" s="30">
        <v>86813</v>
      </c>
      <c r="Y110" s="30" t="s">
        <v>3215</v>
      </c>
      <c r="Z110" s="30">
        <v>2253.5583636394863</v>
      </c>
    </row>
    <row r="111" spans="1:26" x14ac:dyDescent="0.2">
      <c r="A111" s="30">
        <v>3017</v>
      </c>
      <c r="B111" s="30" t="s">
        <v>320</v>
      </c>
      <c r="C111" s="30" t="s">
        <v>1</v>
      </c>
      <c r="D111" s="30">
        <v>0.01</v>
      </c>
      <c r="E111" s="30">
        <v>5.58</v>
      </c>
      <c r="F111" s="30">
        <v>5.3</v>
      </c>
      <c r="G111" s="30" t="s">
        <v>14</v>
      </c>
      <c r="H111" s="30" t="s">
        <v>70</v>
      </c>
      <c r="I111" s="30" t="s">
        <v>24</v>
      </c>
      <c r="J111" s="30" t="s">
        <v>321</v>
      </c>
      <c r="K111" s="30" t="s">
        <v>49</v>
      </c>
      <c r="L111" s="30" t="s">
        <v>322</v>
      </c>
      <c r="M111" s="30">
        <v>0.35</v>
      </c>
      <c r="N111" s="30" t="s">
        <v>8</v>
      </c>
      <c r="O111" s="30" t="s">
        <v>35</v>
      </c>
      <c r="P111" s="30" t="s">
        <v>66</v>
      </c>
      <c r="Q111" s="30" t="s">
        <v>323</v>
      </c>
      <c r="R111" s="30">
        <v>92024</v>
      </c>
      <c r="S111" s="32">
        <v>42013</v>
      </c>
      <c r="T111" s="32">
        <v>42014</v>
      </c>
      <c r="U111" s="53">
        <v>-7.25</v>
      </c>
      <c r="V111" s="30">
        <v>1</v>
      </c>
      <c r="W111" s="30">
        <v>11.16</v>
      </c>
      <c r="X111" s="30">
        <v>89071</v>
      </c>
      <c r="Y111" s="30" t="s">
        <v>3217</v>
      </c>
      <c r="Z111" s="30">
        <v>367.8348761455207</v>
      </c>
    </row>
    <row r="112" spans="1:26" x14ac:dyDescent="0.2">
      <c r="A112" s="30">
        <v>3017</v>
      </c>
      <c r="B112" s="30" t="s">
        <v>320</v>
      </c>
      <c r="C112" s="30" t="s">
        <v>1</v>
      </c>
      <c r="D112" s="30">
        <v>0.03</v>
      </c>
      <c r="E112" s="30">
        <v>3.98</v>
      </c>
      <c r="F112" s="30">
        <v>0.7</v>
      </c>
      <c r="G112" s="30" t="s">
        <v>14</v>
      </c>
      <c r="H112" s="30" t="s">
        <v>70</v>
      </c>
      <c r="I112" s="30" t="s">
        <v>24</v>
      </c>
      <c r="J112" s="30" t="s">
        <v>25</v>
      </c>
      <c r="K112" s="30" t="s">
        <v>26</v>
      </c>
      <c r="L112" s="30" t="s">
        <v>324</v>
      </c>
      <c r="M112" s="30">
        <v>0.52</v>
      </c>
      <c r="N112" s="30" t="s">
        <v>8</v>
      </c>
      <c r="O112" s="30" t="s">
        <v>35</v>
      </c>
      <c r="P112" s="30" t="s">
        <v>66</v>
      </c>
      <c r="Q112" s="30" t="s">
        <v>323</v>
      </c>
      <c r="R112" s="30">
        <v>92024</v>
      </c>
      <c r="S112" s="32">
        <v>42013</v>
      </c>
      <c r="T112" s="32">
        <v>42014</v>
      </c>
      <c r="U112" s="53">
        <v>31.201799999999999</v>
      </c>
      <c r="V112" s="30">
        <v>11</v>
      </c>
      <c r="W112" s="30">
        <v>45.22</v>
      </c>
      <c r="X112" s="30">
        <v>89071</v>
      </c>
      <c r="Y112" s="30" t="s">
        <v>3217</v>
      </c>
      <c r="Z112" s="30">
        <v>403.14091884642346</v>
      </c>
    </row>
    <row r="113" spans="1:26" x14ac:dyDescent="0.2">
      <c r="A113" s="30">
        <v>833</v>
      </c>
      <c r="B113" s="30" t="s">
        <v>325</v>
      </c>
      <c r="C113" s="30" t="s">
        <v>13</v>
      </c>
      <c r="D113" s="30">
        <v>0</v>
      </c>
      <c r="E113" s="30">
        <v>11.66</v>
      </c>
      <c r="F113" s="30">
        <v>8.99</v>
      </c>
      <c r="G113" s="30" t="s">
        <v>63</v>
      </c>
      <c r="H113" s="30" t="s">
        <v>70</v>
      </c>
      <c r="I113" s="30" t="s">
        <v>24</v>
      </c>
      <c r="J113" s="30" t="s">
        <v>25</v>
      </c>
      <c r="K113" s="30" t="s">
        <v>18</v>
      </c>
      <c r="L113" s="30" t="s">
        <v>326</v>
      </c>
      <c r="M113" s="30">
        <v>0.59</v>
      </c>
      <c r="N113" s="30" t="s">
        <v>8</v>
      </c>
      <c r="O113" s="30" t="s">
        <v>35</v>
      </c>
      <c r="P113" s="30" t="s">
        <v>66</v>
      </c>
      <c r="Q113" s="30" t="s">
        <v>327</v>
      </c>
      <c r="R113" s="30">
        <v>95020</v>
      </c>
      <c r="S113" s="32">
        <v>42013</v>
      </c>
      <c r="T113" s="32">
        <v>42015</v>
      </c>
      <c r="U113" s="53">
        <v>-203.67</v>
      </c>
      <c r="V113" s="30">
        <v>11</v>
      </c>
      <c r="W113" s="30">
        <v>138.51</v>
      </c>
      <c r="X113" s="30">
        <v>89770</v>
      </c>
      <c r="Y113" s="30" t="s">
        <v>3217</v>
      </c>
      <c r="Z113" s="30">
        <v>119.11158141502838</v>
      </c>
    </row>
    <row r="114" spans="1:26" x14ac:dyDescent="0.2">
      <c r="A114" s="30">
        <v>358</v>
      </c>
      <c r="B114" s="30" t="s">
        <v>328</v>
      </c>
      <c r="C114" s="30" t="s">
        <v>23</v>
      </c>
      <c r="D114" s="30">
        <v>0.04</v>
      </c>
      <c r="E114" s="30">
        <v>125.99</v>
      </c>
      <c r="F114" s="30">
        <v>8.99</v>
      </c>
      <c r="G114" s="30" t="s">
        <v>14</v>
      </c>
      <c r="H114" s="30" t="s">
        <v>70</v>
      </c>
      <c r="I114" s="30" t="s">
        <v>16</v>
      </c>
      <c r="J114" s="30" t="s">
        <v>111</v>
      </c>
      <c r="K114" s="30" t="s">
        <v>49</v>
      </c>
      <c r="L114" s="30" t="s">
        <v>329</v>
      </c>
      <c r="M114" s="30">
        <v>0.59</v>
      </c>
      <c r="N114" s="30" t="s">
        <v>8</v>
      </c>
      <c r="O114" s="30" t="s">
        <v>87</v>
      </c>
      <c r="P114" s="30" t="s">
        <v>296</v>
      </c>
      <c r="Q114" s="30" t="s">
        <v>330</v>
      </c>
      <c r="R114" s="30">
        <v>19406</v>
      </c>
      <c r="S114" s="32">
        <v>42013</v>
      </c>
      <c r="T114" s="32">
        <v>42020</v>
      </c>
      <c r="U114" s="53">
        <v>-627.82191999999998</v>
      </c>
      <c r="V114" s="30">
        <v>1</v>
      </c>
      <c r="W114" s="30">
        <v>107.95</v>
      </c>
      <c r="X114" s="30">
        <v>91130</v>
      </c>
      <c r="Y114" s="30" t="s">
        <v>3218</v>
      </c>
      <c r="Z114" s="30">
        <v>181.02418651344098</v>
      </c>
    </row>
    <row r="115" spans="1:26" x14ac:dyDescent="0.2">
      <c r="A115" s="30">
        <v>2555</v>
      </c>
      <c r="B115" s="30" t="s">
        <v>331</v>
      </c>
      <c r="C115" s="30" t="s">
        <v>23</v>
      </c>
      <c r="D115" s="30">
        <v>0.1</v>
      </c>
      <c r="E115" s="30">
        <v>2.6</v>
      </c>
      <c r="F115" s="30">
        <v>2.4</v>
      </c>
      <c r="G115" s="30" t="s">
        <v>14</v>
      </c>
      <c r="H115" s="30" t="s">
        <v>47</v>
      </c>
      <c r="I115" s="30" t="s">
        <v>24</v>
      </c>
      <c r="J115" s="30" t="s">
        <v>25</v>
      </c>
      <c r="K115" s="30" t="s">
        <v>26</v>
      </c>
      <c r="L115" s="30" t="s">
        <v>332</v>
      </c>
      <c r="M115" s="30">
        <v>0.57999999999999996</v>
      </c>
      <c r="N115" s="30" t="s">
        <v>8</v>
      </c>
      <c r="O115" s="30" t="s">
        <v>28</v>
      </c>
      <c r="P115" s="30" t="s">
        <v>333</v>
      </c>
      <c r="Q115" s="30" t="s">
        <v>334</v>
      </c>
      <c r="R115" s="30">
        <v>53711</v>
      </c>
      <c r="S115" s="32">
        <v>42013</v>
      </c>
      <c r="T115" s="32">
        <v>42018</v>
      </c>
      <c r="U115" s="53">
        <v>-88.04</v>
      </c>
      <c r="V115" s="30">
        <v>12</v>
      </c>
      <c r="W115" s="30">
        <v>30.1</v>
      </c>
      <c r="X115" s="30">
        <v>86527</v>
      </c>
      <c r="Y115" s="30" t="s">
        <v>3216</v>
      </c>
      <c r="Z115" s="30">
        <v>147.5058797799679</v>
      </c>
    </row>
    <row r="116" spans="1:26" x14ac:dyDescent="0.2">
      <c r="A116" s="30">
        <v>1745</v>
      </c>
      <c r="B116" s="30" t="s">
        <v>335</v>
      </c>
      <c r="C116" s="30" t="s">
        <v>46</v>
      </c>
      <c r="D116" s="30">
        <v>0.02</v>
      </c>
      <c r="E116" s="30">
        <v>4.13</v>
      </c>
      <c r="F116" s="30">
        <v>6.89</v>
      </c>
      <c r="G116" s="30" t="s">
        <v>14</v>
      </c>
      <c r="H116" s="30" t="s">
        <v>47</v>
      </c>
      <c r="I116" s="30" t="s">
        <v>24</v>
      </c>
      <c r="J116" s="30" t="s">
        <v>128</v>
      </c>
      <c r="K116" s="30" t="s">
        <v>49</v>
      </c>
      <c r="L116" s="30" t="s">
        <v>336</v>
      </c>
      <c r="M116" s="30">
        <v>0.39</v>
      </c>
      <c r="N116" s="30" t="s">
        <v>8</v>
      </c>
      <c r="O116" s="30" t="s">
        <v>9</v>
      </c>
      <c r="P116" s="30" t="s">
        <v>51</v>
      </c>
      <c r="Q116" s="30" t="s">
        <v>337</v>
      </c>
      <c r="R116" s="30">
        <v>30305</v>
      </c>
      <c r="S116" s="32">
        <v>42013</v>
      </c>
      <c r="T116" s="32">
        <v>42014</v>
      </c>
      <c r="U116" s="53">
        <v>-51.737000000000002</v>
      </c>
      <c r="V116" s="30">
        <v>9</v>
      </c>
      <c r="W116" s="30">
        <v>45.87</v>
      </c>
      <c r="X116" s="30">
        <v>18561</v>
      </c>
      <c r="Y116" s="30" t="s">
        <v>3215</v>
      </c>
      <c r="Z116" s="30">
        <v>329.77856960394081</v>
      </c>
    </row>
    <row r="117" spans="1:26" x14ac:dyDescent="0.2">
      <c r="A117" s="30">
        <v>1749</v>
      </c>
      <c r="B117" s="30" t="s">
        <v>338</v>
      </c>
      <c r="C117" s="30" t="s">
        <v>46</v>
      </c>
      <c r="D117" s="30">
        <v>0.02</v>
      </c>
      <c r="E117" s="30">
        <v>4.13</v>
      </c>
      <c r="F117" s="30">
        <v>6.89</v>
      </c>
      <c r="G117" s="30" t="s">
        <v>14</v>
      </c>
      <c r="H117" s="30" t="s">
        <v>47</v>
      </c>
      <c r="I117" s="30" t="s">
        <v>24</v>
      </c>
      <c r="J117" s="30" t="s">
        <v>128</v>
      </c>
      <c r="K117" s="30" t="s">
        <v>49</v>
      </c>
      <c r="L117" s="30" t="s">
        <v>336</v>
      </c>
      <c r="M117" s="30">
        <v>0.39</v>
      </c>
      <c r="N117" s="30" t="s">
        <v>8</v>
      </c>
      <c r="O117" s="30" t="s">
        <v>28</v>
      </c>
      <c r="P117" s="30" t="s">
        <v>183</v>
      </c>
      <c r="Q117" s="30" t="s">
        <v>339</v>
      </c>
      <c r="R117" s="30">
        <v>73505</v>
      </c>
      <c r="S117" s="32">
        <v>42013</v>
      </c>
      <c r="T117" s="32">
        <v>42014</v>
      </c>
      <c r="U117" s="53">
        <v>-48.235999999999997</v>
      </c>
      <c r="V117" s="30">
        <v>2</v>
      </c>
      <c r="W117" s="30">
        <v>10.19</v>
      </c>
      <c r="X117" s="30">
        <v>87243</v>
      </c>
      <c r="Y117" s="30" t="s">
        <v>3216</v>
      </c>
      <c r="Z117" s="30">
        <v>333.36368365800149</v>
      </c>
    </row>
    <row r="118" spans="1:26" x14ac:dyDescent="0.2">
      <c r="A118" s="30">
        <v>2164</v>
      </c>
      <c r="B118" s="30" t="s">
        <v>340</v>
      </c>
      <c r="C118" s="30" t="s">
        <v>46</v>
      </c>
      <c r="D118" s="30">
        <v>0.01</v>
      </c>
      <c r="E118" s="30">
        <v>5.38</v>
      </c>
      <c r="F118" s="30">
        <v>7.57</v>
      </c>
      <c r="G118" s="30" t="s">
        <v>14</v>
      </c>
      <c r="H118" s="30" t="s">
        <v>3</v>
      </c>
      <c r="I118" s="30" t="s">
        <v>24</v>
      </c>
      <c r="J118" s="30" t="s">
        <v>48</v>
      </c>
      <c r="K118" s="30" t="s">
        <v>49</v>
      </c>
      <c r="L118" s="30" t="s">
        <v>341</v>
      </c>
      <c r="M118" s="30">
        <v>0.36</v>
      </c>
      <c r="N118" s="30" t="s">
        <v>8</v>
      </c>
      <c r="O118" s="30" t="s">
        <v>35</v>
      </c>
      <c r="P118" s="30" t="s">
        <v>66</v>
      </c>
      <c r="Q118" s="30" t="s">
        <v>342</v>
      </c>
      <c r="R118" s="30">
        <v>91104</v>
      </c>
      <c r="S118" s="32">
        <v>42013</v>
      </c>
      <c r="T118" s="32">
        <v>42014</v>
      </c>
      <c r="U118" s="53">
        <v>-66.779579999999996</v>
      </c>
      <c r="V118" s="30">
        <v>3</v>
      </c>
      <c r="W118" s="30">
        <v>18.68</v>
      </c>
      <c r="X118" s="30">
        <v>88794</v>
      </c>
      <c r="Y118" s="30" t="s">
        <v>3217</v>
      </c>
      <c r="Z118" s="30">
        <v>279.28296489636205</v>
      </c>
    </row>
    <row r="119" spans="1:26" x14ac:dyDescent="0.2">
      <c r="A119" s="30">
        <v>2164</v>
      </c>
      <c r="B119" s="30" t="s">
        <v>340</v>
      </c>
      <c r="C119" s="30" t="s">
        <v>46</v>
      </c>
      <c r="D119" s="30">
        <v>0.05</v>
      </c>
      <c r="E119" s="30">
        <v>3.28</v>
      </c>
      <c r="F119" s="30">
        <v>3.97</v>
      </c>
      <c r="G119" s="30" t="s">
        <v>14</v>
      </c>
      <c r="H119" s="30" t="s">
        <v>3</v>
      </c>
      <c r="I119" s="30" t="s">
        <v>24</v>
      </c>
      <c r="J119" s="30" t="s">
        <v>25</v>
      </c>
      <c r="K119" s="30" t="s">
        <v>26</v>
      </c>
      <c r="L119" s="30" t="s">
        <v>343</v>
      </c>
      <c r="M119" s="30">
        <v>0.56000000000000005</v>
      </c>
      <c r="N119" s="30" t="s">
        <v>8</v>
      </c>
      <c r="O119" s="30" t="s">
        <v>35</v>
      </c>
      <c r="P119" s="30" t="s">
        <v>66</v>
      </c>
      <c r="Q119" s="30" t="s">
        <v>342</v>
      </c>
      <c r="R119" s="30">
        <v>91104</v>
      </c>
      <c r="S119" s="32">
        <v>42013</v>
      </c>
      <c r="T119" s="32">
        <v>42013</v>
      </c>
      <c r="U119" s="53">
        <v>-144.9188</v>
      </c>
      <c r="V119" s="30">
        <v>11</v>
      </c>
      <c r="W119" s="30">
        <v>36.299999999999997</v>
      </c>
      <c r="X119" s="30">
        <v>88794</v>
      </c>
      <c r="Y119" s="30" t="s">
        <v>3217</v>
      </c>
      <c r="Z119" s="30">
        <v>232.98829917090916</v>
      </c>
    </row>
    <row r="120" spans="1:26" x14ac:dyDescent="0.2">
      <c r="A120" s="30">
        <v>2165</v>
      </c>
      <c r="B120" s="30" t="s">
        <v>344</v>
      </c>
      <c r="C120" s="30" t="s">
        <v>46</v>
      </c>
      <c r="D120" s="30">
        <v>0.09</v>
      </c>
      <c r="E120" s="30">
        <v>2.78</v>
      </c>
      <c r="F120" s="30">
        <v>0.97</v>
      </c>
      <c r="G120" s="30" t="s">
        <v>14</v>
      </c>
      <c r="H120" s="30" t="s">
        <v>3</v>
      </c>
      <c r="I120" s="30" t="s">
        <v>24</v>
      </c>
      <c r="J120" s="30" t="s">
        <v>25</v>
      </c>
      <c r="K120" s="30" t="s">
        <v>26</v>
      </c>
      <c r="L120" s="30" t="s">
        <v>345</v>
      </c>
      <c r="M120" s="30">
        <v>0.59</v>
      </c>
      <c r="N120" s="30" t="s">
        <v>8</v>
      </c>
      <c r="O120" s="30" t="s">
        <v>87</v>
      </c>
      <c r="P120" s="30" t="s">
        <v>307</v>
      </c>
      <c r="Q120" s="30" t="s">
        <v>346</v>
      </c>
      <c r="R120" s="30">
        <v>4330</v>
      </c>
      <c r="S120" s="32">
        <v>42013</v>
      </c>
      <c r="T120" s="32">
        <v>42015</v>
      </c>
      <c r="U120" s="53">
        <v>-5.0716000000000001</v>
      </c>
      <c r="V120" s="30">
        <v>6</v>
      </c>
      <c r="W120" s="30">
        <v>16.03</v>
      </c>
      <c r="X120" s="30">
        <v>88794</v>
      </c>
      <c r="Y120" s="30" t="s">
        <v>3218</v>
      </c>
      <c r="Z120" s="30">
        <v>290.21276575019778</v>
      </c>
    </row>
    <row r="121" spans="1:26" x14ac:dyDescent="0.2">
      <c r="A121" s="30">
        <v>3331</v>
      </c>
      <c r="B121" s="30" t="s">
        <v>204</v>
      </c>
      <c r="C121" s="30" t="s">
        <v>46</v>
      </c>
      <c r="D121" s="30">
        <v>0.02</v>
      </c>
      <c r="E121" s="30">
        <v>4</v>
      </c>
      <c r="F121" s="30">
        <v>1.3</v>
      </c>
      <c r="G121" s="30" t="s">
        <v>14</v>
      </c>
      <c r="H121" s="30" t="s">
        <v>70</v>
      </c>
      <c r="I121" s="30" t="s">
        <v>24</v>
      </c>
      <c r="J121" s="30" t="s">
        <v>64</v>
      </c>
      <c r="K121" s="30" t="s">
        <v>26</v>
      </c>
      <c r="L121" s="30" t="s">
        <v>347</v>
      </c>
      <c r="M121" s="30">
        <v>0.37</v>
      </c>
      <c r="N121" s="30" t="s">
        <v>8</v>
      </c>
      <c r="O121" s="30" t="s">
        <v>9</v>
      </c>
      <c r="P121" s="30" t="s">
        <v>99</v>
      </c>
      <c r="Q121" s="30" t="s">
        <v>206</v>
      </c>
      <c r="R121" s="30">
        <v>32174</v>
      </c>
      <c r="S121" s="32">
        <v>42013</v>
      </c>
      <c r="T121" s="32">
        <v>42013</v>
      </c>
      <c r="U121" s="53">
        <v>-23.295999999999999</v>
      </c>
      <c r="V121" s="30">
        <v>12</v>
      </c>
      <c r="W121" s="30">
        <v>50.71</v>
      </c>
      <c r="X121" s="30">
        <v>86284</v>
      </c>
      <c r="Y121" s="30" t="s">
        <v>3215</v>
      </c>
      <c r="Z121" s="30">
        <v>156.92883901715655</v>
      </c>
    </row>
    <row r="122" spans="1:26" x14ac:dyDescent="0.2">
      <c r="A122" s="30">
        <v>894</v>
      </c>
      <c r="B122" s="30" t="s">
        <v>348</v>
      </c>
      <c r="C122" s="30" t="s">
        <v>1</v>
      </c>
      <c r="D122" s="30">
        <v>0.01</v>
      </c>
      <c r="E122" s="30">
        <v>8.34</v>
      </c>
      <c r="F122" s="30">
        <v>0.96</v>
      </c>
      <c r="G122" s="30" t="s">
        <v>14</v>
      </c>
      <c r="H122" s="30" t="s">
        <v>70</v>
      </c>
      <c r="I122" s="30" t="s">
        <v>4</v>
      </c>
      <c r="J122" s="30" t="s">
        <v>102</v>
      </c>
      <c r="K122" s="30" t="s">
        <v>26</v>
      </c>
      <c r="L122" s="30" t="s">
        <v>349</v>
      </c>
      <c r="M122" s="30">
        <v>0.43</v>
      </c>
      <c r="N122" s="30" t="s">
        <v>8</v>
      </c>
      <c r="O122" s="30" t="s">
        <v>87</v>
      </c>
      <c r="P122" s="30" t="s">
        <v>350</v>
      </c>
      <c r="Q122" s="30" t="s">
        <v>42</v>
      </c>
      <c r="R122" s="30">
        <v>20024</v>
      </c>
      <c r="S122" s="32">
        <v>42014</v>
      </c>
      <c r="T122" s="32">
        <v>42016</v>
      </c>
      <c r="U122" s="53">
        <v>29.332000000000001</v>
      </c>
      <c r="V122" s="30">
        <v>24</v>
      </c>
      <c r="W122" s="30">
        <v>199.12</v>
      </c>
      <c r="X122" s="30">
        <v>14596</v>
      </c>
      <c r="Y122" s="30" t="s">
        <v>3218</v>
      </c>
      <c r="Z122" s="30">
        <v>360.48330126029498</v>
      </c>
    </row>
    <row r="123" spans="1:26" x14ac:dyDescent="0.2">
      <c r="A123" s="30">
        <v>894</v>
      </c>
      <c r="B123" s="30" t="s">
        <v>348</v>
      </c>
      <c r="C123" s="30" t="s">
        <v>1</v>
      </c>
      <c r="D123" s="30">
        <v>0.06</v>
      </c>
      <c r="E123" s="30">
        <v>3.28</v>
      </c>
      <c r="F123" s="30">
        <v>3.97</v>
      </c>
      <c r="G123" s="30" t="s">
        <v>14</v>
      </c>
      <c r="H123" s="30" t="s">
        <v>70</v>
      </c>
      <c r="I123" s="30" t="s">
        <v>24</v>
      </c>
      <c r="J123" s="30" t="s">
        <v>25</v>
      </c>
      <c r="K123" s="30" t="s">
        <v>26</v>
      </c>
      <c r="L123" s="30" t="s">
        <v>343</v>
      </c>
      <c r="M123" s="30">
        <v>0.56000000000000005</v>
      </c>
      <c r="N123" s="30" t="s">
        <v>8</v>
      </c>
      <c r="O123" s="30" t="s">
        <v>87</v>
      </c>
      <c r="P123" s="30" t="s">
        <v>350</v>
      </c>
      <c r="Q123" s="30" t="s">
        <v>42</v>
      </c>
      <c r="R123" s="30">
        <v>20024</v>
      </c>
      <c r="S123" s="32">
        <v>42014</v>
      </c>
      <c r="T123" s="32">
        <v>42015</v>
      </c>
      <c r="U123" s="53">
        <v>-86</v>
      </c>
      <c r="V123" s="30">
        <v>19</v>
      </c>
      <c r="W123" s="30">
        <v>63.14</v>
      </c>
      <c r="X123" s="30">
        <v>14596</v>
      </c>
      <c r="Y123" s="30" t="s">
        <v>3218</v>
      </c>
      <c r="Z123" s="30">
        <v>384.73288376709212</v>
      </c>
    </row>
    <row r="124" spans="1:26" x14ac:dyDescent="0.2">
      <c r="A124" s="30">
        <v>896</v>
      </c>
      <c r="B124" s="30" t="s">
        <v>351</v>
      </c>
      <c r="C124" s="30" t="s">
        <v>1</v>
      </c>
      <c r="D124" s="30">
        <v>0.01</v>
      </c>
      <c r="E124" s="30">
        <v>8.34</v>
      </c>
      <c r="F124" s="30">
        <v>0.96</v>
      </c>
      <c r="G124" s="30" t="s">
        <v>14</v>
      </c>
      <c r="H124" s="30" t="s">
        <v>70</v>
      </c>
      <c r="I124" s="30" t="s">
        <v>4</v>
      </c>
      <c r="J124" s="30" t="s">
        <v>102</v>
      </c>
      <c r="K124" s="30" t="s">
        <v>26</v>
      </c>
      <c r="L124" s="30" t="s">
        <v>349</v>
      </c>
      <c r="M124" s="30">
        <v>0.43</v>
      </c>
      <c r="N124" s="30" t="s">
        <v>8</v>
      </c>
      <c r="O124" s="30" t="s">
        <v>28</v>
      </c>
      <c r="P124" s="30" t="s">
        <v>163</v>
      </c>
      <c r="Q124" s="30" t="s">
        <v>352</v>
      </c>
      <c r="R124" s="30">
        <v>76201</v>
      </c>
      <c r="S124" s="32">
        <v>42014</v>
      </c>
      <c r="T124" s="32">
        <v>42016</v>
      </c>
      <c r="U124" s="53">
        <v>34.348199999999999</v>
      </c>
      <c r="V124" s="30">
        <v>6</v>
      </c>
      <c r="W124" s="30">
        <v>49.78</v>
      </c>
      <c r="X124" s="30">
        <v>90166</v>
      </c>
      <c r="Y124" s="30" t="s">
        <v>3216</v>
      </c>
      <c r="Z124" s="30">
        <v>365.62001908890937</v>
      </c>
    </row>
    <row r="125" spans="1:26" x14ac:dyDescent="0.2">
      <c r="A125" s="30">
        <v>896</v>
      </c>
      <c r="B125" s="30" t="s">
        <v>351</v>
      </c>
      <c r="C125" s="30" t="s">
        <v>1</v>
      </c>
      <c r="D125" s="30">
        <v>0.06</v>
      </c>
      <c r="E125" s="30">
        <v>3.28</v>
      </c>
      <c r="F125" s="30">
        <v>3.97</v>
      </c>
      <c r="G125" s="30" t="s">
        <v>14</v>
      </c>
      <c r="H125" s="30" t="s">
        <v>70</v>
      </c>
      <c r="I125" s="30" t="s">
        <v>24</v>
      </c>
      <c r="J125" s="30" t="s">
        <v>25</v>
      </c>
      <c r="K125" s="30" t="s">
        <v>26</v>
      </c>
      <c r="L125" s="30" t="s">
        <v>343</v>
      </c>
      <c r="M125" s="30">
        <v>0.56000000000000005</v>
      </c>
      <c r="N125" s="30" t="s">
        <v>8</v>
      </c>
      <c r="O125" s="30" t="s">
        <v>28</v>
      </c>
      <c r="P125" s="30" t="s">
        <v>163</v>
      </c>
      <c r="Q125" s="30" t="s">
        <v>352</v>
      </c>
      <c r="R125" s="30">
        <v>76201</v>
      </c>
      <c r="S125" s="32">
        <v>42014</v>
      </c>
      <c r="T125" s="32">
        <v>42015</v>
      </c>
      <c r="U125" s="53">
        <v>-66.650000000000006</v>
      </c>
      <c r="V125" s="30">
        <v>5</v>
      </c>
      <c r="W125" s="30">
        <v>16.62</v>
      </c>
      <c r="X125" s="30">
        <v>90166</v>
      </c>
      <c r="Y125" s="30" t="s">
        <v>3216</v>
      </c>
      <c r="Z125" s="30">
        <v>404.54778149519086</v>
      </c>
    </row>
    <row r="126" spans="1:26" x14ac:dyDescent="0.2">
      <c r="A126" s="30">
        <v>1976</v>
      </c>
      <c r="B126" s="30" t="s">
        <v>353</v>
      </c>
      <c r="C126" s="30" t="s">
        <v>1</v>
      </c>
      <c r="D126" s="30">
        <v>0.05</v>
      </c>
      <c r="E126" s="30">
        <v>70.98</v>
      </c>
      <c r="F126" s="30">
        <v>46.74</v>
      </c>
      <c r="G126" s="30" t="s">
        <v>2</v>
      </c>
      <c r="H126" s="30" t="s">
        <v>15</v>
      </c>
      <c r="I126" s="30" t="s">
        <v>4</v>
      </c>
      <c r="J126" s="30" t="s">
        <v>93</v>
      </c>
      <c r="K126" s="30" t="s">
        <v>6</v>
      </c>
      <c r="L126" s="30" t="s">
        <v>354</v>
      </c>
      <c r="M126" s="30">
        <v>0.56000000000000005</v>
      </c>
      <c r="N126" s="30" t="s">
        <v>8</v>
      </c>
      <c r="O126" s="30" t="s">
        <v>28</v>
      </c>
      <c r="P126" s="30" t="s">
        <v>265</v>
      </c>
      <c r="Q126" s="30" t="s">
        <v>355</v>
      </c>
      <c r="R126" s="30">
        <v>48823</v>
      </c>
      <c r="S126" s="32">
        <v>42014</v>
      </c>
      <c r="T126" s="32">
        <v>42015</v>
      </c>
      <c r="U126" s="53">
        <v>-850.65239999999994</v>
      </c>
      <c r="V126" s="30">
        <v>8</v>
      </c>
      <c r="W126" s="30">
        <v>551.51</v>
      </c>
      <c r="X126" s="30">
        <v>89039</v>
      </c>
      <c r="Y126" s="30" t="s">
        <v>3216</v>
      </c>
      <c r="Z126" s="30">
        <v>1170.064970539122</v>
      </c>
    </row>
    <row r="127" spans="1:26" x14ac:dyDescent="0.2">
      <c r="A127" s="30">
        <v>1976</v>
      </c>
      <c r="B127" s="30" t="s">
        <v>353</v>
      </c>
      <c r="C127" s="30" t="s">
        <v>1</v>
      </c>
      <c r="D127" s="30">
        <v>0.05</v>
      </c>
      <c r="E127" s="30">
        <v>11.55</v>
      </c>
      <c r="F127" s="30">
        <v>2.36</v>
      </c>
      <c r="G127" s="30" t="s">
        <v>14</v>
      </c>
      <c r="H127" s="30" t="s">
        <v>15</v>
      </c>
      <c r="I127" s="30" t="s">
        <v>24</v>
      </c>
      <c r="J127" s="30" t="s">
        <v>25</v>
      </c>
      <c r="K127" s="30" t="s">
        <v>26</v>
      </c>
      <c r="L127" s="30" t="s">
        <v>356</v>
      </c>
      <c r="M127" s="30">
        <v>0.55000000000000004</v>
      </c>
      <c r="N127" s="30" t="s">
        <v>8</v>
      </c>
      <c r="O127" s="30" t="s">
        <v>28</v>
      </c>
      <c r="P127" s="30" t="s">
        <v>265</v>
      </c>
      <c r="Q127" s="30" t="s">
        <v>355</v>
      </c>
      <c r="R127" s="30">
        <v>48823</v>
      </c>
      <c r="S127" s="32">
        <v>42014</v>
      </c>
      <c r="T127" s="32">
        <v>42016</v>
      </c>
      <c r="U127" s="53">
        <v>98.525099999999995</v>
      </c>
      <c r="V127" s="30">
        <v>12</v>
      </c>
      <c r="W127" s="30">
        <v>142.79</v>
      </c>
      <c r="X127" s="30">
        <v>89039</v>
      </c>
      <c r="Y127" s="30" t="s">
        <v>3216</v>
      </c>
      <c r="Z127" s="30">
        <v>524.46415904827973</v>
      </c>
    </row>
    <row r="128" spans="1:26" x14ac:dyDescent="0.2">
      <c r="A128" s="30">
        <v>2418</v>
      </c>
      <c r="B128" s="30" t="s">
        <v>216</v>
      </c>
      <c r="C128" s="30" t="s">
        <v>13</v>
      </c>
      <c r="D128" s="30">
        <v>0.1</v>
      </c>
      <c r="E128" s="30">
        <v>599.99</v>
      </c>
      <c r="F128" s="30">
        <v>24.49</v>
      </c>
      <c r="G128" s="30" t="s">
        <v>14</v>
      </c>
      <c r="H128" s="30" t="s">
        <v>15</v>
      </c>
      <c r="I128" s="30" t="s">
        <v>16</v>
      </c>
      <c r="J128" s="30" t="s">
        <v>39</v>
      </c>
      <c r="K128" s="30" t="s">
        <v>40</v>
      </c>
      <c r="L128" s="30" t="s">
        <v>357</v>
      </c>
      <c r="M128" s="30">
        <v>0.5</v>
      </c>
      <c r="N128" s="30" t="s">
        <v>8</v>
      </c>
      <c r="O128" s="30" t="s">
        <v>9</v>
      </c>
      <c r="P128" s="30" t="s">
        <v>218</v>
      </c>
      <c r="Q128" s="30" t="s">
        <v>219</v>
      </c>
      <c r="R128" s="30">
        <v>23805</v>
      </c>
      <c r="S128" s="32">
        <v>42014</v>
      </c>
      <c r="T128" s="32">
        <v>42015</v>
      </c>
      <c r="U128" s="53">
        <v>-343.12599999999998</v>
      </c>
      <c r="V128" s="30">
        <v>11</v>
      </c>
      <c r="W128" s="30">
        <v>6355.69</v>
      </c>
      <c r="X128" s="30">
        <v>86753</v>
      </c>
      <c r="Y128" s="30" t="s">
        <v>3215</v>
      </c>
      <c r="Z128" s="30">
        <v>2160.4458057801653</v>
      </c>
    </row>
    <row r="129" spans="1:26" x14ac:dyDescent="0.2">
      <c r="A129" s="30">
        <v>2418</v>
      </c>
      <c r="B129" s="30" t="s">
        <v>216</v>
      </c>
      <c r="C129" s="30" t="s">
        <v>13</v>
      </c>
      <c r="D129" s="30">
        <v>0.06</v>
      </c>
      <c r="E129" s="30">
        <v>2.78</v>
      </c>
      <c r="F129" s="30">
        <v>1.25</v>
      </c>
      <c r="G129" s="30" t="s">
        <v>14</v>
      </c>
      <c r="H129" s="30" t="s">
        <v>15</v>
      </c>
      <c r="I129" s="30" t="s">
        <v>24</v>
      </c>
      <c r="J129" s="30" t="s">
        <v>25</v>
      </c>
      <c r="K129" s="30" t="s">
        <v>26</v>
      </c>
      <c r="L129" s="30" t="s">
        <v>358</v>
      </c>
      <c r="M129" s="30">
        <v>0.59</v>
      </c>
      <c r="N129" s="30" t="s">
        <v>8</v>
      </c>
      <c r="O129" s="30" t="s">
        <v>9</v>
      </c>
      <c r="P129" s="30" t="s">
        <v>218</v>
      </c>
      <c r="Q129" s="30" t="s">
        <v>219</v>
      </c>
      <c r="R129" s="30">
        <v>23805</v>
      </c>
      <c r="S129" s="32">
        <v>42014</v>
      </c>
      <c r="T129" s="32">
        <v>42016</v>
      </c>
      <c r="U129" s="53">
        <v>66.36</v>
      </c>
      <c r="V129" s="30">
        <v>10</v>
      </c>
      <c r="W129" s="30">
        <v>28.09</v>
      </c>
      <c r="X129" s="30">
        <v>86753</v>
      </c>
      <c r="Y129" s="30" t="s">
        <v>3215</v>
      </c>
      <c r="Z129" s="30">
        <v>167.50792771954312</v>
      </c>
    </row>
    <row r="130" spans="1:26" x14ac:dyDescent="0.2">
      <c r="A130" s="30">
        <v>2132</v>
      </c>
      <c r="B130" s="30" t="s">
        <v>359</v>
      </c>
      <c r="C130" s="30" t="s">
        <v>23</v>
      </c>
      <c r="D130" s="30">
        <v>0.05</v>
      </c>
      <c r="E130" s="30">
        <v>30.42</v>
      </c>
      <c r="F130" s="30">
        <v>8.65</v>
      </c>
      <c r="G130" s="30" t="s">
        <v>63</v>
      </c>
      <c r="H130" s="30" t="s">
        <v>47</v>
      </c>
      <c r="I130" s="30" t="s">
        <v>16</v>
      </c>
      <c r="J130" s="30" t="s">
        <v>17</v>
      </c>
      <c r="K130" s="30" t="s">
        <v>49</v>
      </c>
      <c r="L130" s="30" t="s">
        <v>360</v>
      </c>
      <c r="M130" s="30">
        <v>0.74</v>
      </c>
      <c r="N130" s="30" t="s">
        <v>8</v>
      </c>
      <c r="O130" s="30" t="s">
        <v>28</v>
      </c>
      <c r="P130" s="30" t="s">
        <v>56</v>
      </c>
      <c r="Q130" s="30" t="s">
        <v>361</v>
      </c>
      <c r="R130" s="30">
        <v>63042</v>
      </c>
      <c r="S130" s="32">
        <v>42014</v>
      </c>
      <c r="T130" s="32">
        <v>42018</v>
      </c>
      <c r="U130" s="53">
        <v>-191.2576</v>
      </c>
      <c r="V130" s="30">
        <v>11</v>
      </c>
      <c r="W130" s="30">
        <v>334.44</v>
      </c>
      <c r="X130" s="30">
        <v>90078</v>
      </c>
      <c r="Y130" s="30" t="s">
        <v>3216</v>
      </c>
      <c r="Z130" s="30">
        <v>385.53473215156521</v>
      </c>
    </row>
    <row r="131" spans="1:26" x14ac:dyDescent="0.2">
      <c r="A131" s="30">
        <v>2346</v>
      </c>
      <c r="B131" s="30" t="s">
        <v>362</v>
      </c>
      <c r="C131" s="30" t="s">
        <v>23</v>
      </c>
      <c r="D131" s="30">
        <v>0.03</v>
      </c>
      <c r="E131" s="30">
        <v>297.64</v>
      </c>
      <c r="F131" s="30">
        <v>14.7</v>
      </c>
      <c r="G131" s="30" t="s">
        <v>2</v>
      </c>
      <c r="H131" s="30" t="s">
        <v>70</v>
      </c>
      <c r="I131" s="30" t="s">
        <v>16</v>
      </c>
      <c r="J131" s="30" t="s">
        <v>32</v>
      </c>
      <c r="K131" s="30" t="s">
        <v>33</v>
      </c>
      <c r="L131" s="30" t="s">
        <v>363</v>
      </c>
      <c r="M131" s="30">
        <v>0.56999999999999995</v>
      </c>
      <c r="N131" s="30" t="s">
        <v>8</v>
      </c>
      <c r="O131" s="30" t="s">
        <v>9</v>
      </c>
      <c r="P131" s="30" t="s">
        <v>364</v>
      </c>
      <c r="Q131" s="30" t="s">
        <v>365</v>
      </c>
      <c r="R131" s="30">
        <v>40258</v>
      </c>
      <c r="S131" s="32">
        <v>42014</v>
      </c>
      <c r="T131" s="32">
        <v>42019</v>
      </c>
      <c r="U131" s="53">
        <v>-48.972000000000001</v>
      </c>
      <c r="V131" s="30">
        <v>12</v>
      </c>
      <c r="W131" s="30">
        <v>3707.05</v>
      </c>
      <c r="X131" s="30">
        <v>89503</v>
      </c>
      <c r="Y131" s="30" t="s">
        <v>3215</v>
      </c>
      <c r="Z131" s="30">
        <v>1655.8287451884689</v>
      </c>
    </row>
    <row r="132" spans="1:26" x14ac:dyDescent="0.2">
      <c r="A132" s="30">
        <v>2797</v>
      </c>
      <c r="B132" s="30" t="s">
        <v>366</v>
      </c>
      <c r="C132" s="30" t="s">
        <v>92</v>
      </c>
      <c r="D132" s="30">
        <v>0</v>
      </c>
      <c r="E132" s="30">
        <v>5.0199999999999996</v>
      </c>
      <c r="F132" s="30">
        <v>5.14</v>
      </c>
      <c r="G132" s="30" t="s">
        <v>14</v>
      </c>
      <c r="H132" s="30" t="s">
        <v>15</v>
      </c>
      <c r="I132" s="30" t="s">
        <v>16</v>
      </c>
      <c r="J132" s="30" t="s">
        <v>17</v>
      </c>
      <c r="K132" s="30" t="s">
        <v>18</v>
      </c>
      <c r="L132" s="30" t="s">
        <v>367</v>
      </c>
      <c r="M132" s="30">
        <v>0.79</v>
      </c>
      <c r="N132" s="30" t="s">
        <v>8</v>
      </c>
      <c r="O132" s="30" t="s">
        <v>87</v>
      </c>
      <c r="P132" s="30" t="s">
        <v>296</v>
      </c>
      <c r="Q132" s="30" t="s">
        <v>368</v>
      </c>
      <c r="R132" s="30">
        <v>15122</v>
      </c>
      <c r="S132" s="32">
        <v>42014</v>
      </c>
      <c r="T132" s="32">
        <v>42015</v>
      </c>
      <c r="U132" s="53">
        <v>-159.30279999999999</v>
      </c>
      <c r="V132" s="30">
        <v>8</v>
      </c>
      <c r="W132" s="30">
        <v>43.94</v>
      </c>
      <c r="X132" s="30">
        <v>87552</v>
      </c>
      <c r="Y132" s="30" t="s">
        <v>3218</v>
      </c>
      <c r="Z132" s="30">
        <v>272.0974687601701</v>
      </c>
    </row>
    <row r="133" spans="1:26" x14ac:dyDescent="0.2">
      <c r="A133" s="30">
        <v>194</v>
      </c>
      <c r="B133" s="30" t="s">
        <v>369</v>
      </c>
      <c r="C133" s="30" t="s">
        <v>46</v>
      </c>
      <c r="D133" s="30">
        <v>0.02</v>
      </c>
      <c r="E133" s="30">
        <v>6.48</v>
      </c>
      <c r="F133" s="30">
        <v>9.17</v>
      </c>
      <c r="G133" s="30" t="s">
        <v>14</v>
      </c>
      <c r="H133" s="30" t="s">
        <v>70</v>
      </c>
      <c r="I133" s="30" t="s">
        <v>24</v>
      </c>
      <c r="J133" s="30" t="s">
        <v>64</v>
      </c>
      <c r="K133" s="30" t="s">
        <v>49</v>
      </c>
      <c r="L133" s="30" t="s">
        <v>370</v>
      </c>
      <c r="M133" s="30">
        <v>0.37</v>
      </c>
      <c r="N133" s="30" t="s">
        <v>8</v>
      </c>
      <c r="O133" s="30" t="s">
        <v>35</v>
      </c>
      <c r="P133" s="30" t="s">
        <v>122</v>
      </c>
      <c r="Q133" s="30" t="s">
        <v>371</v>
      </c>
      <c r="R133" s="30">
        <v>84043</v>
      </c>
      <c r="S133" s="32">
        <v>42014</v>
      </c>
      <c r="T133" s="32">
        <v>42015</v>
      </c>
      <c r="U133" s="53">
        <v>-105.68519999999999</v>
      </c>
      <c r="V133" s="30">
        <v>4</v>
      </c>
      <c r="W133" s="30">
        <v>28.2</v>
      </c>
      <c r="X133" s="30">
        <v>90431</v>
      </c>
      <c r="Y133" s="30" t="s">
        <v>3217</v>
      </c>
      <c r="Z133" s="30">
        <v>297.85210023962645</v>
      </c>
    </row>
    <row r="134" spans="1:26" x14ac:dyDescent="0.2">
      <c r="A134" s="30">
        <v>947</v>
      </c>
      <c r="B134" s="30" t="s">
        <v>372</v>
      </c>
      <c r="C134" s="30" t="s">
        <v>1</v>
      </c>
      <c r="D134" s="30">
        <v>0.08</v>
      </c>
      <c r="E134" s="30">
        <v>14.2</v>
      </c>
      <c r="F134" s="30">
        <v>5.3</v>
      </c>
      <c r="G134" s="30" t="s">
        <v>63</v>
      </c>
      <c r="H134" s="30" t="s">
        <v>47</v>
      </c>
      <c r="I134" s="30" t="s">
        <v>4</v>
      </c>
      <c r="J134" s="30" t="s">
        <v>102</v>
      </c>
      <c r="K134" s="30" t="s">
        <v>26</v>
      </c>
      <c r="L134" s="30" t="s">
        <v>264</v>
      </c>
      <c r="M134" s="30">
        <v>0.46</v>
      </c>
      <c r="N134" s="30" t="s">
        <v>8</v>
      </c>
      <c r="O134" s="30" t="s">
        <v>87</v>
      </c>
      <c r="P134" s="30" t="s">
        <v>373</v>
      </c>
      <c r="Q134" s="30" t="s">
        <v>374</v>
      </c>
      <c r="R134" s="30">
        <v>7002</v>
      </c>
      <c r="S134" s="32">
        <v>42015</v>
      </c>
      <c r="T134" s="32">
        <v>42017</v>
      </c>
      <c r="U134" s="53">
        <v>27.23</v>
      </c>
      <c r="V134" s="30">
        <v>5</v>
      </c>
      <c r="W134" s="30">
        <v>72.11</v>
      </c>
      <c r="X134" s="30">
        <v>86565</v>
      </c>
      <c r="Y134" s="30" t="s">
        <v>3218</v>
      </c>
      <c r="Z134" s="30">
        <v>423.54598948551734</v>
      </c>
    </row>
    <row r="135" spans="1:26" x14ac:dyDescent="0.2">
      <c r="A135" s="30">
        <v>166</v>
      </c>
      <c r="B135" s="30" t="s">
        <v>375</v>
      </c>
      <c r="C135" s="30" t="s">
        <v>23</v>
      </c>
      <c r="D135" s="30">
        <v>0.08</v>
      </c>
      <c r="E135" s="30">
        <v>399.98</v>
      </c>
      <c r="F135" s="30">
        <v>12.06</v>
      </c>
      <c r="G135" s="30" t="s">
        <v>2</v>
      </c>
      <c r="H135" s="30" t="s">
        <v>15</v>
      </c>
      <c r="I135" s="30" t="s">
        <v>16</v>
      </c>
      <c r="J135" s="30" t="s">
        <v>32</v>
      </c>
      <c r="K135" s="30" t="s">
        <v>6</v>
      </c>
      <c r="L135" s="30" t="s">
        <v>159</v>
      </c>
      <c r="M135" s="30">
        <v>0.56000000000000005</v>
      </c>
      <c r="N135" s="30" t="s">
        <v>8</v>
      </c>
      <c r="O135" s="30" t="s">
        <v>9</v>
      </c>
      <c r="P135" s="30" t="s">
        <v>376</v>
      </c>
      <c r="Q135" s="30" t="s">
        <v>377</v>
      </c>
      <c r="R135" s="30">
        <v>37087</v>
      </c>
      <c r="S135" s="32">
        <v>42015</v>
      </c>
      <c r="T135" s="32">
        <v>42022</v>
      </c>
      <c r="U135" s="53">
        <v>28.514099999999999</v>
      </c>
      <c r="V135" s="30">
        <v>5</v>
      </c>
      <c r="W135" s="30">
        <v>1839.91</v>
      </c>
      <c r="X135" s="30">
        <v>89426</v>
      </c>
      <c r="Y135" s="30" t="s">
        <v>3215</v>
      </c>
      <c r="Z135" s="30">
        <v>1912.5682998662028</v>
      </c>
    </row>
    <row r="136" spans="1:26" x14ac:dyDescent="0.2">
      <c r="A136" s="30">
        <v>466</v>
      </c>
      <c r="B136" s="30" t="s">
        <v>378</v>
      </c>
      <c r="C136" s="30" t="s">
        <v>46</v>
      </c>
      <c r="D136" s="30">
        <v>0.08</v>
      </c>
      <c r="E136" s="30">
        <v>297.64</v>
      </c>
      <c r="F136" s="30">
        <v>14.7</v>
      </c>
      <c r="G136" s="30" t="s">
        <v>2</v>
      </c>
      <c r="H136" s="30" t="s">
        <v>3</v>
      </c>
      <c r="I136" s="30" t="s">
        <v>16</v>
      </c>
      <c r="J136" s="30" t="s">
        <v>32</v>
      </c>
      <c r="K136" s="30" t="s">
        <v>33</v>
      </c>
      <c r="L136" s="30" t="s">
        <v>363</v>
      </c>
      <c r="M136" s="30">
        <v>0.56999999999999995</v>
      </c>
      <c r="N136" s="30" t="s">
        <v>8</v>
      </c>
      <c r="O136" s="30" t="s">
        <v>87</v>
      </c>
      <c r="P136" s="30" t="s">
        <v>379</v>
      </c>
      <c r="Q136" s="30" t="s">
        <v>380</v>
      </c>
      <c r="R136" s="30">
        <v>2019</v>
      </c>
      <c r="S136" s="32">
        <v>42015</v>
      </c>
      <c r="T136" s="32">
        <v>42015</v>
      </c>
      <c r="U136" s="53">
        <v>496.79680000000002</v>
      </c>
      <c r="V136" s="30">
        <v>5</v>
      </c>
      <c r="W136" s="30">
        <v>1132.8399999999999</v>
      </c>
      <c r="X136" s="30">
        <v>88060</v>
      </c>
      <c r="Y136" s="30" t="s">
        <v>3218</v>
      </c>
      <c r="Z136" s="30">
        <v>2293.8923808856466</v>
      </c>
    </row>
    <row r="137" spans="1:26" x14ac:dyDescent="0.2">
      <c r="A137" s="30">
        <v>467</v>
      </c>
      <c r="B137" s="30" t="s">
        <v>381</v>
      </c>
      <c r="C137" s="30" t="s">
        <v>46</v>
      </c>
      <c r="D137" s="30">
        <v>0.02</v>
      </c>
      <c r="E137" s="30">
        <v>12.99</v>
      </c>
      <c r="F137" s="30">
        <v>14.37</v>
      </c>
      <c r="G137" s="30" t="s">
        <v>14</v>
      </c>
      <c r="H137" s="30" t="s">
        <v>3</v>
      </c>
      <c r="I137" s="30" t="s">
        <v>4</v>
      </c>
      <c r="J137" s="30" t="s">
        <v>102</v>
      </c>
      <c r="K137" s="30" t="s">
        <v>40</v>
      </c>
      <c r="L137" s="30" t="s">
        <v>382</v>
      </c>
      <c r="M137" s="30">
        <v>0.73</v>
      </c>
      <c r="N137" s="30" t="s">
        <v>8</v>
      </c>
      <c r="O137" s="30" t="s">
        <v>87</v>
      </c>
      <c r="P137" s="30" t="s">
        <v>379</v>
      </c>
      <c r="Q137" s="30" t="s">
        <v>383</v>
      </c>
      <c r="R137" s="30">
        <v>1915</v>
      </c>
      <c r="S137" s="32">
        <v>42015</v>
      </c>
      <c r="T137" s="32">
        <v>42016</v>
      </c>
      <c r="U137" s="53">
        <v>-556.80960000000005</v>
      </c>
      <c r="V137" s="30">
        <v>11</v>
      </c>
      <c r="W137" s="30">
        <v>143.63</v>
      </c>
      <c r="X137" s="30">
        <v>88060</v>
      </c>
      <c r="Y137" s="30" t="s">
        <v>3218</v>
      </c>
      <c r="Z137" s="30">
        <v>290.20027320436628</v>
      </c>
    </row>
    <row r="138" spans="1:26" x14ac:dyDescent="0.2">
      <c r="A138" s="30">
        <v>468</v>
      </c>
      <c r="B138" s="30" t="s">
        <v>384</v>
      </c>
      <c r="C138" s="30" t="s">
        <v>46</v>
      </c>
      <c r="D138" s="30">
        <v>0.06</v>
      </c>
      <c r="E138" s="30">
        <v>14.42</v>
      </c>
      <c r="F138" s="30">
        <v>6.75</v>
      </c>
      <c r="G138" s="30" t="s">
        <v>14</v>
      </c>
      <c r="H138" s="30" t="s">
        <v>3</v>
      </c>
      <c r="I138" s="30" t="s">
        <v>24</v>
      </c>
      <c r="J138" s="30" t="s">
        <v>71</v>
      </c>
      <c r="K138" s="30" t="s">
        <v>120</v>
      </c>
      <c r="L138" s="30" t="s">
        <v>385</v>
      </c>
      <c r="M138" s="30">
        <v>0.52</v>
      </c>
      <c r="N138" s="30" t="s">
        <v>8</v>
      </c>
      <c r="O138" s="30" t="s">
        <v>87</v>
      </c>
      <c r="P138" s="30" t="s">
        <v>379</v>
      </c>
      <c r="Q138" s="30" t="s">
        <v>386</v>
      </c>
      <c r="R138" s="30">
        <v>2341</v>
      </c>
      <c r="S138" s="32">
        <v>42015</v>
      </c>
      <c r="T138" s="32">
        <v>42016</v>
      </c>
      <c r="U138" s="53">
        <v>-27.738800000000001</v>
      </c>
      <c r="V138" s="30">
        <v>5</v>
      </c>
      <c r="W138" s="30">
        <v>73.040000000000006</v>
      </c>
      <c r="X138" s="30">
        <v>88060</v>
      </c>
      <c r="Y138" s="30" t="s">
        <v>3218</v>
      </c>
      <c r="Z138" s="30">
        <v>424.86884517083968</v>
      </c>
    </row>
    <row r="139" spans="1:26" x14ac:dyDescent="0.2">
      <c r="A139" s="30">
        <v>469</v>
      </c>
      <c r="B139" s="30" t="s">
        <v>387</v>
      </c>
      <c r="C139" s="30" t="s">
        <v>46</v>
      </c>
      <c r="D139" s="30">
        <v>0.05</v>
      </c>
      <c r="E139" s="30">
        <v>4.1399999999999997</v>
      </c>
      <c r="F139" s="30">
        <v>6.6</v>
      </c>
      <c r="G139" s="30" t="s">
        <v>63</v>
      </c>
      <c r="H139" s="30" t="s">
        <v>3</v>
      </c>
      <c r="I139" s="30" t="s">
        <v>4</v>
      </c>
      <c r="J139" s="30" t="s">
        <v>102</v>
      </c>
      <c r="K139" s="30" t="s">
        <v>49</v>
      </c>
      <c r="L139" s="30" t="s">
        <v>388</v>
      </c>
      <c r="M139" s="30">
        <v>0.49</v>
      </c>
      <c r="N139" s="30" t="s">
        <v>8</v>
      </c>
      <c r="O139" s="30" t="s">
        <v>87</v>
      </c>
      <c r="P139" s="30" t="s">
        <v>373</v>
      </c>
      <c r="Q139" s="30" t="s">
        <v>389</v>
      </c>
      <c r="R139" s="30">
        <v>7506</v>
      </c>
      <c r="S139" s="32">
        <v>42015</v>
      </c>
      <c r="T139" s="32">
        <v>42017</v>
      </c>
      <c r="U139" s="53">
        <v>-128.68719999999999</v>
      </c>
      <c r="V139" s="30">
        <v>7</v>
      </c>
      <c r="W139" s="30">
        <v>33.35</v>
      </c>
      <c r="X139" s="30">
        <v>88060</v>
      </c>
      <c r="Y139" s="30" t="s">
        <v>3218</v>
      </c>
      <c r="Z139" s="30">
        <v>184.59712737344677</v>
      </c>
    </row>
    <row r="140" spans="1:26" x14ac:dyDescent="0.2">
      <c r="A140" s="30">
        <v>470</v>
      </c>
      <c r="B140" s="30" t="s">
        <v>390</v>
      </c>
      <c r="C140" s="30" t="s">
        <v>46</v>
      </c>
      <c r="D140" s="30">
        <v>0.03</v>
      </c>
      <c r="E140" s="30">
        <v>11.34</v>
      </c>
      <c r="F140" s="30">
        <v>5.01</v>
      </c>
      <c r="G140" s="30" t="s">
        <v>14</v>
      </c>
      <c r="H140" s="30" t="s">
        <v>3</v>
      </c>
      <c r="I140" s="30" t="s">
        <v>24</v>
      </c>
      <c r="J140" s="30" t="s">
        <v>64</v>
      </c>
      <c r="K140" s="30" t="s">
        <v>49</v>
      </c>
      <c r="L140" s="30" t="s">
        <v>391</v>
      </c>
      <c r="M140" s="30">
        <v>0.36</v>
      </c>
      <c r="N140" s="30" t="s">
        <v>8</v>
      </c>
      <c r="O140" s="30" t="s">
        <v>87</v>
      </c>
      <c r="P140" s="30" t="s">
        <v>373</v>
      </c>
      <c r="Q140" s="30" t="s">
        <v>392</v>
      </c>
      <c r="R140" s="30">
        <v>8601</v>
      </c>
      <c r="S140" s="32">
        <v>42015</v>
      </c>
      <c r="T140" s="32">
        <v>42015</v>
      </c>
      <c r="U140" s="53">
        <v>23.2028</v>
      </c>
      <c r="V140" s="30">
        <v>5</v>
      </c>
      <c r="W140" s="30">
        <v>60.24</v>
      </c>
      <c r="X140" s="30">
        <v>88060</v>
      </c>
      <c r="Y140" s="30" t="s">
        <v>3218</v>
      </c>
      <c r="Z140" s="30">
        <v>306.12746158674116</v>
      </c>
    </row>
    <row r="141" spans="1:26" x14ac:dyDescent="0.2">
      <c r="A141" s="30">
        <v>2776</v>
      </c>
      <c r="B141" s="30" t="s">
        <v>393</v>
      </c>
      <c r="C141" s="30" t="s">
        <v>1</v>
      </c>
      <c r="D141" s="30">
        <v>0.03</v>
      </c>
      <c r="E141" s="30">
        <v>350.98</v>
      </c>
      <c r="F141" s="30">
        <v>30</v>
      </c>
      <c r="G141" s="30" t="s">
        <v>2</v>
      </c>
      <c r="H141" s="30" t="s">
        <v>15</v>
      </c>
      <c r="I141" s="30" t="s">
        <v>4</v>
      </c>
      <c r="J141" s="30" t="s">
        <v>85</v>
      </c>
      <c r="K141" s="30" t="s">
        <v>33</v>
      </c>
      <c r="L141" s="30" t="s">
        <v>167</v>
      </c>
      <c r="M141" s="30">
        <v>0.61</v>
      </c>
      <c r="N141" s="30" t="s">
        <v>8</v>
      </c>
      <c r="O141" s="30" t="s">
        <v>87</v>
      </c>
      <c r="P141" s="30" t="s">
        <v>394</v>
      </c>
      <c r="Q141" s="30" t="s">
        <v>395</v>
      </c>
      <c r="R141" s="30">
        <v>20877</v>
      </c>
      <c r="S141" s="32">
        <v>42016</v>
      </c>
      <c r="T141" s="32">
        <v>42019</v>
      </c>
      <c r="U141" s="53">
        <v>2692.4421000000002</v>
      </c>
      <c r="V141" s="30">
        <v>11</v>
      </c>
      <c r="W141" s="30">
        <v>3902.09</v>
      </c>
      <c r="X141" s="30">
        <v>91228</v>
      </c>
      <c r="Y141" s="30" t="s">
        <v>3218</v>
      </c>
      <c r="Z141" s="30">
        <v>5267.667377783645</v>
      </c>
    </row>
    <row r="142" spans="1:26" x14ac:dyDescent="0.2">
      <c r="A142" s="30">
        <v>2776</v>
      </c>
      <c r="B142" s="30" t="s">
        <v>393</v>
      </c>
      <c r="C142" s="30" t="s">
        <v>1</v>
      </c>
      <c r="D142" s="30">
        <v>0.04</v>
      </c>
      <c r="E142" s="30">
        <v>1.68</v>
      </c>
      <c r="F142" s="30">
        <v>1</v>
      </c>
      <c r="G142" s="30" t="s">
        <v>14</v>
      </c>
      <c r="H142" s="30" t="s">
        <v>15</v>
      </c>
      <c r="I142" s="30" t="s">
        <v>24</v>
      </c>
      <c r="J142" s="30" t="s">
        <v>25</v>
      </c>
      <c r="K142" s="30" t="s">
        <v>26</v>
      </c>
      <c r="L142" s="30" t="s">
        <v>396</v>
      </c>
      <c r="M142" s="30">
        <v>0.35</v>
      </c>
      <c r="N142" s="30" t="s">
        <v>8</v>
      </c>
      <c r="O142" s="30" t="s">
        <v>87</v>
      </c>
      <c r="P142" s="30" t="s">
        <v>394</v>
      </c>
      <c r="Q142" s="30" t="s">
        <v>395</v>
      </c>
      <c r="R142" s="30">
        <v>20877</v>
      </c>
      <c r="S142" s="32">
        <v>42016</v>
      </c>
      <c r="T142" s="32">
        <v>42018</v>
      </c>
      <c r="U142" s="53">
        <v>2.0672000000000001</v>
      </c>
      <c r="V142" s="30">
        <v>8</v>
      </c>
      <c r="W142" s="30">
        <v>14.18</v>
      </c>
      <c r="X142" s="30">
        <v>91228</v>
      </c>
      <c r="Y142" s="30" t="s">
        <v>3218</v>
      </c>
      <c r="Z142" s="30">
        <v>197.54645209007612</v>
      </c>
    </row>
    <row r="143" spans="1:26" x14ac:dyDescent="0.2">
      <c r="A143" s="30">
        <v>120</v>
      </c>
      <c r="B143" s="30" t="s">
        <v>397</v>
      </c>
      <c r="C143" s="30" t="s">
        <v>13</v>
      </c>
      <c r="D143" s="30">
        <v>0.05</v>
      </c>
      <c r="E143" s="30">
        <v>6.3</v>
      </c>
      <c r="F143" s="30">
        <v>0.5</v>
      </c>
      <c r="G143" s="30" t="s">
        <v>14</v>
      </c>
      <c r="H143" s="30" t="s">
        <v>70</v>
      </c>
      <c r="I143" s="30" t="s">
        <v>24</v>
      </c>
      <c r="J143" s="30" t="s">
        <v>128</v>
      </c>
      <c r="K143" s="30" t="s">
        <v>49</v>
      </c>
      <c r="L143" s="30" t="s">
        <v>398</v>
      </c>
      <c r="M143" s="30">
        <v>0.39</v>
      </c>
      <c r="N143" s="30" t="s">
        <v>8</v>
      </c>
      <c r="O143" s="30" t="s">
        <v>35</v>
      </c>
      <c r="P143" s="30" t="s">
        <v>122</v>
      </c>
      <c r="Q143" s="30" t="s">
        <v>157</v>
      </c>
      <c r="R143" s="30">
        <v>84041</v>
      </c>
      <c r="S143" s="32">
        <v>42016</v>
      </c>
      <c r="T143" s="32">
        <v>42017</v>
      </c>
      <c r="U143" s="53">
        <v>41.296500000000002</v>
      </c>
      <c r="V143" s="30">
        <v>10</v>
      </c>
      <c r="W143" s="30">
        <v>59.85</v>
      </c>
      <c r="X143" s="30">
        <v>86520</v>
      </c>
      <c r="Y143" s="30" t="s">
        <v>3217</v>
      </c>
      <c r="Z143" s="30">
        <v>1.4488851666952769</v>
      </c>
    </row>
    <row r="144" spans="1:26" x14ac:dyDescent="0.2">
      <c r="A144" s="30">
        <v>120</v>
      </c>
      <c r="B144" s="30" t="s">
        <v>397</v>
      </c>
      <c r="C144" s="30" t="s">
        <v>13</v>
      </c>
      <c r="D144" s="30">
        <v>0.09</v>
      </c>
      <c r="E144" s="30">
        <v>205.99</v>
      </c>
      <c r="F144" s="30">
        <v>3</v>
      </c>
      <c r="G144" s="30" t="s">
        <v>63</v>
      </c>
      <c r="H144" s="30" t="s">
        <v>70</v>
      </c>
      <c r="I144" s="30" t="s">
        <v>16</v>
      </c>
      <c r="J144" s="30" t="s">
        <v>111</v>
      </c>
      <c r="K144" s="30" t="s">
        <v>49</v>
      </c>
      <c r="L144" s="30" t="s">
        <v>399</v>
      </c>
      <c r="M144" s="30">
        <v>0.57999999999999996</v>
      </c>
      <c r="N144" s="30" t="s">
        <v>8</v>
      </c>
      <c r="O144" s="30" t="s">
        <v>35</v>
      </c>
      <c r="P144" s="30" t="s">
        <v>122</v>
      </c>
      <c r="Q144" s="30" t="s">
        <v>157</v>
      </c>
      <c r="R144" s="30">
        <v>84041</v>
      </c>
      <c r="S144" s="32">
        <v>42016</v>
      </c>
      <c r="T144" s="32">
        <v>42018</v>
      </c>
      <c r="U144" s="53">
        <v>1179.0237</v>
      </c>
      <c r="V144" s="30">
        <v>10</v>
      </c>
      <c r="W144" s="30">
        <v>1708.73</v>
      </c>
      <c r="X144" s="30">
        <v>86520</v>
      </c>
      <c r="Y144" s="30" t="s">
        <v>3217</v>
      </c>
      <c r="Z144" s="30">
        <v>1910.5484931607039</v>
      </c>
    </row>
    <row r="145" spans="1:26" x14ac:dyDescent="0.2">
      <c r="A145" s="30">
        <v>898</v>
      </c>
      <c r="B145" s="30" t="s">
        <v>400</v>
      </c>
      <c r="C145" s="30" t="s">
        <v>13</v>
      </c>
      <c r="D145" s="30">
        <v>0.04</v>
      </c>
      <c r="E145" s="30">
        <v>90.97</v>
      </c>
      <c r="F145" s="30">
        <v>28</v>
      </c>
      <c r="G145" s="30" t="s">
        <v>2</v>
      </c>
      <c r="H145" s="30" t="s">
        <v>3</v>
      </c>
      <c r="I145" s="30" t="s">
        <v>16</v>
      </c>
      <c r="J145" s="30" t="s">
        <v>32</v>
      </c>
      <c r="K145" s="30" t="s">
        <v>33</v>
      </c>
      <c r="L145" s="30" t="s">
        <v>401</v>
      </c>
      <c r="M145" s="30">
        <v>0.38</v>
      </c>
      <c r="N145" s="30" t="s">
        <v>8</v>
      </c>
      <c r="O145" s="30" t="s">
        <v>87</v>
      </c>
      <c r="P145" s="30" t="s">
        <v>88</v>
      </c>
      <c r="Q145" s="30" t="s">
        <v>89</v>
      </c>
      <c r="R145" s="30">
        <v>10039</v>
      </c>
      <c r="S145" s="32">
        <v>42016</v>
      </c>
      <c r="T145" s="32">
        <v>42017</v>
      </c>
      <c r="U145" s="53">
        <v>-173.09520000000001</v>
      </c>
      <c r="V145" s="30">
        <v>6</v>
      </c>
      <c r="W145" s="30">
        <v>573.30999999999995</v>
      </c>
      <c r="X145" s="30">
        <v>33635</v>
      </c>
      <c r="Y145" s="30" t="s">
        <v>3218</v>
      </c>
      <c r="Z145" s="30">
        <v>992.96657913371155</v>
      </c>
    </row>
    <row r="146" spans="1:26" x14ac:dyDescent="0.2">
      <c r="A146" s="30">
        <v>898</v>
      </c>
      <c r="B146" s="30" t="s">
        <v>400</v>
      </c>
      <c r="C146" s="30" t="s">
        <v>13</v>
      </c>
      <c r="D146" s="30">
        <v>7.0000000000000007E-2</v>
      </c>
      <c r="E146" s="30">
        <v>20.34</v>
      </c>
      <c r="F146" s="30">
        <v>35</v>
      </c>
      <c r="G146" s="30" t="s">
        <v>14</v>
      </c>
      <c r="H146" s="30" t="s">
        <v>3</v>
      </c>
      <c r="I146" s="30" t="s">
        <v>24</v>
      </c>
      <c r="J146" s="30" t="s">
        <v>54</v>
      </c>
      <c r="K146" s="30" t="s">
        <v>40</v>
      </c>
      <c r="L146" s="30" t="s">
        <v>236</v>
      </c>
      <c r="M146" s="30">
        <v>0.84</v>
      </c>
      <c r="N146" s="30" t="s">
        <v>8</v>
      </c>
      <c r="O146" s="30" t="s">
        <v>87</v>
      </c>
      <c r="P146" s="30" t="s">
        <v>88</v>
      </c>
      <c r="Q146" s="30" t="s">
        <v>89</v>
      </c>
      <c r="R146" s="30">
        <v>10039</v>
      </c>
      <c r="S146" s="32">
        <v>42016</v>
      </c>
      <c r="T146" s="32">
        <v>42017</v>
      </c>
      <c r="U146" s="53">
        <v>-96.16</v>
      </c>
      <c r="V146" s="30">
        <v>5</v>
      </c>
      <c r="W146" s="30">
        <v>140.22999999999999</v>
      </c>
      <c r="X146" s="30">
        <v>33635</v>
      </c>
      <c r="Y146" s="30" t="s">
        <v>3218</v>
      </c>
      <c r="Z146" s="30">
        <v>1210.0164487586919</v>
      </c>
    </row>
    <row r="147" spans="1:26" x14ac:dyDescent="0.2">
      <c r="A147" s="30">
        <v>899</v>
      </c>
      <c r="B147" s="30" t="s">
        <v>402</v>
      </c>
      <c r="C147" s="30" t="s">
        <v>13</v>
      </c>
      <c r="D147" s="30">
        <v>0.04</v>
      </c>
      <c r="E147" s="30">
        <v>90.97</v>
      </c>
      <c r="F147" s="30">
        <v>28</v>
      </c>
      <c r="G147" s="30" t="s">
        <v>2</v>
      </c>
      <c r="H147" s="30" t="s">
        <v>3</v>
      </c>
      <c r="I147" s="30" t="s">
        <v>16</v>
      </c>
      <c r="J147" s="30" t="s">
        <v>32</v>
      </c>
      <c r="K147" s="30" t="s">
        <v>33</v>
      </c>
      <c r="L147" s="30" t="s">
        <v>401</v>
      </c>
      <c r="M147" s="30">
        <v>0.38</v>
      </c>
      <c r="N147" s="30" t="s">
        <v>8</v>
      </c>
      <c r="O147" s="30" t="s">
        <v>87</v>
      </c>
      <c r="P147" s="30" t="s">
        <v>296</v>
      </c>
      <c r="Q147" s="30" t="s">
        <v>403</v>
      </c>
      <c r="R147" s="30">
        <v>16602</v>
      </c>
      <c r="S147" s="32">
        <v>42016</v>
      </c>
      <c r="T147" s="32">
        <v>42017</v>
      </c>
      <c r="U147" s="53">
        <v>-173.09520000000001</v>
      </c>
      <c r="V147" s="30">
        <v>2</v>
      </c>
      <c r="W147" s="30">
        <v>191.1</v>
      </c>
      <c r="X147" s="30">
        <v>86263</v>
      </c>
      <c r="Y147" s="30" t="s">
        <v>3218</v>
      </c>
      <c r="Z147" s="30">
        <v>992.96657913371155</v>
      </c>
    </row>
    <row r="148" spans="1:26" x14ac:dyDescent="0.2">
      <c r="A148" s="30">
        <v>899</v>
      </c>
      <c r="B148" s="30" t="s">
        <v>402</v>
      </c>
      <c r="C148" s="30" t="s">
        <v>13</v>
      </c>
      <c r="D148" s="30">
        <v>7.0000000000000007E-2</v>
      </c>
      <c r="E148" s="30">
        <v>20.34</v>
      </c>
      <c r="F148" s="30">
        <v>35</v>
      </c>
      <c r="G148" s="30" t="s">
        <v>14</v>
      </c>
      <c r="H148" s="30" t="s">
        <v>3</v>
      </c>
      <c r="I148" s="30" t="s">
        <v>24</v>
      </c>
      <c r="J148" s="30" t="s">
        <v>54</v>
      </c>
      <c r="K148" s="30" t="s">
        <v>40</v>
      </c>
      <c r="L148" s="30" t="s">
        <v>236</v>
      </c>
      <c r="M148" s="30">
        <v>0.84</v>
      </c>
      <c r="N148" s="30" t="s">
        <v>8</v>
      </c>
      <c r="O148" s="30" t="s">
        <v>87</v>
      </c>
      <c r="P148" s="30" t="s">
        <v>296</v>
      </c>
      <c r="Q148" s="30" t="s">
        <v>403</v>
      </c>
      <c r="R148" s="30">
        <v>16602</v>
      </c>
      <c r="S148" s="32">
        <v>42016</v>
      </c>
      <c r="T148" s="32">
        <v>42017</v>
      </c>
      <c r="U148" s="53">
        <v>-96.16</v>
      </c>
      <c r="V148" s="30">
        <v>1</v>
      </c>
      <c r="W148" s="30">
        <v>28.05</v>
      </c>
      <c r="X148" s="30">
        <v>86263</v>
      </c>
      <c r="Y148" s="30" t="s">
        <v>3218</v>
      </c>
      <c r="Z148" s="30">
        <v>1210.0164487586919</v>
      </c>
    </row>
    <row r="149" spans="1:26" x14ac:dyDescent="0.2">
      <c r="A149" s="30">
        <v>1636</v>
      </c>
      <c r="B149" s="30" t="s">
        <v>404</v>
      </c>
      <c r="C149" s="30" t="s">
        <v>13</v>
      </c>
      <c r="D149" s="30">
        <v>0.04</v>
      </c>
      <c r="E149" s="30">
        <v>136.97999999999999</v>
      </c>
      <c r="F149" s="30">
        <v>24.49</v>
      </c>
      <c r="G149" s="30" t="s">
        <v>63</v>
      </c>
      <c r="H149" s="30" t="s">
        <v>47</v>
      </c>
      <c r="I149" s="30" t="s">
        <v>4</v>
      </c>
      <c r="J149" s="30" t="s">
        <v>102</v>
      </c>
      <c r="K149" s="30" t="s">
        <v>40</v>
      </c>
      <c r="L149" s="30" t="s">
        <v>405</v>
      </c>
      <c r="M149" s="30">
        <v>0.59</v>
      </c>
      <c r="N149" s="30" t="s">
        <v>8</v>
      </c>
      <c r="O149" s="30" t="s">
        <v>35</v>
      </c>
      <c r="P149" s="30" t="s">
        <v>66</v>
      </c>
      <c r="Q149" s="30" t="s">
        <v>406</v>
      </c>
      <c r="R149" s="30">
        <v>93905</v>
      </c>
      <c r="S149" s="32">
        <v>42016</v>
      </c>
      <c r="T149" s="32">
        <v>42018</v>
      </c>
      <c r="U149" s="53">
        <v>1127.5497</v>
      </c>
      <c r="V149" s="30">
        <v>12</v>
      </c>
      <c r="W149" s="30">
        <v>1634.13</v>
      </c>
      <c r="X149" s="30">
        <v>89706</v>
      </c>
      <c r="Y149" s="30" t="s">
        <v>3217</v>
      </c>
      <c r="Z149" s="30">
        <v>2307.3797718985361</v>
      </c>
    </row>
    <row r="150" spans="1:26" x14ac:dyDescent="0.2">
      <c r="A150" s="30">
        <v>823</v>
      </c>
      <c r="B150" s="30" t="s">
        <v>407</v>
      </c>
      <c r="C150" s="30" t="s">
        <v>23</v>
      </c>
      <c r="D150" s="30">
        <v>0.04</v>
      </c>
      <c r="E150" s="30">
        <v>6.24</v>
      </c>
      <c r="F150" s="30">
        <v>5.22</v>
      </c>
      <c r="G150" s="30" t="s">
        <v>14</v>
      </c>
      <c r="H150" s="30" t="s">
        <v>3</v>
      </c>
      <c r="I150" s="30" t="s">
        <v>4</v>
      </c>
      <c r="J150" s="30" t="s">
        <v>102</v>
      </c>
      <c r="K150" s="30" t="s">
        <v>49</v>
      </c>
      <c r="L150" s="30" t="s">
        <v>408</v>
      </c>
      <c r="M150" s="30">
        <v>0.6</v>
      </c>
      <c r="N150" s="30" t="s">
        <v>8</v>
      </c>
      <c r="O150" s="30" t="s">
        <v>9</v>
      </c>
      <c r="P150" s="30" t="s">
        <v>376</v>
      </c>
      <c r="Q150" s="30" t="s">
        <v>409</v>
      </c>
      <c r="R150" s="30">
        <v>37167</v>
      </c>
      <c r="S150" s="32">
        <v>42016</v>
      </c>
      <c r="T150" s="32">
        <v>42021</v>
      </c>
      <c r="U150" s="53">
        <v>4.3808999999999996</v>
      </c>
      <c r="V150" s="30">
        <v>13</v>
      </c>
      <c r="W150" s="30">
        <v>80.23</v>
      </c>
      <c r="X150" s="30">
        <v>89257</v>
      </c>
      <c r="Y150" s="30" t="s">
        <v>3215</v>
      </c>
      <c r="Z150" s="30">
        <v>348.2932695578117</v>
      </c>
    </row>
    <row r="151" spans="1:26" x14ac:dyDescent="0.2">
      <c r="A151" s="30">
        <v>824</v>
      </c>
      <c r="B151" s="30" t="s">
        <v>410</v>
      </c>
      <c r="C151" s="30" t="s">
        <v>23</v>
      </c>
      <c r="D151" s="30">
        <v>0.09</v>
      </c>
      <c r="E151" s="30">
        <v>260.98</v>
      </c>
      <c r="F151" s="30">
        <v>41.91</v>
      </c>
      <c r="G151" s="30" t="s">
        <v>2</v>
      </c>
      <c r="H151" s="30" t="s">
        <v>3</v>
      </c>
      <c r="I151" s="30" t="s">
        <v>4</v>
      </c>
      <c r="J151" s="30" t="s">
        <v>93</v>
      </c>
      <c r="K151" s="30" t="s">
        <v>6</v>
      </c>
      <c r="L151" s="30" t="s">
        <v>411</v>
      </c>
      <c r="M151" s="30">
        <v>0.59</v>
      </c>
      <c r="N151" s="30" t="s">
        <v>8</v>
      </c>
      <c r="O151" s="30" t="s">
        <v>9</v>
      </c>
      <c r="P151" s="30" t="s">
        <v>376</v>
      </c>
      <c r="Q151" s="30" t="s">
        <v>412</v>
      </c>
      <c r="R151" s="30">
        <v>37174</v>
      </c>
      <c r="S151" s="32">
        <v>42016</v>
      </c>
      <c r="T151" s="32">
        <v>42023</v>
      </c>
      <c r="U151" s="53">
        <v>-100.744</v>
      </c>
      <c r="V151" s="30">
        <v>8</v>
      </c>
      <c r="W151" s="30">
        <v>2044.9</v>
      </c>
      <c r="X151" s="30">
        <v>89257</v>
      </c>
      <c r="Y151" s="30" t="s">
        <v>3215</v>
      </c>
      <c r="Z151" s="30">
        <v>2207.9539943786704</v>
      </c>
    </row>
    <row r="152" spans="1:26" x14ac:dyDescent="0.2">
      <c r="A152" s="30">
        <v>1424</v>
      </c>
      <c r="B152" s="30" t="s">
        <v>413</v>
      </c>
      <c r="C152" s="30" t="s">
        <v>23</v>
      </c>
      <c r="D152" s="30">
        <v>0.05</v>
      </c>
      <c r="E152" s="30">
        <v>350.99</v>
      </c>
      <c r="F152" s="30">
        <v>39</v>
      </c>
      <c r="G152" s="30" t="s">
        <v>2</v>
      </c>
      <c r="H152" s="30" t="s">
        <v>47</v>
      </c>
      <c r="I152" s="30" t="s">
        <v>4</v>
      </c>
      <c r="J152" s="30" t="s">
        <v>85</v>
      </c>
      <c r="K152" s="30" t="s">
        <v>33</v>
      </c>
      <c r="L152" s="30" t="s">
        <v>414</v>
      </c>
      <c r="M152" s="30">
        <v>0.55000000000000004</v>
      </c>
      <c r="N152" s="30" t="s">
        <v>8</v>
      </c>
      <c r="O152" s="30" t="s">
        <v>35</v>
      </c>
      <c r="P152" s="30" t="s">
        <v>36</v>
      </c>
      <c r="Q152" s="30" t="s">
        <v>415</v>
      </c>
      <c r="R152" s="30">
        <v>80112</v>
      </c>
      <c r="S152" s="32">
        <v>42016</v>
      </c>
      <c r="T152" s="32">
        <v>42018</v>
      </c>
      <c r="U152" s="53">
        <v>451.28039999999999</v>
      </c>
      <c r="V152" s="30">
        <v>3</v>
      </c>
      <c r="W152" s="30">
        <v>1020.08</v>
      </c>
      <c r="X152" s="30">
        <v>89448</v>
      </c>
      <c r="Y152" s="30" t="s">
        <v>3217</v>
      </c>
      <c r="Z152" s="30">
        <v>3007.4897357381979</v>
      </c>
    </row>
    <row r="153" spans="1:26" x14ac:dyDescent="0.2">
      <c r="A153" s="30">
        <v>1424</v>
      </c>
      <c r="B153" s="30" t="s">
        <v>413</v>
      </c>
      <c r="C153" s="30" t="s">
        <v>23</v>
      </c>
      <c r="D153" s="30">
        <v>0</v>
      </c>
      <c r="E153" s="30">
        <v>8.74</v>
      </c>
      <c r="F153" s="30">
        <v>1.39</v>
      </c>
      <c r="G153" s="30" t="s">
        <v>14</v>
      </c>
      <c r="H153" s="30" t="s">
        <v>47</v>
      </c>
      <c r="I153" s="30" t="s">
        <v>24</v>
      </c>
      <c r="J153" s="30" t="s">
        <v>321</v>
      </c>
      <c r="K153" s="30" t="s">
        <v>49</v>
      </c>
      <c r="L153" s="30" t="s">
        <v>416</v>
      </c>
      <c r="M153" s="30">
        <v>0.38</v>
      </c>
      <c r="N153" s="30" t="s">
        <v>8</v>
      </c>
      <c r="O153" s="30" t="s">
        <v>35</v>
      </c>
      <c r="P153" s="30" t="s">
        <v>36</v>
      </c>
      <c r="Q153" s="30" t="s">
        <v>415</v>
      </c>
      <c r="R153" s="30">
        <v>80112</v>
      </c>
      <c r="S153" s="32">
        <v>42016</v>
      </c>
      <c r="T153" s="32">
        <v>42020</v>
      </c>
      <c r="U153" s="53">
        <v>44.988</v>
      </c>
      <c r="V153" s="30">
        <v>7</v>
      </c>
      <c r="W153" s="30">
        <v>65.2</v>
      </c>
      <c r="X153" s="30">
        <v>89448</v>
      </c>
      <c r="Y153" s="30" t="s">
        <v>3217</v>
      </c>
      <c r="Z153" s="30">
        <v>174.89905115678772</v>
      </c>
    </row>
    <row r="154" spans="1:26" x14ac:dyDescent="0.2">
      <c r="A154" s="30">
        <v>1424</v>
      </c>
      <c r="B154" s="30" t="s">
        <v>413</v>
      </c>
      <c r="C154" s="30" t="s">
        <v>23</v>
      </c>
      <c r="D154" s="30">
        <v>0.02</v>
      </c>
      <c r="E154" s="30">
        <v>1.98</v>
      </c>
      <c r="F154" s="30">
        <v>0.7</v>
      </c>
      <c r="G154" s="30" t="s">
        <v>14</v>
      </c>
      <c r="H154" s="30" t="s">
        <v>47</v>
      </c>
      <c r="I154" s="30" t="s">
        <v>24</v>
      </c>
      <c r="J154" s="30" t="s">
        <v>152</v>
      </c>
      <c r="K154" s="30" t="s">
        <v>26</v>
      </c>
      <c r="L154" s="30" t="s">
        <v>417</v>
      </c>
      <c r="M154" s="30">
        <v>0.83</v>
      </c>
      <c r="N154" s="30" t="s">
        <v>8</v>
      </c>
      <c r="O154" s="30" t="s">
        <v>35</v>
      </c>
      <c r="P154" s="30" t="s">
        <v>36</v>
      </c>
      <c r="Q154" s="30" t="s">
        <v>415</v>
      </c>
      <c r="R154" s="30">
        <v>80112</v>
      </c>
      <c r="S154" s="32">
        <v>42016</v>
      </c>
      <c r="T154" s="32">
        <v>42020</v>
      </c>
      <c r="U154" s="53">
        <v>-20.732800000000001</v>
      </c>
      <c r="V154" s="30">
        <v>11</v>
      </c>
      <c r="W154" s="30">
        <v>22.59</v>
      </c>
      <c r="X154" s="30">
        <v>89448</v>
      </c>
      <c r="Y154" s="30" t="s">
        <v>3217</v>
      </c>
      <c r="Z154" s="30">
        <v>428.16380703714913</v>
      </c>
    </row>
    <row r="155" spans="1:26" x14ac:dyDescent="0.2">
      <c r="A155" s="30">
        <v>2715</v>
      </c>
      <c r="B155" s="30" t="s">
        <v>418</v>
      </c>
      <c r="C155" s="30" t="s">
        <v>23</v>
      </c>
      <c r="D155" s="30">
        <v>0.01</v>
      </c>
      <c r="E155" s="30">
        <v>29.89</v>
      </c>
      <c r="F155" s="30">
        <v>1.99</v>
      </c>
      <c r="G155" s="30" t="s">
        <v>14</v>
      </c>
      <c r="H155" s="30" t="s">
        <v>70</v>
      </c>
      <c r="I155" s="30" t="s">
        <v>16</v>
      </c>
      <c r="J155" s="30" t="s">
        <v>17</v>
      </c>
      <c r="K155" s="30" t="s">
        <v>18</v>
      </c>
      <c r="L155" s="30" t="s">
        <v>419</v>
      </c>
      <c r="M155" s="30">
        <v>0.5</v>
      </c>
      <c r="N155" s="30" t="s">
        <v>8</v>
      </c>
      <c r="O155" s="30" t="s">
        <v>28</v>
      </c>
      <c r="P155" s="30" t="s">
        <v>265</v>
      </c>
      <c r="Q155" s="30" t="s">
        <v>420</v>
      </c>
      <c r="R155" s="30">
        <v>48911</v>
      </c>
      <c r="S155" s="32">
        <v>42016</v>
      </c>
      <c r="T155" s="32">
        <v>42020</v>
      </c>
      <c r="U155" s="53">
        <v>-74.64</v>
      </c>
      <c r="V155" s="30">
        <v>1</v>
      </c>
      <c r="W155" s="30">
        <v>31.96</v>
      </c>
      <c r="X155" s="30">
        <v>88702</v>
      </c>
      <c r="Y155" s="30" t="s">
        <v>3216</v>
      </c>
      <c r="Z155" s="30">
        <v>197.94173058508667</v>
      </c>
    </row>
    <row r="156" spans="1:26" x14ac:dyDescent="0.2">
      <c r="A156" s="30">
        <v>2069</v>
      </c>
      <c r="B156" s="30" t="s">
        <v>421</v>
      </c>
      <c r="C156" s="30" t="s">
        <v>92</v>
      </c>
      <c r="D156" s="30">
        <v>0.1</v>
      </c>
      <c r="E156" s="30">
        <v>40.98</v>
      </c>
      <c r="F156" s="30">
        <v>6.5</v>
      </c>
      <c r="G156" s="30" t="s">
        <v>14</v>
      </c>
      <c r="H156" s="30" t="s">
        <v>15</v>
      </c>
      <c r="I156" s="30" t="s">
        <v>16</v>
      </c>
      <c r="J156" s="30" t="s">
        <v>17</v>
      </c>
      <c r="K156" s="30" t="s">
        <v>49</v>
      </c>
      <c r="L156" s="30" t="s">
        <v>422</v>
      </c>
      <c r="M156" s="30">
        <v>0.74</v>
      </c>
      <c r="N156" s="30" t="s">
        <v>8</v>
      </c>
      <c r="O156" s="30" t="s">
        <v>9</v>
      </c>
      <c r="P156" s="30" t="s">
        <v>364</v>
      </c>
      <c r="Q156" s="30" t="s">
        <v>423</v>
      </c>
      <c r="R156" s="30">
        <v>41075</v>
      </c>
      <c r="S156" s="32">
        <v>42016</v>
      </c>
      <c r="T156" s="32">
        <v>42018</v>
      </c>
      <c r="U156" s="53">
        <v>66.852000000000004</v>
      </c>
      <c r="V156" s="30">
        <v>3</v>
      </c>
      <c r="W156" s="30">
        <v>120.34</v>
      </c>
      <c r="X156" s="30">
        <v>88554</v>
      </c>
      <c r="Y156" s="30" t="s">
        <v>3215</v>
      </c>
      <c r="Z156" s="30">
        <v>546.30122106644353</v>
      </c>
    </row>
    <row r="157" spans="1:26" x14ac:dyDescent="0.2">
      <c r="A157" s="30">
        <v>750</v>
      </c>
      <c r="B157" s="30" t="s">
        <v>424</v>
      </c>
      <c r="C157" s="30" t="s">
        <v>46</v>
      </c>
      <c r="D157" s="30">
        <v>0.09</v>
      </c>
      <c r="E157" s="30">
        <v>27.75</v>
      </c>
      <c r="F157" s="30">
        <v>19.989999999999998</v>
      </c>
      <c r="G157" s="30" t="s">
        <v>14</v>
      </c>
      <c r="H157" s="30" t="s">
        <v>70</v>
      </c>
      <c r="I157" s="30" t="s">
        <v>24</v>
      </c>
      <c r="J157" s="30" t="s">
        <v>54</v>
      </c>
      <c r="K157" s="30" t="s">
        <v>49</v>
      </c>
      <c r="L157" s="30" t="s">
        <v>425</v>
      </c>
      <c r="M157" s="30">
        <v>0.67</v>
      </c>
      <c r="N157" s="30" t="s">
        <v>8</v>
      </c>
      <c r="O157" s="30" t="s">
        <v>9</v>
      </c>
      <c r="P157" s="30" t="s">
        <v>364</v>
      </c>
      <c r="Q157" s="30" t="s">
        <v>426</v>
      </c>
      <c r="R157" s="30">
        <v>41042</v>
      </c>
      <c r="S157" s="32">
        <v>42016</v>
      </c>
      <c r="T157" s="32">
        <v>42017</v>
      </c>
      <c r="U157" s="53">
        <v>-224.64400000000001</v>
      </c>
      <c r="V157" s="30">
        <v>10</v>
      </c>
      <c r="W157" s="30">
        <v>257.52</v>
      </c>
      <c r="X157" s="30">
        <v>91200</v>
      </c>
      <c r="Y157" s="30" t="s">
        <v>3215</v>
      </c>
      <c r="Z157" s="30">
        <v>744.83202361248516</v>
      </c>
    </row>
    <row r="158" spans="1:26" x14ac:dyDescent="0.2">
      <c r="A158" s="30">
        <v>2489</v>
      </c>
      <c r="B158" s="30" t="s">
        <v>427</v>
      </c>
      <c r="C158" s="30" t="s">
        <v>46</v>
      </c>
      <c r="D158" s="30">
        <v>7.0000000000000007E-2</v>
      </c>
      <c r="E158" s="30">
        <v>65.989999999999995</v>
      </c>
      <c r="F158" s="30">
        <v>8.8000000000000007</v>
      </c>
      <c r="G158" s="30" t="s">
        <v>14</v>
      </c>
      <c r="H158" s="30" t="s">
        <v>47</v>
      </c>
      <c r="I158" s="30" t="s">
        <v>16</v>
      </c>
      <c r="J158" s="30" t="s">
        <v>111</v>
      </c>
      <c r="K158" s="30" t="s">
        <v>49</v>
      </c>
      <c r="L158" s="30" t="s">
        <v>428</v>
      </c>
      <c r="M158" s="30">
        <v>0.57999999999999996</v>
      </c>
      <c r="N158" s="30" t="s">
        <v>8</v>
      </c>
      <c r="O158" s="30" t="s">
        <v>35</v>
      </c>
      <c r="P158" s="30" t="s">
        <v>66</v>
      </c>
      <c r="Q158" s="30" t="s">
        <v>429</v>
      </c>
      <c r="R158" s="30">
        <v>94521</v>
      </c>
      <c r="S158" s="32">
        <v>42016</v>
      </c>
      <c r="T158" s="32">
        <v>42016</v>
      </c>
      <c r="U158" s="53">
        <v>109.836</v>
      </c>
      <c r="V158" s="30">
        <v>9</v>
      </c>
      <c r="W158" s="30">
        <v>471.66</v>
      </c>
      <c r="X158" s="30">
        <v>86886</v>
      </c>
      <c r="Y158" s="30" t="s">
        <v>3217</v>
      </c>
      <c r="Z158" s="30">
        <v>866.7258581093555</v>
      </c>
    </row>
    <row r="159" spans="1:26" x14ac:dyDescent="0.2">
      <c r="A159" s="30">
        <v>2490</v>
      </c>
      <c r="B159" s="30" t="s">
        <v>430</v>
      </c>
      <c r="C159" s="30" t="s">
        <v>46</v>
      </c>
      <c r="D159" s="30">
        <v>0</v>
      </c>
      <c r="E159" s="30">
        <v>10.01</v>
      </c>
      <c r="F159" s="30">
        <v>1.99</v>
      </c>
      <c r="G159" s="30" t="s">
        <v>63</v>
      </c>
      <c r="H159" s="30" t="s">
        <v>47</v>
      </c>
      <c r="I159" s="30" t="s">
        <v>16</v>
      </c>
      <c r="J159" s="30" t="s">
        <v>17</v>
      </c>
      <c r="K159" s="30" t="s">
        <v>18</v>
      </c>
      <c r="L159" s="30" t="s">
        <v>431</v>
      </c>
      <c r="M159" s="30">
        <v>0.41</v>
      </c>
      <c r="N159" s="30" t="s">
        <v>8</v>
      </c>
      <c r="O159" s="30" t="s">
        <v>35</v>
      </c>
      <c r="P159" s="30" t="s">
        <v>66</v>
      </c>
      <c r="Q159" s="30" t="s">
        <v>432</v>
      </c>
      <c r="R159" s="30">
        <v>92627</v>
      </c>
      <c r="S159" s="32">
        <v>42016</v>
      </c>
      <c r="T159" s="32">
        <v>42018</v>
      </c>
      <c r="U159" s="53">
        <v>82.703400000000002</v>
      </c>
      <c r="V159" s="30">
        <v>11</v>
      </c>
      <c r="W159" s="30">
        <v>119.86</v>
      </c>
      <c r="X159" s="30">
        <v>86886</v>
      </c>
      <c r="Y159" s="30" t="s">
        <v>3217</v>
      </c>
      <c r="Z159" s="30">
        <v>298.06384859984257</v>
      </c>
    </row>
    <row r="160" spans="1:26" x14ac:dyDescent="0.2">
      <c r="A160" s="30">
        <v>2491</v>
      </c>
      <c r="B160" s="30" t="s">
        <v>433</v>
      </c>
      <c r="C160" s="30" t="s">
        <v>46</v>
      </c>
      <c r="D160" s="30">
        <v>7.0000000000000007E-2</v>
      </c>
      <c r="E160" s="30">
        <v>65.989999999999995</v>
      </c>
      <c r="F160" s="30">
        <v>8.8000000000000007</v>
      </c>
      <c r="G160" s="30" t="s">
        <v>14</v>
      </c>
      <c r="H160" s="30" t="s">
        <v>47</v>
      </c>
      <c r="I160" s="30" t="s">
        <v>16</v>
      </c>
      <c r="J160" s="30" t="s">
        <v>111</v>
      </c>
      <c r="K160" s="30" t="s">
        <v>49</v>
      </c>
      <c r="L160" s="30" t="s">
        <v>428</v>
      </c>
      <c r="M160" s="30">
        <v>0.57999999999999996</v>
      </c>
      <c r="N160" s="30" t="s">
        <v>8</v>
      </c>
      <c r="O160" s="30" t="s">
        <v>35</v>
      </c>
      <c r="P160" s="30" t="s">
        <v>66</v>
      </c>
      <c r="Q160" s="30" t="s">
        <v>76</v>
      </c>
      <c r="R160" s="30">
        <v>90045</v>
      </c>
      <c r="S160" s="32">
        <v>42016</v>
      </c>
      <c r="T160" s="32">
        <v>42016</v>
      </c>
      <c r="U160" s="53">
        <v>109.836</v>
      </c>
      <c r="V160" s="30">
        <v>37</v>
      </c>
      <c r="W160" s="30">
        <v>1939.03</v>
      </c>
      <c r="X160" s="30">
        <v>23877</v>
      </c>
      <c r="Y160" s="30" t="s">
        <v>3217</v>
      </c>
      <c r="Z160" s="30">
        <v>866.7258581093555</v>
      </c>
    </row>
    <row r="161" spans="1:26" x14ac:dyDescent="0.2">
      <c r="A161" s="30">
        <v>2491</v>
      </c>
      <c r="B161" s="30" t="s">
        <v>433</v>
      </c>
      <c r="C161" s="30" t="s">
        <v>46</v>
      </c>
      <c r="D161" s="30">
        <v>0</v>
      </c>
      <c r="E161" s="30">
        <v>10.01</v>
      </c>
      <c r="F161" s="30">
        <v>1.99</v>
      </c>
      <c r="G161" s="30" t="s">
        <v>63</v>
      </c>
      <c r="H161" s="30" t="s">
        <v>47</v>
      </c>
      <c r="I161" s="30" t="s">
        <v>16</v>
      </c>
      <c r="J161" s="30" t="s">
        <v>17</v>
      </c>
      <c r="K161" s="30" t="s">
        <v>18</v>
      </c>
      <c r="L161" s="30" t="s">
        <v>431</v>
      </c>
      <c r="M161" s="30">
        <v>0.41</v>
      </c>
      <c r="N161" s="30" t="s">
        <v>8</v>
      </c>
      <c r="O161" s="30" t="s">
        <v>35</v>
      </c>
      <c r="P161" s="30" t="s">
        <v>66</v>
      </c>
      <c r="Q161" s="30" t="s">
        <v>76</v>
      </c>
      <c r="R161" s="30">
        <v>90045</v>
      </c>
      <c r="S161" s="32">
        <v>42016</v>
      </c>
      <c r="T161" s="32">
        <v>42018</v>
      </c>
      <c r="U161" s="53">
        <v>128.03</v>
      </c>
      <c r="V161" s="30">
        <v>42</v>
      </c>
      <c r="W161" s="30">
        <v>457.63</v>
      </c>
      <c r="X161" s="30">
        <v>23877</v>
      </c>
      <c r="Y161" s="30" t="s">
        <v>3217</v>
      </c>
      <c r="Z161" s="30">
        <v>344.47945290797907</v>
      </c>
    </row>
    <row r="162" spans="1:26" x14ac:dyDescent="0.2">
      <c r="A162" s="30">
        <v>2338</v>
      </c>
      <c r="B162" s="30" t="s">
        <v>434</v>
      </c>
      <c r="C162" s="30" t="s">
        <v>1</v>
      </c>
      <c r="D162" s="30">
        <v>0.06</v>
      </c>
      <c r="E162" s="30">
        <v>2.08</v>
      </c>
      <c r="F162" s="30">
        <v>5.33</v>
      </c>
      <c r="G162" s="30" t="s">
        <v>14</v>
      </c>
      <c r="H162" s="30" t="s">
        <v>47</v>
      </c>
      <c r="I162" s="30" t="s">
        <v>4</v>
      </c>
      <c r="J162" s="30" t="s">
        <v>102</v>
      </c>
      <c r="K162" s="30" t="s">
        <v>49</v>
      </c>
      <c r="L162" s="30" t="s">
        <v>435</v>
      </c>
      <c r="M162" s="30">
        <v>0.43</v>
      </c>
      <c r="N162" s="30" t="s">
        <v>8</v>
      </c>
      <c r="O162" s="30" t="s">
        <v>87</v>
      </c>
      <c r="P162" s="30" t="s">
        <v>394</v>
      </c>
      <c r="Q162" s="30" t="s">
        <v>436</v>
      </c>
      <c r="R162" s="30">
        <v>20740</v>
      </c>
      <c r="S162" s="32">
        <v>42017</v>
      </c>
      <c r="T162" s="32">
        <v>42017</v>
      </c>
      <c r="U162" s="53">
        <v>-82.559200000000004</v>
      </c>
      <c r="V162" s="30">
        <v>4</v>
      </c>
      <c r="W162" s="30">
        <v>9.23</v>
      </c>
      <c r="X162" s="30">
        <v>91480</v>
      </c>
      <c r="Y162" s="30" t="s">
        <v>3218</v>
      </c>
      <c r="Z162" s="30">
        <v>344.47126476445203</v>
      </c>
    </row>
    <row r="163" spans="1:26" x14ac:dyDescent="0.2">
      <c r="A163" s="30">
        <v>510</v>
      </c>
      <c r="B163" s="30" t="s">
        <v>437</v>
      </c>
      <c r="C163" s="30" t="s">
        <v>23</v>
      </c>
      <c r="D163" s="30">
        <v>0.02</v>
      </c>
      <c r="E163" s="30">
        <v>48.04</v>
      </c>
      <c r="F163" s="30">
        <v>5.09</v>
      </c>
      <c r="G163" s="30" t="s">
        <v>14</v>
      </c>
      <c r="H163" s="30" t="s">
        <v>70</v>
      </c>
      <c r="I163" s="30" t="s">
        <v>24</v>
      </c>
      <c r="J163" s="30" t="s">
        <v>64</v>
      </c>
      <c r="K163" s="30" t="s">
        <v>49</v>
      </c>
      <c r="L163" s="30" t="s">
        <v>438</v>
      </c>
      <c r="M163" s="30">
        <v>0.37</v>
      </c>
      <c r="N163" s="30" t="s">
        <v>8</v>
      </c>
      <c r="O163" s="30" t="s">
        <v>35</v>
      </c>
      <c r="P163" s="30" t="s">
        <v>66</v>
      </c>
      <c r="Q163" s="30" t="s">
        <v>439</v>
      </c>
      <c r="R163" s="30">
        <v>95336</v>
      </c>
      <c r="S163" s="32">
        <v>42017</v>
      </c>
      <c r="T163" s="32">
        <v>42017</v>
      </c>
      <c r="U163" s="53">
        <v>105.2526</v>
      </c>
      <c r="V163" s="30">
        <v>3</v>
      </c>
      <c r="W163" s="30">
        <v>152.54</v>
      </c>
      <c r="X163" s="30">
        <v>90058</v>
      </c>
      <c r="Y163" s="30" t="s">
        <v>3217</v>
      </c>
      <c r="Z163" s="30">
        <v>410.04319569979964</v>
      </c>
    </row>
    <row r="164" spans="1:26" x14ac:dyDescent="0.2">
      <c r="A164" s="30">
        <v>570</v>
      </c>
      <c r="B164" s="30" t="s">
        <v>440</v>
      </c>
      <c r="C164" s="30" t="s">
        <v>23</v>
      </c>
      <c r="D164" s="30">
        <v>0.06</v>
      </c>
      <c r="E164" s="30">
        <v>7.99</v>
      </c>
      <c r="F164" s="30">
        <v>5.03</v>
      </c>
      <c r="G164" s="30" t="s">
        <v>14</v>
      </c>
      <c r="H164" s="30" t="s">
        <v>15</v>
      </c>
      <c r="I164" s="30" t="s">
        <v>16</v>
      </c>
      <c r="J164" s="30" t="s">
        <v>111</v>
      </c>
      <c r="K164" s="30" t="s">
        <v>120</v>
      </c>
      <c r="L164" s="30" t="s">
        <v>441</v>
      </c>
      <c r="M164" s="30">
        <v>0.6</v>
      </c>
      <c r="N164" s="30" t="s">
        <v>8</v>
      </c>
      <c r="O164" s="30" t="s">
        <v>35</v>
      </c>
      <c r="P164" s="30" t="s">
        <v>272</v>
      </c>
      <c r="Q164" s="30" t="s">
        <v>442</v>
      </c>
      <c r="R164" s="30">
        <v>89015</v>
      </c>
      <c r="S164" s="32">
        <v>42017</v>
      </c>
      <c r="T164" s="32">
        <v>42017</v>
      </c>
      <c r="U164" s="53">
        <v>-122.133</v>
      </c>
      <c r="V164" s="30">
        <v>10</v>
      </c>
      <c r="W164" s="30">
        <v>65.739999999999995</v>
      </c>
      <c r="X164" s="30">
        <v>88881</v>
      </c>
      <c r="Y164" s="30" t="s">
        <v>3217</v>
      </c>
      <c r="Z164" s="30">
        <v>185.8554408109143</v>
      </c>
    </row>
    <row r="165" spans="1:26" x14ac:dyDescent="0.2">
      <c r="A165" s="30">
        <v>576</v>
      </c>
      <c r="B165" s="30" t="s">
        <v>443</v>
      </c>
      <c r="C165" s="30" t="s">
        <v>23</v>
      </c>
      <c r="D165" s="30">
        <v>0.06</v>
      </c>
      <c r="E165" s="30">
        <v>4.4800000000000004</v>
      </c>
      <c r="F165" s="30">
        <v>49</v>
      </c>
      <c r="G165" s="30" t="s">
        <v>14</v>
      </c>
      <c r="H165" s="30" t="s">
        <v>70</v>
      </c>
      <c r="I165" s="30" t="s">
        <v>24</v>
      </c>
      <c r="J165" s="30" t="s">
        <v>71</v>
      </c>
      <c r="K165" s="30" t="s">
        <v>40</v>
      </c>
      <c r="L165" s="30" t="s">
        <v>444</v>
      </c>
      <c r="M165" s="30">
        <v>0.6</v>
      </c>
      <c r="N165" s="30" t="s">
        <v>8</v>
      </c>
      <c r="O165" s="30" t="s">
        <v>35</v>
      </c>
      <c r="P165" s="30" t="s">
        <v>66</v>
      </c>
      <c r="Q165" s="30" t="s">
        <v>445</v>
      </c>
      <c r="R165" s="30">
        <v>91767</v>
      </c>
      <c r="S165" s="32">
        <v>42017</v>
      </c>
      <c r="T165" s="32">
        <v>42021</v>
      </c>
      <c r="U165" s="53">
        <v>-566</v>
      </c>
      <c r="V165" s="30">
        <v>4</v>
      </c>
      <c r="W165" s="30">
        <v>32.6</v>
      </c>
      <c r="X165" s="30">
        <v>88645</v>
      </c>
      <c r="Y165" s="30" t="s">
        <v>3217</v>
      </c>
      <c r="Z165" s="30">
        <v>964.56451293494376</v>
      </c>
    </row>
    <row r="166" spans="1:26" x14ac:dyDescent="0.2">
      <c r="A166" s="30">
        <v>2369</v>
      </c>
      <c r="B166" s="30" t="s">
        <v>446</v>
      </c>
      <c r="C166" s="30" t="s">
        <v>23</v>
      </c>
      <c r="D166" s="30">
        <v>7.0000000000000007E-2</v>
      </c>
      <c r="E166" s="30">
        <v>5.98</v>
      </c>
      <c r="F166" s="30">
        <v>5.79</v>
      </c>
      <c r="G166" s="30" t="s">
        <v>14</v>
      </c>
      <c r="H166" s="30" t="s">
        <v>15</v>
      </c>
      <c r="I166" s="30" t="s">
        <v>24</v>
      </c>
      <c r="J166" s="30" t="s">
        <v>64</v>
      </c>
      <c r="K166" s="30" t="s">
        <v>49</v>
      </c>
      <c r="L166" s="30" t="s">
        <v>447</v>
      </c>
      <c r="M166" s="30">
        <v>0.36</v>
      </c>
      <c r="N166" s="30" t="s">
        <v>8</v>
      </c>
      <c r="O166" s="30" t="s">
        <v>9</v>
      </c>
      <c r="P166" s="30" t="s">
        <v>99</v>
      </c>
      <c r="Q166" s="30" t="s">
        <v>448</v>
      </c>
      <c r="R166" s="30">
        <v>33024</v>
      </c>
      <c r="S166" s="32">
        <v>42017</v>
      </c>
      <c r="T166" s="32">
        <v>42019</v>
      </c>
      <c r="U166" s="53">
        <v>-41.972700000000003</v>
      </c>
      <c r="V166" s="30">
        <v>13</v>
      </c>
      <c r="W166" s="30">
        <v>77.42</v>
      </c>
      <c r="X166" s="30">
        <v>90408</v>
      </c>
      <c r="Y166" s="30" t="s">
        <v>3215</v>
      </c>
      <c r="Z166" s="30">
        <v>76.557352750034312</v>
      </c>
    </row>
    <row r="167" spans="1:26" x14ac:dyDescent="0.2">
      <c r="A167" s="30">
        <v>3340</v>
      </c>
      <c r="B167" s="30" t="s">
        <v>449</v>
      </c>
      <c r="C167" s="30" t="s">
        <v>92</v>
      </c>
      <c r="D167" s="30">
        <v>0.08</v>
      </c>
      <c r="E167" s="30">
        <v>125.99</v>
      </c>
      <c r="F167" s="30">
        <v>4.2</v>
      </c>
      <c r="G167" s="30" t="s">
        <v>14</v>
      </c>
      <c r="H167" s="30" t="s">
        <v>15</v>
      </c>
      <c r="I167" s="30" t="s">
        <v>16</v>
      </c>
      <c r="J167" s="30" t="s">
        <v>111</v>
      </c>
      <c r="K167" s="30" t="s">
        <v>49</v>
      </c>
      <c r="L167" s="30" t="s">
        <v>450</v>
      </c>
      <c r="M167" s="30">
        <v>0.56999999999999995</v>
      </c>
      <c r="N167" s="30" t="s">
        <v>8</v>
      </c>
      <c r="O167" s="30" t="s">
        <v>35</v>
      </c>
      <c r="P167" s="30" t="s">
        <v>115</v>
      </c>
      <c r="Q167" s="30" t="s">
        <v>451</v>
      </c>
      <c r="R167" s="30">
        <v>97060</v>
      </c>
      <c r="S167" s="32">
        <v>42017</v>
      </c>
      <c r="T167" s="32">
        <v>42018</v>
      </c>
      <c r="U167" s="53">
        <v>989.81190000000004</v>
      </c>
      <c r="V167" s="30">
        <v>14</v>
      </c>
      <c r="W167" s="30">
        <v>1434.51</v>
      </c>
      <c r="X167" s="30">
        <v>85980</v>
      </c>
      <c r="Y167" s="30" t="s">
        <v>3217</v>
      </c>
      <c r="Z167" s="30">
        <v>1566.1321846151545</v>
      </c>
    </row>
    <row r="168" spans="1:26" x14ac:dyDescent="0.2">
      <c r="A168" s="30">
        <v>772</v>
      </c>
      <c r="B168" s="30" t="s">
        <v>452</v>
      </c>
      <c r="C168" s="30" t="s">
        <v>1</v>
      </c>
      <c r="D168" s="30">
        <v>0.08</v>
      </c>
      <c r="E168" s="30">
        <v>7.77</v>
      </c>
      <c r="F168" s="30">
        <v>9.23</v>
      </c>
      <c r="G168" s="30" t="s">
        <v>14</v>
      </c>
      <c r="H168" s="30" t="s">
        <v>3</v>
      </c>
      <c r="I168" s="30" t="s">
        <v>24</v>
      </c>
      <c r="J168" s="30" t="s">
        <v>71</v>
      </c>
      <c r="K168" s="30" t="s">
        <v>49</v>
      </c>
      <c r="L168" s="30" t="s">
        <v>453</v>
      </c>
      <c r="M168" s="30">
        <v>0.57999999999999996</v>
      </c>
      <c r="N168" s="30" t="s">
        <v>8</v>
      </c>
      <c r="O168" s="30" t="s">
        <v>87</v>
      </c>
      <c r="P168" s="30" t="s">
        <v>296</v>
      </c>
      <c r="Q168" s="30" t="s">
        <v>454</v>
      </c>
      <c r="R168" s="30">
        <v>18103</v>
      </c>
      <c r="S168" s="32">
        <v>42018</v>
      </c>
      <c r="T168" s="32">
        <v>42020</v>
      </c>
      <c r="U168" s="53">
        <v>-209.25</v>
      </c>
      <c r="V168" s="30">
        <v>7</v>
      </c>
      <c r="W168" s="30">
        <v>56.44</v>
      </c>
      <c r="X168" s="30">
        <v>88666</v>
      </c>
      <c r="Y168" s="30" t="s">
        <v>3218</v>
      </c>
      <c r="Z168" s="30">
        <v>412.34293005952338</v>
      </c>
    </row>
    <row r="169" spans="1:26" x14ac:dyDescent="0.2">
      <c r="A169" s="30">
        <v>772</v>
      </c>
      <c r="B169" s="30" t="s">
        <v>452</v>
      </c>
      <c r="C169" s="30" t="s">
        <v>1</v>
      </c>
      <c r="D169" s="30">
        <v>0.1</v>
      </c>
      <c r="E169" s="30">
        <v>18.97</v>
      </c>
      <c r="F169" s="30">
        <v>9.5399999999999991</v>
      </c>
      <c r="G169" s="30" t="s">
        <v>63</v>
      </c>
      <c r="H169" s="30" t="s">
        <v>3</v>
      </c>
      <c r="I169" s="30" t="s">
        <v>24</v>
      </c>
      <c r="J169" s="30" t="s">
        <v>64</v>
      </c>
      <c r="K169" s="30" t="s">
        <v>49</v>
      </c>
      <c r="L169" s="30" t="s">
        <v>455</v>
      </c>
      <c r="M169" s="30">
        <v>0.37</v>
      </c>
      <c r="N169" s="30" t="s">
        <v>8</v>
      </c>
      <c r="O169" s="30" t="s">
        <v>87</v>
      </c>
      <c r="P169" s="30" t="s">
        <v>296</v>
      </c>
      <c r="Q169" s="30" t="s">
        <v>454</v>
      </c>
      <c r="R169" s="30">
        <v>18103</v>
      </c>
      <c r="S169" s="32">
        <v>42018</v>
      </c>
      <c r="T169" s="32">
        <v>42020</v>
      </c>
      <c r="U169" s="53">
        <v>-9.1636000000000006</v>
      </c>
      <c r="V169" s="30">
        <v>3</v>
      </c>
      <c r="W169" s="30">
        <v>56.73</v>
      </c>
      <c r="X169" s="30">
        <v>88666</v>
      </c>
      <c r="Y169" s="30" t="s">
        <v>3218</v>
      </c>
      <c r="Z169" s="30">
        <v>390.91503861105195</v>
      </c>
    </row>
    <row r="170" spans="1:26" x14ac:dyDescent="0.2">
      <c r="A170" s="30">
        <v>1636</v>
      </c>
      <c r="B170" s="30" t="s">
        <v>404</v>
      </c>
      <c r="C170" s="30" t="s">
        <v>1</v>
      </c>
      <c r="D170" s="30">
        <v>0.08</v>
      </c>
      <c r="E170" s="30">
        <v>115.99</v>
      </c>
      <c r="F170" s="30">
        <v>56.14</v>
      </c>
      <c r="G170" s="30" t="s">
        <v>2</v>
      </c>
      <c r="H170" s="30" t="s">
        <v>47</v>
      </c>
      <c r="I170" s="30" t="s">
        <v>16</v>
      </c>
      <c r="J170" s="30" t="s">
        <v>32</v>
      </c>
      <c r="K170" s="30" t="s">
        <v>33</v>
      </c>
      <c r="L170" s="30" t="s">
        <v>456</v>
      </c>
      <c r="M170" s="30">
        <v>0.4</v>
      </c>
      <c r="N170" s="30" t="s">
        <v>8</v>
      </c>
      <c r="O170" s="30" t="s">
        <v>35</v>
      </c>
      <c r="P170" s="30" t="s">
        <v>66</v>
      </c>
      <c r="Q170" s="30" t="s">
        <v>406</v>
      </c>
      <c r="R170" s="30">
        <v>93905</v>
      </c>
      <c r="S170" s="32">
        <v>42018</v>
      </c>
      <c r="T170" s="32">
        <v>42020</v>
      </c>
      <c r="U170" s="53">
        <v>-272.860884</v>
      </c>
      <c r="V170" s="30">
        <v>5</v>
      </c>
      <c r="W170" s="30">
        <v>562.92999999999995</v>
      </c>
      <c r="X170" s="30">
        <v>89704</v>
      </c>
      <c r="Y170" s="30" t="s">
        <v>3217</v>
      </c>
      <c r="Z170" s="30">
        <v>2069.1326947082653</v>
      </c>
    </row>
    <row r="171" spans="1:26" x14ac:dyDescent="0.2">
      <c r="A171" s="30">
        <v>1636</v>
      </c>
      <c r="B171" s="30" t="s">
        <v>404</v>
      </c>
      <c r="C171" s="30" t="s">
        <v>1</v>
      </c>
      <c r="D171" s="30">
        <v>0.08</v>
      </c>
      <c r="E171" s="30">
        <v>4.28</v>
      </c>
      <c r="F171" s="30">
        <v>0.94</v>
      </c>
      <c r="G171" s="30" t="s">
        <v>14</v>
      </c>
      <c r="H171" s="30" t="s">
        <v>47</v>
      </c>
      <c r="I171" s="30" t="s">
        <v>24</v>
      </c>
      <c r="J171" s="30" t="s">
        <v>25</v>
      </c>
      <c r="K171" s="30" t="s">
        <v>26</v>
      </c>
      <c r="L171" s="30" t="s">
        <v>457</v>
      </c>
      <c r="M171" s="30">
        <v>0.56000000000000005</v>
      </c>
      <c r="N171" s="30" t="s">
        <v>8</v>
      </c>
      <c r="O171" s="30" t="s">
        <v>35</v>
      </c>
      <c r="P171" s="30" t="s">
        <v>66</v>
      </c>
      <c r="Q171" s="30" t="s">
        <v>406</v>
      </c>
      <c r="R171" s="30">
        <v>93905</v>
      </c>
      <c r="S171" s="32">
        <v>42018</v>
      </c>
      <c r="T171" s="32">
        <v>42021</v>
      </c>
      <c r="U171" s="53">
        <v>10.5792</v>
      </c>
      <c r="V171" s="30">
        <v>7</v>
      </c>
      <c r="W171" s="30">
        <v>29.18</v>
      </c>
      <c r="X171" s="30">
        <v>89704</v>
      </c>
      <c r="Y171" s="30" t="s">
        <v>3217</v>
      </c>
      <c r="Z171" s="30">
        <v>420.24076771028791</v>
      </c>
    </row>
    <row r="172" spans="1:26" x14ac:dyDescent="0.2">
      <c r="A172" s="30">
        <v>463</v>
      </c>
      <c r="B172" s="30" t="s">
        <v>458</v>
      </c>
      <c r="C172" s="30" t="s">
        <v>23</v>
      </c>
      <c r="D172" s="30">
        <v>7.0000000000000007E-2</v>
      </c>
      <c r="E172" s="30">
        <v>165.2</v>
      </c>
      <c r="F172" s="30">
        <v>19.989999999999998</v>
      </c>
      <c r="G172" s="30" t="s">
        <v>14</v>
      </c>
      <c r="H172" s="30" t="s">
        <v>3</v>
      </c>
      <c r="I172" s="30" t="s">
        <v>24</v>
      </c>
      <c r="J172" s="30" t="s">
        <v>54</v>
      </c>
      <c r="K172" s="30" t="s">
        <v>49</v>
      </c>
      <c r="L172" s="30" t="s">
        <v>459</v>
      </c>
      <c r="M172" s="30">
        <v>0.59</v>
      </c>
      <c r="N172" s="30" t="s">
        <v>8</v>
      </c>
      <c r="O172" s="30" t="s">
        <v>35</v>
      </c>
      <c r="P172" s="30" t="s">
        <v>66</v>
      </c>
      <c r="Q172" s="30" t="s">
        <v>460</v>
      </c>
      <c r="R172" s="30">
        <v>90069</v>
      </c>
      <c r="S172" s="32">
        <v>42018</v>
      </c>
      <c r="T172" s="32">
        <v>42020</v>
      </c>
      <c r="U172" s="53">
        <v>521.69000000000005</v>
      </c>
      <c r="V172" s="30">
        <v>7</v>
      </c>
      <c r="W172" s="30">
        <v>1081.54</v>
      </c>
      <c r="X172" s="30">
        <v>88061</v>
      </c>
      <c r="Y172" s="30" t="s">
        <v>3217</v>
      </c>
      <c r="Z172" s="30">
        <v>1756.1768085503829</v>
      </c>
    </row>
    <row r="173" spans="1:26" x14ac:dyDescent="0.2">
      <c r="A173" s="30">
        <v>3064</v>
      </c>
      <c r="B173" s="30" t="s">
        <v>461</v>
      </c>
      <c r="C173" s="30" t="s">
        <v>23</v>
      </c>
      <c r="D173" s="30">
        <v>0.03</v>
      </c>
      <c r="E173" s="30">
        <v>6.45</v>
      </c>
      <c r="F173" s="30">
        <v>1.34</v>
      </c>
      <c r="G173" s="30" t="s">
        <v>14</v>
      </c>
      <c r="H173" s="30" t="s">
        <v>15</v>
      </c>
      <c r="I173" s="30" t="s">
        <v>24</v>
      </c>
      <c r="J173" s="30" t="s">
        <v>64</v>
      </c>
      <c r="K173" s="30" t="s">
        <v>26</v>
      </c>
      <c r="L173" s="30" t="s">
        <v>462</v>
      </c>
      <c r="M173" s="30">
        <v>0.36</v>
      </c>
      <c r="N173" s="30" t="s">
        <v>8</v>
      </c>
      <c r="O173" s="30" t="s">
        <v>35</v>
      </c>
      <c r="P173" s="30" t="s">
        <v>42</v>
      </c>
      <c r="Q173" s="30" t="s">
        <v>463</v>
      </c>
      <c r="R173" s="30">
        <v>98503</v>
      </c>
      <c r="S173" s="32">
        <v>42018</v>
      </c>
      <c r="T173" s="32">
        <v>42023</v>
      </c>
      <c r="U173" s="53">
        <v>39.129899999999999</v>
      </c>
      <c r="V173" s="30">
        <v>9</v>
      </c>
      <c r="W173" s="30">
        <v>56.71</v>
      </c>
      <c r="X173" s="30">
        <v>88448</v>
      </c>
      <c r="Y173" s="30" t="s">
        <v>3217</v>
      </c>
      <c r="Z173" s="30">
        <v>64.519564533803333</v>
      </c>
    </row>
    <row r="174" spans="1:26" x14ac:dyDescent="0.2">
      <c r="A174" s="30">
        <v>3148</v>
      </c>
      <c r="B174" s="30" t="s">
        <v>464</v>
      </c>
      <c r="C174" s="30" t="s">
        <v>92</v>
      </c>
      <c r="D174" s="30">
        <v>0.06</v>
      </c>
      <c r="E174" s="30">
        <v>19.989999999999998</v>
      </c>
      <c r="F174" s="30">
        <v>11.17</v>
      </c>
      <c r="G174" s="30" t="s">
        <v>14</v>
      </c>
      <c r="H174" s="30" t="s">
        <v>70</v>
      </c>
      <c r="I174" s="30" t="s">
        <v>4</v>
      </c>
      <c r="J174" s="30" t="s">
        <v>102</v>
      </c>
      <c r="K174" s="30" t="s">
        <v>40</v>
      </c>
      <c r="L174" s="30" t="s">
        <v>465</v>
      </c>
      <c r="M174" s="30">
        <v>0.6</v>
      </c>
      <c r="N174" s="30" t="s">
        <v>8</v>
      </c>
      <c r="O174" s="30" t="s">
        <v>35</v>
      </c>
      <c r="P174" s="30" t="s">
        <v>466</v>
      </c>
      <c r="Q174" s="30" t="s">
        <v>467</v>
      </c>
      <c r="R174" s="30">
        <v>83854</v>
      </c>
      <c r="S174" s="32">
        <v>42018</v>
      </c>
      <c r="T174" s="32">
        <v>42018</v>
      </c>
      <c r="U174" s="53">
        <v>-66.823599999999999</v>
      </c>
      <c r="V174" s="30">
        <v>7</v>
      </c>
      <c r="W174" s="30">
        <v>139.49</v>
      </c>
      <c r="X174" s="30">
        <v>89716</v>
      </c>
      <c r="Y174" s="30" t="s">
        <v>3217</v>
      </c>
      <c r="Z174" s="30">
        <v>411.7279098411401</v>
      </c>
    </row>
    <row r="175" spans="1:26" x14ac:dyDescent="0.2">
      <c r="A175" s="30">
        <v>3149</v>
      </c>
      <c r="B175" s="30" t="s">
        <v>468</v>
      </c>
      <c r="C175" s="30" t="s">
        <v>92</v>
      </c>
      <c r="D175" s="30">
        <v>0.06</v>
      </c>
      <c r="E175" s="30">
        <v>320.98</v>
      </c>
      <c r="F175" s="30">
        <v>58.95</v>
      </c>
      <c r="G175" s="30" t="s">
        <v>2</v>
      </c>
      <c r="H175" s="30" t="s">
        <v>70</v>
      </c>
      <c r="I175" s="30" t="s">
        <v>4</v>
      </c>
      <c r="J175" s="30" t="s">
        <v>85</v>
      </c>
      <c r="K175" s="30" t="s">
        <v>33</v>
      </c>
      <c r="L175" s="30" t="s">
        <v>469</v>
      </c>
      <c r="M175" s="30">
        <v>0.56999999999999995</v>
      </c>
      <c r="N175" s="30" t="s">
        <v>8</v>
      </c>
      <c r="O175" s="30" t="s">
        <v>35</v>
      </c>
      <c r="P175" s="30" t="s">
        <v>466</v>
      </c>
      <c r="Q175" s="30" t="s">
        <v>470</v>
      </c>
      <c r="R175" s="30">
        <v>83440</v>
      </c>
      <c r="S175" s="32">
        <v>42018</v>
      </c>
      <c r="T175" s="32">
        <v>42020</v>
      </c>
      <c r="U175" s="53">
        <v>971.62199999999996</v>
      </c>
      <c r="V175" s="30">
        <v>6</v>
      </c>
      <c r="W175" s="30">
        <v>1952.43</v>
      </c>
      <c r="X175" s="30">
        <v>89716</v>
      </c>
      <c r="Y175" s="30" t="s">
        <v>3217</v>
      </c>
      <c r="Z175" s="30">
        <v>3910.2822185144205</v>
      </c>
    </row>
    <row r="176" spans="1:26" x14ac:dyDescent="0.2">
      <c r="A176" s="30">
        <v>2820</v>
      </c>
      <c r="B176" s="30" t="s">
        <v>471</v>
      </c>
      <c r="C176" s="30" t="s">
        <v>46</v>
      </c>
      <c r="D176" s="30">
        <v>0.1</v>
      </c>
      <c r="E176" s="30">
        <v>22.01</v>
      </c>
      <c r="F176" s="30">
        <v>5.53</v>
      </c>
      <c r="G176" s="30" t="s">
        <v>14</v>
      </c>
      <c r="H176" s="30" t="s">
        <v>47</v>
      </c>
      <c r="I176" s="30" t="s">
        <v>24</v>
      </c>
      <c r="J176" s="30" t="s">
        <v>25</v>
      </c>
      <c r="K176" s="30" t="s">
        <v>18</v>
      </c>
      <c r="L176" s="30" t="s">
        <v>472</v>
      </c>
      <c r="M176" s="30">
        <v>0.59</v>
      </c>
      <c r="N176" s="30" t="s">
        <v>8</v>
      </c>
      <c r="O176" s="30" t="s">
        <v>28</v>
      </c>
      <c r="P176" s="30" t="s">
        <v>56</v>
      </c>
      <c r="Q176" s="30" t="s">
        <v>473</v>
      </c>
      <c r="R176" s="30">
        <v>63129</v>
      </c>
      <c r="S176" s="32">
        <v>42018</v>
      </c>
      <c r="T176" s="32">
        <v>42019</v>
      </c>
      <c r="U176" s="53">
        <v>31.59</v>
      </c>
      <c r="V176" s="30">
        <v>14</v>
      </c>
      <c r="W176" s="30">
        <v>281.75</v>
      </c>
      <c r="X176" s="30">
        <v>87900</v>
      </c>
      <c r="Y176" s="30" t="s">
        <v>3216</v>
      </c>
      <c r="Z176" s="30">
        <v>546.90889159260598</v>
      </c>
    </row>
    <row r="177" spans="1:26" x14ac:dyDescent="0.2">
      <c r="A177" s="30">
        <v>3225</v>
      </c>
      <c r="B177" s="30" t="s">
        <v>474</v>
      </c>
      <c r="C177" s="30" t="s">
        <v>46</v>
      </c>
      <c r="D177" s="30">
        <v>0.1</v>
      </c>
      <c r="E177" s="30">
        <v>208.16</v>
      </c>
      <c r="F177" s="30">
        <v>68.02</v>
      </c>
      <c r="G177" s="30" t="s">
        <v>2</v>
      </c>
      <c r="H177" s="30" t="s">
        <v>3</v>
      </c>
      <c r="I177" s="30" t="s">
        <v>24</v>
      </c>
      <c r="J177" s="30" t="s">
        <v>71</v>
      </c>
      <c r="K177" s="30" t="s">
        <v>33</v>
      </c>
      <c r="L177" s="30" t="s">
        <v>475</v>
      </c>
      <c r="M177" s="30">
        <v>0.57999999999999996</v>
      </c>
      <c r="N177" s="30" t="s">
        <v>8</v>
      </c>
      <c r="O177" s="30" t="s">
        <v>9</v>
      </c>
      <c r="P177" s="30" t="s">
        <v>376</v>
      </c>
      <c r="Q177" s="30" t="s">
        <v>476</v>
      </c>
      <c r="R177" s="30">
        <v>38138</v>
      </c>
      <c r="S177" s="32">
        <v>42018</v>
      </c>
      <c r="T177" s="32">
        <v>42018</v>
      </c>
      <c r="U177" s="53">
        <v>-137.52199999999999</v>
      </c>
      <c r="V177" s="30">
        <v>4</v>
      </c>
      <c r="W177" s="30">
        <v>768.81</v>
      </c>
      <c r="X177" s="30">
        <v>86507</v>
      </c>
      <c r="Y177" s="30" t="s">
        <v>3215</v>
      </c>
      <c r="Z177" s="30">
        <v>2832.8020010843979</v>
      </c>
    </row>
    <row r="178" spans="1:26" x14ac:dyDescent="0.2">
      <c r="A178" s="30">
        <v>3226</v>
      </c>
      <c r="B178" s="30" t="s">
        <v>477</v>
      </c>
      <c r="C178" s="30" t="s">
        <v>46</v>
      </c>
      <c r="D178" s="30">
        <v>7.0000000000000007E-2</v>
      </c>
      <c r="E178" s="30">
        <v>90.48</v>
      </c>
      <c r="F178" s="30">
        <v>19.989999999999998</v>
      </c>
      <c r="G178" s="30" t="s">
        <v>14</v>
      </c>
      <c r="H178" s="30" t="s">
        <v>3</v>
      </c>
      <c r="I178" s="30" t="s">
        <v>24</v>
      </c>
      <c r="J178" s="30" t="s">
        <v>321</v>
      </c>
      <c r="K178" s="30" t="s">
        <v>49</v>
      </c>
      <c r="L178" s="30" t="s">
        <v>478</v>
      </c>
      <c r="M178" s="30">
        <v>0.4</v>
      </c>
      <c r="N178" s="30" t="s">
        <v>8</v>
      </c>
      <c r="O178" s="30" t="s">
        <v>9</v>
      </c>
      <c r="P178" s="30" t="s">
        <v>376</v>
      </c>
      <c r="Q178" s="30" t="s">
        <v>479</v>
      </c>
      <c r="R178" s="30">
        <v>37075</v>
      </c>
      <c r="S178" s="32">
        <v>42018</v>
      </c>
      <c r="T178" s="32">
        <v>42019</v>
      </c>
      <c r="U178" s="53">
        <v>-11.816000000000001</v>
      </c>
      <c r="V178" s="30">
        <v>2</v>
      </c>
      <c r="W178" s="30">
        <v>183.39</v>
      </c>
      <c r="X178" s="30">
        <v>86507</v>
      </c>
      <c r="Y178" s="30" t="s">
        <v>3215</v>
      </c>
      <c r="Z178" s="30">
        <v>939.07801408334797</v>
      </c>
    </row>
    <row r="179" spans="1:26" x14ac:dyDescent="0.2">
      <c r="A179" s="30">
        <v>3226</v>
      </c>
      <c r="B179" s="30" t="s">
        <v>477</v>
      </c>
      <c r="C179" s="30" t="s">
        <v>46</v>
      </c>
      <c r="D179" s="30">
        <v>0.01</v>
      </c>
      <c r="E179" s="30">
        <v>9.48</v>
      </c>
      <c r="F179" s="30">
        <v>7.29</v>
      </c>
      <c r="G179" s="30" t="s">
        <v>63</v>
      </c>
      <c r="H179" s="30" t="s">
        <v>3</v>
      </c>
      <c r="I179" s="30" t="s">
        <v>4</v>
      </c>
      <c r="J179" s="30" t="s">
        <v>102</v>
      </c>
      <c r="K179" s="30" t="s">
        <v>18</v>
      </c>
      <c r="L179" s="30" t="s">
        <v>480</v>
      </c>
      <c r="M179" s="30">
        <v>0.45</v>
      </c>
      <c r="N179" s="30" t="s">
        <v>8</v>
      </c>
      <c r="O179" s="30" t="s">
        <v>9</v>
      </c>
      <c r="P179" s="30" t="s">
        <v>376</v>
      </c>
      <c r="Q179" s="30" t="s">
        <v>479</v>
      </c>
      <c r="R179" s="30">
        <v>37075</v>
      </c>
      <c r="S179" s="32">
        <v>42018</v>
      </c>
      <c r="T179" s="32">
        <v>42020</v>
      </c>
      <c r="U179" s="53">
        <v>238.93379999999999</v>
      </c>
      <c r="V179" s="30">
        <v>1</v>
      </c>
      <c r="W179" s="30">
        <v>12.9</v>
      </c>
      <c r="X179" s="30">
        <v>86507</v>
      </c>
      <c r="Y179" s="30" t="s">
        <v>3215</v>
      </c>
      <c r="Z179" s="30">
        <v>590.0389950061367</v>
      </c>
    </row>
    <row r="180" spans="1:26" x14ac:dyDescent="0.2">
      <c r="A180" s="30">
        <v>3226</v>
      </c>
      <c r="B180" s="30" t="s">
        <v>477</v>
      </c>
      <c r="C180" s="30" t="s">
        <v>46</v>
      </c>
      <c r="D180" s="30">
        <v>0.02</v>
      </c>
      <c r="E180" s="30">
        <v>4.28</v>
      </c>
      <c r="F180" s="30">
        <v>0.94</v>
      </c>
      <c r="G180" s="30" t="s">
        <v>14</v>
      </c>
      <c r="H180" s="30" t="s">
        <v>3</v>
      </c>
      <c r="I180" s="30" t="s">
        <v>24</v>
      </c>
      <c r="J180" s="30" t="s">
        <v>25</v>
      </c>
      <c r="K180" s="30" t="s">
        <v>26</v>
      </c>
      <c r="L180" s="30" t="s">
        <v>457</v>
      </c>
      <c r="M180" s="30">
        <v>0.56000000000000005</v>
      </c>
      <c r="N180" s="30" t="s">
        <v>8</v>
      </c>
      <c r="O180" s="30" t="s">
        <v>9</v>
      </c>
      <c r="P180" s="30" t="s">
        <v>376</v>
      </c>
      <c r="Q180" s="30" t="s">
        <v>479</v>
      </c>
      <c r="R180" s="30">
        <v>37075</v>
      </c>
      <c r="S180" s="32">
        <v>42018</v>
      </c>
      <c r="T180" s="32">
        <v>42019</v>
      </c>
      <c r="U180" s="53">
        <v>-105.126</v>
      </c>
      <c r="V180" s="30">
        <v>4</v>
      </c>
      <c r="W180" s="30">
        <v>17.89</v>
      </c>
      <c r="X180" s="30">
        <v>86507</v>
      </c>
      <c r="Y180" s="30" t="s">
        <v>3215</v>
      </c>
      <c r="Z180" s="30">
        <v>212.94827717284537</v>
      </c>
    </row>
    <row r="181" spans="1:26" x14ac:dyDescent="0.2">
      <c r="A181" s="30">
        <v>152</v>
      </c>
      <c r="B181" s="30" t="s">
        <v>481</v>
      </c>
      <c r="C181" s="30" t="s">
        <v>1</v>
      </c>
      <c r="D181" s="30">
        <v>0.09</v>
      </c>
      <c r="E181" s="30">
        <v>2.88</v>
      </c>
      <c r="F181" s="30">
        <v>0.7</v>
      </c>
      <c r="G181" s="30" t="s">
        <v>14</v>
      </c>
      <c r="H181" s="30" t="s">
        <v>15</v>
      </c>
      <c r="I181" s="30" t="s">
        <v>24</v>
      </c>
      <c r="J181" s="30" t="s">
        <v>25</v>
      </c>
      <c r="K181" s="30" t="s">
        <v>26</v>
      </c>
      <c r="L181" s="30" t="s">
        <v>482</v>
      </c>
      <c r="M181" s="30">
        <v>0.56000000000000005</v>
      </c>
      <c r="N181" s="30" t="s">
        <v>8</v>
      </c>
      <c r="O181" s="30" t="s">
        <v>9</v>
      </c>
      <c r="P181" s="30" t="s">
        <v>376</v>
      </c>
      <c r="Q181" s="30" t="s">
        <v>483</v>
      </c>
      <c r="R181" s="30">
        <v>37918</v>
      </c>
      <c r="S181" s="32">
        <v>42019</v>
      </c>
      <c r="T181" s="32">
        <v>42020</v>
      </c>
      <c r="U181" s="53">
        <v>-172.71799999999999</v>
      </c>
      <c r="V181" s="30">
        <v>2</v>
      </c>
      <c r="W181" s="30">
        <v>5.5</v>
      </c>
      <c r="X181" s="30">
        <v>89520</v>
      </c>
      <c r="Y181" s="30" t="s">
        <v>3215</v>
      </c>
      <c r="Z181" s="30">
        <v>155.5365846866593</v>
      </c>
    </row>
    <row r="182" spans="1:26" x14ac:dyDescent="0.2">
      <c r="A182" s="30">
        <v>2791</v>
      </c>
      <c r="B182" s="30" t="s">
        <v>484</v>
      </c>
      <c r="C182" s="30" t="s">
        <v>1</v>
      </c>
      <c r="D182" s="30">
        <v>0.09</v>
      </c>
      <c r="E182" s="30">
        <v>2.88</v>
      </c>
      <c r="F182" s="30">
        <v>0.7</v>
      </c>
      <c r="G182" s="30" t="s">
        <v>14</v>
      </c>
      <c r="H182" s="30" t="s">
        <v>70</v>
      </c>
      <c r="I182" s="30" t="s">
        <v>24</v>
      </c>
      <c r="J182" s="30" t="s">
        <v>25</v>
      </c>
      <c r="K182" s="30" t="s">
        <v>26</v>
      </c>
      <c r="L182" s="30" t="s">
        <v>485</v>
      </c>
      <c r="M182" s="30">
        <v>0.56000000000000005</v>
      </c>
      <c r="N182" s="30" t="s">
        <v>8</v>
      </c>
      <c r="O182" s="30" t="s">
        <v>28</v>
      </c>
      <c r="P182" s="30" t="s">
        <v>265</v>
      </c>
      <c r="Q182" s="30" t="s">
        <v>486</v>
      </c>
      <c r="R182" s="30">
        <v>48071</v>
      </c>
      <c r="S182" s="32">
        <v>42019</v>
      </c>
      <c r="T182" s="32">
        <v>42019</v>
      </c>
      <c r="U182" s="53">
        <v>4.8499999999999996</v>
      </c>
      <c r="V182" s="30">
        <v>7</v>
      </c>
      <c r="W182" s="30">
        <v>19.29</v>
      </c>
      <c r="X182" s="30">
        <v>88758</v>
      </c>
      <c r="Y182" s="30" t="s">
        <v>3216</v>
      </c>
      <c r="Z182" s="30">
        <v>366.30652476131468</v>
      </c>
    </row>
    <row r="183" spans="1:26" x14ac:dyDescent="0.2">
      <c r="A183" s="30">
        <v>428</v>
      </c>
      <c r="B183" s="30" t="s">
        <v>487</v>
      </c>
      <c r="C183" s="30" t="s">
        <v>13</v>
      </c>
      <c r="D183" s="30">
        <v>0.02</v>
      </c>
      <c r="E183" s="30">
        <v>15.28</v>
      </c>
      <c r="F183" s="30">
        <v>1.99</v>
      </c>
      <c r="G183" s="30" t="s">
        <v>14</v>
      </c>
      <c r="H183" s="30" t="s">
        <v>70</v>
      </c>
      <c r="I183" s="30" t="s">
        <v>16</v>
      </c>
      <c r="J183" s="30" t="s">
        <v>17</v>
      </c>
      <c r="K183" s="30" t="s">
        <v>18</v>
      </c>
      <c r="L183" s="30" t="s">
        <v>488</v>
      </c>
      <c r="M183" s="30">
        <v>0.42</v>
      </c>
      <c r="N183" s="30" t="s">
        <v>8</v>
      </c>
      <c r="O183" s="30" t="s">
        <v>35</v>
      </c>
      <c r="P183" s="30" t="s">
        <v>272</v>
      </c>
      <c r="Q183" s="30" t="s">
        <v>489</v>
      </c>
      <c r="R183" s="30">
        <v>89701</v>
      </c>
      <c r="S183" s="32">
        <v>42019</v>
      </c>
      <c r="T183" s="32">
        <v>42020</v>
      </c>
      <c r="U183" s="53">
        <v>163.1574</v>
      </c>
      <c r="V183" s="30">
        <v>15</v>
      </c>
      <c r="W183" s="30">
        <v>236.46</v>
      </c>
      <c r="X183" s="30">
        <v>88479</v>
      </c>
      <c r="Y183" s="30" t="s">
        <v>3217</v>
      </c>
      <c r="Z183" s="30">
        <v>240.31680552460736</v>
      </c>
    </row>
    <row r="184" spans="1:26" x14ac:dyDescent="0.2">
      <c r="A184" s="30">
        <v>428</v>
      </c>
      <c r="B184" s="30" t="s">
        <v>487</v>
      </c>
      <c r="C184" s="30" t="s">
        <v>13</v>
      </c>
      <c r="D184" s="30">
        <v>0</v>
      </c>
      <c r="E184" s="30">
        <v>85.99</v>
      </c>
      <c r="F184" s="30">
        <v>3.3</v>
      </c>
      <c r="G184" s="30" t="s">
        <v>14</v>
      </c>
      <c r="H184" s="30" t="s">
        <v>70</v>
      </c>
      <c r="I184" s="30" t="s">
        <v>16</v>
      </c>
      <c r="J184" s="30" t="s">
        <v>111</v>
      </c>
      <c r="K184" s="30" t="s">
        <v>18</v>
      </c>
      <c r="L184" s="30" t="s">
        <v>490</v>
      </c>
      <c r="M184" s="30">
        <v>0.37</v>
      </c>
      <c r="N184" s="30" t="s">
        <v>8</v>
      </c>
      <c r="O184" s="30" t="s">
        <v>35</v>
      </c>
      <c r="P184" s="30" t="s">
        <v>272</v>
      </c>
      <c r="Q184" s="30" t="s">
        <v>489</v>
      </c>
      <c r="R184" s="30">
        <v>89701</v>
      </c>
      <c r="S184" s="32">
        <v>42019</v>
      </c>
      <c r="T184" s="32">
        <v>42020</v>
      </c>
      <c r="U184" s="53">
        <v>-302.22500000000002</v>
      </c>
      <c r="V184" s="30">
        <v>1</v>
      </c>
      <c r="W184" s="30">
        <v>73.819999999999993</v>
      </c>
      <c r="X184" s="30">
        <v>88479</v>
      </c>
      <c r="Y184" s="30" t="s">
        <v>3217</v>
      </c>
      <c r="Z184" s="30">
        <v>-6.8347692195462457</v>
      </c>
    </row>
    <row r="185" spans="1:26" x14ac:dyDescent="0.2">
      <c r="A185" s="30">
        <v>1212</v>
      </c>
      <c r="B185" s="30" t="s">
        <v>491</v>
      </c>
      <c r="C185" s="30" t="s">
        <v>13</v>
      </c>
      <c r="D185" s="30">
        <v>0.08</v>
      </c>
      <c r="E185" s="30">
        <v>4.91</v>
      </c>
      <c r="F185" s="30">
        <v>4.97</v>
      </c>
      <c r="G185" s="30" t="s">
        <v>14</v>
      </c>
      <c r="H185" s="30" t="s">
        <v>70</v>
      </c>
      <c r="I185" s="30" t="s">
        <v>24</v>
      </c>
      <c r="J185" s="30" t="s">
        <v>48</v>
      </c>
      <c r="K185" s="30" t="s">
        <v>49</v>
      </c>
      <c r="L185" s="30" t="s">
        <v>492</v>
      </c>
      <c r="M185" s="30">
        <v>0.38</v>
      </c>
      <c r="N185" s="30" t="s">
        <v>8</v>
      </c>
      <c r="O185" s="30" t="s">
        <v>28</v>
      </c>
      <c r="P185" s="30" t="s">
        <v>29</v>
      </c>
      <c r="Q185" s="30" t="s">
        <v>493</v>
      </c>
      <c r="R185" s="30">
        <v>46404</v>
      </c>
      <c r="S185" s="32">
        <v>42019</v>
      </c>
      <c r="T185" s="32">
        <v>42020</v>
      </c>
      <c r="U185" s="53">
        <v>-99.762500000000003</v>
      </c>
      <c r="V185" s="30">
        <v>12</v>
      </c>
      <c r="W185" s="30">
        <v>58.95</v>
      </c>
      <c r="X185" s="30">
        <v>88600</v>
      </c>
      <c r="Y185" s="30" t="s">
        <v>3216</v>
      </c>
      <c r="Z185" s="30">
        <v>-51.943406652669466</v>
      </c>
    </row>
    <row r="186" spans="1:26" x14ac:dyDescent="0.2">
      <c r="A186" s="30">
        <v>1212</v>
      </c>
      <c r="B186" s="30" t="s">
        <v>491</v>
      </c>
      <c r="C186" s="30" t="s">
        <v>13</v>
      </c>
      <c r="D186" s="30">
        <v>0.01</v>
      </c>
      <c r="E186" s="30">
        <v>3174.835</v>
      </c>
      <c r="F186" s="30">
        <v>24.49</v>
      </c>
      <c r="G186" s="30" t="s">
        <v>14</v>
      </c>
      <c r="H186" s="30" t="s">
        <v>70</v>
      </c>
      <c r="I186" s="30" t="s">
        <v>16</v>
      </c>
      <c r="J186" s="30" t="s">
        <v>39</v>
      </c>
      <c r="K186" s="30" t="s">
        <v>40</v>
      </c>
      <c r="L186" s="30" t="s">
        <v>494</v>
      </c>
      <c r="M186" s="30">
        <v>0.37</v>
      </c>
      <c r="N186" s="30" t="s">
        <v>8</v>
      </c>
      <c r="O186" s="30" t="s">
        <v>28</v>
      </c>
      <c r="P186" s="30" t="s">
        <v>29</v>
      </c>
      <c r="Q186" s="30" t="s">
        <v>493</v>
      </c>
      <c r="R186" s="30">
        <v>46404</v>
      </c>
      <c r="S186" s="32">
        <v>42019</v>
      </c>
      <c r="T186" s="32">
        <v>42020</v>
      </c>
      <c r="U186" s="53">
        <v>-3061.82</v>
      </c>
      <c r="V186" s="30">
        <v>1</v>
      </c>
      <c r="W186" s="30">
        <v>3672.89</v>
      </c>
      <c r="X186" s="30">
        <v>88600</v>
      </c>
      <c r="Y186" s="30" t="s">
        <v>3216</v>
      </c>
      <c r="Z186" s="30">
        <v>8442.9997953103266</v>
      </c>
    </row>
    <row r="187" spans="1:26" x14ac:dyDescent="0.2">
      <c r="A187" s="30">
        <v>1213</v>
      </c>
      <c r="B187" s="30" t="s">
        <v>495</v>
      </c>
      <c r="C187" s="30" t="s">
        <v>13</v>
      </c>
      <c r="D187" s="30">
        <v>0.03</v>
      </c>
      <c r="E187" s="30">
        <v>5.84</v>
      </c>
      <c r="F187" s="30">
        <v>1.2</v>
      </c>
      <c r="G187" s="30" t="s">
        <v>14</v>
      </c>
      <c r="H187" s="30" t="s">
        <v>70</v>
      </c>
      <c r="I187" s="30" t="s">
        <v>24</v>
      </c>
      <c r="J187" s="30" t="s">
        <v>25</v>
      </c>
      <c r="K187" s="30" t="s">
        <v>26</v>
      </c>
      <c r="L187" s="30" t="s">
        <v>44</v>
      </c>
      <c r="M187" s="30">
        <v>0.55000000000000004</v>
      </c>
      <c r="N187" s="30" t="s">
        <v>8</v>
      </c>
      <c r="O187" s="30" t="s">
        <v>28</v>
      </c>
      <c r="P187" s="30" t="s">
        <v>29</v>
      </c>
      <c r="Q187" s="30" t="s">
        <v>496</v>
      </c>
      <c r="R187" s="30">
        <v>46530</v>
      </c>
      <c r="S187" s="32">
        <v>42019</v>
      </c>
      <c r="T187" s="32">
        <v>42021</v>
      </c>
      <c r="U187" s="53">
        <v>-0.01</v>
      </c>
      <c r="V187" s="30">
        <v>2</v>
      </c>
      <c r="W187" s="30">
        <v>11.74</v>
      </c>
      <c r="X187" s="30">
        <v>88600</v>
      </c>
      <c r="Y187" s="30" t="s">
        <v>3216</v>
      </c>
      <c r="Z187" s="30">
        <v>123.26244387021544</v>
      </c>
    </row>
    <row r="188" spans="1:26" x14ac:dyDescent="0.2">
      <c r="A188" s="30">
        <v>1632</v>
      </c>
      <c r="B188" s="30" t="s">
        <v>497</v>
      </c>
      <c r="C188" s="30" t="s">
        <v>13</v>
      </c>
      <c r="D188" s="30">
        <v>0.08</v>
      </c>
      <c r="E188" s="30">
        <v>8.09</v>
      </c>
      <c r="F188" s="30">
        <v>7.96</v>
      </c>
      <c r="G188" s="30" t="s">
        <v>63</v>
      </c>
      <c r="H188" s="30" t="s">
        <v>47</v>
      </c>
      <c r="I188" s="30" t="s">
        <v>4</v>
      </c>
      <c r="J188" s="30" t="s">
        <v>102</v>
      </c>
      <c r="K188" s="30" t="s">
        <v>49</v>
      </c>
      <c r="L188" s="30" t="s">
        <v>498</v>
      </c>
      <c r="M188" s="30">
        <v>0.49</v>
      </c>
      <c r="N188" s="30" t="s">
        <v>8</v>
      </c>
      <c r="O188" s="30" t="s">
        <v>9</v>
      </c>
      <c r="P188" s="30" t="s">
        <v>10</v>
      </c>
      <c r="Q188" s="30" t="s">
        <v>499</v>
      </c>
      <c r="R188" s="30">
        <v>39401</v>
      </c>
      <c r="S188" s="32">
        <v>42019</v>
      </c>
      <c r="T188" s="32">
        <v>42020</v>
      </c>
      <c r="U188" s="53">
        <v>15.984</v>
      </c>
      <c r="V188" s="30">
        <v>6</v>
      </c>
      <c r="W188" s="30">
        <v>48.25</v>
      </c>
      <c r="X188" s="30">
        <v>90530</v>
      </c>
      <c r="Y188" s="30" t="s">
        <v>3215</v>
      </c>
      <c r="Z188" s="30">
        <v>198.84258312778206</v>
      </c>
    </row>
    <row r="189" spans="1:26" x14ac:dyDescent="0.2">
      <c r="A189" s="30">
        <v>3035</v>
      </c>
      <c r="B189" s="30" t="s">
        <v>500</v>
      </c>
      <c r="C189" s="30" t="s">
        <v>23</v>
      </c>
      <c r="D189" s="30">
        <v>0.01</v>
      </c>
      <c r="E189" s="30">
        <v>4.9800000000000004</v>
      </c>
      <c r="F189" s="30">
        <v>4.75</v>
      </c>
      <c r="G189" s="30" t="s">
        <v>14</v>
      </c>
      <c r="H189" s="30" t="s">
        <v>47</v>
      </c>
      <c r="I189" s="30" t="s">
        <v>24</v>
      </c>
      <c r="J189" s="30" t="s">
        <v>64</v>
      </c>
      <c r="K189" s="30" t="s">
        <v>49</v>
      </c>
      <c r="L189" s="30" t="s">
        <v>501</v>
      </c>
      <c r="M189" s="30">
        <v>0.36</v>
      </c>
      <c r="N189" s="30" t="s">
        <v>8</v>
      </c>
      <c r="O189" s="30" t="s">
        <v>28</v>
      </c>
      <c r="P189" s="30" t="s">
        <v>79</v>
      </c>
      <c r="Q189" s="30" t="s">
        <v>502</v>
      </c>
      <c r="R189" s="30">
        <v>60148</v>
      </c>
      <c r="S189" s="32">
        <v>42019</v>
      </c>
      <c r="T189" s="32">
        <v>42024</v>
      </c>
      <c r="U189" s="53">
        <v>-75.900400000000005</v>
      </c>
      <c r="V189" s="30">
        <v>10</v>
      </c>
      <c r="W189" s="30">
        <v>52.93</v>
      </c>
      <c r="X189" s="30">
        <v>89128</v>
      </c>
      <c r="Y189" s="30" t="s">
        <v>3216</v>
      </c>
      <c r="Z189" s="30">
        <v>108.96161287686513</v>
      </c>
    </row>
    <row r="190" spans="1:26" x14ac:dyDescent="0.2">
      <c r="A190" s="30">
        <v>3035</v>
      </c>
      <c r="B190" s="30" t="s">
        <v>500</v>
      </c>
      <c r="C190" s="30" t="s">
        <v>23</v>
      </c>
      <c r="D190" s="30">
        <v>0.04</v>
      </c>
      <c r="E190" s="30">
        <v>6.35</v>
      </c>
      <c r="F190" s="30">
        <v>1.02</v>
      </c>
      <c r="G190" s="30" t="s">
        <v>14</v>
      </c>
      <c r="H190" s="30" t="s">
        <v>47</v>
      </c>
      <c r="I190" s="30" t="s">
        <v>24</v>
      </c>
      <c r="J190" s="30" t="s">
        <v>64</v>
      </c>
      <c r="K190" s="30" t="s">
        <v>26</v>
      </c>
      <c r="L190" s="30" t="s">
        <v>503</v>
      </c>
      <c r="M190" s="30">
        <v>0.39</v>
      </c>
      <c r="N190" s="30" t="s">
        <v>8</v>
      </c>
      <c r="O190" s="30" t="s">
        <v>28</v>
      </c>
      <c r="P190" s="30" t="s">
        <v>79</v>
      </c>
      <c r="Q190" s="30" t="s">
        <v>502</v>
      </c>
      <c r="R190" s="30">
        <v>60148</v>
      </c>
      <c r="S190" s="32">
        <v>42019</v>
      </c>
      <c r="T190" s="32">
        <v>42024</v>
      </c>
      <c r="U190" s="53">
        <v>52.170900000000003</v>
      </c>
      <c r="V190" s="30">
        <v>12</v>
      </c>
      <c r="W190" s="30">
        <v>75.61</v>
      </c>
      <c r="X190" s="30">
        <v>89128</v>
      </c>
      <c r="Y190" s="30" t="s">
        <v>3216</v>
      </c>
      <c r="Z190" s="30">
        <v>146.41796049027388</v>
      </c>
    </row>
    <row r="191" spans="1:26" x14ac:dyDescent="0.2">
      <c r="A191" s="30">
        <v>145</v>
      </c>
      <c r="B191" s="30" t="s">
        <v>504</v>
      </c>
      <c r="C191" s="30" t="s">
        <v>92</v>
      </c>
      <c r="D191" s="30">
        <v>0.06</v>
      </c>
      <c r="E191" s="30">
        <v>7.04</v>
      </c>
      <c r="F191" s="30">
        <v>2.17</v>
      </c>
      <c r="G191" s="30" t="s">
        <v>14</v>
      </c>
      <c r="H191" s="30" t="s">
        <v>3</v>
      </c>
      <c r="I191" s="30" t="s">
        <v>24</v>
      </c>
      <c r="J191" s="30" t="s">
        <v>64</v>
      </c>
      <c r="K191" s="30" t="s">
        <v>26</v>
      </c>
      <c r="L191" s="30" t="s">
        <v>505</v>
      </c>
      <c r="M191" s="30">
        <v>0.38</v>
      </c>
      <c r="N191" s="30" t="s">
        <v>8</v>
      </c>
      <c r="O191" s="30" t="s">
        <v>87</v>
      </c>
      <c r="P191" s="30" t="s">
        <v>296</v>
      </c>
      <c r="Q191" s="30" t="s">
        <v>506</v>
      </c>
      <c r="R191" s="30">
        <v>15122</v>
      </c>
      <c r="S191" s="32">
        <v>42019</v>
      </c>
      <c r="T191" s="32">
        <v>42021</v>
      </c>
      <c r="U191" s="53">
        <v>2.4851999999999999</v>
      </c>
      <c r="V191" s="30">
        <v>2</v>
      </c>
      <c r="W191" s="30">
        <v>14.65</v>
      </c>
      <c r="X191" s="30">
        <v>91086</v>
      </c>
      <c r="Y191" s="30" t="s">
        <v>3218</v>
      </c>
      <c r="Z191" s="30">
        <v>1.4761278605897097</v>
      </c>
    </row>
    <row r="192" spans="1:26" x14ac:dyDescent="0.2">
      <c r="A192" s="30">
        <v>1402</v>
      </c>
      <c r="B192" s="30" t="s">
        <v>507</v>
      </c>
      <c r="C192" s="30" t="s">
        <v>46</v>
      </c>
      <c r="D192" s="30">
        <v>0</v>
      </c>
      <c r="E192" s="30">
        <v>8.6</v>
      </c>
      <c r="F192" s="30">
        <v>6.19</v>
      </c>
      <c r="G192" s="30" t="s">
        <v>14</v>
      </c>
      <c r="H192" s="30" t="s">
        <v>70</v>
      </c>
      <c r="I192" s="30" t="s">
        <v>24</v>
      </c>
      <c r="J192" s="30" t="s">
        <v>48</v>
      </c>
      <c r="K192" s="30" t="s">
        <v>49</v>
      </c>
      <c r="L192" s="30" t="s">
        <v>508</v>
      </c>
      <c r="M192" s="30">
        <v>0.38</v>
      </c>
      <c r="N192" s="30" t="s">
        <v>8</v>
      </c>
      <c r="O192" s="30" t="s">
        <v>28</v>
      </c>
      <c r="P192" s="30" t="s">
        <v>79</v>
      </c>
      <c r="Q192" s="30" t="s">
        <v>509</v>
      </c>
      <c r="R192" s="30">
        <v>60653</v>
      </c>
      <c r="S192" s="32">
        <v>42019</v>
      </c>
      <c r="T192" s="32">
        <v>42019</v>
      </c>
      <c r="U192" s="53">
        <v>-42.8536</v>
      </c>
      <c r="V192" s="30">
        <v>48</v>
      </c>
      <c r="W192" s="30">
        <v>447.89</v>
      </c>
      <c r="X192" s="30">
        <v>37729</v>
      </c>
      <c r="Y192" s="30" t="s">
        <v>3216</v>
      </c>
      <c r="Z192" s="30">
        <v>307.998975543955</v>
      </c>
    </row>
    <row r="193" spans="1:26" x14ac:dyDescent="0.2">
      <c r="A193" s="30">
        <v>1405</v>
      </c>
      <c r="B193" s="30" t="s">
        <v>510</v>
      </c>
      <c r="C193" s="30" t="s">
        <v>46</v>
      </c>
      <c r="D193" s="30">
        <v>0</v>
      </c>
      <c r="E193" s="30">
        <v>8.6</v>
      </c>
      <c r="F193" s="30">
        <v>6.19</v>
      </c>
      <c r="G193" s="30" t="s">
        <v>14</v>
      </c>
      <c r="H193" s="30" t="s">
        <v>70</v>
      </c>
      <c r="I193" s="30" t="s">
        <v>24</v>
      </c>
      <c r="J193" s="30" t="s">
        <v>48</v>
      </c>
      <c r="K193" s="30" t="s">
        <v>49</v>
      </c>
      <c r="L193" s="30" t="s">
        <v>508</v>
      </c>
      <c r="M193" s="30">
        <v>0.38</v>
      </c>
      <c r="N193" s="30" t="s">
        <v>8</v>
      </c>
      <c r="O193" s="30" t="s">
        <v>28</v>
      </c>
      <c r="P193" s="30" t="s">
        <v>265</v>
      </c>
      <c r="Q193" s="30" t="s">
        <v>511</v>
      </c>
      <c r="R193" s="30">
        <v>49017</v>
      </c>
      <c r="S193" s="32">
        <v>42019</v>
      </c>
      <c r="T193" s="32">
        <v>42019</v>
      </c>
      <c r="U193" s="53">
        <v>-33.211539999999999</v>
      </c>
      <c r="V193" s="30">
        <v>12</v>
      </c>
      <c r="W193" s="30">
        <v>111.97</v>
      </c>
      <c r="X193" s="30">
        <v>86144</v>
      </c>
      <c r="Y193" s="30" t="s">
        <v>3216</v>
      </c>
      <c r="Z193" s="30">
        <v>317.87269300070909</v>
      </c>
    </row>
    <row r="194" spans="1:26" x14ac:dyDescent="0.2">
      <c r="A194" s="30">
        <v>288</v>
      </c>
      <c r="B194" s="30" t="s">
        <v>512</v>
      </c>
      <c r="C194" s="30" t="s">
        <v>1</v>
      </c>
      <c r="D194" s="30">
        <v>0.09</v>
      </c>
      <c r="E194" s="30">
        <v>28.48</v>
      </c>
      <c r="F194" s="30">
        <v>1.99</v>
      </c>
      <c r="G194" s="30" t="s">
        <v>14</v>
      </c>
      <c r="H194" s="30" t="s">
        <v>3</v>
      </c>
      <c r="I194" s="30" t="s">
        <v>16</v>
      </c>
      <c r="J194" s="30" t="s">
        <v>17</v>
      </c>
      <c r="K194" s="30" t="s">
        <v>18</v>
      </c>
      <c r="L194" s="30" t="s">
        <v>188</v>
      </c>
      <c r="M194" s="30">
        <v>0.4</v>
      </c>
      <c r="N194" s="30" t="s">
        <v>8</v>
      </c>
      <c r="O194" s="30" t="s">
        <v>28</v>
      </c>
      <c r="P194" s="30" t="s">
        <v>513</v>
      </c>
      <c r="Q194" s="30" t="s">
        <v>514</v>
      </c>
      <c r="R194" s="30">
        <v>67212</v>
      </c>
      <c r="S194" s="32">
        <v>42020</v>
      </c>
      <c r="T194" s="32">
        <v>42023</v>
      </c>
      <c r="U194" s="53">
        <v>132.68700000000001</v>
      </c>
      <c r="V194" s="30">
        <v>7</v>
      </c>
      <c r="W194" s="30">
        <v>192.3</v>
      </c>
      <c r="X194" s="30">
        <v>89762</v>
      </c>
      <c r="Y194" s="30" t="s">
        <v>3216</v>
      </c>
      <c r="Z194" s="30">
        <v>471.05293713357833</v>
      </c>
    </row>
    <row r="195" spans="1:26" x14ac:dyDescent="0.2">
      <c r="A195" s="30">
        <v>288</v>
      </c>
      <c r="B195" s="30" t="s">
        <v>512</v>
      </c>
      <c r="C195" s="30" t="s">
        <v>1</v>
      </c>
      <c r="D195" s="30">
        <v>0.08</v>
      </c>
      <c r="E195" s="30">
        <v>65.989999999999995</v>
      </c>
      <c r="F195" s="30">
        <v>4.99</v>
      </c>
      <c r="G195" s="30" t="s">
        <v>63</v>
      </c>
      <c r="H195" s="30" t="s">
        <v>3</v>
      </c>
      <c r="I195" s="30" t="s">
        <v>16</v>
      </c>
      <c r="J195" s="30" t="s">
        <v>111</v>
      </c>
      <c r="K195" s="30" t="s">
        <v>49</v>
      </c>
      <c r="L195" s="30" t="s">
        <v>515</v>
      </c>
      <c r="M195" s="30">
        <v>0.57999999999999996</v>
      </c>
      <c r="N195" s="30" t="s">
        <v>8</v>
      </c>
      <c r="O195" s="30" t="s">
        <v>28</v>
      </c>
      <c r="P195" s="30" t="s">
        <v>513</v>
      </c>
      <c r="Q195" s="30" t="s">
        <v>514</v>
      </c>
      <c r="R195" s="30">
        <v>67212</v>
      </c>
      <c r="S195" s="32">
        <v>42020</v>
      </c>
      <c r="T195" s="32">
        <v>42022</v>
      </c>
      <c r="U195" s="53">
        <v>496.89</v>
      </c>
      <c r="V195" s="30">
        <v>14</v>
      </c>
      <c r="W195" s="30">
        <v>748.1</v>
      </c>
      <c r="X195" s="30">
        <v>89762</v>
      </c>
      <c r="Y195" s="30" t="s">
        <v>3216</v>
      </c>
      <c r="Z195" s="30">
        <v>1118.4552280936891</v>
      </c>
    </row>
    <row r="196" spans="1:26" x14ac:dyDescent="0.2">
      <c r="A196" s="30">
        <v>1603</v>
      </c>
      <c r="B196" s="30" t="s">
        <v>516</v>
      </c>
      <c r="C196" s="30" t="s">
        <v>1</v>
      </c>
      <c r="D196" s="30">
        <v>0.09</v>
      </c>
      <c r="E196" s="30">
        <v>2.1800000000000002</v>
      </c>
      <c r="F196" s="30">
        <v>0.78</v>
      </c>
      <c r="G196" s="30" t="s">
        <v>14</v>
      </c>
      <c r="H196" s="30" t="s">
        <v>3</v>
      </c>
      <c r="I196" s="30" t="s">
        <v>24</v>
      </c>
      <c r="J196" s="30" t="s">
        <v>152</v>
      </c>
      <c r="K196" s="30" t="s">
        <v>26</v>
      </c>
      <c r="L196" s="30" t="s">
        <v>517</v>
      </c>
      <c r="M196" s="30">
        <v>0.52</v>
      </c>
      <c r="N196" s="30" t="s">
        <v>8</v>
      </c>
      <c r="O196" s="30" t="s">
        <v>87</v>
      </c>
      <c r="P196" s="30" t="s">
        <v>88</v>
      </c>
      <c r="Q196" s="30" t="s">
        <v>518</v>
      </c>
      <c r="R196" s="30">
        <v>11598</v>
      </c>
      <c r="S196" s="32">
        <v>42020</v>
      </c>
      <c r="T196" s="32">
        <v>42022</v>
      </c>
      <c r="U196" s="53">
        <v>2.4548000000000001</v>
      </c>
      <c r="V196" s="30">
        <v>9</v>
      </c>
      <c r="W196" s="30">
        <v>19.12</v>
      </c>
      <c r="X196" s="30">
        <v>89679</v>
      </c>
      <c r="Y196" s="30" t="s">
        <v>3218</v>
      </c>
      <c r="Z196" s="30">
        <v>321.58775235465248</v>
      </c>
    </row>
    <row r="197" spans="1:26" x14ac:dyDescent="0.2">
      <c r="A197" s="30">
        <v>1603</v>
      </c>
      <c r="B197" s="30" t="s">
        <v>516</v>
      </c>
      <c r="C197" s="30" t="s">
        <v>1</v>
      </c>
      <c r="D197" s="30">
        <v>0.05</v>
      </c>
      <c r="E197" s="30">
        <v>179.29</v>
      </c>
      <c r="F197" s="30">
        <v>29.21</v>
      </c>
      <c r="G197" s="30" t="s">
        <v>2</v>
      </c>
      <c r="H197" s="30" t="s">
        <v>3</v>
      </c>
      <c r="I197" s="30" t="s">
        <v>4</v>
      </c>
      <c r="J197" s="30" t="s">
        <v>5</v>
      </c>
      <c r="K197" s="30" t="s">
        <v>6</v>
      </c>
      <c r="L197" s="30" t="s">
        <v>519</v>
      </c>
      <c r="M197" s="30">
        <v>0.76</v>
      </c>
      <c r="N197" s="30" t="s">
        <v>8</v>
      </c>
      <c r="O197" s="30" t="s">
        <v>87</v>
      </c>
      <c r="P197" s="30" t="s">
        <v>88</v>
      </c>
      <c r="Q197" s="30" t="s">
        <v>518</v>
      </c>
      <c r="R197" s="30">
        <v>11598</v>
      </c>
      <c r="S197" s="32">
        <v>42020</v>
      </c>
      <c r="T197" s="32">
        <v>42022</v>
      </c>
      <c r="U197" s="53">
        <v>-537.27977731999999</v>
      </c>
      <c r="V197" s="30">
        <v>1</v>
      </c>
      <c r="W197" s="30">
        <v>186.64</v>
      </c>
      <c r="X197" s="30">
        <v>89679</v>
      </c>
      <c r="Y197" s="30" t="s">
        <v>3218</v>
      </c>
      <c r="Z197" s="30">
        <v>1531.9390440353855</v>
      </c>
    </row>
    <row r="198" spans="1:26" x14ac:dyDescent="0.2">
      <c r="A198" s="30">
        <v>2924</v>
      </c>
      <c r="B198" s="30" t="s">
        <v>520</v>
      </c>
      <c r="C198" s="30" t="s">
        <v>1</v>
      </c>
      <c r="D198" s="30">
        <v>0.02</v>
      </c>
      <c r="E198" s="30">
        <v>110.98</v>
      </c>
      <c r="F198" s="30">
        <v>13.99</v>
      </c>
      <c r="G198" s="30" t="s">
        <v>14</v>
      </c>
      <c r="H198" s="30" t="s">
        <v>15</v>
      </c>
      <c r="I198" s="30" t="s">
        <v>4</v>
      </c>
      <c r="J198" s="30" t="s">
        <v>102</v>
      </c>
      <c r="K198" s="30" t="s">
        <v>120</v>
      </c>
      <c r="L198" s="30" t="s">
        <v>521</v>
      </c>
      <c r="M198" s="30">
        <v>0.69</v>
      </c>
      <c r="N198" s="30" t="s">
        <v>8</v>
      </c>
      <c r="O198" s="30" t="s">
        <v>87</v>
      </c>
      <c r="P198" s="30" t="s">
        <v>394</v>
      </c>
      <c r="Q198" s="30" t="s">
        <v>522</v>
      </c>
      <c r="R198" s="30">
        <v>20707</v>
      </c>
      <c r="S198" s="32">
        <v>42020</v>
      </c>
      <c r="T198" s="32">
        <v>42022</v>
      </c>
      <c r="U198" s="53">
        <v>-106.3424</v>
      </c>
      <c r="V198" s="30">
        <v>2</v>
      </c>
      <c r="W198" s="30">
        <v>226.53</v>
      </c>
      <c r="X198" s="30">
        <v>86591</v>
      </c>
      <c r="Y198" s="30" t="s">
        <v>3218</v>
      </c>
      <c r="Z198" s="30">
        <v>1083.8427106726162</v>
      </c>
    </row>
    <row r="199" spans="1:26" x14ac:dyDescent="0.2">
      <c r="A199" s="30">
        <v>2924</v>
      </c>
      <c r="B199" s="30" t="s">
        <v>520</v>
      </c>
      <c r="C199" s="30" t="s">
        <v>1</v>
      </c>
      <c r="D199" s="30">
        <v>0.01</v>
      </c>
      <c r="E199" s="30">
        <v>8.01</v>
      </c>
      <c r="F199" s="30">
        <v>2.87</v>
      </c>
      <c r="G199" s="30" t="s">
        <v>14</v>
      </c>
      <c r="H199" s="30" t="s">
        <v>15</v>
      </c>
      <c r="I199" s="30" t="s">
        <v>24</v>
      </c>
      <c r="J199" s="30" t="s">
        <v>64</v>
      </c>
      <c r="K199" s="30" t="s">
        <v>26</v>
      </c>
      <c r="L199" s="30" t="s">
        <v>523</v>
      </c>
      <c r="M199" s="30">
        <v>0.4</v>
      </c>
      <c r="N199" s="30" t="s">
        <v>8</v>
      </c>
      <c r="O199" s="30" t="s">
        <v>87</v>
      </c>
      <c r="P199" s="30" t="s">
        <v>394</v>
      </c>
      <c r="Q199" s="30" t="s">
        <v>522</v>
      </c>
      <c r="R199" s="30">
        <v>20707</v>
      </c>
      <c r="S199" s="32">
        <v>42020</v>
      </c>
      <c r="T199" s="32">
        <v>42022</v>
      </c>
      <c r="U199" s="53">
        <v>44.976799999999997</v>
      </c>
      <c r="V199" s="30">
        <v>8</v>
      </c>
      <c r="W199" s="30">
        <v>68.650000000000006</v>
      </c>
      <c r="X199" s="30">
        <v>86591</v>
      </c>
      <c r="Y199" s="30" t="s">
        <v>3218</v>
      </c>
      <c r="Z199" s="30">
        <v>374.38992350967374</v>
      </c>
    </row>
    <row r="200" spans="1:26" x14ac:dyDescent="0.2">
      <c r="A200" s="30">
        <v>202</v>
      </c>
      <c r="B200" s="30" t="s">
        <v>524</v>
      </c>
      <c r="C200" s="30" t="s">
        <v>13</v>
      </c>
      <c r="D200" s="30">
        <v>0.03</v>
      </c>
      <c r="E200" s="30">
        <v>7.37</v>
      </c>
      <c r="F200" s="30">
        <v>5.53</v>
      </c>
      <c r="G200" s="30" t="s">
        <v>14</v>
      </c>
      <c r="H200" s="30" t="s">
        <v>70</v>
      </c>
      <c r="I200" s="30" t="s">
        <v>16</v>
      </c>
      <c r="J200" s="30" t="s">
        <v>17</v>
      </c>
      <c r="K200" s="30" t="s">
        <v>18</v>
      </c>
      <c r="L200" s="30" t="s">
        <v>525</v>
      </c>
      <c r="M200" s="30">
        <v>0.69</v>
      </c>
      <c r="N200" s="30" t="s">
        <v>8</v>
      </c>
      <c r="O200" s="30" t="s">
        <v>28</v>
      </c>
      <c r="P200" s="30" t="s">
        <v>183</v>
      </c>
      <c r="Q200" s="30" t="s">
        <v>526</v>
      </c>
      <c r="R200" s="30">
        <v>74006</v>
      </c>
      <c r="S200" s="32">
        <v>42020</v>
      </c>
      <c r="T200" s="32">
        <v>42022</v>
      </c>
      <c r="U200" s="53">
        <v>-133.69999999999999</v>
      </c>
      <c r="V200" s="30">
        <v>11</v>
      </c>
      <c r="W200" s="30">
        <v>85.79</v>
      </c>
      <c r="X200" s="30">
        <v>88972</v>
      </c>
      <c r="Y200" s="30" t="s">
        <v>3216</v>
      </c>
      <c r="Z200" s="30">
        <v>227.1983088961513</v>
      </c>
    </row>
    <row r="201" spans="1:26" x14ac:dyDescent="0.2">
      <c r="A201" s="30">
        <v>665</v>
      </c>
      <c r="B201" s="30" t="s">
        <v>527</v>
      </c>
      <c r="C201" s="30" t="s">
        <v>23</v>
      </c>
      <c r="D201" s="30">
        <v>0.04</v>
      </c>
      <c r="E201" s="30">
        <v>22.72</v>
      </c>
      <c r="F201" s="30">
        <v>8.99</v>
      </c>
      <c r="G201" s="30" t="s">
        <v>14</v>
      </c>
      <c r="H201" s="30" t="s">
        <v>70</v>
      </c>
      <c r="I201" s="30" t="s">
        <v>4</v>
      </c>
      <c r="J201" s="30" t="s">
        <v>102</v>
      </c>
      <c r="K201" s="30" t="s">
        <v>18</v>
      </c>
      <c r="L201" s="30" t="s">
        <v>304</v>
      </c>
      <c r="M201" s="30">
        <v>0.44</v>
      </c>
      <c r="N201" s="30" t="s">
        <v>8</v>
      </c>
      <c r="O201" s="30" t="s">
        <v>9</v>
      </c>
      <c r="P201" s="30" t="s">
        <v>376</v>
      </c>
      <c r="Q201" s="30" t="s">
        <v>528</v>
      </c>
      <c r="R201" s="30">
        <v>37130</v>
      </c>
      <c r="S201" s="32">
        <v>42020</v>
      </c>
      <c r="T201" s="32">
        <v>42024</v>
      </c>
      <c r="U201" s="53">
        <v>-678.49599999999998</v>
      </c>
      <c r="V201" s="30">
        <v>9</v>
      </c>
      <c r="W201" s="30">
        <v>202.41</v>
      </c>
      <c r="X201" s="30">
        <v>88677</v>
      </c>
      <c r="Y201" s="30" t="s">
        <v>3215</v>
      </c>
      <c r="Z201" s="30">
        <v>-319.10799859309259</v>
      </c>
    </row>
    <row r="202" spans="1:26" x14ac:dyDescent="0.2">
      <c r="A202" s="30">
        <v>667</v>
      </c>
      <c r="B202" s="30" t="s">
        <v>529</v>
      </c>
      <c r="C202" s="30" t="s">
        <v>23</v>
      </c>
      <c r="D202" s="30">
        <v>0.04</v>
      </c>
      <c r="E202" s="30">
        <v>22.72</v>
      </c>
      <c r="F202" s="30">
        <v>8.99</v>
      </c>
      <c r="G202" s="30" t="s">
        <v>14</v>
      </c>
      <c r="H202" s="30" t="s">
        <v>70</v>
      </c>
      <c r="I202" s="30" t="s">
        <v>4</v>
      </c>
      <c r="J202" s="30" t="s">
        <v>102</v>
      </c>
      <c r="K202" s="30" t="s">
        <v>18</v>
      </c>
      <c r="L202" s="30" t="s">
        <v>304</v>
      </c>
      <c r="M202" s="30">
        <v>0.44</v>
      </c>
      <c r="N202" s="30" t="s">
        <v>8</v>
      </c>
      <c r="O202" s="30" t="s">
        <v>28</v>
      </c>
      <c r="P202" s="30" t="s">
        <v>163</v>
      </c>
      <c r="Q202" s="30" t="s">
        <v>530</v>
      </c>
      <c r="R202" s="30">
        <v>75203</v>
      </c>
      <c r="S202" s="32">
        <v>42020</v>
      </c>
      <c r="T202" s="32">
        <v>42024</v>
      </c>
      <c r="U202" s="53">
        <v>70.028000000000006</v>
      </c>
      <c r="V202" s="30">
        <v>37</v>
      </c>
      <c r="W202" s="30">
        <v>832.14</v>
      </c>
      <c r="X202" s="30">
        <v>22147</v>
      </c>
      <c r="Y202" s="30" t="s">
        <v>3216</v>
      </c>
      <c r="Z202" s="30">
        <v>447.39983122744388</v>
      </c>
    </row>
    <row r="203" spans="1:26" x14ac:dyDescent="0.2">
      <c r="A203" s="30">
        <v>3385</v>
      </c>
      <c r="B203" s="30" t="s">
        <v>531</v>
      </c>
      <c r="C203" s="30" t="s">
        <v>23</v>
      </c>
      <c r="D203" s="30">
        <v>0.04</v>
      </c>
      <c r="E203" s="30">
        <v>2.98</v>
      </c>
      <c r="F203" s="30">
        <v>2.0299999999999998</v>
      </c>
      <c r="G203" s="30" t="s">
        <v>63</v>
      </c>
      <c r="H203" s="30" t="s">
        <v>70</v>
      </c>
      <c r="I203" s="30" t="s">
        <v>24</v>
      </c>
      <c r="J203" s="30" t="s">
        <v>25</v>
      </c>
      <c r="K203" s="30" t="s">
        <v>26</v>
      </c>
      <c r="L203" s="30" t="s">
        <v>532</v>
      </c>
      <c r="M203" s="30">
        <v>0.56999999999999995</v>
      </c>
      <c r="N203" s="30" t="s">
        <v>8</v>
      </c>
      <c r="O203" s="30" t="s">
        <v>87</v>
      </c>
      <c r="P203" s="30" t="s">
        <v>293</v>
      </c>
      <c r="Q203" s="30" t="s">
        <v>533</v>
      </c>
      <c r="R203" s="30">
        <v>44512</v>
      </c>
      <c r="S203" s="32">
        <v>42020</v>
      </c>
      <c r="T203" s="32">
        <v>42020</v>
      </c>
      <c r="U203" s="53">
        <v>-22.01</v>
      </c>
      <c r="V203" s="30">
        <v>5</v>
      </c>
      <c r="W203" s="30">
        <v>15.7</v>
      </c>
      <c r="X203" s="30">
        <v>88745</v>
      </c>
      <c r="Y203" s="30" t="s">
        <v>3218</v>
      </c>
      <c r="Z203" s="30">
        <v>124.76984025557201</v>
      </c>
    </row>
    <row r="204" spans="1:26" x14ac:dyDescent="0.2">
      <c r="A204" s="30">
        <v>3385</v>
      </c>
      <c r="B204" s="30" t="s">
        <v>531</v>
      </c>
      <c r="C204" s="30" t="s">
        <v>23</v>
      </c>
      <c r="D204" s="30">
        <v>0.01</v>
      </c>
      <c r="E204" s="30">
        <v>125.99</v>
      </c>
      <c r="F204" s="30">
        <v>8.99</v>
      </c>
      <c r="G204" s="30" t="s">
        <v>14</v>
      </c>
      <c r="H204" s="30" t="s">
        <v>70</v>
      </c>
      <c r="I204" s="30" t="s">
        <v>16</v>
      </c>
      <c r="J204" s="30" t="s">
        <v>111</v>
      </c>
      <c r="K204" s="30" t="s">
        <v>49</v>
      </c>
      <c r="L204" s="30" t="s">
        <v>329</v>
      </c>
      <c r="M204" s="30">
        <v>0.59</v>
      </c>
      <c r="N204" s="30" t="s">
        <v>8</v>
      </c>
      <c r="O204" s="30" t="s">
        <v>87</v>
      </c>
      <c r="P204" s="30" t="s">
        <v>293</v>
      </c>
      <c r="Q204" s="30" t="s">
        <v>533</v>
      </c>
      <c r="R204" s="30">
        <v>44512</v>
      </c>
      <c r="S204" s="32">
        <v>42020</v>
      </c>
      <c r="T204" s="32">
        <v>42025</v>
      </c>
      <c r="U204" s="53">
        <v>426.46032000000002</v>
      </c>
      <c r="V204" s="30">
        <v>6</v>
      </c>
      <c r="W204" s="30">
        <v>680.65</v>
      </c>
      <c r="X204" s="30">
        <v>88745</v>
      </c>
      <c r="Y204" s="30" t="s">
        <v>3218</v>
      </c>
      <c r="Z204" s="30">
        <v>1280.4614861557002</v>
      </c>
    </row>
    <row r="205" spans="1:26" x14ac:dyDescent="0.2">
      <c r="A205" s="30">
        <v>1697</v>
      </c>
      <c r="B205" s="30" t="s">
        <v>534</v>
      </c>
      <c r="C205" s="30" t="s">
        <v>92</v>
      </c>
      <c r="D205" s="30">
        <v>0</v>
      </c>
      <c r="E205" s="30">
        <v>13.43</v>
      </c>
      <c r="F205" s="30">
        <v>5.5</v>
      </c>
      <c r="G205" s="30" t="s">
        <v>14</v>
      </c>
      <c r="H205" s="30" t="s">
        <v>47</v>
      </c>
      <c r="I205" s="30" t="s">
        <v>24</v>
      </c>
      <c r="J205" s="30" t="s">
        <v>54</v>
      </c>
      <c r="K205" s="30" t="s">
        <v>49</v>
      </c>
      <c r="L205" s="30" t="s">
        <v>535</v>
      </c>
      <c r="M205" s="30">
        <v>0.56999999999999995</v>
      </c>
      <c r="N205" s="30" t="s">
        <v>8</v>
      </c>
      <c r="O205" s="30" t="s">
        <v>9</v>
      </c>
      <c r="P205" s="30" t="s">
        <v>20</v>
      </c>
      <c r="Q205" s="30" t="s">
        <v>536</v>
      </c>
      <c r="R205" s="30">
        <v>71901</v>
      </c>
      <c r="S205" s="32">
        <v>42020</v>
      </c>
      <c r="T205" s="32">
        <v>42021</v>
      </c>
      <c r="U205" s="53">
        <v>-253.77799999999999</v>
      </c>
      <c r="V205" s="30">
        <v>9</v>
      </c>
      <c r="W205" s="30">
        <v>129.54</v>
      </c>
      <c r="X205" s="30">
        <v>86338</v>
      </c>
      <c r="Y205" s="30" t="s">
        <v>3215</v>
      </c>
      <c r="Z205" s="30">
        <v>88.167012375616878</v>
      </c>
    </row>
    <row r="206" spans="1:26" x14ac:dyDescent="0.2">
      <c r="A206" s="30">
        <v>3133</v>
      </c>
      <c r="B206" s="30" t="s">
        <v>537</v>
      </c>
      <c r="C206" s="30" t="s">
        <v>92</v>
      </c>
      <c r="D206" s="30">
        <v>0.1</v>
      </c>
      <c r="E206" s="30">
        <v>5.81</v>
      </c>
      <c r="F206" s="30">
        <v>8.49</v>
      </c>
      <c r="G206" s="30" t="s">
        <v>14</v>
      </c>
      <c r="H206" s="30" t="s">
        <v>70</v>
      </c>
      <c r="I206" s="30" t="s">
        <v>24</v>
      </c>
      <c r="J206" s="30" t="s">
        <v>48</v>
      </c>
      <c r="K206" s="30" t="s">
        <v>49</v>
      </c>
      <c r="L206" s="30" t="s">
        <v>306</v>
      </c>
      <c r="M206" s="30">
        <v>0.39</v>
      </c>
      <c r="N206" s="30" t="s">
        <v>8</v>
      </c>
      <c r="O206" s="30" t="s">
        <v>28</v>
      </c>
      <c r="P206" s="30" t="s">
        <v>79</v>
      </c>
      <c r="Q206" s="30" t="s">
        <v>538</v>
      </c>
      <c r="R206" s="30">
        <v>60540</v>
      </c>
      <c r="S206" s="32">
        <v>42020</v>
      </c>
      <c r="T206" s="32">
        <v>42021</v>
      </c>
      <c r="U206" s="53">
        <v>-350.43950000000001</v>
      </c>
      <c r="V206" s="30">
        <v>12</v>
      </c>
      <c r="W206" s="30">
        <v>64.959999999999994</v>
      </c>
      <c r="X206" s="30">
        <v>86789</v>
      </c>
      <c r="Y206" s="30" t="s">
        <v>3216</v>
      </c>
      <c r="Z206" s="30">
        <v>-198.18610963180129</v>
      </c>
    </row>
    <row r="207" spans="1:26" x14ac:dyDescent="0.2">
      <c r="A207" s="30">
        <v>3133</v>
      </c>
      <c r="B207" s="30" t="s">
        <v>537</v>
      </c>
      <c r="C207" s="30" t="s">
        <v>92</v>
      </c>
      <c r="D207" s="30">
        <v>0.03</v>
      </c>
      <c r="E207" s="30">
        <v>1.81</v>
      </c>
      <c r="F207" s="30">
        <v>0.75</v>
      </c>
      <c r="G207" s="30" t="s">
        <v>14</v>
      </c>
      <c r="H207" s="30" t="s">
        <v>70</v>
      </c>
      <c r="I207" s="30" t="s">
        <v>24</v>
      </c>
      <c r="J207" s="30" t="s">
        <v>152</v>
      </c>
      <c r="K207" s="30" t="s">
        <v>26</v>
      </c>
      <c r="L207" s="30" t="s">
        <v>539</v>
      </c>
      <c r="M207" s="30">
        <v>0.52</v>
      </c>
      <c r="N207" s="30" t="s">
        <v>8</v>
      </c>
      <c r="O207" s="30" t="s">
        <v>28</v>
      </c>
      <c r="P207" s="30" t="s">
        <v>79</v>
      </c>
      <c r="Q207" s="30" t="s">
        <v>538</v>
      </c>
      <c r="R207" s="30">
        <v>60540</v>
      </c>
      <c r="S207" s="32">
        <v>42020</v>
      </c>
      <c r="T207" s="32">
        <v>42021</v>
      </c>
      <c r="U207" s="53">
        <v>4.2027999999999999</v>
      </c>
      <c r="V207" s="30">
        <v>10</v>
      </c>
      <c r="W207" s="30">
        <v>19.14</v>
      </c>
      <c r="X207" s="30">
        <v>86789</v>
      </c>
      <c r="Y207" s="30" t="s">
        <v>3216</v>
      </c>
      <c r="Z207" s="30">
        <v>92.828120378403696</v>
      </c>
    </row>
    <row r="208" spans="1:26" x14ac:dyDescent="0.2">
      <c r="A208" s="30">
        <v>3036</v>
      </c>
      <c r="B208" s="30" t="s">
        <v>540</v>
      </c>
      <c r="C208" s="30" t="s">
        <v>46</v>
      </c>
      <c r="D208" s="30">
        <v>0.02</v>
      </c>
      <c r="E208" s="30">
        <v>12.99</v>
      </c>
      <c r="F208" s="30">
        <v>14.37</v>
      </c>
      <c r="G208" s="30" t="s">
        <v>14</v>
      </c>
      <c r="H208" s="30" t="s">
        <v>47</v>
      </c>
      <c r="I208" s="30" t="s">
        <v>4</v>
      </c>
      <c r="J208" s="30" t="s">
        <v>102</v>
      </c>
      <c r="K208" s="30" t="s">
        <v>40</v>
      </c>
      <c r="L208" s="30" t="s">
        <v>382</v>
      </c>
      <c r="M208" s="30">
        <v>0.73</v>
      </c>
      <c r="N208" s="30" t="s">
        <v>8</v>
      </c>
      <c r="O208" s="30" t="s">
        <v>28</v>
      </c>
      <c r="P208" s="30" t="s">
        <v>541</v>
      </c>
      <c r="Q208" s="30" t="s">
        <v>542</v>
      </c>
      <c r="R208" s="30">
        <v>58554</v>
      </c>
      <c r="S208" s="32">
        <v>42020</v>
      </c>
      <c r="T208" s="32">
        <v>42022</v>
      </c>
      <c r="U208" s="53">
        <v>-159.86000000000001</v>
      </c>
      <c r="V208" s="30">
        <v>5</v>
      </c>
      <c r="W208" s="30">
        <v>67.64</v>
      </c>
      <c r="X208" s="30">
        <v>89129</v>
      </c>
      <c r="Y208" s="30" t="s">
        <v>3216</v>
      </c>
      <c r="Z208" s="30">
        <v>736.16258725523426</v>
      </c>
    </row>
    <row r="209" spans="1:26" x14ac:dyDescent="0.2">
      <c r="A209" s="30">
        <v>3036</v>
      </c>
      <c r="B209" s="30" t="s">
        <v>540</v>
      </c>
      <c r="C209" s="30" t="s">
        <v>46</v>
      </c>
      <c r="D209" s="30">
        <v>0.05</v>
      </c>
      <c r="E209" s="30">
        <v>35.44</v>
      </c>
      <c r="F209" s="30">
        <v>7.5</v>
      </c>
      <c r="G209" s="30" t="s">
        <v>14</v>
      </c>
      <c r="H209" s="30" t="s">
        <v>47</v>
      </c>
      <c r="I209" s="30" t="s">
        <v>24</v>
      </c>
      <c r="J209" s="30" t="s">
        <v>64</v>
      </c>
      <c r="K209" s="30" t="s">
        <v>49</v>
      </c>
      <c r="L209" s="30" t="s">
        <v>543</v>
      </c>
      <c r="M209" s="30">
        <v>0.38</v>
      </c>
      <c r="N209" s="30" t="s">
        <v>8</v>
      </c>
      <c r="O209" s="30" t="s">
        <v>28</v>
      </c>
      <c r="P209" s="30" t="s">
        <v>541</v>
      </c>
      <c r="Q209" s="30" t="s">
        <v>542</v>
      </c>
      <c r="R209" s="30">
        <v>58554</v>
      </c>
      <c r="S209" s="32">
        <v>42020</v>
      </c>
      <c r="T209" s="32">
        <v>42022</v>
      </c>
      <c r="U209" s="53">
        <v>165.88980000000001</v>
      </c>
      <c r="V209" s="30">
        <v>7</v>
      </c>
      <c r="W209" s="30">
        <v>240.42</v>
      </c>
      <c r="X209" s="30">
        <v>89129</v>
      </c>
      <c r="Y209" s="30" t="s">
        <v>3216</v>
      </c>
      <c r="Z209" s="30">
        <v>639.456733311726</v>
      </c>
    </row>
    <row r="210" spans="1:26" x14ac:dyDescent="0.2">
      <c r="A210" s="30">
        <v>3036</v>
      </c>
      <c r="B210" s="30" t="s">
        <v>540</v>
      </c>
      <c r="C210" s="30" t="s">
        <v>46</v>
      </c>
      <c r="D210" s="30">
        <v>0.02</v>
      </c>
      <c r="E210" s="30">
        <v>12.98</v>
      </c>
      <c r="F210" s="30">
        <v>3.14</v>
      </c>
      <c r="G210" s="30" t="s">
        <v>14</v>
      </c>
      <c r="H210" s="30" t="s">
        <v>47</v>
      </c>
      <c r="I210" s="30" t="s">
        <v>24</v>
      </c>
      <c r="J210" s="30" t="s">
        <v>544</v>
      </c>
      <c r="K210" s="30" t="s">
        <v>18</v>
      </c>
      <c r="L210" s="30" t="s">
        <v>545</v>
      </c>
      <c r="M210" s="30">
        <v>0.6</v>
      </c>
      <c r="N210" s="30" t="s">
        <v>8</v>
      </c>
      <c r="O210" s="30" t="s">
        <v>28</v>
      </c>
      <c r="P210" s="30" t="s">
        <v>541</v>
      </c>
      <c r="Q210" s="30" t="s">
        <v>542</v>
      </c>
      <c r="R210" s="30">
        <v>58554</v>
      </c>
      <c r="S210" s="32">
        <v>42020</v>
      </c>
      <c r="T210" s="32">
        <v>42023</v>
      </c>
      <c r="U210" s="53">
        <v>75.010000000000005</v>
      </c>
      <c r="V210" s="30">
        <v>14</v>
      </c>
      <c r="W210" s="30">
        <v>184.4</v>
      </c>
      <c r="X210" s="30">
        <v>89129</v>
      </c>
      <c r="Y210" s="30" t="s">
        <v>3216</v>
      </c>
      <c r="Z210" s="30">
        <v>558.20042931662135</v>
      </c>
    </row>
    <row r="211" spans="1:26" x14ac:dyDescent="0.2">
      <c r="A211" s="30">
        <v>592</v>
      </c>
      <c r="B211" s="30" t="s">
        <v>546</v>
      </c>
      <c r="C211" s="30" t="s">
        <v>1</v>
      </c>
      <c r="D211" s="30">
        <v>0.08</v>
      </c>
      <c r="E211" s="30">
        <v>30.53</v>
      </c>
      <c r="F211" s="30">
        <v>19.989999999999998</v>
      </c>
      <c r="G211" s="30" t="s">
        <v>14</v>
      </c>
      <c r="H211" s="30" t="s">
        <v>3</v>
      </c>
      <c r="I211" s="30" t="s">
        <v>24</v>
      </c>
      <c r="J211" s="30" t="s">
        <v>128</v>
      </c>
      <c r="K211" s="30" t="s">
        <v>49</v>
      </c>
      <c r="L211" s="30" t="s">
        <v>547</v>
      </c>
      <c r="M211" s="30">
        <v>0.39</v>
      </c>
      <c r="N211" s="30" t="s">
        <v>8</v>
      </c>
      <c r="O211" s="30" t="s">
        <v>28</v>
      </c>
      <c r="P211" s="30" t="s">
        <v>79</v>
      </c>
      <c r="Q211" s="30" t="s">
        <v>548</v>
      </c>
      <c r="R211" s="30">
        <v>60091</v>
      </c>
      <c r="S211" s="32">
        <v>42021</v>
      </c>
      <c r="T211" s="32">
        <v>42021</v>
      </c>
      <c r="U211" s="53">
        <v>-239.8656</v>
      </c>
      <c r="V211" s="30">
        <v>10</v>
      </c>
      <c r="W211" s="30">
        <v>285.87</v>
      </c>
      <c r="X211" s="30">
        <v>86307</v>
      </c>
      <c r="Y211" s="30" t="s">
        <v>3216</v>
      </c>
      <c r="Z211" s="30">
        <v>591.77726365545675</v>
      </c>
    </row>
    <row r="212" spans="1:26" x14ac:dyDescent="0.2">
      <c r="A212" s="30">
        <v>593</v>
      </c>
      <c r="B212" s="30" t="s">
        <v>549</v>
      </c>
      <c r="C212" s="30" t="s">
        <v>1</v>
      </c>
      <c r="D212" s="30">
        <v>0.01</v>
      </c>
      <c r="E212" s="30">
        <v>1.68</v>
      </c>
      <c r="F212" s="30">
        <v>1.57</v>
      </c>
      <c r="G212" s="30" t="s">
        <v>14</v>
      </c>
      <c r="H212" s="30" t="s">
        <v>3</v>
      </c>
      <c r="I212" s="30" t="s">
        <v>24</v>
      </c>
      <c r="J212" s="30" t="s">
        <v>25</v>
      </c>
      <c r="K212" s="30" t="s">
        <v>26</v>
      </c>
      <c r="L212" s="30" t="s">
        <v>550</v>
      </c>
      <c r="M212" s="30">
        <v>0.59</v>
      </c>
      <c r="N212" s="30" t="s">
        <v>8</v>
      </c>
      <c r="O212" s="30" t="s">
        <v>28</v>
      </c>
      <c r="P212" s="30" t="s">
        <v>79</v>
      </c>
      <c r="Q212" s="30" t="s">
        <v>551</v>
      </c>
      <c r="R212" s="30">
        <v>60517</v>
      </c>
      <c r="S212" s="32">
        <v>42021</v>
      </c>
      <c r="T212" s="32">
        <v>42023</v>
      </c>
      <c r="U212" s="53">
        <v>-53.444000000000003</v>
      </c>
      <c r="V212" s="30">
        <v>12</v>
      </c>
      <c r="W212" s="30">
        <v>20.37</v>
      </c>
      <c r="X212" s="30">
        <v>86307</v>
      </c>
      <c r="Y212" s="30" t="s">
        <v>3216</v>
      </c>
      <c r="Z212" s="30">
        <v>395.6644212285874</v>
      </c>
    </row>
    <row r="213" spans="1:26" x14ac:dyDescent="0.2">
      <c r="A213" s="30">
        <v>1531</v>
      </c>
      <c r="B213" s="30" t="s">
        <v>552</v>
      </c>
      <c r="C213" s="30" t="s">
        <v>1</v>
      </c>
      <c r="D213" s="30">
        <v>7.0000000000000007E-2</v>
      </c>
      <c r="E213" s="30">
        <v>4.91</v>
      </c>
      <c r="F213" s="30">
        <v>0.5</v>
      </c>
      <c r="G213" s="30" t="s">
        <v>14</v>
      </c>
      <c r="H213" s="30" t="s">
        <v>15</v>
      </c>
      <c r="I213" s="30" t="s">
        <v>24</v>
      </c>
      <c r="J213" s="30" t="s">
        <v>128</v>
      </c>
      <c r="K213" s="30" t="s">
        <v>49</v>
      </c>
      <c r="L213" s="30" t="s">
        <v>553</v>
      </c>
      <c r="M213" s="30">
        <v>0.36</v>
      </c>
      <c r="N213" s="30" t="s">
        <v>8</v>
      </c>
      <c r="O213" s="30" t="s">
        <v>9</v>
      </c>
      <c r="P213" s="30" t="s">
        <v>99</v>
      </c>
      <c r="Q213" s="30" t="s">
        <v>554</v>
      </c>
      <c r="R213" s="30">
        <v>32137</v>
      </c>
      <c r="S213" s="32">
        <v>42021</v>
      </c>
      <c r="T213" s="32">
        <v>42022</v>
      </c>
      <c r="U213" s="53">
        <v>-157.696</v>
      </c>
      <c r="V213" s="30">
        <v>6</v>
      </c>
      <c r="W213" s="30">
        <v>28.22</v>
      </c>
      <c r="X213" s="30">
        <v>88852</v>
      </c>
      <c r="Y213" s="30" t="s">
        <v>3215</v>
      </c>
      <c r="Z213" s="30">
        <v>18.731981854721177</v>
      </c>
    </row>
    <row r="214" spans="1:26" x14ac:dyDescent="0.2">
      <c r="A214" s="30">
        <v>210</v>
      </c>
      <c r="B214" s="30" t="s">
        <v>555</v>
      </c>
      <c r="C214" s="30" t="s">
        <v>23</v>
      </c>
      <c r="D214" s="30">
        <v>0.05</v>
      </c>
      <c r="E214" s="30">
        <v>1.86</v>
      </c>
      <c r="F214" s="30">
        <v>2.58</v>
      </c>
      <c r="G214" s="30" t="s">
        <v>14</v>
      </c>
      <c r="H214" s="30" t="s">
        <v>47</v>
      </c>
      <c r="I214" s="30" t="s">
        <v>24</v>
      </c>
      <c r="J214" s="30" t="s">
        <v>152</v>
      </c>
      <c r="K214" s="30" t="s">
        <v>26</v>
      </c>
      <c r="L214" s="30" t="s">
        <v>556</v>
      </c>
      <c r="M214" s="30">
        <v>0.82</v>
      </c>
      <c r="N214" s="30" t="s">
        <v>8</v>
      </c>
      <c r="O214" s="30" t="s">
        <v>87</v>
      </c>
      <c r="P214" s="30" t="s">
        <v>88</v>
      </c>
      <c r="Q214" s="30" t="s">
        <v>557</v>
      </c>
      <c r="R214" s="30">
        <v>12180</v>
      </c>
      <c r="S214" s="32">
        <v>42021</v>
      </c>
      <c r="T214" s="32">
        <v>42025</v>
      </c>
      <c r="U214" s="53">
        <v>-66.62</v>
      </c>
      <c r="V214" s="30">
        <v>9</v>
      </c>
      <c r="W214" s="30">
        <v>17.61</v>
      </c>
      <c r="X214" s="30">
        <v>85965</v>
      </c>
      <c r="Y214" s="30" t="s">
        <v>3218</v>
      </c>
      <c r="Z214" s="30">
        <v>404.62311571530608</v>
      </c>
    </row>
    <row r="215" spans="1:26" x14ac:dyDescent="0.2">
      <c r="A215" s="30">
        <v>366</v>
      </c>
      <c r="B215" s="30" t="s">
        <v>558</v>
      </c>
      <c r="C215" s="30" t="s">
        <v>92</v>
      </c>
      <c r="D215" s="30">
        <v>0.05</v>
      </c>
      <c r="E215" s="30">
        <v>328.14</v>
      </c>
      <c r="F215" s="30">
        <v>91.05</v>
      </c>
      <c r="G215" s="30" t="s">
        <v>2</v>
      </c>
      <c r="H215" s="30" t="s">
        <v>3</v>
      </c>
      <c r="I215" s="30" t="s">
        <v>24</v>
      </c>
      <c r="J215" s="30" t="s">
        <v>71</v>
      </c>
      <c r="K215" s="30" t="s">
        <v>33</v>
      </c>
      <c r="L215" s="30" t="s">
        <v>559</v>
      </c>
      <c r="M215" s="30">
        <v>0.56999999999999995</v>
      </c>
      <c r="N215" s="30" t="s">
        <v>8</v>
      </c>
      <c r="O215" s="30" t="s">
        <v>87</v>
      </c>
      <c r="P215" s="30" t="s">
        <v>560</v>
      </c>
      <c r="Q215" s="30" t="s">
        <v>561</v>
      </c>
      <c r="R215" s="30">
        <v>2910</v>
      </c>
      <c r="S215" s="32">
        <v>42021</v>
      </c>
      <c r="T215" s="32">
        <v>42023</v>
      </c>
      <c r="U215" s="53">
        <v>411.5172</v>
      </c>
      <c r="V215" s="30">
        <v>6</v>
      </c>
      <c r="W215" s="30">
        <v>1967.98</v>
      </c>
      <c r="X215" s="30">
        <v>87347</v>
      </c>
      <c r="Y215" s="30" t="s">
        <v>3218</v>
      </c>
      <c r="Z215" s="30">
        <v>4243.9488034184078</v>
      </c>
    </row>
    <row r="216" spans="1:26" x14ac:dyDescent="0.2">
      <c r="A216" s="30">
        <v>744</v>
      </c>
      <c r="B216" s="30" t="s">
        <v>562</v>
      </c>
      <c r="C216" s="30" t="s">
        <v>92</v>
      </c>
      <c r="D216" s="30">
        <v>0.03</v>
      </c>
      <c r="E216" s="30">
        <v>119.99</v>
      </c>
      <c r="F216" s="30">
        <v>56.14</v>
      </c>
      <c r="G216" s="30" t="s">
        <v>2</v>
      </c>
      <c r="H216" s="30" t="s">
        <v>15</v>
      </c>
      <c r="I216" s="30" t="s">
        <v>16</v>
      </c>
      <c r="J216" s="30" t="s">
        <v>32</v>
      </c>
      <c r="K216" s="30" t="s">
        <v>6</v>
      </c>
      <c r="L216" s="30" t="s">
        <v>563</v>
      </c>
      <c r="M216" s="30">
        <v>0.39</v>
      </c>
      <c r="N216" s="30" t="s">
        <v>8</v>
      </c>
      <c r="O216" s="30" t="s">
        <v>35</v>
      </c>
      <c r="P216" s="30" t="s">
        <v>564</v>
      </c>
      <c r="Q216" s="30" t="s">
        <v>565</v>
      </c>
      <c r="R216" s="30">
        <v>85737</v>
      </c>
      <c r="S216" s="32">
        <v>42021</v>
      </c>
      <c r="T216" s="32">
        <v>42023</v>
      </c>
      <c r="U216" s="53">
        <v>1400.1</v>
      </c>
      <c r="V216" s="30">
        <v>13</v>
      </c>
      <c r="W216" s="30">
        <v>1545.58</v>
      </c>
      <c r="X216" s="30">
        <v>87726</v>
      </c>
      <c r="Y216" s="30" t="s">
        <v>3217</v>
      </c>
      <c r="Z216" s="30">
        <v>3482.927519761382</v>
      </c>
    </row>
    <row r="217" spans="1:26" x14ac:dyDescent="0.2">
      <c r="A217" s="30">
        <v>745</v>
      </c>
      <c r="B217" s="30" t="s">
        <v>566</v>
      </c>
      <c r="C217" s="30" t="s">
        <v>92</v>
      </c>
      <c r="D217" s="30">
        <v>0.05</v>
      </c>
      <c r="E217" s="30">
        <v>115.79</v>
      </c>
      <c r="F217" s="30">
        <v>1.99</v>
      </c>
      <c r="G217" s="30" t="s">
        <v>14</v>
      </c>
      <c r="H217" s="30" t="s">
        <v>15</v>
      </c>
      <c r="I217" s="30" t="s">
        <v>16</v>
      </c>
      <c r="J217" s="30" t="s">
        <v>17</v>
      </c>
      <c r="K217" s="30" t="s">
        <v>18</v>
      </c>
      <c r="L217" s="30" t="s">
        <v>567</v>
      </c>
      <c r="M217" s="30">
        <v>0.49</v>
      </c>
      <c r="N217" s="30" t="s">
        <v>8</v>
      </c>
      <c r="O217" s="30" t="s">
        <v>35</v>
      </c>
      <c r="P217" s="30" t="s">
        <v>564</v>
      </c>
      <c r="Q217" s="30" t="s">
        <v>568</v>
      </c>
      <c r="R217" s="30">
        <v>85345</v>
      </c>
      <c r="S217" s="32">
        <v>42021</v>
      </c>
      <c r="T217" s="32">
        <v>42023</v>
      </c>
      <c r="U217" s="53">
        <v>67.599999999999994</v>
      </c>
      <c r="V217" s="30">
        <v>3</v>
      </c>
      <c r="W217" s="30">
        <v>353.1</v>
      </c>
      <c r="X217" s="30">
        <v>87726</v>
      </c>
      <c r="Y217" s="30" t="s">
        <v>3217</v>
      </c>
      <c r="Z217" s="30">
        <v>482.05259188749011</v>
      </c>
    </row>
    <row r="218" spans="1:26" x14ac:dyDescent="0.2">
      <c r="A218" s="30">
        <v>1702</v>
      </c>
      <c r="B218" s="30" t="s">
        <v>569</v>
      </c>
      <c r="C218" s="30" t="s">
        <v>92</v>
      </c>
      <c r="D218" s="30">
        <v>0.05</v>
      </c>
      <c r="E218" s="30">
        <v>14.81</v>
      </c>
      <c r="F218" s="30">
        <v>13.32</v>
      </c>
      <c r="G218" s="30" t="s">
        <v>14</v>
      </c>
      <c r="H218" s="30" t="s">
        <v>47</v>
      </c>
      <c r="I218" s="30" t="s">
        <v>24</v>
      </c>
      <c r="J218" s="30" t="s">
        <v>71</v>
      </c>
      <c r="K218" s="30" t="s">
        <v>49</v>
      </c>
      <c r="L218" s="30" t="s">
        <v>570</v>
      </c>
      <c r="M218" s="30">
        <v>0.43</v>
      </c>
      <c r="N218" s="30" t="s">
        <v>8</v>
      </c>
      <c r="O218" s="30" t="s">
        <v>9</v>
      </c>
      <c r="P218" s="30" t="s">
        <v>10</v>
      </c>
      <c r="Q218" s="30" t="s">
        <v>571</v>
      </c>
      <c r="R218" s="30">
        <v>39301</v>
      </c>
      <c r="S218" s="32">
        <v>42021</v>
      </c>
      <c r="T218" s="32">
        <v>42024</v>
      </c>
      <c r="U218" s="53">
        <v>-220.05199999999999</v>
      </c>
      <c r="V218" s="30">
        <v>3</v>
      </c>
      <c r="W218" s="30">
        <v>45.28</v>
      </c>
      <c r="X218" s="30">
        <v>90473</v>
      </c>
      <c r="Y218" s="30" t="s">
        <v>3215</v>
      </c>
      <c r="Z218" s="30">
        <v>193.75907837296262</v>
      </c>
    </row>
    <row r="219" spans="1:26" x14ac:dyDescent="0.2">
      <c r="A219" s="30">
        <v>1702</v>
      </c>
      <c r="B219" s="30" t="s">
        <v>569</v>
      </c>
      <c r="C219" s="30" t="s">
        <v>92</v>
      </c>
      <c r="D219" s="30">
        <v>0.05</v>
      </c>
      <c r="E219" s="30">
        <v>4.2</v>
      </c>
      <c r="F219" s="30">
        <v>2.2599999999999998</v>
      </c>
      <c r="G219" s="30" t="s">
        <v>63</v>
      </c>
      <c r="H219" s="30" t="s">
        <v>47</v>
      </c>
      <c r="I219" s="30" t="s">
        <v>24</v>
      </c>
      <c r="J219" s="30" t="s">
        <v>64</v>
      </c>
      <c r="K219" s="30" t="s">
        <v>26</v>
      </c>
      <c r="L219" s="30" t="s">
        <v>572</v>
      </c>
      <c r="M219" s="30">
        <v>0.36</v>
      </c>
      <c r="N219" s="30" t="s">
        <v>8</v>
      </c>
      <c r="O219" s="30" t="s">
        <v>9</v>
      </c>
      <c r="P219" s="30" t="s">
        <v>10</v>
      </c>
      <c r="Q219" s="30" t="s">
        <v>571</v>
      </c>
      <c r="R219" s="30">
        <v>39301</v>
      </c>
      <c r="S219" s="32">
        <v>42021</v>
      </c>
      <c r="T219" s="32">
        <v>42023</v>
      </c>
      <c r="U219" s="53">
        <v>20.393370000000001</v>
      </c>
      <c r="V219" s="30">
        <v>3</v>
      </c>
      <c r="W219" s="30">
        <v>13.57</v>
      </c>
      <c r="X219" s="30">
        <v>90473</v>
      </c>
      <c r="Y219" s="30" t="s">
        <v>3215</v>
      </c>
      <c r="Z219" s="30">
        <v>-39.351583904030932</v>
      </c>
    </row>
    <row r="220" spans="1:26" x14ac:dyDescent="0.2">
      <c r="A220" s="30">
        <v>1708</v>
      </c>
      <c r="B220" s="30" t="s">
        <v>573</v>
      </c>
      <c r="C220" s="30" t="s">
        <v>92</v>
      </c>
      <c r="D220" s="30">
        <v>0.05</v>
      </c>
      <c r="E220" s="30">
        <v>5.68</v>
      </c>
      <c r="F220" s="30">
        <v>1.39</v>
      </c>
      <c r="G220" s="30" t="s">
        <v>14</v>
      </c>
      <c r="H220" s="30" t="s">
        <v>3</v>
      </c>
      <c r="I220" s="30" t="s">
        <v>24</v>
      </c>
      <c r="J220" s="30" t="s">
        <v>321</v>
      </c>
      <c r="K220" s="30" t="s">
        <v>49</v>
      </c>
      <c r="L220" s="30" t="s">
        <v>574</v>
      </c>
      <c r="M220" s="30">
        <v>0.38</v>
      </c>
      <c r="N220" s="30" t="s">
        <v>8</v>
      </c>
      <c r="O220" s="30" t="s">
        <v>87</v>
      </c>
      <c r="P220" s="30" t="s">
        <v>293</v>
      </c>
      <c r="Q220" s="30" t="s">
        <v>575</v>
      </c>
      <c r="R220" s="30">
        <v>44118</v>
      </c>
      <c r="S220" s="32">
        <v>42021</v>
      </c>
      <c r="T220" s="32">
        <v>42022</v>
      </c>
      <c r="U220" s="53">
        <v>38.281199999999998</v>
      </c>
      <c r="V220" s="30">
        <v>10</v>
      </c>
      <c r="W220" s="30">
        <v>55.48</v>
      </c>
      <c r="X220" s="30">
        <v>88781</v>
      </c>
      <c r="Y220" s="30" t="s">
        <v>3218</v>
      </c>
      <c r="Z220" s="30">
        <v>18.920733718778063</v>
      </c>
    </row>
    <row r="221" spans="1:26" x14ac:dyDescent="0.2">
      <c r="A221" s="30">
        <v>1719</v>
      </c>
      <c r="B221" s="30" t="s">
        <v>576</v>
      </c>
      <c r="C221" s="30" t="s">
        <v>92</v>
      </c>
      <c r="D221" s="30">
        <v>0.06</v>
      </c>
      <c r="E221" s="30">
        <v>16.48</v>
      </c>
      <c r="F221" s="30">
        <v>1.99</v>
      </c>
      <c r="G221" s="30" t="s">
        <v>14</v>
      </c>
      <c r="H221" s="30" t="s">
        <v>70</v>
      </c>
      <c r="I221" s="30" t="s">
        <v>16</v>
      </c>
      <c r="J221" s="30" t="s">
        <v>17</v>
      </c>
      <c r="K221" s="30" t="s">
        <v>18</v>
      </c>
      <c r="L221" s="30" t="s">
        <v>577</v>
      </c>
      <c r="M221" s="30">
        <v>0.42</v>
      </c>
      <c r="N221" s="30" t="s">
        <v>8</v>
      </c>
      <c r="O221" s="30" t="s">
        <v>9</v>
      </c>
      <c r="P221" s="30" t="s">
        <v>140</v>
      </c>
      <c r="Q221" s="30" t="s">
        <v>578</v>
      </c>
      <c r="R221" s="30">
        <v>35473</v>
      </c>
      <c r="S221" s="32">
        <v>42021</v>
      </c>
      <c r="T221" s="32">
        <v>42023</v>
      </c>
      <c r="U221" s="53">
        <v>-144.59200000000001</v>
      </c>
      <c r="V221" s="30">
        <v>8</v>
      </c>
      <c r="W221" s="30">
        <v>128.13</v>
      </c>
      <c r="X221" s="30">
        <v>90786</v>
      </c>
      <c r="Y221" s="30" t="s">
        <v>3215</v>
      </c>
      <c r="Z221" s="30">
        <v>-82.248661892475468</v>
      </c>
    </row>
    <row r="222" spans="1:26" x14ac:dyDescent="0.2">
      <c r="A222" s="30">
        <v>1873</v>
      </c>
      <c r="B222" s="30" t="s">
        <v>579</v>
      </c>
      <c r="C222" s="30" t="s">
        <v>92</v>
      </c>
      <c r="D222" s="30">
        <v>0.03</v>
      </c>
      <c r="E222" s="30">
        <v>90.48</v>
      </c>
      <c r="F222" s="30">
        <v>19.989999999999998</v>
      </c>
      <c r="G222" s="30" t="s">
        <v>14</v>
      </c>
      <c r="H222" s="30" t="s">
        <v>70</v>
      </c>
      <c r="I222" s="30" t="s">
        <v>24</v>
      </c>
      <c r="J222" s="30" t="s">
        <v>321</v>
      </c>
      <c r="K222" s="30" t="s">
        <v>49</v>
      </c>
      <c r="L222" s="30" t="s">
        <v>478</v>
      </c>
      <c r="M222" s="30">
        <v>0.4</v>
      </c>
      <c r="N222" s="30" t="s">
        <v>8</v>
      </c>
      <c r="O222" s="30" t="s">
        <v>9</v>
      </c>
      <c r="P222" s="30" t="s">
        <v>99</v>
      </c>
      <c r="Q222" s="30" t="s">
        <v>580</v>
      </c>
      <c r="R222" s="30">
        <v>33403</v>
      </c>
      <c r="S222" s="32">
        <v>42021</v>
      </c>
      <c r="T222" s="32">
        <v>42023</v>
      </c>
      <c r="U222" s="53">
        <v>15.353999999999999</v>
      </c>
      <c r="V222" s="30">
        <v>1</v>
      </c>
      <c r="W222" s="30">
        <v>99.69</v>
      </c>
      <c r="X222" s="30">
        <v>90099</v>
      </c>
      <c r="Y222" s="30" t="s">
        <v>3215</v>
      </c>
      <c r="Z222" s="30">
        <v>814.10485201657104</v>
      </c>
    </row>
    <row r="223" spans="1:26" x14ac:dyDescent="0.2">
      <c r="A223" s="30">
        <v>1873</v>
      </c>
      <c r="B223" s="30" t="s">
        <v>579</v>
      </c>
      <c r="C223" s="30" t="s">
        <v>92</v>
      </c>
      <c r="D223" s="30">
        <v>0.06</v>
      </c>
      <c r="E223" s="30">
        <v>22.84</v>
      </c>
      <c r="F223" s="30">
        <v>8.18</v>
      </c>
      <c r="G223" s="30" t="s">
        <v>14</v>
      </c>
      <c r="H223" s="30" t="s">
        <v>70</v>
      </c>
      <c r="I223" s="30" t="s">
        <v>24</v>
      </c>
      <c r="J223" s="30" t="s">
        <v>64</v>
      </c>
      <c r="K223" s="30" t="s">
        <v>49</v>
      </c>
      <c r="L223" s="30" t="s">
        <v>581</v>
      </c>
      <c r="M223" s="30">
        <v>0.39</v>
      </c>
      <c r="N223" s="30" t="s">
        <v>8</v>
      </c>
      <c r="O223" s="30" t="s">
        <v>9</v>
      </c>
      <c r="P223" s="30" t="s">
        <v>99</v>
      </c>
      <c r="Q223" s="30" t="s">
        <v>580</v>
      </c>
      <c r="R223" s="30">
        <v>33403</v>
      </c>
      <c r="S223" s="32">
        <v>42021</v>
      </c>
      <c r="T223" s="32">
        <v>42021</v>
      </c>
      <c r="U223" s="53">
        <v>-357.92399999999998</v>
      </c>
      <c r="V223" s="30">
        <v>7</v>
      </c>
      <c r="W223" s="30">
        <v>152.49</v>
      </c>
      <c r="X223" s="30">
        <v>90099</v>
      </c>
      <c r="Y223" s="30" t="s">
        <v>3215</v>
      </c>
      <c r="Z223" s="30">
        <v>-134.62709036786245</v>
      </c>
    </row>
    <row r="224" spans="1:26" x14ac:dyDescent="0.2">
      <c r="A224" s="30">
        <v>2579</v>
      </c>
      <c r="B224" s="30" t="s">
        <v>138</v>
      </c>
      <c r="C224" s="30" t="s">
        <v>92</v>
      </c>
      <c r="D224" s="30">
        <v>7.0000000000000007E-2</v>
      </c>
      <c r="E224" s="30">
        <v>1.76</v>
      </c>
      <c r="F224" s="30">
        <v>4.8600000000000003</v>
      </c>
      <c r="G224" s="30" t="s">
        <v>14</v>
      </c>
      <c r="H224" s="30" t="s">
        <v>47</v>
      </c>
      <c r="I224" s="30" t="s">
        <v>4</v>
      </c>
      <c r="J224" s="30" t="s">
        <v>102</v>
      </c>
      <c r="K224" s="30" t="s">
        <v>49</v>
      </c>
      <c r="L224" s="30" t="s">
        <v>582</v>
      </c>
      <c r="M224" s="30">
        <v>0.41</v>
      </c>
      <c r="N224" s="30" t="s">
        <v>8</v>
      </c>
      <c r="O224" s="30" t="s">
        <v>9</v>
      </c>
      <c r="P224" s="30" t="s">
        <v>140</v>
      </c>
      <c r="Q224" s="30" t="s">
        <v>141</v>
      </c>
      <c r="R224" s="30">
        <v>36869</v>
      </c>
      <c r="S224" s="32">
        <v>42021</v>
      </c>
      <c r="T224" s="32">
        <v>42021</v>
      </c>
      <c r="U224" s="53">
        <v>0.58799999999999997</v>
      </c>
      <c r="V224" s="30">
        <v>15</v>
      </c>
      <c r="W224" s="30">
        <v>26.01</v>
      </c>
      <c r="X224" s="30">
        <v>88297</v>
      </c>
      <c r="Y224" s="30" t="s">
        <v>3215</v>
      </c>
      <c r="Z224" s="30">
        <v>115.14285737436467</v>
      </c>
    </row>
    <row r="225" spans="1:26" x14ac:dyDescent="0.2">
      <c r="A225" s="30">
        <v>2618</v>
      </c>
      <c r="B225" s="30" t="s">
        <v>583</v>
      </c>
      <c r="C225" s="30" t="s">
        <v>92</v>
      </c>
      <c r="D225" s="30">
        <v>0.1</v>
      </c>
      <c r="E225" s="30">
        <v>7.64</v>
      </c>
      <c r="F225" s="30">
        <v>1.39</v>
      </c>
      <c r="G225" s="30" t="s">
        <v>14</v>
      </c>
      <c r="H225" s="30" t="s">
        <v>70</v>
      </c>
      <c r="I225" s="30" t="s">
        <v>24</v>
      </c>
      <c r="J225" s="30" t="s">
        <v>321</v>
      </c>
      <c r="K225" s="30" t="s">
        <v>49</v>
      </c>
      <c r="L225" s="30" t="s">
        <v>584</v>
      </c>
      <c r="M225" s="30">
        <v>0.36</v>
      </c>
      <c r="N225" s="30" t="s">
        <v>8</v>
      </c>
      <c r="O225" s="30" t="s">
        <v>87</v>
      </c>
      <c r="P225" s="30" t="s">
        <v>88</v>
      </c>
      <c r="Q225" s="30" t="s">
        <v>89</v>
      </c>
      <c r="R225" s="30">
        <v>10004</v>
      </c>
      <c r="S225" s="32">
        <v>42021</v>
      </c>
      <c r="T225" s="32">
        <v>42023</v>
      </c>
      <c r="U225" s="53">
        <v>16.12</v>
      </c>
      <c r="V225" s="30">
        <v>18</v>
      </c>
      <c r="W225" s="30">
        <v>130.11000000000001</v>
      </c>
      <c r="X225" s="30">
        <v>46884</v>
      </c>
      <c r="Y225" s="30" t="s">
        <v>3218</v>
      </c>
      <c r="Z225" s="30">
        <v>-38.260907499447868</v>
      </c>
    </row>
    <row r="226" spans="1:26" x14ac:dyDescent="0.2">
      <c r="A226" s="30">
        <v>2618</v>
      </c>
      <c r="B226" s="30" t="s">
        <v>583</v>
      </c>
      <c r="C226" s="30" t="s">
        <v>92</v>
      </c>
      <c r="D226" s="30">
        <v>0</v>
      </c>
      <c r="E226" s="30">
        <v>125.99</v>
      </c>
      <c r="F226" s="30">
        <v>2.5</v>
      </c>
      <c r="G226" s="30" t="s">
        <v>14</v>
      </c>
      <c r="H226" s="30" t="s">
        <v>70</v>
      </c>
      <c r="I226" s="30" t="s">
        <v>16</v>
      </c>
      <c r="J226" s="30" t="s">
        <v>111</v>
      </c>
      <c r="K226" s="30" t="s">
        <v>49</v>
      </c>
      <c r="L226" s="30" t="s">
        <v>585</v>
      </c>
      <c r="M226" s="30">
        <v>0.59</v>
      </c>
      <c r="N226" s="30" t="s">
        <v>8</v>
      </c>
      <c r="O226" s="30" t="s">
        <v>87</v>
      </c>
      <c r="P226" s="30" t="s">
        <v>88</v>
      </c>
      <c r="Q226" s="30" t="s">
        <v>89</v>
      </c>
      <c r="R226" s="30">
        <v>10004</v>
      </c>
      <c r="S226" s="32">
        <v>42021</v>
      </c>
      <c r="T226" s="32">
        <v>42023</v>
      </c>
      <c r="U226" s="53">
        <v>-815.9008</v>
      </c>
      <c r="V226" s="30">
        <v>3</v>
      </c>
      <c r="W226" s="30">
        <v>337.34</v>
      </c>
      <c r="X226" s="30">
        <v>46884</v>
      </c>
      <c r="Y226" s="30" t="s">
        <v>3218</v>
      </c>
      <c r="Z226" s="30">
        <v>-231.52442355084975</v>
      </c>
    </row>
    <row r="227" spans="1:26" x14ac:dyDescent="0.2">
      <c r="A227" s="30">
        <v>2618</v>
      </c>
      <c r="B227" s="30" t="s">
        <v>583</v>
      </c>
      <c r="C227" s="30" t="s">
        <v>92</v>
      </c>
      <c r="D227" s="30">
        <v>0.1</v>
      </c>
      <c r="E227" s="30">
        <v>11.55</v>
      </c>
      <c r="F227" s="30">
        <v>2.36</v>
      </c>
      <c r="G227" s="30" t="s">
        <v>14</v>
      </c>
      <c r="H227" s="30" t="s">
        <v>70</v>
      </c>
      <c r="I227" s="30" t="s">
        <v>24</v>
      </c>
      <c r="J227" s="30" t="s">
        <v>25</v>
      </c>
      <c r="K227" s="30" t="s">
        <v>26</v>
      </c>
      <c r="L227" s="30" t="s">
        <v>356</v>
      </c>
      <c r="M227" s="30">
        <v>0.55000000000000004</v>
      </c>
      <c r="N227" s="30" t="s">
        <v>8</v>
      </c>
      <c r="O227" s="30" t="s">
        <v>87</v>
      </c>
      <c r="P227" s="30" t="s">
        <v>88</v>
      </c>
      <c r="Q227" s="30" t="s">
        <v>89</v>
      </c>
      <c r="R227" s="30">
        <v>10004</v>
      </c>
      <c r="S227" s="32">
        <v>42021</v>
      </c>
      <c r="T227" s="32">
        <v>42022</v>
      </c>
      <c r="U227" s="53">
        <v>15.808</v>
      </c>
      <c r="V227" s="30">
        <v>25</v>
      </c>
      <c r="W227" s="30">
        <v>280.43</v>
      </c>
      <c r="X227" s="30">
        <v>46884</v>
      </c>
      <c r="Y227" s="30" t="s">
        <v>3218</v>
      </c>
      <c r="Z227" s="30">
        <v>158.40541199067516</v>
      </c>
    </row>
    <row r="228" spans="1:26" x14ac:dyDescent="0.2">
      <c r="A228" s="30">
        <v>2628</v>
      </c>
      <c r="B228" s="30" t="s">
        <v>586</v>
      </c>
      <c r="C228" s="30" t="s">
        <v>92</v>
      </c>
      <c r="D228" s="30">
        <v>0.02</v>
      </c>
      <c r="E228" s="30">
        <v>30.53</v>
      </c>
      <c r="F228" s="30">
        <v>19.989999999999998</v>
      </c>
      <c r="G228" s="30" t="s">
        <v>63</v>
      </c>
      <c r="H228" s="30" t="s">
        <v>70</v>
      </c>
      <c r="I228" s="30" t="s">
        <v>24</v>
      </c>
      <c r="J228" s="30" t="s">
        <v>128</v>
      </c>
      <c r="K228" s="30" t="s">
        <v>49</v>
      </c>
      <c r="L228" s="30" t="s">
        <v>547</v>
      </c>
      <c r="M228" s="30">
        <v>0.39</v>
      </c>
      <c r="N228" s="30" t="s">
        <v>8</v>
      </c>
      <c r="O228" s="30" t="s">
        <v>28</v>
      </c>
      <c r="P228" s="30" t="s">
        <v>183</v>
      </c>
      <c r="Q228" s="30" t="s">
        <v>587</v>
      </c>
      <c r="R228" s="30">
        <v>73160</v>
      </c>
      <c r="S228" s="32">
        <v>42021</v>
      </c>
      <c r="T228" s="32">
        <v>42023</v>
      </c>
      <c r="U228" s="53">
        <v>-54.63</v>
      </c>
      <c r="V228" s="30">
        <v>14</v>
      </c>
      <c r="W228" s="30">
        <v>448.47</v>
      </c>
      <c r="X228" s="30">
        <v>85916</v>
      </c>
      <c r="Y228" s="30" t="s">
        <v>3216</v>
      </c>
      <c r="Z228" s="30">
        <v>470.68622334484803</v>
      </c>
    </row>
    <row r="229" spans="1:26" x14ac:dyDescent="0.2">
      <c r="A229" s="30">
        <v>526</v>
      </c>
      <c r="B229" s="30" t="s">
        <v>588</v>
      </c>
      <c r="C229" s="30" t="s">
        <v>46</v>
      </c>
      <c r="D229" s="30">
        <v>0</v>
      </c>
      <c r="E229" s="30">
        <v>1.88</v>
      </c>
      <c r="F229" s="30">
        <v>1.49</v>
      </c>
      <c r="G229" s="30" t="s">
        <v>14</v>
      </c>
      <c r="H229" s="30" t="s">
        <v>47</v>
      </c>
      <c r="I229" s="30" t="s">
        <v>24</v>
      </c>
      <c r="J229" s="30" t="s">
        <v>48</v>
      </c>
      <c r="K229" s="30" t="s">
        <v>49</v>
      </c>
      <c r="L229" s="30" t="s">
        <v>589</v>
      </c>
      <c r="M229" s="30">
        <v>0.37</v>
      </c>
      <c r="N229" s="30" t="s">
        <v>8</v>
      </c>
      <c r="O229" s="30" t="s">
        <v>35</v>
      </c>
      <c r="P229" s="30" t="s">
        <v>564</v>
      </c>
      <c r="Q229" s="30" t="s">
        <v>590</v>
      </c>
      <c r="R229" s="30">
        <v>85204</v>
      </c>
      <c r="S229" s="32">
        <v>42021</v>
      </c>
      <c r="T229" s="32">
        <v>42022</v>
      </c>
      <c r="U229" s="53">
        <v>-15.5595</v>
      </c>
      <c r="V229" s="30">
        <v>13</v>
      </c>
      <c r="W229" s="30">
        <v>25.39</v>
      </c>
      <c r="X229" s="30">
        <v>90027</v>
      </c>
      <c r="Y229" s="30" t="s">
        <v>3217</v>
      </c>
      <c r="Z229" s="30">
        <v>207.1162525135689</v>
      </c>
    </row>
    <row r="230" spans="1:26" x14ac:dyDescent="0.2">
      <c r="A230" s="30">
        <v>526</v>
      </c>
      <c r="B230" s="30" t="s">
        <v>588</v>
      </c>
      <c r="C230" s="30" t="s">
        <v>46</v>
      </c>
      <c r="D230" s="30">
        <v>0.06</v>
      </c>
      <c r="E230" s="30">
        <v>5.78</v>
      </c>
      <c r="F230" s="30">
        <v>5.67</v>
      </c>
      <c r="G230" s="30" t="s">
        <v>14</v>
      </c>
      <c r="H230" s="30" t="s">
        <v>47</v>
      </c>
      <c r="I230" s="30" t="s">
        <v>24</v>
      </c>
      <c r="J230" s="30" t="s">
        <v>64</v>
      </c>
      <c r="K230" s="30" t="s">
        <v>49</v>
      </c>
      <c r="L230" s="30" t="s">
        <v>591</v>
      </c>
      <c r="M230" s="30">
        <v>0.36</v>
      </c>
      <c r="N230" s="30" t="s">
        <v>8</v>
      </c>
      <c r="O230" s="30" t="s">
        <v>35</v>
      </c>
      <c r="P230" s="30" t="s">
        <v>564</v>
      </c>
      <c r="Q230" s="30" t="s">
        <v>590</v>
      </c>
      <c r="R230" s="30">
        <v>85204</v>
      </c>
      <c r="S230" s="32">
        <v>42021</v>
      </c>
      <c r="T230" s="32">
        <v>42022</v>
      </c>
      <c r="U230" s="53">
        <v>-108.19</v>
      </c>
      <c r="V230" s="30">
        <v>15</v>
      </c>
      <c r="W230" s="30">
        <v>87.27</v>
      </c>
      <c r="X230" s="30">
        <v>90027</v>
      </c>
      <c r="Y230" s="30" t="s">
        <v>3217</v>
      </c>
      <c r="Z230" s="30">
        <v>192.04991200416694</v>
      </c>
    </row>
    <row r="231" spans="1:26" x14ac:dyDescent="0.2">
      <c r="A231" s="30">
        <v>2059</v>
      </c>
      <c r="B231" s="30" t="s">
        <v>592</v>
      </c>
      <c r="C231" s="30" t="s">
        <v>46</v>
      </c>
      <c r="D231" s="30">
        <v>0.09</v>
      </c>
      <c r="E231" s="30">
        <v>28.48</v>
      </c>
      <c r="F231" s="30">
        <v>1.99</v>
      </c>
      <c r="G231" s="30" t="s">
        <v>14</v>
      </c>
      <c r="H231" s="30" t="s">
        <v>70</v>
      </c>
      <c r="I231" s="30" t="s">
        <v>16</v>
      </c>
      <c r="J231" s="30" t="s">
        <v>17</v>
      </c>
      <c r="K231" s="30" t="s">
        <v>18</v>
      </c>
      <c r="L231" s="30" t="s">
        <v>188</v>
      </c>
      <c r="M231" s="30">
        <v>0.4</v>
      </c>
      <c r="N231" s="30" t="s">
        <v>8</v>
      </c>
      <c r="O231" s="30" t="s">
        <v>9</v>
      </c>
      <c r="P231" s="30" t="s">
        <v>73</v>
      </c>
      <c r="Q231" s="30" t="s">
        <v>593</v>
      </c>
      <c r="R231" s="30">
        <v>27260</v>
      </c>
      <c r="S231" s="32">
        <v>42021</v>
      </c>
      <c r="T231" s="32">
        <v>42022</v>
      </c>
      <c r="U231" s="53">
        <v>-1250.7460000000001</v>
      </c>
      <c r="V231" s="30">
        <v>13</v>
      </c>
      <c r="W231" s="30">
        <v>336.92</v>
      </c>
      <c r="X231" s="30">
        <v>88039</v>
      </c>
      <c r="Y231" s="30" t="s">
        <v>3215</v>
      </c>
      <c r="Z231" s="30">
        <v>-1025.563454768208</v>
      </c>
    </row>
    <row r="232" spans="1:26" x14ac:dyDescent="0.2">
      <c r="A232" s="30">
        <v>2725</v>
      </c>
      <c r="B232" s="30" t="s">
        <v>594</v>
      </c>
      <c r="C232" s="30" t="s">
        <v>46</v>
      </c>
      <c r="D232" s="30">
        <v>0.05</v>
      </c>
      <c r="E232" s="30">
        <v>28.15</v>
      </c>
      <c r="F232" s="30">
        <v>6.17</v>
      </c>
      <c r="G232" s="30" t="s">
        <v>14</v>
      </c>
      <c r="H232" s="30" t="s">
        <v>47</v>
      </c>
      <c r="I232" s="30" t="s">
        <v>24</v>
      </c>
      <c r="J232" s="30" t="s">
        <v>25</v>
      </c>
      <c r="K232" s="30" t="s">
        <v>18</v>
      </c>
      <c r="L232" s="30" t="s">
        <v>595</v>
      </c>
      <c r="M232" s="30">
        <v>0.55000000000000004</v>
      </c>
      <c r="N232" s="30" t="s">
        <v>8</v>
      </c>
      <c r="O232" s="30" t="s">
        <v>9</v>
      </c>
      <c r="P232" s="30" t="s">
        <v>376</v>
      </c>
      <c r="Q232" s="30" t="s">
        <v>596</v>
      </c>
      <c r="R232" s="30">
        <v>37042</v>
      </c>
      <c r="S232" s="32">
        <v>42021</v>
      </c>
      <c r="T232" s="32">
        <v>42022</v>
      </c>
      <c r="U232" s="53">
        <v>-66.248000000000005</v>
      </c>
      <c r="V232" s="30">
        <v>10</v>
      </c>
      <c r="W232" s="30">
        <v>282.38</v>
      </c>
      <c r="X232" s="30">
        <v>88958</v>
      </c>
      <c r="Y232" s="30" t="s">
        <v>3215</v>
      </c>
      <c r="Z232" s="30">
        <v>483.44173281315307</v>
      </c>
    </row>
    <row r="233" spans="1:26" x14ac:dyDescent="0.2">
      <c r="A233" s="30">
        <v>2443</v>
      </c>
      <c r="B233" s="30" t="s">
        <v>597</v>
      </c>
      <c r="C233" s="30" t="s">
        <v>13</v>
      </c>
      <c r="D233" s="30">
        <v>0.05</v>
      </c>
      <c r="E233" s="30">
        <v>58.1</v>
      </c>
      <c r="F233" s="30">
        <v>1.49</v>
      </c>
      <c r="G233" s="30" t="s">
        <v>14</v>
      </c>
      <c r="H233" s="30" t="s">
        <v>70</v>
      </c>
      <c r="I233" s="30" t="s">
        <v>24</v>
      </c>
      <c r="J233" s="30" t="s">
        <v>48</v>
      </c>
      <c r="K233" s="30" t="s">
        <v>49</v>
      </c>
      <c r="L233" s="30" t="s">
        <v>598</v>
      </c>
      <c r="M233" s="30">
        <v>0.38</v>
      </c>
      <c r="N233" s="30" t="s">
        <v>8</v>
      </c>
      <c r="O233" s="30" t="s">
        <v>9</v>
      </c>
      <c r="P233" s="30" t="s">
        <v>99</v>
      </c>
      <c r="Q233" s="30" t="s">
        <v>104</v>
      </c>
      <c r="R233" s="30">
        <v>33142</v>
      </c>
      <c r="S233" s="32">
        <v>42022</v>
      </c>
      <c r="T233" s="32">
        <v>42022</v>
      </c>
      <c r="U233" s="53">
        <v>1633.9860000000001</v>
      </c>
      <c r="V233" s="30">
        <v>13</v>
      </c>
      <c r="W233" s="30">
        <v>739.06</v>
      </c>
      <c r="X233" s="30">
        <v>89299</v>
      </c>
      <c r="Y233" s="30" t="s">
        <v>3215</v>
      </c>
      <c r="Z233" s="30">
        <v>1813.7535099468278</v>
      </c>
    </row>
    <row r="234" spans="1:26" x14ac:dyDescent="0.2">
      <c r="A234" s="30">
        <v>1971</v>
      </c>
      <c r="B234" s="30" t="s">
        <v>599</v>
      </c>
      <c r="C234" s="30" t="s">
        <v>92</v>
      </c>
      <c r="D234" s="30">
        <v>0.02</v>
      </c>
      <c r="E234" s="30">
        <v>11.58</v>
      </c>
      <c r="F234" s="30">
        <v>5.72</v>
      </c>
      <c r="G234" s="30" t="s">
        <v>14</v>
      </c>
      <c r="H234" s="30" t="s">
        <v>70</v>
      </c>
      <c r="I234" s="30" t="s">
        <v>24</v>
      </c>
      <c r="J234" s="30" t="s">
        <v>321</v>
      </c>
      <c r="K234" s="30" t="s">
        <v>49</v>
      </c>
      <c r="L234" s="30" t="s">
        <v>600</v>
      </c>
      <c r="M234" s="30">
        <v>0.35</v>
      </c>
      <c r="N234" s="30" t="s">
        <v>8</v>
      </c>
      <c r="O234" s="30" t="s">
        <v>9</v>
      </c>
      <c r="P234" s="30" t="s">
        <v>10</v>
      </c>
      <c r="Q234" s="30" t="s">
        <v>601</v>
      </c>
      <c r="R234" s="30">
        <v>38801</v>
      </c>
      <c r="S234" s="32">
        <v>42022</v>
      </c>
      <c r="T234" s="32">
        <v>42023</v>
      </c>
      <c r="U234" s="53">
        <v>-259.75599999999997</v>
      </c>
      <c r="V234" s="30">
        <v>3</v>
      </c>
      <c r="W234" s="30">
        <v>35.479999999999997</v>
      </c>
      <c r="X234" s="30">
        <v>91550</v>
      </c>
      <c r="Y234" s="30" t="s">
        <v>3215</v>
      </c>
      <c r="Z234" s="30">
        <v>-144.18667765394264</v>
      </c>
    </row>
    <row r="235" spans="1:26" x14ac:dyDescent="0.2">
      <c r="A235" s="30">
        <v>1972</v>
      </c>
      <c r="B235" s="30" t="s">
        <v>602</v>
      </c>
      <c r="C235" s="30" t="s">
        <v>92</v>
      </c>
      <c r="D235" s="30">
        <v>0.05</v>
      </c>
      <c r="E235" s="30">
        <v>350.99</v>
      </c>
      <c r="F235" s="30">
        <v>39</v>
      </c>
      <c r="G235" s="30" t="s">
        <v>2</v>
      </c>
      <c r="H235" s="30" t="s">
        <v>70</v>
      </c>
      <c r="I235" s="30" t="s">
        <v>4</v>
      </c>
      <c r="J235" s="30" t="s">
        <v>85</v>
      </c>
      <c r="K235" s="30" t="s">
        <v>33</v>
      </c>
      <c r="L235" s="30" t="s">
        <v>414</v>
      </c>
      <c r="M235" s="30">
        <v>0.55000000000000004</v>
      </c>
      <c r="N235" s="30" t="s">
        <v>8</v>
      </c>
      <c r="O235" s="30" t="s">
        <v>87</v>
      </c>
      <c r="P235" s="30" t="s">
        <v>296</v>
      </c>
      <c r="Q235" s="30" t="s">
        <v>603</v>
      </c>
      <c r="R235" s="30">
        <v>19090</v>
      </c>
      <c r="S235" s="32">
        <v>42022</v>
      </c>
      <c r="T235" s="32">
        <v>42024</v>
      </c>
      <c r="U235" s="53">
        <v>1469.7275999999999</v>
      </c>
      <c r="V235" s="30">
        <v>6</v>
      </c>
      <c r="W235" s="30">
        <v>2130.04</v>
      </c>
      <c r="X235" s="30">
        <v>91550</v>
      </c>
      <c r="Y235" s="30" t="s">
        <v>3218</v>
      </c>
      <c r="Z235" s="30">
        <v>3952.961542537761</v>
      </c>
    </row>
    <row r="236" spans="1:26" x14ac:dyDescent="0.2">
      <c r="A236" s="30">
        <v>1972</v>
      </c>
      <c r="B236" s="30" t="s">
        <v>602</v>
      </c>
      <c r="C236" s="30" t="s">
        <v>92</v>
      </c>
      <c r="D236" s="30">
        <v>0.04</v>
      </c>
      <c r="E236" s="30">
        <v>15.99</v>
      </c>
      <c r="F236" s="30">
        <v>9.4</v>
      </c>
      <c r="G236" s="30" t="s">
        <v>63</v>
      </c>
      <c r="H236" s="30" t="s">
        <v>70</v>
      </c>
      <c r="I236" s="30" t="s">
        <v>16</v>
      </c>
      <c r="J236" s="30" t="s">
        <v>32</v>
      </c>
      <c r="K236" s="30" t="s">
        <v>49</v>
      </c>
      <c r="L236" s="30" t="s">
        <v>604</v>
      </c>
      <c r="M236" s="30">
        <v>0.49</v>
      </c>
      <c r="N236" s="30" t="s">
        <v>8</v>
      </c>
      <c r="O236" s="30" t="s">
        <v>87</v>
      </c>
      <c r="P236" s="30" t="s">
        <v>296</v>
      </c>
      <c r="Q236" s="30" t="s">
        <v>603</v>
      </c>
      <c r="R236" s="30">
        <v>19090</v>
      </c>
      <c r="S236" s="32">
        <v>42022</v>
      </c>
      <c r="T236" s="32">
        <v>42024</v>
      </c>
      <c r="U236" s="53">
        <v>-83.553060000000002</v>
      </c>
      <c r="V236" s="30">
        <v>5</v>
      </c>
      <c r="W236" s="30">
        <v>82.8</v>
      </c>
      <c r="X236" s="30">
        <v>91550</v>
      </c>
      <c r="Y236" s="30" t="s">
        <v>3218</v>
      </c>
      <c r="Z236" s="30">
        <v>172.71283658841597</v>
      </c>
    </row>
    <row r="237" spans="1:26" x14ac:dyDescent="0.2">
      <c r="A237" s="30">
        <v>657</v>
      </c>
      <c r="B237" s="30" t="s">
        <v>605</v>
      </c>
      <c r="C237" s="30" t="s">
        <v>1</v>
      </c>
      <c r="D237" s="30">
        <v>0.1</v>
      </c>
      <c r="E237" s="30">
        <v>18.97</v>
      </c>
      <c r="F237" s="30">
        <v>9.0299999999999994</v>
      </c>
      <c r="G237" s="30" t="s">
        <v>14</v>
      </c>
      <c r="H237" s="30" t="s">
        <v>15</v>
      </c>
      <c r="I237" s="30" t="s">
        <v>24</v>
      </c>
      <c r="J237" s="30" t="s">
        <v>64</v>
      </c>
      <c r="K237" s="30" t="s">
        <v>49</v>
      </c>
      <c r="L237" s="30" t="s">
        <v>606</v>
      </c>
      <c r="M237" s="30">
        <v>0.37</v>
      </c>
      <c r="N237" s="30" t="s">
        <v>8</v>
      </c>
      <c r="O237" s="30" t="s">
        <v>87</v>
      </c>
      <c r="P237" s="30" t="s">
        <v>379</v>
      </c>
      <c r="Q237" s="30" t="s">
        <v>607</v>
      </c>
      <c r="R237" s="30">
        <v>1540</v>
      </c>
      <c r="S237" s="32">
        <v>42023</v>
      </c>
      <c r="T237" s="32">
        <v>42025</v>
      </c>
      <c r="U237" s="53">
        <v>-24.204799999999999</v>
      </c>
      <c r="V237" s="30">
        <v>1</v>
      </c>
      <c r="W237" s="30">
        <v>19.73</v>
      </c>
      <c r="X237" s="30">
        <v>91212</v>
      </c>
      <c r="Y237" s="30" t="s">
        <v>3218</v>
      </c>
      <c r="Z237" s="30">
        <v>423.73313823451724</v>
      </c>
    </row>
    <row r="238" spans="1:26" x14ac:dyDescent="0.2">
      <c r="A238" s="30">
        <v>659</v>
      </c>
      <c r="B238" s="30" t="s">
        <v>608</v>
      </c>
      <c r="C238" s="30" t="s">
        <v>1</v>
      </c>
      <c r="D238" s="30">
        <v>0</v>
      </c>
      <c r="E238" s="30">
        <v>119.99</v>
      </c>
      <c r="F238" s="30">
        <v>56.14</v>
      </c>
      <c r="G238" s="30" t="s">
        <v>2</v>
      </c>
      <c r="H238" s="30" t="s">
        <v>15</v>
      </c>
      <c r="I238" s="30" t="s">
        <v>16</v>
      </c>
      <c r="J238" s="30" t="s">
        <v>32</v>
      </c>
      <c r="K238" s="30" t="s">
        <v>6</v>
      </c>
      <c r="L238" s="30" t="s">
        <v>563</v>
      </c>
      <c r="M238" s="30">
        <v>0.39</v>
      </c>
      <c r="N238" s="30" t="s">
        <v>8</v>
      </c>
      <c r="O238" s="30" t="s">
        <v>87</v>
      </c>
      <c r="P238" s="30" t="s">
        <v>609</v>
      </c>
      <c r="Q238" s="30" t="s">
        <v>610</v>
      </c>
      <c r="R238" s="30">
        <v>5403</v>
      </c>
      <c r="S238" s="32">
        <v>42023</v>
      </c>
      <c r="T238" s="32">
        <v>42024</v>
      </c>
      <c r="U238" s="53">
        <v>-126.05777999999999</v>
      </c>
      <c r="V238" s="30">
        <v>5</v>
      </c>
      <c r="W238" s="30">
        <v>615.54</v>
      </c>
      <c r="X238" s="30">
        <v>91212</v>
      </c>
      <c r="Y238" s="30" t="s">
        <v>3218</v>
      </c>
      <c r="Z238" s="30">
        <v>2217.1759680525706</v>
      </c>
    </row>
    <row r="239" spans="1:26" x14ac:dyDescent="0.2">
      <c r="A239" s="30">
        <v>3095</v>
      </c>
      <c r="B239" s="30" t="s">
        <v>611</v>
      </c>
      <c r="C239" s="30" t="s">
        <v>1</v>
      </c>
      <c r="D239" s="30">
        <v>0.09</v>
      </c>
      <c r="E239" s="30">
        <v>207.48</v>
      </c>
      <c r="F239" s="30">
        <v>0.99</v>
      </c>
      <c r="G239" s="30" t="s">
        <v>14</v>
      </c>
      <c r="H239" s="30" t="s">
        <v>15</v>
      </c>
      <c r="I239" s="30" t="s">
        <v>24</v>
      </c>
      <c r="J239" s="30" t="s">
        <v>71</v>
      </c>
      <c r="K239" s="30" t="s">
        <v>49</v>
      </c>
      <c r="L239" s="30" t="s">
        <v>612</v>
      </c>
      <c r="M239" s="30">
        <v>0.55000000000000004</v>
      </c>
      <c r="N239" s="30" t="s">
        <v>8</v>
      </c>
      <c r="O239" s="30" t="s">
        <v>87</v>
      </c>
      <c r="P239" s="30" t="s">
        <v>293</v>
      </c>
      <c r="Q239" s="30" t="s">
        <v>613</v>
      </c>
      <c r="R239" s="30">
        <v>45011</v>
      </c>
      <c r="S239" s="32">
        <v>42023</v>
      </c>
      <c r="T239" s="32">
        <v>42025</v>
      </c>
      <c r="U239" s="53">
        <v>683.9556</v>
      </c>
      <c r="V239" s="30">
        <v>5</v>
      </c>
      <c r="W239" s="30">
        <v>991.24</v>
      </c>
      <c r="X239" s="30">
        <v>86220</v>
      </c>
      <c r="Y239" s="30" t="s">
        <v>3218</v>
      </c>
      <c r="Z239" s="30">
        <v>1673.5436857428108</v>
      </c>
    </row>
    <row r="240" spans="1:26" x14ac:dyDescent="0.2">
      <c r="A240" s="30">
        <v>259</v>
      </c>
      <c r="B240" s="30" t="s">
        <v>614</v>
      </c>
      <c r="C240" s="30" t="s">
        <v>23</v>
      </c>
      <c r="D240" s="30">
        <v>0.09</v>
      </c>
      <c r="E240" s="30">
        <v>2.88</v>
      </c>
      <c r="F240" s="30">
        <v>0.7</v>
      </c>
      <c r="G240" s="30" t="s">
        <v>14</v>
      </c>
      <c r="H240" s="30" t="s">
        <v>15</v>
      </c>
      <c r="I240" s="30" t="s">
        <v>24</v>
      </c>
      <c r="J240" s="30" t="s">
        <v>25</v>
      </c>
      <c r="K240" s="30" t="s">
        <v>26</v>
      </c>
      <c r="L240" s="30" t="s">
        <v>615</v>
      </c>
      <c r="M240" s="30">
        <v>0.56000000000000005</v>
      </c>
      <c r="N240" s="30" t="s">
        <v>8</v>
      </c>
      <c r="O240" s="30" t="s">
        <v>35</v>
      </c>
      <c r="P240" s="30" t="s">
        <v>616</v>
      </c>
      <c r="Q240" s="30" t="s">
        <v>617</v>
      </c>
      <c r="R240" s="30">
        <v>87505</v>
      </c>
      <c r="S240" s="32">
        <v>42023</v>
      </c>
      <c r="T240" s="32">
        <v>42023</v>
      </c>
      <c r="U240" s="53">
        <v>5.7531999999999996</v>
      </c>
      <c r="V240" s="30">
        <v>10</v>
      </c>
      <c r="W240" s="30">
        <v>26.38</v>
      </c>
      <c r="X240" s="30">
        <v>85857</v>
      </c>
      <c r="Y240" s="30" t="s">
        <v>3217</v>
      </c>
      <c r="Z240" s="30">
        <v>128.05278584067906</v>
      </c>
    </row>
    <row r="241" spans="1:26" x14ac:dyDescent="0.2">
      <c r="A241" s="30">
        <v>3155</v>
      </c>
      <c r="B241" s="30" t="s">
        <v>618</v>
      </c>
      <c r="C241" s="30" t="s">
        <v>1</v>
      </c>
      <c r="D241" s="30">
        <v>0.02</v>
      </c>
      <c r="E241" s="30">
        <v>60.22</v>
      </c>
      <c r="F241" s="30">
        <v>3.5</v>
      </c>
      <c r="G241" s="30" t="s">
        <v>14</v>
      </c>
      <c r="H241" s="30" t="s">
        <v>70</v>
      </c>
      <c r="I241" s="30" t="s">
        <v>24</v>
      </c>
      <c r="J241" s="30" t="s">
        <v>71</v>
      </c>
      <c r="K241" s="30" t="s">
        <v>49</v>
      </c>
      <c r="L241" s="30" t="s">
        <v>619</v>
      </c>
      <c r="M241" s="30">
        <v>0.56999999999999995</v>
      </c>
      <c r="N241" s="30" t="s">
        <v>8</v>
      </c>
      <c r="O241" s="30" t="s">
        <v>9</v>
      </c>
      <c r="P241" s="30" t="s">
        <v>99</v>
      </c>
      <c r="Q241" s="30" t="s">
        <v>308</v>
      </c>
      <c r="R241" s="30">
        <v>32771</v>
      </c>
      <c r="S241" s="32">
        <v>42024</v>
      </c>
      <c r="T241" s="32">
        <v>42025</v>
      </c>
      <c r="U241" s="53">
        <v>-193.91399999999999</v>
      </c>
      <c r="V241" s="30">
        <v>9</v>
      </c>
      <c r="W241" s="30">
        <v>541.76</v>
      </c>
      <c r="X241" s="30">
        <v>86898</v>
      </c>
      <c r="Y241" s="30" t="s">
        <v>3215</v>
      </c>
      <c r="Z241" s="30">
        <v>474.38409332687189</v>
      </c>
    </row>
    <row r="242" spans="1:26" x14ac:dyDescent="0.2">
      <c r="A242" s="30">
        <v>32</v>
      </c>
      <c r="B242" s="30" t="s">
        <v>620</v>
      </c>
      <c r="C242" s="30" t="s">
        <v>92</v>
      </c>
      <c r="D242" s="30">
        <v>0.09</v>
      </c>
      <c r="E242" s="30">
        <v>125.99</v>
      </c>
      <c r="F242" s="30">
        <v>7.69</v>
      </c>
      <c r="G242" s="30" t="s">
        <v>63</v>
      </c>
      <c r="H242" s="30" t="s">
        <v>70</v>
      </c>
      <c r="I242" s="30" t="s">
        <v>16</v>
      </c>
      <c r="J242" s="30" t="s">
        <v>111</v>
      </c>
      <c r="K242" s="30" t="s">
        <v>49</v>
      </c>
      <c r="L242" s="30" t="s">
        <v>621</v>
      </c>
      <c r="M242" s="30">
        <v>0.59</v>
      </c>
      <c r="N242" s="30" t="s">
        <v>8</v>
      </c>
      <c r="O242" s="30" t="s">
        <v>35</v>
      </c>
      <c r="P242" s="30" t="s">
        <v>115</v>
      </c>
      <c r="Q242" s="30" t="s">
        <v>622</v>
      </c>
      <c r="R242" s="30">
        <v>97526</v>
      </c>
      <c r="S242" s="32">
        <v>42024</v>
      </c>
      <c r="T242" s="32">
        <v>42026</v>
      </c>
      <c r="U242" s="53">
        <v>209.99700000000001</v>
      </c>
      <c r="V242" s="30">
        <v>8</v>
      </c>
      <c r="W242" s="30">
        <v>783.55</v>
      </c>
      <c r="X242" s="30">
        <v>89202</v>
      </c>
      <c r="Y242" s="30" t="s">
        <v>3217</v>
      </c>
      <c r="Z242" s="30">
        <v>820.77812566183502</v>
      </c>
    </row>
    <row r="243" spans="1:26" x14ac:dyDescent="0.2">
      <c r="A243" s="30">
        <v>493</v>
      </c>
      <c r="B243" s="30" t="s">
        <v>623</v>
      </c>
      <c r="C243" s="30" t="s">
        <v>46</v>
      </c>
      <c r="D243" s="30">
        <v>0.02</v>
      </c>
      <c r="E243" s="30">
        <v>6.48</v>
      </c>
      <c r="F243" s="30">
        <v>6.6</v>
      </c>
      <c r="G243" s="30" t="s">
        <v>14</v>
      </c>
      <c r="H243" s="30" t="s">
        <v>15</v>
      </c>
      <c r="I243" s="30" t="s">
        <v>24</v>
      </c>
      <c r="J243" s="30" t="s">
        <v>64</v>
      </c>
      <c r="K243" s="30" t="s">
        <v>49</v>
      </c>
      <c r="L243" s="30" t="s">
        <v>624</v>
      </c>
      <c r="M243" s="30">
        <v>0.37</v>
      </c>
      <c r="N243" s="30" t="s">
        <v>8</v>
      </c>
      <c r="O243" s="30" t="s">
        <v>35</v>
      </c>
      <c r="P243" s="30" t="s">
        <v>42</v>
      </c>
      <c r="Q243" s="30" t="s">
        <v>625</v>
      </c>
      <c r="R243" s="30">
        <v>98158</v>
      </c>
      <c r="S243" s="32">
        <v>42024</v>
      </c>
      <c r="T243" s="32">
        <v>42026</v>
      </c>
      <c r="U243" s="53">
        <v>-92.05</v>
      </c>
      <c r="V243" s="30">
        <v>10</v>
      </c>
      <c r="W243" s="30">
        <v>66.709999999999994</v>
      </c>
      <c r="X243" s="30">
        <v>88906</v>
      </c>
      <c r="Y243" s="30" t="s">
        <v>3217</v>
      </c>
      <c r="Z243" s="30">
        <v>211.846038309866</v>
      </c>
    </row>
    <row r="244" spans="1:26" x14ac:dyDescent="0.2">
      <c r="A244" s="30">
        <v>493</v>
      </c>
      <c r="B244" s="30" t="s">
        <v>623</v>
      </c>
      <c r="C244" s="30" t="s">
        <v>46</v>
      </c>
      <c r="D244" s="30">
        <v>0.04</v>
      </c>
      <c r="E244" s="30">
        <v>17.149999999999999</v>
      </c>
      <c r="F244" s="30">
        <v>4.96</v>
      </c>
      <c r="G244" s="30" t="s">
        <v>14</v>
      </c>
      <c r="H244" s="30" t="s">
        <v>15</v>
      </c>
      <c r="I244" s="30" t="s">
        <v>24</v>
      </c>
      <c r="J244" s="30" t="s">
        <v>54</v>
      </c>
      <c r="K244" s="30" t="s">
        <v>49</v>
      </c>
      <c r="L244" s="30" t="s">
        <v>626</v>
      </c>
      <c r="M244" s="30">
        <v>0.57999999999999996</v>
      </c>
      <c r="N244" s="30" t="s">
        <v>8</v>
      </c>
      <c r="O244" s="30" t="s">
        <v>35</v>
      </c>
      <c r="P244" s="30" t="s">
        <v>42</v>
      </c>
      <c r="Q244" s="30" t="s">
        <v>625</v>
      </c>
      <c r="R244" s="30">
        <v>98158</v>
      </c>
      <c r="S244" s="32">
        <v>42024</v>
      </c>
      <c r="T244" s="32">
        <v>42025</v>
      </c>
      <c r="U244" s="53">
        <v>6.11</v>
      </c>
      <c r="V244" s="30">
        <v>5</v>
      </c>
      <c r="W244" s="30">
        <v>87.16</v>
      </c>
      <c r="X244" s="30">
        <v>88906</v>
      </c>
      <c r="Y244" s="30" t="s">
        <v>3217</v>
      </c>
      <c r="Z244" s="30">
        <v>461.79869425248006</v>
      </c>
    </row>
    <row r="245" spans="1:26" x14ac:dyDescent="0.2">
      <c r="A245" s="30">
        <v>524</v>
      </c>
      <c r="B245" s="30" t="s">
        <v>627</v>
      </c>
      <c r="C245" s="30" t="s">
        <v>46</v>
      </c>
      <c r="D245" s="30">
        <v>0.03</v>
      </c>
      <c r="E245" s="30">
        <v>1270.99</v>
      </c>
      <c r="F245" s="30">
        <v>19.989999999999998</v>
      </c>
      <c r="G245" s="30" t="s">
        <v>14</v>
      </c>
      <c r="H245" s="30" t="s">
        <v>15</v>
      </c>
      <c r="I245" s="30" t="s">
        <v>24</v>
      </c>
      <c r="J245" s="30" t="s">
        <v>48</v>
      </c>
      <c r="K245" s="30" t="s">
        <v>49</v>
      </c>
      <c r="L245" s="30" t="s">
        <v>628</v>
      </c>
      <c r="M245" s="30">
        <v>0.35</v>
      </c>
      <c r="N245" s="30" t="s">
        <v>8</v>
      </c>
      <c r="O245" s="30" t="s">
        <v>9</v>
      </c>
      <c r="P245" s="30" t="s">
        <v>376</v>
      </c>
      <c r="Q245" s="30" t="s">
        <v>629</v>
      </c>
      <c r="R245" s="30">
        <v>37922</v>
      </c>
      <c r="S245" s="32">
        <v>42024</v>
      </c>
      <c r="T245" s="32">
        <v>42026</v>
      </c>
      <c r="U245" s="53">
        <v>363.55200000000002</v>
      </c>
      <c r="V245" s="30">
        <v>2</v>
      </c>
      <c r="W245" s="30">
        <v>2589.0100000000002</v>
      </c>
      <c r="X245" s="30">
        <v>91127</v>
      </c>
      <c r="Y245" s="30" t="s">
        <v>3215</v>
      </c>
      <c r="Z245" s="30">
        <v>4987.1848463347033</v>
      </c>
    </row>
    <row r="246" spans="1:26" x14ac:dyDescent="0.2">
      <c r="A246" s="30">
        <v>524</v>
      </c>
      <c r="B246" s="30" t="s">
        <v>627</v>
      </c>
      <c r="C246" s="30" t="s">
        <v>46</v>
      </c>
      <c r="D246" s="30">
        <v>7.0000000000000007E-2</v>
      </c>
      <c r="E246" s="30">
        <v>2036.48</v>
      </c>
      <c r="F246" s="30">
        <v>14.7</v>
      </c>
      <c r="G246" s="30" t="s">
        <v>2</v>
      </c>
      <c r="H246" s="30" t="s">
        <v>15</v>
      </c>
      <c r="I246" s="30" t="s">
        <v>16</v>
      </c>
      <c r="J246" s="30" t="s">
        <v>32</v>
      </c>
      <c r="K246" s="30" t="s">
        <v>33</v>
      </c>
      <c r="L246" s="30" t="s">
        <v>34</v>
      </c>
      <c r="M246" s="30">
        <v>0.55000000000000004</v>
      </c>
      <c r="N246" s="30" t="s">
        <v>8</v>
      </c>
      <c r="O246" s="30" t="s">
        <v>9</v>
      </c>
      <c r="P246" s="30" t="s">
        <v>376</v>
      </c>
      <c r="Q246" s="30" t="s">
        <v>629</v>
      </c>
      <c r="R246" s="30">
        <v>37922</v>
      </c>
      <c r="S246" s="32">
        <v>42024</v>
      </c>
      <c r="T246" s="32">
        <v>42026</v>
      </c>
      <c r="U246" s="53">
        <v>-11.536</v>
      </c>
      <c r="V246" s="30">
        <v>1</v>
      </c>
      <c r="W246" s="30">
        <v>1893.93</v>
      </c>
      <c r="X246" s="30">
        <v>91127</v>
      </c>
      <c r="Y246" s="30" t="s">
        <v>3215</v>
      </c>
      <c r="Z246" s="30">
        <v>7191.5231438857018</v>
      </c>
    </row>
    <row r="247" spans="1:26" x14ac:dyDescent="0.2">
      <c r="A247" s="30">
        <v>549</v>
      </c>
      <c r="B247" s="30" t="s">
        <v>630</v>
      </c>
      <c r="C247" s="30" t="s">
        <v>46</v>
      </c>
      <c r="D247" s="30">
        <v>0.02</v>
      </c>
      <c r="E247" s="30">
        <v>7.1</v>
      </c>
      <c r="F247" s="30">
        <v>6.05</v>
      </c>
      <c r="G247" s="30" t="s">
        <v>14</v>
      </c>
      <c r="H247" s="30" t="s">
        <v>70</v>
      </c>
      <c r="I247" s="30" t="s">
        <v>24</v>
      </c>
      <c r="J247" s="30" t="s">
        <v>48</v>
      </c>
      <c r="K247" s="30" t="s">
        <v>49</v>
      </c>
      <c r="L247" s="30" t="s">
        <v>227</v>
      </c>
      <c r="M247" s="30">
        <v>0.39</v>
      </c>
      <c r="N247" s="30" t="s">
        <v>8</v>
      </c>
      <c r="O247" s="30" t="s">
        <v>35</v>
      </c>
      <c r="P247" s="30" t="s">
        <v>616</v>
      </c>
      <c r="Q247" s="30" t="s">
        <v>171</v>
      </c>
      <c r="R247" s="30">
        <v>88201</v>
      </c>
      <c r="S247" s="32">
        <v>42024</v>
      </c>
      <c r="T247" s="32">
        <v>42024</v>
      </c>
      <c r="U247" s="53">
        <v>-66.378</v>
      </c>
      <c r="V247" s="30">
        <v>9</v>
      </c>
      <c r="W247" s="30">
        <v>66.319999999999993</v>
      </c>
      <c r="X247" s="30">
        <v>90908</v>
      </c>
      <c r="Y247" s="30" t="s">
        <v>3217</v>
      </c>
      <c r="Z247" s="30">
        <v>270.43517361832698</v>
      </c>
    </row>
    <row r="248" spans="1:26" x14ac:dyDescent="0.2">
      <c r="A248" s="30">
        <v>2464</v>
      </c>
      <c r="B248" s="30" t="s">
        <v>631</v>
      </c>
      <c r="C248" s="30" t="s">
        <v>46</v>
      </c>
      <c r="D248" s="30">
        <v>0.05</v>
      </c>
      <c r="E248" s="30">
        <v>6.28</v>
      </c>
      <c r="F248" s="30">
        <v>5.36</v>
      </c>
      <c r="G248" s="30" t="s">
        <v>14</v>
      </c>
      <c r="H248" s="30" t="s">
        <v>15</v>
      </c>
      <c r="I248" s="30" t="s">
        <v>24</v>
      </c>
      <c r="J248" s="30" t="s">
        <v>48</v>
      </c>
      <c r="K248" s="30" t="s">
        <v>49</v>
      </c>
      <c r="L248" s="30" t="s">
        <v>632</v>
      </c>
      <c r="M248" s="30">
        <v>0.4</v>
      </c>
      <c r="N248" s="30" t="s">
        <v>8</v>
      </c>
      <c r="O248" s="30" t="s">
        <v>9</v>
      </c>
      <c r="P248" s="30" t="s">
        <v>144</v>
      </c>
      <c r="Q248" s="30" t="s">
        <v>633</v>
      </c>
      <c r="R248" s="30">
        <v>71111</v>
      </c>
      <c r="S248" s="32">
        <v>42024</v>
      </c>
      <c r="T248" s="32">
        <v>42027</v>
      </c>
      <c r="U248" s="53">
        <v>1.278</v>
      </c>
      <c r="V248" s="30">
        <v>6</v>
      </c>
      <c r="W248" s="30">
        <v>38.04</v>
      </c>
      <c r="X248" s="30">
        <v>88714</v>
      </c>
      <c r="Y248" s="30" t="s">
        <v>3215</v>
      </c>
      <c r="Z248" s="30">
        <v>277.62723660300861</v>
      </c>
    </row>
    <row r="249" spans="1:26" x14ac:dyDescent="0.2">
      <c r="A249" s="30">
        <v>2464</v>
      </c>
      <c r="B249" s="30" t="s">
        <v>631</v>
      </c>
      <c r="C249" s="30" t="s">
        <v>46</v>
      </c>
      <c r="D249" s="30">
        <v>0.04</v>
      </c>
      <c r="E249" s="30">
        <v>3.08</v>
      </c>
      <c r="F249" s="30">
        <v>0.99</v>
      </c>
      <c r="G249" s="30" t="s">
        <v>14</v>
      </c>
      <c r="H249" s="30" t="s">
        <v>15</v>
      </c>
      <c r="I249" s="30" t="s">
        <v>24</v>
      </c>
      <c r="J249" s="30" t="s">
        <v>128</v>
      </c>
      <c r="K249" s="30" t="s">
        <v>49</v>
      </c>
      <c r="L249" s="30" t="s">
        <v>634</v>
      </c>
      <c r="M249" s="30">
        <v>0.37</v>
      </c>
      <c r="N249" s="30" t="s">
        <v>8</v>
      </c>
      <c r="O249" s="30" t="s">
        <v>9</v>
      </c>
      <c r="P249" s="30" t="s">
        <v>144</v>
      </c>
      <c r="Q249" s="30" t="s">
        <v>633</v>
      </c>
      <c r="R249" s="30">
        <v>71111</v>
      </c>
      <c r="S249" s="32">
        <v>42024</v>
      </c>
      <c r="T249" s="32">
        <v>42025</v>
      </c>
      <c r="U249" s="53">
        <v>424.29</v>
      </c>
      <c r="V249" s="30">
        <v>14</v>
      </c>
      <c r="W249" s="30">
        <v>42.53</v>
      </c>
      <c r="X249" s="30">
        <v>88714</v>
      </c>
      <c r="Y249" s="30" t="s">
        <v>3215</v>
      </c>
      <c r="Z249" s="30">
        <v>561.66517871251892</v>
      </c>
    </row>
    <row r="250" spans="1:26" x14ac:dyDescent="0.2">
      <c r="A250" s="30">
        <v>1473</v>
      </c>
      <c r="B250" s="30" t="s">
        <v>635</v>
      </c>
      <c r="C250" s="30" t="s">
        <v>1</v>
      </c>
      <c r="D250" s="30">
        <v>0.04</v>
      </c>
      <c r="E250" s="30">
        <v>9.7799999999999994</v>
      </c>
      <c r="F250" s="30">
        <v>1.99</v>
      </c>
      <c r="G250" s="30" t="s">
        <v>63</v>
      </c>
      <c r="H250" s="30" t="s">
        <v>47</v>
      </c>
      <c r="I250" s="30" t="s">
        <v>16</v>
      </c>
      <c r="J250" s="30" t="s">
        <v>17</v>
      </c>
      <c r="K250" s="30" t="s">
        <v>18</v>
      </c>
      <c r="L250" s="30" t="s">
        <v>636</v>
      </c>
      <c r="M250" s="30">
        <v>0.43</v>
      </c>
      <c r="N250" s="30" t="s">
        <v>8</v>
      </c>
      <c r="O250" s="30" t="s">
        <v>87</v>
      </c>
      <c r="P250" s="30" t="s">
        <v>293</v>
      </c>
      <c r="Q250" s="30" t="s">
        <v>637</v>
      </c>
      <c r="R250" s="30">
        <v>44691</v>
      </c>
      <c r="S250" s="32">
        <v>42025</v>
      </c>
      <c r="T250" s="32">
        <v>42026</v>
      </c>
      <c r="U250" s="53">
        <v>61.292700000000004</v>
      </c>
      <c r="V250" s="30">
        <v>9</v>
      </c>
      <c r="W250" s="30">
        <v>88.83</v>
      </c>
      <c r="X250" s="30">
        <v>87076</v>
      </c>
      <c r="Y250" s="30" t="s">
        <v>3218</v>
      </c>
      <c r="Z250" s="30">
        <v>354.5902424784407</v>
      </c>
    </row>
    <row r="251" spans="1:26" x14ac:dyDescent="0.2">
      <c r="A251" s="30">
        <v>1788</v>
      </c>
      <c r="B251" s="30" t="s">
        <v>638</v>
      </c>
      <c r="C251" s="30" t="s">
        <v>1</v>
      </c>
      <c r="D251" s="30">
        <v>0.04</v>
      </c>
      <c r="E251" s="30">
        <v>205.99</v>
      </c>
      <c r="F251" s="30">
        <v>8.99</v>
      </c>
      <c r="G251" s="30" t="s">
        <v>14</v>
      </c>
      <c r="H251" s="30" t="s">
        <v>15</v>
      </c>
      <c r="I251" s="30" t="s">
        <v>16</v>
      </c>
      <c r="J251" s="30" t="s">
        <v>111</v>
      </c>
      <c r="K251" s="30" t="s">
        <v>49</v>
      </c>
      <c r="L251" s="30" t="s">
        <v>639</v>
      </c>
      <c r="M251" s="30">
        <v>0.56000000000000005</v>
      </c>
      <c r="N251" s="30" t="s">
        <v>8</v>
      </c>
      <c r="O251" s="30" t="s">
        <v>9</v>
      </c>
      <c r="P251" s="30" t="s">
        <v>51</v>
      </c>
      <c r="Q251" s="30" t="s">
        <v>640</v>
      </c>
      <c r="R251" s="30">
        <v>30188</v>
      </c>
      <c r="S251" s="32">
        <v>42025</v>
      </c>
      <c r="T251" s="32">
        <v>42026</v>
      </c>
      <c r="U251" s="53">
        <v>960.98400000000004</v>
      </c>
      <c r="V251" s="30">
        <v>6</v>
      </c>
      <c r="W251" s="30">
        <v>1008.53</v>
      </c>
      <c r="X251" s="30">
        <v>88256</v>
      </c>
      <c r="Y251" s="30" t="s">
        <v>3215</v>
      </c>
      <c r="Z251" s="30">
        <v>2215.0280062024553</v>
      </c>
    </row>
    <row r="252" spans="1:26" x14ac:dyDescent="0.2">
      <c r="A252" s="30">
        <v>263</v>
      </c>
      <c r="B252" s="30" t="s">
        <v>641</v>
      </c>
      <c r="C252" s="30" t="s">
        <v>13</v>
      </c>
      <c r="D252" s="30">
        <v>0.05</v>
      </c>
      <c r="E252" s="30">
        <v>31.76</v>
      </c>
      <c r="F252" s="30">
        <v>45.51</v>
      </c>
      <c r="G252" s="30" t="s">
        <v>2</v>
      </c>
      <c r="H252" s="30" t="s">
        <v>3</v>
      </c>
      <c r="I252" s="30" t="s">
        <v>4</v>
      </c>
      <c r="J252" s="30" t="s">
        <v>5</v>
      </c>
      <c r="K252" s="30" t="s">
        <v>6</v>
      </c>
      <c r="L252" s="30" t="s">
        <v>642</v>
      </c>
      <c r="M252" s="30">
        <v>0.65</v>
      </c>
      <c r="N252" s="30" t="s">
        <v>8</v>
      </c>
      <c r="O252" s="30" t="s">
        <v>87</v>
      </c>
      <c r="P252" s="30" t="s">
        <v>293</v>
      </c>
      <c r="Q252" s="30" t="s">
        <v>643</v>
      </c>
      <c r="R252" s="30">
        <v>44106</v>
      </c>
      <c r="S252" s="32">
        <v>42025</v>
      </c>
      <c r="T252" s="32">
        <v>42027</v>
      </c>
      <c r="U252" s="53">
        <v>-2177.9860960000001</v>
      </c>
      <c r="V252" s="30">
        <v>9</v>
      </c>
      <c r="W252" s="30">
        <v>304.33999999999997</v>
      </c>
      <c r="X252" s="30">
        <v>86297</v>
      </c>
      <c r="Y252" s="30" t="s">
        <v>3218</v>
      </c>
      <c r="Z252" s="30">
        <v>-543.83240953915083</v>
      </c>
    </row>
    <row r="253" spans="1:26" x14ac:dyDescent="0.2">
      <c r="A253" s="30">
        <v>2423</v>
      </c>
      <c r="B253" s="30" t="s">
        <v>644</v>
      </c>
      <c r="C253" s="30" t="s">
        <v>23</v>
      </c>
      <c r="D253" s="30">
        <v>0.04</v>
      </c>
      <c r="E253" s="30">
        <v>100.98</v>
      </c>
      <c r="F253" s="30">
        <v>7.18</v>
      </c>
      <c r="G253" s="30" t="s">
        <v>14</v>
      </c>
      <c r="H253" s="30" t="s">
        <v>47</v>
      </c>
      <c r="I253" s="30" t="s">
        <v>16</v>
      </c>
      <c r="J253" s="30" t="s">
        <v>17</v>
      </c>
      <c r="K253" s="30" t="s">
        <v>49</v>
      </c>
      <c r="L253" s="30" t="s">
        <v>645</v>
      </c>
      <c r="M253" s="30">
        <v>0.4</v>
      </c>
      <c r="N253" s="30" t="s">
        <v>8</v>
      </c>
      <c r="O253" s="30" t="s">
        <v>28</v>
      </c>
      <c r="P253" s="30" t="s">
        <v>163</v>
      </c>
      <c r="Q253" s="30" t="s">
        <v>646</v>
      </c>
      <c r="R253" s="30">
        <v>76053</v>
      </c>
      <c r="S253" s="32">
        <v>42025</v>
      </c>
      <c r="T253" s="32">
        <v>42030</v>
      </c>
      <c r="U253" s="53">
        <v>269.94</v>
      </c>
      <c r="V253" s="30">
        <v>4</v>
      </c>
      <c r="W253" s="30">
        <v>414.91</v>
      </c>
      <c r="X253" s="30">
        <v>89054</v>
      </c>
      <c r="Y253" s="30" t="s">
        <v>3216</v>
      </c>
      <c r="Z253" s="30">
        <v>844.48173169386359</v>
      </c>
    </row>
    <row r="254" spans="1:26" x14ac:dyDescent="0.2">
      <c r="A254" s="30">
        <v>2882</v>
      </c>
      <c r="B254" s="30" t="s">
        <v>647</v>
      </c>
      <c r="C254" s="30" t="s">
        <v>23</v>
      </c>
      <c r="D254" s="30">
        <v>0.02</v>
      </c>
      <c r="E254" s="30">
        <v>43.98</v>
      </c>
      <c r="F254" s="30">
        <v>1.99</v>
      </c>
      <c r="G254" s="30" t="s">
        <v>14</v>
      </c>
      <c r="H254" s="30" t="s">
        <v>15</v>
      </c>
      <c r="I254" s="30" t="s">
        <v>16</v>
      </c>
      <c r="J254" s="30" t="s">
        <v>17</v>
      </c>
      <c r="K254" s="30" t="s">
        <v>18</v>
      </c>
      <c r="L254" s="30" t="s">
        <v>648</v>
      </c>
      <c r="M254" s="30">
        <v>0.44</v>
      </c>
      <c r="N254" s="30" t="s">
        <v>8</v>
      </c>
      <c r="O254" s="30" t="s">
        <v>9</v>
      </c>
      <c r="P254" s="30" t="s">
        <v>73</v>
      </c>
      <c r="Q254" s="30" t="s">
        <v>649</v>
      </c>
      <c r="R254" s="30">
        <v>28206</v>
      </c>
      <c r="S254" s="32">
        <v>42025</v>
      </c>
      <c r="T254" s="32">
        <v>42029</v>
      </c>
      <c r="U254" s="53">
        <v>333.76049999999998</v>
      </c>
      <c r="V254" s="30">
        <v>40</v>
      </c>
      <c r="W254" s="30">
        <v>1724.01</v>
      </c>
      <c r="X254" s="30">
        <v>50917</v>
      </c>
      <c r="Y254" s="30" t="s">
        <v>3215</v>
      </c>
      <c r="Z254" s="30">
        <v>574.88563027663315</v>
      </c>
    </row>
    <row r="255" spans="1:26" x14ac:dyDescent="0.2">
      <c r="A255" s="30">
        <v>1402</v>
      </c>
      <c r="B255" s="30" t="s">
        <v>507</v>
      </c>
      <c r="C255" s="30" t="s">
        <v>92</v>
      </c>
      <c r="D255" s="30">
        <v>0.04</v>
      </c>
      <c r="E255" s="30">
        <v>30.73</v>
      </c>
      <c r="F255" s="30">
        <v>4</v>
      </c>
      <c r="G255" s="30" t="s">
        <v>14</v>
      </c>
      <c r="H255" s="30" t="s">
        <v>47</v>
      </c>
      <c r="I255" s="30" t="s">
        <v>16</v>
      </c>
      <c r="J255" s="30" t="s">
        <v>17</v>
      </c>
      <c r="K255" s="30" t="s">
        <v>49</v>
      </c>
      <c r="L255" s="30" t="s">
        <v>650</v>
      </c>
      <c r="M255" s="30">
        <v>0.75</v>
      </c>
      <c r="N255" s="30" t="s">
        <v>8</v>
      </c>
      <c r="O255" s="30" t="s">
        <v>28</v>
      </c>
      <c r="P255" s="30" t="s">
        <v>79</v>
      </c>
      <c r="Q255" s="30" t="s">
        <v>509</v>
      </c>
      <c r="R255" s="30">
        <v>60653</v>
      </c>
      <c r="S255" s="32">
        <v>42025</v>
      </c>
      <c r="T255" s="32">
        <v>42026</v>
      </c>
      <c r="U255" s="53">
        <v>-20.79</v>
      </c>
      <c r="V255" s="30">
        <v>48</v>
      </c>
      <c r="W255" s="30">
        <v>1420.84</v>
      </c>
      <c r="X255" s="30">
        <v>43079</v>
      </c>
      <c r="Y255" s="30" t="s">
        <v>3216</v>
      </c>
      <c r="Z255" s="30">
        <v>462.6771768678359</v>
      </c>
    </row>
    <row r="256" spans="1:26" x14ac:dyDescent="0.2">
      <c r="A256" s="30">
        <v>1405</v>
      </c>
      <c r="B256" s="30" t="s">
        <v>510</v>
      </c>
      <c r="C256" s="30" t="s">
        <v>92</v>
      </c>
      <c r="D256" s="30">
        <v>0.04</v>
      </c>
      <c r="E256" s="30">
        <v>30.73</v>
      </c>
      <c r="F256" s="30">
        <v>4</v>
      </c>
      <c r="G256" s="30" t="s">
        <v>14</v>
      </c>
      <c r="H256" s="30" t="s">
        <v>47</v>
      </c>
      <c r="I256" s="30" t="s">
        <v>16</v>
      </c>
      <c r="J256" s="30" t="s">
        <v>17</v>
      </c>
      <c r="K256" s="30" t="s">
        <v>49</v>
      </c>
      <c r="L256" s="30" t="s">
        <v>650</v>
      </c>
      <c r="M256" s="30">
        <v>0.75</v>
      </c>
      <c r="N256" s="30" t="s">
        <v>8</v>
      </c>
      <c r="O256" s="30" t="s">
        <v>28</v>
      </c>
      <c r="P256" s="30" t="s">
        <v>265</v>
      </c>
      <c r="Q256" s="30" t="s">
        <v>511</v>
      </c>
      <c r="R256" s="30">
        <v>49017</v>
      </c>
      <c r="S256" s="32">
        <v>42025</v>
      </c>
      <c r="T256" s="32">
        <v>42026</v>
      </c>
      <c r="U256" s="53">
        <v>-20.79</v>
      </c>
      <c r="V256" s="30">
        <v>12</v>
      </c>
      <c r="W256" s="30">
        <v>355.21</v>
      </c>
      <c r="X256" s="30">
        <v>86145</v>
      </c>
      <c r="Y256" s="30" t="s">
        <v>3216</v>
      </c>
      <c r="Z256" s="30">
        <v>462.6771768678359</v>
      </c>
    </row>
    <row r="257" spans="1:26" x14ac:dyDescent="0.2">
      <c r="A257" s="30">
        <v>2796</v>
      </c>
      <c r="B257" s="30" t="s">
        <v>651</v>
      </c>
      <c r="C257" s="30" t="s">
        <v>92</v>
      </c>
      <c r="D257" s="30">
        <v>0.02</v>
      </c>
      <c r="E257" s="30">
        <v>30.44</v>
      </c>
      <c r="F257" s="30">
        <v>1.49</v>
      </c>
      <c r="G257" s="30" t="s">
        <v>14</v>
      </c>
      <c r="H257" s="30" t="s">
        <v>70</v>
      </c>
      <c r="I257" s="30" t="s">
        <v>24</v>
      </c>
      <c r="J257" s="30" t="s">
        <v>48</v>
      </c>
      <c r="K257" s="30" t="s">
        <v>49</v>
      </c>
      <c r="L257" s="30" t="s">
        <v>652</v>
      </c>
      <c r="M257" s="30">
        <v>0.37</v>
      </c>
      <c r="N257" s="30" t="s">
        <v>8</v>
      </c>
      <c r="O257" s="30" t="s">
        <v>28</v>
      </c>
      <c r="P257" s="30" t="s">
        <v>189</v>
      </c>
      <c r="Q257" s="30" t="s">
        <v>653</v>
      </c>
      <c r="R257" s="30">
        <v>51106</v>
      </c>
      <c r="S257" s="32">
        <v>42025</v>
      </c>
      <c r="T257" s="32">
        <v>42027</v>
      </c>
      <c r="U257" s="53">
        <v>266.76089999999999</v>
      </c>
      <c r="V257" s="30">
        <v>12</v>
      </c>
      <c r="W257" s="30">
        <v>386.61</v>
      </c>
      <c r="X257" s="30">
        <v>87553</v>
      </c>
      <c r="Y257" s="30" t="s">
        <v>3216</v>
      </c>
      <c r="Z257" s="30">
        <v>353.78111060385868</v>
      </c>
    </row>
    <row r="258" spans="1:26" x14ac:dyDescent="0.2">
      <c r="A258" s="30">
        <v>2797</v>
      </c>
      <c r="B258" s="30" t="s">
        <v>366</v>
      </c>
      <c r="C258" s="30" t="s">
        <v>92</v>
      </c>
      <c r="D258" s="30">
        <v>0.02</v>
      </c>
      <c r="E258" s="30">
        <v>4.91</v>
      </c>
      <c r="F258" s="30">
        <v>0.5</v>
      </c>
      <c r="G258" s="30" t="s">
        <v>14</v>
      </c>
      <c r="H258" s="30" t="s">
        <v>70</v>
      </c>
      <c r="I258" s="30" t="s">
        <v>24</v>
      </c>
      <c r="J258" s="30" t="s">
        <v>128</v>
      </c>
      <c r="K258" s="30" t="s">
        <v>49</v>
      </c>
      <c r="L258" s="30" t="s">
        <v>553</v>
      </c>
      <c r="M258" s="30">
        <v>0.36</v>
      </c>
      <c r="N258" s="30" t="s">
        <v>8</v>
      </c>
      <c r="O258" s="30" t="s">
        <v>87</v>
      </c>
      <c r="P258" s="30" t="s">
        <v>296</v>
      </c>
      <c r="Q258" s="30" t="s">
        <v>368</v>
      </c>
      <c r="R258" s="30">
        <v>15122</v>
      </c>
      <c r="S258" s="32">
        <v>42025</v>
      </c>
      <c r="T258" s="32">
        <v>42026</v>
      </c>
      <c r="U258" s="53">
        <v>29.883900000000001</v>
      </c>
      <c r="V258" s="30">
        <v>9</v>
      </c>
      <c r="W258" s="30">
        <v>43.31</v>
      </c>
      <c r="X258" s="30">
        <v>87553</v>
      </c>
      <c r="Y258" s="30" t="s">
        <v>3218</v>
      </c>
      <c r="Z258" s="30">
        <v>-4.4517937488901254</v>
      </c>
    </row>
    <row r="259" spans="1:26" x14ac:dyDescent="0.2">
      <c r="A259" s="30">
        <v>2855</v>
      </c>
      <c r="B259" s="30" t="s">
        <v>654</v>
      </c>
      <c r="C259" s="30" t="s">
        <v>92</v>
      </c>
      <c r="D259" s="30">
        <v>0.08</v>
      </c>
      <c r="E259" s="30">
        <v>7.84</v>
      </c>
      <c r="F259" s="30">
        <v>4.71</v>
      </c>
      <c r="G259" s="30" t="s">
        <v>14</v>
      </c>
      <c r="H259" s="30" t="s">
        <v>70</v>
      </c>
      <c r="I259" s="30" t="s">
        <v>24</v>
      </c>
      <c r="J259" s="30" t="s">
        <v>48</v>
      </c>
      <c r="K259" s="30" t="s">
        <v>49</v>
      </c>
      <c r="L259" s="30" t="s">
        <v>655</v>
      </c>
      <c r="M259" s="30">
        <v>0.35</v>
      </c>
      <c r="N259" s="30" t="s">
        <v>8</v>
      </c>
      <c r="O259" s="30" t="s">
        <v>35</v>
      </c>
      <c r="P259" s="30" t="s">
        <v>42</v>
      </c>
      <c r="Q259" s="30" t="s">
        <v>656</v>
      </c>
      <c r="R259" s="30">
        <v>98198</v>
      </c>
      <c r="S259" s="32">
        <v>42025</v>
      </c>
      <c r="T259" s="32">
        <v>42026</v>
      </c>
      <c r="U259" s="53">
        <v>-12.87678</v>
      </c>
      <c r="V259" s="30">
        <v>10</v>
      </c>
      <c r="W259" s="30">
        <v>76.16</v>
      </c>
      <c r="X259" s="30">
        <v>87316</v>
      </c>
      <c r="Y259" s="30" t="s">
        <v>3217</v>
      </c>
      <c r="Z259" s="30">
        <v>29.339844213750666</v>
      </c>
    </row>
    <row r="260" spans="1:26" x14ac:dyDescent="0.2">
      <c r="A260" s="30">
        <v>2855</v>
      </c>
      <c r="B260" s="30" t="s">
        <v>654</v>
      </c>
      <c r="C260" s="30" t="s">
        <v>92</v>
      </c>
      <c r="D260" s="30">
        <v>0.03</v>
      </c>
      <c r="E260" s="30">
        <v>105.34</v>
      </c>
      <c r="F260" s="30">
        <v>24.49</v>
      </c>
      <c r="G260" s="30" t="s">
        <v>14</v>
      </c>
      <c r="H260" s="30" t="s">
        <v>70</v>
      </c>
      <c r="I260" s="30" t="s">
        <v>4</v>
      </c>
      <c r="J260" s="30" t="s">
        <v>102</v>
      </c>
      <c r="K260" s="30" t="s">
        <v>40</v>
      </c>
      <c r="L260" s="30" t="s">
        <v>657</v>
      </c>
      <c r="M260" s="30">
        <v>0.61</v>
      </c>
      <c r="N260" s="30" t="s">
        <v>8</v>
      </c>
      <c r="O260" s="30" t="s">
        <v>35</v>
      </c>
      <c r="P260" s="30" t="s">
        <v>42</v>
      </c>
      <c r="Q260" s="30" t="s">
        <v>656</v>
      </c>
      <c r="R260" s="30">
        <v>98198</v>
      </c>
      <c r="S260" s="32">
        <v>42025</v>
      </c>
      <c r="T260" s="32">
        <v>42026</v>
      </c>
      <c r="U260" s="53">
        <v>618.13080000000002</v>
      </c>
      <c r="V260" s="30">
        <v>10</v>
      </c>
      <c r="W260" s="30">
        <v>1038.1400000000001</v>
      </c>
      <c r="X260" s="30">
        <v>87316</v>
      </c>
      <c r="Y260" s="30" t="s">
        <v>3217</v>
      </c>
      <c r="Z260" s="30">
        <v>1776.8484538135381</v>
      </c>
    </row>
    <row r="261" spans="1:26" x14ac:dyDescent="0.2">
      <c r="A261" s="30">
        <v>584</v>
      </c>
      <c r="B261" s="30" t="s">
        <v>658</v>
      </c>
      <c r="C261" s="30" t="s">
        <v>46</v>
      </c>
      <c r="D261" s="30">
        <v>0.04</v>
      </c>
      <c r="E261" s="30">
        <v>15.51</v>
      </c>
      <c r="F261" s="30">
        <v>17.78</v>
      </c>
      <c r="G261" s="30" t="s">
        <v>14</v>
      </c>
      <c r="H261" s="30" t="s">
        <v>70</v>
      </c>
      <c r="I261" s="30" t="s">
        <v>24</v>
      </c>
      <c r="J261" s="30" t="s">
        <v>54</v>
      </c>
      <c r="K261" s="30" t="s">
        <v>49</v>
      </c>
      <c r="L261" s="30" t="s">
        <v>234</v>
      </c>
      <c r="M261" s="30">
        <v>0.59</v>
      </c>
      <c r="N261" s="30" t="s">
        <v>8</v>
      </c>
      <c r="O261" s="30" t="s">
        <v>87</v>
      </c>
      <c r="P261" s="30" t="s">
        <v>379</v>
      </c>
      <c r="Q261" s="30" t="s">
        <v>659</v>
      </c>
      <c r="R261" s="30">
        <v>1801</v>
      </c>
      <c r="S261" s="32">
        <v>42025</v>
      </c>
      <c r="T261" s="32">
        <v>42027</v>
      </c>
      <c r="U261" s="53">
        <v>-266.22000000000003</v>
      </c>
      <c r="V261" s="30">
        <v>7</v>
      </c>
      <c r="W261" s="30">
        <v>116.93</v>
      </c>
      <c r="X261" s="30">
        <v>88646</v>
      </c>
      <c r="Y261" s="30" t="s">
        <v>3218</v>
      </c>
      <c r="Z261" s="30">
        <v>569.37134447061112</v>
      </c>
    </row>
    <row r="262" spans="1:26" x14ac:dyDescent="0.2">
      <c r="A262" s="30">
        <v>1709</v>
      </c>
      <c r="B262" s="30" t="s">
        <v>660</v>
      </c>
      <c r="C262" s="30" t="s">
        <v>46</v>
      </c>
      <c r="D262" s="30">
        <v>0.01</v>
      </c>
      <c r="E262" s="30">
        <v>14.28</v>
      </c>
      <c r="F262" s="30">
        <v>2.99</v>
      </c>
      <c r="G262" s="30" t="s">
        <v>14</v>
      </c>
      <c r="H262" s="30" t="s">
        <v>15</v>
      </c>
      <c r="I262" s="30" t="s">
        <v>24</v>
      </c>
      <c r="J262" s="30" t="s">
        <v>48</v>
      </c>
      <c r="K262" s="30" t="s">
        <v>49</v>
      </c>
      <c r="L262" s="30" t="s">
        <v>661</v>
      </c>
      <c r="M262" s="30">
        <v>0.39</v>
      </c>
      <c r="N262" s="30" t="s">
        <v>8</v>
      </c>
      <c r="O262" s="30" t="s">
        <v>87</v>
      </c>
      <c r="P262" s="30" t="s">
        <v>296</v>
      </c>
      <c r="Q262" s="30" t="s">
        <v>662</v>
      </c>
      <c r="R262" s="30">
        <v>19464</v>
      </c>
      <c r="S262" s="32">
        <v>42025</v>
      </c>
      <c r="T262" s="32">
        <v>42026</v>
      </c>
      <c r="U262" s="53">
        <v>21.003499999999999</v>
      </c>
      <c r="V262" s="30">
        <v>2</v>
      </c>
      <c r="W262" s="30">
        <v>30.44</v>
      </c>
      <c r="X262" s="30">
        <v>88782</v>
      </c>
      <c r="Y262" s="30" t="s">
        <v>3218</v>
      </c>
      <c r="Z262" s="30">
        <v>275.50853060699791</v>
      </c>
    </row>
    <row r="263" spans="1:26" x14ac:dyDescent="0.2">
      <c r="A263" s="30">
        <v>1727</v>
      </c>
      <c r="B263" s="30" t="s">
        <v>663</v>
      </c>
      <c r="C263" s="30" t="s">
        <v>46</v>
      </c>
      <c r="D263" s="30">
        <v>0.1</v>
      </c>
      <c r="E263" s="30">
        <v>14.98</v>
      </c>
      <c r="F263" s="30">
        <v>7.69</v>
      </c>
      <c r="G263" s="30" t="s">
        <v>63</v>
      </c>
      <c r="H263" s="30" t="s">
        <v>3</v>
      </c>
      <c r="I263" s="30" t="s">
        <v>24</v>
      </c>
      <c r="J263" s="30" t="s">
        <v>54</v>
      </c>
      <c r="K263" s="30" t="s">
        <v>49</v>
      </c>
      <c r="L263" s="30" t="s">
        <v>664</v>
      </c>
      <c r="M263" s="30">
        <v>0.56999999999999995</v>
      </c>
      <c r="N263" s="30" t="s">
        <v>8</v>
      </c>
      <c r="O263" s="30" t="s">
        <v>87</v>
      </c>
      <c r="P263" s="30" t="s">
        <v>293</v>
      </c>
      <c r="Q263" s="30" t="s">
        <v>665</v>
      </c>
      <c r="R263" s="30">
        <v>44240</v>
      </c>
      <c r="S263" s="32">
        <v>42025</v>
      </c>
      <c r="T263" s="32">
        <v>42027</v>
      </c>
      <c r="U263" s="53">
        <v>-76.900000000000006</v>
      </c>
      <c r="V263" s="30">
        <v>8</v>
      </c>
      <c r="W263" s="30">
        <v>114.81</v>
      </c>
      <c r="X263" s="30">
        <v>87194</v>
      </c>
      <c r="Y263" s="30" t="s">
        <v>3218</v>
      </c>
      <c r="Z263" s="30">
        <v>335.17182564304778</v>
      </c>
    </row>
    <row r="264" spans="1:26" x14ac:dyDescent="0.2">
      <c r="A264" s="30">
        <v>1928</v>
      </c>
      <c r="B264" s="30" t="s">
        <v>666</v>
      </c>
      <c r="C264" s="30" t="s">
        <v>46</v>
      </c>
      <c r="D264" s="30">
        <v>0.1</v>
      </c>
      <c r="E264" s="30">
        <v>1889.99</v>
      </c>
      <c r="F264" s="30">
        <v>19.989999999999998</v>
      </c>
      <c r="G264" s="30" t="s">
        <v>14</v>
      </c>
      <c r="H264" s="30" t="s">
        <v>47</v>
      </c>
      <c r="I264" s="30" t="s">
        <v>24</v>
      </c>
      <c r="J264" s="30" t="s">
        <v>48</v>
      </c>
      <c r="K264" s="30" t="s">
        <v>49</v>
      </c>
      <c r="L264" s="30" t="s">
        <v>667</v>
      </c>
      <c r="M264" s="30">
        <v>0.36</v>
      </c>
      <c r="N264" s="30" t="s">
        <v>8</v>
      </c>
      <c r="O264" s="30" t="s">
        <v>9</v>
      </c>
      <c r="P264" s="30" t="s">
        <v>247</v>
      </c>
      <c r="Q264" s="30" t="s">
        <v>668</v>
      </c>
      <c r="R264" s="30">
        <v>29651</v>
      </c>
      <c r="S264" s="32">
        <v>42025</v>
      </c>
      <c r="T264" s="32">
        <v>42025</v>
      </c>
      <c r="U264" s="53">
        <v>-42.545999999999999</v>
      </c>
      <c r="V264" s="30">
        <v>1</v>
      </c>
      <c r="W264" s="30">
        <v>1786.04</v>
      </c>
      <c r="X264" s="30">
        <v>88580</v>
      </c>
      <c r="Y264" s="30" t="s">
        <v>3215</v>
      </c>
      <c r="Z264" s="30">
        <v>6532.1937170074434</v>
      </c>
    </row>
    <row r="265" spans="1:26" x14ac:dyDescent="0.2">
      <c r="A265" s="30">
        <v>1989</v>
      </c>
      <c r="B265" s="30" t="s">
        <v>669</v>
      </c>
      <c r="C265" s="30" t="s">
        <v>46</v>
      </c>
      <c r="D265" s="30">
        <v>0.04</v>
      </c>
      <c r="E265" s="30">
        <v>355.98</v>
      </c>
      <c r="F265" s="30">
        <v>58.92</v>
      </c>
      <c r="G265" s="30" t="s">
        <v>2</v>
      </c>
      <c r="H265" s="30" t="s">
        <v>47</v>
      </c>
      <c r="I265" s="30" t="s">
        <v>4</v>
      </c>
      <c r="J265" s="30" t="s">
        <v>85</v>
      </c>
      <c r="K265" s="30" t="s">
        <v>33</v>
      </c>
      <c r="L265" s="30" t="s">
        <v>670</v>
      </c>
      <c r="M265" s="30">
        <v>0.64</v>
      </c>
      <c r="N265" s="30" t="s">
        <v>8</v>
      </c>
      <c r="O265" s="30" t="s">
        <v>35</v>
      </c>
      <c r="P265" s="30" t="s">
        <v>122</v>
      </c>
      <c r="Q265" s="30" t="s">
        <v>671</v>
      </c>
      <c r="R265" s="30">
        <v>84117</v>
      </c>
      <c r="S265" s="32">
        <v>42025</v>
      </c>
      <c r="T265" s="32">
        <v>42026</v>
      </c>
      <c r="U265" s="53">
        <v>882.93</v>
      </c>
      <c r="V265" s="30">
        <v>8</v>
      </c>
      <c r="W265" s="30">
        <v>2748.21</v>
      </c>
      <c r="X265" s="30">
        <v>90000</v>
      </c>
      <c r="Y265" s="30" t="s">
        <v>3217</v>
      </c>
      <c r="Z265" s="30">
        <v>4218.3961538158619</v>
      </c>
    </row>
    <row r="266" spans="1:26" x14ac:dyDescent="0.2">
      <c r="A266" s="30">
        <v>1989</v>
      </c>
      <c r="B266" s="30" t="s">
        <v>669</v>
      </c>
      <c r="C266" s="30" t="s">
        <v>46</v>
      </c>
      <c r="D266" s="30">
        <v>0.09</v>
      </c>
      <c r="E266" s="30">
        <v>19.98</v>
      </c>
      <c r="F266" s="30">
        <v>8.68</v>
      </c>
      <c r="G266" s="30" t="s">
        <v>14</v>
      </c>
      <c r="H266" s="30" t="s">
        <v>47</v>
      </c>
      <c r="I266" s="30" t="s">
        <v>24</v>
      </c>
      <c r="J266" s="30" t="s">
        <v>64</v>
      </c>
      <c r="K266" s="30" t="s">
        <v>49</v>
      </c>
      <c r="L266" s="30" t="s">
        <v>672</v>
      </c>
      <c r="M266" s="30">
        <v>0.37</v>
      </c>
      <c r="N266" s="30" t="s">
        <v>8</v>
      </c>
      <c r="O266" s="30" t="s">
        <v>35</v>
      </c>
      <c r="P266" s="30" t="s">
        <v>122</v>
      </c>
      <c r="Q266" s="30" t="s">
        <v>671</v>
      </c>
      <c r="R266" s="30">
        <v>84117</v>
      </c>
      <c r="S266" s="32">
        <v>42025</v>
      </c>
      <c r="T266" s="32">
        <v>42026</v>
      </c>
      <c r="U266" s="53">
        <v>6.6803999999999997</v>
      </c>
      <c r="V266" s="30">
        <v>5</v>
      </c>
      <c r="W266" s="30">
        <v>93.19</v>
      </c>
      <c r="X266" s="30">
        <v>90000</v>
      </c>
      <c r="Y266" s="30" t="s">
        <v>3217</v>
      </c>
      <c r="Z266" s="30">
        <v>425.85234995202899</v>
      </c>
    </row>
    <row r="267" spans="1:26" x14ac:dyDescent="0.2">
      <c r="A267" s="30">
        <v>3229</v>
      </c>
      <c r="B267" s="30" t="s">
        <v>673</v>
      </c>
      <c r="C267" s="30" t="s">
        <v>46</v>
      </c>
      <c r="D267" s="30">
        <v>0.01</v>
      </c>
      <c r="E267" s="30">
        <v>24.95</v>
      </c>
      <c r="F267" s="30">
        <v>2.99</v>
      </c>
      <c r="G267" s="30" t="s">
        <v>14</v>
      </c>
      <c r="H267" s="30" t="s">
        <v>3</v>
      </c>
      <c r="I267" s="30" t="s">
        <v>24</v>
      </c>
      <c r="J267" s="30" t="s">
        <v>48</v>
      </c>
      <c r="K267" s="30" t="s">
        <v>49</v>
      </c>
      <c r="L267" s="30" t="s">
        <v>674</v>
      </c>
      <c r="M267" s="30">
        <v>0.39</v>
      </c>
      <c r="N267" s="30" t="s">
        <v>8</v>
      </c>
      <c r="O267" s="30" t="s">
        <v>28</v>
      </c>
      <c r="P267" s="30" t="s">
        <v>333</v>
      </c>
      <c r="Q267" s="30" t="s">
        <v>675</v>
      </c>
      <c r="R267" s="30">
        <v>54880</v>
      </c>
      <c r="S267" s="32">
        <v>42025</v>
      </c>
      <c r="T267" s="32">
        <v>42026</v>
      </c>
      <c r="U267" s="53">
        <v>261.38580000000002</v>
      </c>
      <c r="V267" s="30">
        <v>15</v>
      </c>
      <c r="W267" s="30">
        <v>378.82</v>
      </c>
      <c r="X267" s="30">
        <v>87435</v>
      </c>
      <c r="Y267" s="30" t="s">
        <v>3216</v>
      </c>
      <c r="Z267" s="30">
        <v>574.99631713945087</v>
      </c>
    </row>
    <row r="268" spans="1:26" x14ac:dyDescent="0.2">
      <c r="A268" s="30">
        <v>3230</v>
      </c>
      <c r="B268" s="30" t="s">
        <v>676</v>
      </c>
      <c r="C268" s="30" t="s">
        <v>46</v>
      </c>
      <c r="D268" s="30">
        <v>0</v>
      </c>
      <c r="E268" s="30">
        <v>15.98</v>
      </c>
      <c r="F268" s="30">
        <v>8.99</v>
      </c>
      <c r="G268" s="30" t="s">
        <v>14</v>
      </c>
      <c r="H268" s="30" t="s">
        <v>3</v>
      </c>
      <c r="I268" s="30" t="s">
        <v>16</v>
      </c>
      <c r="J268" s="30" t="s">
        <v>17</v>
      </c>
      <c r="K268" s="30" t="s">
        <v>18</v>
      </c>
      <c r="L268" s="30" t="s">
        <v>677</v>
      </c>
      <c r="M268" s="30">
        <v>0.64</v>
      </c>
      <c r="N268" s="30" t="s">
        <v>8</v>
      </c>
      <c r="O268" s="30" t="s">
        <v>28</v>
      </c>
      <c r="P268" s="30" t="s">
        <v>333</v>
      </c>
      <c r="Q268" s="30" t="s">
        <v>678</v>
      </c>
      <c r="R268" s="30">
        <v>53186</v>
      </c>
      <c r="S268" s="32">
        <v>42025</v>
      </c>
      <c r="T268" s="32">
        <v>42027</v>
      </c>
      <c r="U268" s="53">
        <v>-135.46</v>
      </c>
      <c r="V268" s="30">
        <v>9</v>
      </c>
      <c r="W268" s="30">
        <v>152.18</v>
      </c>
      <c r="X268" s="30">
        <v>87435</v>
      </c>
      <c r="Y268" s="30" t="s">
        <v>3216</v>
      </c>
      <c r="Z268" s="30">
        <v>520.75185060484273</v>
      </c>
    </row>
    <row r="269" spans="1:26" x14ac:dyDescent="0.2">
      <c r="A269" s="30">
        <v>151</v>
      </c>
      <c r="B269" s="30" t="s">
        <v>679</v>
      </c>
      <c r="C269" s="30" t="s">
        <v>1</v>
      </c>
      <c r="D269" s="30">
        <v>0.09</v>
      </c>
      <c r="E269" s="30">
        <v>32.979999999999997</v>
      </c>
      <c r="F269" s="30">
        <v>5.5</v>
      </c>
      <c r="G269" s="30" t="s">
        <v>14</v>
      </c>
      <c r="H269" s="30" t="s">
        <v>47</v>
      </c>
      <c r="I269" s="30" t="s">
        <v>16</v>
      </c>
      <c r="J269" s="30" t="s">
        <v>17</v>
      </c>
      <c r="K269" s="30" t="s">
        <v>49</v>
      </c>
      <c r="L269" s="30" t="s">
        <v>680</v>
      </c>
      <c r="M269" s="30">
        <v>0.75</v>
      </c>
      <c r="N269" s="30" t="s">
        <v>8</v>
      </c>
      <c r="O269" s="30" t="s">
        <v>9</v>
      </c>
      <c r="P269" s="30" t="s">
        <v>376</v>
      </c>
      <c r="Q269" s="30" t="s">
        <v>681</v>
      </c>
      <c r="R269" s="30">
        <v>37664</v>
      </c>
      <c r="S269" s="32">
        <v>42026</v>
      </c>
      <c r="T269" s="32">
        <v>42027</v>
      </c>
      <c r="U269" s="53">
        <v>-20.257999999999999</v>
      </c>
      <c r="V269" s="30">
        <v>2</v>
      </c>
      <c r="W269" s="30">
        <v>62.46</v>
      </c>
      <c r="X269" s="30">
        <v>89521</v>
      </c>
      <c r="Y269" s="30" t="s">
        <v>3215</v>
      </c>
      <c r="Z269" s="30">
        <v>755.93678007867038</v>
      </c>
    </row>
    <row r="270" spans="1:26" x14ac:dyDescent="0.2">
      <c r="A270" s="30">
        <v>1438</v>
      </c>
      <c r="B270" s="30" t="s">
        <v>682</v>
      </c>
      <c r="C270" s="30" t="s">
        <v>1</v>
      </c>
      <c r="D270" s="30">
        <v>0.01</v>
      </c>
      <c r="E270" s="30">
        <v>80.98</v>
      </c>
      <c r="F270" s="30">
        <v>35</v>
      </c>
      <c r="G270" s="30" t="s">
        <v>14</v>
      </c>
      <c r="H270" s="30" t="s">
        <v>70</v>
      </c>
      <c r="I270" s="30" t="s">
        <v>24</v>
      </c>
      <c r="J270" s="30" t="s">
        <v>54</v>
      </c>
      <c r="K270" s="30" t="s">
        <v>40</v>
      </c>
      <c r="L270" s="30" t="s">
        <v>683</v>
      </c>
      <c r="M270" s="30">
        <v>0.83</v>
      </c>
      <c r="N270" s="30" t="s">
        <v>8</v>
      </c>
      <c r="O270" s="30" t="s">
        <v>87</v>
      </c>
      <c r="P270" s="30" t="s">
        <v>293</v>
      </c>
      <c r="Q270" s="30" t="s">
        <v>684</v>
      </c>
      <c r="R270" s="30">
        <v>44035</v>
      </c>
      <c r="S270" s="32">
        <v>42026</v>
      </c>
      <c r="T270" s="32">
        <v>42028</v>
      </c>
      <c r="U270" s="53">
        <v>-409.37360000000001</v>
      </c>
      <c r="V270" s="30">
        <v>3</v>
      </c>
      <c r="W270" s="30">
        <v>267.83</v>
      </c>
      <c r="X270" s="30">
        <v>90120</v>
      </c>
      <c r="Y270" s="30" t="s">
        <v>3218</v>
      </c>
      <c r="Z270" s="30">
        <v>1412.1482100283292</v>
      </c>
    </row>
    <row r="271" spans="1:26" x14ac:dyDescent="0.2">
      <c r="A271" s="30">
        <v>1959</v>
      </c>
      <c r="B271" s="30" t="s">
        <v>685</v>
      </c>
      <c r="C271" s="30" t="s">
        <v>1</v>
      </c>
      <c r="D271" s="30">
        <v>0</v>
      </c>
      <c r="E271" s="30">
        <v>20.28</v>
      </c>
      <c r="F271" s="30">
        <v>14.39</v>
      </c>
      <c r="G271" s="30" t="s">
        <v>14</v>
      </c>
      <c r="H271" s="30" t="s">
        <v>70</v>
      </c>
      <c r="I271" s="30" t="s">
        <v>4</v>
      </c>
      <c r="J271" s="30" t="s">
        <v>102</v>
      </c>
      <c r="K271" s="30" t="s">
        <v>49</v>
      </c>
      <c r="L271" s="30" t="s">
        <v>686</v>
      </c>
      <c r="M271" s="30">
        <v>0.47</v>
      </c>
      <c r="N271" s="30" t="s">
        <v>8</v>
      </c>
      <c r="O271" s="30" t="s">
        <v>9</v>
      </c>
      <c r="P271" s="30" t="s">
        <v>99</v>
      </c>
      <c r="Q271" s="30" t="s">
        <v>104</v>
      </c>
      <c r="R271" s="30">
        <v>33916</v>
      </c>
      <c r="S271" s="32">
        <v>42026</v>
      </c>
      <c r="T271" s="32">
        <v>42026</v>
      </c>
      <c r="U271" s="53">
        <v>-66.247299999999996</v>
      </c>
      <c r="V271" s="30">
        <v>9</v>
      </c>
      <c r="W271" s="30">
        <v>206.04</v>
      </c>
      <c r="X271" s="30">
        <v>28225</v>
      </c>
      <c r="Y271" s="30" t="s">
        <v>3215</v>
      </c>
      <c r="Z271" s="30">
        <v>711.06990426002915</v>
      </c>
    </row>
    <row r="272" spans="1:26" x14ac:dyDescent="0.2">
      <c r="A272" s="30">
        <v>1764</v>
      </c>
      <c r="B272" s="30" t="s">
        <v>687</v>
      </c>
      <c r="C272" s="30" t="s">
        <v>13</v>
      </c>
      <c r="D272" s="30">
        <v>0</v>
      </c>
      <c r="E272" s="30">
        <v>115.99</v>
      </c>
      <c r="F272" s="30">
        <v>5.92</v>
      </c>
      <c r="G272" s="30" t="s">
        <v>14</v>
      </c>
      <c r="H272" s="30" t="s">
        <v>15</v>
      </c>
      <c r="I272" s="30" t="s">
        <v>16</v>
      </c>
      <c r="J272" s="30" t="s">
        <v>111</v>
      </c>
      <c r="K272" s="30" t="s">
        <v>49</v>
      </c>
      <c r="L272" s="30" t="s">
        <v>688</v>
      </c>
      <c r="M272" s="30">
        <v>0.57999999999999996</v>
      </c>
      <c r="N272" s="30" t="s">
        <v>8</v>
      </c>
      <c r="O272" s="30" t="s">
        <v>9</v>
      </c>
      <c r="P272" s="30" t="s">
        <v>99</v>
      </c>
      <c r="Q272" s="30" t="s">
        <v>689</v>
      </c>
      <c r="R272" s="30">
        <v>34698</v>
      </c>
      <c r="S272" s="32">
        <v>42026</v>
      </c>
      <c r="T272" s="32">
        <v>42026</v>
      </c>
      <c r="U272" s="53">
        <v>-16.771999999999998</v>
      </c>
      <c r="V272" s="30">
        <v>11</v>
      </c>
      <c r="W272" s="30">
        <v>1160.42</v>
      </c>
      <c r="X272" s="30">
        <v>89775</v>
      </c>
      <c r="Y272" s="30" t="s">
        <v>3215</v>
      </c>
      <c r="Z272" s="30">
        <v>597.49966826690081</v>
      </c>
    </row>
    <row r="273" spans="1:26" x14ac:dyDescent="0.2">
      <c r="A273" s="30">
        <v>2456</v>
      </c>
      <c r="B273" s="30" t="s">
        <v>690</v>
      </c>
      <c r="C273" s="30" t="s">
        <v>13</v>
      </c>
      <c r="D273" s="30">
        <v>7.0000000000000007E-2</v>
      </c>
      <c r="E273" s="30">
        <v>179.99</v>
      </c>
      <c r="F273" s="30">
        <v>19.989999999999998</v>
      </c>
      <c r="G273" s="30" t="s">
        <v>14</v>
      </c>
      <c r="H273" s="30" t="s">
        <v>47</v>
      </c>
      <c r="I273" s="30" t="s">
        <v>16</v>
      </c>
      <c r="J273" s="30" t="s">
        <v>17</v>
      </c>
      <c r="K273" s="30" t="s">
        <v>49</v>
      </c>
      <c r="L273" s="30" t="s">
        <v>691</v>
      </c>
      <c r="M273" s="30">
        <v>0.48</v>
      </c>
      <c r="N273" s="30" t="s">
        <v>8</v>
      </c>
      <c r="O273" s="30" t="s">
        <v>9</v>
      </c>
      <c r="P273" s="30" t="s">
        <v>140</v>
      </c>
      <c r="Q273" s="30" t="s">
        <v>692</v>
      </c>
      <c r="R273" s="30">
        <v>36608</v>
      </c>
      <c r="S273" s="32">
        <v>42026</v>
      </c>
      <c r="T273" s="32">
        <v>42027</v>
      </c>
      <c r="U273" s="53">
        <v>733.28219999999999</v>
      </c>
      <c r="V273" s="30">
        <v>7</v>
      </c>
      <c r="W273" s="30">
        <v>1188.6300000000001</v>
      </c>
      <c r="X273" s="30">
        <v>89218</v>
      </c>
      <c r="Y273" s="30" t="s">
        <v>3215</v>
      </c>
      <c r="Z273" s="30">
        <v>1884.9810335509128</v>
      </c>
    </row>
    <row r="274" spans="1:26" x14ac:dyDescent="0.2">
      <c r="A274" s="30">
        <v>2456</v>
      </c>
      <c r="B274" s="30" t="s">
        <v>690</v>
      </c>
      <c r="C274" s="30" t="s">
        <v>13</v>
      </c>
      <c r="D274" s="30">
        <v>0.02</v>
      </c>
      <c r="E274" s="30">
        <v>92.23</v>
      </c>
      <c r="F274" s="30">
        <v>39.61</v>
      </c>
      <c r="G274" s="30" t="s">
        <v>63</v>
      </c>
      <c r="H274" s="30" t="s">
        <v>47</v>
      </c>
      <c r="I274" s="30" t="s">
        <v>4</v>
      </c>
      <c r="J274" s="30" t="s">
        <v>102</v>
      </c>
      <c r="K274" s="30" t="s">
        <v>120</v>
      </c>
      <c r="L274" s="30" t="s">
        <v>693</v>
      </c>
      <c r="M274" s="30">
        <v>0.67</v>
      </c>
      <c r="N274" s="30" t="s">
        <v>8</v>
      </c>
      <c r="O274" s="30" t="s">
        <v>9</v>
      </c>
      <c r="P274" s="30" t="s">
        <v>140</v>
      </c>
      <c r="Q274" s="30" t="s">
        <v>692</v>
      </c>
      <c r="R274" s="30">
        <v>36608</v>
      </c>
      <c r="S274" s="32">
        <v>42026</v>
      </c>
      <c r="T274" s="32">
        <v>42027</v>
      </c>
      <c r="U274" s="53">
        <v>-905.99040000000002</v>
      </c>
      <c r="V274" s="30">
        <v>11</v>
      </c>
      <c r="W274" s="30">
        <v>1009.93</v>
      </c>
      <c r="X274" s="30">
        <v>89218</v>
      </c>
      <c r="Y274" s="30" t="s">
        <v>3215</v>
      </c>
      <c r="Z274" s="30">
        <v>582.3911788575557</v>
      </c>
    </row>
    <row r="275" spans="1:26" x14ac:dyDescent="0.2">
      <c r="A275" s="30">
        <v>2457</v>
      </c>
      <c r="B275" s="30" t="s">
        <v>694</v>
      </c>
      <c r="C275" s="30" t="s">
        <v>13</v>
      </c>
      <c r="D275" s="30">
        <v>0.02</v>
      </c>
      <c r="E275" s="30">
        <v>15.22</v>
      </c>
      <c r="F275" s="30">
        <v>9.73</v>
      </c>
      <c r="G275" s="30" t="s">
        <v>14</v>
      </c>
      <c r="H275" s="30" t="s">
        <v>47</v>
      </c>
      <c r="I275" s="30" t="s">
        <v>24</v>
      </c>
      <c r="J275" s="30" t="s">
        <v>48</v>
      </c>
      <c r="K275" s="30" t="s">
        <v>49</v>
      </c>
      <c r="L275" s="30" t="s">
        <v>695</v>
      </c>
      <c r="M275" s="30">
        <v>0.36</v>
      </c>
      <c r="N275" s="30" t="s">
        <v>8</v>
      </c>
      <c r="O275" s="30" t="s">
        <v>28</v>
      </c>
      <c r="P275" s="30" t="s">
        <v>60</v>
      </c>
      <c r="Q275" s="30" t="s">
        <v>696</v>
      </c>
      <c r="R275" s="30">
        <v>55014</v>
      </c>
      <c r="S275" s="32">
        <v>42026</v>
      </c>
      <c r="T275" s="32">
        <v>42026</v>
      </c>
      <c r="U275" s="53">
        <v>-21.63242</v>
      </c>
      <c r="V275" s="30">
        <v>9</v>
      </c>
      <c r="W275" s="30">
        <v>140.69999999999999</v>
      </c>
      <c r="X275" s="30">
        <v>89218</v>
      </c>
      <c r="Y275" s="30" t="s">
        <v>3216</v>
      </c>
      <c r="Z275" s="30">
        <v>245.39590219157134</v>
      </c>
    </row>
    <row r="276" spans="1:26" x14ac:dyDescent="0.2">
      <c r="A276" s="30">
        <v>2209</v>
      </c>
      <c r="B276" s="30" t="s">
        <v>697</v>
      </c>
      <c r="C276" s="30" t="s">
        <v>23</v>
      </c>
      <c r="D276" s="30">
        <v>0.06</v>
      </c>
      <c r="E276" s="30">
        <v>6.98</v>
      </c>
      <c r="F276" s="30">
        <v>1.6</v>
      </c>
      <c r="G276" s="30" t="s">
        <v>14</v>
      </c>
      <c r="H276" s="30" t="s">
        <v>47</v>
      </c>
      <c r="I276" s="30" t="s">
        <v>24</v>
      </c>
      <c r="J276" s="30" t="s">
        <v>64</v>
      </c>
      <c r="K276" s="30" t="s">
        <v>26</v>
      </c>
      <c r="L276" s="30" t="s">
        <v>698</v>
      </c>
      <c r="M276" s="30">
        <v>0.38</v>
      </c>
      <c r="N276" s="30" t="s">
        <v>8</v>
      </c>
      <c r="O276" s="30" t="s">
        <v>9</v>
      </c>
      <c r="P276" s="30" t="s">
        <v>51</v>
      </c>
      <c r="Q276" s="30" t="s">
        <v>436</v>
      </c>
      <c r="R276" s="30">
        <v>30337</v>
      </c>
      <c r="S276" s="32">
        <v>42026</v>
      </c>
      <c r="T276" s="32">
        <v>42033</v>
      </c>
      <c r="U276" s="53">
        <v>-98.055999999999997</v>
      </c>
      <c r="V276" s="30">
        <v>12</v>
      </c>
      <c r="W276" s="30">
        <v>83.93</v>
      </c>
      <c r="X276" s="30">
        <v>88030</v>
      </c>
      <c r="Y276" s="30" t="s">
        <v>3215</v>
      </c>
      <c r="Z276" s="30">
        <v>-10.942145325588474</v>
      </c>
    </row>
    <row r="277" spans="1:26" x14ac:dyDescent="0.2">
      <c r="A277" s="30">
        <v>2896</v>
      </c>
      <c r="B277" s="30" t="s">
        <v>699</v>
      </c>
      <c r="C277" s="30" t="s">
        <v>23</v>
      </c>
      <c r="D277" s="30">
        <v>0.02</v>
      </c>
      <c r="E277" s="30">
        <v>880.98</v>
      </c>
      <c r="F277" s="30">
        <v>44.55</v>
      </c>
      <c r="G277" s="30" t="s">
        <v>2</v>
      </c>
      <c r="H277" s="30" t="s">
        <v>47</v>
      </c>
      <c r="I277" s="30" t="s">
        <v>4</v>
      </c>
      <c r="J277" s="30" t="s">
        <v>93</v>
      </c>
      <c r="K277" s="30" t="s">
        <v>6</v>
      </c>
      <c r="L277" s="30" t="s">
        <v>214</v>
      </c>
      <c r="M277" s="30">
        <v>0.62</v>
      </c>
      <c r="N277" s="30" t="s">
        <v>8</v>
      </c>
      <c r="O277" s="30" t="s">
        <v>28</v>
      </c>
      <c r="P277" s="30" t="s">
        <v>60</v>
      </c>
      <c r="Q277" s="30" t="s">
        <v>700</v>
      </c>
      <c r="R277" s="30">
        <v>56001</v>
      </c>
      <c r="S277" s="32">
        <v>42026</v>
      </c>
      <c r="T277" s="32">
        <v>42030</v>
      </c>
      <c r="U277" s="53">
        <v>4861.0637999999999</v>
      </c>
      <c r="V277" s="30">
        <v>8</v>
      </c>
      <c r="W277" s="30">
        <v>7045.02</v>
      </c>
      <c r="X277" s="30">
        <v>86925</v>
      </c>
      <c r="Y277" s="30" t="s">
        <v>3216</v>
      </c>
      <c r="Z277" s="30">
        <v>9415.1795060652566</v>
      </c>
    </row>
    <row r="278" spans="1:26" x14ac:dyDescent="0.2">
      <c r="A278" s="30">
        <v>2422</v>
      </c>
      <c r="B278" s="30" t="s">
        <v>701</v>
      </c>
      <c r="C278" s="30" t="s">
        <v>92</v>
      </c>
      <c r="D278" s="30">
        <v>0.09</v>
      </c>
      <c r="E278" s="30">
        <v>3.89</v>
      </c>
      <c r="F278" s="30">
        <v>7.01</v>
      </c>
      <c r="G278" s="30" t="s">
        <v>63</v>
      </c>
      <c r="H278" s="30" t="s">
        <v>47</v>
      </c>
      <c r="I278" s="30" t="s">
        <v>24</v>
      </c>
      <c r="J278" s="30" t="s">
        <v>48</v>
      </c>
      <c r="K278" s="30" t="s">
        <v>49</v>
      </c>
      <c r="L278" s="30" t="s">
        <v>702</v>
      </c>
      <c r="M278" s="30">
        <v>0.37</v>
      </c>
      <c r="N278" s="30" t="s">
        <v>8</v>
      </c>
      <c r="O278" s="30" t="s">
        <v>28</v>
      </c>
      <c r="P278" s="30" t="s">
        <v>163</v>
      </c>
      <c r="Q278" s="30" t="s">
        <v>703</v>
      </c>
      <c r="R278" s="30">
        <v>77340</v>
      </c>
      <c r="S278" s="32">
        <v>42026</v>
      </c>
      <c r="T278" s="32">
        <v>42028</v>
      </c>
      <c r="U278" s="53">
        <v>-154.30699999999999</v>
      </c>
      <c r="V278" s="30">
        <v>10</v>
      </c>
      <c r="W278" s="30">
        <v>42.56</v>
      </c>
      <c r="X278" s="30">
        <v>89055</v>
      </c>
      <c r="Y278" s="30" t="s">
        <v>3216</v>
      </c>
      <c r="Z278" s="30">
        <v>-106.05536946357122</v>
      </c>
    </row>
    <row r="279" spans="1:26" x14ac:dyDescent="0.2">
      <c r="A279" s="30">
        <v>2873</v>
      </c>
      <c r="B279" s="30" t="s">
        <v>704</v>
      </c>
      <c r="C279" s="30" t="s">
        <v>92</v>
      </c>
      <c r="D279" s="30">
        <v>7.0000000000000007E-2</v>
      </c>
      <c r="E279" s="30">
        <v>2.89</v>
      </c>
      <c r="F279" s="30">
        <v>0.5</v>
      </c>
      <c r="G279" s="30" t="s">
        <v>14</v>
      </c>
      <c r="H279" s="30" t="s">
        <v>3</v>
      </c>
      <c r="I279" s="30" t="s">
        <v>24</v>
      </c>
      <c r="J279" s="30" t="s">
        <v>128</v>
      </c>
      <c r="K279" s="30" t="s">
        <v>49</v>
      </c>
      <c r="L279" s="30" t="s">
        <v>705</v>
      </c>
      <c r="M279" s="30">
        <v>0.38</v>
      </c>
      <c r="N279" s="30" t="s">
        <v>8</v>
      </c>
      <c r="O279" s="30" t="s">
        <v>9</v>
      </c>
      <c r="P279" s="30" t="s">
        <v>99</v>
      </c>
      <c r="Q279" s="30" t="s">
        <v>706</v>
      </c>
      <c r="R279" s="30">
        <v>33012</v>
      </c>
      <c r="S279" s="32">
        <v>42026</v>
      </c>
      <c r="T279" s="32">
        <v>42028</v>
      </c>
      <c r="U279" s="53">
        <v>441.59399999999999</v>
      </c>
      <c r="V279" s="30">
        <v>12</v>
      </c>
      <c r="W279" s="30">
        <v>33.020000000000003</v>
      </c>
      <c r="X279" s="30">
        <v>89872</v>
      </c>
      <c r="Y279" s="30" t="s">
        <v>3215</v>
      </c>
      <c r="Z279" s="30">
        <v>385.36605988794844</v>
      </c>
    </row>
    <row r="280" spans="1:26" x14ac:dyDescent="0.2">
      <c r="A280" s="30">
        <v>2873</v>
      </c>
      <c r="B280" s="30" t="s">
        <v>704</v>
      </c>
      <c r="C280" s="30" t="s">
        <v>92</v>
      </c>
      <c r="D280" s="30">
        <v>0</v>
      </c>
      <c r="E280" s="30">
        <v>217.85</v>
      </c>
      <c r="F280" s="30">
        <v>29.1</v>
      </c>
      <c r="G280" s="30" t="s">
        <v>2</v>
      </c>
      <c r="H280" s="30" t="s">
        <v>3</v>
      </c>
      <c r="I280" s="30" t="s">
        <v>4</v>
      </c>
      <c r="J280" s="30" t="s">
        <v>5</v>
      </c>
      <c r="K280" s="30" t="s">
        <v>6</v>
      </c>
      <c r="L280" s="30" t="s">
        <v>707</v>
      </c>
      <c r="M280" s="30">
        <v>0.68</v>
      </c>
      <c r="N280" s="30" t="s">
        <v>8</v>
      </c>
      <c r="O280" s="30" t="s">
        <v>9</v>
      </c>
      <c r="P280" s="30" t="s">
        <v>99</v>
      </c>
      <c r="Q280" s="30" t="s">
        <v>706</v>
      </c>
      <c r="R280" s="30">
        <v>33012</v>
      </c>
      <c r="S280" s="32">
        <v>42026</v>
      </c>
      <c r="T280" s="32">
        <v>42027</v>
      </c>
      <c r="U280" s="53">
        <v>394.17</v>
      </c>
      <c r="V280" s="30">
        <v>10</v>
      </c>
      <c r="W280" s="30">
        <v>2273.1</v>
      </c>
      <c r="X280" s="30">
        <v>89872</v>
      </c>
      <c r="Y280" s="30" t="s">
        <v>3215</v>
      </c>
      <c r="Z280" s="30">
        <v>2292.8416303106505</v>
      </c>
    </row>
    <row r="281" spans="1:26" x14ac:dyDescent="0.2">
      <c r="A281" s="30">
        <v>3350</v>
      </c>
      <c r="B281" s="30" t="s">
        <v>708</v>
      </c>
      <c r="C281" s="30" t="s">
        <v>92</v>
      </c>
      <c r="D281" s="30">
        <v>0.01</v>
      </c>
      <c r="E281" s="30">
        <v>73.98</v>
      </c>
      <c r="F281" s="30">
        <v>12.14</v>
      </c>
      <c r="G281" s="30" t="s">
        <v>14</v>
      </c>
      <c r="H281" s="30" t="s">
        <v>3</v>
      </c>
      <c r="I281" s="30" t="s">
        <v>16</v>
      </c>
      <c r="J281" s="30" t="s">
        <v>17</v>
      </c>
      <c r="K281" s="30" t="s">
        <v>49</v>
      </c>
      <c r="L281" s="30" t="s">
        <v>709</v>
      </c>
      <c r="M281" s="30">
        <v>0.67</v>
      </c>
      <c r="N281" s="30" t="s">
        <v>8</v>
      </c>
      <c r="O281" s="30" t="s">
        <v>35</v>
      </c>
      <c r="P281" s="30" t="s">
        <v>42</v>
      </c>
      <c r="Q281" s="30" t="s">
        <v>710</v>
      </c>
      <c r="R281" s="30">
        <v>98444</v>
      </c>
      <c r="S281" s="32">
        <v>42027</v>
      </c>
      <c r="T281" s="32">
        <v>42029</v>
      </c>
      <c r="U281" s="53">
        <v>-29.0656</v>
      </c>
      <c r="V281" s="30">
        <v>5</v>
      </c>
      <c r="W281" s="30">
        <v>384.22</v>
      </c>
      <c r="X281" s="30">
        <v>91296</v>
      </c>
      <c r="Y281" s="30" t="s">
        <v>3217</v>
      </c>
      <c r="Z281" s="30">
        <v>728.55160814320118</v>
      </c>
    </row>
    <row r="282" spans="1:26" x14ac:dyDescent="0.2">
      <c r="A282" s="30">
        <v>1692</v>
      </c>
      <c r="B282" s="30" t="s">
        <v>711</v>
      </c>
      <c r="C282" s="30" t="s">
        <v>46</v>
      </c>
      <c r="D282" s="30">
        <v>0</v>
      </c>
      <c r="E282" s="30">
        <v>6.84</v>
      </c>
      <c r="F282" s="30">
        <v>8.3699999999999992</v>
      </c>
      <c r="G282" s="30" t="s">
        <v>14</v>
      </c>
      <c r="H282" s="30" t="s">
        <v>15</v>
      </c>
      <c r="I282" s="30" t="s">
        <v>24</v>
      </c>
      <c r="J282" s="30" t="s">
        <v>544</v>
      </c>
      <c r="K282" s="30" t="s">
        <v>18</v>
      </c>
      <c r="L282" s="30" t="s">
        <v>712</v>
      </c>
      <c r="M282" s="30">
        <v>0.57999999999999996</v>
      </c>
      <c r="N282" s="30" t="s">
        <v>8</v>
      </c>
      <c r="O282" s="30" t="s">
        <v>28</v>
      </c>
      <c r="P282" s="30" t="s">
        <v>513</v>
      </c>
      <c r="Q282" s="30" t="s">
        <v>713</v>
      </c>
      <c r="R282" s="30">
        <v>67114</v>
      </c>
      <c r="S282" s="32">
        <v>42027</v>
      </c>
      <c r="T282" s="32">
        <v>42028</v>
      </c>
      <c r="U282" s="53">
        <v>-123.1816</v>
      </c>
      <c r="V282" s="30">
        <v>5</v>
      </c>
      <c r="W282" s="30">
        <v>37.89</v>
      </c>
      <c r="X282" s="30">
        <v>90189</v>
      </c>
      <c r="Y282" s="30" t="s">
        <v>3216</v>
      </c>
      <c r="Z282" s="30">
        <v>417.7814527726967</v>
      </c>
    </row>
    <row r="283" spans="1:26" x14ac:dyDescent="0.2">
      <c r="A283" s="30">
        <v>1693</v>
      </c>
      <c r="B283" s="30" t="s">
        <v>714</v>
      </c>
      <c r="C283" s="30" t="s">
        <v>46</v>
      </c>
      <c r="D283" s="30">
        <v>7.0000000000000007E-2</v>
      </c>
      <c r="E283" s="30">
        <v>30.98</v>
      </c>
      <c r="F283" s="30">
        <v>5.76</v>
      </c>
      <c r="G283" s="30" t="s">
        <v>14</v>
      </c>
      <c r="H283" s="30" t="s">
        <v>15</v>
      </c>
      <c r="I283" s="30" t="s">
        <v>24</v>
      </c>
      <c r="J283" s="30" t="s">
        <v>64</v>
      </c>
      <c r="K283" s="30" t="s">
        <v>49</v>
      </c>
      <c r="L283" s="30" t="s">
        <v>715</v>
      </c>
      <c r="M283" s="30">
        <v>0.4</v>
      </c>
      <c r="N283" s="30" t="s">
        <v>8</v>
      </c>
      <c r="O283" s="30" t="s">
        <v>9</v>
      </c>
      <c r="P283" s="30" t="s">
        <v>218</v>
      </c>
      <c r="Q283" s="30" t="s">
        <v>716</v>
      </c>
      <c r="R283" s="30">
        <v>20190</v>
      </c>
      <c r="S283" s="32">
        <v>42027</v>
      </c>
      <c r="T283" s="32">
        <v>42029</v>
      </c>
      <c r="U283" s="53">
        <v>-28.797999999999998</v>
      </c>
      <c r="V283" s="30">
        <v>11</v>
      </c>
      <c r="W283" s="30">
        <v>343.79</v>
      </c>
      <c r="X283" s="30">
        <v>90189</v>
      </c>
      <c r="Y283" s="30" t="s">
        <v>3215</v>
      </c>
      <c r="Z283" s="30">
        <v>322.05703614789456</v>
      </c>
    </row>
    <row r="284" spans="1:26" x14ac:dyDescent="0.2">
      <c r="A284" s="30">
        <v>604</v>
      </c>
      <c r="B284" s="30" t="s">
        <v>717</v>
      </c>
      <c r="C284" s="30" t="s">
        <v>1</v>
      </c>
      <c r="D284" s="30">
        <v>0.03</v>
      </c>
      <c r="E284" s="30">
        <v>1.88</v>
      </c>
      <c r="F284" s="30">
        <v>1.49</v>
      </c>
      <c r="G284" s="30" t="s">
        <v>14</v>
      </c>
      <c r="H284" s="30" t="s">
        <v>47</v>
      </c>
      <c r="I284" s="30" t="s">
        <v>24</v>
      </c>
      <c r="J284" s="30" t="s">
        <v>48</v>
      </c>
      <c r="K284" s="30" t="s">
        <v>49</v>
      </c>
      <c r="L284" s="30" t="s">
        <v>589</v>
      </c>
      <c r="M284" s="30">
        <v>0.37</v>
      </c>
      <c r="N284" s="30" t="s">
        <v>8</v>
      </c>
      <c r="O284" s="30" t="s">
        <v>35</v>
      </c>
      <c r="P284" s="30" t="s">
        <v>66</v>
      </c>
      <c r="Q284" s="30" t="s">
        <v>76</v>
      </c>
      <c r="R284" s="30">
        <v>90045</v>
      </c>
      <c r="S284" s="32">
        <v>42028</v>
      </c>
      <c r="T284" s="32">
        <v>42029</v>
      </c>
      <c r="U284" s="53">
        <v>-15.099500000000001</v>
      </c>
      <c r="V284" s="30">
        <v>52</v>
      </c>
      <c r="W284" s="30">
        <v>102.32</v>
      </c>
      <c r="X284" s="30">
        <v>34882</v>
      </c>
      <c r="Y284" s="30" t="s">
        <v>3217</v>
      </c>
      <c r="Z284" s="30">
        <v>276.74414793979605</v>
      </c>
    </row>
    <row r="285" spans="1:26" x14ac:dyDescent="0.2">
      <c r="A285" s="30">
        <v>830</v>
      </c>
      <c r="B285" s="30" t="s">
        <v>718</v>
      </c>
      <c r="C285" s="30" t="s">
        <v>13</v>
      </c>
      <c r="D285" s="30">
        <v>0.01</v>
      </c>
      <c r="E285" s="30">
        <v>14.42</v>
      </c>
      <c r="F285" s="30">
        <v>6.75</v>
      </c>
      <c r="G285" s="30" t="s">
        <v>14</v>
      </c>
      <c r="H285" s="30" t="s">
        <v>70</v>
      </c>
      <c r="I285" s="30" t="s">
        <v>24</v>
      </c>
      <c r="J285" s="30" t="s">
        <v>71</v>
      </c>
      <c r="K285" s="30" t="s">
        <v>120</v>
      </c>
      <c r="L285" s="30" t="s">
        <v>385</v>
      </c>
      <c r="M285" s="30">
        <v>0.52</v>
      </c>
      <c r="N285" s="30" t="s">
        <v>8</v>
      </c>
      <c r="O285" s="30" t="s">
        <v>35</v>
      </c>
      <c r="P285" s="30" t="s">
        <v>36</v>
      </c>
      <c r="Q285" s="30" t="s">
        <v>719</v>
      </c>
      <c r="R285" s="30">
        <v>80033</v>
      </c>
      <c r="S285" s="32">
        <v>42028</v>
      </c>
      <c r="T285" s="32">
        <v>42028</v>
      </c>
      <c r="U285" s="53">
        <v>-13.826000000000001</v>
      </c>
      <c r="V285" s="30">
        <v>6</v>
      </c>
      <c r="W285" s="30">
        <v>89.91</v>
      </c>
      <c r="X285" s="30">
        <v>90270</v>
      </c>
      <c r="Y285" s="30" t="s">
        <v>3217</v>
      </c>
      <c r="Z285" s="30">
        <v>277.67677855397937</v>
      </c>
    </row>
    <row r="286" spans="1:26" x14ac:dyDescent="0.2">
      <c r="A286" s="30">
        <v>997</v>
      </c>
      <c r="B286" s="30" t="s">
        <v>720</v>
      </c>
      <c r="C286" s="30" t="s">
        <v>23</v>
      </c>
      <c r="D286" s="30">
        <v>0.08</v>
      </c>
      <c r="E286" s="30">
        <v>67.84</v>
      </c>
      <c r="F286" s="30">
        <v>0.99</v>
      </c>
      <c r="G286" s="30" t="s">
        <v>14</v>
      </c>
      <c r="H286" s="30" t="s">
        <v>3</v>
      </c>
      <c r="I286" s="30" t="s">
        <v>24</v>
      </c>
      <c r="J286" s="30" t="s">
        <v>71</v>
      </c>
      <c r="K286" s="30" t="s">
        <v>49</v>
      </c>
      <c r="L286" s="30" t="s">
        <v>721</v>
      </c>
      <c r="M286" s="30">
        <v>0.57999999999999996</v>
      </c>
      <c r="N286" s="30" t="s">
        <v>8</v>
      </c>
      <c r="O286" s="30" t="s">
        <v>87</v>
      </c>
      <c r="P286" s="30" t="s">
        <v>373</v>
      </c>
      <c r="Q286" s="30" t="s">
        <v>374</v>
      </c>
      <c r="R286" s="30">
        <v>7002</v>
      </c>
      <c r="S286" s="32">
        <v>42028</v>
      </c>
      <c r="T286" s="32">
        <v>42033</v>
      </c>
      <c r="U286" s="53">
        <v>-23.634399999999999</v>
      </c>
      <c r="V286" s="30">
        <v>1</v>
      </c>
      <c r="W286" s="30">
        <v>63.66</v>
      </c>
      <c r="X286" s="30">
        <v>89431</v>
      </c>
      <c r="Y286" s="30" t="s">
        <v>3218</v>
      </c>
      <c r="Z286" s="30">
        <v>352.6368353481343</v>
      </c>
    </row>
    <row r="287" spans="1:26" x14ac:dyDescent="0.2">
      <c r="A287" s="30">
        <v>1281</v>
      </c>
      <c r="B287" s="30" t="s">
        <v>722</v>
      </c>
      <c r="C287" s="30" t="s">
        <v>23</v>
      </c>
      <c r="D287" s="30">
        <v>0.03</v>
      </c>
      <c r="E287" s="30">
        <v>199.99</v>
      </c>
      <c r="F287" s="30">
        <v>24.49</v>
      </c>
      <c r="G287" s="30" t="s">
        <v>63</v>
      </c>
      <c r="H287" s="30" t="s">
        <v>3</v>
      </c>
      <c r="I287" s="30" t="s">
        <v>16</v>
      </c>
      <c r="J287" s="30" t="s">
        <v>39</v>
      </c>
      <c r="K287" s="30" t="s">
        <v>40</v>
      </c>
      <c r="L287" s="30" t="s">
        <v>723</v>
      </c>
      <c r="M287" s="30">
        <v>0.46</v>
      </c>
      <c r="N287" s="30" t="s">
        <v>8</v>
      </c>
      <c r="O287" s="30" t="s">
        <v>28</v>
      </c>
      <c r="P287" s="30" t="s">
        <v>29</v>
      </c>
      <c r="Q287" s="30" t="s">
        <v>724</v>
      </c>
      <c r="R287" s="30">
        <v>47591</v>
      </c>
      <c r="S287" s="32">
        <v>42028</v>
      </c>
      <c r="T287" s="32">
        <v>42030</v>
      </c>
      <c r="U287" s="53">
        <v>727.73609999999996</v>
      </c>
      <c r="V287" s="30">
        <v>5</v>
      </c>
      <c r="W287" s="30">
        <v>1054.69</v>
      </c>
      <c r="X287" s="30">
        <v>89112</v>
      </c>
      <c r="Y287" s="30" t="s">
        <v>3216</v>
      </c>
      <c r="Z287" s="30">
        <v>2036.7173150631754</v>
      </c>
    </row>
    <row r="288" spans="1:26" x14ac:dyDescent="0.2">
      <c r="A288" s="30">
        <v>1282</v>
      </c>
      <c r="B288" s="30" t="s">
        <v>725</v>
      </c>
      <c r="C288" s="30" t="s">
        <v>23</v>
      </c>
      <c r="D288" s="30">
        <v>0.03</v>
      </c>
      <c r="E288" s="30">
        <v>199.99</v>
      </c>
      <c r="F288" s="30">
        <v>24.49</v>
      </c>
      <c r="G288" s="30" t="s">
        <v>63</v>
      </c>
      <c r="H288" s="30" t="s">
        <v>3</v>
      </c>
      <c r="I288" s="30" t="s">
        <v>16</v>
      </c>
      <c r="J288" s="30" t="s">
        <v>39</v>
      </c>
      <c r="K288" s="30" t="s">
        <v>40</v>
      </c>
      <c r="L288" s="30" t="s">
        <v>723</v>
      </c>
      <c r="M288" s="30">
        <v>0.46</v>
      </c>
      <c r="N288" s="30" t="s">
        <v>8</v>
      </c>
      <c r="O288" s="30" t="s">
        <v>87</v>
      </c>
      <c r="P288" s="30" t="s">
        <v>296</v>
      </c>
      <c r="Q288" s="30" t="s">
        <v>297</v>
      </c>
      <c r="R288" s="30">
        <v>19134</v>
      </c>
      <c r="S288" s="32">
        <v>42028</v>
      </c>
      <c r="T288" s="32">
        <v>42030</v>
      </c>
      <c r="U288" s="53">
        <v>393.42</v>
      </c>
      <c r="V288" s="30">
        <v>21</v>
      </c>
      <c r="W288" s="30">
        <v>4429.6899999999996</v>
      </c>
      <c r="X288" s="30">
        <v>29319</v>
      </c>
      <c r="Y288" s="30" t="s">
        <v>3218</v>
      </c>
      <c r="Z288" s="30">
        <v>1694.3690292566207</v>
      </c>
    </row>
    <row r="289" spans="1:26" x14ac:dyDescent="0.2">
      <c r="A289" s="30">
        <v>1690</v>
      </c>
      <c r="B289" s="30" t="s">
        <v>726</v>
      </c>
      <c r="C289" s="30" t="s">
        <v>23</v>
      </c>
      <c r="D289" s="30">
        <v>0.05</v>
      </c>
      <c r="E289" s="30">
        <v>115.99</v>
      </c>
      <c r="F289" s="30">
        <v>5.26</v>
      </c>
      <c r="G289" s="30" t="s">
        <v>14</v>
      </c>
      <c r="H289" s="30" t="s">
        <v>70</v>
      </c>
      <c r="I289" s="30" t="s">
        <v>16</v>
      </c>
      <c r="J289" s="30" t="s">
        <v>111</v>
      </c>
      <c r="K289" s="30" t="s">
        <v>49</v>
      </c>
      <c r="L289" s="30" t="s">
        <v>727</v>
      </c>
      <c r="M289" s="30">
        <v>0.56999999999999995</v>
      </c>
      <c r="N289" s="30" t="s">
        <v>8</v>
      </c>
      <c r="O289" s="30" t="s">
        <v>87</v>
      </c>
      <c r="P289" s="30" t="s">
        <v>296</v>
      </c>
      <c r="Q289" s="30" t="s">
        <v>728</v>
      </c>
      <c r="R289" s="30">
        <v>17112</v>
      </c>
      <c r="S289" s="32">
        <v>42028</v>
      </c>
      <c r="T289" s="32">
        <v>42032</v>
      </c>
      <c r="U289" s="53">
        <v>616.53570000000002</v>
      </c>
      <c r="V289" s="30">
        <v>9</v>
      </c>
      <c r="W289" s="30">
        <v>893.53</v>
      </c>
      <c r="X289" s="30">
        <v>91076</v>
      </c>
      <c r="Y289" s="30" t="s">
        <v>3218</v>
      </c>
      <c r="Z289" s="30">
        <v>1297.6198177355582</v>
      </c>
    </row>
    <row r="290" spans="1:26" x14ac:dyDescent="0.2">
      <c r="A290" s="30">
        <v>2613</v>
      </c>
      <c r="B290" s="30" t="s">
        <v>729</v>
      </c>
      <c r="C290" s="30" t="s">
        <v>23</v>
      </c>
      <c r="D290" s="30">
        <v>0.02</v>
      </c>
      <c r="E290" s="30">
        <v>50.98</v>
      </c>
      <c r="F290" s="30">
        <v>13.66</v>
      </c>
      <c r="G290" s="30" t="s">
        <v>63</v>
      </c>
      <c r="H290" s="30" t="s">
        <v>70</v>
      </c>
      <c r="I290" s="30" t="s">
        <v>24</v>
      </c>
      <c r="J290" s="30" t="s">
        <v>71</v>
      </c>
      <c r="K290" s="30" t="s">
        <v>49</v>
      </c>
      <c r="L290" s="30" t="s">
        <v>730</v>
      </c>
      <c r="M290" s="30">
        <v>0.57999999999999996</v>
      </c>
      <c r="N290" s="30" t="s">
        <v>8</v>
      </c>
      <c r="O290" s="30" t="s">
        <v>87</v>
      </c>
      <c r="P290" s="30" t="s">
        <v>373</v>
      </c>
      <c r="Q290" s="30" t="s">
        <v>731</v>
      </c>
      <c r="R290" s="30">
        <v>8863</v>
      </c>
      <c r="S290" s="32">
        <v>42028</v>
      </c>
      <c r="T290" s="32">
        <v>42028</v>
      </c>
      <c r="U290" s="53">
        <v>-25.76</v>
      </c>
      <c r="V290" s="30">
        <v>1</v>
      </c>
      <c r="W290" s="30">
        <v>68.45</v>
      </c>
      <c r="X290" s="30">
        <v>86119</v>
      </c>
      <c r="Y290" s="30" t="s">
        <v>3218</v>
      </c>
      <c r="Z290" s="30">
        <v>614.29637262724987</v>
      </c>
    </row>
    <row r="291" spans="1:26" x14ac:dyDescent="0.2">
      <c r="A291" s="30">
        <v>3089</v>
      </c>
      <c r="B291" s="30" t="s">
        <v>732</v>
      </c>
      <c r="C291" s="30" t="s">
        <v>23</v>
      </c>
      <c r="D291" s="30">
        <v>7.0000000000000007E-2</v>
      </c>
      <c r="E291" s="30">
        <v>49.43</v>
      </c>
      <c r="F291" s="30">
        <v>19.989999999999998</v>
      </c>
      <c r="G291" s="30" t="s">
        <v>14</v>
      </c>
      <c r="H291" s="30" t="s">
        <v>70</v>
      </c>
      <c r="I291" s="30" t="s">
        <v>24</v>
      </c>
      <c r="J291" s="30" t="s">
        <v>71</v>
      </c>
      <c r="K291" s="30" t="s">
        <v>49</v>
      </c>
      <c r="L291" s="30" t="s">
        <v>733</v>
      </c>
      <c r="M291" s="30">
        <v>0.56999999999999995</v>
      </c>
      <c r="N291" s="30" t="s">
        <v>8</v>
      </c>
      <c r="O291" s="30" t="s">
        <v>28</v>
      </c>
      <c r="P291" s="30" t="s">
        <v>513</v>
      </c>
      <c r="Q291" s="30" t="s">
        <v>734</v>
      </c>
      <c r="R291" s="30">
        <v>66209</v>
      </c>
      <c r="S291" s="32">
        <v>42028</v>
      </c>
      <c r="T291" s="32">
        <v>42033</v>
      </c>
      <c r="U291" s="53">
        <v>-122.77</v>
      </c>
      <c r="V291" s="30">
        <v>6</v>
      </c>
      <c r="W291" s="30">
        <v>281.82</v>
      </c>
      <c r="X291" s="30">
        <v>91219</v>
      </c>
      <c r="Y291" s="30" t="s">
        <v>3216</v>
      </c>
      <c r="Z291" s="30">
        <v>725.91837124937729</v>
      </c>
    </row>
    <row r="292" spans="1:26" x14ac:dyDescent="0.2">
      <c r="A292" s="30">
        <v>2283</v>
      </c>
      <c r="B292" s="30" t="s">
        <v>735</v>
      </c>
      <c r="C292" s="30" t="s">
        <v>92</v>
      </c>
      <c r="D292" s="30">
        <v>0.01</v>
      </c>
      <c r="E292" s="30">
        <v>11.7</v>
      </c>
      <c r="F292" s="30">
        <v>6.96</v>
      </c>
      <c r="G292" s="30" t="s">
        <v>14</v>
      </c>
      <c r="H292" s="30" t="s">
        <v>47</v>
      </c>
      <c r="I292" s="30" t="s">
        <v>24</v>
      </c>
      <c r="J292" s="30" t="s">
        <v>71</v>
      </c>
      <c r="K292" s="30" t="s">
        <v>120</v>
      </c>
      <c r="L292" s="30" t="s">
        <v>736</v>
      </c>
      <c r="M292" s="30">
        <v>0.5</v>
      </c>
      <c r="N292" s="30" t="s">
        <v>8</v>
      </c>
      <c r="O292" s="30" t="s">
        <v>28</v>
      </c>
      <c r="P292" s="30" t="s">
        <v>333</v>
      </c>
      <c r="Q292" s="30" t="s">
        <v>737</v>
      </c>
      <c r="R292" s="30">
        <v>53132</v>
      </c>
      <c r="S292" s="32">
        <v>42028</v>
      </c>
      <c r="T292" s="32">
        <v>42030</v>
      </c>
      <c r="U292" s="53">
        <v>-28.954000000000001</v>
      </c>
      <c r="V292" s="30">
        <v>6</v>
      </c>
      <c r="W292" s="30">
        <v>76.87</v>
      </c>
      <c r="X292" s="30">
        <v>85947</v>
      </c>
      <c r="Y292" s="30" t="s">
        <v>3216</v>
      </c>
      <c r="Z292" s="30">
        <v>288.53436184568341</v>
      </c>
    </row>
    <row r="293" spans="1:26" x14ac:dyDescent="0.2">
      <c r="A293" s="30">
        <v>275</v>
      </c>
      <c r="B293" s="30" t="s">
        <v>738</v>
      </c>
      <c r="C293" s="30" t="s">
        <v>46</v>
      </c>
      <c r="D293" s="30">
        <v>0.09</v>
      </c>
      <c r="E293" s="30">
        <v>15.28</v>
      </c>
      <c r="F293" s="30">
        <v>10.91</v>
      </c>
      <c r="G293" s="30" t="s">
        <v>14</v>
      </c>
      <c r="H293" s="30" t="s">
        <v>70</v>
      </c>
      <c r="I293" s="30" t="s">
        <v>24</v>
      </c>
      <c r="J293" s="30" t="s">
        <v>48</v>
      </c>
      <c r="K293" s="30" t="s">
        <v>49</v>
      </c>
      <c r="L293" s="30" t="s">
        <v>739</v>
      </c>
      <c r="M293" s="30">
        <v>0.36</v>
      </c>
      <c r="N293" s="30" t="s">
        <v>8</v>
      </c>
      <c r="O293" s="30" t="s">
        <v>87</v>
      </c>
      <c r="P293" s="30" t="s">
        <v>224</v>
      </c>
      <c r="Q293" s="30" t="s">
        <v>740</v>
      </c>
      <c r="R293" s="30">
        <v>6824</v>
      </c>
      <c r="S293" s="32">
        <v>42028</v>
      </c>
      <c r="T293" s="32">
        <v>42029</v>
      </c>
      <c r="U293" s="53">
        <v>-51.75</v>
      </c>
      <c r="V293" s="30">
        <v>4</v>
      </c>
      <c r="W293" s="30">
        <v>61.52</v>
      </c>
      <c r="X293" s="30">
        <v>89292</v>
      </c>
      <c r="Y293" s="30" t="s">
        <v>3218</v>
      </c>
      <c r="Z293" s="30">
        <v>374.17697591032487</v>
      </c>
    </row>
    <row r="294" spans="1:26" x14ac:dyDescent="0.2">
      <c r="A294" s="30">
        <v>1653</v>
      </c>
      <c r="B294" s="30" t="s">
        <v>741</v>
      </c>
      <c r="C294" s="30" t="s">
        <v>46</v>
      </c>
      <c r="D294" s="30">
        <v>0</v>
      </c>
      <c r="E294" s="30">
        <v>101.41</v>
      </c>
      <c r="F294" s="30">
        <v>35</v>
      </c>
      <c r="G294" s="30" t="s">
        <v>63</v>
      </c>
      <c r="H294" s="30" t="s">
        <v>70</v>
      </c>
      <c r="I294" s="30" t="s">
        <v>24</v>
      </c>
      <c r="J294" s="30" t="s">
        <v>54</v>
      </c>
      <c r="K294" s="30" t="s">
        <v>40</v>
      </c>
      <c r="L294" s="30" t="s">
        <v>742</v>
      </c>
      <c r="M294" s="30">
        <v>0.82</v>
      </c>
      <c r="N294" s="30" t="s">
        <v>8</v>
      </c>
      <c r="O294" s="30" t="s">
        <v>35</v>
      </c>
      <c r="P294" s="30" t="s">
        <v>66</v>
      </c>
      <c r="Q294" s="30" t="s">
        <v>743</v>
      </c>
      <c r="R294" s="30">
        <v>91360</v>
      </c>
      <c r="S294" s="32">
        <v>42028</v>
      </c>
      <c r="T294" s="32">
        <v>42029</v>
      </c>
      <c r="U294" s="53">
        <v>-457.73</v>
      </c>
      <c r="V294" s="30">
        <v>10</v>
      </c>
      <c r="W294" s="30">
        <v>1104.32</v>
      </c>
      <c r="X294" s="30">
        <v>89885</v>
      </c>
      <c r="Y294" s="30" t="s">
        <v>3217</v>
      </c>
      <c r="Z294" s="30">
        <v>1253.7394438857991</v>
      </c>
    </row>
    <row r="295" spans="1:26" x14ac:dyDescent="0.2">
      <c r="A295" s="30">
        <v>1653</v>
      </c>
      <c r="B295" s="30" t="s">
        <v>741</v>
      </c>
      <c r="C295" s="30" t="s">
        <v>46</v>
      </c>
      <c r="D295" s="30">
        <v>0.1</v>
      </c>
      <c r="E295" s="30">
        <v>95.99</v>
      </c>
      <c r="F295" s="30">
        <v>4.9000000000000004</v>
      </c>
      <c r="G295" s="30" t="s">
        <v>14</v>
      </c>
      <c r="H295" s="30" t="s">
        <v>70</v>
      </c>
      <c r="I295" s="30" t="s">
        <v>16</v>
      </c>
      <c r="J295" s="30" t="s">
        <v>111</v>
      </c>
      <c r="K295" s="30" t="s">
        <v>49</v>
      </c>
      <c r="L295" s="30" t="s">
        <v>744</v>
      </c>
      <c r="M295" s="30">
        <v>0.56000000000000005</v>
      </c>
      <c r="N295" s="30" t="s">
        <v>8</v>
      </c>
      <c r="O295" s="30" t="s">
        <v>35</v>
      </c>
      <c r="P295" s="30" t="s">
        <v>66</v>
      </c>
      <c r="Q295" s="30" t="s">
        <v>743</v>
      </c>
      <c r="R295" s="30">
        <v>91360</v>
      </c>
      <c r="S295" s="32">
        <v>42028</v>
      </c>
      <c r="T295" s="32">
        <v>42029</v>
      </c>
      <c r="U295" s="53">
        <v>-268.66399999999999</v>
      </c>
      <c r="V295" s="30">
        <v>2</v>
      </c>
      <c r="W295" s="30">
        <v>149.80000000000001</v>
      </c>
      <c r="X295" s="30">
        <v>89885</v>
      </c>
      <c r="Y295" s="30" t="s">
        <v>3217</v>
      </c>
      <c r="Z295" s="30">
        <v>398.4459827807006</v>
      </c>
    </row>
    <row r="296" spans="1:26" x14ac:dyDescent="0.2">
      <c r="A296" s="30">
        <v>1389</v>
      </c>
      <c r="B296" s="30" t="s">
        <v>745</v>
      </c>
      <c r="C296" s="30" t="s">
        <v>1</v>
      </c>
      <c r="D296" s="30">
        <v>0.06</v>
      </c>
      <c r="E296" s="30">
        <v>1.74</v>
      </c>
      <c r="F296" s="30">
        <v>4.08</v>
      </c>
      <c r="G296" s="30" t="s">
        <v>14</v>
      </c>
      <c r="H296" s="30" t="s">
        <v>70</v>
      </c>
      <c r="I296" s="30" t="s">
        <v>4</v>
      </c>
      <c r="J296" s="30" t="s">
        <v>102</v>
      </c>
      <c r="K296" s="30" t="s">
        <v>18</v>
      </c>
      <c r="L296" s="30" t="s">
        <v>746</v>
      </c>
      <c r="M296" s="30">
        <v>0.53</v>
      </c>
      <c r="N296" s="30" t="s">
        <v>8</v>
      </c>
      <c r="O296" s="30" t="s">
        <v>35</v>
      </c>
      <c r="P296" s="30" t="s">
        <v>66</v>
      </c>
      <c r="Q296" s="30" t="s">
        <v>747</v>
      </c>
      <c r="R296" s="30">
        <v>94025</v>
      </c>
      <c r="S296" s="32">
        <v>42029</v>
      </c>
      <c r="T296" s="32">
        <v>42030</v>
      </c>
      <c r="U296" s="53">
        <v>-11.0732</v>
      </c>
      <c r="V296" s="30">
        <v>1</v>
      </c>
      <c r="W296" s="30">
        <v>2.77</v>
      </c>
      <c r="X296" s="30">
        <v>88726</v>
      </c>
      <c r="Y296" s="30" t="s">
        <v>3217</v>
      </c>
      <c r="Z296" s="30">
        <v>434.73957587378635</v>
      </c>
    </row>
    <row r="297" spans="1:26" x14ac:dyDescent="0.2">
      <c r="A297" s="30">
        <v>156</v>
      </c>
      <c r="B297" s="30" t="s">
        <v>748</v>
      </c>
      <c r="C297" s="30" t="s">
        <v>13</v>
      </c>
      <c r="D297" s="30">
        <v>0.03</v>
      </c>
      <c r="E297" s="30">
        <v>10.89</v>
      </c>
      <c r="F297" s="30">
        <v>4.5</v>
      </c>
      <c r="G297" s="30" t="s">
        <v>14</v>
      </c>
      <c r="H297" s="30" t="s">
        <v>70</v>
      </c>
      <c r="I297" s="30" t="s">
        <v>24</v>
      </c>
      <c r="J297" s="30" t="s">
        <v>71</v>
      </c>
      <c r="K297" s="30" t="s">
        <v>49</v>
      </c>
      <c r="L297" s="30" t="s">
        <v>749</v>
      </c>
      <c r="M297" s="30">
        <v>0.59</v>
      </c>
      <c r="N297" s="30" t="s">
        <v>8</v>
      </c>
      <c r="O297" s="30" t="s">
        <v>35</v>
      </c>
      <c r="P297" s="30" t="s">
        <v>36</v>
      </c>
      <c r="Q297" s="30" t="s">
        <v>37</v>
      </c>
      <c r="R297" s="30">
        <v>80525</v>
      </c>
      <c r="S297" s="32">
        <v>42029</v>
      </c>
      <c r="T297" s="32">
        <v>42030</v>
      </c>
      <c r="U297" s="53">
        <v>-18.64</v>
      </c>
      <c r="V297" s="30">
        <v>3</v>
      </c>
      <c r="W297" s="30">
        <v>33.82</v>
      </c>
      <c r="X297" s="30">
        <v>87672</v>
      </c>
      <c r="Y297" s="30" t="s">
        <v>3217</v>
      </c>
      <c r="Z297" s="30">
        <v>244.46457476997452</v>
      </c>
    </row>
    <row r="298" spans="1:26" x14ac:dyDescent="0.2">
      <c r="A298" s="30">
        <v>1997</v>
      </c>
      <c r="B298" s="30" t="s">
        <v>750</v>
      </c>
      <c r="C298" s="30" t="s">
        <v>46</v>
      </c>
      <c r="D298" s="30">
        <v>0.1</v>
      </c>
      <c r="E298" s="30">
        <v>125.99</v>
      </c>
      <c r="F298" s="30">
        <v>8.99</v>
      </c>
      <c r="G298" s="30" t="s">
        <v>14</v>
      </c>
      <c r="H298" s="30" t="s">
        <v>15</v>
      </c>
      <c r="I298" s="30" t="s">
        <v>16</v>
      </c>
      <c r="J298" s="30" t="s">
        <v>111</v>
      </c>
      <c r="K298" s="30" t="s">
        <v>49</v>
      </c>
      <c r="L298" s="30" t="s">
        <v>751</v>
      </c>
      <c r="M298" s="30">
        <v>0.56999999999999995</v>
      </c>
      <c r="N298" s="30" t="s">
        <v>8</v>
      </c>
      <c r="O298" s="30" t="s">
        <v>9</v>
      </c>
      <c r="P298" s="30" t="s">
        <v>247</v>
      </c>
      <c r="Q298" s="30" t="s">
        <v>248</v>
      </c>
      <c r="R298" s="30">
        <v>29915</v>
      </c>
      <c r="S298" s="32">
        <v>42029</v>
      </c>
      <c r="T298" s="32">
        <v>42032</v>
      </c>
      <c r="U298" s="53">
        <v>17.652000000000001</v>
      </c>
      <c r="V298" s="30">
        <v>4</v>
      </c>
      <c r="W298" s="30">
        <v>408.66</v>
      </c>
      <c r="X298" s="30">
        <v>90333</v>
      </c>
      <c r="Y298" s="30" t="s">
        <v>3215</v>
      </c>
      <c r="Z298" s="30">
        <v>878.05721889641188</v>
      </c>
    </row>
    <row r="299" spans="1:26" x14ac:dyDescent="0.2">
      <c r="A299" s="30">
        <v>1360</v>
      </c>
      <c r="B299" s="30" t="s">
        <v>752</v>
      </c>
      <c r="C299" s="30" t="s">
        <v>13</v>
      </c>
      <c r="D299" s="30">
        <v>0.03</v>
      </c>
      <c r="E299" s="30">
        <v>14.34</v>
      </c>
      <c r="F299" s="30">
        <v>5</v>
      </c>
      <c r="G299" s="30" t="s">
        <v>14</v>
      </c>
      <c r="H299" s="30" t="s">
        <v>15</v>
      </c>
      <c r="I299" s="30" t="s">
        <v>4</v>
      </c>
      <c r="J299" s="30" t="s">
        <v>102</v>
      </c>
      <c r="K299" s="30" t="s">
        <v>18</v>
      </c>
      <c r="L299" s="30" t="s">
        <v>753</v>
      </c>
      <c r="M299" s="30">
        <v>0.49</v>
      </c>
      <c r="N299" s="30" t="s">
        <v>8</v>
      </c>
      <c r="O299" s="30" t="s">
        <v>28</v>
      </c>
      <c r="P299" s="30" t="s">
        <v>189</v>
      </c>
      <c r="Q299" s="30" t="s">
        <v>754</v>
      </c>
      <c r="R299" s="30">
        <v>52761</v>
      </c>
      <c r="S299" s="32">
        <v>42030</v>
      </c>
      <c r="T299" s="32">
        <v>42031</v>
      </c>
      <c r="U299" s="53">
        <v>82.310100000000006</v>
      </c>
      <c r="V299" s="30">
        <v>8</v>
      </c>
      <c r="W299" s="30">
        <v>119.29</v>
      </c>
      <c r="X299" s="30">
        <v>89595</v>
      </c>
      <c r="Y299" s="30" t="s">
        <v>3216</v>
      </c>
      <c r="Z299" s="30">
        <v>260.41507518215525</v>
      </c>
    </row>
    <row r="300" spans="1:26" x14ac:dyDescent="0.2">
      <c r="A300" s="30">
        <v>1361</v>
      </c>
      <c r="B300" s="30" t="s">
        <v>755</v>
      </c>
      <c r="C300" s="30" t="s">
        <v>13</v>
      </c>
      <c r="D300" s="30">
        <v>0.01</v>
      </c>
      <c r="E300" s="30">
        <v>2.89</v>
      </c>
      <c r="F300" s="30">
        <v>0.5</v>
      </c>
      <c r="G300" s="30" t="s">
        <v>14</v>
      </c>
      <c r="H300" s="30" t="s">
        <v>15</v>
      </c>
      <c r="I300" s="30" t="s">
        <v>24</v>
      </c>
      <c r="J300" s="30" t="s">
        <v>128</v>
      </c>
      <c r="K300" s="30" t="s">
        <v>49</v>
      </c>
      <c r="L300" s="30" t="s">
        <v>705</v>
      </c>
      <c r="M300" s="30">
        <v>0.38</v>
      </c>
      <c r="N300" s="30" t="s">
        <v>8</v>
      </c>
      <c r="O300" s="30" t="s">
        <v>28</v>
      </c>
      <c r="P300" s="30" t="s">
        <v>265</v>
      </c>
      <c r="Q300" s="30" t="s">
        <v>756</v>
      </c>
      <c r="R300" s="30">
        <v>48101</v>
      </c>
      <c r="S300" s="32">
        <v>42030</v>
      </c>
      <c r="T300" s="32">
        <v>42032</v>
      </c>
      <c r="U300" s="53">
        <v>1.2236</v>
      </c>
      <c r="V300" s="30">
        <v>1</v>
      </c>
      <c r="W300" s="30">
        <v>3.08</v>
      </c>
      <c r="X300" s="30">
        <v>89595</v>
      </c>
      <c r="Y300" s="30" t="s">
        <v>3216</v>
      </c>
      <c r="Z300" s="30">
        <v>-61.084946932130144</v>
      </c>
    </row>
    <row r="301" spans="1:26" x14ac:dyDescent="0.2">
      <c r="A301" s="30">
        <v>3154</v>
      </c>
      <c r="B301" s="30" t="s">
        <v>757</v>
      </c>
      <c r="C301" s="30" t="s">
        <v>13</v>
      </c>
      <c r="D301" s="30">
        <v>0.08</v>
      </c>
      <c r="E301" s="30">
        <v>150.97999999999999</v>
      </c>
      <c r="F301" s="30">
        <v>13.99</v>
      </c>
      <c r="G301" s="30" t="s">
        <v>63</v>
      </c>
      <c r="H301" s="30" t="s">
        <v>70</v>
      </c>
      <c r="I301" s="30" t="s">
        <v>16</v>
      </c>
      <c r="J301" s="30" t="s">
        <v>32</v>
      </c>
      <c r="K301" s="30" t="s">
        <v>120</v>
      </c>
      <c r="L301" s="30" t="s">
        <v>758</v>
      </c>
      <c r="M301" s="30">
        <v>0.38</v>
      </c>
      <c r="N301" s="30" t="s">
        <v>8</v>
      </c>
      <c r="O301" s="30" t="s">
        <v>9</v>
      </c>
      <c r="P301" s="30" t="s">
        <v>99</v>
      </c>
      <c r="Q301" s="30" t="s">
        <v>759</v>
      </c>
      <c r="R301" s="30">
        <v>33710</v>
      </c>
      <c r="S301" s="32">
        <v>42030</v>
      </c>
      <c r="T301" s="32">
        <v>42031</v>
      </c>
      <c r="U301" s="53">
        <v>-3.948</v>
      </c>
      <c r="V301" s="30">
        <v>8</v>
      </c>
      <c r="W301" s="30">
        <v>1183.82</v>
      </c>
      <c r="X301" s="30">
        <v>86899</v>
      </c>
      <c r="Y301" s="30" t="s">
        <v>3215</v>
      </c>
      <c r="Z301" s="30">
        <v>670.92707248826616</v>
      </c>
    </row>
    <row r="302" spans="1:26" x14ac:dyDescent="0.2">
      <c r="A302" s="30">
        <v>3155</v>
      </c>
      <c r="B302" s="30" t="s">
        <v>618</v>
      </c>
      <c r="C302" s="30" t="s">
        <v>13</v>
      </c>
      <c r="D302" s="30">
        <v>0.03</v>
      </c>
      <c r="E302" s="30">
        <v>25.98</v>
      </c>
      <c r="F302" s="30">
        <v>14.36</v>
      </c>
      <c r="G302" s="30" t="s">
        <v>2</v>
      </c>
      <c r="H302" s="30" t="s">
        <v>70</v>
      </c>
      <c r="I302" s="30" t="s">
        <v>4</v>
      </c>
      <c r="J302" s="30" t="s">
        <v>85</v>
      </c>
      <c r="K302" s="30" t="s">
        <v>33</v>
      </c>
      <c r="L302" s="30" t="s">
        <v>760</v>
      </c>
      <c r="M302" s="30">
        <v>0.6</v>
      </c>
      <c r="N302" s="30" t="s">
        <v>8</v>
      </c>
      <c r="O302" s="30" t="s">
        <v>9</v>
      </c>
      <c r="P302" s="30" t="s">
        <v>99</v>
      </c>
      <c r="Q302" s="30" t="s">
        <v>308</v>
      </c>
      <c r="R302" s="30">
        <v>32771</v>
      </c>
      <c r="S302" s="32">
        <v>42030</v>
      </c>
      <c r="T302" s="32">
        <v>42031</v>
      </c>
      <c r="U302" s="53">
        <v>57.545999999999999</v>
      </c>
      <c r="V302" s="30">
        <v>4</v>
      </c>
      <c r="W302" s="30">
        <v>107.66</v>
      </c>
      <c r="X302" s="30">
        <v>86899</v>
      </c>
      <c r="Y302" s="30" t="s">
        <v>3215</v>
      </c>
      <c r="Z302" s="30">
        <v>847.02878681737548</v>
      </c>
    </row>
    <row r="303" spans="1:26" x14ac:dyDescent="0.2">
      <c r="A303" s="30">
        <v>3155</v>
      </c>
      <c r="B303" s="30" t="s">
        <v>618</v>
      </c>
      <c r="C303" s="30" t="s">
        <v>13</v>
      </c>
      <c r="D303" s="30">
        <v>0.1</v>
      </c>
      <c r="E303" s="30">
        <v>32.479999999999997</v>
      </c>
      <c r="F303" s="30">
        <v>35</v>
      </c>
      <c r="G303" s="30" t="s">
        <v>14</v>
      </c>
      <c r="H303" s="30" t="s">
        <v>70</v>
      </c>
      <c r="I303" s="30" t="s">
        <v>24</v>
      </c>
      <c r="J303" s="30" t="s">
        <v>54</v>
      </c>
      <c r="K303" s="30" t="s">
        <v>40</v>
      </c>
      <c r="L303" s="30" t="s">
        <v>761</v>
      </c>
      <c r="M303" s="30">
        <v>0.81</v>
      </c>
      <c r="N303" s="30" t="s">
        <v>8</v>
      </c>
      <c r="O303" s="30" t="s">
        <v>9</v>
      </c>
      <c r="P303" s="30" t="s">
        <v>99</v>
      </c>
      <c r="Q303" s="30" t="s">
        <v>308</v>
      </c>
      <c r="R303" s="30">
        <v>32771</v>
      </c>
      <c r="S303" s="32">
        <v>42030</v>
      </c>
      <c r="T303" s="32">
        <v>42031</v>
      </c>
      <c r="U303" s="53">
        <v>-333.42540000000002</v>
      </c>
      <c r="V303" s="30">
        <v>10</v>
      </c>
      <c r="W303" s="30">
        <v>318.83</v>
      </c>
      <c r="X303" s="30">
        <v>86899</v>
      </c>
      <c r="Y303" s="30" t="s">
        <v>3215</v>
      </c>
      <c r="Z303" s="30">
        <v>969.36324085734464</v>
      </c>
    </row>
    <row r="304" spans="1:26" x14ac:dyDescent="0.2">
      <c r="A304" s="30">
        <v>1129</v>
      </c>
      <c r="B304" s="30" t="s">
        <v>762</v>
      </c>
      <c r="C304" s="30" t="s">
        <v>23</v>
      </c>
      <c r="D304" s="30">
        <v>0.02</v>
      </c>
      <c r="E304" s="30">
        <v>4.9800000000000004</v>
      </c>
      <c r="F304" s="30">
        <v>6.07</v>
      </c>
      <c r="G304" s="30" t="s">
        <v>14</v>
      </c>
      <c r="H304" s="30" t="s">
        <v>47</v>
      </c>
      <c r="I304" s="30" t="s">
        <v>24</v>
      </c>
      <c r="J304" s="30" t="s">
        <v>64</v>
      </c>
      <c r="K304" s="30" t="s">
        <v>49</v>
      </c>
      <c r="L304" s="30" t="s">
        <v>763</v>
      </c>
      <c r="M304" s="30">
        <v>0.36</v>
      </c>
      <c r="N304" s="30" t="s">
        <v>8</v>
      </c>
      <c r="O304" s="30" t="s">
        <v>87</v>
      </c>
      <c r="P304" s="30" t="s">
        <v>379</v>
      </c>
      <c r="Q304" s="30" t="s">
        <v>764</v>
      </c>
      <c r="R304" s="30">
        <v>2118</v>
      </c>
      <c r="S304" s="32">
        <v>42030</v>
      </c>
      <c r="T304" s="32">
        <v>42032</v>
      </c>
      <c r="U304" s="53">
        <v>-46.92</v>
      </c>
      <c r="V304" s="30">
        <v>19</v>
      </c>
      <c r="W304" s="30">
        <v>105.5</v>
      </c>
      <c r="X304" s="30">
        <v>57794</v>
      </c>
      <c r="Y304" s="30" t="s">
        <v>3218</v>
      </c>
      <c r="Z304" s="30">
        <v>168.5138343509546</v>
      </c>
    </row>
    <row r="305" spans="1:26" x14ac:dyDescent="0.2">
      <c r="A305" s="30">
        <v>1133</v>
      </c>
      <c r="B305" s="30" t="s">
        <v>765</v>
      </c>
      <c r="C305" s="30" t="s">
        <v>23</v>
      </c>
      <c r="D305" s="30">
        <v>0.02</v>
      </c>
      <c r="E305" s="30">
        <v>4.9800000000000004</v>
      </c>
      <c r="F305" s="30">
        <v>6.07</v>
      </c>
      <c r="G305" s="30" t="s">
        <v>14</v>
      </c>
      <c r="H305" s="30" t="s">
        <v>47</v>
      </c>
      <c r="I305" s="30" t="s">
        <v>24</v>
      </c>
      <c r="J305" s="30" t="s">
        <v>64</v>
      </c>
      <c r="K305" s="30" t="s">
        <v>49</v>
      </c>
      <c r="L305" s="30" t="s">
        <v>763</v>
      </c>
      <c r="M305" s="30">
        <v>0.36</v>
      </c>
      <c r="N305" s="30" t="s">
        <v>8</v>
      </c>
      <c r="O305" s="30" t="s">
        <v>28</v>
      </c>
      <c r="P305" s="30" t="s">
        <v>163</v>
      </c>
      <c r="Q305" s="30" t="s">
        <v>766</v>
      </c>
      <c r="R305" s="30">
        <v>75234</v>
      </c>
      <c r="S305" s="32">
        <v>42030</v>
      </c>
      <c r="T305" s="32">
        <v>42032</v>
      </c>
      <c r="U305" s="53">
        <v>-46.92</v>
      </c>
      <c r="V305" s="30">
        <v>5</v>
      </c>
      <c r="W305" s="30">
        <v>27.76</v>
      </c>
      <c r="X305" s="30">
        <v>88105</v>
      </c>
      <c r="Y305" s="30" t="s">
        <v>3216</v>
      </c>
      <c r="Z305" s="30">
        <v>168.5138343509546</v>
      </c>
    </row>
    <row r="306" spans="1:26" x14ac:dyDescent="0.2">
      <c r="A306" s="30">
        <v>2795</v>
      </c>
      <c r="B306" s="30" t="s">
        <v>767</v>
      </c>
      <c r="C306" s="30" t="s">
        <v>23</v>
      </c>
      <c r="D306" s="30">
        <v>0.04</v>
      </c>
      <c r="E306" s="30">
        <v>3.57</v>
      </c>
      <c r="F306" s="30">
        <v>4.17</v>
      </c>
      <c r="G306" s="30" t="s">
        <v>14</v>
      </c>
      <c r="H306" s="30" t="s">
        <v>70</v>
      </c>
      <c r="I306" s="30" t="s">
        <v>24</v>
      </c>
      <c r="J306" s="30" t="s">
        <v>25</v>
      </c>
      <c r="K306" s="30" t="s">
        <v>18</v>
      </c>
      <c r="L306" s="30" t="s">
        <v>768</v>
      </c>
      <c r="M306" s="30">
        <v>0.59</v>
      </c>
      <c r="N306" s="30" t="s">
        <v>8</v>
      </c>
      <c r="O306" s="30" t="s">
        <v>28</v>
      </c>
      <c r="P306" s="30" t="s">
        <v>189</v>
      </c>
      <c r="Q306" s="30" t="s">
        <v>769</v>
      </c>
      <c r="R306" s="30">
        <v>50401</v>
      </c>
      <c r="S306" s="32">
        <v>42030</v>
      </c>
      <c r="T306" s="32">
        <v>42032</v>
      </c>
      <c r="U306" s="53">
        <v>-69.91</v>
      </c>
      <c r="V306" s="30">
        <v>8</v>
      </c>
      <c r="W306" s="30">
        <v>30.9</v>
      </c>
      <c r="X306" s="30">
        <v>87556</v>
      </c>
      <c r="Y306" s="30" t="s">
        <v>3216</v>
      </c>
      <c r="Z306" s="30">
        <v>235.55534330945417</v>
      </c>
    </row>
    <row r="307" spans="1:26" x14ac:dyDescent="0.2">
      <c r="A307" s="30">
        <v>2795</v>
      </c>
      <c r="B307" s="30" t="s">
        <v>767</v>
      </c>
      <c r="C307" s="30" t="s">
        <v>23</v>
      </c>
      <c r="D307" s="30">
        <v>0.05</v>
      </c>
      <c r="E307" s="30">
        <v>200.99</v>
      </c>
      <c r="F307" s="30">
        <v>4.2</v>
      </c>
      <c r="G307" s="30" t="s">
        <v>14</v>
      </c>
      <c r="H307" s="30" t="s">
        <v>70</v>
      </c>
      <c r="I307" s="30" t="s">
        <v>16</v>
      </c>
      <c r="J307" s="30" t="s">
        <v>111</v>
      </c>
      <c r="K307" s="30" t="s">
        <v>49</v>
      </c>
      <c r="L307" s="30" t="s">
        <v>770</v>
      </c>
      <c r="M307" s="30">
        <v>0.59</v>
      </c>
      <c r="N307" s="30" t="s">
        <v>8</v>
      </c>
      <c r="O307" s="30" t="s">
        <v>28</v>
      </c>
      <c r="P307" s="30" t="s">
        <v>189</v>
      </c>
      <c r="Q307" s="30" t="s">
        <v>769</v>
      </c>
      <c r="R307" s="30">
        <v>50401</v>
      </c>
      <c r="S307" s="32">
        <v>42030</v>
      </c>
      <c r="T307" s="32">
        <v>42034</v>
      </c>
      <c r="U307" s="53">
        <v>1630.5252</v>
      </c>
      <c r="V307" s="30">
        <v>14</v>
      </c>
      <c r="W307" s="30">
        <v>2363.08</v>
      </c>
      <c r="X307" s="30">
        <v>87556</v>
      </c>
      <c r="Y307" s="30" t="s">
        <v>3216</v>
      </c>
      <c r="Z307" s="30">
        <v>2589.6170453676896</v>
      </c>
    </row>
    <row r="308" spans="1:26" x14ac:dyDescent="0.2">
      <c r="A308" s="30">
        <v>2795</v>
      </c>
      <c r="B308" s="30" t="s">
        <v>767</v>
      </c>
      <c r="C308" s="30" t="s">
        <v>23</v>
      </c>
      <c r="D308" s="30">
        <v>7.0000000000000007E-2</v>
      </c>
      <c r="E308" s="30">
        <v>195.99</v>
      </c>
      <c r="F308" s="30">
        <v>8.99</v>
      </c>
      <c r="G308" s="30" t="s">
        <v>14</v>
      </c>
      <c r="H308" s="30" t="s">
        <v>70</v>
      </c>
      <c r="I308" s="30" t="s">
        <v>16</v>
      </c>
      <c r="J308" s="30" t="s">
        <v>111</v>
      </c>
      <c r="K308" s="30" t="s">
        <v>49</v>
      </c>
      <c r="L308" s="30" t="s">
        <v>771</v>
      </c>
      <c r="M308" s="30">
        <v>0.57999999999999996</v>
      </c>
      <c r="N308" s="30" t="s">
        <v>8</v>
      </c>
      <c r="O308" s="30" t="s">
        <v>28</v>
      </c>
      <c r="P308" s="30" t="s">
        <v>189</v>
      </c>
      <c r="Q308" s="30" t="s">
        <v>769</v>
      </c>
      <c r="R308" s="30">
        <v>50401</v>
      </c>
      <c r="S308" s="32">
        <v>42030</v>
      </c>
      <c r="T308" s="32">
        <v>42030</v>
      </c>
      <c r="U308" s="53">
        <v>-457.16</v>
      </c>
      <c r="V308" s="30">
        <v>2</v>
      </c>
      <c r="W308" s="30">
        <v>328.45</v>
      </c>
      <c r="X308" s="30">
        <v>87556</v>
      </c>
      <c r="Y308" s="30" t="s">
        <v>3216</v>
      </c>
      <c r="Z308" s="30">
        <v>546.9716684756778</v>
      </c>
    </row>
    <row r="309" spans="1:26" x14ac:dyDescent="0.2">
      <c r="A309" s="30">
        <v>3000</v>
      </c>
      <c r="B309" s="30" t="s">
        <v>772</v>
      </c>
      <c r="C309" s="30" t="s">
        <v>23</v>
      </c>
      <c r="D309" s="30">
        <v>0.01</v>
      </c>
      <c r="E309" s="30">
        <v>10.14</v>
      </c>
      <c r="F309" s="30">
        <v>2.27</v>
      </c>
      <c r="G309" s="30" t="s">
        <v>14</v>
      </c>
      <c r="H309" s="30" t="s">
        <v>15</v>
      </c>
      <c r="I309" s="30" t="s">
        <v>24</v>
      </c>
      <c r="J309" s="30" t="s">
        <v>64</v>
      </c>
      <c r="K309" s="30" t="s">
        <v>26</v>
      </c>
      <c r="L309" s="30" t="s">
        <v>147</v>
      </c>
      <c r="M309" s="30">
        <v>0.36</v>
      </c>
      <c r="N309" s="30" t="s">
        <v>8</v>
      </c>
      <c r="O309" s="30" t="s">
        <v>28</v>
      </c>
      <c r="P309" s="30" t="s">
        <v>265</v>
      </c>
      <c r="Q309" s="30" t="s">
        <v>773</v>
      </c>
      <c r="R309" s="30">
        <v>48342</v>
      </c>
      <c r="S309" s="32">
        <v>42030</v>
      </c>
      <c r="T309" s="32">
        <v>42032</v>
      </c>
      <c r="U309" s="53">
        <v>28.152000000000001</v>
      </c>
      <c r="V309" s="30">
        <v>4</v>
      </c>
      <c r="W309" s="30">
        <v>40.799999999999997</v>
      </c>
      <c r="X309" s="30">
        <v>87042</v>
      </c>
      <c r="Y309" s="30" t="s">
        <v>3216</v>
      </c>
      <c r="Z309" s="30">
        <v>103.7606995951931</v>
      </c>
    </row>
    <row r="310" spans="1:26" x14ac:dyDescent="0.2">
      <c r="A310" s="30">
        <v>3307</v>
      </c>
      <c r="B310" s="30" t="s">
        <v>774</v>
      </c>
      <c r="C310" s="30" t="s">
        <v>23</v>
      </c>
      <c r="D310" s="30">
        <v>7.0000000000000007E-2</v>
      </c>
      <c r="E310" s="30">
        <v>16.739999999999998</v>
      </c>
      <c r="F310" s="30">
        <v>7.04</v>
      </c>
      <c r="G310" s="30" t="s">
        <v>14</v>
      </c>
      <c r="H310" s="30" t="s">
        <v>3</v>
      </c>
      <c r="I310" s="30" t="s">
        <v>24</v>
      </c>
      <c r="J310" s="30" t="s">
        <v>54</v>
      </c>
      <c r="K310" s="30" t="s">
        <v>49</v>
      </c>
      <c r="L310" s="30" t="s">
        <v>775</v>
      </c>
      <c r="M310" s="30">
        <v>0.81</v>
      </c>
      <c r="N310" s="30" t="s">
        <v>8</v>
      </c>
      <c r="O310" s="30" t="s">
        <v>87</v>
      </c>
      <c r="P310" s="30" t="s">
        <v>379</v>
      </c>
      <c r="Q310" s="30" t="s">
        <v>776</v>
      </c>
      <c r="R310" s="30">
        <v>1001</v>
      </c>
      <c r="S310" s="32">
        <v>42030</v>
      </c>
      <c r="T310" s="32">
        <v>42037</v>
      </c>
      <c r="U310" s="53">
        <v>-114.2</v>
      </c>
      <c r="V310" s="30">
        <v>5</v>
      </c>
      <c r="W310" s="30">
        <v>80.58</v>
      </c>
      <c r="X310" s="30">
        <v>90462</v>
      </c>
      <c r="Y310" s="30" t="s">
        <v>3218</v>
      </c>
      <c r="Z310" s="30">
        <v>464.7887738577686</v>
      </c>
    </row>
    <row r="311" spans="1:26" x14ac:dyDescent="0.2">
      <c r="A311" s="30">
        <v>3311</v>
      </c>
      <c r="B311" s="30" t="s">
        <v>777</v>
      </c>
      <c r="C311" s="30" t="s">
        <v>23</v>
      </c>
      <c r="D311" s="30">
        <v>0.06</v>
      </c>
      <c r="E311" s="30">
        <v>6.45</v>
      </c>
      <c r="F311" s="30">
        <v>1.34</v>
      </c>
      <c r="G311" s="30" t="s">
        <v>14</v>
      </c>
      <c r="H311" s="30" t="s">
        <v>3</v>
      </c>
      <c r="I311" s="30" t="s">
        <v>24</v>
      </c>
      <c r="J311" s="30" t="s">
        <v>64</v>
      </c>
      <c r="K311" s="30" t="s">
        <v>26</v>
      </c>
      <c r="L311" s="30" t="s">
        <v>462</v>
      </c>
      <c r="M311" s="30">
        <v>0.36</v>
      </c>
      <c r="N311" s="30" t="s">
        <v>8</v>
      </c>
      <c r="O311" s="30" t="s">
        <v>87</v>
      </c>
      <c r="P311" s="30" t="s">
        <v>379</v>
      </c>
      <c r="Q311" s="30" t="s">
        <v>778</v>
      </c>
      <c r="R311" s="30">
        <v>1890</v>
      </c>
      <c r="S311" s="32">
        <v>42030</v>
      </c>
      <c r="T311" s="32">
        <v>42035</v>
      </c>
      <c r="U311" s="53">
        <v>39.426600000000001</v>
      </c>
      <c r="V311" s="30">
        <v>9</v>
      </c>
      <c r="W311" s="30">
        <v>57.14</v>
      </c>
      <c r="X311" s="30">
        <v>90462</v>
      </c>
      <c r="Y311" s="30" t="s">
        <v>3218</v>
      </c>
      <c r="Z311" s="30">
        <v>64.897370220827568</v>
      </c>
    </row>
    <row r="312" spans="1:26" x14ac:dyDescent="0.2">
      <c r="A312" s="30">
        <v>3314</v>
      </c>
      <c r="B312" s="30" t="s">
        <v>779</v>
      </c>
      <c r="C312" s="30" t="s">
        <v>23</v>
      </c>
      <c r="D312" s="30">
        <v>0.05</v>
      </c>
      <c r="E312" s="30">
        <v>122.99</v>
      </c>
      <c r="F312" s="30">
        <v>70.2</v>
      </c>
      <c r="G312" s="30" t="s">
        <v>2</v>
      </c>
      <c r="H312" s="30" t="s">
        <v>3</v>
      </c>
      <c r="I312" s="30" t="s">
        <v>4</v>
      </c>
      <c r="J312" s="30" t="s">
        <v>85</v>
      </c>
      <c r="K312" s="30" t="s">
        <v>33</v>
      </c>
      <c r="L312" s="30" t="s">
        <v>780</v>
      </c>
      <c r="M312" s="30">
        <v>0.74</v>
      </c>
      <c r="N312" s="30" t="s">
        <v>8</v>
      </c>
      <c r="O312" s="30" t="s">
        <v>87</v>
      </c>
      <c r="P312" s="30" t="s">
        <v>373</v>
      </c>
      <c r="Q312" s="30" t="s">
        <v>781</v>
      </c>
      <c r="R312" s="30">
        <v>7024</v>
      </c>
      <c r="S312" s="32">
        <v>42030</v>
      </c>
      <c r="T312" s="32">
        <v>42034</v>
      </c>
      <c r="U312" s="53">
        <v>-722.23</v>
      </c>
      <c r="V312" s="30">
        <v>4</v>
      </c>
      <c r="W312" s="30">
        <v>498.31</v>
      </c>
      <c r="X312" s="30">
        <v>90462</v>
      </c>
      <c r="Y312" s="30" t="s">
        <v>3218</v>
      </c>
      <c r="Z312" s="30">
        <v>2072.2176516477416</v>
      </c>
    </row>
    <row r="313" spans="1:26" x14ac:dyDescent="0.2">
      <c r="A313" s="30">
        <v>1946</v>
      </c>
      <c r="B313" s="30" t="s">
        <v>782</v>
      </c>
      <c r="C313" s="30" t="s">
        <v>92</v>
      </c>
      <c r="D313" s="30">
        <v>0.08</v>
      </c>
      <c r="E313" s="30">
        <v>90.98</v>
      </c>
      <c r="F313" s="30">
        <v>56.2</v>
      </c>
      <c r="G313" s="30" t="s">
        <v>14</v>
      </c>
      <c r="H313" s="30" t="s">
        <v>15</v>
      </c>
      <c r="I313" s="30" t="s">
        <v>4</v>
      </c>
      <c r="J313" s="30" t="s">
        <v>102</v>
      </c>
      <c r="K313" s="30" t="s">
        <v>120</v>
      </c>
      <c r="L313" s="30" t="s">
        <v>783</v>
      </c>
      <c r="M313" s="30">
        <v>0.74</v>
      </c>
      <c r="N313" s="30" t="s">
        <v>8</v>
      </c>
      <c r="O313" s="30" t="s">
        <v>87</v>
      </c>
      <c r="P313" s="30" t="s">
        <v>296</v>
      </c>
      <c r="Q313" s="30" t="s">
        <v>784</v>
      </c>
      <c r="R313" s="30">
        <v>15228</v>
      </c>
      <c r="S313" s="32">
        <v>42030</v>
      </c>
      <c r="T313" s="32">
        <v>42032</v>
      </c>
      <c r="U313" s="53">
        <v>-1920.9336000000001</v>
      </c>
      <c r="V313" s="30">
        <v>12</v>
      </c>
      <c r="W313" s="30">
        <v>1058.3599999999999</v>
      </c>
      <c r="X313" s="30">
        <v>86331</v>
      </c>
      <c r="Y313" s="30" t="s">
        <v>3218</v>
      </c>
      <c r="Z313" s="30">
        <v>54.308644686978901</v>
      </c>
    </row>
    <row r="314" spans="1:26" x14ac:dyDescent="0.2">
      <c r="A314" s="30">
        <v>1946</v>
      </c>
      <c r="B314" s="30" t="s">
        <v>782</v>
      </c>
      <c r="C314" s="30" t="s">
        <v>92</v>
      </c>
      <c r="D314" s="30">
        <v>7.0000000000000007E-2</v>
      </c>
      <c r="E314" s="30">
        <v>5.98</v>
      </c>
      <c r="F314" s="30">
        <v>5.35</v>
      </c>
      <c r="G314" s="30" t="s">
        <v>14</v>
      </c>
      <c r="H314" s="30" t="s">
        <v>15</v>
      </c>
      <c r="I314" s="30" t="s">
        <v>24</v>
      </c>
      <c r="J314" s="30" t="s">
        <v>64</v>
      </c>
      <c r="K314" s="30" t="s">
        <v>49</v>
      </c>
      <c r="L314" s="30" t="s">
        <v>785</v>
      </c>
      <c r="M314" s="30">
        <v>0.4</v>
      </c>
      <c r="N314" s="30" t="s">
        <v>8</v>
      </c>
      <c r="O314" s="30" t="s">
        <v>87</v>
      </c>
      <c r="P314" s="30" t="s">
        <v>296</v>
      </c>
      <c r="Q314" s="30" t="s">
        <v>784</v>
      </c>
      <c r="R314" s="30">
        <v>15228</v>
      </c>
      <c r="S314" s="32">
        <v>42030</v>
      </c>
      <c r="T314" s="32">
        <v>42032</v>
      </c>
      <c r="U314" s="53">
        <v>-37.175199999999997</v>
      </c>
      <c r="V314" s="30">
        <v>3</v>
      </c>
      <c r="W314" s="30">
        <v>18.309999999999999</v>
      </c>
      <c r="X314" s="30">
        <v>86331</v>
      </c>
      <c r="Y314" s="30" t="s">
        <v>3218</v>
      </c>
      <c r="Z314" s="30">
        <v>35.550953041875992</v>
      </c>
    </row>
    <row r="315" spans="1:26" x14ac:dyDescent="0.2">
      <c r="A315" s="30">
        <v>3361</v>
      </c>
      <c r="B315" s="30" t="s">
        <v>786</v>
      </c>
      <c r="C315" s="30" t="s">
        <v>92</v>
      </c>
      <c r="D315" s="30">
        <v>0.04</v>
      </c>
      <c r="E315" s="30">
        <v>7.96</v>
      </c>
      <c r="F315" s="30">
        <v>4.95</v>
      </c>
      <c r="G315" s="30" t="s">
        <v>14</v>
      </c>
      <c r="H315" s="30" t="s">
        <v>47</v>
      </c>
      <c r="I315" s="30" t="s">
        <v>4</v>
      </c>
      <c r="J315" s="30" t="s">
        <v>102</v>
      </c>
      <c r="K315" s="30" t="s">
        <v>49</v>
      </c>
      <c r="L315" s="30" t="s">
        <v>787</v>
      </c>
      <c r="M315" s="30">
        <v>0.41</v>
      </c>
      <c r="N315" s="30" t="s">
        <v>8</v>
      </c>
      <c r="O315" s="30" t="s">
        <v>28</v>
      </c>
      <c r="P315" s="30" t="s">
        <v>333</v>
      </c>
      <c r="Q315" s="30" t="s">
        <v>788</v>
      </c>
      <c r="R315" s="30">
        <v>53095</v>
      </c>
      <c r="S315" s="32">
        <v>42030</v>
      </c>
      <c r="T315" s="32">
        <v>42030</v>
      </c>
      <c r="U315" s="53">
        <v>-7.73</v>
      </c>
      <c r="V315" s="30">
        <v>15</v>
      </c>
      <c r="W315" s="30">
        <v>116.11</v>
      </c>
      <c r="X315" s="30">
        <v>91436</v>
      </c>
      <c r="Y315" s="30" t="s">
        <v>3216</v>
      </c>
      <c r="Z315" s="30">
        <v>148.36340841749302</v>
      </c>
    </row>
    <row r="316" spans="1:26" x14ac:dyDescent="0.2">
      <c r="A316" s="30">
        <v>2264</v>
      </c>
      <c r="B316" s="30" t="s">
        <v>789</v>
      </c>
      <c r="C316" s="30" t="s">
        <v>46</v>
      </c>
      <c r="D316" s="30">
        <v>0.09</v>
      </c>
      <c r="E316" s="30">
        <v>207.48</v>
      </c>
      <c r="F316" s="30">
        <v>0.99</v>
      </c>
      <c r="G316" s="30" t="s">
        <v>14</v>
      </c>
      <c r="H316" s="30" t="s">
        <v>70</v>
      </c>
      <c r="I316" s="30" t="s">
        <v>24</v>
      </c>
      <c r="J316" s="30" t="s">
        <v>71</v>
      </c>
      <c r="K316" s="30" t="s">
        <v>49</v>
      </c>
      <c r="L316" s="30" t="s">
        <v>612</v>
      </c>
      <c r="M316" s="30">
        <v>0.55000000000000004</v>
      </c>
      <c r="N316" s="30" t="s">
        <v>8</v>
      </c>
      <c r="O316" s="30" t="s">
        <v>28</v>
      </c>
      <c r="P316" s="30" t="s">
        <v>56</v>
      </c>
      <c r="Q316" s="30" t="s">
        <v>790</v>
      </c>
      <c r="R316" s="30">
        <v>64804</v>
      </c>
      <c r="S316" s="32">
        <v>42030</v>
      </c>
      <c r="T316" s="32">
        <v>42033</v>
      </c>
      <c r="U316" s="53">
        <v>359.83</v>
      </c>
      <c r="V316" s="30">
        <v>3</v>
      </c>
      <c r="W316" s="30">
        <v>577.75</v>
      </c>
      <c r="X316" s="30">
        <v>86611</v>
      </c>
      <c r="Y316" s="30" t="s">
        <v>3216</v>
      </c>
      <c r="Z316" s="30">
        <v>1281.5844638375643</v>
      </c>
    </row>
    <row r="317" spans="1:26" x14ac:dyDescent="0.2">
      <c r="A317" s="30">
        <v>483</v>
      </c>
      <c r="B317" s="30" t="s">
        <v>791</v>
      </c>
      <c r="C317" s="30" t="s">
        <v>1</v>
      </c>
      <c r="D317" s="30">
        <v>0.03</v>
      </c>
      <c r="E317" s="30">
        <v>11.97</v>
      </c>
      <c r="F317" s="30">
        <v>4.9800000000000004</v>
      </c>
      <c r="G317" s="30" t="s">
        <v>14</v>
      </c>
      <c r="H317" s="30" t="s">
        <v>70</v>
      </c>
      <c r="I317" s="30" t="s">
        <v>24</v>
      </c>
      <c r="J317" s="30" t="s">
        <v>71</v>
      </c>
      <c r="K317" s="30" t="s">
        <v>49</v>
      </c>
      <c r="L317" s="30" t="s">
        <v>792</v>
      </c>
      <c r="M317" s="30">
        <v>0.57999999999999996</v>
      </c>
      <c r="N317" s="30" t="s">
        <v>8</v>
      </c>
      <c r="O317" s="30" t="s">
        <v>28</v>
      </c>
      <c r="P317" s="30" t="s">
        <v>79</v>
      </c>
      <c r="Q317" s="30" t="s">
        <v>793</v>
      </c>
      <c r="R317" s="30">
        <v>60543</v>
      </c>
      <c r="S317" s="32">
        <v>42031</v>
      </c>
      <c r="T317" s="32">
        <v>42032</v>
      </c>
      <c r="U317" s="53">
        <v>-18.190000000000001</v>
      </c>
      <c r="V317" s="30">
        <v>6</v>
      </c>
      <c r="W317" s="30">
        <v>73.180000000000007</v>
      </c>
      <c r="X317" s="30">
        <v>90353</v>
      </c>
      <c r="Y317" s="30" t="s">
        <v>3216</v>
      </c>
      <c r="Z317" s="30">
        <v>545.76394700287801</v>
      </c>
    </row>
    <row r="318" spans="1:26" x14ac:dyDescent="0.2">
      <c r="A318" s="30">
        <v>2979</v>
      </c>
      <c r="B318" s="30" t="s">
        <v>794</v>
      </c>
      <c r="C318" s="30" t="s">
        <v>1</v>
      </c>
      <c r="D318" s="30">
        <v>0.09</v>
      </c>
      <c r="E318" s="30">
        <v>2.94</v>
      </c>
      <c r="F318" s="30">
        <v>0.7</v>
      </c>
      <c r="G318" s="30" t="s">
        <v>14</v>
      </c>
      <c r="H318" s="30" t="s">
        <v>70</v>
      </c>
      <c r="I318" s="30" t="s">
        <v>24</v>
      </c>
      <c r="J318" s="30" t="s">
        <v>25</v>
      </c>
      <c r="K318" s="30" t="s">
        <v>26</v>
      </c>
      <c r="L318" s="30" t="s">
        <v>795</v>
      </c>
      <c r="M318" s="30">
        <v>0.57999999999999996</v>
      </c>
      <c r="N318" s="30" t="s">
        <v>8</v>
      </c>
      <c r="O318" s="30" t="s">
        <v>28</v>
      </c>
      <c r="P318" s="30" t="s">
        <v>541</v>
      </c>
      <c r="Q318" s="30" t="s">
        <v>796</v>
      </c>
      <c r="R318" s="30">
        <v>58601</v>
      </c>
      <c r="S318" s="32">
        <v>42031</v>
      </c>
      <c r="T318" s="32">
        <v>42032</v>
      </c>
      <c r="U318" s="53">
        <v>6.3840000000000003</v>
      </c>
      <c r="V318" s="30">
        <v>9</v>
      </c>
      <c r="W318" s="30">
        <v>25.22</v>
      </c>
      <c r="X318" s="30">
        <v>86544</v>
      </c>
      <c r="Y318" s="30" t="s">
        <v>3216</v>
      </c>
      <c r="Z318" s="30">
        <v>384.68904803913523</v>
      </c>
    </row>
    <row r="319" spans="1:26" x14ac:dyDescent="0.2">
      <c r="A319" s="30">
        <v>2980</v>
      </c>
      <c r="B319" s="30" t="s">
        <v>797</v>
      </c>
      <c r="C319" s="30" t="s">
        <v>1</v>
      </c>
      <c r="D319" s="30">
        <v>0.03</v>
      </c>
      <c r="E319" s="30">
        <v>43.98</v>
      </c>
      <c r="F319" s="30">
        <v>8.99</v>
      </c>
      <c r="G319" s="30" t="s">
        <v>14</v>
      </c>
      <c r="H319" s="30" t="s">
        <v>70</v>
      </c>
      <c r="I319" s="30" t="s">
        <v>24</v>
      </c>
      <c r="J319" s="30" t="s">
        <v>25</v>
      </c>
      <c r="K319" s="30" t="s">
        <v>18</v>
      </c>
      <c r="L319" s="30" t="s">
        <v>798</v>
      </c>
      <c r="M319" s="30">
        <v>0.57999999999999996</v>
      </c>
      <c r="N319" s="30" t="s">
        <v>8</v>
      </c>
      <c r="O319" s="30" t="s">
        <v>87</v>
      </c>
      <c r="P319" s="30" t="s">
        <v>293</v>
      </c>
      <c r="Q319" s="30" t="s">
        <v>799</v>
      </c>
      <c r="R319" s="30">
        <v>44870</v>
      </c>
      <c r="S319" s="32">
        <v>42031</v>
      </c>
      <c r="T319" s="32">
        <v>42033</v>
      </c>
      <c r="U319" s="53">
        <v>274.0788</v>
      </c>
      <c r="V319" s="30">
        <v>10</v>
      </c>
      <c r="W319" s="30">
        <v>454.4</v>
      </c>
      <c r="X319" s="30">
        <v>86544</v>
      </c>
      <c r="Y319" s="30" t="s">
        <v>3218</v>
      </c>
      <c r="Z319" s="30">
        <v>1056.1814407469608</v>
      </c>
    </row>
    <row r="320" spans="1:26" x14ac:dyDescent="0.2">
      <c r="A320" s="30">
        <v>2980</v>
      </c>
      <c r="B320" s="30" t="s">
        <v>797</v>
      </c>
      <c r="C320" s="30" t="s">
        <v>1</v>
      </c>
      <c r="D320" s="30">
        <v>0.06</v>
      </c>
      <c r="E320" s="30">
        <v>1.1399999999999999</v>
      </c>
      <c r="F320" s="30">
        <v>0.7</v>
      </c>
      <c r="G320" s="30" t="s">
        <v>14</v>
      </c>
      <c r="H320" s="30" t="s">
        <v>70</v>
      </c>
      <c r="I320" s="30" t="s">
        <v>24</v>
      </c>
      <c r="J320" s="30" t="s">
        <v>152</v>
      </c>
      <c r="K320" s="30" t="s">
        <v>26</v>
      </c>
      <c r="L320" s="30" t="s">
        <v>800</v>
      </c>
      <c r="M320" s="30">
        <v>0.38</v>
      </c>
      <c r="N320" s="30" t="s">
        <v>8</v>
      </c>
      <c r="O320" s="30" t="s">
        <v>87</v>
      </c>
      <c r="P320" s="30" t="s">
        <v>293</v>
      </c>
      <c r="Q320" s="30" t="s">
        <v>799</v>
      </c>
      <c r="R320" s="30">
        <v>44870</v>
      </c>
      <c r="S320" s="32">
        <v>42031</v>
      </c>
      <c r="T320" s="32">
        <v>42034</v>
      </c>
      <c r="U320" s="53">
        <v>-3.782</v>
      </c>
      <c r="V320" s="30">
        <v>13</v>
      </c>
      <c r="W320" s="30">
        <v>14.53</v>
      </c>
      <c r="X320" s="30">
        <v>86544</v>
      </c>
      <c r="Y320" s="30" t="s">
        <v>3218</v>
      </c>
      <c r="Z320" s="30">
        <v>222.22748086119515</v>
      </c>
    </row>
    <row r="321" spans="1:26" x14ac:dyDescent="0.2">
      <c r="A321" s="30">
        <v>2254</v>
      </c>
      <c r="B321" s="30" t="s">
        <v>801</v>
      </c>
      <c r="C321" s="30" t="s">
        <v>23</v>
      </c>
      <c r="D321" s="30">
        <v>0.1</v>
      </c>
      <c r="E321" s="30">
        <v>6.3</v>
      </c>
      <c r="F321" s="30">
        <v>0.5</v>
      </c>
      <c r="G321" s="30" t="s">
        <v>14</v>
      </c>
      <c r="H321" s="30" t="s">
        <v>70</v>
      </c>
      <c r="I321" s="30" t="s">
        <v>24</v>
      </c>
      <c r="J321" s="30" t="s">
        <v>128</v>
      </c>
      <c r="K321" s="30" t="s">
        <v>49</v>
      </c>
      <c r="L321" s="30" t="s">
        <v>802</v>
      </c>
      <c r="M321" s="30">
        <v>0.39</v>
      </c>
      <c r="N321" s="30" t="s">
        <v>8</v>
      </c>
      <c r="O321" s="30" t="s">
        <v>9</v>
      </c>
      <c r="P321" s="30" t="s">
        <v>364</v>
      </c>
      <c r="Q321" s="30" t="s">
        <v>803</v>
      </c>
      <c r="R321" s="30">
        <v>42003</v>
      </c>
      <c r="S321" s="32">
        <v>42031</v>
      </c>
      <c r="T321" s="32">
        <v>42036</v>
      </c>
      <c r="U321" s="53">
        <v>-464.28199999999998</v>
      </c>
      <c r="V321" s="30">
        <v>12</v>
      </c>
      <c r="W321" s="30">
        <v>68.72</v>
      </c>
      <c r="X321" s="30">
        <v>89278</v>
      </c>
      <c r="Y321" s="30" t="s">
        <v>3215</v>
      </c>
      <c r="Z321" s="30">
        <v>-467.06166323860077</v>
      </c>
    </row>
    <row r="322" spans="1:26" x14ac:dyDescent="0.2">
      <c r="A322" s="30">
        <v>2178</v>
      </c>
      <c r="B322" s="30" t="s">
        <v>804</v>
      </c>
      <c r="C322" s="30" t="s">
        <v>92</v>
      </c>
      <c r="D322" s="30">
        <v>0.08</v>
      </c>
      <c r="E322" s="30">
        <v>2.94</v>
      </c>
      <c r="F322" s="30">
        <v>0.96</v>
      </c>
      <c r="G322" s="30" t="s">
        <v>14</v>
      </c>
      <c r="H322" s="30" t="s">
        <v>3</v>
      </c>
      <c r="I322" s="30" t="s">
        <v>24</v>
      </c>
      <c r="J322" s="30" t="s">
        <v>25</v>
      </c>
      <c r="K322" s="30" t="s">
        <v>26</v>
      </c>
      <c r="L322" s="30" t="s">
        <v>805</v>
      </c>
      <c r="M322" s="30">
        <v>0.57999999999999996</v>
      </c>
      <c r="N322" s="30" t="s">
        <v>8</v>
      </c>
      <c r="O322" s="30" t="s">
        <v>87</v>
      </c>
      <c r="P322" s="30" t="s">
        <v>379</v>
      </c>
      <c r="Q322" s="30" t="s">
        <v>806</v>
      </c>
      <c r="R322" s="30">
        <v>1610</v>
      </c>
      <c r="S322" s="32">
        <v>42031</v>
      </c>
      <c r="T322" s="32">
        <v>42033</v>
      </c>
      <c r="U322" s="53">
        <v>-1.18</v>
      </c>
      <c r="V322" s="30">
        <v>9</v>
      </c>
      <c r="W322" s="30">
        <v>25.35</v>
      </c>
      <c r="X322" s="30">
        <v>89465</v>
      </c>
      <c r="Y322" s="30" t="s">
        <v>3218</v>
      </c>
      <c r="Z322" s="30">
        <v>104.45323596319129</v>
      </c>
    </row>
    <row r="323" spans="1:26" x14ac:dyDescent="0.2">
      <c r="A323" s="30">
        <v>3347</v>
      </c>
      <c r="B323" s="30" t="s">
        <v>241</v>
      </c>
      <c r="C323" s="30" t="s">
        <v>92</v>
      </c>
      <c r="D323" s="30">
        <v>0.02</v>
      </c>
      <c r="E323" s="30">
        <v>110.99</v>
      </c>
      <c r="F323" s="30">
        <v>2.5</v>
      </c>
      <c r="G323" s="30" t="s">
        <v>14</v>
      </c>
      <c r="H323" s="30" t="s">
        <v>15</v>
      </c>
      <c r="I323" s="30" t="s">
        <v>16</v>
      </c>
      <c r="J323" s="30" t="s">
        <v>111</v>
      </c>
      <c r="K323" s="30" t="s">
        <v>49</v>
      </c>
      <c r="L323" s="30" t="s">
        <v>112</v>
      </c>
      <c r="M323" s="30">
        <v>0.56999999999999995</v>
      </c>
      <c r="N323" s="30" t="s">
        <v>8</v>
      </c>
      <c r="O323" s="30" t="s">
        <v>9</v>
      </c>
      <c r="P323" s="30" t="s">
        <v>99</v>
      </c>
      <c r="Q323" s="30" t="s">
        <v>243</v>
      </c>
      <c r="R323" s="30">
        <v>33411</v>
      </c>
      <c r="S323" s="32">
        <v>42031</v>
      </c>
      <c r="T323" s="32">
        <v>42033</v>
      </c>
      <c r="U323" s="53">
        <v>-39.808999999999997</v>
      </c>
      <c r="V323" s="30">
        <v>1</v>
      </c>
      <c r="W323" s="30">
        <v>94.3</v>
      </c>
      <c r="X323" s="30">
        <v>89356</v>
      </c>
      <c r="Y323" s="30" t="s">
        <v>3215</v>
      </c>
      <c r="Z323" s="30">
        <v>457.43971255474167</v>
      </c>
    </row>
    <row r="324" spans="1:26" x14ac:dyDescent="0.2">
      <c r="A324" s="30">
        <v>129</v>
      </c>
      <c r="B324" s="30" t="s">
        <v>807</v>
      </c>
      <c r="C324" s="30" t="s">
        <v>46</v>
      </c>
      <c r="D324" s="30">
        <v>0.02</v>
      </c>
      <c r="E324" s="30">
        <v>1.74</v>
      </c>
      <c r="F324" s="30">
        <v>4.08</v>
      </c>
      <c r="G324" s="30" t="s">
        <v>14</v>
      </c>
      <c r="H324" s="30" t="s">
        <v>3</v>
      </c>
      <c r="I324" s="30" t="s">
        <v>4</v>
      </c>
      <c r="J324" s="30" t="s">
        <v>102</v>
      </c>
      <c r="K324" s="30" t="s">
        <v>18</v>
      </c>
      <c r="L324" s="30" t="s">
        <v>746</v>
      </c>
      <c r="M324" s="30">
        <v>0.53</v>
      </c>
      <c r="N324" s="30" t="s">
        <v>8</v>
      </c>
      <c r="O324" s="30" t="s">
        <v>28</v>
      </c>
      <c r="P324" s="30" t="s">
        <v>79</v>
      </c>
      <c r="Q324" s="30" t="s">
        <v>808</v>
      </c>
      <c r="R324" s="30">
        <v>62002</v>
      </c>
      <c r="S324" s="32">
        <v>42031</v>
      </c>
      <c r="T324" s="32">
        <v>42032</v>
      </c>
      <c r="U324" s="53">
        <v>-37.39</v>
      </c>
      <c r="V324" s="30">
        <v>5</v>
      </c>
      <c r="W324" s="30">
        <v>10.23</v>
      </c>
      <c r="X324" s="30">
        <v>86693</v>
      </c>
      <c r="Y324" s="30" t="s">
        <v>3216</v>
      </c>
      <c r="Z324" s="30">
        <v>336.20544511007552</v>
      </c>
    </row>
    <row r="325" spans="1:26" x14ac:dyDescent="0.2">
      <c r="A325" s="30">
        <v>898</v>
      </c>
      <c r="B325" s="30" t="s">
        <v>400</v>
      </c>
      <c r="C325" s="30" t="s">
        <v>46</v>
      </c>
      <c r="D325" s="30">
        <v>0.02</v>
      </c>
      <c r="E325" s="30">
        <v>12.53</v>
      </c>
      <c r="F325" s="30">
        <v>0.49</v>
      </c>
      <c r="G325" s="30" t="s">
        <v>14</v>
      </c>
      <c r="H325" s="30" t="s">
        <v>3</v>
      </c>
      <c r="I325" s="30" t="s">
        <v>24</v>
      </c>
      <c r="J325" s="30" t="s">
        <v>128</v>
      </c>
      <c r="K325" s="30" t="s">
        <v>49</v>
      </c>
      <c r="L325" s="30" t="s">
        <v>129</v>
      </c>
      <c r="M325" s="30">
        <v>0.38</v>
      </c>
      <c r="N325" s="30" t="s">
        <v>8</v>
      </c>
      <c r="O325" s="30" t="s">
        <v>87</v>
      </c>
      <c r="P325" s="30" t="s">
        <v>88</v>
      </c>
      <c r="Q325" s="30" t="s">
        <v>89</v>
      </c>
      <c r="R325" s="30">
        <v>10039</v>
      </c>
      <c r="S325" s="32">
        <v>42031</v>
      </c>
      <c r="T325" s="32">
        <v>42031</v>
      </c>
      <c r="U325" s="53">
        <v>263.39999999999998</v>
      </c>
      <c r="V325" s="30">
        <v>47</v>
      </c>
      <c r="W325" s="30">
        <v>594.44000000000005</v>
      </c>
      <c r="X325" s="30">
        <v>9606</v>
      </c>
      <c r="Y325" s="30" t="s">
        <v>3218</v>
      </c>
      <c r="Z325" s="30">
        <v>454.12627839061764</v>
      </c>
    </row>
    <row r="326" spans="1:26" x14ac:dyDescent="0.2">
      <c r="A326" s="30">
        <v>898</v>
      </c>
      <c r="B326" s="30" t="s">
        <v>400</v>
      </c>
      <c r="C326" s="30" t="s">
        <v>46</v>
      </c>
      <c r="D326" s="30">
        <v>7.0000000000000007E-2</v>
      </c>
      <c r="E326" s="30">
        <v>5.18</v>
      </c>
      <c r="F326" s="30">
        <v>2.04</v>
      </c>
      <c r="G326" s="30" t="s">
        <v>63</v>
      </c>
      <c r="H326" s="30" t="s">
        <v>3</v>
      </c>
      <c r="I326" s="30" t="s">
        <v>24</v>
      </c>
      <c r="J326" s="30" t="s">
        <v>64</v>
      </c>
      <c r="K326" s="30" t="s">
        <v>26</v>
      </c>
      <c r="L326" s="30" t="s">
        <v>809</v>
      </c>
      <c r="M326" s="30">
        <v>0.36</v>
      </c>
      <c r="N326" s="30" t="s">
        <v>8</v>
      </c>
      <c r="O326" s="30" t="s">
        <v>87</v>
      </c>
      <c r="P326" s="30" t="s">
        <v>88</v>
      </c>
      <c r="Q326" s="30" t="s">
        <v>89</v>
      </c>
      <c r="R326" s="30">
        <v>10039</v>
      </c>
      <c r="S326" s="32">
        <v>42031</v>
      </c>
      <c r="T326" s="32">
        <v>42033</v>
      </c>
      <c r="U326" s="53">
        <v>37.31</v>
      </c>
      <c r="V326" s="30">
        <v>44</v>
      </c>
      <c r="W326" s="30">
        <v>228.5</v>
      </c>
      <c r="X326" s="30">
        <v>9606</v>
      </c>
      <c r="Y326" s="30" t="s">
        <v>3218</v>
      </c>
      <c r="Z326" s="30">
        <v>110.53493857399899</v>
      </c>
    </row>
    <row r="327" spans="1:26" x14ac:dyDescent="0.2">
      <c r="A327" s="30">
        <v>899</v>
      </c>
      <c r="B327" s="30" t="s">
        <v>402</v>
      </c>
      <c r="C327" s="30" t="s">
        <v>46</v>
      </c>
      <c r="D327" s="30">
        <v>0.02</v>
      </c>
      <c r="E327" s="30">
        <v>12.53</v>
      </c>
      <c r="F327" s="30">
        <v>0.49</v>
      </c>
      <c r="G327" s="30" t="s">
        <v>14</v>
      </c>
      <c r="H327" s="30" t="s">
        <v>3</v>
      </c>
      <c r="I327" s="30" t="s">
        <v>24</v>
      </c>
      <c r="J327" s="30" t="s">
        <v>128</v>
      </c>
      <c r="K327" s="30" t="s">
        <v>49</v>
      </c>
      <c r="L327" s="30" t="s">
        <v>129</v>
      </c>
      <c r="M327" s="30">
        <v>0.38</v>
      </c>
      <c r="N327" s="30" t="s">
        <v>8</v>
      </c>
      <c r="O327" s="30" t="s">
        <v>87</v>
      </c>
      <c r="P327" s="30" t="s">
        <v>296</v>
      </c>
      <c r="Q327" s="30" t="s">
        <v>403</v>
      </c>
      <c r="R327" s="30">
        <v>16602</v>
      </c>
      <c r="S327" s="32">
        <v>42031</v>
      </c>
      <c r="T327" s="32">
        <v>42031</v>
      </c>
      <c r="U327" s="53">
        <v>104.7213</v>
      </c>
      <c r="V327" s="30">
        <v>12</v>
      </c>
      <c r="W327" s="30">
        <v>151.77000000000001</v>
      </c>
      <c r="X327" s="30">
        <v>86264</v>
      </c>
      <c r="Y327" s="30" t="s">
        <v>3218</v>
      </c>
      <c r="Z327" s="30">
        <v>291.63520799642322</v>
      </c>
    </row>
    <row r="328" spans="1:26" x14ac:dyDescent="0.2">
      <c r="A328" s="30">
        <v>899</v>
      </c>
      <c r="B328" s="30" t="s">
        <v>402</v>
      </c>
      <c r="C328" s="30" t="s">
        <v>46</v>
      </c>
      <c r="D328" s="30">
        <v>7.0000000000000007E-2</v>
      </c>
      <c r="E328" s="30">
        <v>5.18</v>
      </c>
      <c r="F328" s="30">
        <v>2.04</v>
      </c>
      <c r="G328" s="30" t="s">
        <v>63</v>
      </c>
      <c r="H328" s="30" t="s">
        <v>3</v>
      </c>
      <c r="I328" s="30" t="s">
        <v>24</v>
      </c>
      <c r="J328" s="30" t="s">
        <v>64</v>
      </c>
      <c r="K328" s="30" t="s">
        <v>26</v>
      </c>
      <c r="L328" s="30" t="s">
        <v>809</v>
      </c>
      <c r="M328" s="30">
        <v>0.36</v>
      </c>
      <c r="N328" s="30" t="s">
        <v>8</v>
      </c>
      <c r="O328" s="30" t="s">
        <v>87</v>
      </c>
      <c r="P328" s="30" t="s">
        <v>296</v>
      </c>
      <c r="Q328" s="30" t="s">
        <v>403</v>
      </c>
      <c r="R328" s="30">
        <v>16602</v>
      </c>
      <c r="S328" s="32">
        <v>42031</v>
      </c>
      <c r="T328" s="32">
        <v>42033</v>
      </c>
      <c r="U328" s="53">
        <v>37.31</v>
      </c>
      <c r="V328" s="30">
        <v>11</v>
      </c>
      <c r="W328" s="30">
        <v>57.13</v>
      </c>
      <c r="X328" s="30">
        <v>86264</v>
      </c>
      <c r="Y328" s="30" t="s">
        <v>3218</v>
      </c>
      <c r="Z328" s="30">
        <v>110.53493857399899</v>
      </c>
    </row>
    <row r="329" spans="1:26" x14ac:dyDescent="0.2">
      <c r="A329" s="30">
        <v>1351</v>
      </c>
      <c r="B329" s="30" t="s">
        <v>810</v>
      </c>
      <c r="C329" s="30" t="s">
        <v>46</v>
      </c>
      <c r="D329" s="30">
        <v>0.1</v>
      </c>
      <c r="E329" s="30">
        <v>110.99</v>
      </c>
      <c r="F329" s="30">
        <v>8.99</v>
      </c>
      <c r="G329" s="30" t="s">
        <v>63</v>
      </c>
      <c r="H329" s="30" t="s">
        <v>47</v>
      </c>
      <c r="I329" s="30" t="s">
        <v>16</v>
      </c>
      <c r="J329" s="30" t="s">
        <v>111</v>
      </c>
      <c r="K329" s="30" t="s">
        <v>49</v>
      </c>
      <c r="L329" s="30" t="s">
        <v>811</v>
      </c>
      <c r="M329" s="30">
        <v>0.56999999999999995</v>
      </c>
      <c r="N329" s="30" t="s">
        <v>8</v>
      </c>
      <c r="O329" s="30" t="s">
        <v>9</v>
      </c>
      <c r="P329" s="30" t="s">
        <v>99</v>
      </c>
      <c r="Q329" s="30" t="s">
        <v>812</v>
      </c>
      <c r="R329" s="30">
        <v>33063</v>
      </c>
      <c r="S329" s="32">
        <v>42031</v>
      </c>
      <c r="T329" s="32">
        <v>42033</v>
      </c>
      <c r="U329" s="53">
        <v>3285.48</v>
      </c>
      <c r="V329" s="30">
        <v>7</v>
      </c>
      <c r="W329" s="30">
        <v>627.78</v>
      </c>
      <c r="X329" s="30">
        <v>88232</v>
      </c>
      <c r="Y329" s="30" t="s">
        <v>3215</v>
      </c>
      <c r="Z329" s="30">
        <v>4154.5584850853975</v>
      </c>
    </row>
    <row r="330" spans="1:26" x14ac:dyDescent="0.2">
      <c r="A330" s="30">
        <v>2281</v>
      </c>
      <c r="B330" s="30" t="s">
        <v>813</v>
      </c>
      <c r="C330" s="30" t="s">
        <v>46</v>
      </c>
      <c r="D330" s="30">
        <v>0.08</v>
      </c>
      <c r="E330" s="30">
        <v>205.99</v>
      </c>
      <c r="F330" s="30">
        <v>2.5</v>
      </c>
      <c r="G330" s="30" t="s">
        <v>14</v>
      </c>
      <c r="H330" s="30" t="s">
        <v>47</v>
      </c>
      <c r="I330" s="30" t="s">
        <v>16</v>
      </c>
      <c r="J330" s="30" t="s">
        <v>111</v>
      </c>
      <c r="K330" s="30" t="s">
        <v>49</v>
      </c>
      <c r="L330" s="30" t="s">
        <v>814</v>
      </c>
      <c r="M330" s="30">
        <v>0.59</v>
      </c>
      <c r="N330" s="30" t="s">
        <v>8</v>
      </c>
      <c r="O330" s="30" t="s">
        <v>28</v>
      </c>
      <c r="P330" s="30" t="s">
        <v>333</v>
      </c>
      <c r="Q330" s="30" t="s">
        <v>815</v>
      </c>
      <c r="R330" s="30">
        <v>54703</v>
      </c>
      <c r="S330" s="32">
        <v>42031</v>
      </c>
      <c r="T330" s="32">
        <v>42032</v>
      </c>
      <c r="U330" s="53">
        <v>997.38144</v>
      </c>
      <c r="V330" s="30">
        <v>10</v>
      </c>
      <c r="W330" s="30">
        <v>1610.84</v>
      </c>
      <c r="X330" s="30">
        <v>85948</v>
      </c>
      <c r="Y330" s="30" t="s">
        <v>3216</v>
      </c>
      <c r="Z330" s="30">
        <v>2041.815377858662</v>
      </c>
    </row>
    <row r="331" spans="1:26" x14ac:dyDescent="0.2">
      <c r="A331" s="30">
        <v>53</v>
      </c>
      <c r="B331" s="30" t="s">
        <v>816</v>
      </c>
      <c r="C331" s="30" t="s">
        <v>1</v>
      </c>
      <c r="D331" s="30">
        <v>7.0000000000000007E-2</v>
      </c>
      <c r="E331" s="30">
        <v>3174.835</v>
      </c>
      <c r="F331" s="30">
        <v>8.73</v>
      </c>
      <c r="G331" s="30" t="s">
        <v>2</v>
      </c>
      <c r="H331" s="30" t="s">
        <v>70</v>
      </c>
      <c r="I331" s="30" t="s">
        <v>16</v>
      </c>
      <c r="J331" s="30" t="s">
        <v>32</v>
      </c>
      <c r="K331" s="30" t="s">
        <v>6</v>
      </c>
      <c r="L331" s="30" t="s">
        <v>817</v>
      </c>
      <c r="M331" s="30">
        <v>0.56999999999999995</v>
      </c>
      <c r="N331" s="30" t="s">
        <v>8</v>
      </c>
      <c r="O331" s="30" t="s">
        <v>35</v>
      </c>
      <c r="P331" s="30" t="s">
        <v>42</v>
      </c>
      <c r="Q331" s="30" t="s">
        <v>818</v>
      </c>
      <c r="R331" s="30">
        <v>98052</v>
      </c>
      <c r="S331" s="32">
        <v>42032</v>
      </c>
      <c r="T331" s="32">
        <v>42034</v>
      </c>
      <c r="U331" s="53">
        <v>-6923.5991999999997</v>
      </c>
      <c r="V331" s="30">
        <v>1</v>
      </c>
      <c r="W331" s="30">
        <v>3267.55</v>
      </c>
      <c r="X331" s="30">
        <v>88425</v>
      </c>
      <c r="Y331" s="30" t="s">
        <v>3217</v>
      </c>
      <c r="Z331" s="30">
        <v>4675.0973192454449</v>
      </c>
    </row>
    <row r="332" spans="1:26" x14ac:dyDescent="0.2">
      <c r="A332" s="30">
        <v>3266</v>
      </c>
      <c r="B332" s="30" t="s">
        <v>819</v>
      </c>
      <c r="C332" s="30" t="s">
        <v>1</v>
      </c>
      <c r="D332" s="30">
        <v>0</v>
      </c>
      <c r="E332" s="30">
        <v>122.99</v>
      </c>
      <c r="F332" s="30">
        <v>70.2</v>
      </c>
      <c r="G332" s="30" t="s">
        <v>2</v>
      </c>
      <c r="H332" s="30" t="s">
        <v>70</v>
      </c>
      <c r="I332" s="30" t="s">
        <v>4</v>
      </c>
      <c r="J332" s="30" t="s">
        <v>85</v>
      </c>
      <c r="K332" s="30" t="s">
        <v>33</v>
      </c>
      <c r="L332" s="30" t="s">
        <v>780</v>
      </c>
      <c r="M332" s="30">
        <v>0.74</v>
      </c>
      <c r="N332" s="30" t="s">
        <v>8</v>
      </c>
      <c r="O332" s="30" t="s">
        <v>87</v>
      </c>
      <c r="P332" s="30" t="s">
        <v>307</v>
      </c>
      <c r="Q332" s="30" t="s">
        <v>308</v>
      </c>
      <c r="R332" s="30">
        <v>4073</v>
      </c>
      <c r="S332" s="32">
        <v>42032</v>
      </c>
      <c r="T332" s="32">
        <v>42033</v>
      </c>
      <c r="U332" s="53">
        <v>-1764.29</v>
      </c>
      <c r="V332" s="30">
        <v>14</v>
      </c>
      <c r="W332" s="30">
        <v>1794.88</v>
      </c>
      <c r="X332" s="30">
        <v>89836</v>
      </c>
      <c r="Y332" s="30" t="s">
        <v>3218</v>
      </c>
      <c r="Z332" s="30">
        <v>1257.4428472341153</v>
      </c>
    </row>
    <row r="333" spans="1:26" x14ac:dyDescent="0.2">
      <c r="A333" s="30">
        <v>3269</v>
      </c>
      <c r="B333" s="30" t="s">
        <v>820</v>
      </c>
      <c r="C333" s="30" t="s">
        <v>1</v>
      </c>
      <c r="D333" s="30">
        <v>0.01</v>
      </c>
      <c r="E333" s="30">
        <v>60.97</v>
      </c>
      <c r="F333" s="30">
        <v>4.5</v>
      </c>
      <c r="G333" s="30" t="s">
        <v>63</v>
      </c>
      <c r="H333" s="30" t="s">
        <v>70</v>
      </c>
      <c r="I333" s="30" t="s">
        <v>24</v>
      </c>
      <c r="J333" s="30" t="s">
        <v>71</v>
      </c>
      <c r="K333" s="30" t="s">
        <v>49</v>
      </c>
      <c r="L333" s="30" t="s">
        <v>72</v>
      </c>
      <c r="M333" s="30">
        <v>0.56000000000000005</v>
      </c>
      <c r="N333" s="30" t="s">
        <v>8</v>
      </c>
      <c r="O333" s="30" t="s">
        <v>87</v>
      </c>
      <c r="P333" s="30" t="s">
        <v>373</v>
      </c>
      <c r="Q333" s="30" t="s">
        <v>821</v>
      </c>
      <c r="R333" s="30">
        <v>7060</v>
      </c>
      <c r="S333" s="32">
        <v>42032</v>
      </c>
      <c r="T333" s="32">
        <v>42034</v>
      </c>
      <c r="U333" s="53">
        <v>527.87760000000003</v>
      </c>
      <c r="V333" s="30">
        <v>12</v>
      </c>
      <c r="W333" s="30">
        <v>765.04</v>
      </c>
      <c r="X333" s="30">
        <v>89836</v>
      </c>
      <c r="Y333" s="30" t="s">
        <v>3218</v>
      </c>
      <c r="Z333" s="30">
        <v>1159.5871493447628</v>
      </c>
    </row>
    <row r="334" spans="1:26" x14ac:dyDescent="0.2">
      <c r="A334" s="30">
        <v>24</v>
      </c>
      <c r="B334" s="30" t="s">
        <v>822</v>
      </c>
      <c r="C334" s="30" t="s">
        <v>13</v>
      </c>
      <c r="D334" s="30">
        <v>0.06</v>
      </c>
      <c r="E334" s="30">
        <v>55.48</v>
      </c>
      <c r="F334" s="30">
        <v>14.3</v>
      </c>
      <c r="G334" s="30" t="s">
        <v>14</v>
      </c>
      <c r="H334" s="30" t="s">
        <v>70</v>
      </c>
      <c r="I334" s="30" t="s">
        <v>24</v>
      </c>
      <c r="J334" s="30" t="s">
        <v>64</v>
      </c>
      <c r="K334" s="30" t="s">
        <v>49</v>
      </c>
      <c r="L334" s="30" t="s">
        <v>823</v>
      </c>
      <c r="M334" s="30">
        <v>0.37</v>
      </c>
      <c r="N334" s="30" t="s">
        <v>8</v>
      </c>
      <c r="O334" s="30" t="s">
        <v>35</v>
      </c>
      <c r="P334" s="30" t="s">
        <v>66</v>
      </c>
      <c r="Q334" s="30" t="s">
        <v>824</v>
      </c>
      <c r="R334" s="30">
        <v>92677</v>
      </c>
      <c r="S334" s="32">
        <v>42032</v>
      </c>
      <c r="T334" s="32">
        <v>42033</v>
      </c>
      <c r="U334" s="53">
        <v>-28.296800000000001</v>
      </c>
      <c r="V334" s="30">
        <v>1</v>
      </c>
      <c r="W334" s="30">
        <v>67.489999999999995</v>
      </c>
      <c r="X334" s="30">
        <v>87651</v>
      </c>
      <c r="Y334" s="30" t="s">
        <v>3217</v>
      </c>
      <c r="Z334" s="30">
        <v>442.46402756628834</v>
      </c>
    </row>
    <row r="335" spans="1:26" x14ac:dyDescent="0.2">
      <c r="A335" s="30">
        <v>24</v>
      </c>
      <c r="B335" s="30" t="s">
        <v>822</v>
      </c>
      <c r="C335" s="30" t="s">
        <v>13</v>
      </c>
      <c r="D335" s="30">
        <v>0.02</v>
      </c>
      <c r="E335" s="30">
        <v>1.68</v>
      </c>
      <c r="F335" s="30">
        <v>1.57</v>
      </c>
      <c r="G335" s="30" t="s">
        <v>14</v>
      </c>
      <c r="H335" s="30" t="s">
        <v>70</v>
      </c>
      <c r="I335" s="30" t="s">
        <v>24</v>
      </c>
      <c r="J335" s="30" t="s">
        <v>25</v>
      </c>
      <c r="K335" s="30" t="s">
        <v>26</v>
      </c>
      <c r="L335" s="30" t="s">
        <v>550</v>
      </c>
      <c r="M335" s="30">
        <v>0.59</v>
      </c>
      <c r="N335" s="30" t="s">
        <v>8</v>
      </c>
      <c r="O335" s="30" t="s">
        <v>35</v>
      </c>
      <c r="P335" s="30" t="s">
        <v>66</v>
      </c>
      <c r="Q335" s="30" t="s">
        <v>824</v>
      </c>
      <c r="R335" s="30">
        <v>92677</v>
      </c>
      <c r="S335" s="32">
        <v>42032</v>
      </c>
      <c r="T335" s="32">
        <v>42034</v>
      </c>
      <c r="U335" s="53">
        <v>-5.3071999999999999</v>
      </c>
      <c r="V335" s="30">
        <v>1</v>
      </c>
      <c r="W335" s="30">
        <v>2.25</v>
      </c>
      <c r="X335" s="30">
        <v>87651</v>
      </c>
      <c r="Y335" s="30" t="s">
        <v>3217</v>
      </c>
      <c r="Z335" s="30">
        <v>154.88626564652284</v>
      </c>
    </row>
    <row r="336" spans="1:26" x14ac:dyDescent="0.2">
      <c r="A336" s="30">
        <v>744</v>
      </c>
      <c r="B336" s="30" t="s">
        <v>562</v>
      </c>
      <c r="C336" s="30" t="s">
        <v>23</v>
      </c>
      <c r="D336" s="30">
        <v>0.02</v>
      </c>
      <c r="E336" s="30">
        <v>59.98</v>
      </c>
      <c r="F336" s="30">
        <v>3.99</v>
      </c>
      <c r="G336" s="30" t="s">
        <v>14</v>
      </c>
      <c r="H336" s="30" t="s">
        <v>70</v>
      </c>
      <c r="I336" s="30" t="s">
        <v>24</v>
      </c>
      <c r="J336" s="30" t="s">
        <v>71</v>
      </c>
      <c r="K336" s="30" t="s">
        <v>49</v>
      </c>
      <c r="L336" s="30" t="s">
        <v>825</v>
      </c>
      <c r="M336" s="30">
        <v>0.56999999999999995</v>
      </c>
      <c r="N336" s="30" t="s">
        <v>8</v>
      </c>
      <c r="O336" s="30" t="s">
        <v>35</v>
      </c>
      <c r="P336" s="30" t="s">
        <v>564</v>
      </c>
      <c r="Q336" s="30" t="s">
        <v>565</v>
      </c>
      <c r="R336" s="30">
        <v>85737</v>
      </c>
      <c r="S336" s="32">
        <v>42032</v>
      </c>
      <c r="T336" s="32">
        <v>42041</v>
      </c>
      <c r="U336" s="53">
        <v>-54.622</v>
      </c>
      <c r="V336" s="30">
        <v>1</v>
      </c>
      <c r="W336" s="30">
        <v>63.48</v>
      </c>
      <c r="X336" s="30">
        <v>87725</v>
      </c>
      <c r="Y336" s="30" t="s">
        <v>3217</v>
      </c>
      <c r="Z336" s="30">
        <v>419.57110284424061</v>
      </c>
    </row>
    <row r="337" spans="1:26" x14ac:dyDescent="0.2">
      <c r="A337" s="30">
        <v>744</v>
      </c>
      <c r="B337" s="30" t="s">
        <v>562</v>
      </c>
      <c r="C337" s="30" t="s">
        <v>23</v>
      </c>
      <c r="D337" s="30">
        <v>0.03</v>
      </c>
      <c r="E337" s="30">
        <v>5.18</v>
      </c>
      <c r="F337" s="30">
        <v>5.74</v>
      </c>
      <c r="G337" s="30" t="s">
        <v>14</v>
      </c>
      <c r="H337" s="30" t="s">
        <v>70</v>
      </c>
      <c r="I337" s="30" t="s">
        <v>24</v>
      </c>
      <c r="J337" s="30" t="s">
        <v>48</v>
      </c>
      <c r="K337" s="30" t="s">
        <v>49</v>
      </c>
      <c r="L337" s="30" t="s">
        <v>826</v>
      </c>
      <c r="M337" s="30">
        <v>0.36</v>
      </c>
      <c r="N337" s="30" t="s">
        <v>8</v>
      </c>
      <c r="O337" s="30" t="s">
        <v>35</v>
      </c>
      <c r="P337" s="30" t="s">
        <v>564</v>
      </c>
      <c r="Q337" s="30" t="s">
        <v>565</v>
      </c>
      <c r="R337" s="30">
        <v>85737</v>
      </c>
      <c r="S337" s="32">
        <v>42032</v>
      </c>
      <c r="T337" s="32">
        <v>42036</v>
      </c>
      <c r="U337" s="53">
        <v>-126.81417999999999</v>
      </c>
      <c r="V337" s="30">
        <v>9</v>
      </c>
      <c r="W337" s="30">
        <v>47.64</v>
      </c>
      <c r="X337" s="30">
        <v>87725</v>
      </c>
      <c r="Y337" s="30" t="s">
        <v>3217</v>
      </c>
      <c r="Z337" s="30">
        <v>41.158284083031418</v>
      </c>
    </row>
    <row r="338" spans="1:26" x14ac:dyDescent="0.2">
      <c r="A338" s="30">
        <v>553</v>
      </c>
      <c r="B338" s="30" t="s">
        <v>827</v>
      </c>
      <c r="C338" s="30" t="s">
        <v>92</v>
      </c>
      <c r="D338" s="30">
        <v>0</v>
      </c>
      <c r="E338" s="30">
        <v>6.88</v>
      </c>
      <c r="F338" s="30">
        <v>2</v>
      </c>
      <c r="G338" s="30" t="s">
        <v>63</v>
      </c>
      <c r="H338" s="30" t="s">
        <v>47</v>
      </c>
      <c r="I338" s="30" t="s">
        <v>24</v>
      </c>
      <c r="J338" s="30" t="s">
        <v>64</v>
      </c>
      <c r="K338" s="30" t="s">
        <v>26</v>
      </c>
      <c r="L338" s="30" t="s">
        <v>828</v>
      </c>
      <c r="M338" s="30">
        <v>0.39</v>
      </c>
      <c r="N338" s="30" t="s">
        <v>8</v>
      </c>
      <c r="O338" s="30" t="s">
        <v>35</v>
      </c>
      <c r="P338" s="30" t="s">
        <v>66</v>
      </c>
      <c r="Q338" s="30" t="s">
        <v>76</v>
      </c>
      <c r="R338" s="30">
        <v>90008</v>
      </c>
      <c r="S338" s="32">
        <v>42032</v>
      </c>
      <c r="T338" s="32">
        <v>42033</v>
      </c>
      <c r="U338" s="53">
        <v>34.067999999999998</v>
      </c>
      <c r="V338" s="30">
        <v>36</v>
      </c>
      <c r="W338" s="30">
        <v>267.52999999999997</v>
      </c>
      <c r="X338" s="30">
        <v>17155</v>
      </c>
      <c r="Y338" s="30" t="s">
        <v>3217</v>
      </c>
      <c r="Z338" s="30">
        <v>33.839731155429092</v>
      </c>
    </row>
    <row r="339" spans="1:26" x14ac:dyDescent="0.2">
      <c r="A339" s="30">
        <v>556</v>
      </c>
      <c r="B339" s="30" t="s">
        <v>829</v>
      </c>
      <c r="C339" s="30" t="s">
        <v>92</v>
      </c>
      <c r="D339" s="30">
        <v>0</v>
      </c>
      <c r="E339" s="30">
        <v>6.88</v>
      </c>
      <c r="F339" s="30">
        <v>2</v>
      </c>
      <c r="G339" s="30" t="s">
        <v>63</v>
      </c>
      <c r="H339" s="30" t="s">
        <v>47</v>
      </c>
      <c r="I339" s="30" t="s">
        <v>24</v>
      </c>
      <c r="J339" s="30" t="s">
        <v>64</v>
      </c>
      <c r="K339" s="30" t="s">
        <v>26</v>
      </c>
      <c r="L339" s="30" t="s">
        <v>828</v>
      </c>
      <c r="M339" s="30">
        <v>0.39</v>
      </c>
      <c r="N339" s="30" t="s">
        <v>8</v>
      </c>
      <c r="O339" s="30" t="s">
        <v>35</v>
      </c>
      <c r="P339" s="30" t="s">
        <v>122</v>
      </c>
      <c r="Q339" s="30" t="s">
        <v>830</v>
      </c>
      <c r="R339" s="30">
        <v>84604</v>
      </c>
      <c r="S339" s="32">
        <v>42032</v>
      </c>
      <c r="T339" s="32">
        <v>42033</v>
      </c>
      <c r="U339" s="53">
        <v>46.147199999999998</v>
      </c>
      <c r="V339" s="30">
        <v>9</v>
      </c>
      <c r="W339" s="30">
        <v>66.88</v>
      </c>
      <c r="X339" s="30">
        <v>86189</v>
      </c>
      <c r="Y339" s="30" t="s">
        <v>3217</v>
      </c>
      <c r="Z339" s="30">
        <v>46.209142661230146</v>
      </c>
    </row>
    <row r="340" spans="1:26" x14ac:dyDescent="0.2">
      <c r="A340" s="30">
        <v>556</v>
      </c>
      <c r="B340" s="30" t="s">
        <v>829</v>
      </c>
      <c r="C340" s="30" t="s">
        <v>92</v>
      </c>
      <c r="D340" s="30">
        <v>0.03</v>
      </c>
      <c r="E340" s="30">
        <v>32.479999999999997</v>
      </c>
      <c r="F340" s="30">
        <v>35</v>
      </c>
      <c r="G340" s="30" t="s">
        <v>63</v>
      </c>
      <c r="H340" s="30" t="s">
        <v>47</v>
      </c>
      <c r="I340" s="30" t="s">
        <v>24</v>
      </c>
      <c r="J340" s="30" t="s">
        <v>54</v>
      </c>
      <c r="K340" s="30" t="s">
        <v>40</v>
      </c>
      <c r="L340" s="30" t="s">
        <v>761</v>
      </c>
      <c r="M340" s="30">
        <v>0.81</v>
      </c>
      <c r="N340" s="30" t="s">
        <v>8</v>
      </c>
      <c r="O340" s="30" t="s">
        <v>35</v>
      </c>
      <c r="P340" s="30" t="s">
        <v>122</v>
      </c>
      <c r="Q340" s="30" t="s">
        <v>830</v>
      </c>
      <c r="R340" s="30">
        <v>84604</v>
      </c>
      <c r="S340" s="32">
        <v>42032</v>
      </c>
      <c r="T340" s="32">
        <v>42032</v>
      </c>
      <c r="U340" s="53">
        <v>-1116.3348000000001</v>
      </c>
      <c r="V340" s="30">
        <v>8</v>
      </c>
      <c r="W340" s="30">
        <v>274.91000000000003</v>
      </c>
      <c r="X340" s="30">
        <v>86189</v>
      </c>
      <c r="Y340" s="30" t="s">
        <v>3217</v>
      </c>
      <c r="Z340" s="30">
        <v>177.37741157147167</v>
      </c>
    </row>
    <row r="341" spans="1:26" x14ac:dyDescent="0.2">
      <c r="A341" s="30">
        <v>1875</v>
      </c>
      <c r="B341" s="30" t="s">
        <v>831</v>
      </c>
      <c r="C341" s="30" t="s">
        <v>1</v>
      </c>
      <c r="D341" s="30">
        <v>0.09</v>
      </c>
      <c r="E341" s="30">
        <v>95.99</v>
      </c>
      <c r="F341" s="30">
        <v>4.9000000000000004</v>
      </c>
      <c r="G341" s="30" t="s">
        <v>14</v>
      </c>
      <c r="H341" s="30" t="s">
        <v>15</v>
      </c>
      <c r="I341" s="30" t="s">
        <v>16</v>
      </c>
      <c r="J341" s="30" t="s">
        <v>111</v>
      </c>
      <c r="K341" s="30" t="s">
        <v>49</v>
      </c>
      <c r="L341" s="30" t="s">
        <v>744</v>
      </c>
      <c r="M341" s="30">
        <v>0.56000000000000005</v>
      </c>
      <c r="N341" s="30" t="s">
        <v>8</v>
      </c>
      <c r="O341" s="30" t="s">
        <v>9</v>
      </c>
      <c r="P341" s="30" t="s">
        <v>218</v>
      </c>
      <c r="Q341" s="30" t="s">
        <v>832</v>
      </c>
      <c r="R341" s="30">
        <v>23320</v>
      </c>
      <c r="S341" s="32">
        <v>42033</v>
      </c>
      <c r="T341" s="32">
        <v>42035</v>
      </c>
      <c r="U341" s="53">
        <v>34.302</v>
      </c>
      <c r="V341" s="30">
        <v>4</v>
      </c>
      <c r="W341" s="30">
        <v>320.75</v>
      </c>
      <c r="X341" s="30">
        <v>90899</v>
      </c>
      <c r="Y341" s="30" t="s">
        <v>3215</v>
      </c>
      <c r="Z341" s="30">
        <v>775.34561908774651</v>
      </c>
    </row>
    <row r="342" spans="1:26" x14ac:dyDescent="0.2">
      <c r="A342" s="30">
        <v>2265</v>
      </c>
      <c r="B342" s="30" t="s">
        <v>833</v>
      </c>
      <c r="C342" s="30" t="s">
        <v>1</v>
      </c>
      <c r="D342" s="30">
        <v>0.1</v>
      </c>
      <c r="E342" s="30">
        <v>7.45</v>
      </c>
      <c r="F342" s="30">
        <v>6.28</v>
      </c>
      <c r="G342" s="30" t="s">
        <v>14</v>
      </c>
      <c r="H342" s="30" t="s">
        <v>70</v>
      </c>
      <c r="I342" s="30" t="s">
        <v>24</v>
      </c>
      <c r="J342" s="30" t="s">
        <v>48</v>
      </c>
      <c r="K342" s="30" t="s">
        <v>49</v>
      </c>
      <c r="L342" s="30" t="s">
        <v>834</v>
      </c>
      <c r="M342" s="30">
        <v>0.4</v>
      </c>
      <c r="N342" s="30" t="s">
        <v>8</v>
      </c>
      <c r="O342" s="30" t="s">
        <v>28</v>
      </c>
      <c r="P342" s="30" t="s">
        <v>56</v>
      </c>
      <c r="Q342" s="30" t="s">
        <v>835</v>
      </c>
      <c r="R342" s="30">
        <v>64130</v>
      </c>
      <c r="S342" s="32">
        <v>42033</v>
      </c>
      <c r="T342" s="32">
        <v>42036</v>
      </c>
      <c r="U342" s="53">
        <v>-69.873999999999995</v>
      </c>
      <c r="V342" s="30">
        <v>8</v>
      </c>
      <c r="W342" s="30">
        <v>59.4</v>
      </c>
      <c r="X342" s="30">
        <v>86612</v>
      </c>
      <c r="Y342" s="30" t="s">
        <v>3216</v>
      </c>
      <c r="Z342" s="30">
        <v>318.73557737122138</v>
      </c>
    </row>
    <row r="343" spans="1:26" x14ac:dyDescent="0.2">
      <c r="A343" s="30">
        <v>2265</v>
      </c>
      <c r="B343" s="30" t="s">
        <v>833</v>
      </c>
      <c r="C343" s="30" t="s">
        <v>1</v>
      </c>
      <c r="D343" s="30">
        <v>0.01</v>
      </c>
      <c r="E343" s="30">
        <v>6.48</v>
      </c>
      <c r="F343" s="30">
        <v>7.86</v>
      </c>
      <c r="G343" s="30" t="s">
        <v>14</v>
      </c>
      <c r="H343" s="30" t="s">
        <v>70</v>
      </c>
      <c r="I343" s="30" t="s">
        <v>24</v>
      </c>
      <c r="J343" s="30" t="s">
        <v>64</v>
      </c>
      <c r="K343" s="30" t="s">
        <v>49</v>
      </c>
      <c r="L343" s="30" t="s">
        <v>836</v>
      </c>
      <c r="M343" s="30">
        <v>0.37</v>
      </c>
      <c r="N343" s="30" t="s">
        <v>8</v>
      </c>
      <c r="O343" s="30" t="s">
        <v>28</v>
      </c>
      <c r="P343" s="30" t="s">
        <v>56</v>
      </c>
      <c r="Q343" s="30" t="s">
        <v>835</v>
      </c>
      <c r="R343" s="30">
        <v>64130</v>
      </c>
      <c r="S343" s="32">
        <v>42033</v>
      </c>
      <c r="T343" s="32">
        <v>42035</v>
      </c>
      <c r="U343" s="53">
        <v>-135.74</v>
      </c>
      <c r="V343" s="30">
        <v>10</v>
      </c>
      <c r="W343" s="30">
        <v>66.459999999999994</v>
      </c>
      <c r="X343" s="30">
        <v>86612</v>
      </c>
      <c r="Y343" s="30" t="s">
        <v>3216</v>
      </c>
      <c r="Z343" s="30">
        <v>326.4580698055081</v>
      </c>
    </row>
    <row r="344" spans="1:26" x14ac:dyDescent="0.2">
      <c r="A344" s="30">
        <v>699</v>
      </c>
      <c r="B344" s="30" t="s">
        <v>837</v>
      </c>
      <c r="C344" s="30" t="s">
        <v>92</v>
      </c>
      <c r="D344" s="30">
        <v>7.0000000000000007E-2</v>
      </c>
      <c r="E344" s="30">
        <v>5.0199999999999996</v>
      </c>
      <c r="F344" s="30">
        <v>5.14</v>
      </c>
      <c r="G344" s="30" t="s">
        <v>14</v>
      </c>
      <c r="H344" s="30" t="s">
        <v>15</v>
      </c>
      <c r="I344" s="30" t="s">
        <v>16</v>
      </c>
      <c r="J344" s="30" t="s">
        <v>17</v>
      </c>
      <c r="K344" s="30" t="s">
        <v>18</v>
      </c>
      <c r="L344" s="30" t="s">
        <v>367</v>
      </c>
      <c r="M344" s="30">
        <v>0.79</v>
      </c>
      <c r="N344" s="30" t="s">
        <v>8</v>
      </c>
      <c r="O344" s="30" t="s">
        <v>35</v>
      </c>
      <c r="P344" s="30" t="s">
        <v>66</v>
      </c>
      <c r="Q344" s="30" t="s">
        <v>76</v>
      </c>
      <c r="R344" s="30">
        <v>90041</v>
      </c>
      <c r="S344" s="32">
        <v>42033</v>
      </c>
      <c r="T344" s="32">
        <v>42035</v>
      </c>
      <c r="U344" s="53">
        <v>-168.72</v>
      </c>
      <c r="V344" s="30">
        <v>42</v>
      </c>
      <c r="W344" s="30">
        <v>210.1</v>
      </c>
      <c r="X344" s="30">
        <v>32420</v>
      </c>
      <c r="Y344" s="30" t="s">
        <v>3217</v>
      </c>
      <c r="Z344" s="30">
        <v>216.19529018750555</v>
      </c>
    </row>
    <row r="345" spans="1:26" x14ac:dyDescent="0.2">
      <c r="A345" s="30">
        <v>699</v>
      </c>
      <c r="B345" s="30" t="s">
        <v>837</v>
      </c>
      <c r="C345" s="30" t="s">
        <v>92</v>
      </c>
      <c r="D345" s="30">
        <v>7.0000000000000007E-2</v>
      </c>
      <c r="E345" s="30">
        <v>280.98</v>
      </c>
      <c r="F345" s="30">
        <v>57</v>
      </c>
      <c r="G345" s="30" t="s">
        <v>2</v>
      </c>
      <c r="H345" s="30" t="s">
        <v>15</v>
      </c>
      <c r="I345" s="30" t="s">
        <v>4</v>
      </c>
      <c r="J345" s="30" t="s">
        <v>85</v>
      </c>
      <c r="K345" s="30" t="s">
        <v>33</v>
      </c>
      <c r="L345" s="30" t="s">
        <v>838</v>
      </c>
      <c r="M345" s="30">
        <v>0.78</v>
      </c>
      <c r="N345" s="30" t="s">
        <v>8</v>
      </c>
      <c r="O345" s="30" t="s">
        <v>35</v>
      </c>
      <c r="P345" s="30" t="s">
        <v>66</v>
      </c>
      <c r="Q345" s="30" t="s">
        <v>76</v>
      </c>
      <c r="R345" s="30">
        <v>90041</v>
      </c>
      <c r="S345" s="32">
        <v>42033</v>
      </c>
      <c r="T345" s="32">
        <v>42035</v>
      </c>
      <c r="U345" s="53">
        <v>-439.62</v>
      </c>
      <c r="V345" s="30">
        <v>23</v>
      </c>
      <c r="W345" s="30">
        <v>6499.87</v>
      </c>
      <c r="X345" s="30">
        <v>32420</v>
      </c>
      <c r="Y345" s="30" t="s">
        <v>3217</v>
      </c>
      <c r="Z345" s="30">
        <v>2424.9148449439344</v>
      </c>
    </row>
    <row r="346" spans="1:26" x14ac:dyDescent="0.2">
      <c r="A346" s="30">
        <v>2061</v>
      </c>
      <c r="B346" s="30" t="s">
        <v>839</v>
      </c>
      <c r="C346" s="30" t="s">
        <v>92</v>
      </c>
      <c r="D346" s="30">
        <v>0.02</v>
      </c>
      <c r="E346" s="30">
        <v>240.98</v>
      </c>
      <c r="F346" s="30">
        <v>60.2</v>
      </c>
      <c r="G346" s="30" t="s">
        <v>2</v>
      </c>
      <c r="H346" s="30" t="s">
        <v>70</v>
      </c>
      <c r="I346" s="30" t="s">
        <v>4</v>
      </c>
      <c r="J346" s="30" t="s">
        <v>93</v>
      </c>
      <c r="K346" s="30" t="s">
        <v>6</v>
      </c>
      <c r="L346" s="30" t="s">
        <v>840</v>
      </c>
      <c r="M346" s="30">
        <v>0.56000000000000005</v>
      </c>
      <c r="N346" s="30" t="s">
        <v>8</v>
      </c>
      <c r="O346" s="30" t="s">
        <v>28</v>
      </c>
      <c r="P346" s="30" t="s">
        <v>109</v>
      </c>
      <c r="Q346" s="30" t="s">
        <v>841</v>
      </c>
      <c r="R346" s="30">
        <v>69101</v>
      </c>
      <c r="S346" s="32">
        <v>42033</v>
      </c>
      <c r="T346" s="32">
        <v>42035</v>
      </c>
      <c r="U346" s="53">
        <v>-272.71319999999997</v>
      </c>
      <c r="V346" s="30">
        <v>1</v>
      </c>
      <c r="W346" s="30">
        <v>260.66000000000003</v>
      </c>
      <c r="X346" s="30">
        <v>87146</v>
      </c>
      <c r="Y346" s="30" t="s">
        <v>3216</v>
      </c>
      <c r="Z346" s="30">
        <v>2438.0678175523694</v>
      </c>
    </row>
    <row r="347" spans="1:26" x14ac:dyDescent="0.2">
      <c r="A347" s="30">
        <v>2062</v>
      </c>
      <c r="B347" s="30" t="s">
        <v>842</v>
      </c>
      <c r="C347" s="30" t="s">
        <v>92</v>
      </c>
      <c r="D347" s="30">
        <v>0.02</v>
      </c>
      <c r="E347" s="30">
        <v>420.98</v>
      </c>
      <c r="F347" s="30">
        <v>19.989999999999998</v>
      </c>
      <c r="G347" s="30" t="s">
        <v>14</v>
      </c>
      <c r="H347" s="30" t="s">
        <v>70</v>
      </c>
      <c r="I347" s="30" t="s">
        <v>24</v>
      </c>
      <c r="J347" s="30" t="s">
        <v>48</v>
      </c>
      <c r="K347" s="30" t="s">
        <v>49</v>
      </c>
      <c r="L347" s="30" t="s">
        <v>843</v>
      </c>
      <c r="M347" s="30">
        <v>0.35</v>
      </c>
      <c r="N347" s="30" t="s">
        <v>8</v>
      </c>
      <c r="O347" s="30" t="s">
        <v>9</v>
      </c>
      <c r="P347" s="30" t="s">
        <v>218</v>
      </c>
      <c r="Q347" s="30" t="s">
        <v>844</v>
      </c>
      <c r="R347" s="30">
        <v>23111</v>
      </c>
      <c r="S347" s="32">
        <v>42033</v>
      </c>
      <c r="T347" s="32">
        <v>42036</v>
      </c>
      <c r="U347" s="53">
        <v>-162.69399999999999</v>
      </c>
      <c r="V347" s="30">
        <v>10</v>
      </c>
      <c r="W347" s="30">
        <v>4249.37</v>
      </c>
      <c r="X347" s="30">
        <v>87146</v>
      </c>
      <c r="Y347" s="30" t="s">
        <v>3215</v>
      </c>
      <c r="Z347" s="30">
        <v>1632.3428515082283</v>
      </c>
    </row>
    <row r="348" spans="1:26" x14ac:dyDescent="0.2">
      <c r="A348" s="30">
        <v>767</v>
      </c>
      <c r="B348" s="30" t="s">
        <v>845</v>
      </c>
      <c r="C348" s="30" t="s">
        <v>1</v>
      </c>
      <c r="D348" s="30">
        <v>0.1</v>
      </c>
      <c r="E348" s="30">
        <v>31.78</v>
      </c>
      <c r="F348" s="30">
        <v>1.99</v>
      </c>
      <c r="G348" s="30" t="s">
        <v>14</v>
      </c>
      <c r="H348" s="30" t="s">
        <v>70</v>
      </c>
      <c r="I348" s="30" t="s">
        <v>16</v>
      </c>
      <c r="J348" s="30" t="s">
        <v>17</v>
      </c>
      <c r="K348" s="30" t="s">
        <v>18</v>
      </c>
      <c r="L348" s="30" t="s">
        <v>846</v>
      </c>
      <c r="M348" s="30">
        <v>0.42</v>
      </c>
      <c r="N348" s="30" t="s">
        <v>8</v>
      </c>
      <c r="O348" s="30" t="s">
        <v>28</v>
      </c>
      <c r="P348" s="30" t="s">
        <v>79</v>
      </c>
      <c r="Q348" s="30" t="s">
        <v>847</v>
      </c>
      <c r="R348" s="30">
        <v>61201</v>
      </c>
      <c r="S348" s="32">
        <v>42034</v>
      </c>
      <c r="T348" s="32">
        <v>42036</v>
      </c>
      <c r="U348" s="53">
        <v>232.2816</v>
      </c>
      <c r="V348" s="30">
        <v>11</v>
      </c>
      <c r="W348" s="30">
        <v>336.64</v>
      </c>
      <c r="X348" s="30">
        <v>86279</v>
      </c>
      <c r="Y348" s="30" t="s">
        <v>3216</v>
      </c>
      <c r="Z348" s="30">
        <v>602.43173314313105</v>
      </c>
    </row>
    <row r="349" spans="1:26" x14ac:dyDescent="0.2">
      <c r="A349" s="30">
        <v>550</v>
      </c>
      <c r="B349" s="30" t="s">
        <v>848</v>
      </c>
      <c r="C349" s="30" t="s">
        <v>13</v>
      </c>
      <c r="D349" s="30">
        <v>0.05</v>
      </c>
      <c r="E349" s="30">
        <v>1.68</v>
      </c>
      <c r="F349" s="30">
        <v>1.57</v>
      </c>
      <c r="G349" s="30" t="s">
        <v>14</v>
      </c>
      <c r="H349" s="30" t="s">
        <v>70</v>
      </c>
      <c r="I349" s="30" t="s">
        <v>24</v>
      </c>
      <c r="J349" s="30" t="s">
        <v>25</v>
      </c>
      <c r="K349" s="30" t="s">
        <v>26</v>
      </c>
      <c r="L349" s="30" t="s">
        <v>550</v>
      </c>
      <c r="M349" s="30">
        <v>0.59</v>
      </c>
      <c r="N349" s="30" t="s">
        <v>8</v>
      </c>
      <c r="O349" s="30" t="s">
        <v>28</v>
      </c>
      <c r="P349" s="30" t="s">
        <v>163</v>
      </c>
      <c r="Q349" s="30" t="s">
        <v>849</v>
      </c>
      <c r="R349" s="30">
        <v>78155</v>
      </c>
      <c r="S349" s="32">
        <v>42034</v>
      </c>
      <c r="T349" s="32">
        <v>42035</v>
      </c>
      <c r="U349" s="53">
        <v>-33.340000000000003</v>
      </c>
      <c r="V349" s="30">
        <v>11</v>
      </c>
      <c r="W349" s="30">
        <v>18.75</v>
      </c>
      <c r="X349" s="30">
        <v>90909</v>
      </c>
      <c r="Y349" s="30" t="s">
        <v>3216</v>
      </c>
      <c r="Z349" s="30">
        <v>106.35479014476027</v>
      </c>
    </row>
    <row r="350" spans="1:26" x14ac:dyDescent="0.2">
      <c r="A350" s="30">
        <v>550</v>
      </c>
      <c r="B350" s="30" t="s">
        <v>848</v>
      </c>
      <c r="C350" s="30" t="s">
        <v>13</v>
      </c>
      <c r="D350" s="30">
        <v>0.1</v>
      </c>
      <c r="E350" s="30">
        <v>218.75</v>
      </c>
      <c r="F350" s="30">
        <v>69.64</v>
      </c>
      <c r="G350" s="30" t="s">
        <v>2</v>
      </c>
      <c r="H350" s="30" t="s">
        <v>70</v>
      </c>
      <c r="I350" s="30" t="s">
        <v>4</v>
      </c>
      <c r="J350" s="30" t="s">
        <v>5</v>
      </c>
      <c r="K350" s="30" t="s">
        <v>6</v>
      </c>
      <c r="L350" s="30" t="s">
        <v>850</v>
      </c>
      <c r="M350" s="30">
        <v>0.77</v>
      </c>
      <c r="N350" s="30" t="s">
        <v>8</v>
      </c>
      <c r="O350" s="30" t="s">
        <v>28</v>
      </c>
      <c r="P350" s="30" t="s">
        <v>163</v>
      </c>
      <c r="Q350" s="30" t="s">
        <v>849</v>
      </c>
      <c r="R350" s="30">
        <v>78155</v>
      </c>
      <c r="S350" s="32">
        <v>42034</v>
      </c>
      <c r="T350" s="32">
        <v>42036</v>
      </c>
      <c r="U350" s="53">
        <v>-201.27600000000001</v>
      </c>
      <c r="V350" s="30">
        <v>1</v>
      </c>
      <c r="W350" s="30">
        <v>188.51</v>
      </c>
      <c r="X350" s="30">
        <v>90909</v>
      </c>
      <c r="Y350" s="30" t="s">
        <v>3216</v>
      </c>
      <c r="Z350" s="30">
        <v>2808.9161909254262</v>
      </c>
    </row>
    <row r="351" spans="1:26" x14ac:dyDescent="0.2">
      <c r="A351" s="30">
        <v>551</v>
      </c>
      <c r="B351" s="30" t="s">
        <v>851</v>
      </c>
      <c r="C351" s="30" t="s">
        <v>13</v>
      </c>
      <c r="D351" s="30">
        <v>0</v>
      </c>
      <c r="E351" s="30">
        <v>15.04</v>
      </c>
      <c r="F351" s="30">
        <v>1.97</v>
      </c>
      <c r="G351" s="30" t="s">
        <v>14</v>
      </c>
      <c r="H351" s="30" t="s">
        <v>70</v>
      </c>
      <c r="I351" s="30" t="s">
        <v>24</v>
      </c>
      <c r="J351" s="30" t="s">
        <v>64</v>
      </c>
      <c r="K351" s="30" t="s">
        <v>26</v>
      </c>
      <c r="L351" s="30" t="s">
        <v>68</v>
      </c>
      <c r="M351" s="30">
        <v>0.39</v>
      </c>
      <c r="N351" s="30" t="s">
        <v>8</v>
      </c>
      <c r="O351" s="30" t="s">
        <v>28</v>
      </c>
      <c r="P351" s="30" t="s">
        <v>163</v>
      </c>
      <c r="Q351" s="30" t="s">
        <v>852</v>
      </c>
      <c r="R351" s="30">
        <v>75090</v>
      </c>
      <c r="S351" s="32">
        <v>42034</v>
      </c>
      <c r="T351" s="32">
        <v>42036</v>
      </c>
      <c r="U351" s="53">
        <v>21.514199999999999</v>
      </c>
      <c r="V351" s="30">
        <v>2</v>
      </c>
      <c r="W351" s="30">
        <v>31.18</v>
      </c>
      <c r="X351" s="30">
        <v>90909</v>
      </c>
      <c r="Y351" s="30" t="s">
        <v>3216</v>
      </c>
      <c r="Z351" s="30">
        <v>82.247038507322003</v>
      </c>
    </row>
    <row r="352" spans="1:26" x14ac:dyDescent="0.2">
      <c r="A352" s="30">
        <v>1442</v>
      </c>
      <c r="B352" s="30" t="s">
        <v>853</v>
      </c>
      <c r="C352" s="30" t="s">
        <v>23</v>
      </c>
      <c r="D352" s="30">
        <v>0.02</v>
      </c>
      <c r="E352" s="30">
        <v>15.99</v>
      </c>
      <c r="F352" s="30">
        <v>13.18</v>
      </c>
      <c r="G352" s="30" t="s">
        <v>63</v>
      </c>
      <c r="H352" s="30" t="s">
        <v>70</v>
      </c>
      <c r="I352" s="30" t="s">
        <v>24</v>
      </c>
      <c r="J352" s="30" t="s">
        <v>48</v>
      </c>
      <c r="K352" s="30" t="s">
        <v>49</v>
      </c>
      <c r="L352" s="30" t="s">
        <v>271</v>
      </c>
      <c r="M352" s="30">
        <v>0.37</v>
      </c>
      <c r="N352" s="30" t="s">
        <v>8</v>
      </c>
      <c r="O352" s="30" t="s">
        <v>28</v>
      </c>
      <c r="P352" s="30" t="s">
        <v>56</v>
      </c>
      <c r="Q352" s="30" t="s">
        <v>854</v>
      </c>
      <c r="R352" s="30">
        <v>65807</v>
      </c>
      <c r="S352" s="32">
        <v>42034</v>
      </c>
      <c r="T352" s="32">
        <v>42038</v>
      </c>
      <c r="U352" s="53">
        <v>-76.992500000000007</v>
      </c>
      <c r="V352" s="30">
        <v>7</v>
      </c>
      <c r="W352" s="30">
        <v>123.03</v>
      </c>
      <c r="X352" s="30">
        <v>89077</v>
      </c>
      <c r="Y352" s="30" t="s">
        <v>3216</v>
      </c>
      <c r="Z352" s="30">
        <v>264.38766348109573</v>
      </c>
    </row>
    <row r="353" spans="1:26" x14ac:dyDescent="0.2">
      <c r="A353" s="30">
        <v>1442</v>
      </c>
      <c r="B353" s="30" t="s">
        <v>853</v>
      </c>
      <c r="C353" s="30" t="s">
        <v>23</v>
      </c>
      <c r="D353" s="30">
        <v>0.09</v>
      </c>
      <c r="E353" s="30">
        <v>46.94</v>
      </c>
      <c r="F353" s="30">
        <v>6.77</v>
      </c>
      <c r="G353" s="30" t="s">
        <v>63</v>
      </c>
      <c r="H353" s="30" t="s">
        <v>70</v>
      </c>
      <c r="I353" s="30" t="s">
        <v>4</v>
      </c>
      <c r="J353" s="30" t="s">
        <v>102</v>
      </c>
      <c r="K353" s="30" t="s">
        <v>49</v>
      </c>
      <c r="L353" s="30" t="s">
        <v>855</v>
      </c>
      <c r="M353" s="30">
        <v>0.44</v>
      </c>
      <c r="N353" s="30" t="s">
        <v>8</v>
      </c>
      <c r="O353" s="30" t="s">
        <v>28</v>
      </c>
      <c r="P353" s="30" t="s">
        <v>56</v>
      </c>
      <c r="Q353" s="30" t="s">
        <v>854</v>
      </c>
      <c r="R353" s="30">
        <v>65807</v>
      </c>
      <c r="S353" s="32">
        <v>42034</v>
      </c>
      <c r="T353" s="32">
        <v>42034</v>
      </c>
      <c r="U353" s="53">
        <v>297.96960000000001</v>
      </c>
      <c r="V353" s="30">
        <v>10</v>
      </c>
      <c r="W353" s="30">
        <v>431.84</v>
      </c>
      <c r="X353" s="30">
        <v>89077</v>
      </c>
      <c r="Y353" s="30" t="s">
        <v>3216</v>
      </c>
      <c r="Z353" s="30">
        <v>580.08622857331864</v>
      </c>
    </row>
    <row r="354" spans="1:26" x14ac:dyDescent="0.2">
      <c r="A354" s="30">
        <v>2775</v>
      </c>
      <c r="B354" s="30" t="s">
        <v>856</v>
      </c>
      <c r="C354" s="30" t="s">
        <v>23</v>
      </c>
      <c r="D354" s="30">
        <v>7.0000000000000007E-2</v>
      </c>
      <c r="E354" s="30">
        <v>574.74</v>
      </c>
      <c r="F354" s="30">
        <v>24.49</v>
      </c>
      <c r="G354" s="30" t="s">
        <v>14</v>
      </c>
      <c r="H354" s="30" t="s">
        <v>15</v>
      </c>
      <c r="I354" s="30" t="s">
        <v>16</v>
      </c>
      <c r="J354" s="30" t="s">
        <v>32</v>
      </c>
      <c r="K354" s="30" t="s">
        <v>40</v>
      </c>
      <c r="L354" s="30" t="s">
        <v>146</v>
      </c>
      <c r="M354" s="30">
        <v>0.37</v>
      </c>
      <c r="N354" s="30" t="s">
        <v>8</v>
      </c>
      <c r="O354" s="30" t="s">
        <v>28</v>
      </c>
      <c r="P354" s="30" t="s">
        <v>79</v>
      </c>
      <c r="Q354" s="30" t="s">
        <v>857</v>
      </c>
      <c r="R354" s="30">
        <v>60131</v>
      </c>
      <c r="S354" s="32">
        <v>42034</v>
      </c>
      <c r="T354" s="32">
        <v>42039</v>
      </c>
      <c r="U354" s="53">
        <v>2860.9331999999999</v>
      </c>
      <c r="V354" s="30">
        <v>8</v>
      </c>
      <c r="W354" s="30">
        <v>4146.28</v>
      </c>
      <c r="X354" s="30">
        <v>91229</v>
      </c>
      <c r="Y354" s="30" t="s">
        <v>3216</v>
      </c>
      <c r="Z354" s="30">
        <v>5356.4002092941064</v>
      </c>
    </row>
    <row r="355" spans="1:26" x14ac:dyDescent="0.2">
      <c r="A355" s="30">
        <v>256</v>
      </c>
      <c r="B355" s="30" t="s">
        <v>858</v>
      </c>
      <c r="C355" s="30" t="s">
        <v>1</v>
      </c>
      <c r="D355" s="30">
        <v>0.03</v>
      </c>
      <c r="E355" s="30">
        <v>8.34</v>
      </c>
      <c r="F355" s="30">
        <v>2.64</v>
      </c>
      <c r="G355" s="30" t="s">
        <v>14</v>
      </c>
      <c r="H355" s="30" t="s">
        <v>47</v>
      </c>
      <c r="I355" s="30" t="s">
        <v>24</v>
      </c>
      <c r="J355" s="30" t="s">
        <v>544</v>
      </c>
      <c r="K355" s="30" t="s">
        <v>18</v>
      </c>
      <c r="L355" s="30" t="s">
        <v>859</v>
      </c>
      <c r="M355" s="30">
        <v>0.59</v>
      </c>
      <c r="N355" s="30" t="s">
        <v>8</v>
      </c>
      <c r="O355" s="30" t="s">
        <v>87</v>
      </c>
      <c r="P355" s="30" t="s">
        <v>296</v>
      </c>
      <c r="Q355" s="30" t="s">
        <v>860</v>
      </c>
      <c r="R355" s="30">
        <v>17331</v>
      </c>
      <c r="S355" s="32">
        <v>42035</v>
      </c>
      <c r="T355" s="32">
        <v>42037</v>
      </c>
      <c r="U355" s="53">
        <v>0.68400000000000005</v>
      </c>
      <c r="V355" s="30">
        <v>4</v>
      </c>
      <c r="W355" s="30">
        <v>34.64</v>
      </c>
      <c r="X355" s="30">
        <v>86267</v>
      </c>
      <c r="Y355" s="30" t="s">
        <v>3218</v>
      </c>
      <c r="Z355" s="30">
        <v>527.79286926188649</v>
      </c>
    </row>
    <row r="356" spans="1:26" x14ac:dyDescent="0.2">
      <c r="A356" s="30">
        <v>343</v>
      </c>
      <c r="B356" s="30" t="s">
        <v>861</v>
      </c>
      <c r="C356" s="30" t="s">
        <v>1</v>
      </c>
      <c r="D356" s="30">
        <v>0.03</v>
      </c>
      <c r="E356" s="30">
        <v>15.23</v>
      </c>
      <c r="F356" s="30">
        <v>27.75</v>
      </c>
      <c r="G356" s="30" t="s">
        <v>2</v>
      </c>
      <c r="H356" s="30" t="s">
        <v>70</v>
      </c>
      <c r="I356" s="30" t="s">
        <v>4</v>
      </c>
      <c r="J356" s="30" t="s">
        <v>5</v>
      </c>
      <c r="K356" s="30" t="s">
        <v>6</v>
      </c>
      <c r="L356" s="30" t="s">
        <v>862</v>
      </c>
      <c r="M356" s="30">
        <v>0.76</v>
      </c>
      <c r="N356" s="30" t="s">
        <v>8</v>
      </c>
      <c r="O356" s="30" t="s">
        <v>87</v>
      </c>
      <c r="P356" s="30" t="s">
        <v>307</v>
      </c>
      <c r="Q356" s="30" t="s">
        <v>863</v>
      </c>
      <c r="R356" s="30">
        <v>4401</v>
      </c>
      <c r="S356" s="32">
        <v>42035</v>
      </c>
      <c r="T356" s="32">
        <v>42036</v>
      </c>
      <c r="U356" s="53">
        <v>11.65095</v>
      </c>
      <c r="V356" s="30">
        <v>7</v>
      </c>
      <c r="W356" s="30">
        <v>111.86</v>
      </c>
      <c r="X356" s="30">
        <v>88151</v>
      </c>
      <c r="Y356" s="30" t="s">
        <v>3218</v>
      </c>
      <c r="Z356" s="30">
        <v>1561.9293703113105</v>
      </c>
    </row>
    <row r="357" spans="1:26" x14ac:dyDescent="0.2">
      <c r="A357" s="30">
        <v>1723</v>
      </c>
      <c r="B357" s="30" t="s">
        <v>864</v>
      </c>
      <c r="C357" s="30" t="s">
        <v>23</v>
      </c>
      <c r="D357" s="30">
        <v>0.1</v>
      </c>
      <c r="E357" s="30">
        <v>49.99</v>
      </c>
      <c r="F357" s="30">
        <v>19.989999999999998</v>
      </c>
      <c r="G357" s="30" t="s">
        <v>63</v>
      </c>
      <c r="H357" s="30" t="s">
        <v>70</v>
      </c>
      <c r="I357" s="30" t="s">
        <v>16</v>
      </c>
      <c r="J357" s="30" t="s">
        <v>17</v>
      </c>
      <c r="K357" s="30" t="s">
        <v>49</v>
      </c>
      <c r="L357" s="30" t="s">
        <v>865</v>
      </c>
      <c r="M357" s="30">
        <v>0.45</v>
      </c>
      <c r="N357" s="30" t="s">
        <v>8</v>
      </c>
      <c r="O357" s="30" t="s">
        <v>35</v>
      </c>
      <c r="P357" s="30" t="s">
        <v>66</v>
      </c>
      <c r="Q357" s="30" t="s">
        <v>866</v>
      </c>
      <c r="R357" s="30">
        <v>92037</v>
      </c>
      <c r="S357" s="32">
        <v>42035</v>
      </c>
      <c r="T357" s="32">
        <v>42040</v>
      </c>
      <c r="U357" s="53">
        <v>13.507999999999999</v>
      </c>
      <c r="V357" s="30">
        <v>46</v>
      </c>
      <c r="W357" s="30">
        <v>2188.06</v>
      </c>
      <c r="X357" s="30">
        <v>40101</v>
      </c>
      <c r="Y357" s="30" t="s">
        <v>3217</v>
      </c>
      <c r="Z357" s="30">
        <v>665.44201024914639</v>
      </c>
    </row>
    <row r="358" spans="1:26" x14ac:dyDescent="0.2">
      <c r="A358" s="30">
        <v>2202</v>
      </c>
      <c r="B358" s="30" t="s">
        <v>867</v>
      </c>
      <c r="C358" s="30" t="s">
        <v>23</v>
      </c>
      <c r="D358" s="30">
        <v>0.09</v>
      </c>
      <c r="E358" s="30">
        <v>160.97999999999999</v>
      </c>
      <c r="F358" s="30">
        <v>30</v>
      </c>
      <c r="G358" s="30" t="s">
        <v>2</v>
      </c>
      <c r="H358" s="30" t="s">
        <v>47</v>
      </c>
      <c r="I358" s="30" t="s">
        <v>4</v>
      </c>
      <c r="J358" s="30" t="s">
        <v>85</v>
      </c>
      <c r="K358" s="30" t="s">
        <v>33</v>
      </c>
      <c r="L358" s="30" t="s">
        <v>868</v>
      </c>
      <c r="M358" s="30">
        <v>0.62</v>
      </c>
      <c r="N358" s="30" t="s">
        <v>8</v>
      </c>
      <c r="O358" s="30" t="s">
        <v>28</v>
      </c>
      <c r="P358" s="30" t="s">
        <v>60</v>
      </c>
      <c r="Q358" s="30" t="s">
        <v>869</v>
      </c>
      <c r="R358" s="30">
        <v>55429</v>
      </c>
      <c r="S358" s="32">
        <v>42035</v>
      </c>
      <c r="T358" s="32">
        <v>42035</v>
      </c>
      <c r="U358" s="53">
        <v>357.428</v>
      </c>
      <c r="V358" s="30">
        <v>11</v>
      </c>
      <c r="W358" s="30">
        <v>1635.38</v>
      </c>
      <c r="X358" s="30">
        <v>86050</v>
      </c>
      <c r="Y358" s="30" t="s">
        <v>3216</v>
      </c>
      <c r="Z358" s="30">
        <v>2099.0429769403322</v>
      </c>
    </row>
    <row r="359" spans="1:26" x14ac:dyDescent="0.2">
      <c r="A359" s="30">
        <v>2202</v>
      </c>
      <c r="B359" s="30" t="s">
        <v>867</v>
      </c>
      <c r="C359" s="30" t="s">
        <v>23</v>
      </c>
      <c r="D359" s="30">
        <v>0.09</v>
      </c>
      <c r="E359" s="30">
        <v>6.3</v>
      </c>
      <c r="F359" s="30">
        <v>0.5</v>
      </c>
      <c r="G359" s="30" t="s">
        <v>14</v>
      </c>
      <c r="H359" s="30" t="s">
        <v>47</v>
      </c>
      <c r="I359" s="30" t="s">
        <v>24</v>
      </c>
      <c r="J359" s="30" t="s">
        <v>128</v>
      </c>
      <c r="K359" s="30" t="s">
        <v>49</v>
      </c>
      <c r="L359" s="30" t="s">
        <v>398</v>
      </c>
      <c r="M359" s="30">
        <v>0.39</v>
      </c>
      <c r="N359" s="30" t="s">
        <v>8</v>
      </c>
      <c r="O359" s="30" t="s">
        <v>28</v>
      </c>
      <c r="P359" s="30" t="s">
        <v>60</v>
      </c>
      <c r="Q359" s="30" t="s">
        <v>869</v>
      </c>
      <c r="R359" s="30">
        <v>55429</v>
      </c>
      <c r="S359" s="32">
        <v>42035</v>
      </c>
      <c r="T359" s="32">
        <v>42035</v>
      </c>
      <c r="U359" s="53">
        <v>40.351199999999999</v>
      </c>
      <c r="V359" s="30">
        <v>10</v>
      </c>
      <c r="W359" s="30">
        <v>58.48</v>
      </c>
      <c r="X359" s="30">
        <v>86050</v>
      </c>
      <c r="Y359" s="30" t="s">
        <v>3216</v>
      </c>
      <c r="Z359" s="30">
        <v>86.743220052013356</v>
      </c>
    </row>
    <row r="360" spans="1:26" x14ac:dyDescent="0.2">
      <c r="A360" s="30">
        <v>2202</v>
      </c>
      <c r="B360" s="30" t="s">
        <v>867</v>
      </c>
      <c r="C360" s="30" t="s">
        <v>23</v>
      </c>
      <c r="D360" s="30">
        <v>0</v>
      </c>
      <c r="E360" s="30">
        <v>4.9800000000000004</v>
      </c>
      <c r="F360" s="30">
        <v>0.8</v>
      </c>
      <c r="G360" s="30" t="s">
        <v>14</v>
      </c>
      <c r="H360" s="30" t="s">
        <v>47</v>
      </c>
      <c r="I360" s="30" t="s">
        <v>24</v>
      </c>
      <c r="J360" s="30" t="s">
        <v>64</v>
      </c>
      <c r="K360" s="30" t="s">
        <v>26</v>
      </c>
      <c r="L360" s="30" t="s">
        <v>870</v>
      </c>
      <c r="M360" s="30">
        <v>0.36</v>
      </c>
      <c r="N360" s="30" t="s">
        <v>8</v>
      </c>
      <c r="O360" s="30" t="s">
        <v>28</v>
      </c>
      <c r="P360" s="30" t="s">
        <v>60</v>
      </c>
      <c r="Q360" s="30" t="s">
        <v>869</v>
      </c>
      <c r="R360" s="30">
        <v>55429</v>
      </c>
      <c r="S360" s="32">
        <v>42035</v>
      </c>
      <c r="T360" s="32">
        <v>42042</v>
      </c>
      <c r="U360" s="53">
        <v>27.634499999999999</v>
      </c>
      <c r="V360" s="30">
        <v>8</v>
      </c>
      <c r="W360" s="30">
        <v>40.049999999999997</v>
      </c>
      <c r="X360" s="30">
        <v>86050</v>
      </c>
      <c r="Y360" s="30" t="s">
        <v>3216</v>
      </c>
      <c r="Z360" s="30">
        <v>112.41698965023581</v>
      </c>
    </row>
    <row r="361" spans="1:26" x14ac:dyDescent="0.2">
      <c r="A361" s="30">
        <v>2781</v>
      </c>
      <c r="B361" s="30" t="s">
        <v>871</v>
      </c>
      <c r="C361" s="30" t="s">
        <v>23</v>
      </c>
      <c r="D361" s="30">
        <v>0.09</v>
      </c>
      <c r="E361" s="30">
        <v>2.16</v>
      </c>
      <c r="F361" s="30">
        <v>6.05</v>
      </c>
      <c r="G361" s="30" t="s">
        <v>14</v>
      </c>
      <c r="H361" s="30" t="s">
        <v>15</v>
      </c>
      <c r="I361" s="30" t="s">
        <v>24</v>
      </c>
      <c r="J361" s="30" t="s">
        <v>48</v>
      </c>
      <c r="K361" s="30" t="s">
        <v>49</v>
      </c>
      <c r="L361" s="30" t="s">
        <v>872</v>
      </c>
      <c r="M361" s="30">
        <v>0.37</v>
      </c>
      <c r="N361" s="30" t="s">
        <v>8</v>
      </c>
      <c r="O361" s="30" t="s">
        <v>35</v>
      </c>
      <c r="P361" s="30" t="s">
        <v>115</v>
      </c>
      <c r="Q361" s="30" t="s">
        <v>873</v>
      </c>
      <c r="R361" s="30">
        <v>97071</v>
      </c>
      <c r="S361" s="32">
        <v>42035</v>
      </c>
      <c r="T361" s="32">
        <v>42039</v>
      </c>
      <c r="U361" s="53">
        <v>-37.789000000000001</v>
      </c>
      <c r="V361" s="30">
        <v>2</v>
      </c>
      <c r="W361" s="30">
        <v>5.48</v>
      </c>
      <c r="X361" s="30">
        <v>87162</v>
      </c>
      <c r="Y361" s="30" t="s">
        <v>3217</v>
      </c>
      <c r="Z361" s="30">
        <v>71.154128585463667</v>
      </c>
    </row>
    <row r="362" spans="1:26" x14ac:dyDescent="0.2">
      <c r="A362" s="30">
        <v>2781</v>
      </c>
      <c r="B362" s="30" t="s">
        <v>871</v>
      </c>
      <c r="C362" s="30" t="s">
        <v>23</v>
      </c>
      <c r="D362" s="30">
        <v>0.03</v>
      </c>
      <c r="E362" s="30">
        <v>808.49</v>
      </c>
      <c r="F362" s="30">
        <v>55.3</v>
      </c>
      <c r="G362" s="30" t="s">
        <v>2</v>
      </c>
      <c r="H362" s="30" t="s">
        <v>15</v>
      </c>
      <c r="I362" s="30" t="s">
        <v>16</v>
      </c>
      <c r="J362" s="30" t="s">
        <v>32</v>
      </c>
      <c r="K362" s="30" t="s">
        <v>33</v>
      </c>
      <c r="L362" s="30" t="s">
        <v>874</v>
      </c>
      <c r="M362" s="30">
        <v>0.4</v>
      </c>
      <c r="N362" s="30" t="s">
        <v>8</v>
      </c>
      <c r="O362" s="30" t="s">
        <v>35</v>
      </c>
      <c r="P362" s="30" t="s">
        <v>115</v>
      </c>
      <c r="Q362" s="30" t="s">
        <v>873</v>
      </c>
      <c r="R362" s="30">
        <v>97071</v>
      </c>
      <c r="S362" s="32">
        <v>42035</v>
      </c>
      <c r="T362" s="32">
        <v>42042</v>
      </c>
      <c r="U362" s="53">
        <v>7576.11</v>
      </c>
      <c r="V362" s="30">
        <v>11</v>
      </c>
      <c r="W362" s="30">
        <v>8201.33</v>
      </c>
      <c r="X362" s="30">
        <v>87162</v>
      </c>
      <c r="Y362" s="30" t="s">
        <v>3217</v>
      </c>
      <c r="Z362" s="30">
        <v>12016.612015925255</v>
      </c>
    </row>
    <row r="363" spans="1:26" x14ac:dyDescent="0.2">
      <c r="A363" s="30">
        <v>2781</v>
      </c>
      <c r="B363" s="30" t="s">
        <v>871</v>
      </c>
      <c r="C363" s="30" t="s">
        <v>23</v>
      </c>
      <c r="D363" s="30">
        <v>0</v>
      </c>
      <c r="E363" s="30">
        <v>6.48</v>
      </c>
      <c r="F363" s="30">
        <v>8.19</v>
      </c>
      <c r="G363" s="30" t="s">
        <v>14</v>
      </c>
      <c r="H363" s="30" t="s">
        <v>15</v>
      </c>
      <c r="I363" s="30" t="s">
        <v>24</v>
      </c>
      <c r="J363" s="30" t="s">
        <v>64</v>
      </c>
      <c r="K363" s="30" t="s">
        <v>49</v>
      </c>
      <c r="L363" s="30" t="s">
        <v>875</v>
      </c>
      <c r="M363" s="30">
        <v>0.37</v>
      </c>
      <c r="N363" s="30" t="s">
        <v>8</v>
      </c>
      <c r="O363" s="30" t="s">
        <v>35</v>
      </c>
      <c r="P363" s="30" t="s">
        <v>115</v>
      </c>
      <c r="Q363" s="30" t="s">
        <v>873</v>
      </c>
      <c r="R363" s="30">
        <v>97071</v>
      </c>
      <c r="S363" s="32">
        <v>42035</v>
      </c>
      <c r="T363" s="32">
        <v>42042</v>
      </c>
      <c r="U363" s="53">
        <v>-43.26</v>
      </c>
      <c r="V363" s="30">
        <v>3</v>
      </c>
      <c r="W363" s="30">
        <v>22.67</v>
      </c>
      <c r="X363" s="30">
        <v>87162</v>
      </c>
      <c r="Y363" s="30" t="s">
        <v>3217</v>
      </c>
      <c r="Z363" s="30">
        <v>197.7107026120286</v>
      </c>
    </row>
    <row r="364" spans="1:26" x14ac:dyDescent="0.2">
      <c r="A364" s="30">
        <v>1238</v>
      </c>
      <c r="B364" s="30" t="s">
        <v>876</v>
      </c>
      <c r="C364" s="30" t="s">
        <v>92</v>
      </c>
      <c r="D364" s="30">
        <v>0.01</v>
      </c>
      <c r="E364" s="30">
        <v>160.97999999999999</v>
      </c>
      <c r="F364" s="30">
        <v>30</v>
      </c>
      <c r="G364" s="30" t="s">
        <v>2</v>
      </c>
      <c r="H364" s="30" t="s">
        <v>70</v>
      </c>
      <c r="I364" s="30" t="s">
        <v>4</v>
      </c>
      <c r="J364" s="30" t="s">
        <v>85</v>
      </c>
      <c r="K364" s="30" t="s">
        <v>33</v>
      </c>
      <c r="L364" s="30" t="s">
        <v>868</v>
      </c>
      <c r="M364" s="30">
        <v>0.62</v>
      </c>
      <c r="N364" s="30" t="s">
        <v>8</v>
      </c>
      <c r="O364" s="30" t="s">
        <v>28</v>
      </c>
      <c r="P364" s="30" t="s">
        <v>163</v>
      </c>
      <c r="Q364" s="30" t="s">
        <v>877</v>
      </c>
      <c r="R364" s="30">
        <v>75104</v>
      </c>
      <c r="S364" s="32">
        <v>42035</v>
      </c>
      <c r="T364" s="32">
        <v>42037</v>
      </c>
      <c r="U364" s="53">
        <v>788.79</v>
      </c>
      <c r="V364" s="30">
        <v>10</v>
      </c>
      <c r="W364" s="30">
        <v>1634.67</v>
      </c>
      <c r="X364" s="30">
        <v>86075</v>
      </c>
      <c r="Y364" s="30" t="s">
        <v>3216</v>
      </c>
      <c r="Z364" s="30">
        <v>2496.1915503268669</v>
      </c>
    </row>
    <row r="365" spans="1:26" x14ac:dyDescent="0.2">
      <c r="A365" s="30">
        <v>911</v>
      </c>
      <c r="B365" s="30" t="s">
        <v>878</v>
      </c>
      <c r="C365" s="30" t="s">
        <v>46</v>
      </c>
      <c r="D365" s="30">
        <v>0.05</v>
      </c>
      <c r="E365" s="30">
        <v>7.64</v>
      </c>
      <c r="F365" s="30">
        <v>5.83</v>
      </c>
      <c r="G365" s="30" t="s">
        <v>14</v>
      </c>
      <c r="H365" s="30" t="s">
        <v>70</v>
      </c>
      <c r="I365" s="30" t="s">
        <v>24</v>
      </c>
      <c r="J365" s="30" t="s">
        <v>64</v>
      </c>
      <c r="K365" s="30" t="s">
        <v>26</v>
      </c>
      <c r="L365" s="30" t="s">
        <v>208</v>
      </c>
      <c r="M365" s="30">
        <v>0.36</v>
      </c>
      <c r="N365" s="30" t="s">
        <v>8</v>
      </c>
      <c r="O365" s="30" t="s">
        <v>87</v>
      </c>
      <c r="P365" s="30" t="s">
        <v>879</v>
      </c>
      <c r="Q365" s="30" t="s">
        <v>880</v>
      </c>
      <c r="R365" s="30">
        <v>26003</v>
      </c>
      <c r="S365" s="32">
        <v>42035</v>
      </c>
      <c r="T365" s="32">
        <v>42037</v>
      </c>
      <c r="U365" s="53">
        <v>-21.018000000000001</v>
      </c>
      <c r="V365" s="30">
        <v>2</v>
      </c>
      <c r="W365" s="30">
        <v>16.600000000000001</v>
      </c>
      <c r="X365" s="30">
        <v>90185</v>
      </c>
      <c r="Y365" s="30" t="s">
        <v>3218</v>
      </c>
      <c r="Z365" s="30">
        <v>267.735556134305</v>
      </c>
    </row>
    <row r="366" spans="1:26" x14ac:dyDescent="0.2">
      <c r="A366" s="30">
        <v>911</v>
      </c>
      <c r="B366" s="30" t="s">
        <v>878</v>
      </c>
      <c r="C366" s="30" t="s">
        <v>46</v>
      </c>
      <c r="D366" s="30">
        <v>0.04</v>
      </c>
      <c r="E366" s="30">
        <v>218.75</v>
      </c>
      <c r="F366" s="30">
        <v>69.64</v>
      </c>
      <c r="G366" s="30" t="s">
        <v>2</v>
      </c>
      <c r="H366" s="30" t="s">
        <v>70</v>
      </c>
      <c r="I366" s="30" t="s">
        <v>4</v>
      </c>
      <c r="J366" s="30" t="s">
        <v>5</v>
      </c>
      <c r="K366" s="30" t="s">
        <v>6</v>
      </c>
      <c r="L366" s="30" t="s">
        <v>850</v>
      </c>
      <c r="M366" s="30">
        <v>0.72</v>
      </c>
      <c r="N366" s="30" t="s">
        <v>8</v>
      </c>
      <c r="O366" s="30" t="s">
        <v>87</v>
      </c>
      <c r="P366" s="30" t="s">
        <v>879</v>
      </c>
      <c r="Q366" s="30" t="s">
        <v>880</v>
      </c>
      <c r="R366" s="30">
        <v>26003</v>
      </c>
      <c r="S366" s="32">
        <v>42035</v>
      </c>
      <c r="T366" s="32">
        <v>42036</v>
      </c>
      <c r="U366" s="53">
        <v>-655.52987499999995</v>
      </c>
      <c r="V366" s="30">
        <v>10</v>
      </c>
      <c r="W366" s="30">
        <v>2285.41</v>
      </c>
      <c r="X366" s="30">
        <v>90185</v>
      </c>
      <c r="Y366" s="30" t="s">
        <v>3218</v>
      </c>
      <c r="Z366" s="30">
        <v>2545.3573528758443</v>
      </c>
    </row>
    <row r="367" spans="1:26" x14ac:dyDescent="0.2">
      <c r="A367" s="30">
        <v>2137</v>
      </c>
      <c r="B367" s="30" t="s">
        <v>881</v>
      </c>
      <c r="C367" s="30" t="s">
        <v>46</v>
      </c>
      <c r="D367" s="30">
        <v>0</v>
      </c>
      <c r="E367" s="30">
        <v>6.98</v>
      </c>
      <c r="F367" s="30">
        <v>1.6</v>
      </c>
      <c r="G367" s="30" t="s">
        <v>14</v>
      </c>
      <c r="H367" s="30" t="s">
        <v>70</v>
      </c>
      <c r="I367" s="30" t="s">
        <v>24</v>
      </c>
      <c r="J367" s="30" t="s">
        <v>64</v>
      </c>
      <c r="K367" s="30" t="s">
        <v>26</v>
      </c>
      <c r="L367" s="30" t="s">
        <v>698</v>
      </c>
      <c r="M367" s="30">
        <v>0.38</v>
      </c>
      <c r="N367" s="30" t="s">
        <v>8</v>
      </c>
      <c r="O367" s="30" t="s">
        <v>9</v>
      </c>
      <c r="P367" s="30" t="s">
        <v>99</v>
      </c>
      <c r="Q367" s="30" t="s">
        <v>882</v>
      </c>
      <c r="R367" s="30">
        <v>33407</v>
      </c>
      <c r="S367" s="32">
        <v>42035</v>
      </c>
      <c r="T367" s="32">
        <v>42037</v>
      </c>
      <c r="U367" s="53">
        <v>-343.86799999999999</v>
      </c>
      <c r="V367" s="30">
        <v>9</v>
      </c>
      <c r="W367" s="30">
        <v>64.48</v>
      </c>
      <c r="X367" s="30">
        <v>86002</v>
      </c>
      <c r="Y367" s="30" t="s">
        <v>3215</v>
      </c>
      <c r="Z367" s="30">
        <v>-132.18785125335305</v>
      </c>
    </row>
    <row r="368" spans="1:26" x14ac:dyDescent="0.2">
      <c r="A368" s="30">
        <v>510</v>
      </c>
      <c r="B368" s="30" t="s">
        <v>437</v>
      </c>
      <c r="C368" s="30" t="s">
        <v>1</v>
      </c>
      <c r="D368" s="30">
        <v>0.03</v>
      </c>
      <c r="E368" s="30">
        <v>6.37</v>
      </c>
      <c r="F368" s="30">
        <v>5.19</v>
      </c>
      <c r="G368" s="30" t="s">
        <v>14</v>
      </c>
      <c r="H368" s="30" t="s">
        <v>70</v>
      </c>
      <c r="I368" s="30" t="s">
        <v>24</v>
      </c>
      <c r="J368" s="30" t="s">
        <v>48</v>
      </c>
      <c r="K368" s="30" t="s">
        <v>49</v>
      </c>
      <c r="L368" s="30" t="s">
        <v>883</v>
      </c>
      <c r="M368" s="30">
        <v>0.38</v>
      </c>
      <c r="N368" s="30" t="s">
        <v>8</v>
      </c>
      <c r="O368" s="30" t="s">
        <v>35</v>
      </c>
      <c r="P368" s="30" t="s">
        <v>66</v>
      </c>
      <c r="Q368" s="30" t="s">
        <v>439</v>
      </c>
      <c r="R368" s="30">
        <v>95336</v>
      </c>
      <c r="S368" s="32">
        <v>42036</v>
      </c>
      <c r="T368" s="32">
        <v>42037</v>
      </c>
      <c r="U368" s="53">
        <v>-29.092700000000001</v>
      </c>
      <c r="V368" s="30">
        <v>14</v>
      </c>
      <c r="W368" s="30">
        <v>89.79</v>
      </c>
      <c r="X368" s="30">
        <v>90059</v>
      </c>
      <c r="Y368" s="30" t="s">
        <v>3217</v>
      </c>
      <c r="Z368" s="30">
        <v>356.62100803491353</v>
      </c>
    </row>
    <row r="369" spans="1:26" x14ac:dyDescent="0.2">
      <c r="A369" s="30">
        <v>2122</v>
      </c>
      <c r="B369" s="30" t="s">
        <v>884</v>
      </c>
      <c r="C369" s="30" t="s">
        <v>1</v>
      </c>
      <c r="D369" s="30">
        <v>0.06</v>
      </c>
      <c r="E369" s="30">
        <v>80.97</v>
      </c>
      <c r="F369" s="30">
        <v>33.6</v>
      </c>
      <c r="G369" s="30" t="s">
        <v>2</v>
      </c>
      <c r="H369" s="30" t="s">
        <v>15</v>
      </c>
      <c r="I369" s="30" t="s">
        <v>16</v>
      </c>
      <c r="J369" s="30" t="s">
        <v>32</v>
      </c>
      <c r="K369" s="30" t="s">
        <v>33</v>
      </c>
      <c r="L369" s="30" t="s">
        <v>885</v>
      </c>
      <c r="M369" s="30">
        <v>0.37</v>
      </c>
      <c r="N369" s="30" t="s">
        <v>8</v>
      </c>
      <c r="O369" s="30" t="s">
        <v>9</v>
      </c>
      <c r="P369" s="30" t="s">
        <v>20</v>
      </c>
      <c r="Q369" s="30" t="s">
        <v>886</v>
      </c>
      <c r="R369" s="30">
        <v>72116</v>
      </c>
      <c r="S369" s="32">
        <v>42036</v>
      </c>
      <c r="T369" s="32">
        <v>42038</v>
      </c>
      <c r="U369" s="53">
        <v>-15.1844</v>
      </c>
      <c r="V369" s="30">
        <v>10</v>
      </c>
      <c r="W369" s="30">
        <v>799.76</v>
      </c>
      <c r="X369" s="30">
        <v>89664</v>
      </c>
      <c r="Y369" s="30" t="s">
        <v>3215</v>
      </c>
      <c r="Z369" s="30">
        <v>1529.1917993689419</v>
      </c>
    </row>
    <row r="370" spans="1:26" x14ac:dyDescent="0.2">
      <c r="A370" s="30">
        <v>1211</v>
      </c>
      <c r="B370" s="30" t="s">
        <v>887</v>
      </c>
      <c r="C370" s="30" t="s">
        <v>23</v>
      </c>
      <c r="D370" s="30">
        <v>0.01</v>
      </c>
      <c r="E370" s="30">
        <v>3.08</v>
      </c>
      <c r="F370" s="30">
        <v>0.5</v>
      </c>
      <c r="G370" s="30" t="s">
        <v>14</v>
      </c>
      <c r="H370" s="30" t="s">
        <v>70</v>
      </c>
      <c r="I370" s="30" t="s">
        <v>24</v>
      </c>
      <c r="J370" s="30" t="s">
        <v>128</v>
      </c>
      <c r="K370" s="30" t="s">
        <v>49</v>
      </c>
      <c r="L370" s="30" t="s">
        <v>888</v>
      </c>
      <c r="M370" s="30">
        <v>0.37</v>
      </c>
      <c r="N370" s="30" t="s">
        <v>8</v>
      </c>
      <c r="O370" s="30" t="s">
        <v>28</v>
      </c>
      <c r="P370" s="30" t="s">
        <v>29</v>
      </c>
      <c r="Q370" s="30" t="s">
        <v>889</v>
      </c>
      <c r="R370" s="30">
        <v>46806</v>
      </c>
      <c r="S370" s="32">
        <v>42036</v>
      </c>
      <c r="T370" s="32">
        <v>42041</v>
      </c>
      <c r="U370" s="53">
        <v>9.0045000000000002</v>
      </c>
      <c r="V370" s="30">
        <v>4</v>
      </c>
      <c r="W370" s="30">
        <v>13.05</v>
      </c>
      <c r="X370" s="30">
        <v>88598</v>
      </c>
      <c r="Y370" s="30" t="s">
        <v>3216</v>
      </c>
      <c r="Z370" s="30">
        <v>50.358885799537276</v>
      </c>
    </row>
    <row r="371" spans="1:26" x14ac:dyDescent="0.2">
      <c r="A371" s="30">
        <v>1949</v>
      </c>
      <c r="B371" s="30" t="s">
        <v>890</v>
      </c>
      <c r="C371" s="30" t="s">
        <v>23</v>
      </c>
      <c r="D371" s="30">
        <v>0.05</v>
      </c>
      <c r="E371" s="30">
        <v>424.21</v>
      </c>
      <c r="F371" s="30">
        <v>110.2</v>
      </c>
      <c r="G371" s="30" t="s">
        <v>2</v>
      </c>
      <c r="H371" s="30" t="s">
        <v>3</v>
      </c>
      <c r="I371" s="30" t="s">
        <v>4</v>
      </c>
      <c r="J371" s="30" t="s">
        <v>5</v>
      </c>
      <c r="K371" s="30" t="s">
        <v>6</v>
      </c>
      <c r="L371" s="30" t="s">
        <v>891</v>
      </c>
      <c r="M371" s="30">
        <v>0.67</v>
      </c>
      <c r="N371" s="30" t="s">
        <v>8</v>
      </c>
      <c r="O371" s="30" t="s">
        <v>35</v>
      </c>
      <c r="P371" s="30" t="s">
        <v>253</v>
      </c>
      <c r="Q371" s="30" t="s">
        <v>892</v>
      </c>
      <c r="R371" s="30">
        <v>59715</v>
      </c>
      <c r="S371" s="32">
        <v>42036</v>
      </c>
      <c r="T371" s="32">
        <v>42040</v>
      </c>
      <c r="U371" s="53">
        <v>-213.40280000000001</v>
      </c>
      <c r="V371" s="30">
        <v>12</v>
      </c>
      <c r="W371" s="30">
        <v>4935.22</v>
      </c>
      <c r="X371" s="30">
        <v>90415</v>
      </c>
      <c r="Y371" s="30" t="s">
        <v>3217</v>
      </c>
      <c r="Z371" s="30">
        <v>4584.4358793293341</v>
      </c>
    </row>
    <row r="372" spans="1:26" x14ac:dyDescent="0.2">
      <c r="A372" s="30">
        <v>2071</v>
      </c>
      <c r="B372" s="30" t="s">
        <v>893</v>
      </c>
      <c r="C372" s="30" t="s">
        <v>46</v>
      </c>
      <c r="D372" s="30">
        <v>0.03</v>
      </c>
      <c r="E372" s="30">
        <v>60.98</v>
      </c>
      <c r="F372" s="30">
        <v>1.99</v>
      </c>
      <c r="G372" s="30" t="s">
        <v>14</v>
      </c>
      <c r="H372" s="30" t="s">
        <v>70</v>
      </c>
      <c r="I372" s="30" t="s">
        <v>16</v>
      </c>
      <c r="J372" s="30" t="s">
        <v>17</v>
      </c>
      <c r="K372" s="30" t="s">
        <v>18</v>
      </c>
      <c r="L372" s="30" t="s">
        <v>894</v>
      </c>
      <c r="M372" s="30">
        <v>0.5</v>
      </c>
      <c r="N372" s="30" t="s">
        <v>8</v>
      </c>
      <c r="O372" s="30" t="s">
        <v>28</v>
      </c>
      <c r="P372" s="30" t="s">
        <v>265</v>
      </c>
      <c r="Q372" s="30" t="s">
        <v>895</v>
      </c>
      <c r="R372" s="30">
        <v>48336</v>
      </c>
      <c r="S372" s="32">
        <v>42036</v>
      </c>
      <c r="T372" s="32">
        <v>42036</v>
      </c>
      <c r="U372" s="53">
        <v>976.2672</v>
      </c>
      <c r="V372" s="30">
        <v>23</v>
      </c>
      <c r="W372" s="30">
        <v>1414.88</v>
      </c>
      <c r="X372" s="30">
        <v>88555</v>
      </c>
      <c r="Y372" s="30" t="s">
        <v>3216</v>
      </c>
      <c r="Z372" s="30">
        <v>1479.5522739631906</v>
      </c>
    </row>
    <row r="373" spans="1:26" x14ac:dyDescent="0.2">
      <c r="A373" s="30">
        <v>2071</v>
      </c>
      <c r="B373" s="30" t="s">
        <v>893</v>
      </c>
      <c r="C373" s="30" t="s">
        <v>46</v>
      </c>
      <c r="D373" s="30">
        <v>0.04</v>
      </c>
      <c r="E373" s="30">
        <v>3.08</v>
      </c>
      <c r="F373" s="30">
        <v>0.99</v>
      </c>
      <c r="G373" s="30" t="s">
        <v>14</v>
      </c>
      <c r="H373" s="30" t="s">
        <v>70</v>
      </c>
      <c r="I373" s="30" t="s">
        <v>24</v>
      </c>
      <c r="J373" s="30" t="s">
        <v>128</v>
      </c>
      <c r="K373" s="30" t="s">
        <v>49</v>
      </c>
      <c r="L373" s="30" t="s">
        <v>634</v>
      </c>
      <c r="M373" s="30">
        <v>0.37</v>
      </c>
      <c r="N373" s="30" t="s">
        <v>8</v>
      </c>
      <c r="O373" s="30" t="s">
        <v>28</v>
      </c>
      <c r="P373" s="30" t="s">
        <v>265</v>
      </c>
      <c r="Q373" s="30" t="s">
        <v>895</v>
      </c>
      <c r="R373" s="30">
        <v>48336</v>
      </c>
      <c r="S373" s="32">
        <v>42036</v>
      </c>
      <c r="T373" s="32">
        <v>42037</v>
      </c>
      <c r="U373" s="53">
        <v>23.204699999999999</v>
      </c>
      <c r="V373" s="30">
        <v>11</v>
      </c>
      <c r="W373" s="30">
        <v>33.630000000000003</v>
      </c>
      <c r="X373" s="30">
        <v>88555</v>
      </c>
      <c r="Y373" s="30" t="s">
        <v>3216</v>
      </c>
      <c r="Z373" s="30">
        <v>179.87925524573558</v>
      </c>
    </row>
    <row r="374" spans="1:26" x14ac:dyDescent="0.2">
      <c r="A374" s="30">
        <v>2072</v>
      </c>
      <c r="B374" s="30" t="s">
        <v>896</v>
      </c>
      <c r="C374" s="30" t="s">
        <v>46</v>
      </c>
      <c r="D374" s="30">
        <v>0</v>
      </c>
      <c r="E374" s="30">
        <v>10.31</v>
      </c>
      <c r="F374" s="30">
        <v>1.79</v>
      </c>
      <c r="G374" s="30" t="s">
        <v>14</v>
      </c>
      <c r="H374" s="30" t="s">
        <v>70</v>
      </c>
      <c r="I374" s="30" t="s">
        <v>24</v>
      </c>
      <c r="J374" s="30" t="s">
        <v>64</v>
      </c>
      <c r="K374" s="30" t="s">
        <v>26</v>
      </c>
      <c r="L374" s="30" t="s">
        <v>897</v>
      </c>
      <c r="M374" s="30">
        <v>0.38</v>
      </c>
      <c r="N374" s="30" t="s">
        <v>8</v>
      </c>
      <c r="O374" s="30" t="s">
        <v>28</v>
      </c>
      <c r="P374" s="30" t="s">
        <v>265</v>
      </c>
      <c r="Q374" s="30" t="s">
        <v>898</v>
      </c>
      <c r="R374" s="30">
        <v>48505</v>
      </c>
      <c r="S374" s="32">
        <v>42036</v>
      </c>
      <c r="T374" s="32">
        <v>42038</v>
      </c>
      <c r="U374" s="53">
        <v>167.46299999999999</v>
      </c>
      <c r="V374" s="30">
        <v>23</v>
      </c>
      <c r="W374" s="30">
        <v>242.7</v>
      </c>
      <c r="X374" s="30">
        <v>88555</v>
      </c>
      <c r="Y374" s="30" t="s">
        <v>3216</v>
      </c>
      <c r="Z374" s="30">
        <v>407.11319570784087</v>
      </c>
    </row>
    <row r="375" spans="1:26" x14ac:dyDescent="0.2">
      <c r="A375" s="30">
        <v>397</v>
      </c>
      <c r="B375" s="30" t="s">
        <v>899</v>
      </c>
      <c r="C375" s="30" t="s">
        <v>1</v>
      </c>
      <c r="D375" s="30">
        <v>0.1</v>
      </c>
      <c r="E375" s="30">
        <v>154.13</v>
      </c>
      <c r="F375" s="30">
        <v>69</v>
      </c>
      <c r="G375" s="30" t="s">
        <v>14</v>
      </c>
      <c r="H375" s="30" t="s">
        <v>70</v>
      </c>
      <c r="I375" s="30" t="s">
        <v>4</v>
      </c>
      <c r="J375" s="30" t="s">
        <v>5</v>
      </c>
      <c r="K375" s="30" t="s">
        <v>40</v>
      </c>
      <c r="L375" s="30" t="s">
        <v>900</v>
      </c>
      <c r="M375" s="30">
        <v>0.68</v>
      </c>
      <c r="N375" s="30" t="s">
        <v>8</v>
      </c>
      <c r="O375" s="30" t="s">
        <v>87</v>
      </c>
      <c r="P375" s="30" t="s">
        <v>293</v>
      </c>
      <c r="Q375" s="30" t="s">
        <v>901</v>
      </c>
      <c r="R375" s="30">
        <v>44221</v>
      </c>
      <c r="S375" s="32">
        <v>42037</v>
      </c>
      <c r="T375" s="32">
        <v>42038</v>
      </c>
      <c r="U375" s="53">
        <v>-372.48597100000001</v>
      </c>
      <c r="V375" s="30">
        <v>8</v>
      </c>
      <c r="W375" s="30">
        <v>1216.32</v>
      </c>
      <c r="X375" s="30">
        <v>89319</v>
      </c>
      <c r="Y375" s="30" t="s">
        <v>3218</v>
      </c>
      <c r="Z375" s="30">
        <v>2434.6985374382393</v>
      </c>
    </row>
    <row r="376" spans="1:26" x14ac:dyDescent="0.2">
      <c r="A376" s="30">
        <v>2555</v>
      </c>
      <c r="B376" s="30" t="s">
        <v>331</v>
      </c>
      <c r="C376" s="30" t="s">
        <v>1</v>
      </c>
      <c r="D376" s="30">
        <v>0</v>
      </c>
      <c r="E376" s="30">
        <v>12.97</v>
      </c>
      <c r="F376" s="30">
        <v>1.49</v>
      </c>
      <c r="G376" s="30" t="s">
        <v>14</v>
      </c>
      <c r="H376" s="30" t="s">
        <v>47</v>
      </c>
      <c r="I376" s="30" t="s">
        <v>24</v>
      </c>
      <c r="J376" s="30" t="s">
        <v>48</v>
      </c>
      <c r="K376" s="30" t="s">
        <v>49</v>
      </c>
      <c r="L376" s="30" t="s">
        <v>902</v>
      </c>
      <c r="M376" s="30">
        <v>0.35</v>
      </c>
      <c r="N376" s="30" t="s">
        <v>8</v>
      </c>
      <c r="O376" s="30" t="s">
        <v>28</v>
      </c>
      <c r="P376" s="30" t="s">
        <v>333</v>
      </c>
      <c r="Q376" s="30" t="s">
        <v>334</v>
      </c>
      <c r="R376" s="30">
        <v>53711</v>
      </c>
      <c r="S376" s="32">
        <v>42037</v>
      </c>
      <c r="T376" s="32">
        <v>42038</v>
      </c>
      <c r="U376" s="53">
        <v>180.23490000000001</v>
      </c>
      <c r="V376" s="30">
        <v>19</v>
      </c>
      <c r="W376" s="30">
        <v>261.20999999999998</v>
      </c>
      <c r="X376" s="30">
        <v>86529</v>
      </c>
      <c r="Y376" s="30" t="s">
        <v>3216</v>
      </c>
      <c r="Z376" s="30">
        <v>514.72000534554206</v>
      </c>
    </row>
    <row r="377" spans="1:26" x14ac:dyDescent="0.2">
      <c r="A377" s="30">
        <v>2555</v>
      </c>
      <c r="B377" s="30" t="s">
        <v>331</v>
      </c>
      <c r="C377" s="30" t="s">
        <v>1</v>
      </c>
      <c r="D377" s="30">
        <v>0.06</v>
      </c>
      <c r="E377" s="30">
        <v>4.91</v>
      </c>
      <c r="F377" s="30">
        <v>0.5</v>
      </c>
      <c r="G377" s="30" t="s">
        <v>14</v>
      </c>
      <c r="H377" s="30" t="s">
        <v>47</v>
      </c>
      <c r="I377" s="30" t="s">
        <v>24</v>
      </c>
      <c r="J377" s="30" t="s">
        <v>128</v>
      </c>
      <c r="K377" s="30" t="s">
        <v>49</v>
      </c>
      <c r="L377" s="30" t="s">
        <v>553</v>
      </c>
      <c r="M377" s="30">
        <v>0.36</v>
      </c>
      <c r="N377" s="30" t="s">
        <v>8</v>
      </c>
      <c r="O377" s="30" t="s">
        <v>28</v>
      </c>
      <c r="P377" s="30" t="s">
        <v>333</v>
      </c>
      <c r="Q377" s="30" t="s">
        <v>334</v>
      </c>
      <c r="R377" s="30">
        <v>53711</v>
      </c>
      <c r="S377" s="32">
        <v>42037</v>
      </c>
      <c r="T377" s="32">
        <v>42037</v>
      </c>
      <c r="U377" s="53">
        <v>29.525099999999998</v>
      </c>
      <c r="V377" s="30">
        <v>9</v>
      </c>
      <c r="W377" s="30">
        <v>42.79</v>
      </c>
      <c r="X377" s="30">
        <v>86529</v>
      </c>
      <c r="Y377" s="30" t="s">
        <v>3216</v>
      </c>
      <c r="Z377" s="30">
        <v>276.43445075259592</v>
      </c>
    </row>
    <row r="378" spans="1:26" x14ac:dyDescent="0.2">
      <c r="A378" s="30">
        <v>68</v>
      </c>
      <c r="B378" s="30" t="s">
        <v>84</v>
      </c>
      <c r="C378" s="30" t="s">
        <v>13</v>
      </c>
      <c r="D378" s="30">
        <v>0.09</v>
      </c>
      <c r="E378" s="30">
        <v>122.99</v>
      </c>
      <c r="F378" s="30">
        <v>70.2</v>
      </c>
      <c r="G378" s="30" t="s">
        <v>2</v>
      </c>
      <c r="H378" s="30" t="s">
        <v>70</v>
      </c>
      <c r="I378" s="30" t="s">
        <v>4</v>
      </c>
      <c r="J378" s="30" t="s">
        <v>85</v>
      </c>
      <c r="K378" s="30" t="s">
        <v>33</v>
      </c>
      <c r="L378" s="30" t="s">
        <v>780</v>
      </c>
      <c r="M378" s="30">
        <v>0.74</v>
      </c>
      <c r="N378" s="30" t="s">
        <v>8</v>
      </c>
      <c r="O378" s="30" t="s">
        <v>87</v>
      </c>
      <c r="P378" s="30" t="s">
        <v>88</v>
      </c>
      <c r="Q378" s="30" t="s">
        <v>89</v>
      </c>
      <c r="R378" s="30">
        <v>10177</v>
      </c>
      <c r="S378" s="32">
        <v>42037</v>
      </c>
      <c r="T378" s="32">
        <v>42039</v>
      </c>
      <c r="U378" s="53">
        <v>-2426.5500000000002</v>
      </c>
      <c r="V378" s="30">
        <v>49</v>
      </c>
      <c r="W378" s="30">
        <v>5718.85</v>
      </c>
      <c r="X378" s="30">
        <v>55713</v>
      </c>
      <c r="Y378" s="30" t="s">
        <v>3218</v>
      </c>
      <c r="Z378" s="30">
        <v>227.29638662085679</v>
      </c>
    </row>
    <row r="379" spans="1:26" x14ac:dyDescent="0.2">
      <c r="A379" s="30">
        <v>70</v>
      </c>
      <c r="B379" s="30" t="s">
        <v>903</v>
      </c>
      <c r="C379" s="30" t="s">
        <v>13</v>
      </c>
      <c r="D379" s="30">
        <v>0.09</v>
      </c>
      <c r="E379" s="30">
        <v>122.99</v>
      </c>
      <c r="F379" s="30">
        <v>70.2</v>
      </c>
      <c r="G379" s="30" t="s">
        <v>2</v>
      </c>
      <c r="H379" s="30" t="s">
        <v>70</v>
      </c>
      <c r="I379" s="30" t="s">
        <v>4</v>
      </c>
      <c r="J379" s="30" t="s">
        <v>85</v>
      </c>
      <c r="K379" s="30" t="s">
        <v>33</v>
      </c>
      <c r="L379" s="30" t="s">
        <v>780</v>
      </c>
      <c r="M379" s="30">
        <v>0.74</v>
      </c>
      <c r="N379" s="30" t="s">
        <v>8</v>
      </c>
      <c r="O379" s="30" t="s">
        <v>87</v>
      </c>
      <c r="P379" s="30" t="s">
        <v>609</v>
      </c>
      <c r="Q379" s="30" t="s">
        <v>904</v>
      </c>
      <c r="R379" s="30">
        <v>5401</v>
      </c>
      <c r="S379" s="32">
        <v>42037</v>
      </c>
      <c r="T379" s="32">
        <v>42039</v>
      </c>
      <c r="U379" s="53">
        <v>-2426.5500000000002</v>
      </c>
      <c r="V379" s="30">
        <v>12</v>
      </c>
      <c r="W379" s="30">
        <v>1400.53</v>
      </c>
      <c r="X379" s="30">
        <v>87947</v>
      </c>
      <c r="Y379" s="30" t="s">
        <v>3218</v>
      </c>
      <c r="Z379" s="30">
        <v>227.29638662085679</v>
      </c>
    </row>
    <row r="380" spans="1:26" x14ac:dyDescent="0.2">
      <c r="A380" s="30">
        <v>894</v>
      </c>
      <c r="B380" s="30" t="s">
        <v>348</v>
      </c>
      <c r="C380" s="30" t="s">
        <v>23</v>
      </c>
      <c r="D380" s="30">
        <v>0.02</v>
      </c>
      <c r="E380" s="30">
        <v>1.1399999999999999</v>
      </c>
      <c r="F380" s="30">
        <v>0.7</v>
      </c>
      <c r="G380" s="30" t="s">
        <v>14</v>
      </c>
      <c r="H380" s="30" t="s">
        <v>70</v>
      </c>
      <c r="I380" s="30" t="s">
        <v>24</v>
      </c>
      <c r="J380" s="30" t="s">
        <v>152</v>
      </c>
      <c r="K380" s="30" t="s">
        <v>26</v>
      </c>
      <c r="L380" s="30" t="s">
        <v>800</v>
      </c>
      <c r="M380" s="30">
        <v>0.38</v>
      </c>
      <c r="N380" s="30" t="s">
        <v>8</v>
      </c>
      <c r="O380" s="30" t="s">
        <v>87</v>
      </c>
      <c r="P380" s="30" t="s">
        <v>350</v>
      </c>
      <c r="Q380" s="30" t="s">
        <v>42</v>
      </c>
      <c r="R380" s="30">
        <v>20024</v>
      </c>
      <c r="S380" s="32">
        <v>42037</v>
      </c>
      <c r="T380" s="32">
        <v>42037</v>
      </c>
      <c r="U380" s="53">
        <v>-0.49</v>
      </c>
      <c r="V380" s="30">
        <v>38</v>
      </c>
      <c r="W380" s="30">
        <v>44.85</v>
      </c>
      <c r="X380" s="30">
        <v>38529</v>
      </c>
      <c r="Y380" s="30" t="s">
        <v>3218</v>
      </c>
      <c r="Z380" s="30">
        <v>41.789231497333347</v>
      </c>
    </row>
    <row r="381" spans="1:26" x14ac:dyDescent="0.2">
      <c r="A381" s="30">
        <v>2498</v>
      </c>
      <c r="B381" s="30" t="s">
        <v>905</v>
      </c>
      <c r="C381" s="30" t="s">
        <v>92</v>
      </c>
      <c r="D381" s="30">
        <v>0.09</v>
      </c>
      <c r="E381" s="30">
        <v>6.28</v>
      </c>
      <c r="F381" s="30">
        <v>5.41</v>
      </c>
      <c r="G381" s="30" t="s">
        <v>14</v>
      </c>
      <c r="H381" s="30" t="s">
        <v>3</v>
      </c>
      <c r="I381" s="30" t="s">
        <v>4</v>
      </c>
      <c r="J381" s="30" t="s">
        <v>102</v>
      </c>
      <c r="K381" s="30" t="s">
        <v>49</v>
      </c>
      <c r="L381" s="30" t="s">
        <v>906</v>
      </c>
      <c r="M381" s="30">
        <v>0.53</v>
      </c>
      <c r="N381" s="30" t="s">
        <v>8</v>
      </c>
      <c r="O381" s="30" t="s">
        <v>35</v>
      </c>
      <c r="P381" s="30" t="s">
        <v>66</v>
      </c>
      <c r="Q381" s="30" t="s">
        <v>866</v>
      </c>
      <c r="R381" s="30">
        <v>92024</v>
      </c>
      <c r="S381" s="32">
        <v>42037</v>
      </c>
      <c r="T381" s="32">
        <v>42039</v>
      </c>
      <c r="U381" s="53">
        <v>-61.59</v>
      </c>
      <c r="V381" s="30">
        <v>56</v>
      </c>
      <c r="W381" s="30">
        <v>355.4</v>
      </c>
      <c r="X381" s="30">
        <v>54567</v>
      </c>
      <c r="Y381" s="30" t="s">
        <v>3217</v>
      </c>
      <c r="Z381" s="30">
        <v>127.88415189625691</v>
      </c>
    </row>
    <row r="382" spans="1:26" x14ac:dyDescent="0.2">
      <c r="A382" s="30">
        <v>2500</v>
      </c>
      <c r="B382" s="30" t="s">
        <v>907</v>
      </c>
      <c r="C382" s="30" t="s">
        <v>92</v>
      </c>
      <c r="D382" s="30">
        <v>0.09</v>
      </c>
      <c r="E382" s="30">
        <v>6.28</v>
      </c>
      <c r="F382" s="30">
        <v>5.41</v>
      </c>
      <c r="G382" s="30" t="s">
        <v>14</v>
      </c>
      <c r="H382" s="30" t="s">
        <v>3</v>
      </c>
      <c r="I382" s="30" t="s">
        <v>4</v>
      </c>
      <c r="J382" s="30" t="s">
        <v>102</v>
      </c>
      <c r="K382" s="30" t="s">
        <v>49</v>
      </c>
      <c r="L382" s="30" t="s">
        <v>906</v>
      </c>
      <c r="M382" s="30">
        <v>0.53</v>
      </c>
      <c r="N382" s="30" t="s">
        <v>8</v>
      </c>
      <c r="O382" s="30" t="s">
        <v>28</v>
      </c>
      <c r="P382" s="30" t="s">
        <v>79</v>
      </c>
      <c r="Q382" s="30" t="s">
        <v>908</v>
      </c>
      <c r="R382" s="30">
        <v>60102</v>
      </c>
      <c r="S382" s="32">
        <v>42037</v>
      </c>
      <c r="T382" s="32">
        <v>42039</v>
      </c>
      <c r="U382" s="53">
        <v>-32.026800000000001</v>
      </c>
      <c r="V382" s="30">
        <v>14</v>
      </c>
      <c r="W382" s="30">
        <v>88.85</v>
      </c>
      <c r="X382" s="30">
        <v>88320</v>
      </c>
      <c r="Y382" s="30" t="s">
        <v>3216</v>
      </c>
      <c r="Z382" s="30">
        <v>158.1576291321912</v>
      </c>
    </row>
    <row r="383" spans="1:26" x14ac:dyDescent="0.2">
      <c r="A383" s="30">
        <v>84</v>
      </c>
      <c r="B383" s="30" t="s">
        <v>909</v>
      </c>
      <c r="C383" s="30" t="s">
        <v>46</v>
      </c>
      <c r="D383" s="30">
        <v>0</v>
      </c>
      <c r="E383" s="30">
        <v>8.09</v>
      </c>
      <c r="F383" s="30">
        <v>7.96</v>
      </c>
      <c r="G383" s="30" t="s">
        <v>14</v>
      </c>
      <c r="H383" s="30" t="s">
        <v>15</v>
      </c>
      <c r="I383" s="30" t="s">
        <v>4</v>
      </c>
      <c r="J383" s="30" t="s">
        <v>102</v>
      </c>
      <c r="K383" s="30" t="s">
        <v>49</v>
      </c>
      <c r="L383" s="30" t="s">
        <v>498</v>
      </c>
      <c r="M383" s="30">
        <v>0.49</v>
      </c>
      <c r="N383" s="30" t="s">
        <v>8</v>
      </c>
      <c r="O383" s="30" t="s">
        <v>87</v>
      </c>
      <c r="P383" s="30" t="s">
        <v>293</v>
      </c>
      <c r="Q383" s="30" t="s">
        <v>910</v>
      </c>
      <c r="R383" s="30">
        <v>45231</v>
      </c>
      <c r="S383" s="32">
        <v>42037</v>
      </c>
      <c r="T383" s="32">
        <v>42038</v>
      </c>
      <c r="U383" s="53">
        <v>-144.56</v>
      </c>
      <c r="V383" s="30">
        <v>11</v>
      </c>
      <c r="W383" s="30">
        <v>90.98</v>
      </c>
      <c r="X383" s="30">
        <v>87364</v>
      </c>
      <c r="Y383" s="30" t="s">
        <v>3218</v>
      </c>
      <c r="Z383" s="30">
        <v>313.66721150807552</v>
      </c>
    </row>
    <row r="384" spans="1:26" x14ac:dyDescent="0.2">
      <c r="A384" s="30">
        <v>1412</v>
      </c>
      <c r="B384" s="30" t="s">
        <v>911</v>
      </c>
      <c r="C384" s="30" t="s">
        <v>46</v>
      </c>
      <c r="D384" s="30">
        <v>0.08</v>
      </c>
      <c r="E384" s="30">
        <v>3.38</v>
      </c>
      <c r="F384" s="30">
        <v>0.85</v>
      </c>
      <c r="G384" s="30" t="s">
        <v>14</v>
      </c>
      <c r="H384" s="30" t="s">
        <v>70</v>
      </c>
      <c r="I384" s="30" t="s">
        <v>24</v>
      </c>
      <c r="J384" s="30" t="s">
        <v>25</v>
      </c>
      <c r="K384" s="30" t="s">
        <v>26</v>
      </c>
      <c r="L384" s="30" t="s">
        <v>912</v>
      </c>
      <c r="M384" s="30">
        <v>0.48</v>
      </c>
      <c r="N384" s="30" t="s">
        <v>8</v>
      </c>
      <c r="O384" s="30" t="s">
        <v>35</v>
      </c>
      <c r="P384" s="30" t="s">
        <v>66</v>
      </c>
      <c r="Q384" s="30" t="s">
        <v>913</v>
      </c>
      <c r="R384" s="30">
        <v>94043</v>
      </c>
      <c r="S384" s="32">
        <v>42037</v>
      </c>
      <c r="T384" s="32">
        <v>42039</v>
      </c>
      <c r="U384" s="53">
        <v>20.453600000000002</v>
      </c>
      <c r="V384" s="30">
        <v>12</v>
      </c>
      <c r="W384" s="30">
        <v>38.81</v>
      </c>
      <c r="X384" s="30">
        <v>87087</v>
      </c>
      <c r="Y384" s="30" t="s">
        <v>3217</v>
      </c>
      <c r="Z384" s="30">
        <v>239.12917120144013</v>
      </c>
    </row>
    <row r="385" spans="1:26" x14ac:dyDescent="0.2">
      <c r="A385" s="30">
        <v>1413</v>
      </c>
      <c r="B385" s="30" t="s">
        <v>914</v>
      </c>
      <c r="C385" s="30" t="s">
        <v>46</v>
      </c>
      <c r="D385" s="30">
        <v>0.02</v>
      </c>
      <c r="E385" s="30">
        <v>16.48</v>
      </c>
      <c r="F385" s="30">
        <v>1.99</v>
      </c>
      <c r="G385" s="30" t="s">
        <v>63</v>
      </c>
      <c r="H385" s="30" t="s">
        <v>70</v>
      </c>
      <c r="I385" s="30" t="s">
        <v>16</v>
      </c>
      <c r="J385" s="30" t="s">
        <v>17</v>
      </c>
      <c r="K385" s="30" t="s">
        <v>18</v>
      </c>
      <c r="L385" s="30" t="s">
        <v>577</v>
      </c>
      <c r="M385" s="30">
        <v>0.42</v>
      </c>
      <c r="N385" s="30" t="s">
        <v>8</v>
      </c>
      <c r="O385" s="30" t="s">
        <v>87</v>
      </c>
      <c r="P385" s="30" t="s">
        <v>379</v>
      </c>
      <c r="Q385" s="30" t="s">
        <v>764</v>
      </c>
      <c r="R385" s="30">
        <v>2113</v>
      </c>
      <c r="S385" s="32">
        <v>42037</v>
      </c>
      <c r="T385" s="32">
        <v>42039</v>
      </c>
      <c r="U385" s="53">
        <v>69.61</v>
      </c>
      <c r="V385" s="30">
        <v>27</v>
      </c>
      <c r="W385" s="30">
        <v>484.56</v>
      </c>
      <c r="X385" s="30">
        <v>45539</v>
      </c>
      <c r="Y385" s="30" t="s">
        <v>3218</v>
      </c>
      <c r="Z385" s="30">
        <v>269.5834597736702</v>
      </c>
    </row>
    <row r="386" spans="1:26" x14ac:dyDescent="0.2">
      <c r="A386" s="30">
        <v>3196</v>
      </c>
      <c r="B386" s="30" t="s">
        <v>915</v>
      </c>
      <c r="C386" s="30" t="s">
        <v>46</v>
      </c>
      <c r="D386" s="30">
        <v>0.03</v>
      </c>
      <c r="E386" s="30">
        <v>200.97</v>
      </c>
      <c r="F386" s="30">
        <v>15.59</v>
      </c>
      <c r="G386" s="30" t="s">
        <v>2</v>
      </c>
      <c r="H386" s="30" t="s">
        <v>47</v>
      </c>
      <c r="I386" s="30" t="s">
        <v>16</v>
      </c>
      <c r="J386" s="30" t="s">
        <v>32</v>
      </c>
      <c r="K386" s="30" t="s">
        <v>33</v>
      </c>
      <c r="L386" s="30" t="s">
        <v>916</v>
      </c>
      <c r="M386" s="30">
        <v>0.36</v>
      </c>
      <c r="N386" s="30" t="s">
        <v>8</v>
      </c>
      <c r="O386" s="30" t="s">
        <v>35</v>
      </c>
      <c r="P386" s="30" t="s">
        <v>66</v>
      </c>
      <c r="Q386" s="30" t="s">
        <v>917</v>
      </c>
      <c r="R386" s="30">
        <v>94109</v>
      </c>
      <c r="S386" s="32">
        <v>42037</v>
      </c>
      <c r="T386" s="32">
        <v>42038</v>
      </c>
      <c r="U386" s="53">
        <v>1951.3</v>
      </c>
      <c r="V386" s="30">
        <v>43</v>
      </c>
      <c r="W386" s="30">
        <v>8717.75</v>
      </c>
      <c r="X386" s="30">
        <v>24294</v>
      </c>
      <c r="Y386" s="30" t="s">
        <v>3217</v>
      </c>
      <c r="Z386" s="30">
        <v>3403.0250500149855</v>
      </c>
    </row>
    <row r="387" spans="1:26" x14ac:dyDescent="0.2">
      <c r="A387" s="30">
        <v>3197</v>
      </c>
      <c r="B387" s="30" t="s">
        <v>918</v>
      </c>
      <c r="C387" s="30" t="s">
        <v>46</v>
      </c>
      <c r="D387" s="30">
        <v>0.03</v>
      </c>
      <c r="E387" s="30">
        <v>200.97</v>
      </c>
      <c r="F387" s="30">
        <v>15.59</v>
      </c>
      <c r="G387" s="30" t="s">
        <v>2</v>
      </c>
      <c r="H387" s="30" t="s">
        <v>47</v>
      </c>
      <c r="I387" s="30" t="s">
        <v>16</v>
      </c>
      <c r="J387" s="30" t="s">
        <v>32</v>
      </c>
      <c r="K387" s="30" t="s">
        <v>33</v>
      </c>
      <c r="L387" s="30" t="s">
        <v>916</v>
      </c>
      <c r="M387" s="30">
        <v>0.36</v>
      </c>
      <c r="N387" s="30" t="s">
        <v>8</v>
      </c>
      <c r="O387" s="30" t="s">
        <v>28</v>
      </c>
      <c r="P387" s="30" t="s">
        <v>79</v>
      </c>
      <c r="Q387" s="30" t="s">
        <v>919</v>
      </c>
      <c r="R387" s="30">
        <v>60062</v>
      </c>
      <c r="S387" s="32">
        <v>42037</v>
      </c>
      <c r="T387" s="32">
        <v>42038</v>
      </c>
      <c r="U387" s="53">
        <v>1538.7828</v>
      </c>
      <c r="V387" s="30">
        <v>11</v>
      </c>
      <c r="W387" s="30">
        <v>2230.12</v>
      </c>
      <c r="X387" s="30">
        <v>90850</v>
      </c>
      <c r="Y387" s="30" t="s">
        <v>3216</v>
      </c>
      <c r="Z387" s="30">
        <v>2980.5968262898355</v>
      </c>
    </row>
    <row r="388" spans="1:26" x14ac:dyDescent="0.2">
      <c r="A388" s="30">
        <v>2486</v>
      </c>
      <c r="B388" s="30" t="s">
        <v>920</v>
      </c>
      <c r="C388" s="30" t="s">
        <v>23</v>
      </c>
      <c r="D388" s="30">
        <v>0</v>
      </c>
      <c r="E388" s="30">
        <v>180.98</v>
      </c>
      <c r="F388" s="30">
        <v>30</v>
      </c>
      <c r="G388" s="30" t="s">
        <v>2</v>
      </c>
      <c r="H388" s="30" t="s">
        <v>3</v>
      </c>
      <c r="I388" s="30" t="s">
        <v>4</v>
      </c>
      <c r="J388" s="30" t="s">
        <v>85</v>
      </c>
      <c r="K388" s="30" t="s">
        <v>33</v>
      </c>
      <c r="L388" s="30" t="s">
        <v>921</v>
      </c>
      <c r="M388" s="30">
        <v>0.69</v>
      </c>
      <c r="N388" s="30" t="s">
        <v>8</v>
      </c>
      <c r="O388" s="30" t="s">
        <v>9</v>
      </c>
      <c r="P388" s="30" t="s">
        <v>51</v>
      </c>
      <c r="Q388" s="30" t="s">
        <v>922</v>
      </c>
      <c r="R388" s="30">
        <v>30458</v>
      </c>
      <c r="S388" s="32">
        <v>42038</v>
      </c>
      <c r="T388" s="32">
        <v>42040</v>
      </c>
      <c r="U388" s="53">
        <v>9.2040000000000006</v>
      </c>
      <c r="V388" s="30">
        <v>11</v>
      </c>
      <c r="W388" s="30">
        <v>2084.16</v>
      </c>
      <c r="X388" s="30">
        <v>91416</v>
      </c>
      <c r="Y388" s="30" t="s">
        <v>3215</v>
      </c>
      <c r="Z388" s="30">
        <v>1883.2988147935689</v>
      </c>
    </row>
    <row r="389" spans="1:26" x14ac:dyDescent="0.2">
      <c r="A389" s="30">
        <v>3053</v>
      </c>
      <c r="B389" s="30" t="s">
        <v>923</v>
      </c>
      <c r="C389" s="30" t="s">
        <v>92</v>
      </c>
      <c r="D389" s="30">
        <v>0.06</v>
      </c>
      <c r="E389" s="30">
        <v>125.99</v>
      </c>
      <c r="F389" s="30">
        <v>2.5</v>
      </c>
      <c r="G389" s="30" t="s">
        <v>14</v>
      </c>
      <c r="H389" s="30" t="s">
        <v>70</v>
      </c>
      <c r="I389" s="30" t="s">
        <v>16</v>
      </c>
      <c r="J389" s="30" t="s">
        <v>111</v>
      </c>
      <c r="K389" s="30" t="s">
        <v>49</v>
      </c>
      <c r="L389" s="30" t="s">
        <v>924</v>
      </c>
      <c r="M389" s="30">
        <v>0.6</v>
      </c>
      <c r="N389" s="30" t="s">
        <v>8</v>
      </c>
      <c r="O389" s="30" t="s">
        <v>9</v>
      </c>
      <c r="P389" s="30" t="s">
        <v>364</v>
      </c>
      <c r="Q389" s="30" t="s">
        <v>925</v>
      </c>
      <c r="R389" s="30">
        <v>42071</v>
      </c>
      <c r="S389" s="32">
        <v>42038</v>
      </c>
      <c r="T389" s="32">
        <v>42040</v>
      </c>
      <c r="U389" s="53">
        <v>402.06599999999997</v>
      </c>
      <c r="V389" s="30">
        <v>11</v>
      </c>
      <c r="W389" s="30">
        <v>1173.76</v>
      </c>
      <c r="X389" s="30">
        <v>86662</v>
      </c>
      <c r="Y389" s="30" t="s">
        <v>3215</v>
      </c>
      <c r="Z389" s="30">
        <v>984.36641283603717</v>
      </c>
    </row>
    <row r="390" spans="1:26" x14ac:dyDescent="0.2">
      <c r="A390" s="30">
        <v>603</v>
      </c>
      <c r="B390" s="30" t="s">
        <v>926</v>
      </c>
      <c r="C390" s="30" t="s">
        <v>46</v>
      </c>
      <c r="D390" s="30">
        <v>0.02</v>
      </c>
      <c r="E390" s="30">
        <v>35.99</v>
      </c>
      <c r="F390" s="30">
        <v>5</v>
      </c>
      <c r="G390" s="30" t="s">
        <v>14</v>
      </c>
      <c r="H390" s="30" t="s">
        <v>47</v>
      </c>
      <c r="I390" s="30" t="s">
        <v>16</v>
      </c>
      <c r="J390" s="30" t="s">
        <v>111</v>
      </c>
      <c r="K390" s="30" t="s">
        <v>49</v>
      </c>
      <c r="L390" s="30" t="s">
        <v>927</v>
      </c>
      <c r="M390" s="30">
        <v>0.85</v>
      </c>
      <c r="N390" s="30" t="s">
        <v>8</v>
      </c>
      <c r="O390" s="30" t="s">
        <v>35</v>
      </c>
      <c r="P390" s="30" t="s">
        <v>36</v>
      </c>
      <c r="Q390" s="30" t="s">
        <v>928</v>
      </c>
      <c r="R390" s="30">
        <v>81001</v>
      </c>
      <c r="S390" s="32">
        <v>42038</v>
      </c>
      <c r="T390" s="32">
        <v>42040</v>
      </c>
      <c r="U390" s="53">
        <v>-120.934</v>
      </c>
      <c r="V390" s="30">
        <v>7</v>
      </c>
      <c r="W390" s="30">
        <v>227.79</v>
      </c>
      <c r="X390" s="30">
        <v>87020</v>
      </c>
      <c r="Y390" s="30" t="s">
        <v>3217</v>
      </c>
      <c r="Z390" s="30">
        <v>688.84825159789773</v>
      </c>
    </row>
    <row r="391" spans="1:26" x14ac:dyDescent="0.2">
      <c r="A391" s="30">
        <v>3151</v>
      </c>
      <c r="B391" s="30" t="s">
        <v>929</v>
      </c>
      <c r="C391" s="30" t="s">
        <v>1</v>
      </c>
      <c r="D391" s="30">
        <v>0.01</v>
      </c>
      <c r="E391" s="30">
        <v>3174.835</v>
      </c>
      <c r="F391" s="30">
        <v>8.73</v>
      </c>
      <c r="G391" s="30" t="s">
        <v>2</v>
      </c>
      <c r="H391" s="30" t="s">
        <v>70</v>
      </c>
      <c r="I391" s="30" t="s">
        <v>16</v>
      </c>
      <c r="J391" s="30" t="s">
        <v>32</v>
      </c>
      <c r="K391" s="30" t="s">
        <v>6</v>
      </c>
      <c r="L391" s="30" t="s">
        <v>817</v>
      </c>
      <c r="M391" s="30">
        <v>0.56999999999999995</v>
      </c>
      <c r="N391" s="30" t="s">
        <v>8</v>
      </c>
      <c r="O391" s="30" t="s">
        <v>35</v>
      </c>
      <c r="P391" s="30" t="s">
        <v>66</v>
      </c>
      <c r="Q391" s="30" t="s">
        <v>930</v>
      </c>
      <c r="R391" s="30">
        <v>92277</v>
      </c>
      <c r="S391" s="32">
        <v>42039</v>
      </c>
      <c r="T391" s="32">
        <v>42040</v>
      </c>
      <c r="U391" s="53">
        <v>-4075.9339920000002</v>
      </c>
      <c r="V391" s="30">
        <v>1</v>
      </c>
      <c r="W391" s="30">
        <v>3501.79</v>
      </c>
      <c r="X391" s="30">
        <v>88544</v>
      </c>
      <c r="Y391" s="30" t="s">
        <v>3217</v>
      </c>
      <c r="Z391" s="30">
        <v>7630.8300754334923</v>
      </c>
    </row>
    <row r="392" spans="1:26" x14ac:dyDescent="0.2">
      <c r="A392" s="30">
        <v>3151</v>
      </c>
      <c r="B392" s="30" t="s">
        <v>929</v>
      </c>
      <c r="C392" s="30" t="s">
        <v>1</v>
      </c>
      <c r="D392" s="30">
        <v>0.06</v>
      </c>
      <c r="E392" s="30">
        <v>15.73</v>
      </c>
      <c r="F392" s="30">
        <v>7.42</v>
      </c>
      <c r="G392" s="30" t="s">
        <v>14</v>
      </c>
      <c r="H392" s="30" t="s">
        <v>70</v>
      </c>
      <c r="I392" s="30" t="s">
        <v>24</v>
      </c>
      <c r="J392" s="30" t="s">
        <v>544</v>
      </c>
      <c r="K392" s="30" t="s">
        <v>18</v>
      </c>
      <c r="L392" s="30" t="s">
        <v>931</v>
      </c>
      <c r="M392" s="30">
        <v>0.56000000000000005</v>
      </c>
      <c r="N392" s="30" t="s">
        <v>8</v>
      </c>
      <c r="O392" s="30" t="s">
        <v>35</v>
      </c>
      <c r="P392" s="30" t="s">
        <v>66</v>
      </c>
      <c r="Q392" s="30" t="s">
        <v>930</v>
      </c>
      <c r="R392" s="30">
        <v>92277</v>
      </c>
      <c r="S392" s="32">
        <v>42039</v>
      </c>
      <c r="T392" s="32">
        <v>42040</v>
      </c>
      <c r="U392" s="53">
        <v>-18.558800000000002</v>
      </c>
      <c r="V392" s="30">
        <v>4</v>
      </c>
      <c r="W392" s="30">
        <v>63.04</v>
      </c>
      <c r="X392" s="30">
        <v>88544</v>
      </c>
      <c r="Y392" s="30" t="s">
        <v>3217</v>
      </c>
      <c r="Z392" s="30">
        <v>588.15818404974232</v>
      </c>
    </row>
    <row r="393" spans="1:26" x14ac:dyDescent="0.2">
      <c r="A393" s="30">
        <v>3351</v>
      </c>
      <c r="B393" s="30" t="s">
        <v>932</v>
      </c>
      <c r="C393" s="30" t="s">
        <v>1</v>
      </c>
      <c r="D393" s="30">
        <v>0.1</v>
      </c>
      <c r="E393" s="30">
        <v>10.89</v>
      </c>
      <c r="F393" s="30">
        <v>4.5</v>
      </c>
      <c r="G393" s="30" t="s">
        <v>14</v>
      </c>
      <c r="H393" s="30" t="s">
        <v>3</v>
      </c>
      <c r="I393" s="30" t="s">
        <v>24</v>
      </c>
      <c r="J393" s="30" t="s">
        <v>71</v>
      </c>
      <c r="K393" s="30" t="s">
        <v>49</v>
      </c>
      <c r="L393" s="30" t="s">
        <v>749</v>
      </c>
      <c r="M393" s="30">
        <v>0.59</v>
      </c>
      <c r="N393" s="30" t="s">
        <v>8</v>
      </c>
      <c r="O393" s="30" t="s">
        <v>35</v>
      </c>
      <c r="P393" s="30" t="s">
        <v>42</v>
      </c>
      <c r="Q393" s="30" t="s">
        <v>933</v>
      </c>
      <c r="R393" s="30">
        <v>99301</v>
      </c>
      <c r="S393" s="32">
        <v>42039</v>
      </c>
      <c r="T393" s="32">
        <v>42041</v>
      </c>
      <c r="U393" s="53">
        <v>-19.2972</v>
      </c>
      <c r="V393" s="30">
        <v>17</v>
      </c>
      <c r="W393" s="30">
        <v>178.68</v>
      </c>
      <c r="X393" s="30">
        <v>91297</v>
      </c>
      <c r="Y393" s="30" t="s">
        <v>3217</v>
      </c>
      <c r="Z393" s="30">
        <v>480.99594942349864</v>
      </c>
    </row>
    <row r="394" spans="1:26" x14ac:dyDescent="0.2">
      <c r="A394" s="30">
        <v>960</v>
      </c>
      <c r="B394" s="30" t="s">
        <v>934</v>
      </c>
      <c r="C394" s="30" t="s">
        <v>23</v>
      </c>
      <c r="D394" s="30">
        <v>0.03</v>
      </c>
      <c r="E394" s="30">
        <v>2.94</v>
      </c>
      <c r="F394" s="30">
        <v>0.96</v>
      </c>
      <c r="G394" s="30" t="s">
        <v>14</v>
      </c>
      <c r="H394" s="30" t="s">
        <v>47</v>
      </c>
      <c r="I394" s="30" t="s">
        <v>24</v>
      </c>
      <c r="J394" s="30" t="s">
        <v>25</v>
      </c>
      <c r="K394" s="30" t="s">
        <v>26</v>
      </c>
      <c r="L394" s="30" t="s">
        <v>805</v>
      </c>
      <c r="M394" s="30">
        <v>0.57999999999999996</v>
      </c>
      <c r="N394" s="30" t="s">
        <v>8</v>
      </c>
      <c r="O394" s="30" t="s">
        <v>35</v>
      </c>
      <c r="P394" s="30" t="s">
        <v>66</v>
      </c>
      <c r="Q394" s="30" t="s">
        <v>935</v>
      </c>
      <c r="R394" s="30">
        <v>90278</v>
      </c>
      <c r="S394" s="32">
        <v>42039</v>
      </c>
      <c r="T394" s="32">
        <v>42043</v>
      </c>
      <c r="U394" s="53">
        <v>-4.2</v>
      </c>
      <c r="V394" s="30">
        <v>1</v>
      </c>
      <c r="W394" s="30">
        <v>3.51</v>
      </c>
      <c r="X394" s="30">
        <v>89401</v>
      </c>
      <c r="Y394" s="30" t="s">
        <v>3217</v>
      </c>
      <c r="Z394" s="30">
        <v>240.88354267204073</v>
      </c>
    </row>
    <row r="395" spans="1:26" x14ac:dyDescent="0.2">
      <c r="A395" s="30">
        <v>962</v>
      </c>
      <c r="B395" s="30" t="s">
        <v>936</v>
      </c>
      <c r="C395" s="30" t="s">
        <v>23</v>
      </c>
      <c r="D395" s="30">
        <v>0.03</v>
      </c>
      <c r="E395" s="30">
        <v>2.94</v>
      </c>
      <c r="F395" s="30">
        <v>0.96</v>
      </c>
      <c r="G395" s="30" t="s">
        <v>14</v>
      </c>
      <c r="H395" s="30" t="s">
        <v>47</v>
      </c>
      <c r="I395" s="30" t="s">
        <v>24</v>
      </c>
      <c r="J395" s="30" t="s">
        <v>25</v>
      </c>
      <c r="K395" s="30" t="s">
        <v>26</v>
      </c>
      <c r="L395" s="30" t="s">
        <v>805</v>
      </c>
      <c r="M395" s="30">
        <v>0.57999999999999996</v>
      </c>
      <c r="N395" s="30" t="s">
        <v>8</v>
      </c>
      <c r="O395" s="30" t="s">
        <v>28</v>
      </c>
      <c r="P395" s="30" t="s">
        <v>79</v>
      </c>
      <c r="Q395" s="30" t="s">
        <v>509</v>
      </c>
      <c r="R395" s="30">
        <v>60610</v>
      </c>
      <c r="S395" s="32">
        <v>42039</v>
      </c>
      <c r="T395" s="32">
        <v>42043</v>
      </c>
      <c r="U395" s="53">
        <v>-4.2</v>
      </c>
      <c r="V395" s="30">
        <v>2</v>
      </c>
      <c r="W395" s="30">
        <v>7.01</v>
      </c>
      <c r="X395" s="30">
        <v>17636</v>
      </c>
      <c r="Y395" s="30" t="s">
        <v>3216</v>
      </c>
      <c r="Z395" s="30">
        <v>240.88354267204073</v>
      </c>
    </row>
    <row r="396" spans="1:26" x14ac:dyDescent="0.2">
      <c r="A396" s="30">
        <v>1213</v>
      </c>
      <c r="B396" s="30" t="s">
        <v>495</v>
      </c>
      <c r="C396" s="30" t="s">
        <v>23</v>
      </c>
      <c r="D396" s="30">
        <v>7.0000000000000007E-2</v>
      </c>
      <c r="E396" s="30">
        <v>29.89</v>
      </c>
      <c r="F396" s="30">
        <v>1.99</v>
      </c>
      <c r="G396" s="30" t="s">
        <v>63</v>
      </c>
      <c r="H396" s="30" t="s">
        <v>70</v>
      </c>
      <c r="I396" s="30" t="s">
        <v>16</v>
      </c>
      <c r="J396" s="30" t="s">
        <v>17</v>
      </c>
      <c r="K396" s="30" t="s">
        <v>18</v>
      </c>
      <c r="L396" s="30" t="s">
        <v>419</v>
      </c>
      <c r="M396" s="30">
        <v>0.5</v>
      </c>
      <c r="N396" s="30" t="s">
        <v>8</v>
      </c>
      <c r="O396" s="30" t="s">
        <v>28</v>
      </c>
      <c r="P396" s="30" t="s">
        <v>29</v>
      </c>
      <c r="Q396" s="30" t="s">
        <v>496</v>
      </c>
      <c r="R396" s="30">
        <v>46530</v>
      </c>
      <c r="S396" s="32">
        <v>42039</v>
      </c>
      <c r="T396" s="32">
        <v>42044</v>
      </c>
      <c r="U396" s="53">
        <v>258.6189</v>
      </c>
      <c r="V396" s="30">
        <v>13</v>
      </c>
      <c r="W396" s="30">
        <v>374.81</v>
      </c>
      <c r="X396" s="30">
        <v>88599</v>
      </c>
      <c r="Y396" s="30" t="s">
        <v>3216</v>
      </c>
      <c r="Z396" s="30">
        <v>417.34119613863277</v>
      </c>
    </row>
    <row r="397" spans="1:26" x14ac:dyDescent="0.2">
      <c r="A397" s="30">
        <v>1213</v>
      </c>
      <c r="B397" s="30" t="s">
        <v>495</v>
      </c>
      <c r="C397" s="30" t="s">
        <v>23</v>
      </c>
      <c r="D397" s="30">
        <v>0.03</v>
      </c>
      <c r="E397" s="30">
        <v>8.34</v>
      </c>
      <c r="F397" s="30">
        <v>4.82</v>
      </c>
      <c r="G397" s="30" t="s">
        <v>14</v>
      </c>
      <c r="H397" s="30" t="s">
        <v>70</v>
      </c>
      <c r="I397" s="30" t="s">
        <v>24</v>
      </c>
      <c r="J397" s="30" t="s">
        <v>64</v>
      </c>
      <c r="K397" s="30" t="s">
        <v>49</v>
      </c>
      <c r="L397" s="30" t="s">
        <v>937</v>
      </c>
      <c r="M397" s="30">
        <v>0.4</v>
      </c>
      <c r="N397" s="30" t="s">
        <v>8</v>
      </c>
      <c r="O397" s="30" t="s">
        <v>28</v>
      </c>
      <c r="P397" s="30" t="s">
        <v>29</v>
      </c>
      <c r="Q397" s="30" t="s">
        <v>496</v>
      </c>
      <c r="R397" s="30">
        <v>46530</v>
      </c>
      <c r="S397" s="32">
        <v>42039</v>
      </c>
      <c r="T397" s="32">
        <v>42043</v>
      </c>
      <c r="U397" s="53">
        <v>-6.71</v>
      </c>
      <c r="V397" s="30">
        <v>5</v>
      </c>
      <c r="W397" s="30">
        <v>43.27</v>
      </c>
      <c r="X397" s="30">
        <v>88599</v>
      </c>
      <c r="Y397" s="30" t="s">
        <v>3216</v>
      </c>
      <c r="Z397" s="30">
        <v>181.86804575468386</v>
      </c>
    </row>
    <row r="398" spans="1:26" x14ac:dyDescent="0.2">
      <c r="A398" s="30">
        <v>2203</v>
      </c>
      <c r="B398" s="30" t="s">
        <v>158</v>
      </c>
      <c r="C398" s="30" t="s">
        <v>23</v>
      </c>
      <c r="D398" s="30">
        <v>0.08</v>
      </c>
      <c r="E398" s="30">
        <v>145.44999999999999</v>
      </c>
      <c r="F398" s="30">
        <v>17.850000000000001</v>
      </c>
      <c r="G398" s="30" t="s">
        <v>2</v>
      </c>
      <c r="H398" s="30" t="s">
        <v>47</v>
      </c>
      <c r="I398" s="30" t="s">
        <v>16</v>
      </c>
      <c r="J398" s="30" t="s">
        <v>32</v>
      </c>
      <c r="K398" s="30" t="s">
        <v>33</v>
      </c>
      <c r="L398" s="30" t="s">
        <v>186</v>
      </c>
      <c r="M398" s="30">
        <v>0.56000000000000005</v>
      </c>
      <c r="N398" s="30" t="s">
        <v>8</v>
      </c>
      <c r="O398" s="30" t="s">
        <v>28</v>
      </c>
      <c r="P398" s="30" t="s">
        <v>60</v>
      </c>
      <c r="Q398" s="30" t="s">
        <v>160</v>
      </c>
      <c r="R398" s="30">
        <v>55445</v>
      </c>
      <c r="S398" s="32">
        <v>42039</v>
      </c>
      <c r="T398" s="32">
        <v>42039</v>
      </c>
      <c r="U398" s="53">
        <v>751.58</v>
      </c>
      <c r="V398" s="30">
        <v>8</v>
      </c>
      <c r="W398" s="30">
        <v>1117.6600000000001</v>
      </c>
      <c r="X398" s="30">
        <v>86051</v>
      </c>
      <c r="Y398" s="30" t="s">
        <v>3216</v>
      </c>
      <c r="Z398" s="30">
        <v>2074.9258609151834</v>
      </c>
    </row>
    <row r="399" spans="1:26" x14ac:dyDescent="0.2">
      <c r="A399" s="30">
        <v>2204</v>
      </c>
      <c r="B399" s="30" t="s">
        <v>938</v>
      </c>
      <c r="C399" s="30" t="s">
        <v>23</v>
      </c>
      <c r="D399" s="30">
        <v>7.0000000000000007E-2</v>
      </c>
      <c r="E399" s="30">
        <v>33.94</v>
      </c>
      <c r="F399" s="30">
        <v>19.190000000000001</v>
      </c>
      <c r="G399" s="30" t="s">
        <v>2</v>
      </c>
      <c r="H399" s="30" t="s">
        <v>47</v>
      </c>
      <c r="I399" s="30" t="s">
        <v>4</v>
      </c>
      <c r="J399" s="30" t="s">
        <v>85</v>
      </c>
      <c r="K399" s="30" t="s">
        <v>33</v>
      </c>
      <c r="L399" s="30" t="s">
        <v>178</v>
      </c>
      <c r="M399" s="30">
        <v>0.57999999999999996</v>
      </c>
      <c r="N399" s="30" t="s">
        <v>8</v>
      </c>
      <c r="O399" s="30" t="s">
        <v>28</v>
      </c>
      <c r="P399" s="30" t="s">
        <v>60</v>
      </c>
      <c r="Q399" s="30" t="s">
        <v>939</v>
      </c>
      <c r="R399" s="30">
        <v>55337</v>
      </c>
      <c r="S399" s="32">
        <v>42039</v>
      </c>
      <c r="T399" s="32">
        <v>42043</v>
      </c>
      <c r="U399" s="53">
        <v>-157.56</v>
      </c>
      <c r="V399" s="30">
        <v>5</v>
      </c>
      <c r="W399" s="30">
        <v>169.46</v>
      </c>
      <c r="X399" s="30">
        <v>86051</v>
      </c>
      <c r="Y399" s="30" t="s">
        <v>3216</v>
      </c>
      <c r="Z399" s="30">
        <v>854.83149340181274</v>
      </c>
    </row>
    <row r="400" spans="1:26" x14ac:dyDescent="0.2">
      <c r="A400" s="30">
        <v>689</v>
      </c>
      <c r="B400" s="30" t="s">
        <v>940</v>
      </c>
      <c r="C400" s="30" t="s">
        <v>92</v>
      </c>
      <c r="D400" s="30">
        <v>7.0000000000000007E-2</v>
      </c>
      <c r="E400" s="30">
        <v>1.7</v>
      </c>
      <c r="F400" s="30">
        <v>1.99</v>
      </c>
      <c r="G400" s="30" t="s">
        <v>14</v>
      </c>
      <c r="H400" s="30" t="s">
        <v>3</v>
      </c>
      <c r="I400" s="30" t="s">
        <v>16</v>
      </c>
      <c r="J400" s="30" t="s">
        <v>17</v>
      </c>
      <c r="K400" s="30" t="s">
        <v>18</v>
      </c>
      <c r="L400" s="30" t="s">
        <v>260</v>
      </c>
      <c r="M400" s="30">
        <v>0.51</v>
      </c>
      <c r="N400" s="30" t="s">
        <v>8</v>
      </c>
      <c r="O400" s="30" t="s">
        <v>28</v>
      </c>
      <c r="P400" s="30" t="s">
        <v>56</v>
      </c>
      <c r="Q400" s="30" t="s">
        <v>941</v>
      </c>
      <c r="R400" s="30">
        <v>63376</v>
      </c>
      <c r="S400" s="32">
        <v>42039</v>
      </c>
      <c r="T400" s="32">
        <v>42040</v>
      </c>
      <c r="U400" s="53">
        <v>-51.42</v>
      </c>
      <c r="V400" s="30">
        <v>10</v>
      </c>
      <c r="W400" s="30">
        <v>17.420000000000002</v>
      </c>
      <c r="X400" s="30">
        <v>88502</v>
      </c>
      <c r="Y400" s="30" t="s">
        <v>3216</v>
      </c>
      <c r="Z400" s="30">
        <v>26.015089944965421</v>
      </c>
    </row>
    <row r="401" spans="1:26" x14ac:dyDescent="0.2">
      <c r="A401" s="30">
        <v>1363</v>
      </c>
      <c r="B401" s="30" t="s">
        <v>942</v>
      </c>
      <c r="C401" s="30" t="s">
        <v>92</v>
      </c>
      <c r="D401" s="30">
        <v>0.05</v>
      </c>
      <c r="E401" s="30">
        <v>12.97</v>
      </c>
      <c r="F401" s="30">
        <v>1.49</v>
      </c>
      <c r="G401" s="30" t="s">
        <v>14</v>
      </c>
      <c r="H401" s="30" t="s">
        <v>15</v>
      </c>
      <c r="I401" s="30" t="s">
        <v>24</v>
      </c>
      <c r="J401" s="30" t="s">
        <v>48</v>
      </c>
      <c r="K401" s="30" t="s">
        <v>49</v>
      </c>
      <c r="L401" s="30" t="s">
        <v>902</v>
      </c>
      <c r="M401" s="30">
        <v>0.35</v>
      </c>
      <c r="N401" s="30" t="s">
        <v>8</v>
      </c>
      <c r="O401" s="30" t="s">
        <v>9</v>
      </c>
      <c r="P401" s="30" t="s">
        <v>99</v>
      </c>
      <c r="Q401" s="30" t="s">
        <v>943</v>
      </c>
      <c r="R401" s="30">
        <v>32707</v>
      </c>
      <c r="S401" s="32">
        <v>42039</v>
      </c>
      <c r="T401" s="32">
        <v>42041</v>
      </c>
      <c r="U401" s="53">
        <v>5.4660000000000002</v>
      </c>
      <c r="V401" s="30">
        <v>2</v>
      </c>
      <c r="W401" s="30">
        <v>26.37</v>
      </c>
      <c r="X401" s="30">
        <v>89993</v>
      </c>
      <c r="Y401" s="30" t="s">
        <v>3215</v>
      </c>
      <c r="Z401" s="30">
        <v>-33.912750954356547</v>
      </c>
    </row>
    <row r="402" spans="1:26" x14ac:dyDescent="0.2">
      <c r="A402" s="30">
        <v>1363</v>
      </c>
      <c r="B402" s="30" t="s">
        <v>942</v>
      </c>
      <c r="C402" s="30" t="s">
        <v>92</v>
      </c>
      <c r="D402" s="30">
        <v>0.06</v>
      </c>
      <c r="E402" s="30">
        <v>5.81</v>
      </c>
      <c r="F402" s="30">
        <v>3.37</v>
      </c>
      <c r="G402" s="30" t="s">
        <v>14</v>
      </c>
      <c r="H402" s="30" t="s">
        <v>15</v>
      </c>
      <c r="I402" s="30" t="s">
        <v>24</v>
      </c>
      <c r="J402" s="30" t="s">
        <v>152</v>
      </c>
      <c r="K402" s="30" t="s">
        <v>26</v>
      </c>
      <c r="L402" s="30" t="s">
        <v>944</v>
      </c>
      <c r="M402" s="30">
        <v>0.54</v>
      </c>
      <c r="N402" s="30" t="s">
        <v>8</v>
      </c>
      <c r="O402" s="30" t="s">
        <v>9</v>
      </c>
      <c r="P402" s="30" t="s">
        <v>99</v>
      </c>
      <c r="Q402" s="30" t="s">
        <v>943</v>
      </c>
      <c r="R402" s="30">
        <v>32707</v>
      </c>
      <c r="S402" s="32">
        <v>42039</v>
      </c>
      <c r="T402" s="32">
        <v>42041</v>
      </c>
      <c r="U402" s="53">
        <v>-149.1182</v>
      </c>
      <c r="V402" s="30">
        <v>9</v>
      </c>
      <c r="W402" s="30">
        <v>53.44</v>
      </c>
      <c r="X402" s="30">
        <v>89993</v>
      </c>
      <c r="Y402" s="30" t="s">
        <v>3215</v>
      </c>
      <c r="Z402" s="30">
        <v>-11.365971446632365</v>
      </c>
    </row>
    <row r="403" spans="1:26" x14ac:dyDescent="0.2">
      <c r="A403" s="30">
        <v>1499</v>
      </c>
      <c r="B403" s="30" t="s">
        <v>945</v>
      </c>
      <c r="C403" s="30" t="s">
        <v>92</v>
      </c>
      <c r="D403" s="30">
        <v>0.05</v>
      </c>
      <c r="E403" s="30">
        <v>2.16</v>
      </c>
      <c r="F403" s="30">
        <v>6.05</v>
      </c>
      <c r="G403" s="30" t="s">
        <v>14</v>
      </c>
      <c r="H403" s="30" t="s">
        <v>47</v>
      </c>
      <c r="I403" s="30" t="s">
        <v>24</v>
      </c>
      <c r="J403" s="30" t="s">
        <v>48</v>
      </c>
      <c r="K403" s="30" t="s">
        <v>49</v>
      </c>
      <c r="L403" s="30" t="s">
        <v>872</v>
      </c>
      <c r="M403" s="30">
        <v>0.37</v>
      </c>
      <c r="N403" s="30" t="s">
        <v>8</v>
      </c>
      <c r="O403" s="30" t="s">
        <v>9</v>
      </c>
      <c r="P403" s="30" t="s">
        <v>99</v>
      </c>
      <c r="Q403" s="30" t="s">
        <v>946</v>
      </c>
      <c r="R403" s="30">
        <v>33134</v>
      </c>
      <c r="S403" s="32">
        <v>42039</v>
      </c>
      <c r="T403" s="32">
        <v>42040</v>
      </c>
      <c r="U403" s="53">
        <v>-298.88600000000002</v>
      </c>
      <c r="V403" s="30">
        <v>8</v>
      </c>
      <c r="W403" s="30">
        <v>18.59</v>
      </c>
      <c r="X403" s="30">
        <v>90731</v>
      </c>
      <c r="Y403" s="30" t="s">
        <v>3215</v>
      </c>
      <c r="Z403" s="30">
        <v>-177.41270733825101</v>
      </c>
    </row>
    <row r="404" spans="1:26" x14ac:dyDescent="0.2">
      <c r="A404" s="30">
        <v>1499</v>
      </c>
      <c r="B404" s="30" t="s">
        <v>945</v>
      </c>
      <c r="C404" s="30" t="s">
        <v>92</v>
      </c>
      <c r="D404" s="30">
        <v>0.03</v>
      </c>
      <c r="E404" s="30">
        <v>6.48</v>
      </c>
      <c r="F404" s="30">
        <v>6.6</v>
      </c>
      <c r="G404" s="30" t="s">
        <v>14</v>
      </c>
      <c r="H404" s="30" t="s">
        <v>47</v>
      </c>
      <c r="I404" s="30" t="s">
        <v>24</v>
      </c>
      <c r="J404" s="30" t="s">
        <v>64</v>
      </c>
      <c r="K404" s="30" t="s">
        <v>49</v>
      </c>
      <c r="L404" s="30" t="s">
        <v>624</v>
      </c>
      <c r="M404" s="30">
        <v>0.37</v>
      </c>
      <c r="N404" s="30" t="s">
        <v>8</v>
      </c>
      <c r="O404" s="30" t="s">
        <v>9</v>
      </c>
      <c r="P404" s="30" t="s">
        <v>99</v>
      </c>
      <c r="Q404" s="30" t="s">
        <v>946</v>
      </c>
      <c r="R404" s="30">
        <v>33134</v>
      </c>
      <c r="S404" s="32">
        <v>42039</v>
      </c>
      <c r="T404" s="32">
        <v>42040</v>
      </c>
      <c r="U404" s="53">
        <v>-145.852</v>
      </c>
      <c r="V404" s="30">
        <v>9</v>
      </c>
      <c r="W404" s="30">
        <v>58.83</v>
      </c>
      <c r="X404" s="30">
        <v>90731</v>
      </c>
      <c r="Y404" s="30" t="s">
        <v>3215</v>
      </c>
      <c r="Z404" s="30">
        <v>21.251781596665719</v>
      </c>
    </row>
    <row r="405" spans="1:26" x14ac:dyDescent="0.2">
      <c r="A405" s="30">
        <v>1499</v>
      </c>
      <c r="B405" s="30" t="s">
        <v>945</v>
      </c>
      <c r="C405" s="30" t="s">
        <v>92</v>
      </c>
      <c r="D405" s="30">
        <v>0.08</v>
      </c>
      <c r="E405" s="30">
        <v>146.05000000000001</v>
      </c>
      <c r="F405" s="30">
        <v>80.2</v>
      </c>
      <c r="G405" s="30" t="s">
        <v>2</v>
      </c>
      <c r="H405" s="30" t="s">
        <v>47</v>
      </c>
      <c r="I405" s="30" t="s">
        <v>4</v>
      </c>
      <c r="J405" s="30" t="s">
        <v>5</v>
      </c>
      <c r="K405" s="30" t="s">
        <v>6</v>
      </c>
      <c r="L405" s="30" t="s">
        <v>947</v>
      </c>
      <c r="M405" s="30">
        <v>0.71</v>
      </c>
      <c r="N405" s="30" t="s">
        <v>8</v>
      </c>
      <c r="O405" s="30" t="s">
        <v>9</v>
      </c>
      <c r="P405" s="30" t="s">
        <v>99</v>
      </c>
      <c r="Q405" s="30" t="s">
        <v>946</v>
      </c>
      <c r="R405" s="30">
        <v>33134</v>
      </c>
      <c r="S405" s="32">
        <v>42039</v>
      </c>
      <c r="T405" s="32">
        <v>42040</v>
      </c>
      <c r="U405" s="53">
        <v>-27.951000000000001</v>
      </c>
      <c r="V405" s="30">
        <v>11</v>
      </c>
      <c r="W405" s="30">
        <v>1557.66</v>
      </c>
      <c r="X405" s="30">
        <v>90731</v>
      </c>
      <c r="Y405" s="30" t="s">
        <v>3215</v>
      </c>
      <c r="Z405" s="30">
        <v>3059.5315104349934</v>
      </c>
    </row>
    <row r="406" spans="1:26" x14ac:dyDescent="0.2">
      <c r="A406" s="30">
        <v>2286</v>
      </c>
      <c r="B406" s="30" t="s">
        <v>948</v>
      </c>
      <c r="C406" s="30" t="s">
        <v>92</v>
      </c>
      <c r="D406" s="30">
        <v>0</v>
      </c>
      <c r="E406" s="30">
        <v>4.91</v>
      </c>
      <c r="F406" s="30">
        <v>0.5</v>
      </c>
      <c r="G406" s="30" t="s">
        <v>14</v>
      </c>
      <c r="H406" s="30" t="s">
        <v>70</v>
      </c>
      <c r="I406" s="30" t="s">
        <v>24</v>
      </c>
      <c r="J406" s="30" t="s">
        <v>128</v>
      </c>
      <c r="K406" s="30" t="s">
        <v>49</v>
      </c>
      <c r="L406" s="30" t="s">
        <v>949</v>
      </c>
      <c r="M406" s="30">
        <v>0.36</v>
      </c>
      <c r="N406" s="30" t="s">
        <v>8</v>
      </c>
      <c r="O406" s="30" t="s">
        <v>9</v>
      </c>
      <c r="P406" s="30" t="s">
        <v>247</v>
      </c>
      <c r="Q406" s="30" t="s">
        <v>950</v>
      </c>
      <c r="R406" s="30">
        <v>29301</v>
      </c>
      <c r="S406" s="32">
        <v>42039</v>
      </c>
      <c r="T406" s="32">
        <v>42041</v>
      </c>
      <c r="U406" s="53">
        <v>99.197999999999993</v>
      </c>
      <c r="V406" s="30">
        <v>12</v>
      </c>
      <c r="W406" s="30">
        <v>61.87</v>
      </c>
      <c r="X406" s="30">
        <v>90145</v>
      </c>
      <c r="Y406" s="30" t="s">
        <v>3215</v>
      </c>
      <c r="Z406" s="30">
        <v>79.744405729134797</v>
      </c>
    </row>
    <row r="407" spans="1:26" x14ac:dyDescent="0.2">
      <c r="A407" s="30">
        <v>2286</v>
      </c>
      <c r="B407" s="30" t="s">
        <v>948</v>
      </c>
      <c r="C407" s="30" t="s">
        <v>92</v>
      </c>
      <c r="D407" s="30">
        <v>0.01</v>
      </c>
      <c r="E407" s="30">
        <v>7.28</v>
      </c>
      <c r="F407" s="30">
        <v>11.15</v>
      </c>
      <c r="G407" s="30" t="s">
        <v>14</v>
      </c>
      <c r="H407" s="30" t="s">
        <v>70</v>
      </c>
      <c r="I407" s="30" t="s">
        <v>24</v>
      </c>
      <c r="J407" s="30" t="s">
        <v>64</v>
      </c>
      <c r="K407" s="30" t="s">
        <v>49</v>
      </c>
      <c r="L407" s="30" t="s">
        <v>951</v>
      </c>
      <c r="M407" s="30">
        <v>0.37</v>
      </c>
      <c r="N407" s="30" t="s">
        <v>8</v>
      </c>
      <c r="O407" s="30" t="s">
        <v>9</v>
      </c>
      <c r="P407" s="30" t="s">
        <v>247</v>
      </c>
      <c r="Q407" s="30" t="s">
        <v>950</v>
      </c>
      <c r="R407" s="30">
        <v>29301</v>
      </c>
      <c r="S407" s="32">
        <v>42039</v>
      </c>
      <c r="T407" s="32">
        <v>42040</v>
      </c>
      <c r="U407" s="53">
        <v>136.03139999999999</v>
      </c>
      <c r="V407" s="30">
        <v>6</v>
      </c>
      <c r="W407" s="30">
        <v>48.88</v>
      </c>
      <c r="X407" s="30">
        <v>90145</v>
      </c>
      <c r="Y407" s="30" t="s">
        <v>3215</v>
      </c>
      <c r="Z407" s="30">
        <v>420.95085561361475</v>
      </c>
    </row>
    <row r="408" spans="1:26" x14ac:dyDescent="0.2">
      <c r="A408" s="30">
        <v>2286</v>
      </c>
      <c r="B408" s="30" t="s">
        <v>948</v>
      </c>
      <c r="C408" s="30" t="s">
        <v>92</v>
      </c>
      <c r="D408" s="30">
        <v>0.1</v>
      </c>
      <c r="E408" s="30">
        <v>6.68</v>
      </c>
      <c r="F408" s="30">
        <v>6.93</v>
      </c>
      <c r="G408" s="30" t="s">
        <v>14</v>
      </c>
      <c r="H408" s="30" t="s">
        <v>70</v>
      </c>
      <c r="I408" s="30" t="s">
        <v>24</v>
      </c>
      <c r="J408" s="30" t="s">
        <v>64</v>
      </c>
      <c r="K408" s="30" t="s">
        <v>49</v>
      </c>
      <c r="L408" s="30" t="s">
        <v>952</v>
      </c>
      <c r="M408" s="30">
        <v>0.37</v>
      </c>
      <c r="N408" s="30" t="s">
        <v>8</v>
      </c>
      <c r="O408" s="30" t="s">
        <v>9</v>
      </c>
      <c r="P408" s="30" t="s">
        <v>247</v>
      </c>
      <c r="Q408" s="30" t="s">
        <v>950</v>
      </c>
      <c r="R408" s="30">
        <v>29301</v>
      </c>
      <c r="S408" s="32">
        <v>42039</v>
      </c>
      <c r="T408" s="32">
        <v>42042</v>
      </c>
      <c r="U408" s="53">
        <v>-100.072</v>
      </c>
      <c r="V408" s="30">
        <v>3</v>
      </c>
      <c r="W408" s="30">
        <v>21.56</v>
      </c>
      <c r="X408" s="30">
        <v>90145</v>
      </c>
      <c r="Y408" s="30" t="s">
        <v>3215</v>
      </c>
      <c r="Z408" s="30">
        <v>1.1814575784694199</v>
      </c>
    </row>
    <row r="409" spans="1:26" x14ac:dyDescent="0.2">
      <c r="A409" s="30">
        <v>2290</v>
      </c>
      <c r="B409" s="30" t="s">
        <v>255</v>
      </c>
      <c r="C409" s="30" t="s">
        <v>92</v>
      </c>
      <c r="D409" s="30">
        <v>7.0000000000000007E-2</v>
      </c>
      <c r="E409" s="30">
        <v>80.98</v>
      </c>
      <c r="F409" s="30">
        <v>7.18</v>
      </c>
      <c r="G409" s="30" t="s">
        <v>14</v>
      </c>
      <c r="H409" s="30" t="s">
        <v>70</v>
      </c>
      <c r="I409" s="30" t="s">
        <v>16</v>
      </c>
      <c r="J409" s="30" t="s">
        <v>17</v>
      </c>
      <c r="K409" s="30" t="s">
        <v>49</v>
      </c>
      <c r="L409" s="30" t="s">
        <v>953</v>
      </c>
      <c r="M409" s="30">
        <v>0.48</v>
      </c>
      <c r="N409" s="30" t="s">
        <v>8</v>
      </c>
      <c r="O409" s="30" t="s">
        <v>28</v>
      </c>
      <c r="P409" s="30" t="s">
        <v>60</v>
      </c>
      <c r="Q409" s="30" t="s">
        <v>257</v>
      </c>
      <c r="R409" s="30">
        <v>55433</v>
      </c>
      <c r="S409" s="32">
        <v>42039</v>
      </c>
      <c r="T409" s="32">
        <v>42041</v>
      </c>
      <c r="U409" s="53">
        <v>779.47230000000002</v>
      </c>
      <c r="V409" s="30">
        <v>15</v>
      </c>
      <c r="W409" s="30">
        <v>1129.67</v>
      </c>
      <c r="X409" s="30">
        <v>88164</v>
      </c>
      <c r="Y409" s="30" t="s">
        <v>3216</v>
      </c>
      <c r="Z409" s="30">
        <v>1252.8176203150451</v>
      </c>
    </row>
    <row r="410" spans="1:26" x14ac:dyDescent="0.2">
      <c r="A410" s="30">
        <v>3042</v>
      </c>
      <c r="B410" s="30" t="s">
        <v>954</v>
      </c>
      <c r="C410" s="30" t="s">
        <v>92</v>
      </c>
      <c r="D410" s="30">
        <v>7.0000000000000007E-2</v>
      </c>
      <c r="E410" s="30">
        <v>14.48</v>
      </c>
      <c r="F410" s="30">
        <v>6.46</v>
      </c>
      <c r="G410" s="30" t="s">
        <v>14</v>
      </c>
      <c r="H410" s="30" t="s">
        <v>3</v>
      </c>
      <c r="I410" s="30" t="s">
        <v>24</v>
      </c>
      <c r="J410" s="30" t="s">
        <v>48</v>
      </c>
      <c r="K410" s="30" t="s">
        <v>49</v>
      </c>
      <c r="L410" s="30" t="s">
        <v>955</v>
      </c>
      <c r="M410" s="30">
        <v>0.38</v>
      </c>
      <c r="N410" s="30" t="s">
        <v>8</v>
      </c>
      <c r="O410" s="30" t="s">
        <v>28</v>
      </c>
      <c r="P410" s="30" t="s">
        <v>513</v>
      </c>
      <c r="Q410" s="30" t="s">
        <v>956</v>
      </c>
      <c r="R410" s="30">
        <v>67501</v>
      </c>
      <c r="S410" s="32">
        <v>42039</v>
      </c>
      <c r="T410" s="32">
        <v>42040</v>
      </c>
      <c r="U410" s="53">
        <v>67.864000000000004</v>
      </c>
      <c r="V410" s="30">
        <v>12</v>
      </c>
      <c r="W410" s="30">
        <v>171.33</v>
      </c>
      <c r="X410" s="30">
        <v>86101</v>
      </c>
      <c r="Y410" s="30" t="s">
        <v>3216</v>
      </c>
      <c r="Z410" s="30">
        <v>203.70092853332781</v>
      </c>
    </row>
    <row r="411" spans="1:26" x14ac:dyDescent="0.2">
      <c r="A411" s="30">
        <v>1776</v>
      </c>
      <c r="B411" s="30" t="s">
        <v>957</v>
      </c>
      <c r="C411" s="30" t="s">
        <v>46</v>
      </c>
      <c r="D411" s="30">
        <v>0.08</v>
      </c>
      <c r="E411" s="30">
        <v>5.78</v>
      </c>
      <c r="F411" s="30">
        <v>5.67</v>
      </c>
      <c r="G411" s="30" t="s">
        <v>14</v>
      </c>
      <c r="H411" s="30" t="s">
        <v>15</v>
      </c>
      <c r="I411" s="30" t="s">
        <v>24</v>
      </c>
      <c r="J411" s="30" t="s">
        <v>64</v>
      </c>
      <c r="K411" s="30" t="s">
        <v>49</v>
      </c>
      <c r="L411" s="30" t="s">
        <v>591</v>
      </c>
      <c r="M411" s="30">
        <v>0.36</v>
      </c>
      <c r="N411" s="30" t="s">
        <v>8</v>
      </c>
      <c r="O411" s="30" t="s">
        <v>28</v>
      </c>
      <c r="P411" s="30" t="s">
        <v>29</v>
      </c>
      <c r="Q411" s="30" t="s">
        <v>958</v>
      </c>
      <c r="R411" s="30">
        <v>47802</v>
      </c>
      <c r="S411" s="32">
        <v>42039</v>
      </c>
      <c r="T411" s="32">
        <v>42040</v>
      </c>
      <c r="U411" s="53">
        <v>-53.898000000000003</v>
      </c>
      <c r="V411" s="30">
        <v>19</v>
      </c>
      <c r="W411" s="30">
        <v>106.57</v>
      </c>
      <c r="X411" s="30">
        <v>89941</v>
      </c>
      <c r="Y411" s="30" t="s">
        <v>3216</v>
      </c>
      <c r="Z411" s="30">
        <v>175.05468072147551</v>
      </c>
    </row>
    <row r="412" spans="1:26" x14ac:dyDescent="0.2">
      <c r="A412" s="30">
        <v>2947</v>
      </c>
      <c r="B412" s="30" t="s">
        <v>959</v>
      </c>
      <c r="C412" s="30" t="s">
        <v>46</v>
      </c>
      <c r="D412" s="30">
        <v>0.01</v>
      </c>
      <c r="E412" s="30">
        <v>7.64</v>
      </c>
      <c r="F412" s="30">
        <v>1.39</v>
      </c>
      <c r="G412" s="30" t="s">
        <v>14</v>
      </c>
      <c r="H412" s="30" t="s">
        <v>15</v>
      </c>
      <c r="I412" s="30" t="s">
        <v>24</v>
      </c>
      <c r="J412" s="30" t="s">
        <v>321</v>
      </c>
      <c r="K412" s="30" t="s">
        <v>49</v>
      </c>
      <c r="L412" s="30" t="s">
        <v>584</v>
      </c>
      <c r="M412" s="30">
        <v>0.36</v>
      </c>
      <c r="N412" s="30" t="s">
        <v>8</v>
      </c>
      <c r="O412" s="30" t="s">
        <v>87</v>
      </c>
      <c r="P412" s="30" t="s">
        <v>88</v>
      </c>
      <c r="Q412" s="30" t="s">
        <v>960</v>
      </c>
      <c r="R412" s="30">
        <v>14043</v>
      </c>
      <c r="S412" s="32">
        <v>42039</v>
      </c>
      <c r="T412" s="32">
        <v>42042</v>
      </c>
      <c r="U412" s="53">
        <v>112.1181</v>
      </c>
      <c r="V412" s="30">
        <v>20</v>
      </c>
      <c r="W412" s="30">
        <v>162.49</v>
      </c>
      <c r="X412" s="30">
        <v>87511</v>
      </c>
      <c r="Y412" s="30" t="s">
        <v>3218</v>
      </c>
      <c r="Z412" s="30">
        <v>278.84947066030639</v>
      </c>
    </row>
    <row r="413" spans="1:26" x14ac:dyDescent="0.2">
      <c r="A413" s="30">
        <v>234</v>
      </c>
      <c r="B413" s="30" t="s">
        <v>961</v>
      </c>
      <c r="C413" s="30" t="s">
        <v>1</v>
      </c>
      <c r="D413" s="30">
        <v>0.06</v>
      </c>
      <c r="E413" s="30">
        <v>279.81</v>
      </c>
      <c r="F413" s="30">
        <v>23.19</v>
      </c>
      <c r="G413" s="30" t="s">
        <v>2</v>
      </c>
      <c r="H413" s="30" t="s">
        <v>3</v>
      </c>
      <c r="I413" s="30" t="s">
        <v>24</v>
      </c>
      <c r="J413" s="30" t="s">
        <v>71</v>
      </c>
      <c r="K413" s="30" t="s">
        <v>33</v>
      </c>
      <c r="L413" s="30" t="s">
        <v>962</v>
      </c>
      <c r="M413" s="30">
        <v>0.59</v>
      </c>
      <c r="N413" s="30" t="s">
        <v>8</v>
      </c>
      <c r="O413" s="30" t="s">
        <v>28</v>
      </c>
      <c r="P413" s="30" t="s">
        <v>189</v>
      </c>
      <c r="Q413" s="30" t="s">
        <v>713</v>
      </c>
      <c r="R413" s="30">
        <v>50208</v>
      </c>
      <c r="S413" s="32">
        <v>42040</v>
      </c>
      <c r="T413" s="32">
        <v>42041</v>
      </c>
      <c r="U413" s="53">
        <v>1103.9724000000001</v>
      </c>
      <c r="V413" s="30">
        <v>6</v>
      </c>
      <c r="W413" s="30">
        <v>1599.96</v>
      </c>
      <c r="X413" s="30">
        <v>90236</v>
      </c>
      <c r="Y413" s="30" t="s">
        <v>3216</v>
      </c>
      <c r="Z413" s="30">
        <v>3213.2717983567322</v>
      </c>
    </row>
    <row r="414" spans="1:26" x14ac:dyDescent="0.2">
      <c r="A414" s="30">
        <v>2359</v>
      </c>
      <c r="B414" s="30" t="s">
        <v>963</v>
      </c>
      <c r="C414" s="30" t="s">
        <v>1</v>
      </c>
      <c r="D414" s="30">
        <v>0</v>
      </c>
      <c r="E414" s="30">
        <v>7.28</v>
      </c>
      <c r="F414" s="30">
        <v>1.77</v>
      </c>
      <c r="G414" s="30" t="s">
        <v>14</v>
      </c>
      <c r="H414" s="30" t="s">
        <v>47</v>
      </c>
      <c r="I414" s="30" t="s">
        <v>24</v>
      </c>
      <c r="J414" s="30" t="s">
        <v>64</v>
      </c>
      <c r="K414" s="30" t="s">
        <v>26</v>
      </c>
      <c r="L414" s="30" t="s">
        <v>964</v>
      </c>
      <c r="M414" s="30">
        <v>0.37</v>
      </c>
      <c r="N414" s="30" t="s">
        <v>8</v>
      </c>
      <c r="O414" s="30" t="s">
        <v>9</v>
      </c>
      <c r="P414" s="30" t="s">
        <v>99</v>
      </c>
      <c r="Q414" s="30" t="s">
        <v>965</v>
      </c>
      <c r="R414" s="30">
        <v>33917</v>
      </c>
      <c r="S414" s="32">
        <v>42040</v>
      </c>
      <c r="T414" s="32">
        <v>42040</v>
      </c>
      <c r="U414" s="53">
        <v>167.16</v>
      </c>
      <c r="V414" s="30">
        <v>7</v>
      </c>
      <c r="W414" s="30">
        <v>53.42</v>
      </c>
      <c r="X414" s="30">
        <v>88265</v>
      </c>
      <c r="Y414" s="30" t="s">
        <v>3215</v>
      </c>
      <c r="Z414" s="30">
        <v>507.86589617641238</v>
      </c>
    </row>
    <row r="415" spans="1:26" x14ac:dyDescent="0.2">
      <c r="A415" s="30">
        <v>672</v>
      </c>
      <c r="B415" s="30" t="s">
        <v>966</v>
      </c>
      <c r="C415" s="30" t="s">
        <v>23</v>
      </c>
      <c r="D415" s="30">
        <v>7.0000000000000007E-2</v>
      </c>
      <c r="E415" s="30">
        <v>2.88</v>
      </c>
      <c r="F415" s="30">
        <v>1.01</v>
      </c>
      <c r="G415" s="30" t="s">
        <v>14</v>
      </c>
      <c r="H415" s="30" t="s">
        <v>3</v>
      </c>
      <c r="I415" s="30" t="s">
        <v>24</v>
      </c>
      <c r="J415" s="30" t="s">
        <v>25</v>
      </c>
      <c r="K415" s="30" t="s">
        <v>26</v>
      </c>
      <c r="L415" s="30" t="s">
        <v>967</v>
      </c>
      <c r="M415" s="30">
        <v>0.55000000000000004</v>
      </c>
      <c r="N415" s="30" t="s">
        <v>8</v>
      </c>
      <c r="O415" s="30" t="s">
        <v>28</v>
      </c>
      <c r="P415" s="30" t="s">
        <v>189</v>
      </c>
      <c r="Q415" s="30" t="s">
        <v>713</v>
      </c>
      <c r="R415" s="30">
        <v>50208</v>
      </c>
      <c r="S415" s="32">
        <v>42040</v>
      </c>
      <c r="T415" s="32">
        <v>42044</v>
      </c>
      <c r="U415" s="53">
        <v>9.59</v>
      </c>
      <c r="V415" s="30">
        <v>12</v>
      </c>
      <c r="W415" s="30">
        <v>34.97</v>
      </c>
      <c r="X415" s="30">
        <v>88173</v>
      </c>
      <c r="Y415" s="30" t="s">
        <v>3216</v>
      </c>
      <c r="Z415" s="30">
        <v>165.35404870619718</v>
      </c>
    </row>
    <row r="416" spans="1:26" x14ac:dyDescent="0.2">
      <c r="A416" s="30">
        <v>672</v>
      </c>
      <c r="B416" s="30" t="s">
        <v>966</v>
      </c>
      <c r="C416" s="30" t="s">
        <v>23</v>
      </c>
      <c r="D416" s="30">
        <v>0.1</v>
      </c>
      <c r="E416" s="30">
        <v>195.99</v>
      </c>
      <c r="F416" s="30">
        <v>3.99</v>
      </c>
      <c r="G416" s="30" t="s">
        <v>14</v>
      </c>
      <c r="H416" s="30" t="s">
        <v>3</v>
      </c>
      <c r="I416" s="30" t="s">
        <v>16</v>
      </c>
      <c r="J416" s="30" t="s">
        <v>111</v>
      </c>
      <c r="K416" s="30" t="s">
        <v>49</v>
      </c>
      <c r="L416" s="30" t="s">
        <v>968</v>
      </c>
      <c r="M416" s="30">
        <v>0.57999999999999996</v>
      </c>
      <c r="N416" s="30" t="s">
        <v>8</v>
      </c>
      <c r="O416" s="30" t="s">
        <v>28</v>
      </c>
      <c r="P416" s="30" t="s">
        <v>189</v>
      </c>
      <c r="Q416" s="30" t="s">
        <v>713</v>
      </c>
      <c r="R416" s="30">
        <v>50208</v>
      </c>
      <c r="S416" s="32">
        <v>42040</v>
      </c>
      <c r="T416" s="32">
        <v>42047</v>
      </c>
      <c r="U416" s="53">
        <v>-655.42399999999998</v>
      </c>
      <c r="V416" s="30">
        <v>2</v>
      </c>
      <c r="W416" s="30">
        <v>308.86</v>
      </c>
      <c r="X416" s="30">
        <v>88173</v>
      </c>
      <c r="Y416" s="30" t="s">
        <v>3216</v>
      </c>
      <c r="Z416" s="30">
        <v>176.88574390321301</v>
      </c>
    </row>
    <row r="417" spans="1:26" x14ac:dyDescent="0.2">
      <c r="A417" s="30">
        <v>1427</v>
      </c>
      <c r="B417" s="30" t="s">
        <v>969</v>
      </c>
      <c r="C417" s="30" t="s">
        <v>23</v>
      </c>
      <c r="D417" s="30">
        <v>0.09</v>
      </c>
      <c r="E417" s="30">
        <v>125.99</v>
      </c>
      <c r="F417" s="30">
        <v>2.5</v>
      </c>
      <c r="G417" s="30" t="s">
        <v>14</v>
      </c>
      <c r="H417" s="30" t="s">
        <v>47</v>
      </c>
      <c r="I417" s="30" t="s">
        <v>16</v>
      </c>
      <c r="J417" s="30" t="s">
        <v>111</v>
      </c>
      <c r="K417" s="30" t="s">
        <v>49</v>
      </c>
      <c r="L417" s="30" t="s">
        <v>924</v>
      </c>
      <c r="M417" s="30">
        <v>0.6</v>
      </c>
      <c r="N417" s="30" t="s">
        <v>8</v>
      </c>
      <c r="O417" s="30" t="s">
        <v>28</v>
      </c>
      <c r="P417" s="30" t="s">
        <v>265</v>
      </c>
      <c r="Q417" s="30" t="s">
        <v>970</v>
      </c>
      <c r="R417" s="30">
        <v>48708</v>
      </c>
      <c r="S417" s="32">
        <v>42040</v>
      </c>
      <c r="T417" s="32">
        <v>42044</v>
      </c>
      <c r="U417" s="53">
        <v>1258.7877000000001</v>
      </c>
      <c r="V417" s="30">
        <v>18</v>
      </c>
      <c r="W417" s="30">
        <v>1824.33</v>
      </c>
      <c r="X417" s="30">
        <v>90905</v>
      </c>
      <c r="Y417" s="30" t="s">
        <v>3216</v>
      </c>
      <c r="Z417" s="30">
        <v>1939.2906262165543</v>
      </c>
    </row>
    <row r="418" spans="1:26" x14ac:dyDescent="0.2">
      <c r="A418" s="30">
        <v>1816</v>
      </c>
      <c r="B418" s="30" t="s">
        <v>971</v>
      </c>
      <c r="C418" s="30" t="s">
        <v>23</v>
      </c>
      <c r="D418" s="30">
        <v>0.01</v>
      </c>
      <c r="E418" s="30">
        <v>10.48</v>
      </c>
      <c r="F418" s="30">
        <v>2.89</v>
      </c>
      <c r="G418" s="30" t="s">
        <v>14</v>
      </c>
      <c r="H418" s="30" t="s">
        <v>15</v>
      </c>
      <c r="I418" s="30" t="s">
        <v>24</v>
      </c>
      <c r="J418" s="30" t="s">
        <v>25</v>
      </c>
      <c r="K418" s="30" t="s">
        <v>18</v>
      </c>
      <c r="L418" s="30" t="s">
        <v>972</v>
      </c>
      <c r="M418" s="30">
        <v>0.6</v>
      </c>
      <c r="N418" s="30" t="s">
        <v>8</v>
      </c>
      <c r="O418" s="30" t="s">
        <v>28</v>
      </c>
      <c r="P418" s="30" t="s">
        <v>265</v>
      </c>
      <c r="Q418" s="30" t="s">
        <v>973</v>
      </c>
      <c r="R418" s="30">
        <v>48187</v>
      </c>
      <c r="S418" s="32">
        <v>42040</v>
      </c>
      <c r="T418" s="32">
        <v>42042</v>
      </c>
      <c r="U418" s="53">
        <v>60.561599999999999</v>
      </c>
      <c r="V418" s="30">
        <v>19</v>
      </c>
      <c r="W418" s="30">
        <v>202.38</v>
      </c>
      <c r="X418" s="30">
        <v>85990</v>
      </c>
      <c r="Y418" s="30" t="s">
        <v>3216</v>
      </c>
      <c r="Z418" s="30">
        <v>354.63476470587983</v>
      </c>
    </row>
    <row r="419" spans="1:26" x14ac:dyDescent="0.2">
      <c r="A419" s="30">
        <v>1821</v>
      </c>
      <c r="B419" s="30" t="s">
        <v>974</v>
      </c>
      <c r="C419" s="30" t="s">
        <v>23</v>
      </c>
      <c r="D419" s="30">
        <v>0.01</v>
      </c>
      <c r="E419" s="30">
        <v>10.48</v>
      </c>
      <c r="F419" s="30">
        <v>2.89</v>
      </c>
      <c r="G419" s="30" t="s">
        <v>14</v>
      </c>
      <c r="H419" s="30" t="s">
        <v>15</v>
      </c>
      <c r="I419" s="30" t="s">
        <v>24</v>
      </c>
      <c r="J419" s="30" t="s">
        <v>25</v>
      </c>
      <c r="K419" s="30" t="s">
        <v>18</v>
      </c>
      <c r="L419" s="30" t="s">
        <v>972</v>
      </c>
      <c r="M419" s="30">
        <v>0.6</v>
      </c>
      <c r="N419" s="30" t="s">
        <v>8</v>
      </c>
      <c r="O419" s="30" t="s">
        <v>87</v>
      </c>
      <c r="P419" s="30" t="s">
        <v>88</v>
      </c>
      <c r="Q419" s="30" t="s">
        <v>89</v>
      </c>
      <c r="R419" s="30">
        <v>10177</v>
      </c>
      <c r="S419" s="32">
        <v>42040</v>
      </c>
      <c r="T419" s="32">
        <v>42042</v>
      </c>
      <c r="U419" s="53">
        <v>40.92</v>
      </c>
      <c r="V419" s="30">
        <v>76</v>
      </c>
      <c r="W419" s="30">
        <v>809.51</v>
      </c>
      <c r="X419" s="30">
        <v>34435</v>
      </c>
      <c r="Y419" s="30" t="s">
        <v>3218</v>
      </c>
      <c r="Z419" s="30">
        <v>334.5212610771344</v>
      </c>
    </row>
    <row r="420" spans="1:26" x14ac:dyDescent="0.2">
      <c r="A420" s="30">
        <v>980</v>
      </c>
      <c r="B420" s="30" t="s">
        <v>975</v>
      </c>
      <c r="C420" s="30" t="s">
        <v>92</v>
      </c>
      <c r="D420" s="30">
        <v>0</v>
      </c>
      <c r="E420" s="30">
        <v>37.76</v>
      </c>
      <c r="F420" s="30">
        <v>12.9</v>
      </c>
      <c r="G420" s="30" t="s">
        <v>14</v>
      </c>
      <c r="H420" s="30" t="s">
        <v>70</v>
      </c>
      <c r="I420" s="30" t="s">
        <v>24</v>
      </c>
      <c r="J420" s="30" t="s">
        <v>54</v>
      </c>
      <c r="K420" s="30" t="s">
        <v>49</v>
      </c>
      <c r="L420" s="30" t="s">
        <v>976</v>
      </c>
      <c r="M420" s="30">
        <v>0.56999999999999995</v>
      </c>
      <c r="N420" s="30" t="s">
        <v>8</v>
      </c>
      <c r="O420" s="30" t="s">
        <v>87</v>
      </c>
      <c r="P420" s="30" t="s">
        <v>609</v>
      </c>
      <c r="Q420" s="30" t="s">
        <v>610</v>
      </c>
      <c r="R420" s="30">
        <v>5403</v>
      </c>
      <c r="S420" s="32">
        <v>42040</v>
      </c>
      <c r="T420" s="32">
        <v>42041</v>
      </c>
      <c r="U420" s="53">
        <v>93.846800000000002</v>
      </c>
      <c r="V420" s="30">
        <v>12</v>
      </c>
      <c r="W420" s="30">
        <v>477.2</v>
      </c>
      <c r="X420" s="30">
        <v>87258</v>
      </c>
      <c r="Y420" s="30" t="s">
        <v>3218</v>
      </c>
      <c r="Z420" s="30">
        <v>694.46594818577955</v>
      </c>
    </row>
    <row r="421" spans="1:26" x14ac:dyDescent="0.2">
      <c r="A421" s="30">
        <v>2094</v>
      </c>
      <c r="B421" s="30" t="s">
        <v>977</v>
      </c>
      <c r="C421" s="30" t="s">
        <v>92</v>
      </c>
      <c r="D421" s="30">
        <v>0.08</v>
      </c>
      <c r="E421" s="30">
        <v>400.98</v>
      </c>
      <c r="F421" s="30">
        <v>42.52</v>
      </c>
      <c r="G421" s="30" t="s">
        <v>2</v>
      </c>
      <c r="H421" s="30" t="s">
        <v>70</v>
      </c>
      <c r="I421" s="30" t="s">
        <v>4</v>
      </c>
      <c r="J421" s="30" t="s">
        <v>5</v>
      </c>
      <c r="K421" s="30" t="s">
        <v>6</v>
      </c>
      <c r="L421" s="30" t="s">
        <v>978</v>
      </c>
      <c r="M421" s="30">
        <v>0.71</v>
      </c>
      <c r="N421" s="30" t="s">
        <v>8</v>
      </c>
      <c r="O421" s="30" t="s">
        <v>35</v>
      </c>
      <c r="P421" s="30" t="s">
        <v>66</v>
      </c>
      <c r="Q421" s="30" t="s">
        <v>979</v>
      </c>
      <c r="R421" s="30">
        <v>95928</v>
      </c>
      <c r="S421" s="32">
        <v>42040</v>
      </c>
      <c r="T421" s="32">
        <v>42041</v>
      </c>
      <c r="U421" s="53">
        <v>3031.9724000000001</v>
      </c>
      <c r="V421" s="30">
        <v>20</v>
      </c>
      <c r="W421" s="30">
        <v>7840.04</v>
      </c>
      <c r="X421" s="30">
        <v>86629</v>
      </c>
      <c r="Y421" s="30" t="s">
        <v>3217</v>
      </c>
      <c r="Z421" s="30">
        <v>5919.8225963078612</v>
      </c>
    </row>
    <row r="422" spans="1:26" x14ac:dyDescent="0.2">
      <c r="A422" s="30">
        <v>2282</v>
      </c>
      <c r="B422" s="30" t="s">
        <v>980</v>
      </c>
      <c r="C422" s="30" t="s">
        <v>92</v>
      </c>
      <c r="D422" s="30">
        <v>0.04</v>
      </c>
      <c r="E422" s="30">
        <v>5.98</v>
      </c>
      <c r="F422" s="30">
        <v>5.79</v>
      </c>
      <c r="G422" s="30" t="s">
        <v>14</v>
      </c>
      <c r="H422" s="30" t="s">
        <v>47</v>
      </c>
      <c r="I422" s="30" t="s">
        <v>24</v>
      </c>
      <c r="J422" s="30" t="s">
        <v>64</v>
      </c>
      <c r="K422" s="30" t="s">
        <v>49</v>
      </c>
      <c r="L422" s="30" t="s">
        <v>447</v>
      </c>
      <c r="M422" s="30">
        <v>0.36</v>
      </c>
      <c r="N422" s="30" t="s">
        <v>8</v>
      </c>
      <c r="O422" s="30" t="s">
        <v>28</v>
      </c>
      <c r="P422" s="30" t="s">
        <v>333</v>
      </c>
      <c r="Q422" s="30" t="s">
        <v>981</v>
      </c>
      <c r="R422" s="30">
        <v>53713</v>
      </c>
      <c r="S422" s="32">
        <v>42040</v>
      </c>
      <c r="T422" s="32">
        <v>42042</v>
      </c>
      <c r="U422" s="53">
        <v>-36.030799999999999</v>
      </c>
      <c r="V422" s="30">
        <v>14</v>
      </c>
      <c r="W422" s="30">
        <v>86.12</v>
      </c>
      <c r="X422" s="30">
        <v>85950</v>
      </c>
      <c r="Y422" s="30" t="s">
        <v>3216</v>
      </c>
      <c r="Z422" s="30">
        <v>94.836830225890708</v>
      </c>
    </row>
    <row r="423" spans="1:26" x14ac:dyDescent="0.2">
      <c r="A423" s="30">
        <v>2747</v>
      </c>
      <c r="B423" s="30" t="s">
        <v>982</v>
      </c>
      <c r="C423" s="30" t="s">
        <v>92</v>
      </c>
      <c r="D423" s="30">
        <v>0.08</v>
      </c>
      <c r="E423" s="30">
        <v>9.98</v>
      </c>
      <c r="F423" s="30">
        <v>12.52</v>
      </c>
      <c r="G423" s="30" t="s">
        <v>14</v>
      </c>
      <c r="H423" s="30" t="s">
        <v>70</v>
      </c>
      <c r="I423" s="30" t="s">
        <v>4</v>
      </c>
      <c r="J423" s="30" t="s">
        <v>102</v>
      </c>
      <c r="K423" s="30" t="s">
        <v>49</v>
      </c>
      <c r="L423" s="30" t="s">
        <v>983</v>
      </c>
      <c r="M423" s="30">
        <v>0.56999999999999995</v>
      </c>
      <c r="N423" s="30" t="s">
        <v>8</v>
      </c>
      <c r="O423" s="30" t="s">
        <v>87</v>
      </c>
      <c r="P423" s="30" t="s">
        <v>88</v>
      </c>
      <c r="Q423" s="30" t="s">
        <v>89</v>
      </c>
      <c r="R423" s="30">
        <v>10115</v>
      </c>
      <c r="S423" s="32">
        <v>42040</v>
      </c>
      <c r="T423" s="32">
        <v>42042</v>
      </c>
      <c r="U423" s="53">
        <v>-102.93</v>
      </c>
      <c r="V423" s="30">
        <v>15</v>
      </c>
      <c r="W423" s="30">
        <v>150.24</v>
      </c>
      <c r="X423" s="30">
        <v>35200</v>
      </c>
      <c r="Y423" s="30" t="s">
        <v>3218</v>
      </c>
      <c r="Z423" s="30">
        <v>342.55176153216473</v>
      </c>
    </row>
    <row r="424" spans="1:26" x14ac:dyDescent="0.2">
      <c r="A424" s="30">
        <v>2803</v>
      </c>
      <c r="B424" s="30" t="s">
        <v>984</v>
      </c>
      <c r="C424" s="30" t="s">
        <v>92</v>
      </c>
      <c r="D424" s="30">
        <v>7.0000000000000007E-2</v>
      </c>
      <c r="E424" s="30">
        <v>500.98</v>
      </c>
      <c r="F424" s="30">
        <v>28.14</v>
      </c>
      <c r="G424" s="30" t="s">
        <v>2</v>
      </c>
      <c r="H424" s="30" t="s">
        <v>3</v>
      </c>
      <c r="I424" s="30" t="s">
        <v>16</v>
      </c>
      <c r="J424" s="30" t="s">
        <v>32</v>
      </c>
      <c r="K424" s="30" t="s">
        <v>33</v>
      </c>
      <c r="L424" s="30" t="s">
        <v>985</v>
      </c>
      <c r="M424" s="30">
        <v>0.38</v>
      </c>
      <c r="N424" s="30" t="s">
        <v>8</v>
      </c>
      <c r="O424" s="30" t="s">
        <v>35</v>
      </c>
      <c r="P424" s="30" t="s">
        <v>66</v>
      </c>
      <c r="Q424" s="30" t="s">
        <v>986</v>
      </c>
      <c r="R424" s="30">
        <v>90022</v>
      </c>
      <c r="S424" s="32">
        <v>42040</v>
      </c>
      <c r="T424" s="32">
        <v>42041</v>
      </c>
      <c r="U424" s="53">
        <v>2699.9838</v>
      </c>
      <c r="V424" s="30">
        <v>10</v>
      </c>
      <c r="W424" s="30">
        <v>3913.02</v>
      </c>
      <c r="X424" s="30">
        <v>86227</v>
      </c>
      <c r="Y424" s="30" t="s">
        <v>3217</v>
      </c>
      <c r="Z424" s="30">
        <v>5219.0026257833379</v>
      </c>
    </row>
    <row r="425" spans="1:26" x14ac:dyDescent="0.2">
      <c r="A425" s="30">
        <v>2803</v>
      </c>
      <c r="B425" s="30" t="s">
        <v>984</v>
      </c>
      <c r="C425" s="30" t="s">
        <v>92</v>
      </c>
      <c r="D425" s="30">
        <v>0.1</v>
      </c>
      <c r="E425" s="30">
        <v>178.47</v>
      </c>
      <c r="F425" s="30">
        <v>19.989999999999998</v>
      </c>
      <c r="G425" s="30" t="s">
        <v>14</v>
      </c>
      <c r="H425" s="30" t="s">
        <v>3</v>
      </c>
      <c r="I425" s="30" t="s">
        <v>24</v>
      </c>
      <c r="J425" s="30" t="s">
        <v>54</v>
      </c>
      <c r="K425" s="30" t="s">
        <v>49</v>
      </c>
      <c r="L425" s="30" t="s">
        <v>987</v>
      </c>
      <c r="M425" s="30">
        <v>0.55000000000000004</v>
      </c>
      <c r="N425" s="30" t="s">
        <v>8</v>
      </c>
      <c r="O425" s="30" t="s">
        <v>35</v>
      </c>
      <c r="P425" s="30" t="s">
        <v>66</v>
      </c>
      <c r="Q425" s="30" t="s">
        <v>986</v>
      </c>
      <c r="R425" s="30">
        <v>90022</v>
      </c>
      <c r="S425" s="32">
        <v>42040</v>
      </c>
      <c r="T425" s="32">
        <v>42042</v>
      </c>
      <c r="U425" s="53">
        <v>-170.98</v>
      </c>
      <c r="V425" s="30">
        <v>1</v>
      </c>
      <c r="W425" s="30">
        <v>180.14</v>
      </c>
      <c r="X425" s="30">
        <v>86227</v>
      </c>
      <c r="Y425" s="30" t="s">
        <v>3217</v>
      </c>
      <c r="Z425" s="30">
        <v>968.3644239832156</v>
      </c>
    </row>
    <row r="426" spans="1:26" x14ac:dyDescent="0.2">
      <c r="A426" s="30">
        <v>1117</v>
      </c>
      <c r="B426" s="30" t="s">
        <v>988</v>
      </c>
      <c r="C426" s="30" t="s">
        <v>46</v>
      </c>
      <c r="D426" s="30">
        <v>0.06</v>
      </c>
      <c r="E426" s="30">
        <v>64.650000000000006</v>
      </c>
      <c r="F426" s="30">
        <v>35</v>
      </c>
      <c r="G426" s="30" t="s">
        <v>14</v>
      </c>
      <c r="H426" s="30" t="s">
        <v>47</v>
      </c>
      <c r="I426" s="30" t="s">
        <v>24</v>
      </c>
      <c r="J426" s="30" t="s">
        <v>54</v>
      </c>
      <c r="K426" s="30" t="s">
        <v>40</v>
      </c>
      <c r="L426" s="30" t="s">
        <v>989</v>
      </c>
      <c r="M426" s="30">
        <v>0.8</v>
      </c>
      <c r="N426" s="30" t="s">
        <v>8</v>
      </c>
      <c r="O426" s="30" t="s">
        <v>35</v>
      </c>
      <c r="P426" s="30" t="s">
        <v>564</v>
      </c>
      <c r="Q426" s="30" t="s">
        <v>990</v>
      </c>
      <c r="R426" s="30">
        <v>85705</v>
      </c>
      <c r="S426" s="32">
        <v>42040</v>
      </c>
      <c r="T426" s="32">
        <v>42041</v>
      </c>
      <c r="U426" s="53">
        <v>-139.28720000000001</v>
      </c>
      <c r="V426" s="30">
        <v>4</v>
      </c>
      <c r="W426" s="30">
        <v>277.60000000000002</v>
      </c>
      <c r="X426" s="30">
        <v>86768</v>
      </c>
      <c r="Y426" s="30" t="s">
        <v>3217</v>
      </c>
      <c r="Z426" s="30">
        <v>1521.038518272484</v>
      </c>
    </row>
    <row r="427" spans="1:26" x14ac:dyDescent="0.2">
      <c r="A427" s="30">
        <v>2498</v>
      </c>
      <c r="B427" s="30" t="s">
        <v>905</v>
      </c>
      <c r="C427" s="30" t="s">
        <v>46</v>
      </c>
      <c r="D427" s="30">
        <v>0.08</v>
      </c>
      <c r="E427" s="30">
        <v>1.68</v>
      </c>
      <c r="F427" s="30">
        <v>1.57</v>
      </c>
      <c r="G427" s="30" t="s">
        <v>14</v>
      </c>
      <c r="H427" s="30" t="s">
        <v>3</v>
      </c>
      <c r="I427" s="30" t="s">
        <v>24</v>
      </c>
      <c r="J427" s="30" t="s">
        <v>25</v>
      </c>
      <c r="K427" s="30" t="s">
        <v>26</v>
      </c>
      <c r="L427" s="30" t="s">
        <v>550</v>
      </c>
      <c r="M427" s="30">
        <v>0.59</v>
      </c>
      <c r="N427" s="30" t="s">
        <v>8</v>
      </c>
      <c r="O427" s="30" t="s">
        <v>35</v>
      </c>
      <c r="P427" s="30" t="s">
        <v>66</v>
      </c>
      <c r="Q427" s="30" t="s">
        <v>866</v>
      </c>
      <c r="R427" s="30">
        <v>92024</v>
      </c>
      <c r="S427" s="32">
        <v>42040</v>
      </c>
      <c r="T427" s="32">
        <v>42041</v>
      </c>
      <c r="U427" s="53">
        <v>-46.25</v>
      </c>
      <c r="V427" s="30">
        <v>88</v>
      </c>
      <c r="W427" s="30">
        <v>148.36000000000001</v>
      </c>
      <c r="X427" s="30">
        <v>20007</v>
      </c>
      <c r="Y427" s="30" t="s">
        <v>3217</v>
      </c>
      <c r="Z427" s="30">
        <v>267.79052791026726</v>
      </c>
    </row>
    <row r="428" spans="1:26" x14ac:dyDescent="0.2">
      <c r="A428" s="30">
        <v>421</v>
      </c>
      <c r="B428" s="30" t="s">
        <v>991</v>
      </c>
      <c r="C428" s="30" t="s">
        <v>1</v>
      </c>
      <c r="D428" s="30">
        <v>0.09</v>
      </c>
      <c r="E428" s="30">
        <v>999.99</v>
      </c>
      <c r="F428" s="30">
        <v>13.99</v>
      </c>
      <c r="G428" s="30" t="s">
        <v>14</v>
      </c>
      <c r="H428" s="30" t="s">
        <v>3</v>
      </c>
      <c r="I428" s="30" t="s">
        <v>16</v>
      </c>
      <c r="J428" s="30" t="s">
        <v>32</v>
      </c>
      <c r="K428" s="30" t="s">
        <v>120</v>
      </c>
      <c r="L428" s="30" t="s">
        <v>992</v>
      </c>
      <c r="M428" s="30">
        <v>0.36</v>
      </c>
      <c r="N428" s="30" t="s">
        <v>8</v>
      </c>
      <c r="O428" s="30" t="s">
        <v>87</v>
      </c>
      <c r="P428" s="30" t="s">
        <v>373</v>
      </c>
      <c r="Q428" s="30" t="s">
        <v>993</v>
      </c>
      <c r="R428" s="30">
        <v>7201</v>
      </c>
      <c r="S428" s="32">
        <v>42041</v>
      </c>
      <c r="T428" s="32">
        <v>42043</v>
      </c>
      <c r="U428" s="53">
        <v>-2531.4825000000001</v>
      </c>
      <c r="V428" s="30">
        <v>1</v>
      </c>
      <c r="W428" s="30">
        <v>919.09</v>
      </c>
      <c r="X428" s="30">
        <v>87700</v>
      </c>
      <c r="Y428" s="30" t="s">
        <v>3218</v>
      </c>
      <c r="Z428" s="30">
        <v>1085.2110528512615</v>
      </c>
    </row>
    <row r="429" spans="1:26" x14ac:dyDescent="0.2">
      <c r="A429" s="30">
        <v>1020</v>
      </c>
      <c r="B429" s="30" t="s">
        <v>994</v>
      </c>
      <c r="C429" s="30" t="s">
        <v>1</v>
      </c>
      <c r="D429" s="30">
        <v>7.0000000000000007E-2</v>
      </c>
      <c r="E429" s="30">
        <v>4.13</v>
      </c>
      <c r="F429" s="30">
        <v>5.04</v>
      </c>
      <c r="G429" s="30" t="s">
        <v>14</v>
      </c>
      <c r="H429" s="30" t="s">
        <v>3</v>
      </c>
      <c r="I429" s="30" t="s">
        <v>24</v>
      </c>
      <c r="J429" s="30" t="s">
        <v>48</v>
      </c>
      <c r="K429" s="30" t="s">
        <v>49</v>
      </c>
      <c r="L429" s="30" t="s">
        <v>995</v>
      </c>
      <c r="M429" s="30">
        <v>0.38</v>
      </c>
      <c r="N429" s="30" t="s">
        <v>8</v>
      </c>
      <c r="O429" s="30" t="s">
        <v>28</v>
      </c>
      <c r="P429" s="30" t="s">
        <v>513</v>
      </c>
      <c r="Q429" s="30" t="s">
        <v>996</v>
      </c>
      <c r="R429" s="30">
        <v>66762</v>
      </c>
      <c r="S429" s="32">
        <v>42041</v>
      </c>
      <c r="T429" s="32">
        <v>42042</v>
      </c>
      <c r="U429" s="53">
        <v>-76.424400000000006</v>
      </c>
      <c r="V429" s="30">
        <v>20</v>
      </c>
      <c r="W429" s="30">
        <v>79.06</v>
      </c>
      <c r="X429" s="30">
        <v>88634</v>
      </c>
      <c r="Y429" s="30" t="s">
        <v>3216</v>
      </c>
      <c r="Z429" s="30">
        <v>261.51776222258172</v>
      </c>
    </row>
    <row r="430" spans="1:26" x14ac:dyDescent="0.2">
      <c r="A430" s="30">
        <v>1020</v>
      </c>
      <c r="B430" s="30" t="s">
        <v>994</v>
      </c>
      <c r="C430" s="30" t="s">
        <v>1</v>
      </c>
      <c r="D430" s="30">
        <v>0</v>
      </c>
      <c r="E430" s="30">
        <v>4.4800000000000004</v>
      </c>
      <c r="F430" s="30">
        <v>2.5</v>
      </c>
      <c r="G430" s="30" t="s">
        <v>14</v>
      </c>
      <c r="H430" s="30" t="s">
        <v>3</v>
      </c>
      <c r="I430" s="30" t="s">
        <v>24</v>
      </c>
      <c r="J430" s="30" t="s">
        <v>321</v>
      </c>
      <c r="K430" s="30" t="s">
        <v>49</v>
      </c>
      <c r="L430" s="30" t="s">
        <v>997</v>
      </c>
      <c r="M430" s="30">
        <v>0.37</v>
      </c>
      <c r="N430" s="30" t="s">
        <v>8</v>
      </c>
      <c r="O430" s="30" t="s">
        <v>28</v>
      </c>
      <c r="P430" s="30" t="s">
        <v>513</v>
      </c>
      <c r="Q430" s="30" t="s">
        <v>996</v>
      </c>
      <c r="R430" s="30">
        <v>66762</v>
      </c>
      <c r="S430" s="32">
        <v>42041</v>
      </c>
      <c r="T430" s="32">
        <v>42043</v>
      </c>
      <c r="U430" s="53">
        <v>8.7319999999999993</v>
      </c>
      <c r="V430" s="30">
        <v>14</v>
      </c>
      <c r="W430" s="30">
        <v>65.14</v>
      </c>
      <c r="X430" s="30">
        <v>88634</v>
      </c>
      <c r="Y430" s="30" t="s">
        <v>3216</v>
      </c>
      <c r="Z430" s="30">
        <v>317.55966610114547</v>
      </c>
    </row>
    <row r="431" spans="1:26" x14ac:dyDescent="0.2">
      <c r="A431" s="30">
        <v>1533</v>
      </c>
      <c r="B431" s="30" t="s">
        <v>998</v>
      </c>
      <c r="C431" s="30" t="s">
        <v>13</v>
      </c>
      <c r="D431" s="30">
        <v>0.02</v>
      </c>
      <c r="E431" s="30">
        <v>4.8899999999999997</v>
      </c>
      <c r="F431" s="30">
        <v>4.93</v>
      </c>
      <c r="G431" s="30" t="s">
        <v>14</v>
      </c>
      <c r="H431" s="30" t="s">
        <v>70</v>
      </c>
      <c r="I431" s="30" t="s">
        <v>16</v>
      </c>
      <c r="J431" s="30" t="s">
        <v>17</v>
      </c>
      <c r="K431" s="30" t="s">
        <v>18</v>
      </c>
      <c r="L431" s="30" t="s">
        <v>999</v>
      </c>
      <c r="M431" s="30">
        <v>0.66</v>
      </c>
      <c r="N431" s="30" t="s">
        <v>8</v>
      </c>
      <c r="O431" s="30" t="s">
        <v>28</v>
      </c>
      <c r="P431" s="30" t="s">
        <v>56</v>
      </c>
      <c r="Q431" s="30" t="s">
        <v>1000</v>
      </c>
      <c r="R431" s="30">
        <v>63130</v>
      </c>
      <c r="S431" s="32">
        <v>42041</v>
      </c>
      <c r="T431" s="32">
        <v>42042</v>
      </c>
      <c r="U431" s="53">
        <v>-56.445999999999998</v>
      </c>
      <c r="V431" s="30">
        <v>14</v>
      </c>
      <c r="W431" s="30">
        <v>74.010000000000005</v>
      </c>
      <c r="X431" s="30">
        <v>91328</v>
      </c>
      <c r="Y431" s="30" t="s">
        <v>3216</v>
      </c>
      <c r="Z431" s="30">
        <v>263.62738267094505</v>
      </c>
    </row>
    <row r="432" spans="1:26" x14ac:dyDescent="0.2">
      <c r="A432" s="30">
        <v>1533</v>
      </c>
      <c r="B432" s="30" t="s">
        <v>998</v>
      </c>
      <c r="C432" s="30" t="s">
        <v>13</v>
      </c>
      <c r="D432" s="30">
        <v>7.0000000000000007E-2</v>
      </c>
      <c r="E432" s="30">
        <v>10.06</v>
      </c>
      <c r="F432" s="30">
        <v>2.06</v>
      </c>
      <c r="G432" s="30" t="s">
        <v>14</v>
      </c>
      <c r="H432" s="30" t="s">
        <v>70</v>
      </c>
      <c r="I432" s="30" t="s">
        <v>24</v>
      </c>
      <c r="J432" s="30" t="s">
        <v>64</v>
      </c>
      <c r="K432" s="30" t="s">
        <v>26</v>
      </c>
      <c r="L432" s="30" t="s">
        <v>149</v>
      </c>
      <c r="M432" s="30">
        <v>0.39</v>
      </c>
      <c r="N432" s="30" t="s">
        <v>8</v>
      </c>
      <c r="O432" s="30" t="s">
        <v>28</v>
      </c>
      <c r="P432" s="30" t="s">
        <v>56</v>
      </c>
      <c r="Q432" s="30" t="s">
        <v>1000</v>
      </c>
      <c r="R432" s="30">
        <v>63130</v>
      </c>
      <c r="S432" s="32">
        <v>42041</v>
      </c>
      <c r="T432" s="32">
        <v>42042</v>
      </c>
      <c r="U432" s="53">
        <v>33.189</v>
      </c>
      <c r="V432" s="30">
        <v>5</v>
      </c>
      <c r="W432" s="30">
        <v>48.1</v>
      </c>
      <c r="X432" s="30">
        <v>91328</v>
      </c>
      <c r="Y432" s="30" t="s">
        <v>3216</v>
      </c>
      <c r="Z432" s="30">
        <v>34.827937045777333</v>
      </c>
    </row>
    <row r="433" spans="1:26" x14ac:dyDescent="0.2">
      <c r="A433" s="30">
        <v>1927</v>
      </c>
      <c r="B433" s="30" t="s">
        <v>1001</v>
      </c>
      <c r="C433" s="30" t="s">
        <v>13</v>
      </c>
      <c r="D433" s="30">
        <v>0.02</v>
      </c>
      <c r="E433" s="30">
        <v>259.70999999999998</v>
      </c>
      <c r="F433" s="30">
        <v>66.67</v>
      </c>
      <c r="G433" s="30" t="s">
        <v>2</v>
      </c>
      <c r="H433" s="30" t="s">
        <v>47</v>
      </c>
      <c r="I433" s="30" t="s">
        <v>4</v>
      </c>
      <c r="J433" s="30" t="s">
        <v>5</v>
      </c>
      <c r="K433" s="30" t="s">
        <v>6</v>
      </c>
      <c r="L433" s="30" t="s">
        <v>1002</v>
      </c>
      <c r="M433" s="30">
        <v>0.65</v>
      </c>
      <c r="N433" s="30" t="s">
        <v>8</v>
      </c>
      <c r="O433" s="30" t="s">
        <v>9</v>
      </c>
      <c r="P433" s="30" t="s">
        <v>247</v>
      </c>
      <c r="Q433" s="30" t="s">
        <v>1003</v>
      </c>
      <c r="R433" s="30">
        <v>29611</v>
      </c>
      <c r="S433" s="32">
        <v>42041</v>
      </c>
      <c r="T433" s="32">
        <v>42041</v>
      </c>
      <c r="U433" s="53">
        <v>-14.448</v>
      </c>
      <c r="V433" s="30">
        <v>8</v>
      </c>
      <c r="W433" s="30">
        <v>1757.15</v>
      </c>
      <c r="X433" s="30">
        <v>88579</v>
      </c>
      <c r="Y433" s="30" t="s">
        <v>3215</v>
      </c>
      <c r="Z433" s="30">
        <v>3030.0430521890898</v>
      </c>
    </row>
    <row r="434" spans="1:26" x14ac:dyDescent="0.2">
      <c r="A434" s="30">
        <v>2135</v>
      </c>
      <c r="B434" s="30" t="s">
        <v>1004</v>
      </c>
      <c r="C434" s="30" t="s">
        <v>13</v>
      </c>
      <c r="D434" s="30">
        <v>0.01</v>
      </c>
      <c r="E434" s="30">
        <v>28.99</v>
      </c>
      <c r="F434" s="30">
        <v>8.59</v>
      </c>
      <c r="G434" s="30" t="s">
        <v>14</v>
      </c>
      <c r="H434" s="30" t="s">
        <v>47</v>
      </c>
      <c r="I434" s="30" t="s">
        <v>16</v>
      </c>
      <c r="J434" s="30" t="s">
        <v>111</v>
      </c>
      <c r="K434" s="30" t="s">
        <v>120</v>
      </c>
      <c r="L434" s="30" t="s">
        <v>1005</v>
      </c>
      <c r="M434" s="30">
        <v>0.56000000000000005</v>
      </c>
      <c r="N434" s="30" t="s">
        <v>8</v>
      </c>
      <c r="O434" s="30" t="s">
        <v>35</v>
      </c>
      <c r="P434" s="30" t="s">
        <v>616</v>
      </c>
      <c r="Q434" s="30" t="s">
        <v>1006</v>
      </c>
      <c r="R434" s="30">
        <v>88101</v>
      </c>
      <c r="S434" s="32">
        <v>42041</v>
      </c>
      <c r="T434" s="32">
        <v>42042</v>
      </c>
      <c r="U434" s="53">
        <v>196.52328</v>
      </c>
      <c r="V434" s="30">
        <v>21</v>
      </c>
      <c r="W434" s="30">
        <v>556.61</v>
      </c>
      <c r="X434" s="30">
        <v>91583</v>
      </c>
      <c r="Y434" s="30" t="s">
        <v>3217</v>
      </c>
      <c r="Z434" s="30">
        <v>653.27308699585558</v>
      </c>
    </row>
    <row r="435" spans="1:26" x14ac:dyDescent="0.2">
      <c r="A435" s="30">
        <v>2486</v>
      </c>
      <c r="B435" s="30" t="s">
        <v>920</v>
      </c>
      <c r="C435" s="30" t="s">
        <v>13</v>
      </c>
      <c r="D435" s="30">
        <v>0.02</v>
      </c>
      <c r="E435" s="30">
        <v>71.37</v>
      </c>
      <c r="F435" s="30">
        <v>69</v>
      </c>
      <c r="G435" s="30" t="s">
        <v>14</v>
      </c>
      <c r="H435" s="30" t="s">
        <v>3</v>
      </c>
      <c r="I435" s="30" t="s">
        <v>4</v>
      </c>
      <c r="J435" s="30" t="s">
        <v>5</v>
      </c>
      <c r="K435" s="30" t="s">
        <v>40</v>
      </c>
      <c r="L435" s="30" t="s">
        <v>1007</v>
      </c>
      <c r="M435" s="30">
        <v>0.68</v>
      </c>
      <c r="N435" s="30" t="s">
        <v>8</v>
      </c>
      <c r="O435" s="30" t="s">
        <v>9</v>
      </c>
      <c r="P435" s="30" t="s">
        <v>51</v>
      </c>
      <c r="Q435" s="30" t="s">
        <v>922</v>
      </c>
      <c r="R435" s="30">
        <v>30458</v>
      </c>
      <c r="S435" s="32">
        <v>42041</v>
      </c>
      <c r="T435" s="32">
        <v>42042</v>
      </c>
      <c r="U435" s="53">
        <v>-439.90800000000002</v>
      </c>
      <c r="V435" s="30">
        <v>4</v>
      </c>
      <c r="W435" s="30">
        <v>237.62</v>
      </c>
      <c r="X435" s="30">
        <v>91414</v>
      </c>
      <c r="Y435" s="30" t="s">
        <v>3215</v>
      </c>
      <c r="Z435" s="30">
        <v>1857.6858654071445</v>
      </c>
    </row>
    <row r="436" spans="1:26" x14ac:dyDescent="0.2">
      <c r="A436" s="30">
        <v>2486</v>
      </c>
      <c r="B436" s="30" t="s">
        <v>920</v>
      </c>
      <c r="C436" s="30" t="s">
        <v>13</v>
      </c>
      <c r="D436" s="30">
        <v>0.03</v>
      </c>
      <c r="E436" s="30">
        <v>205.99</v>
      </c>
      <c r="F436" s="30">
        <v>8.99</v>
      </c>
      <c r="G436" s="30" t="s">
        <v>63</v>
      </c>
      <c r="H436" s="30" t="s">
        <v>3</v>
      </c>
      <c r="I436" s="30" t="s">
        <v>16</v>
      </c>
      <c r="J436" s="30" t="s">
        <v>111</v>
      </c>
      <c r="K436" s="30" t="s">
        <v>49</v>
      </c>
      <c r="L436" s="30" t="s">
        <v>1008</v>
      </c>
      <c r="M436" s="30">
        <v>0.6</v>
      </c>
      <c r="N436" s="30" t="s">
        <v>8</v>
      </c>
      <c r="O436" s="30" t="s">
        <v>9</v>
      </c>
      <c r="P436" s="30" t="s">
        <v>51</v>
      </c>
      <c r="Q436" s="30" t="s">
        <v>922</v>
      </c>
      <c r="R436" s="30">
        <v>30458</v>
      </c>
      <c r="S436" s="32">
        <v>42041</v>
      </c>
      <c r="T436" s="32">
        <v>42043</v>
      </c>
      <c r="U436" s="53">
        <v>1087.7159999999999</v>
      </c>
      <c r="V436" s="30">
        <v>1</v>
      </c>
      <c r="W436" s="30">
        <v>176.42</v>
      </c>
      <c r="X436" s="30">
        <v>91414</v>
      </c>
      <c r="Y436" s="30" t="s">
        <v>3215</v>
      </c>
      <c r="Z436" s="30">
        <v>2029.8441523717868</v>
      </c>
    </row>
    <row r="437" spans="1:26" x14ac:dyDescent="0.2">
      <c r="A437" s="30">
        <v>389</v>
      </c>
      <c r="B437" s="30" t="s">
        <v>1009</v>
      </c>
      <c r="C437" s="30" t="s">
        <v>23</v>
      </c>
      <c r="D437" s="30">
        <v>0.03</v>
      </c>
      <c r="E437" s="30">
        <v>160.97999999999999</v>
      </c>
      <c r="F437" s="30">
        <v>30</v>
      </c>
      <c r="G437" s="30" t="s">
        <v>2</v>
      </c>
      <c r="H437" s="30" t="s">
        <v>70</v>
      </c>
      <c r="I437" s="30" t="s">
        <v>4</v>
      </c>
      <c r="J437" s="30" t="s">
        <v>85</v>
      </c>
      <c r="K437" s="30" t="s">
        <v>33</v>
      </c>
      <c r="L437" s="30" t="s">
        <v>868</v>
      </c>
      <c r="M437" s="30">
        <v>0.62</v>
      </c>
      <c r="N437" s="30" t="s">
        <v>8</v>
      </c>
      <c r="O437" s="30" t="s">
        <v>28</v>
      </c>
      <c r="P437" s="30" t="s">
        <v>109</v>
      </c>
      <c r="Q437" s="30" t="s">
        <v>1010</v>
      </c>
      <c r="R437" s="30">
        <v>68502</v>
      </c>
      <c r="S437" s="32">
        <v>42041</v>
      </c>
      <c r="T437" s="32">
        <v>42045</v>
      </c>
      <c r="U437" s="53">
        <v>1273.2086999999999</v>
      </c>
      <c r="V437" s="30">
        <v>11</v>
      </c>
      <c r="W437" s="30">
        <v>1845.23</v>
      </c>
      <c r="X437" s="30">
        <v>90338</v>
      </c>
      <c r="Y437" s="30" t="s">
        <v>3216</v>
      </c>
      <c r="Z437" s="30">
        <v>3046.037187219014</v>
      </c>
    </row>
    <row r="438" spans="1:26" x14ac:dyDescent="0.2">
      <c r="A438" s="30">
        <v>1607</v>
      </c>
      <c r="B438" s="30" t="s">
        <v>1011</v>
      </c>
      <c r="C438" s="30" t="s">
        <v>23</v>
      </c>
      <c r="D438" s="30">
        <v>0.1</v>
      </c>
      <c r="E438" s="30">
        <v>5.68</v>
      </c>
      <c r="F438" s="30">
        <v>3.6</v>
      </c>
      <c r="G438" s="30" t="s">
        <v>63</v>
      </c>
      <c r="H438" s="30" t="s">
        <v>47</v>
      </c>
      <c r="I438" s="30" t="s">
        <v>24</v>
      </c>
      <c r="J438" s="30" t="s">
        <v>544</v>
      </c>
      <c r="K438" s="30" t="s">
        <v>18</v>
      </c>
      <c r="L438" s="30" t="s">
        <v>1012</v>
      </c>
      <c r="M438" s="30">
        <v>0.56000000000000005</v>
      </c>
      <c r="N438" s="30" t="s">
        <v>8</v>
      </c>
      <c r="O438" s="30" t="s">
        <v>87</v>
      </c>
      <c r="P438" s="30" t="s">
        <v>88</v>
      </c>
      <c r="Q438" s="30" t="s">
        <v>1013</v>
      </c>
      <c r="R438" s="30">
        <v>11520</v>
      </c>
      <c r="S438" s="32">
        <v>42041</v>
      </c>
      <c r="T438" s="32">
        <v>42045</v>
      </c>
      <c r="U438" s="53">
        <v>-33.2956</v>
      </c>
      <c r="V438" s="30">
        <v>21</v>
      </c>
      <c r="W438" s="30">
        <v>118.35</v>
      </c>
      <c r="X438" s="30">
        <v>87995</v>
      </c>
      <c r="Y438" s="30" t="s">
        <v>3218</v>
      </c>
      <c r="Z438" s="30">
        <v>147.54338539731305</v>
      </c>
    </row>
    <row r="439" spans="1:26" x14ac:dyDescent="0.2">
      <c r="A439" s="30">
        <v>2270</v>
      </c>
      <c r="B439" s="30" t="s">
        <v>1014</v>
      </c>
      <c r="C439" s="30" t="s">
        <v>23</v>
      </c>
      <c r="D439" s="30">
        <v>0.01</v>
      </c>
      <c r="E439" s="30">
        <v>20.48</v>
      </c>
      <c r="F439" s="30">
        <v>6.32</v>
      </c>
      <c r="G439" s="30" t="s">
        <v>14</v>
      </c>
      <c r="H439" s="30" t="s">
        <v>3</v>
      </c>
      <c r="I439" s="30" t="s">
        <v>24</v>
      </c>
      <c r="J439" s="30" t="s">
        <v>71</v>
      </c>
      <c r="K439" s="30" t="s">
        <v>49</v>
      </c>
      <c r="L439" s="30" t="s">
        <v>1015</v>
      </c>
      <c r="M439" s="30">
        <v>0.57999999999999996</v>
      </c>
      <c r="N439" s="30" t="s">
        <v>8</v>
      </c>
      <c r="O439" s="30" t="s">
        <v>9</v>
      </c>
      <c r="P439" s="30" t="s">
        <v>247</v>
      </c>
      <c r="Q439" s="30" t="s">
        <v>1016</v>
      </c>
      <c r="R439" s="30">
        <v>29662</v>
      </c>
      <c r="S439" s="32">
        <v>42041</v>
      </c>
      <c r="T439" s="32">
        <v>42043</v>
      </c>
      <c r="U439" s="53">
        <v>711.24480000000005</v>
      </c>
      <c r="V439" s="30">
        <v>18</v>
      </c>
      <c r="W439" s="30">
        <v>375.03</v>
      </c>
      <c r="X439" s="30">
        <v>89572</v>
      </c>
      <c r="Y439" s="30" t="s">
        <v>3215</v>
      </c>
      <c r="Z439" s="30">
        <v>1150.3612754461085</v>
      </c>
    </row>
    <row r="440" spans="1:26" x14ac:dyDescent="0.2">
      <c r="A440" s="30">
        <v>2270</v>
      </c>
      <c r="B440" s="30" t="s">
        <v>1014</v>
      </c>
      <c r="C440" s="30" t="s">
        <v>23</v>
      </c>
      <c r="D440" s="30">
        <v>0.09</v>
      </c>
      <c r="E440" s="30">
        <v>1.86</v>
      </c>
      <c r="F440" s="30">
        <v>2.58</v>
      </c>
      <c r="G440" s="30" t="s">
        <v>14</v>
      </c>
      <c r="H440" s="30" t="s">
        <v>3</v>
      </c>
      <c r="I440" s="30" t="s">
        <v>24</v>
      </c>
      <c r="J440" s="30" t="s">
        <v>152</v>
      </c>
      <c r="K440" s="30" t="s">
        <v>26</v>
      </c>
      <c r="L440" s="30" t="s">
        <v>556</v>
      </c>
      <c r="M440" s="30">
        <v>0.82</v>
      </c>
      <c r="N440" s="30" t="s">
        <v>8</v>
      </c>
      <c r="O440" s="30" t="s">
        <v>9</v>
      </c>
      <c r="P440" s="30" t="s">
        <v>247</v>
      </c>
      <c r="Q440" s="30" t="s">
        <v>1016</v>
      </c>
      <c r="R440" s="30">
        <v>29662</v>
      </c>
      <c r="S440" s="32">
        <v>42041</v>
      </c>
      <c r="T440" s="32">
        <v>42046</v>
      </c>
      <c r="U440" s="53">
        <v>-1084.8469631999999</v>
      </c>
      <c r="V440" s="30">
        <v>12</v>
      </c>
      <c r="W440" s="30">
        <v>22.11</v>
      </c>
      <c r="X440" s="30">
        <v>89572</v>
      </c>
      <c r="Y440" s="30" t="s">
        <v>3215</v>
      </c>
      <c r="Z440" s="30">
        <v>-703.97675529473497</v>
      </c>
    </row>
    <row r="441" spans="1:26" x14ac:dyDescent="0.2">
      <c r="A441" s="30">
        <v>2270</v>
      </c>
      <c r="B441" s="30" t="s">
        <v>1014</v>
      </c>
      <c r="C441" s="30" t="s">
        <v>23</v>
      </c>
      <c r="D441" s="30">
        <v>0.08</v>
      </c>
      <c r="E441" s="30">
        <v>205.99</v>
      </c>
      <c r="F441" s="30">
        <v>2.5</v>
      </c>
      <c r="G441" s="30" t="s">
        <v>14</v>
      </c>
      <c r="H441" s="30" t="s">
        <v>3</v>
      </c>
      <c r="I441" s="30" t="s">
        <v>16</v>
      </c>
      <c r="J441" s="30" t="s">
        <v>111</v>
      </c>
      <c r="K441" s="30" t="s">
        <v>49</v>
      </c>
      <c r="L441" s="30" t="s">
        <v>814</v>
      </c>
      <c r="M441" s="30">
        <v>0.59</v>
      </c>
      <c r="N441" s="30" t="s">
        <v>8</v>
      </c>
      <c r="O441" s="30" t="s">
        <v>9</v>
      </c>
      <c r="P441" s="30" t="s">
        <v>247</v>
      </c>
      <c r="Q441" s="30" t="s">
        <v>1016</v>
      </c>
      <c r="R441" s="30">
        <v>29662</v>
      </c>
      <c r="S441" s="32">
        <v>42041</v>
      </c>
      <c r="T441" s="32">
        <v>42046</v>
      </c>
      <c r="U441" s="53">
        <v>-156.77199999999999</v>
      </c>
      <c r="V441" s="30">
        <v>17</v>
      </c>
      <c r="W441" s="30">
        <v>2875.35</v>
      </c>
      <c r="X441" s="30">
        <v>89572</v>
      </c>
      <c r="Y441" s="30" t="s">
        <v>3215</v>
      </c>
      <c r="Z441" s="30">
        <v>699.19596703596028</v>
      </c>
    </row>
    <row r="442" spans="1:26" x14ac:dyDescent="0.2">
      <c r="A442" s="30">
        <v>697</v>
      </c>
      <c r="B442" s="30" t="s">
        <v>1017</v>
      </c>
      <c r="C442" s="30" t="s">
        <v>1</v>
      </c>
      <c r="D442" s="30">
        <v>0.08</v>
      </c>
      <c r="E442" s="30">
        <v>14.81</v>
      </c>
      <c r="F442" s="30">
        <v>13.32</v>
      </c>
      <c r="G442" s="30" t="s">
        <v>14</v>
      </c>
      <c r="H442" s="30" t="s">
        <v>70</v>
      </c>
      <c r="I442" s="30" t="s">
        <v>24</v>
      </c>
      <c r="J442" s="30" t="s">
        <v>71</v>
      </c>
      <c r="K442" s="30" t="s">
        <v>49</v>
      </c>
      <c r="L442" s="30" t="s">
        <v>570</v>
      </c>
      <c r="M442" s="30">
        <v>0.43</v>
      </c>
      <c r="N442" s="30" t="s">
        <v>8</v>
      </c>
      <c r="O442" s="30" t="s">
        <v>28</v>
      </c>
      <c r="P442" s="30" t="s">
        <v>29</v>
      </c>
      <c r="Q442" s="30" t="s">
        <v>1018</v>
      </c>
      <c r="R442" s="30">
        <v>46312</v>
      </c>
      <c r="S442" s="32">
        <v>42042</v>
      </c>
      <c r="T442" s="32">
        <v>42044</v>
      </c>
      <c r="U442" s="53">
        <v>-131.6172</v>
      </c>
      <c r="V442" s="30">
        <v>20</v>
      </c>
      <c r="W442" s="30">
        <v>292.18</v>
      </c>
      <c r="X442" s="30">
        <v>89849</v>
      </c>
      <c r="Y442" s="30" t="s">
        <v>3216</v>
      </c>
      <c r="Z442" s="30">
        <v>511.30240824376114</v>
      </c>
    </row>
    <row r="443" spans="1:26" x14ac:dyDescent="0.2">
      <c r="A443" s="30">
        <v>698</v>
      </c>
      <c r="B443" s="30" t="s">
        <v>1019</v>
      </c>
      <c r="C443" s="30" t="s">
        <v>1</v>
      </c>
      <c r="D443" s="30">
        <v>0.08</v>
      </c>
      <c r="E443" s="30">
        <v>14.81</v>
      </c>
      <c r="F443" s="30">
        <v>13.32</v>
      </c>
      <c r="G443" s="30" t="s">
        <v>14</v>
      </c>
      <c r="H443" s="30" t="s">
        <v>70</v>
      </c>
      <c r="I443" s="30" t="s">
        <v>24</v>
      </c>
      <c r="J443" s="30" t="s">
        <v>71</v>
      </c>
      <c r="K443" s="30" t="s">
        <v>49</v>
      </c>
      <c r="L443" s="30" t="s">
        <v>570</v>
      </c>
      <c r="M443" s="30">
        <v>0.43</v>
      </c>
      <c r="N443" s="30" t="s">
        <v>8</v>
      </c>
      <c r="O443" s="30" t="s">
        <v>35</v>
      </c>
      <c r="P443" s="30" t="s">
        <v>42</v>
      </c>
      <c r="Q443" s="30" t="s">
        <v>118</v>
      </c>
      <c r="R443" s="30">
        <v>98105</v>
      </c>
      <c r="S443" s="32">
        <v>42042</v>
      </c>
      <c r="T443" s="32">
        <v>42044</v>
      </c>
      <c r="U443" s="53">
        <v>-253.11</v>
      </c>
      <c r="V443" s="30">
        <v>79</v>
      </c>
      <c r="W443" s="30">
        <v>1154.1199999999999</v>
      </c>
      <c r="X443" s="30">
        <v>53410</v>
      </c>
      <c r="Y443" s="30" t="s">
        <v>3217</v>
      </c>
      <c r="Z443" s="30">
        <v>386.89065595950507</v>
      </c>
    </row>
    <row r="444" spans="1:26" x14ac:dyDescent="0.2">
      <c r="A444" s="30">
        <v>2626</v>
      </c>
      <c r="B444" s="30" t="s">
        <v>1020</v>
      </c>
      <c r="C444" s="30" t="s">
        <v>13</v>
      </c>
      <c r="D444" s="30">
        <v>0.1</v>
      </c>
      <c r="E444" s="30">
        <v>41.94</v>
      </c>
      <c r="F444" s="30">
        <v>2.99</v>
      </c>
      <c r="G444" s="30" t="s">
        <v>14</v>
      </c>
      <c r="H444" s="30" t="s">
        <v>15</v>
      </c>
      <c r="I444" s="30" t="s">
        <v>24</v>
      </c>
      <c r="J444" s="30" t="s">
        <v>48</v>
      </c>
      <c r="K444" s="30" t="s">
        <v>49</v>
      </c>
      <c r="L444" s="30" t="s">
        <v>1021</v>
      </c>
      <c r="M444" s="30">
        <v>0.35</v>
      </c>
      <c r="N444" s="30" t="s">
        <v>8</v>
      </c>
      <c r="O444" s="30" t="s">
        <v>35</v>
      </c>
      <c r="P444" s="30" t="s">
        <v>66</v>
      </c>
      <c r="Q444" s="30" t="s">
        <v>747</v>
      </c>
      <c r="R444" s="30">
        <v>94025</v>
      </c>
      <c r="S444" s="32">
        <v>42042</v>
      </c>
      <c r="T444" s="32">
        <v>42043</v>
      </c>
      <c r="U444" s="53">
        <v>164.08199999999999</v>
      </c>
      <c r="V444" s="30">
        <v>6</v>
      </c>
      <c r="W444" s="30">
        <v>237.8</v>
      </c>
      <c r="X444" s="30">
        <v>90927</v>
      </c>
      <c r="Y444" s="30" t="s">
        <v>3217</v>
      </c>
      <c r="Z444" s="30">
        <v>212.44770254245341</v>
      </c>
    </row>
    <row r="445" spans="1:26" x14ac:dyDescent="0.2">
      <c r="A445" s="30">
        <v>3351</v>
      </c>
      <c r="B445" s="30" t="s">
        <v>932</v>
      </c>
      <c r="C445" s="30" t="s">
        <v>13</v>
      </c>
      <c r="D445" s="30">
        <v>0.06</v>
      </c>
      <c r="E445" s="30">
        <v>6.7</v>
      </c>
      <c r="F445" s="30">
        <v>1.56</v>
      </c>
      <c r="G445" s="30" t="s">
        <v>63</v>
      </c>
      <c r="H445" s="30" t="s">
        <v>3</v>
      </c>
      <c r="I445" s="30" t="s">
        <v>24</v>
      </c>
      <c r="J445" s="30" t="s">
        <v>25</v>
      </c>
      <c r="K445" s="30" t="s">
        <v>26</v>
      </c>
      <c r="L445" s="30" t="s">
        <v>1022</v>
      </c>
      <c r="M445" s="30">
        <v>0.52</v>
      </c>
      <c r="N445" s="30" t="s">
        <v>8</v>
      </c>
      <c r="O445" s="30" t="s">
        <v>35</v>
      </c>
      <c r="P445" s="30" t="s">
        <v>42</v>
      </c>
      <c r="Q445" s="30" t="s">
        <v>933</v>
      </c>
      <c r="R445" s="30">
        <v>99301</v>
      </c>
      <c r="S445" s="32">
        <v>42042</v>
      </c>
      <c r="T445" s="32">
        <v>42044</v>
      </c>
      <c r="U445" s="53">
        <v>40.6556</v>
      </c>
      <c r="V445" s="30">
        <v>12</v>
      </c>
      <c r="W445" s="30">
        <v>79.39</v>
      </c>
      <c r="X445" s="30">
        <v>91298</v>
      </c>
      <c r="Y445" s="30" t="s">
        <v>3217</v>
      </c>
      <c r="Z445" s="30">
        <v>41.536594460705217</v>
      </c>
    </row>
    <row r="446" spans="1:26" x14ac:dyDescent="0.2">
      <c r="A446" s="30">
        <v>1121</v>
      </c>
      <c r="B446" s="30" t="s">
        <v>1023</v>
      </c>
      <c r="C446" s="30" t="s">
        <v>23</v>
      </c>
      <c r="D446" s="30">
        <v>0.04</v>
      </c>
      <c r="E446" s="30">
        <v>19.98</v>
      </c>
      <c r="F446" s="30">
        <v>8.68</v>
      </c>
      <c r="G446" s="30" t="s">
        <v>14</v>
      </c>
      <c r="H446" s="30" t="s">
        <v>15</v>
      </c>
      <c r="I446" s="30" t="s">
        <v>24</v>
      </c>
      <c r="J446" s="30" t="s">
        <v>64</v>
      </c>
      <c r="K446" s="30" t="s">
        <v>49</v>
      </c>
      <c r="L446" s="30" t="s">
        <v>672</v>
      </c>
      <c r="M446" s="30">
        <v>0.37</v>
      </c>
      <c r="N446" s="30" t="s">
        <v>8</v>
      </c>
      <c r="O446" s="30" t="s">
        <v>35</v>
      </c>
      <c r="P446" s="30" t="s">
        <v>66</v>
      </c>
      <c r="Q446" s="30" t="s">
        <v>1024</v>
      </c>
      <c r="R446" s="30">
        <v>92592</v>
      </c>
      <c r="S446" s="32">
        <v>42042</v>
      </c>
      <c r="T446" s="32">
        <v>42049</v>
      </c>
      <c r="U446" s="53">
        <v>108</v>
      </c>
      <c r="V446" s="30">
        <v>8</v>
      </c>
      <c r="W446" s="30">
        <v>168.04</v>
      </c>
      <c r="X446" s="30">
        <v>86767</v>
      </c>
      <c r="Y446" s="30" t="s">
        <v>3217</v>
      </c>
      <c r="Z446" s="30">
        <v>382.01242674595773</v>
      </c>
    </row>
    <row r="447" spans="1:26" x14ac:dyDescent="0.2">
      <c r="A447" s="30">
        <v>1121</v>
      </c>
      <c r="B447" s="30" t="s">
        <v>1023</v>
      </c>
      <c r="C447" s="30" t="s">
        <v>23</v>
      </c>
      <c r="D447" s="30">
        <v>0.08</v>
      </c>
      <c r="E447" s="30">
        <v>125.99</v>
      </c>
      <c r="F447" s="30">
        <v>7.69</v>
      </c>
      <c r="G447" s="30" t="s">
        <v>14</v>
      </c>
      <c r="H447" s="30" t="s">
        <v>15</v>
      </c>
      <c r="I447" s="30" t="s">
        <v>16</v>
      </c>
      <c r="J447" s="30" t="s">
        <v>111</v>
      </c>
      <c r="K447" s="30" t="s">
        <v>49</v>
      </c>
      <c r="L447" s="30" t="s">
        <v>1025</v>
      </c>
      <c r="M447" s="30">
        <v>0.57999999999999996</v>
      </c>
      <c r="N447" s="30" t="s">
        <v>8</v>
      </c>
      <c r="O447" s="30" t="s">
        <v>35</v>
      </c>
      <c r="P447" s="30" t="s">
        <v>66</v>
      </c>
      <c r="Q447" s="30" t="s">
        <v>1024</v>
      </c>
      <c r="R447" s="30">
        <v>92592</v>
      </c>
      <c r="S447" s="32">
        <v>42042</v>
      </c>
      <c r="T447" s="32">
        <v>42044</v>
      </c>
      <c r="U447" s="53">
        <v>377.154</v>
      </c>
      <c r="V447" s="30">
        <v>7</v>
      </c>
      <c r="W447" s="30">
        <v>703.46</v>
      </c>
      <c r="X447" s="30">
        <v>86767</v>
      </c>
      <c r="Y447" s="30" t="s">
        <v>3217</v>
      </c>
      <c r="Z447" s="30">
        <v>1110.5330948106293</v>
      </c>
    </row>
    <row r="448" spans="1:26" x14ac:dyDescent="0.2">
      <c r="A448" s="30">
        <v>1723</v>
      </c>
      <c r="B448" s="30" t="s">
        <v>864</v>
      </c>
      <c r="C448" s="30" t="s">
        <v>92</v>
      </c>
      <c r="D448" s="30">
        <v>0.05</v>
      </c>
      <c r="E448" s="30">
        <v>6.68</v>
      </c>
      <c r="F448" s="30">
        <v>5.66</v>
      </c>
      <c r="G448" s="30" t="s">
        <v>14</v>
      </c>
      <c r="H448" s="30" t="s">
        <v>70</v>
      </c>
      <c r="I448" s="30" t="s">
        <v>24</v>
      </c>
      <c r="J448" s="30" t="s">
        <v>64</v>
      </c>
      <c r="K448" s="30" t="s">
        <v>49</v>
      </c>
      <c r="L448" s="30" t="s">
        <v>1026</v>
      </c>
      <c r="M448" s="30">
        <v>0.37</v>
      </c>
      <c r="N448" s="30" t="s">
        <v>8</v>
      </c>
      <c r="O448" s="30" t="s">
        <v>35</v>
      </c>
      <c r="P448" s="30" t="s">
        <v>66</v>
      </c>
      <c r="Q448" s="30" t="s">
        <v>866</v>
      </c>
      <c r="R448" s="30">
        <v>92037</v>
      </c>
      <c r="S448" s="32">
        <v>42042</v>
      </c>
      <c r="T448" s="32">
        <v>42044</v>
      </c>
      <c r="U448" s="53">
        <v>-66.48</v>
      </c>
      <c r="V448" s="30">
        <v>46</v>
      </c>
      <c r="W448" s="30">
        <v>320.93</v>
      </c>
      <c r="X448" s="30">
        <v>44002</v>
      </c>
      <c r="Y448" s="30" t="s">
        <v>3217</v>
      </c>
      <c r="Z448" s="30">
        <v>33.520506778086968</v>
      </c>
    </row>
    <row r="449" spans="1:26" x14ac:dyDescent="0.2">
      <c r="A449" s="30">
        <v>1723</v>
      </c>
      <c r="B449" s="30" t="s">
        <v>864</v>
      </c>
      <c r="C449" s="30" t="s">
        <v>92</v>
      </c>
      <c r="D449" s="30">
        <v>0.03</v>
      </c>
      <c r="E449" s="30">
        <v>17.7</v>
      </c>
      <c r="F449" s="30">
        <v>9.4700000000000006</v>
      </c>
      <c r="G449" s="30" t="s">
        <v>14</v>
      </c>
      <c r="H449" s="30" t="s">
        <v>70</v>
      </c>
      <c r="I449" s="30" t="s">
        <v>24</v>
      </c>
      <c r="J449" s="30" t="s">
        <v>54</v>
      </c>
      <c r="K449" s="30" t="s">
        <v>49</v>
      </c>
      <c r="L449" s="30" t="s">
        <v>1027</v>
      </c>
      <c r="M449" s="30">
        <v>0.59</v>
      </c>
      <c r="N449" s="30" t="s">
        <v>8</v>
      </c>
      <c r="O449" s="30" t="s">
        <v>35</v>
      </c>
      <c r="P449" s="30" t="s">
        <v>66</v>
      </c>
      <c r="Q449" s="30" t="s">
        <v>866</v>
      </c>
      <c r="R449" s="30">
        <v>92037</v>
      </c>
      <c r="S449" s="32">
        <v>42042</v>
      </c>
      <c r="T449" s="32">
        <v>42042</v>
      </c>
      <c r="U449" s="53">
        <v>-52.33</v>
      </c>
      <c r="V449" s="30">
        <v>14</v>
      </c>
      <c r="W449" s="30">
        <v>261.85000000000002</v>
      </c>
      <c r="X449" s="30">
        <v>44002</v>
      </c>
      <c r="Y449" s="30" t="s">
        <v>3217</v>
      </c>
      <c r="Z449" s="30">
        <v>383.92119888214779</v>
      </c>
    </row>
    <row r="450" spans="1:26" x14ac:dyDescent="0.2">
      <c r="A450" s="30">
        <v>2813</v>
      </c>
      <c r="B450" s="30" t="s">
        <v>1028</v>
      </c>
      <c r="C450" s="30" t="s">
        <v>92</v>
      </c>
      <c r="D450" s="30">
        <v>7.0000000000000007E-2</v>
      </c>
      <c r="E450" s="30">
        <v>30.56</v>
      </c>
      <c r="F450" s="30">
        <v>2.99</v>
      </c>
      <c r="G450" s="30" t="s">
        <v>14</v>
      </c>
      <c r="H450" s="30" t="s">
        <v>70</v>
      </c>
      <c r="I450" s="30" t="s">
        <v>24</v>
      </c>
      <c r="J450" s="30" t="s">
        <v>48</v>
      </c>
      <c r="K450" s="30" t="s">
        <v>49</v>
      </c>
      <c r="L450" s="30" t="s">
        <v>1029</v>
      </c>
      <c r="M450" s="30">
        <v>0.35</v>
      </c>
      <c r="N450" s="30" t="s">
        <v>8</v>
      </c>
      <c r="O450" s="30" t="s">
        <v>9</v>
      </c>
      <c r="P450" s="30" t="s">
        <v>376</v>
      </c>
      <c r="Q450" s="30" t="s">
        <v>1030</v>
      </c>
      <c r="R450" s="30">
        <v>37311</v>
      </c>
      <c r="S450" s="32">
        <v>42042</v>
      </c>
      <c r="T450" s="32">
        <v>42042</v>
      </c>
      <c r="U450" s="53">
        <v>-95.618600000000001</v>
      </c>
      <c r="V450" s="30">
        <v>12</v>
      </c>
      <c r="W450" s="30">
        <v>364.92</v>
      </c>
      <c r="X450" s="30">
        <v>88819</v>
      </c>
      <c r="Y450" s="30" t="s">
        <v>3215</v>
      </c>
      <c r="Z450" s="30">
        <v>-25.135442636912487</v>
      </c>
    </row>
    <row r="451" spans="1:26" x14ac:dyDescent="0.2">
      <c r="A451" s="30">
        <v>1026</v>
      </c>
      <c r="B451" s="30" t="s">
        <v>1031</v>
      </c>
      <c r="C451" s="30" t="s">
        <v>46</v>
      </c>
      <c r="D451" s="30">
        <v>0.08</v>
      </c>
      <c r="E451" s="30">
        <v>65.989999999999995</v>
      </c>
      <c r="F451" s="30">
        <v>5.92</v>
      </c>
      <c r="G451" s="30" t="s">
        <v>14</v>
      </c>
      <c r="H451" s="30" t="s">
        <v>3</v>
      </c>
      <c r="I451" s="30" t="s">
        <v>16</v>
      </c>
      <c r="J451" s="30" t="s">
        <v>111</v>
      </c>
      <c r="K451" s="30" t="s">
        <v>49</v>
      </c>
      <c r="L451" s="30" t="s">
        <v>1032</v>
      </c>
      <c r="M451" s="30">
        <v>0.57999999999999996</v>
      </c>
      <c r="N451" s="30" t="s">
        <v>8</v>
      </c>
      <c r="O451" s="30" t="s">
        <v>87</v>
      </c>
      <c r="P451" s="30" t="s">
        <v>88</v>
      </c>
      <c r="Q451" s="30" t="s">
        <v>1033</v>
      </c>
      <c r="R451" s="30">
        <v>11722</v>
      </c>
      <c r="S451" s="32">
        <v>42042</v>
      </c>
      <c r="T451" s="32">
        <v>42042</v>
      </c>
      <c r="U451" s="53">
        <v>624.40164000000004</v>
      </c>
      <c r="V451" s="30">
        <v>22</v>
      </c>
      <c r="W451" s="30">
        <v>1137.5999999999999</v>
      </c>
      <c r="X451" s="30">
        <v>89005</v>
      </c>
      <c r="Y451" s="30" t="s">
        <v>3218</v>
      </c>
      <c r="Z451" s="30">
        <v>1267.9688932530164</v>
      </c>
    </row>
    <row r="452" spans="1:26" x14ac:dyDescent="0.2">
      <c r="A452" s="30">
        <v>3403</v>
      </c>
      <c r="B452" s="30" t="s">
        <v>1034</v>
      </c>
      <c r="C452" s="30" t="s">
        <v>13</v>
      </c>
      <c r="D452" s="30">
        <v>0.1</v>
      </c>
      <c r="E452" s="30">
        <v>105.98</v>
      </c>
      <c r="F452" s="30">
        <v>13.99</v>
      </c>
      <c r="G452" s="30" t="s">
        <v>63</v>
      </c>
      <c r="H452" s="30" t="s">
        <v>15</v>
      </c>
      <c r="I452" s="30" t="s">
        <v>4</v>
      </c>
      <c r="J452" s="30" t="s">
        <v>102</v>
      </c>
      <c r="K452" s="30" t="s">
        <v>120</v>
      </c>
      <c r="L452" s="30" t="s">
        <v>1035</v>
      </c>
      <c r="M452" s="30">
        <v>0.65</v>
      </c>
      <c r="N452" s="30" t="s">
        <v>8</v>
      </c>
      <c r="O452" s="30" t="s">
        <v>35</v>
      </c>
      <c r="P452" s="30" t="s">
        <v>1036</v>
      </c>
      <c r="Q452" s="30" t="s">
        <v>1037</v>
      </c>
      <c r="R452" s="30">
        <v>82001</v>
      </c>
      <c r="S452" s="32">
        <v>42043</v>
      </c>
      <c r="T452" s="32">
        <v>42046</v>
      </c>
      <c r="U452" s="53">
        <v>349.48500000000001</v>
      </c>
      <c r="V452" s="30">
        <v>5</v>
      </c>
      <c r="W452" s="30">
        <v>506.5</v>
      </c>
      <c r="X452" s="30">
        <v>87530</v>
      </c>
      <c r="Y452" s="30" t="s">
        <v>3217</v>
      </c>
      <c r="Z452" s="30">
        <v>1074.1257782494206</v>
      </c>
    </row>
    <row r="453" spans="1:26" x14ac:dyDescent="0.2">
      <c r="A453" s="30">
        <v>471</v>
      </c>
      <c r="B453" s="30" t="s">
        <v>1038</v>
      </c>
      <c r="C453" s="30" t="s">
        <v>46</v>
      </c>
      <c r="D453" s="30">
        <v>7.0000000000000007E-2</v>
      </c>
      <c r="E453" s="30">
        <v>179.99</v>
      </c>
      <c r="F453" s="30">
        <v>19.989999999999998</v>
      </c>
      <c r="G453" s="30" t="s">
        <v>63</v>
      </c>
      <c r="H453" s="30" t="s">
        <v>15</v>
      </c>
      <c r="I453" s="30" t="s">
        <v>16</v>
      </c>
      <c r="J453" s="30" t="s">
        <v>17</v>
      </c>
      <c r="K453" s="30" t="s">
        <v>49</v>
      </c>
      <c r="L453" s="30" t="s">
        <v>691</v>
      </c>
      <c r="M453" s="30">
        <v>0.48</v>
      </c>
      <c r="N453" s="30" t="s">
        <v>8</v>
      </c>
      <c r="O453" s="30" t="s">
        <v>9</v>
      </c>
      <c r="P453" s="30" t="s">
        <v>51</v>
      </c>
      <c r="Q453" s="30" t="s">
        <v>337</v>
      </c>
      <c r="R453" s="30">
        <v>30318</v>
      </c>
      <c r="S453" s="32">
        <v>42043</v>
      </c>
      <c r="T453" s="32">
        <v>42043</v>
      </c>
      <c r="U453" s="53">
        <v>-568.53510000000006</v>
      </c>
      <c r="V453" s="30">
        <v>4</v>
      </c>
      <c r="W453" s="30">
        <v>718.03</v>
      </c>
      <c r="X453" s="30">
        <v>3138</v>
      </c>
      <c r="Y453" s="30" t="s">
        <v>3215</v>
      </c>
      <c r="Z453" s="30">
        <v>613.813562252873</v>
      </c>
    </row>
    <row r="454" spans="1:26" x14ac:dyDescent="0.2">
      <c r="A454" s="30">
        <v>472</v>
      </c>
      <c r="B454" s="30" t="s">
        <v>1039</v>
      </c>
      <c r="C454" s="30" t="s">
        <v>46</v>
      </c>
      <c r="D454" s="30">
        <v>7.0000000000000007E-2</v>
      </c>
      <c r="E454" s="30">
        <v>179.99</v>
      </c>
      <c r="F454" s="30">
        <v>19.989999999999998</v>
      </c>
      <c r="G454" s="30" t="s">
        <v>63</v>
      </c>
      <c r="H454" s="30" t="s">
        <v>15</v>
      </c>
      <c r="I454" s="30" t="s">
        <v>16</v>
      </c>
      <c r="J454" s="30" t="s">
        <v>17</v>
      </c>
      <c r="K454" s="30" t="s">
        <v>49</v>
      </c>
      <c r="L454" s="30" t="s">
        <v>691</v>
      </c>
      <c r="M454" s="30">
        <v>0.48</v>
      </c>
      <c r="N454" s="30" t="s">
        <v>8</v>
      </c>
      <c r="O454" s="30" t="s">
        <v>87</v>
      </c>
      <c r="P454" s="30" t="s">
        <v>394</v>
      </c>
      <c r="Q454" s="30" t="s">
        <v>1040</v>
      </c>
      <c r="R454" s="30">
        <v>21133</v>
      </c>
      <c r="S454" s="32">
        <v>42043</v>
      </c>
      <c r="T454" s="32">
        <v>42043</v>
      </c>
      <c r="U454" s="53">
        <v>-427.47</v>
      </c>
      <c r="V454" s="30">
        <v>1</v>
      </c>
      <c r="W454" s="30">
        <v>179.51</v>
      </c>
      <c r="X454" s="30">
        <v>88023</v>
      </c>
      <c r="Y454" s="30" t="s">
        <v>3218</v>
      </c>
      <c r="Z454" s="30">
        <v>758.26785318331338</v>
      </c>
    </row>
    <row r="455" spans="1:26" x14ac:dyDescent="0.2">
      <c r="A455" s="30">
        <v>2151</v>
      </c>
      <c r="B455" s="30" t="s">
        <v>210</v>
      </c>
      <c r="C455" s="30" t="s">
        <v>13</v>
      </c>
      <c r="D455" s="30">
        <v>0.08</v>
      </c>
      <c r="E455" s="30">
        <v>5.74</v>
      </c>
      <c r="F455" s="30">
        <v>5.01</v>
      </c>
      <c r="G455" s="30" t="s">
        <v>14</v>
      </c>
      <c r="H455" s="30" t="s">
        <v>70</v>
      </c>
      <c r="I455" s="30" t="s">
        <v>24</v>
      </c>
      <c r="J455" s="30" t="s">
        <v>48</v>
      </c>
      <c r="K455" s="30" t="s">
        <v>49</v>
      </c>
      <c r="L455" s="30" t="s">
        <v>1041</v>
      </c>
      <c r="M455" s="30">
        <v>0.39</v>
      </c>
      <c r="N455" s="30" t="s">
        <v>8</v>
      </c>
      <c r="O455" s="30" t="s">
        <v>28</v>
      </c>
      <c r="P455" s="30" t="s">
        <v>189</v>
      </c>
      <c r="Q455" s="30" t="s">
        <v>212</v>
      </c>
      <c r="R455" s="30">
        <v>52001</v>
      </c>
      <c r="S455" s="32">
        <v>42044</v>
      </c>
      <c r="T455" s="32">
        <v>42046</v>
      </c>
      <c r="U455" s="53">
        <v>-6.9308199999999998</v>
      </c>
      <c r="V455" s="30">
        <v>1</v>
      </c>
      <c r="W455" s="30">
        <v>7.21</v>
      </c>
      <c r="X455" s="30">
        <v>90405</v>
      </c>
      <c r="Y455" s="30" t="s">
        <v>3216</v>
      </c>
      <c r="Z455" s="30">
        <v>55.136569711497657</v>
      </c>
    </row>
    <row r="456" spans="1:26" x14ac:dyDescent="0.2">
      <c r="A456" s="30">
        <v>1671</v>
      </c>
      <c r="B456" s="30" t="s">
        <v>1042</v>
      </c>
      <c r="C456" s="30" t="s">
        <v>23</v>
      </c>
      <c r="D456" s="30">
        <v>0.1</v>
      </c>
      <c r="E456" s="30">
        <v>4.13</v>
      </c>
      <c r="F456" s="30">
        <v>0.99</v>
      </c>
      <c r="G456" s="30" t="s">
        <v>14</v>
      </c>
      <c r="H456" s="30" t="s">
        <v>3</v>
      </c>
      <c r="I456" s="30" t="s">
        <v>24</v>
      </c>
      <c r="J456" s="30" t="s">
        <v>128</v>
      </c>
      <c r="K456" s="30" t="s">
        <v>49</v>
      </c>
      <c r="L456" s="30" t="s">
        <v>302</v>
      </c>
      <c r="M456" s="30">
        <v>0.39</v>
      </c>
      <c r="N456" s="30" t="s">
        <v>8</v>
      </c>
      <c r="O456" s="30" t="s">
        <v>9</v>
      </c>
      <c r="P456" s="30" t="s">
        <v>218</v>
      </c>
      <c r="Q456" s="30" t="s">
        <v>1043</v>
      </c>
      <c r="R456" s="30">
        <v>22015</v>
      </c>
      <c r="S456" s="32">
        <v>42044</v>
      </c>
      <c r="T456" s="32">
        <v>42048</v>
      </c>
      <c r="U456" s="53">
        <v>-40.53</v>
      </c>
      <c r="V456" s="30">
        <v>13</v>
      </c>
      <c r="W456" s="30">
        <v>52.16</v>
      </c>
      <c r="X456" s="30">
        <v>86724</v>
      </c>
      <c r="Y456" s="30" t="s">
        <v>3215</v>
      </c>
      <c r="Z456" s="30">
        <v>-35.421023403938605</v>
      </c>
    </row>
    <row r="457" spans="1:26" x14ac:dyDescent="0.2">
      <c r="A457" s="30">
        <v>1574</v>
      </c>
      <c r="B457" s="30" t="s">
        <v>1044</v>
      </c>
      <c r="C457" s="30" t="s">
        <v>92</v>
      </c>
      <c r="D457" s="30">
        <v>7.0000000000000007E-2</v>
      </c>
      <c r="E457" s="30">
        <v>20.95</v>
      </c>
      <c r="F457" s="30">
        <v>5.99</v>
      </c>
      <c r="G457" s="30" t="s">
        <v>14</v>
      </c>
      <c r="H457" s="30" t="s">
        <v>15</v>
      </c>
      <c r="I457" s="30" t="s">
        <v>16</v>
      </c>
      <c r="J457" s="30" t="s">
        <v>17</v>
      </c>
      <c r="K457" s="30" t="s">
        <v>49</v>
      </c>
      <c r="L457" s="30" t="s">
        <v>229</v>
      </c>
      <c r="M457" s="30">
        <v>0.65</v>
      </c>
      <c r="N457" s="30" t="s">
        <v>8</v>
      </c>
      <c r="O457" s="30" t="s">
        <v>9</v>
      </c>
      <c r="P457" s="30" t="s">
        <v>73</v>
      </c>
      <c r="Q457" s="30" t="s">
        <v>1045</v>
      </c>
      <c r="R457" s="30">
        <v>28314</v>
      </c>
      <c r="S457" s="32">
        <v>42044</v>
      </c>
      <c r="T457" s="32">
        <v>42045</v>
      </c>
      <c r="U457" s="53">
        <v>27.234000000000002</v>
      </c>
      <c r="V457" s="30">
        <v>19</v>
      </c>
      <c r="W457" s="30">
        <v>391.4</v>
      </c>
      <c r="X457" s="30">
        <v>86966</v>
      </c>
      <c r="Y457" s="30" t="s">
        <v>3215</v>
      </c>
      <c r="Z457" s="30">
        <v>373.89641621417667</v>
      </c>
    </row>
    <row r="458" spans="1:26" x14ac:dyDescent="0.2">
      <c r="A458" s="30">
        <v>2619</v>
      </c>
      <c r="B458" s="30" t="s">
        <v>1046</v>
      </c>
      <c r="C458" s="30" t="s">
        <v>46</v>
      </c>
      <c r="D458" s="30">
        <v>0.1</v>
      </c>
      <c r="E458" s="30">
        <v>30.98</v>
      </c>
      <c r="F458" s="30">
        <v>8.99</v>
      </c>
      <c r="G458" s="30" t="s">
        <v>14</v>
      </c>
      <c r="H458" s="30" t="s">
        <v>70</v>
      </c>
      <c r="I458" s="30" t="s">
        <v>24</v>
      </c>
      <c r="J458" s="30" t="s">
        <v>25</v>
      </c>
      <c r="K458" s="30" t="s">
        <v>18</v>
      </c>
      <c r="L458" s="30" t="s">
        <v>315</v>
      </c>
      <c r="M458" s="30">
        <v>0.57999999999999996</v>
      </c>
      <c r="N458" s="30" t="s">
        <v>8</v>
      </c>
      <c r="O458" s="30" t="s">
        <v>28</v>
      </c>
      <c r="P458" s="30" t="s">
        <v>1047</v>
      </c>
      <c r="Q458" s="30" t="s">
        <v>1048</v>
      </c>
      <c r="R458" s="30">
        <v>57103</v>
      </c>
      <c r="S458" s="32">
        <v>42044</v>
      </c>
      <c r="T458" s="32">
        <v>42046</v>
      </c>
      <c r="U458" s="53">
        <v>-20.222799999999999</v>
      </c>
      <c r="V458" s="30">
        <v>4</v>
      </c>
      <c r="W458" s="30">
        <v>119.37</v>
      </c>
      <c r="X458" s="30">
        <v>88015</v>
      </c>
      <c r="Y458" s="30" t="s">
        <v>3216</v>
      </c>
      <c r="Z458" s="30">
        <v>578.83701505759268</v>
      </c>
    </row>
    <row r="459" spans="1:26" x14ac:dyDescent="0.2">
      <c r="A459" s="30">
        <v>491</v>
      </c>
      <c r="B459" s="30" t="s">
        <v>1049</v>
      </c>
      <c r="C459" s="30" t="s">
        <v>1</v>
      </c>
      <c r="D459" s="30">
        <v>0.01</v>
      </c>
      <c r="E459" s="30">
        <v>4.9800000000000004</v>
      </c>
      <c r="F459" s="30">
        <v>6.07</v>
      </c>
      <c r="G459" s="30" t="s">
        <v>14</v>
      </c>
      <c r="H459" s="30" t="s">
        <v>15</v>
      </c>
      <c r="I459" s="30" t="s">
        <v>24</v>
      </c>
      <c r="J459" s="30" t="s">
        <v>64</v>
      </c>
      <c r="K459" s="30" t="s">
        <v>49</v>
      </c>
      <c r="L459" s="30" t="s">
        <v>763</v>
      </c>
      <c r="M459" s="30">
        <v>0.36</v>
      </c>
      <c r="N459" s="30" t="s">
        <v>8</v>
      </c>
      <c r="O459" s="30" t="s">
        <v>87</v>
      </c>
      <c r="P459" s="30" t="s">
        <v>88</v>
      </c>
      <c r="Q459" s="30" t="s">
        <v>89</v>
      </c>
      <c r="R459" s="30">
        <v>10154</v>
      </c>
      <c r="S459" s="32">
        <v>42045</v>
      </c>
      <c r="T459" s="32">
        <v>42046</v>
      </c>
      <c r="U459" s="53">
        <v>-69.069999999999993</v>
      </c>
      <c r="V459" s="30">
        <v>41</v>
      </c>
      <c r="W459" s="30">
        <v>217</v>
      </c>
      <c r="X459" s="30">
        <v>10464</v>
      </c>
      <c r="Y459" s="30" t="s">
        <v>3218</v>
      </c>
      <c r="Z459" s="30">
        <v>303.30809437970032</v>
      </c>
    </row>
    <row r="460" spans="1:26" x14ac:dyDescent="0.2">
      <c r="A460" s="30">
        <v>494</v>
      </c>
      <c r="B460" s="30" t="s">
        <v>1050</v>
      </c>
      <c r="C460" s="30" t="s">
        <v>1</v>
      </c>
      <c r="D460" s="30">
        <v>0.01</v>
      </c>
      <c r="E460" s="30">
        <v>4.9800000000000004</v>
      </c>
      <c r="F460" s="30">
        <v>6.07</v>
      </c>
      <c r="G460" s="30" t="s">
        <v>14</v>
      </c>
      <c r="H460" s="30" t="s">
        <v>15</v>
      </c>
      <c r="I460" s="30" t="s">
        <v>24</v>
      </c>
      <c r="J460" s="30" t="s">
        <v>64</v>
      </c>
      <c r="K460" s="30" t="s">
        <v>49</v>
      </c>
      <c r="L460" s="30" t="s">
        <v>763</v>
      </c>
      <c r="M460" s="30">
        <v>0.36</v>
      </c>
      <c r="N460" s="30" t="s">
        <v>8</v>
      </c>
      <c r="O460" s="30" t="s">
        <v>35</v>
      </c>
      <c r="P460" s="30" t="s">
        <v>42</v>
      </c>
      <c r="Q460" s="30" t="s">
        <v>118</v>
      </c>
      <c r="R460" s="30">
        <v>98115</v>
      </c>
      <c r="S460" s="32">
        <v>42045</v>
      </c>
      <c r="T460" s="32">
        <v>42046</v>
      </c>
      <c r="U460" s="53">
        <v>-35.916400000000003</v>
      </c>
      <c r="V460" s="30">
        <v>10</v>
      </c>
      <c r="W460" s="30">
        <v>52.93</v>
      </c>
      <c r="X460" s="30">
        <v>88907</v>
      </c>
      <c r="Y460" s="30" t="s">
        <v>3217</v>
      </c>
      <c r="Z460" s="30">
        <v>337.25823356927629</v>
      </c>
    </row>
    <row r="461" spans="1:26" x14ac:dyDescent="0.2">
      <c r="A461" s="30">
        <v>1267</v>
      </c>
      <c r="B461" s="30" t="s">
        <v>1051</v>
      </c>
      <c r="C461" s="30" t="s">
        <v>1</v>
      </c>
      <c r="D461" s="30">
        <v>0.01</v>
      </c>
      <c r="E461" s="30">
        <v>13.99</v>
      </c>
      <c r="F461" s="30">
        <v>7.51</v>
      </c>
      <c r="G461" s="30" t="s">
        <v>14</v>
      </c>
      <c r="H461" s="30" t="s">
        <v>70</v>
      </c>
      <c r="I461" s="30" t="s">
        <v>16</v>
      </c>
      <c r="J461" s="30" t="s">
        <v>32</v>
      </c>
      <c r="K461" s="30" t="s">
        <v>120</v>
      </c>
      <c r="L461" s="30" t="s">
        <v>1052</v>
      </c>
      <c r="M461" s="30">
        <v>0.39</v>
      </c>
      <c r="N461" s="30" t="s">
        <v>8</v>
      </c>
      <c r="O461" s="30" t="s">
        <v>9</v>
      </c>
      <c r="P461" s="30" t="s">
        <v>99</v>
      </c>
      <c r="Q461" s="30" t="s">
        <v>1053</v>
      </c>
      <c r="R461" s="30">
        <v>33433</v>
      </c>
      <c r="S461" s="32">
        <v>42045</v>
      </c>
      <c r="T461" s="32">
        <v>42046</v>
      </c>
      <c r="U461" s="53">
        <v>533.74199999999996</v>
      </c>
      <c r="V461" s="30">
        <v>2</v>
      </c>
      <c r="W461" s="30">
        <v>29.85</v>
      </c>
      <c r="X461" s="30">
        <v>89514</v>
      </c>
      <c r="Y461" s="30" t="s">
        <v>3215</v>
      </c>
      <c r="Z461" s="30">
        <v>1042.5049137309484</v>
      </c>
    </row>
    <row r="462" spans="1:26" x14ac:dyDescent="0.2">
      <c r="A462" s="30">
        <v>1361</v>
      </c>
      <c r="B462" s="30" t="s">
        <v>755</v>
      </c>
      <c r="C462" s="30" t="s">
        <v>1</v>
      </c>
      <c r="D462" s="30">
        <v>0.01</v>
      </c>
      <c r="E462" s="30">
        <v>6.48</v>
      </c>
      <c r="F462" s="30">
        <v>6.22</v>
      </c>
      <c r="G462" s="30" t="s">
        <v>63</v>
      </c>
      <c r="H462" s="30" t="s">
        <v>15</v>
      </c>
      <c r="I462" s="30" t="s">
        <v>24</v>
      </c>
      <c r="J462" s="30" t="s">
        <v>64</v>
      </c>
      <c r="K462" s="30" t="s">
        <v>49</v>
      </c>
      <c r="L462" s="30" t="s">
        <v>1054</v>
      </c>
      <c r="M462" s="30">
        <v>0.37</v>
      </c>
      <c r="N462" s="30" t="s">
        <v>8</v>
      </c>
      <c r="O462" s="30" t="s">
        <v>28</v>
      </c>
      <c r="P462" s="30" t="s">
        <v>265</v>
      </c>
      <c r="Q462" s="30" t="s">
        <v>756</v>
      </c>
      <c r="R462" s="30">
        <v>48101</v>
      </c>
      <c r="S462" s="32">
        <v>42045</v>
      </c>
      <c r="T462" s="32">
        <v>42046</v>
      </c>
      <c r="U462" s="53">
        <v>-15.6312</v>
      </c>
      <c r="V462" s="30">
        <v>9</v>
      </c>
      <c r="W462" s="30">
        <v>69.459999999999994</v>
      </c>
      <c r="X462" s="30">
        <v>89596</v>
      </c>
      <c r="Y462" s="30" t="s">
        <v>3216</v>
      </c>
      <c r="Z462" s="30">
        <v>292.97241815869654</v>
      </c>
    </row>
    <row r="463" spans="1:26" x14ac:dyDescent="0.2">
      <c r="A463" s="30">
        <v>1361</v>
      </c>
      <c r="B463" s="30" t="s">
        <v>755</v>
      </c>
      <c r="C463" s="30" t="s">
        <v>1</v>
      </c>
      <c r="D463" s="30">
        <v>0.03</v>
      </c>
      <c r="E463" s="30">
        <v>85.99</v>
      </c>
      <c r="F463" s="30">
        <v>3.3</v>
      </c>
      <c r="G463" s="30" t="s">
        <v>14</v>
      </c>
      <c r="H463" s="30" t="s">
        <v>15</v>
      </c>
      <c r="I463" s="30" t="s">
        <v>16</v>
      </c>
      <c r="J463" s="30" t="s">
        <v>111</v>
      </c>
      <c r="K463" s="30" t="s">
        <v>18</v>
      </c>
      <c r="L463" s="30" t="s">
        <v>490</v>
      </c>
      <c r="M463" s="30">
        <v>0.37</v>
      </c>
      <c r="N463" s="30" t="s">
        <v>8</v>
      </c>
      <c r="O463" s="30" t="s">
        <v>28</v>
      </c>
      <c r="P463" s="30" t="s">
        <v>265</v>
      </c>
      <c r="Q463" s="30" t="s">
        <v>756</v>
      </c>
      <c r="R463" s="30">
        <v>48101</v>
      </c>
      <c r="S463" s="32">
        <v>42045</v>
      </c>
      <c r="T463" s="32">
        <v>42047</v>
      </c>
      <c r="U463" s="53">
        <v>790.54679999999996</v>
      </c>
      <c r="V463" s="30">
        <v>16</v>
      </c>
      <c r="W463" s="30">
        <v>1145.72</v>
      </c>
      <c r="X463" s="30">
        <v>89596</v>
      </c>
      <c r="Y463" s="30" t="s">
        <v>3216</v>
      </c>
      <c r="Z463" s="30">
        <v>1355.9304388547312</v>
      </c>
    </row>
    <row r="464" spans="1:26" x14ac:dyDescent="0.2">
      <c r="A464" s="30">
        <v>2204</v>
      </c>
      <c r="B464" s="30" t="s">
        <v>938</v>
      </c>
      <c r="C464" s="30" t="s">
        <v>1</v>
      </c>
      <c r="D464" s="30">
        <v>0.04</v>
      </c>
      <c r="E464" s="30">
        <v>296.18</v>
      </c>
      <c r="F464" s="30">
        <v>154.12</v>
      </c>
      <c r="G464" s="30" t="s">
        <v>2</v>
      </c>
      <c r="H464" s="30" t="s">
        <v>15</v>
      </c>
      <c r="I464" s="30" t="s">
        <v>4</v>
      </c>
      <c r="J464" s="30" t="s">
        <v>5</v>
      </c>
      <c r="K464" s="30" t="s">
        <v>6</v>
      </c>
      <c r="L464" s="30" t="s">
        <v>1055</v>
      </c>
      <c r="M464" s="30">
        <v>0.76</v>
      </c>
      <c r="N464" s="30" t="s">
        <v>8</v>
      </c>
      <c r="O464" s="30" t="s">
        <v>28</v>
      </c>
      <c r="P464" s="30" t="s">
        <v>60</v>
      </c>
      <c r="Q464" s="30" t="s">
        <v>939</v>
      </c>
      <c r="R464" s="30">
        <v>55337</v>
      </c>
      <c r="S464" s="32">
        <v>42045</v>
      </c>
      <c r="T464" s="32">
        <v>42046</v>
      </c>
      <c r="U464" s="53">
        <v>-87.998040000000003</v>
      </c>
      <c r="V464" s="30">
        <v>20</v>
      </c>
      <c r="W464" s="30">
        <v>5768.12</v>
      </c>
      <c r="X464" s="30">
        <v>86053</v>
      </c>
      <c r="Y464" s="30" t="s">
        <v>3216</v>
      </c>
      <c r="Z464" s="30">
        <v>5797.3918340030614</v>
      </c>
    </row>
    <row r="465" spans="1:26" x14ac:dyDescent="0.2">
      <c r="A465" s="30">
        <v>1526</v>
      </c>
      <c r="B465" s="30" t="s">
        <v>1056</v>
      </c>
      <c r="C465" s="30" t="s">
        <v>13</v>
      </c>
      <c r="D465" s="30">
        <v>0.04</v>
      </c>
      <c r="E465" s="30">
        <v>11.34</v>
      </c>
      <c r="F465" s="30">
        <v>5.01</v>
      </c>
      <c r="G465" s="30" t="s">
        <v>14</v>
      </c>
      <c r="H465" s="30" t="s">
        <v>47</v>
      </c>
      <c r="I465" s="30" t="s">
        <v>24</v>
      </c>
      <c r="J465" s="30" t="s">
        <v>64</v>
      </c>
      <c r="K465" s="30" t="s">
        <v>49</v>
      </c>
      <c r="L465" s="30" t="s">
        <v>391</v>
      </c>
      <c r="M465" s="30">
        <v>0.36</v>
      </c>
      <c r="N465" s="30" t="s">
        <v>8</v>
      </c>
      <c r="O465" s="30" t="s">
        <v>9</v>
      </c>
      <c r="P465" s="30" t="s">
        <v>140</v>
      </c>
      <c r="Q465" s="30" t="s">
        <v>1057</v>
      </c>
      <c r="R465" s="30">
        <v>35211</v>
      </c>
      <c r="S465" s="32">
        <v>42045</v>
      </c>
      <c r="T465" s="32">
        <v>42046</v>
      </c>
      <c r="U465" s="53">
        <v>-189.22399999999999</v>
      </c>
      <c r="V465" s="30">
        <v>10</v>
      </c>
      <c r="W465" s="30">
        <v>115.53</v>
      </c>
      <c r="X465" s="30">
        <v>86812</v>
      </c>
      <c r="Y465" s="30" t="s">
        <v>3215</v>
      </c>
      <c r="Z465" s="30">
        <v>-82.053394841209524</v>
      </c>
    </row>
    <row r="466" spans="1:26" x14ac:dyDescent="0.2">
      <c r="A466" s="30">
        <v>1338</v>
      </c>
      <c r="B466" s="30" t="s">
        <v>1058</v>
      </c>
      <c r="C466" s="30" t="s">
        <v>23</v>
      </c>
      <c r="D466" s="30">
        <v>0.02</v>
      </c>
      <c r="E466" s="30">
        <v>55.99</v>
      </c>
      <c r="F466" s="30">
        <v>3.3</v>
      </c>
      <c r="G466" s="30" t="s">
        <v>14</v>
      </c>
      <c r="H466" s="30" t="s">
        <v>47</v>
      </c>
      <c r="I466" s="30" t="s">
        <v>16</v>
      </c>
      <c r="J466" s="30" t="s">
        <v>111</v>
      </c>
      <c r="K466" s="30" t="s">
        <v>18</v>
      </c>
      <c r="L466" s="30" t="s">
        <v>1059</v>
      </c>
      <c r="M466" s="30">
        <v>0.59</v>
      </c>
      <c r="N466" s="30" t="s">
        <v>8</v>
      </c>
      <c r="O466" s="30" t="s">
        <v>28</v>
      </c>
      <c r="P466" s="30" t="s">
        <v>79</v>
      </c>
      <c r="Q466" s="30" t="s">
        <v>509</v>
      </c>
      <c r="R466" s="30">
        <v>60623</v>
      </c>
      <c r="S466" s="32">
        <v>42045</v>
      </c>
      <c r="T466" s="32">
        <v>42045</v>
      </c>
      <c r="U466" s="53">
        <v>525.20039999999995</v>
      </c>
      <c r="V466" s="30">
        <v>16</v>
      </c>
      <c r="W466" s="30">
        <v>761.16</v>
      </c>
      <c r="X466" s="30">
        <v>91244</v>
      </c>
      <c r="Y466" s="30" t="s">
        <v>3216</v>
      </c>
      <c r="Z466" s="30">
        <v>1028.8144304415955</v>
      </c>
    </row>
    <row r="467" spans="1:26" x14ac:dyDescent="0.2">
      <c r="A467" s="30">
        <v>1340</v>
      </c>
      <c r="B467" s="30" t="s">
        <v>1060</v>
      </c>
      <c r="C467" s="30" t="s">
        <v>23</v>
      </c>
      <c r="D467" s="30">
        <v>0</v>
      </c>
      <c r="E467" s="30">
        <v>22.38</v>
      </c>
      <c r="F467" s="30">
        <v>15.1</v>
      </c>
      <c r="G467" s="30" t="s">
        <v>63</v>
      </c>
      <c r="H467" s="30" t="s">
        <v>47</v>
      </c>
      <c r="I467" s="30" t="s">
        <v>24</v>
      </c>
      <c r="J467" s="30" t="s">
        <v>48</v>
      </c>
      <c r="K467" s="30" t="s">
        <v>49</v>
      </c>
      <c r="L467" s="30" t="s">
        <v>1061</v>
      </c>
      <c r="M467" s="30">
        <v>0.38</v>
      </c>
      <c r="N467" s="30" t="s">
        <v>8</v>
      </c>
      <c r="O467" s="30" t="s">
        <v>87</v>
      </c>
      <c r="P467" s="30" t="s">
        <v>88</v>
      </c>
      <c r="Q467" s="30" t="s">
        <v>89</v>
      </c>
      <c r="R467" s="30">
        <v>10170</v>
      </c>
      <c r="S467" s="32">
        <v>42045</v>
      </c>
      <c r="T467" s="32">
        <v>42052</v>
      </c>
      <c r="U467" s="53">
        <v>-52.646999999999998</v>
      </c>
      <c r="V467" s="30">
        <v>29</v>
      </c>
      <c r="W467" s="30">
        <v>682.68</v>
      </c>
      <c r="X467" s="30">
        <v>21636</v>
      </c>
      <c r="Y467" s="30" t="s">
        <v>3218</v>
      </c>
      <c r="Z467" s="30">
        <v>414.3743501785226</v>
      </c>
    </row>
    <row r="468" spans="1:26" x14ac:dyDescent="0.2">
      <c r="A468" s="30">
        <v>1340</v>
      </c>
      <c r="B468" s="30" t="s">
        <v>1060</v>
      </c>
      <c r="C468" s="30" t="s">
        <v>23</v>
      </c>
      <c r="D468" s="30">
        <v>7.0000000000000007E-2</v>
      </c>
      <c r="E468" s="30">
        <v>5.98</v>
      </c>
      <c r="F468" s="30">
        <v>4.6900000000000004</v>
      </c>
      <c r="G468" s="30" t="s">
        <v>14</v>
      </c>
      <c r="H468" s="30" t="s">
        <v>47</v>
      </c>
      <c r="I468" s="30" t="s">
        <v>24</v>
      </c>
      <c r="J468" s="30" t="s">
        <v>54</v>
      </c>
      <c r="K468" s="30" t="s">
        <v>49</v>
      </c>
      <c r="L468" s="30" t="s">
        <v>205</v>
      </c>
      <c r="M468" s="30">
        <v>0.68</v>
      </c>
      <c r="N468" s="30" t="s">
        <v>8</v>
      </c>
      <c r="O468" s="30" t="s">
        <v>87</v>
      </c>
      <c r="P468" s="30" t="s">
        <v>88</v>
      </c>
      <c r="Q468" s="30" t="s">
        <v>89</v>
      </c>
      <c r="R468" s="30">
        <v>10170</v>
      </c>
      <c r="S468" s="32">
        <v>42045</v>
      </c>
      <c r="T468" s="32">
        <v>42050</v>
      </c>
      <c r="U468" s="53">
        <v>-24.44</v>
      </c>
      <c r="V468" s="30">
        <v>11</v>
      </c>
      <c r="W468" s="30">
        <v>73.44</v>
      </c>
      <c r="X468" s="30">
        <v>21636</v>
      </c>
      <c r="Y468" s="30" t="s">
        <v>3218</v>
      </c>
      <c r="Z468" s="30">
        <v>389.46170313232915</v>
      </c>
    </row>
    <row r="469" spans="1:26" x14ac:dyDescent="0.2">
      <c r="A469" s="30">
        <v>1340</v>
      </c>
      <c r="B469" s="30" t="s">
        <v>1060</v>
      </c>
      <c r="C469" s="30" t="s">
        <v>23</v>
      </c>
      <c r="D469" s="30">
        <v>0.02</v>
      </c>
      <c r="E469" s="30">
        <v>55.99</v>
      </c>
      <c r="F469" s="30">
        <v>3.3</v>
      </c>
      <c r="G469" s="30" t="s">
        <v>14</v>
      </c>
      <c r="H469" s="30" t="s">
        <v>47</v>
      </c>
      <c r="I469" s="30" t="s">
        <v>16</v>
      </c>
      <c r="J469" s="30" t="s">
        <v>111</v>
      </c>
      <c r="K469" s="30" t="s">
        <v>18</v>
      </c>
      <c r="L469" s="30" t="s">
        <v>1059</v>
      </c>
      <c r="M469" s="30">
        <v>0.59</v>
      </c>
      <c r="N469" s="30" t="s">
        <v>8</v>
      </c>
      <c r="O469" s="30" t="s">
        <v>87</v>
      </c>
      <c r="P469" s="30" t="s">
        <v>88</v>
      </c>
      <c r="Q469" s="30" t="s">
        <v>89</v>
      </c>
      <c r="R469" s="30">
        <v>10170</v>
      </c>
      <c r="S469" s="32">
        <v>42045</v>
      </c>
      <c r="T469" s="32">
        <v>42045</v>
      </c>
      <c r="U469" s="53">
        <v>366.50700000000001</v>
      </c>
      <c r="V469" s="30">
        <v>63</v>
      </c>
      <c r="W469" s="30">
        <v>2997.07</v>
      </c>
      <c r="X469" s="30">
        <v>21636</v>
      </c>
      <c r="Y469" s="30" t="s">
        <v>3218</v>
      </c>
      <c r="Z469" s="30">
        <v>866.30830686928209</v>
      </c>
    </row>
    <row r="470" spans="1:26" x14ac:dyDescent="0.2">
      <c r="A470" s="30">
        <v>1341</v>
      </c>
      <c r="B470" s="30" t="s">
        <v>1062</v>
      </c>
      <c r="C470" s="30" t="s">
        <v>23</v>
      </c>
      <c r="D470" s="30">
        <v>7.0000000000000007E-2</v>
      </c>
      <c r="E470" s="30">
        <v>5.98</v>
      </c>
      <c r="F470" s="30">
        <v>4.6900000000000004</v>
      </c>
      <c r="G470" s="30" t="s">
        <v>14</v>
      </c>
      <c r="H470" s="30" t="s">
        <v>47</v>
      </c>
      <c r="I470" s="30" t="s">
        <v>24</v>
      </c>
      <c r="J470" s="30" t="s">
        <v>54</v>
      </c>
      <c r="K470" s="30" t="s">
        <v>49</v>
      </c>
      <c r="L470" s="30" t="s">
        <v>205</v>
      </c>
      <c r="M470" s="30">
        <v>0.68</v>
      </c>
      <c r="N470" s="30" t="s">
        <v>8</v>
      </c>
      <c r="O470" s="30" t="s">
        <v>87</v>
      </c>
      <c r="P470" s="30" t="s">
        <v>296</v>
      </c>
      <c r="Q470" s="30" t="s">
        <v>1063</v>
      </c>
      <c r="R470" s="30">
        <v>17201</v>
      </c>
      <c r="S470" s="32">
        <v>42045</v>
      </c>
      <c r="T470" s="32">
        <v>42050</v>
      </c>
      <c r="U470" s="53">
        <v>-12.7088</v>
      </c>
      <c r="V470" s="30">
        <v>3</v>
      </c>
      <c r="W470" s="30">
        <v>20.03</v>
      </c>
      <c r="X470" s="30">
        <v>91244</v>
      </c>
      <c r="Y470" s="30" t="s">
        <v>3218</v>
      </c>
      <c r="Z470" s="30">
        <v>401.47475368674111</v>
      </c>
    </row>
    <row r="471" spans="1:26" x14ac:dyDescent="0.2">
      <c r="A471" s="30">
        <v>3004</v>
      </c>
      <c r="B471" s="30" t="s">
        <v>1064</v>
      </c>
      <c r="C471" s="30" t="s">
        <v>23</v>
      </c>
      <c r="D471" s="30">
        <v>0.08</v>
      </c>
      <c r="E471" s="30">
        <v>6.48</v>
      </c>
      <c r="F471" s="30">
        <v>6.81</v>
      </c>
      <c r="G471" s="30" t="s">
        <v>14</v>
      </c>
      <c r="H471" s="30" t="s">
        <v>70</v>
      </c>
      <c r="I471" s="30" t="s">
        <v>24</v>
      </c>
      <c r="J471" s="30" t="s">
        <v>64</v>
      </c>
      <c r="K471" s="30" t="s">
        <v>49</v>
      </c>
      <c r="L471" s="30" t="s">
        <v>1065</v>
      </c>
      <c r="M471" s="30">
        <v>0.36</v>
      </c>
      <c r="N471" s="30" t="s">
        <v>8</v>
      </c>
      <c r="O471" s="30" t="s">
        <v>35</v>
      </c>
      <c r="P471" s="30" t="s">
        <v>66</v>
      </c>
      <c r="Q471" s="30" t="s">
        <v>76</v>
      </c>
      <c r="R471" s="30">
        <v>90049</v>
      </c>
      <c r="S471" s="32">
        <v>42045</v>
      </c>
      <c r="T471" s="32">
        <v>42050</v>
      </c>
      <c r="U471" s="53">
        <v>-94.59</v>
      </c>
      <c r="V471" s="30">
        <v>58</v>
      </c>
      <c r="W471" s="30">
        <v>382.33</v>
      </c>
      <c r="X471" s="30">
        <v>54949</v>
      </c>
      <c r="Y471" s="30" t="s">
        <v>3217</v>
      </c>
      <c r="Z471" s="30">
        <v>74.761955414852821</v>
      </c>
    </row>
    <row r="472" spans="1:26" x14ac:dyDescent="0.2">
      <c r="A472" s="30">
        <v>3004</v>
      </c>
      <c r="B472" s="30" t="s">
        <v>1064</v>
      </c>
      <c r="C472" s="30" t="s">
        <v>23</v>
      </c>
      <c r="D472" s="30">
        <v>0.09</v>
      </c>
      <c r="E472" s="30">
        <v>20.98</v>
      </c>
      <c r="F472" s="30">
        <v>53.03</v>
      </c>
      <c r="G472" s="30" t="s">
        <v>2</v>
      </c>
      <c r="H472" s="30" t="s">
        <v>70</v>
      </c>
      <c r="I472" s="30" t="s">
        <v>24</v>
      </c>
      <c r="J472" s="30" t="s">
        <v>54</v>
      </c>
      <c r="K472" s="30" t="s">
        <v>33</v>
      </c>
      <c r="L472" s="30" t="s">
        <v>1066</v>
      </c>
      <c r="M472" s="30">
        <v>0.78</v>
      </c>
      <c r="N472" s="30" t="s">
        <v>8</v>
      </c>
      <c r="O472" s="30" t="s">
        <v>35</v>
      </c>
      <c r="P472" s="30" t="s">
        <v>66</v>
      </c>
      <c r="Q472" s="30" t="s">
        <v>76</v>
      </c>
      <c r="R472" s="30">
        <v>90049</v>
      </c>
      <c r="S472" s="32">
        <v>42045</v>
      </c>
      <c r="T472" s="32">
        <v>42052</v>
      </c>
      <c r="U472" s="53">
        <v>-293.74</v>
      </c>
      <c r="V472" s="30">
        <v>13</v>
      </c>
      <c r="W472" s="30">
        <v>356.61</v>
      </c>
      <c r="X472" s="30">
        <v>54949</v>
      </c>
      <c r="Y472" s="30" t="s">
        <v>3217</v>
      </c>
      <c r="Z472" s="30">
        <v>1732.6700299283359</v>
      </c>
    </row>
    <row r="473" spans="1:26" x14ac:dyDescent="0.2">
      <c r="A473" s="30">
        <v>3006</v>
      </c>
      <c r="B473" s="30" t="s">
        <v>1067</v>
      </c>
      <c r="C473" s="30" t="s">
        <v>23</v>
      </c>
      <c r="D473" s="30">
        <v>0.08</v>
      </c>
      <c r="E473" s="30">
        <v>6.48</v>
      </c>
      <c r="F473" s="30">
        <v>6.81</v>
      </c>
      <c r="G473" s="30" t="s">
        <v>14</v>
      </c>
      <c r="H473" s="30" t="s">
        <v>70</v>
      </c>
      <c r="I473" s="30" t="s">
        <v>24</v>
      </c>
      <c r="J473" s="30" t="s">
        <v>64</v>
      </c>
      <c r="K473" s="30" t="s">
        <v>49</v>
      </c>
      <c r="L473" s="30" t="s">
        <v>1065</v>
      </c>
      <c r="M473" s="30">
        <v>0.36</v>
      </c>
      <c r="N473" s="30" t="s">
        <v>8</v>
      </c>
      <c r="O473" s="30" t="s">
        <v>35</v>
      </c>
      <c r="P473" s="30" t="s">
        <v>466</v>
      </c>
      <c r="Q473" s="30" t="s">
        <v>1068</v>
      </c>
      <c r="R473" s="30">
        <v>83402</v>
      </c>
      <c r="S473" s="32">
        <v>42045</v>
      </c>
      <c r="T473" s="32">
        <v>42050</v>
      </c>
      <c r="U473" s="53">
        <v>-49.186799999999998</v>
      </c>
      <c r="V473" s="30">
        <v>14</v>
      </c>
      <c r="W473" s="30">
        <v>92.29</v>
      </c>
      <c r="X473" s="30">
        <v>91388</v>
      </c>
      <c r="Y473" s="30" t="s">
        <v>3217</v>
      </c>
      <c r="Z473" s="30">
        <v>121.25600009332376</v>
      </c>
    </row>
    <row r="474" spans="1:26" x14ac:dyDescent="0.2">
      <c r="A474" s="30">
        <v>3006</v>
      </c>
      <c r="B474" s="30" t="s">
        <v>1067</v>
      </c>
      <c r="C474" s="30" t="s">
        <v>23</v>
      </c>
      <c r="D474" s="30">
        <v>0.09</v>
      </c>
      <c r="E474" s="30">
        <v>20.98</v>
      </c>
      <c r="F474" s="30">
        <v>53.03</v>
      </c>
      <c r="G474" s="30" t="s">
        <v>2</v>
      </c>
      <c r="H474" s="30" t="s">
        <v>70</v>
      </c>
      <c r="I474" s="30" t="s">
        <v>24</v>
      </c>
      <c r="J474" s="30" t="s">
        <v>54</v>
      </c>
      <c r="K474" s="30" t="s">
        <v>33</v>
      </c>
      <c r="L474" s="30" t="s">
        <v>1066</v>
      </c>
      <c r="M474" s="30">
        <v>0.78</v>
      </c>
      <c r="N474" s="30" t="s">
        <v>8</v>
      </c>
      <c r="O474" s="30" t="s">
        <v>35</v>
      </c>
      <c r="P474" s="30" t="s">
        <v>466</v>
      </c>
      <c r="Q474" s="30" t="s">
        <v>1068</v>
      </c>
      <c r="R474" s="30">
        <v>83402</v>
      </c>
      <c r="S474" s="32">
        <v>42045</v>
      </c>
      <c r="T474" s="32">
        <v>42052</v>
      </c>
      <c r="U474" s="53">
        <v>-152.7448</v>
      </c>
      <c r="V474" s="30">
        <v>3</v>
      </c>
      <c r="W474" s="30">
        <v>82.29</v>
      </c>
      <c r="X474" s="30">
        <v>91388</v>
      </c>
      <c r="Y474" s="30" t="s">
        <v>3217</v>
      </c>
      <c r="Z474" s="30">
        <v>1877.0527414607816</v>
      </c>
    </row>
    <row r="475" spans="1:26" x14ac:dyDescent="0.2">
      <c r="A475" s="30">
        <v>1132</v>
      </c>
      <c r="B475" s="30" t="s">
        <v>1069</v>
      </c>
      <c r="C475" s="30" t="s">
        <v>92</v>
      </c>
      <c r="D475" s="30">
        <v>0.06</v>
      </c>
      <c r="E475" s="30">
        <v>6.37</v>
      </c>
      <c r="F475" s="30">
        <v>5.19</v>
      </c>
      <c r="G475" s="30" t="s">
        <v>14</v>
      </c>
      <c r="H475" s="30" t="s">
        <v>70</v>
      </c>
      <c r="I475" s="30" t="s">
        <v>24</v>
      </c>
      <c r="J475" s="30" t="s">
        <v>48</v>
      </c>
      <c r="K475" s="30" t="s">
        <v>49</v>
      </c>
      <c r="L475" s="30" t="s">
        <v>883</v>
      </c>
      <c r="M475" s="30">
        <v>0.38</v>
      </c>
      <c r="N475" s="30" t="s">
        <v>8</v>
      </c>
      <c r="O475" s="30" t="s">
        <v>28</v>
      </c>
      <c r="P475" s="30" t="s">
        <v>163</v>
      </c>
      <c r="Q475" s="30" t="s">
        <v>1070</v>
      </c>
      <c r="R475" s="30">
        <v>76039</v>
      </c>
      <c r="S475" s="32">
        <v>42045</v>
      </c>
      <c r="T475" s="32">
        <v>42046</v>
      </c>
      <c r="U475" s="53">
        <v>-48.219499999999996</v>
      </c>
      <c r="V475" s="30">
        <v>6</v>
      </c>
      <c r="W475" s="30">
        <v>37.700000000000003</v>
      </c>
      <c r="X475" s="30">
        <v>88101</v>
      </c>
      <c r="Y475" s="30" t="s">
        <v>3216</v>
      </c>
      <c r="Z475" s="30">
        <v>39.961401422897808</v>
      </c>
    </row>
    <row r="476" spans="1:26" x14ac:dyDescent="0.2">
      <c r="A476" s="30">
        <v>2145</v>
      </c>
      <c r="B476" s="30" t="s">
        <v>1071</v>
      </c>
      <c r="C476" s="30" t="s">
        <v>92</v>
      </c>
      <c r="D476" s="30">
        <v>0</v>
      </c>
      <c r="E476" s="30">
        <v>20.28</v>
      </c>
      <c r="F476" s="30">
        <v>14.39</v>
      </c>
      <c r="G476" s="30" t="s">
        <v>14</v>
      </c>
      <c r="H476" s="30" t="s">
        <v>70</v>
      </c>
      <c r="I476" s="30" t="s">
        <v>4</v>
      </c>
      <c r="J476" s="30" t="s">
        <v>102</v>
      </c>
      <c r="K476" s="30" t="s">
        <v>49</v>
      </c>
      <c r="L476" s="30" t="s">
        <v>686</v>
      </c>
      <c r="M476" s="30">
        <v>0.47</v>
      </c>
      <c r="N476" s="30" t="s">
        <v>8</v>
      </c>
      <c r="O476" s="30" t="s">
        <v>9</v>
      </c>
      <c r="P476" s="30" t="s">
        <v>99</v>
      </c>
      <c r="Q476" s="30" t="s">
        <v>1072</v>
      </c>
      <c r="R476" s="30">
        <v>33311</v>
      </c>
      <c r="S476" s="32">
        <v>42045</v>
      </c>
      <c r="T476" s="32">
        <v>42047</v>
      </c>
      <c r="U476" s="53">
        <v>15.678000000000001</v>
      </c>
      <c r="V476" s="30">
        <v>11</v>
      </c>
      <c r="W476" s="30">
        <v>237.83</v>
      </c>
      <c r="X476" s="30">
        <v>87072</v>
      </c>
      <c r="Y476" s="30" t="s">
        <v>3215</v>
      </c>
      <c r="Z476" s="30">
        <v>517.71541458013053</v>
      </c>
    </row>
    <row r="477" spans="1:26" x14ac:dyDescent="0.2">
      <c r="A477" s="30">
        <v>1633</v>
      </c>
      <c r="B477" s="30" t="s">
        <v>1073</v>
      </c>
      <c r="C477" s="30" t="s">
        <v>46</v>
      </c>
      <c r="D477" s="30">
        <v>0.03</v>
      </c>
      <c r="E477" s="30">
        <v>5.98</v>
      </c>
      <c r="F477" s="30">
        <v>3.85</v>
      </c>
      <c r="G477" s="30" t="s">
        <v>14</v>
      </c>
      <c r="H477" s="30" t="s">
        <v>47</v>
      </c>
      <c r="I477" s="30" t="s">
        <v>16</v>
      </c>
      <c r="J477" s="30" t="s">
        <v>17</v>
      </c>
      <c r="K477" s="30" t="s">
        <v>18</v>
      </c>
      <c r="L477" s="30" t="s">
        <v>1074</v>
      </c>
      <c r="M477" s="30">
        <v>0.68</v>
      </c>
      <c r="N477" s="30" t="s">
        <v>8</v>
      </c>
      <c r="O477" s="30" t="s">
        <v>9</v>
      </c>
      <c r="P477" s="30" t="s">
        <v>10</v>
      </c>
      <c r="Q477" s="30" t="s">
        <v>1075</v>
      </c>
      <c r="R477" s="30">
        <v>38637</v>
      </c>
      <c r="S477" s="32">
        <v>42045</v>
      </c>
      <c r="T477" s="32">
        <v>42047</v>
      </c>
      <c r="U477" s="53">
        <v>-76.106800000000007</v>
      </c>
      <c r="V477" s="30">
        <v>6</v>
      </c>
      <c r="W477" s="30">
        <v>38.54</v>
      </c>
      <c r="X477" s="30">
        <v>90531</v>
      </c>
      <c r="Y477" s="30" t="s">
        <v>3215</v>
      </c>
      <c r="Z477" s="30">
        <v>461.03096490512797</v>
      </c>
    </row>
    <row r="478" spans="1:26" x14ac:dyDescent="0.2">
      <c r="A478" s="30">
        <v>2302</v>
      </c>
      <c r="B478" s="30" t="s">
        <v>127</v>
      </c>
      <c r="C478" s="30" t="s">
        <v>1</v>
      </c>
      <c r="D478" s="30">
        <v>7.0000000000000007E-2</v>
      </c>
      <c r="E478" s="30">
        <v>270.98</v>
      </c>
      <c r="F478" s="30">
        <v>50</v>
      </c>
      <c r="G478" s="30" t="s">
        <v>2</v>
      </c>
      <c r="H478" s="30" t="s">
        <v>70</v>
      </c>
      <c r="I478" s="30" t="s">
        <v>4</v>
      </c>
      <c r="J478" s="30" t="s">
        <v>85</v>
      </c>
      <c r="K478" s="30" t="s">
        <v>33</v>
      </c>
      <c r="L478" s="30" t="s">
        <v>1076</v>
      </c>
      <c r="M478" s="30">
        <v>0.77</v>
      </c>
      <c r="N478" s="30" t="s">
        <v>8</v>
      </c>
      <c r="O478" s="30" t="s">
        <v>9</v>
      </c>
      <c r="P478" s="30" t="s">
        <v>99</v>
      </c>
      <c r="Q478" s="30" t="s">
        <v>130</v>
      </c>
      <c r="R478" s="30">
        <v>32404</v>
      </c>
      <c r="S478" s="32">
        <v>42046</v>
      </c>
      <c r="T478" s="32">
        <v>42048</v>
      </c>
      <c r="U478" s="53">
        <v>27.725999999999999</v>
      </c>
      <c r="V478" s="30">
        <v>9</v>
      </c>
      <c r="W478" s="30">
        <v>2439.37</v>
      </c>
      <c r="X478" s="30">
        <v>87695</v>
      </c>
      <c r="Y478" s="30" t="s">
        <v>3215</v>
      </c>
      <c r="Z478" s="30">
        <v>2976.5540047982254</v>
      </c>
    </row>
    <row r="479" spans="1:26" x14ac:dyDescent="0.2">
      <c r="A479" s="30">
        <v>2303</v>
      </c>
      <c r="B479" s="30" t="s">
        <v>132</v>
      </c>
      <c r="C479" s="30" t="s">
        <v>1</v>
      </c>
      <c r="D479" s="30">
        <v>7.0000000000000007E-2</v>
      </c>
      <c r="E479" s="30">
        <v>270.98</v>
      </c>
      <c r="F479" s="30">
        <v>50</v>
      </c>
      <c r="G479" s="30" t="s">
        <v>2</v>
      </c>
      <c r="H479" s="30" t="s">
        <v>70</v>
      </c>
      <c r="I479" s="30" t="s">
        <v>4</v>
      </c>
      <c r="J479" s="30" t="s">
        <v>85</v>
      </c>
      <c r="K479" s="30" t="s">
        <v>33</v>
      </c>
      <c r="L479" s="30" t="s">
        <v>1076</v>
      </c>
      <c r="M479" s="30">
        <v>0.77</v>
      </c>
      <c r="N479" s="30" t="s">
        <v>8</v>
      </c>
      <c r="O479" s="30" t="s">
        <v>87</v>
      </c>
      <c r="P479" s="30" t="s">
        <v>88</v>
      </c>
      <c r="Q479" s="30" t="s">
        <v>89</v>
      </c>
      <c r="R479" s="30">
        <v>10011</v>
      </c>
      <c r="S479" s="32">
        <v>42046</v>
      </c>
      <c r="T479" s="32">
        <v>42048</v>
      </c>
      <c r="U479" s="53">
        <v>-96.05</v>
      </c>
      <c r="V479" s="30">
        <v>36</v>
      </c>
      <c r="W479" s="30">
        <v>9757.48</v>
      </c>
      <c r="X479" s="30">
        <v>47493</v>
      </c>
      <c r="Y479" s="30" t="s">
        <v>3218</v>
      </c>
      <c r="Z479" s="30">
        <v>2849.8041969846258</v>
      </c>
    </row>
    <row r="480" spans="1:26" x14ac:dyDescent="0.2">
      <c r="A480" s="30">
        <v>1354</v>
      </c>
      <c r="B480" s="30" t="s">
        <v>1077</v>
      </c>
      <c r="C480" s="30" t="s">
        <v>13</v>
      </c>
      <c r="D480" s="30">
        <v>0.1</v>
      </c>
      <c r="E480" s="30">
        <v>4.13</v>
      </c>
      <c r="F480" s="30">
        <v>0.99</v>
      </c>
      <c r="G480" s="30" t="s">
        <v>14</v>
      </c>
      <c r="H480" s="30" t="s">
        <v>15</v>
      </c>
      <c r="I480" s="30" t="s">
        <v>24</v>
      </c>
      <c r="J480" s="30" t="s">
        <v>128</v>
      </c>
      <c r="K480" s="30" t="s">
        <v>49</v>
      </c>
      <c r="L480" s="30" t="s">
        <v>302</v>
      </c>
      <c r="M480" s="30">
        <v>0.39</v>
      </c>
      <c r="N480" s="30" t="s">
        <v>8</v>
      </c>
      <c r="O480" s="30" t="s">
        <v>28</v>
      </c>
      <c r="P480" s="30" t="s">
        <v>163</v>
      </c>
      <c r="Q480" s="30" t="s">
        <v>1078</v>
      </c>
      <c r="R480" s="30">
        <v>76086</v>
      </c>
      <c r="S480" s="32">
        <v>42046</v>
      </c>
      <c r="T480" s="32">
        <v>42046</v>
      </c>
      <c r="U480" s="53">
        <v>-1.0711999999999999</v>
      </c>
      <c r="V480" s="30">
        <v>2</v>
      </c>
      <c r="W480" s="30">
        <v>8.3000000000000007</v>
      </c>
      <c r="X480" s="30">
        <v>91209</v>
      </c>
      <c r="Y480" s="30" t="s">
        <v>3216</v>
      </c>
      <c r="Z480" s="30">
        <v>-97.170127379952703</v>
      </c>
    </row>
    <row r="481" spans="1:26" x14ac:dyDescent="0.2">
      <c r="A481" s="30">
        <v>1354</v>
      </c>
      <c r="B481" s="30" t="s">
        <v>1077</v>
      </c>
      <c r="C481" s="30" t="s">
        <v>13</v>
      </c>
      <c r="D481" s="30">
        <v>0.04</v>
      </c>
      <c r="E481" s="30">
        <v>4.9800000000000004</v>
      </c>
      <c r="F481" s="30">
        <v>0.49</v>
      </c>
      <c r="G481" s="30" t="s">
        <v>14</v>
      </c>
      <c r="H481" s="30" t="s">
        <v>15</v>
      </c>
      <c r="I481" s="30" t="s">
        <v>24</v>
      </c>
      <c r="J481" s="30" t="s">
        <v>128</v>
      </c>
      <c r="K481" s="30" t="s">
        <v>49</v>
      </c>
      <c r="L481" s="30" t="s">
        <v>1079</v>
      </c>
      <c r="M481" s="30">
        <v>0.39</v>
      </c>
      <c r="N481" s="30" t="s">
        <v>8</v>
      </c>
      <c r="O481" s="30" t="s">
        <v>28</v>
      </c>
      <c r="P481" s="30" t="s">
        <v>163</v>
      </c>
      <c r="Q481" s="30" t="s">
        <v>1078</v>
      </c>
      <c r="R481" s="30">
        <v>76086</v>
      </c>
      <c r="S481" s="32">
        <v>42046</v>
      </c>
      <c r="T481" s="32">
        <v>42048</v>
      </c>
      <c r="U481" s="53">
        <v>4.4104000000000001</v>
      </c>
      <c r="V481" s="30">
        <v>2</v>
      </c>
      <c r="W481" s="30">
        <v>10.039999999999999</v>
      </c>
      <c r="X481" s="30">
        <v>91209</v>
      </c>
      <c r="Y481" s="30" t="s">
        <v>3216</v>
      </c>
      <c r="Z481" s="30">
        <v>-63.062966798593784</v>
      </c>
    </row>
    <row r="482" spans="1:26" x14ac:dyDescent="0.2">
      <c r="A482" s="30">
        <v>2072</v>
      </c>
      <c r="B482" s="30" t="s">
        <v>896</v>
      </c>
      <c r="C482" s="30" t="s">
        <v>13</v>
      </c>
      <c r="D482" s="30">
        <v>0.09</v>
      </c>
      <c r="E482" s="30">
        <v>260.98</v>
      </c>
      <c r="F482" s="30">
        <v>41.91</v>
      </c>
      <c r="G482" s="30" t="s">
        <v>2</v>
      </c>
      <c r="H482" s="30" t="s">
        <v>70</v>
      </c>
      <c r="I482" s="30" t="s">
        <v>4</v>
      </c>
      <c r="J482" s="30" t="s">
        <v>93</v>
      </c>
      <c r="K482" s="30" t="s">
        <v>6</v>
      </c>
      <c r="L482" s="30" t="s">
        <v>411</v>
      </c>
      <c r="M482" s="30">
        <v>0.59</v>
      </c>
      <c r="N482" s="30" t="s">
        <v>8</v>
      </c>
      <c r="O482" s="30" t="s">
        <v>28</v>
      </c>
      <c r="P482" s="30" t="s">
        <v>265</v>
      </c>
      <c r="Q482" s="30" t="s">
        <v>898</v>
      </c>
      <c r="R482" s="30">
        <v>48505</v>
      </c>
      <c r="S482" s="32">
        <v>42046</v>
      </c>
      <c r="T482" s="32">
        <v>42048</v>
      </c>
      <c r="U482" s="53">
        <v>1307.2692</v>
      </c>
      <c r="V482" s="30">
        <v>14</v>
      </c>
      <c r="W482" s="30">
        <v>3377.06</v>
      </c>
      <c r="X482" s="30">
        <v>88556</v>
      </c>
      <c r="Y482" s="30" t="s">
        <v>3216</v>
      </c>
      <c r="Z482" s="30">
        <v>3576.5755390848826</v>
      </c>
    </row>
    <row r="483" spans="1:26" x14ac:dyDescent="0.2">
      <c r="A483" s="30">
        <v>2072</v>
      </c>
      <c r="B483" s="30" t="s">
        <v>896</v>
      </c>
      <c r="C483" s="30" t="s">
        <v>13</v>
      </c>
      <c r="D483" s="30">
        <v>0.01</v>
      </c>
      <c r="E483" s="30">
        <v>10.52</v>
      </c>
      <c r="F483" s="30">
        <v>7.94</v>
      </c>
      <c r="G483" s="30" t="s">
        <v>14</v>
      </c>
      <c r="H483" s="30" t="s">
        <v>70</v>
      </c>
      <c r="I483" s="30" t="s">
        <v>4</v>
      </c>
      <c r="J483" s="30" t="s">
        <v>102</v>
      </c>
      <c r="K483" s="30" t="s">
        <v>18</v>
      </c>
      <c r="L483" s="30" t="s">
        <v>1080</v>
      </c>
      <c r="M483" s="30">
        <v>0.52</v>
      </c>
      <c r="N483" s="30" t="s">
        <v>8</v>
      </c>
      <c r="O483" s="30" t="s">
        <v>28</v>
      </c>
      <c r="P483" s="30" t="s">
        <v>265</v>
      </c>
      <c r="Q483" s="30" t="s">
        <v>898</v>
      </c>
      <c r="R483" s="30">
        <v>48505</v>
      </c>
      <c r="S483" s="32">
        <v>42046</v>
      </c>
      <c r="T483" s="32">
        <v>42048</v>
      </c>
      <c r="U483" s="53">
        <v>-15.8184</v>
      </c>
      <c r="V483" s="30">
        <v>11</v>
      </c>
      <c r="W483" s="30">
        <v>123.93</v>
      </c>
      <c r="X483" s="30">
        <v>88556</v>
      </c>
      <c r="Y483" s="30" t="s">
        <v>3216</v>
      </c>
      <c r="Z483" s="30">
        <v>296.30794551473491</v>
      </c>
    </row>
    <row r="484" spans="1:26" x14ac:dyDescent="0.2">
      <c r="A484" s="30">
        <v>2072</v>
      </c>
      <c r="B484" s="30" t="s">
        <v>896</v>
      </c>
      <c r="C484" s="30" t="s">
        <v>13</v>
      </c>
      <c r="D484" s="30">
        <v>0.02</v>
      </c>
      <c r="E484" s="30">
        <v>5.98</v>
      </c>
      <c r="F484" s="30">
        <v>7.5</v>
      </c>
      <c r="G484" s="30" t="s">
        <v>63</v>
      </c>
      <c r="H484" s="30" t="s">
        <v>70</v>
      </c>
      <c r="I484" s="30" t="s">
        <v>24</v>
      </c>
      <c r="J484" s="30" t="s">
        <v>64</v>
      </c>
      <c r="K484" s="30" t="s">
        <v>49</v>
      </c>
      <c r="L484" s="30" t="s">
        <v>1081</v>
      </c>
      <c r="M484" s="30">
        <v>0.4</v>
      </c>
      <c r="N484" s="30" t="s">
        <v>8</v>
      </c>
      <c r="O484" s="30" t="s">
        <v>28</v>
      </c>
      <c r="P484" s="30" t="s">
        <v>265</v>
      </c>
      <c r="Q484" s="30" t="s">
        <v>898</v>
      </c>
      <c r="R484" s="30">
        <v>48505</v>
      </c>
      <c r="S484" s="32">
        <v>42046</v>
      </c>
      <c r="T484" s="32">
        <v>42048</v>
      </c>
      <c r="U484" s="53">
        <v>-55.8324</v>
      </c>
      <c r="V484" s="30">
        <v>14</v>
      </c>
      <c r="W484" s="30">
        <v>93.96</v>
      </c>
      <c r="X484" s="30">
        <v>88556</v>
      </c>
      <c r="Y484" s="30" t="s">
        <v>3216</v>
      </c>
      <c r="Z484" s="30">
        <v>40.380312628601274</v>
      </c>
    </row>
    <row r="485" spans="1:26" x14ac:dyDescent="0.2">
      <c r="A485" s="30">
        <v>2489</v>
      </c>
      <c r="B485" s="30" t="s">
        <v>427</v>
      </c>
      <c r="C485" s="30" t="s">
        <v>13</v>
      </c>
      <c r="D485" s="30">
        <v>0.01</v>
      </c>
      <c r="E485" s="30">
        <v>2036.48</v>
      </c>
      <c r="F485" s="30">
        <v>14.7</v>
      </c>
      <c r="G485" s="30" t="s">
        <v>2</v>
      </c>
      <c r="H485" s="30" t="s">
        <v>15</v>
      </c>
      <c r="I485" s="30" t="s">
        <v>16</v>
      </c>
      <c r="J485" s="30" t="s">
        <v>32</v>
      </c>
      <c r="K485" s="30" t="s">
        <v>33</v>
      </c>
      <c r="L485" s="30" t="s">
        <v>34</v>
      </c>
      <c r="M485" s="30">
        <v>0.55000000000000004</v>
      </c>
      <c r="N485" s="30" t="s">
        <v>8</v>
      </c>
      <c r="O485" s="30" t="s">
        <v>35</v>
      </c>
      <c r="P485" s="30" t="s">
        <v>66</v>
      </c>
      <c r="Q485" s="30" t="s">
        <v>429</v>
      </c>
      <c r="R485" s="30">
        <v>94521</v>
      </c>
      <c r="S485" s="32">
        <v>42046</v>
      </c>
      <c r="T485" s="32">
        <v>42048</v>
      </c>
      <c r="U485" s="53">
        <v>-1596.7457999999999</v>
      </c>
      <c r="V485" s="30">
        <v>2</v>
      </c>
      <c r="W485" s="30">
        <v>3786.84</v>
      </c>
      <c r="X485" s="30">
        <v>86883</v>
      </c>
      <c r="Y485" s="30" t="s">
        <v>3217</v>
      </c>
      <c r="Z485" s="30">
        <v>5404.3601945868904</v>
      </c>
    </row>
    <row r="486" spans="1:26" x14ac:dyDescent="0.2">
      <c r="A486" s="30">
        <v>2778</v>
      </c>
      <c r="B486" s="30" t="s">
        <v>1082</v>
      </c>
      <c r="C486" s="30" t="s">
        <v>13</v>
      </c>
      <c r="D486" s="30">
        <v>0.05</v>
      </c>
      <c r="E486" s="30">
        <v>205.99</v>
      </c>
      <c r="F486" s="30">
        <v>8.99</v>
      </c>
      <c r="G486" s="30" t="s">
        <v>63</v>
      </c>
      <c r="H486" s="30" t="s">
        <v>15</v>
      </c>
      <c r="I486" s="30" t="s">
        <v>16</v>
      </c>
      <c r="J486" s="30" t="s">
        <v>111</v>
      </c>
      <c r="K486" s="30" t="s">
        <v>49</v>
      </c>
      <c r="L486" s="30" t="s">
        <v>1083</v>
      </c>
      <c r="M486" s="30">
        <v>0.57999999999999996</v>
      </c>
      <c r="N486" s="30" t="s">
        <v>8</v>
      </c>
      <c r="O486" s="30" t="s">
        <v>9</v>
      </c>
      <c r="P486" s="30" t="s">
        <v>73</v>
      </c>
      <c r="Q486" s="30" t="s">
        <v>1084</v>
      </c>
      <c r="R486" s="30">
        <v>28403</v>
      </c>
      <c r="S486" s="32">
        <v>42046</v>
      </c>
      <c r="T486" s="32">
        <v>42047</v>
      </c>
      <c r="U486" s="53">
        <v>111.05249999999999</v>
      </c>
      <c r="V486" s="30">
        <v>12</v>
      </c>
      <c r="W486" s="30">
        <v>2118.9899999999998</v>
      </c>
      <c r="X486" s="30">
        <v>87160</v>
      </c>
      <c r="Y486" s="30" t="s">
        <v>3215</v>
      </c>
      <c r="Z486" s="30">
        <v>979.97600633525064</v>
      </c>
    </row>
    <row r="487" spans="1:26" x14ac:dyDescent="0.2">
      <c r="A487" s="30">
        <v>2778</v>
      </c>
      <c r="B487" s="30" t="s">
        <v>1082</v>
      </c>
      <c r="C487" s="30" t="s">
        <v>13</v>
      </c>
      <c r="D487" s="30">
        <v>0.08</v>
      </c>
      <c r="E487" s="30">
        <v>205.99</v>
      </c>
      <c r="F487" s="30">
        <v>8.99</v>
      </c>
      <c r="G487" s="30" t="s">
        <v>14</v>
      </c>
      <c r="H487" s="30" t="s">
        <v>15</v>
      </c>
      <c r="I487" s="30" t="s">
        <v>16</v>
      </c>
      <c r="J487" s="30" t="s">
        <v>111</v>
      </c>
      <c r="K487" s="30" t="s">
        <v>49</v>
      </c>
      <c r="L487" s="30" t="s">
        <v>639</v>
      </c>
      <c r="M487" s="30">
        <v>0.56000000000000005</v>
      </c>
      <c r="N487" s="30" t="s">
        <v>8</v>
      </c>
      <c r="O487" s="30" t="s">
        <v>9</v>
      </c>
      <c r="P487" s="30" t="s">
        <v>73</v>
      </c>
      <c r="Q487" s="30" t="s">
        <v>1084</v>
      </c>
      <c r="R487" s="30">
        <v>28403</v>
      </c>
      <c r="S487" s="32">
        <v>42046</v>
      </c>
      <c r="T487" s="32">
        <v>42047</v>
      </c>
      <c r="U487" s="53">
        <v>-1963.752</v>
      </c>
      <c r="V487" s="30">
        <v>5</v>
      </c>
      <c r="W487" s="30">
        <v>837.64</v>
      </c>
      <c r="X487" s="30">
        <v>87160</v>
      </c>
      <c r="Y487" s="30" t="s">
        <v>3215</v>
      </c>
      <c r="Z487" s="30">
        <v>-1098.9101292979603</v>
      </c>
    </row>
    <row r="488" spans="1:26" x14ac:dyDescent="0.2">
      <c r="A488" s="30">
        <v>1815</v>
      </c>
      <c r="B488" s="30" t="s">
        <v>1085</v>
      </c>
      <c r="C488" s="30" t="s">
        <v>92</v>
      </c>
      <c r="D488" s="30">
        <v>0.06</v>
      </c>
      <c r="E488" s="30">
        <v>90.97</v>
      </c>
      <c r="F488" s="30">
        <v>14</v>
      </c>
      <c r="G488" s="30" t="s">
        <v>2</v>
      </c>
      <c r="H488" s="30" t="s">
        <v>47</v>
      </c>
      <c r="I488" s="30" t="s">
        <v>16</v>
      </c>
      <c r="J488" s="30" t="s">
        <v>32</v>
      </c>
      <c r="K488" s="30" t="s">
        <v>33</v>
      </c>
      <c r="L488" s="30" t="s">
        <v>1086</v>
      </c>
      <c r="M488" s="30">
        <v>0.36</v>
      </c>
      <c r="N488" s="30" t="s">
        <v>8</v>
      </c>
      <c r="O488" s="30" t="s">
        <v>9</v>
      </c>
      <c r="P488" s="30" t="s">
        <v>10</v>
      </c>
      <c r="Q488" s="30" t="s">
        <v>1087</v>
      </c>
      <c r="R488" s="30">
        <v>39208</v>
      </c>
      <c r="S488" s="32">
        <v>42046</v>
      </c>
      <c r="T488" s="32">
        <v>42047</v>
      </c>
      <c r="U488" s="53">
        <v>47.334000000000003</v>
      </c>
      <c r="V488" s="30">
        <v>14</v>
      </c>
      <c r="W488" s="30">
        <v>1263.3499999999999</v>
      </c>
      <c r="X488" s="30">
        <v>90525</v>
      </c>
      <c r="Y488" s="30" t="s">
        <v>3215</v>
      </c>
      <c r="Z488" s="30">
        <v>856.62775631458373</v>
      </c>
    </row>
    <row r="489" spans="1:26" x14ac:dyDescent="0.2">
      <c r="A489" s="30">
        <v>757</v>
      </c>
      <c r="B489" s="30" t="s">
        <v>1088</v>
      </c>
      <c r="C489" s="30" t="s">
        <v>46</v>
      </c>
      <c r="D489" s="30">
        <v>0.03</v>
      </c>
      <c r="E489" s="30">
        <v>37.94</v>
      </c>
      <c r="F489" s="30">
        <v>5.08</v>
      </c>
      <c r="G489" s="30" t="s">
        <v>14</v>
      </c>
      <c r="H489" s="30" t="s">
        <v>47</v>
      </c>
      <c r="I489" s="30" t="s">
        <v>24</v>
      </c>
      <c r="J489" s="30" t="s">
        <v>64</v>
      </c>
      <c r="K489" s="30" t="s">
        <v>26</v>
      </c>
      <c r="L489" s="30" t="s">
        <v>1089</v>
      </c>
      <c r="M489" s="30">
        <v>0.38</v>
      </c>
      <c r="N489" s="30" t="s">
        <v>8</v>
      </c>
      <c r="O489" s="30" t="s">
        <v>35</v>
      </c>
      <c r="P489" s="30" t="s">
        <v>115</v>
      </c>
      <c r="Q489" s="30" t="s">
        <v>1090</v>
      </c>
      <c r="R489" s="30">
        <v>97062</v>
      </c>
      <c r="S489" s="32">
        <v>42046</v>
      </c>
      <c r="T489" s="32">
        <v>42048</v>
      </c>
      <c r="U489" s="53">
        <v>-7.5244</v>
      </c>
      <c r="V489" s="30">
        <v>1</v>
      </c>
      <c r="W489" s="30">
        <v>39.97</v>
      </c>
      <c r="X489" s="30">
        <v>90258</v>
      </c>
      <c r="Y489" s="30" t="s">
        <v>3217</v>
      </c>
      <c r="Z489" s="30">
        <v>416.0386339420574</v>
      </c>
    </row>
    <row r="490" spans="1:26" x14ac:dyDescent="0.2">
      <c r="A490" s="30">
        <v>16</v>
      </c>
      <c r="B490" s="30" t="s">
        <v>1091</v>
      </c>
      <c r="C490" s="30" t="s">
        <v>13</v>
      </c>
      <c r="D490" s="30">
        <v>0.04</v>
      </c>
      <c r="E490" s="30">
        <v>2.98</v>
      </c>
      <c r="F490" s="30">
        <v>1.58</v>
      </c>
      <c r="G490" s="30" t="s">
        <v>14</v>
      </c>
      <c r="H490" s="30" t="s">
        <v>3</v>
      </c>
      <c r="I490" s="30" t="s">
        <v>24</v>
      </c>
      <c r="J490" s="30" t="s">
        <v>152</v>
      </c>
      <c r="K490" s="30" t="s">
        <v>26</v>
      </c>
      <c r="L490" s="30" t="s">
        <v>1092</v>
      </c>
      <c r="M490" s="30">
        <v>0.39</v>
      </c>
      <c r="N490" s="30" t="s">
        <v>8</v>
      </c>
      <c r="O490" s="30" t="s">
        <v>87</v>
      </c>
      <c r="P490" s="30" t="s">
        <v>88</v>
      </c>
      <c r="Q490" s="30" t="s">
        <v>1093</v>
      </c>
      <c r="R490" s="30">
        <v>13210</v>
      </c>
      <c r="S490" s="32">
        <v>42047</v>
      </c>
      <c r="T490" s="32">
        <v>42050</v>
      </c>
      <c r="U490" s="53">
        <v>2.63</v>
      </c>
      <c r="V490" s="30">
        <v>6</v>
      </c>
      <c r="W490" s="30">
        <v>18.8</v>
      </c>
      <c r="X490" s="30">
        <v>86836</v>
      </c>
      <c r="Y490" s="30" t="s">
        <v>3218</v>
      </c>
      <c r="Z490" s="30">
        <v>-21.126462768243375</v>
      </c>
    </row>
    <row r="491" spans="1:26" x14ac:dyDescent="0.2">
      <c r="A491" s="30">
        <v>16</v>
      </c>
      <c r="B491" s="30" t="s">
        <v>1091</v>
      </c>
      <c r="C491" s="30" t="s">
        <v>13</v>
      </c>
      <c r="D491" s="30">
        <v>0.05</v>
      </c>
      <c r="E491" s="30">
        <v>115.99</v>
      </c>
      <c r="F491" s="30">
        <v>2.5</v>
      </c>
      <c r="G491" s="30" t="s">
        <v>14</v>
      </c>
      <c r="H491" s="30" t="s">
        <v>3</v>
      </c>
      <c r="I491" s="30" t="s">
        <v>16</v>
      </c>
      <c r="J491" s="30" t="s">
        <v>111</v>
      </c>
      <c r="K491" s="30" t="s">
        <v>49</v>
      </c>
      <c r="L491" s="30" t="s">
        <v>1094</v>
      </c>
      <c r="M491" s="30">
        <v>0.55000000000000004</v>
      </c>
      <c r="N491" s="30" t="s">
        <v>8</v>
      </c>
      <c r="O491" s="30" t="s">
        <v>87</v>
      </c>
      <c r="P491" s="30" t="s">
        <v>88</v>
      </c>
      <c r="Q491" s="30" t="s">
        <v>1093</v>
      </c>
      <c r="R491" s="30">
        <v>13210</v>
      </c>
      <c r="S491" s="32">
        <v>42047</v>
      </c>
      <c r="T491" s="32">
        <v>42049</v>
      </c>
      <c r="U491" s="53">
        <v>652.73310000000004</v>
      </c>
      <c r="V491" s="30">
        <v>10</v>
      </c>
      <c r="W491" s="30">
        <v>945.99</v>
      </c>
      <c r="X491" s="30">
        <v>86836</v>
      </c>
      <c r="Y491" s="30" t="s">
        <v>3218</v>
      </c>
      <c r="Z491" s="30">
        <v>1150.4852349330406</v>
      </c>
    </row>
    <row r="492" spans="1:26" x14ac:dyDescent="0.2">
      <c r="A492" s="30">
        <v>190</v>
      </c>
      <c r="B492" s="30" t="s">
        <v>1095</v>
      </c>
      <c r="C492" s="30" t="s">
        <v>13</v>
      </c>
      <c r="D492" s="30">
        <v>0.1</v>
      </c>
      <c r="E492" s="30">
        <v>58.1</v>
      </c>
      <c r="F492" s="30">
        <v>1.49</v>
      </c>
      <c r="G492" s="30" t="s">
        <v>14</v>
      </c>
      <c r="H492" s="30" t="s">
        <v>70</v>
      </c>
      <c r="I492" s="30" t="s">
        <v>24</v>
      </c>
      <c r="J492" s="30" t="s">
        <v>48</v>
      </c>
      <c r="K492" s="30" t="s">
        <v>49</v>
      </c>
      <c r="L492" s="30" t="s">
        <v>598</v>
      </c>
      <c r="M492" s="30">
        <v>0.38</v>
      </c>
      <c r="N492" s="30" t="s">
        <v>8</v>
      </c>
      <c r="O492" s="30" t="s">
        <v>28</v>
      </c>
      <c r="P492" s="30" t="s">
        <v>79</v>
      </c>
      <c r="Q492" s="30" t="s">
        <v>1096</v>
      </c>
      <c r="R492" s="30">
        <v>60004</v>
      </c>
      <c r="S492" s="32">
        <v>42047</v>
      </c>
      <c r="T492" s="32">
        <v>42048</v>
      </c>
      <c r="U492" s="53">
        <v>113.6499</v>
      </c>
      <c r="V492" s="30">
        <v>3</v>
      </c>
      <c r="W492" s="30">
        <v>164.71</v>
      </c>
      <c r="X492" s="30">
        <v>89092</v>
      </c>
      <c r="Y492" s="30" t="s">
        <v>3216</v>
      </c>
      <c r="Z492" s="30">
        <v>223.84829149473805</v>
      </c>
    </row>
    <row r="493" spans="1:26" x14ac:dyDescent="0.2">
      <c r="A493" s="30">
        <v>191</v>
      </c>
      <c r="B493" s="30" t="s">
        <v>1097</v>
      </c>
      <c r="C493" s="30" t="s">
        <v>13</v>
      </c>
      <c r="D493" s="30">
        <v>0.01</v>
      </c>
      <c r="E493" s="30">
        <v>80.48</v>
      </c>
      <c r="F493" s="30">
        <v>4.5</v>
      </c>
      <c r="G493" s="30" t="s">
        <v>14</v>
      </c>
      <c r="H493" s="30" t="s">
        <v>70</v>
      </c>
      <c r="I493" s="30" t="s">
        <v>24</v>
      </c>
      <c r="J493" s="30" t="s">
        <v>71</v>
      </c>
      <c r="K493" s="30" t="s">
        <v>49</v>
      </c>
      <c r="L493" s="30" t="s">
        <v>1098</v>
      </c>
      <c r="M493" s="30">
        <v>0.55000000000000004</v>
      </c>
      <c r="N493" s="30" t="s">
        <v>8</v>
      </c>
      <c r="O493" s="30" t="s">
        <v>28</v>
      </c>
      <c r="P493" s="30" t="s">
        <v>79</v>
      </c>
      <c r="Q493" s="30" t="s">
        <v>1099</v>
      </c>
      <c r="R493" s="30">
        <v>60505</v>
      </c>
      <c r="S493" s="32">
        <v>42047</v>
      </c>
      <c r="T493" s="32">
        <v>42050</v>
      </c>
      <c r="U493" s="53">
        <v>-35.474400000000003</v>
      </c>
      <c r="V493" s="30">
        <v>1</v>
      </c>
      <c r="W493" s="30">
        <v>79.680000000000007</v>
      </c>
      <c r="X493" s="30">
        <v>89092</v>
      </c>
      <c r="Y493" s="30" t="s">
        <v>3216</v>
      </c>
      <c r="Z493" s="30">
        <v>425.23282966459681</v>
      </c>
    </row>
    <row r="494" spans="1:26" x14ac:dyDescent="0.2">
      <c r="A494" s="30">
        <v>3046</v>
      </c>
      <c r="B494" s="30" t="s">
        <v>1100</v>
      </c>
      <c r="C494" s="30" t="s">
        <v>13</v>
      </c>
      <c r="D494" s="30">
        <v>0.05</v>
      </c>
      <c r="E494" s="30">
        <v>120.98</v>
      </c>
      <c r="F494" s="30">
        <v>30</v>
      </c>
      <c r="G494" s="30" t="s">
        <v>2</v>
      </c>
      <c r="H494" s="30" t="s">
        <v>3</v>
      </c>
      <c r="I494" s="30" t="s">
        <v>4</v>
      </c>
      <c r="J494" s="30" t="s">
        <v>85</v>
      </c>
      <c r="K494" s="30" t="s">
        <v>33</v>
      </c>
      <c r="L494" s="30" t="s">
        <v>1101</v>
      </c>
      <c r="M494" s="30">
        <v>0.64</v>
      </c>
      <c r="N494" s="30" t="s">
        <v>8</v>
      </c>
      <c r="O494" s="30" t="s">
        <v>28</v>
      </c>
      <c r="P494" s="30" t="s">
        <v>513</v>
      </c>
      <c r="Q494" s="30" t="s">
        <v>734</v>
      </c>
      <c r="R494" s="30">
        <v>66209</v>
      </c>
      <c r="S494" s="32">
        <v>42047</v>
      </c>
      <c r="T494" s="32">
        <v>42049</v>
      </c>
      <c r="U494" s="53">
        <v>-78.759200000000007</v>
      </c>
      <c r="V494" s="30">
        <v>2</v>
      </c>
      <c r="W494" s="30">
        <v>251.06</v>
      </c>
      <c r="X494" s="30">
        <v>86103</v>
      </c>
      <c r="Y494" s="30" t="s">
        <v>3216</v>
      </c>
      <c r="Z494" s="30">
        <v>1448.3737751765982</v>
      </c>
    </row>
    <row r="495" spans="1:26" x14ac:dyDescent="0.2">
      <c r="A495" s="30">
        <v>954</v>
      </c>
      <c r="B495" s="30" t="s">
        <v>1102</v>
      </c>
      <c r="C495" s="30" t="s">
        <v>23</v>
      </c>
      <c r="D495" s="30">
        <v>0.1</v>
      </c>
      <c r="E495" s="30">
        <v>7.31</v>
      </c>
      <c r="F495" s="30">
        <v>0.49</v>
      </c>
      <c r="G495" s="30" t="s">
        <v>14</v>
      </c>
      <c r="H495" s="30" t="s">
        <v>3</v>
      </c>
      <c r="I495" s="30" t="s">
        <v>24</v>
      </c>
      <c r="J495" s="30" t="s">
        <v>128</v>
      </c>
      <c r="K495" s="30" t="s">
        <v>49</v>
      </c>
      <c r="L495" s="30" t="s">
        <v>1103</v>
      </c>
      <c r="M495" s="30">
        <v>0.38</v>
      </c>
      <c r="N495" s="30" t="s">
        <v>8</v>
      </c>
      <c r="O495" s="30" t="s">
        <v>28</v>
      </c>
      <c r="P495" s="30" t="s">
        <v>163</v>
      </c>
      <c r="Q495" s="30" t="s">
        <v>1104</v>
      </c>
      <c r="R495" s="30">
        <v>75067</v>
      </c>
      <c r="S495" s="32">
        <v>42047</v>
      </c>
      <c r="T495" s="32">
        <v>42056</v>
      </c>
      <c r="U495" s="53">
        <v>19.064699999999998</v>
      </c>
      <c r="V495" s="30">
        <v>4</v>
      </c>
      <c r="W495" s="30">
        <v>27.63</v>
      </c>
      <c r="X495" s="30">
        <v>90771</v>
      </c>
      <c r="Y495" s="30" t="s">
        <v>3216</v>
      </c>
      <c r="Z495" s="30">
        <v>13.437469536150086</v>
      </c>
    </row>
    <row r="496" spans="1:26" x14ac:dyDescent="0.2">
      <c r="A496" s="30">
        <v>954</v>
      </c>
      <c r="B496" s="30" t="s">
        <v>1102</v>
      </c>
      <c r="C496" s="30" t="s">
        <v>23</v>
      </c>
      <c r="D496" s="30">
        <v>0.08</v>
      </c>
      <c r="E496" s="30">
        <v>6.7</v>
      </c>
      <c r="F496" s="30">
        <v>1.56</v>
      </c>
      <c r="G496" s="30" t="s">
        <v>14</v>
      </c>
      <c r="H496" s="30" t="s">
        <v>3</v>
      </c>
      <c r="I496" s="30" t="s">
        <v>24</v>
      </c>
      <c r="J496" s="30" t="s">
        <v>25</v>
      </c>
      <c r="K496" s="30" t="s">
        <v>26</v>
      </c>
      <c r="L496" s="30" t="s">
        <v>1022</v>
      </c>
      <c r="M496" s="30">
        <v>0.52</v>
      </c>
      <c r="N496" s="30" t="s">
        <v>8</v>
      </c>
      <c r="O496" s="30" t="s">
        <v>28</v>
      </c>
      <c r="P496" s="30" t="s">
        <v>163</v>
      </c>
      <c r="Q496" s="30" t="s">
        <v>1104</v>
      </c>
      <c r="R496" s="30">
        <v>75067</v>
      </c>
      <c r="S496" s="32">
        <v>42047</v>
      </c>
      <c r="T496" s="32">
        <v>42047</v>
      </c>
      <c r="U496" s="53">
        <v>10.56</v>
      </c>
      <c r="V496" s="30">
        <v>5</v>
      </c>
      <c r="W496" s="30">
        <v>31.21</v>
      </c>
      <c r="X496" s="30">
        <v>90771</v>
      </c>
      <c r="Y496" s="30" t="s">
        <v>3216</v>
      </c>
      <c r="Z496" s="30">
        <v>161.97381923631406</v>
      </c>
    </row>
    <row r="497" spans="1:26" x14ac:dyDescent="0.2">
      <c r="A497" s="30">
        <v>1743</v>
      </c>
      <c r="B497" s="30" t="s">
        <v>1105</v>
      </c>
      <c r="C497" s="30" t="s">
        <v>92</v>
      </c>
      <c r="D497" s="30">
        <v>0</v>
      </c>
      <c r="E497" s="30">
        <v>55.99</v>
      </c>
      <c r="F497" s="30">
        <v>2.5</v>
      </c>
      <c r="G497" s="30" t="s">
        <v>14</v>
      </c>
      <c r="H497" s="30" t="s">
        <v>15</v>
      </c>
      <c r="I497" s="30" t="s">
        <v>16</v>
      </c>
      <c r="J497" s="30" t="s">
        <v>111</v>
      </c>
      <c r="K497" s="30" t="s">
        <v>18</v>
      </c>
      <c r="L497" s="30" t="s">
        <v>1106</v>
      </c>
      <c r="M497" s="30">
        <v>0.83</v>
      </c>
      <c r="N497" s="30" t="s">
        <v>8</v>
      </c>
      <c r="O497" s="30" t="s">
        <v>28</v>
      </c>
      <c r="P497" s="30" t="s">
        <v>163</v>
      </c>
      <c r="Q497" s="30" t="s">
        <v>1107</v>
      </c>
      <c r="R497" s="30">
        <v>77546</v>
      </c>
      <c r="S497" s="32">
        <v>42047</v>
      </c>
      <c r="T497" s="32">
        <v>42049</v>
      </c>
      <c r="U497" s="53">
        <v>-121.05808</v>
      </c>
      <c r="V497" s="30">
        <v>1</v>
      </c>
      <c r="W497" s="30">
        <v>52.1</v>
      </c>
      <c r="X497" s="30">
        <v>91025</v>
      </c>
      <c r="Y497" s="30" t="s">
        <v>3216</v>
      </c>
      <c r="Z497" s="30">
        <v>431.23848961731147</v>
      </c>
    </row>
    <row r="498" spans="1:26" x14ac:dyDescent="0.2">
      <c r="A498" s="30">
        <v>2553</v>
      </c>
      <c r="B498" s="30" t="s">
        <v>1108</v>
      </c>
      <c r="C498" s="30" t="s">
        <v>92</v>
      </c>
      <c r="D498" s="30">
        <v>0.03</v>
      </c>
      <c r="E498" s="30">
        <v>12.53</v>
      </c>
      <c r="F498" s="30">
        <v>7.17</v>
      </c>
      <c r="G498" s="30" t="s">
        <v>14</v>
      </c>
      <c r="H498" s="30" t="s">
        <v>47</v>
      </c>
      <c r="I498" s="30" t="s">
        <v>24</v>
      </c>
      <c r="J498" s="30" t="s">
        <v>48</v>
      </c>
      <c r="K498" s="30" t="s">
        <v>49</v>
      </c>
      <c r="L498" s="30" t="s">
        <v>1109</v>
      </c>
      <c r="M498" s="30">
        <v>0.38</v>
      </c>
      <c r="N498" s="30" t="s">
        <v>8</v>
      </c>
      <c r="O498" s="30" t="s">
        <v>28</v>
      </c>
      <c r="P498" s="30" t="s">
        <v>333</v>
      </c>
      <c r="Q498" s="30" t="s">
        <v>1110</v>
      </c>
      <c r="R498" s="30">
        <v>53142</v>
      </c>
      <c r="S498" s="32">
        <v>42047</v>
      </c>
      <c r="T498" s="32">
        <v>42048</v>
      </c>
      <c r="U498" s="53">
        <v>-20.320499999999999</v>
      </c>
      <c r="V498" s="30">
        <v>1</v>
      </c>
      <c r="W498" s="30">
        <v>19.32</v>
      </c>
      <c r="X498" s="30">
        <v>86528</v>
      </c>
      <c r="Y498" s="30" t="s">
        <v>3216</v>
      </c>
      <c r="Z498" s="30">
        <v>192.82124427713524</v>
      </c>
    </row>
    <row r="499" spans="1:26" x14ac:dyDescent="0.2">
      <c r="A499" s="30">
        <v>3324</v>
      </c>
      <c r="B499" s="30" t="s">
        <v>1111</v>
      </c>
      <c r="C499" s="30" t="s">
        <v>92</v>
      </c>
      <c r="D499" s="30">
        <v>0.05</v>
      </c>
      <c r="E499" s="30">
        <v>6.48</v>
      </c>
      <c r="F499" s="30">
        <v>8.19</v>
      </c>
      <c r="G499" s="30" t="s">
        <v>14</v>
      </c>
      <c r="H499" s="30" t="s">
        <v>15</v>
      </c>
      <c r="I499" s="30" t="s">
        <v>24</v>
      </c>
      <c r="J499" s="30" t="s">
        <v>64</v>
      </c>
      <c r="K499" s="30" t="s">
        <v>49</v>
      </c>
      <c r="L499" s="30" t="s">
        <v>875</v>
      </c>
      <c r="M499" s="30">
        <v>0.37</v>
      </c>
      <c r="N499" s="30" t="s">
        <v>8</v>
      </c>
      <c r="O499" s="30" t="s">
        <v>35</v>
      </c>
      <c r="P499" s="30" t="s">
        <v>564</v>
      </c>
      <c r="Q499" s="30" t="s">
        <v>1112</v>
      </c>
      <c r="R499" s="30">
        <v>85335</v>
      </c>
      <c r="S499" s="32">
        <v>42047</v>
      </c>
      <c r="T499" s="32">
        <v>42050</v>
      </c>
      <c r="U499" s="53">
        <v>-164.18</v>
      </c>
      <c r="V499" s="30">
        <v>9</v>
      </c>
      <c r="W499" s="30">
        <v>58.5</v>
      </c>
      <c r="X499" s="30">
        <v>90985</v>
      </c>
      <c r="Y499" s="30" t="s">
        <v>3217</v>
      </c>
      <c r="Z499" s="30">
        <v>-26.161638967413502</v>
      </c>
    </row>
    <row r="500" spans="1:26" x14ac:dyDescent="0.2">
      <c r="A500" s="30">
        <v>3369</v>
      </c>
      <c r="B500" s="30" t="s">
        <v>1113</v>
      </c>
      <c r="C500" s="30" t="s">
        <v>92</v>
      </c>
      <c r="D500" s="30">
        <v>0.06</v>
      </c>
      <c r="E500" s="30">
        <v>7.1</v>
      </c>
      <c r="F500" s="30">
        <v>6.05</v>
      </c>
      <c r="G500" s="30" t="s">
        <v>14</v>
      </c>
      <c r="H500" s="30" t="s">
        <v>47</v>
      </c>
      <c r="I500" s="30" t="s">
        <v>24</v>
      </c>
      <c r="J500" s="30" t="s">
        <v>48</v>
      </c>
      <c r="K500" s="30" t="s">
        <v>49</v>
      </c>
      <c r="L500" s="30" t="s">
        <v>227</v>
      </c>
      <c r="M500" s="30">
        <v>0.39</v>
      </c>
      <c r="N500" s="30" t="s">
        <v>8</v>
      </c>
      <c r="O500" s="30" t="s">
        <v>87</v>
      </c>
      <c r="P500" s="30" t="s">
        <v>293</v>
      </c>
      <c r="Q500" s="30" t="s">
        <v>1114</v>
      </c>
      <c r="R500" s="30">
        <v>43081</v>
      </c>
      <c r="S500" s="32">
        <v>42047</v>
      </c>
      <c r="T500" s="32">
        <v>42048</v>
      </c>
      <c r="U500" s="53">
        <v>-42.170499999999997</v>
      </c>
      <c r="V500" s="30">
        <v>4</v>
      </c>
      <c r="W500" s="30">
        <v>29.99</v>
      </c>
      <c r="X500" s="30">
        <v>90500</v>
      </c>
      <c r="Y500" s="30" t="s">
        <v>3218</v>
      </c>
      <c r="Z500" s="30">
        <v>110.96374366128759</v>
      </c>
    </row>
    <row r="501" spans="1:26" x14ac:dyDescent="0.2">
      <c r="A501" s="30">
        <v>1298</v>
      </c>
      <c r="B501" s="30" t="s">
        <v>1115</v>
      </c>
      <c r="C501" s="30" t="s">
        <v>46</v>
      </c>
      <c r="D501" s="30">
        <v>0.04</v>
      </c>
      <c r="E501" s="30">
        <v>150.97999999999999</v>
      </c>
      <c r="F501" s="30">
        <v>13.99</v>
      </c>
      <c r="G501" s="30" t="s">
        <v>14</v>
      </c>
      <c r="H501" s="30" t="s">
        <v>47</v>
      </c>
      <c r="I501" s="30" t="s">
        <v>16</v>
      </c>
      <c r="J501" s="30" t="s">
        <v>32</v>
      </c>
      <c r="K501" s="30" t="s">
        <v>120</v>
      </c>
      <c r="L501" s="30" t="s">
        <v>758</v>
      </c>
      <c r="M501" s="30">
        <v>0.38</v>
      </c>
      <c r="N501" s="30" t="s">
        <v>8</v>
      </c>
      <c r="O501" s="30" t="s">
        <v>28</v>
      </c>
      <c r="P501" s="30" t="s">
        <v>163</v>
      </c>
      <c r="Q501" s="30" t="s">
        <v>1116</v>
      </c>
      <c r="R501" s="30">
        <v>75482</v>
      </c>
      <c r="S501" s="32">
        <v>42047</v>
      </c>
      <c r="T501" s="32">
        <v>42050</v>
      </c>
      <c r="U501" s="53">
        <v>606.05460000000005</v>
      </c>
      <c r="V501" s="30">
        <v>6</v>
      </c>
      <c r="W501" s="30">
        <v>878.34</v>
      </c>
      <c r="X501" s="30">
        <v>90662</v>
      </c>
      <c r="Y501" s="30" t="s">
        <v>3216</v>
      </c>
      <c r="Z501" s="30">
        <v>1638.1916579477538</v>
      </c>
    </row>
    <row r="502" spans="1:26" x14ac:dyDescent="0.2">
      <c r="A502" s="30">
        <v>1298</v>
      </c>
      <c r="B502" s="30" t="s">
        <v>1115</v>
      </c>
      <c r="C502" s="30" t="s">
        <v>46</v>
      </c>
      <c r="D502" s="30">
        <v>0.04</v>
      </c>
      <c r="E502" s="30">
        <v>176.19</v>
      </c>
      <c r="F502" s="30">
        <v>11.87</v>
      </c>
      <c r="G502" s="30" t="s">
        <v>14</v>
      </c>
      <c r="H502" s="30" t="s">
        <v>47</v>
      </c>
      <c r="I502" s="30" t="s">
        <v>24</v>
      </c>
      <c r="J502" s="30" t="s">
        <v>54</v>
      </c>
      <c r="K502" s="30" t="s">
        <v>49</v>
      </c>
      <c r="L502" s="30" t="s">
        <v>1117</v>
      </c>
      <c r="M502" s="30">
        <v>0.62</v>
      </c>
      <c r="N502" s="30" t="s">
        <v>8</v>
      </c>
      <c r="O502" s="30" t="s">
        <v>28</v>
      </c>
      <c r="P502" s="30" t="s">
        <v>163</v>
      </c>
      <c r="Q502" s="30" t="s">
        <v>1116</v>
      </c>
      <c r="R502" s="30">
        <v>75482</v>
      </c>
      <c r="S502" s="32">
        <v>42047</v>
      </c>
      <c r="T502" s="32">
        <v>42049</v>
      </c>
      <c r="U502" s="53">
        <v>320.10000000000002</v>
      </c>
      <c r="V502" s="30">
        <v>4</v>
      </c>
      <c r="W502" s="30">
        <v>676.57</v>
      </c>
      <c r="X502" s="30">
        <v>90662</v>
      </c>
      <c r="Y502" s="30" t="s">
        <v>3216</v>
      </c>
      <c r="Z502" s="30">
        <v>1565.2428647972542</v>
      </c>
    </row>
    <row r="503" spans="1:26" x14ac:dyDescent="0.2">
      <c r="A503" s="30">
        <v>2020</v>
      </c>
      <c r="B503" s="30" t="s">
        <v>1118</v>
      </c>
      <c r="C503" s="30" t="s">
        <v>1</v>
      </c>
      <c r="D503" s="30">
        <v>0.02</v>
      </c>
      <c r="E503" s="30">
        <v>120.98</v>
      </c>
      <c r="F503" s="30">
        <v>58.64</v>
      </c>
      <c r="G503" s="30" t="s">
        <v>2</v>
      </c>
      <c r="H503" s="30" t="s">
        <v>47</v>
      </c>
      <c r="I503" s="30" t="s">
        <v>4</v>
      </c>
      <c r="J503" s="30" t="s">
        <v>93</v>
      </c>
      <c r="K503" s="30" t="s">
        <v>6</v>
      </c>
      <c r="L503" s="30" t="s">
        <v>1119</v>
      </c>
      <c r="M503" s="30">
        <v>0.75</v>
      </c>
      <c r="N503" s="30" t="s">
        <v>8</v>
      </c>
      <c r="O503" s="30" t="s">
        <v>87</v>
      </c>
      <c r="P503" s="30" t="s">
        <v>296</v>
      </c>
      <c r="Q503" s="30" t="s">
        <v>1120</v>
      </c>
      <c r="R503" s="30">
        <v>15239</v>
      </c>
      <c r="S503" s="32">
        <v>42048</v>
      </c>
      <c r="T503" s="32">
        <v>42050</v>
      </c>
      <c r="U503" s="53">
        <v>-1330.5</v>
      </c>
      <c r="V503" s="30">
        <v>11</v>
      </c>
      <c r="W503" s="30">
        <v>1370.99</v>
      </c>
      <c r="X503" s="30">
        <v>86933</v>
      </c>
      <c r="Y503" s="30" t="s">
        <v>3218</v>
      </c>
      <c r="Z503" s="30">
        <v>1401.3806307947796</v>
      </c>
    </row>
    <row r="504" spans="1:26" x14ac:dyDescent="0.2">
      <c r="A504" s="30">
        <v>3342</v>
      </c>
      <c r="B504" s="30" t="s">
        <v>1121</v>
      </c>
      <c r="C504" s="30" t="s">
        <v>1</v>
      </c>
      <c r="D504" s="30">
        <v>0.03</v>
      </c>
      <c r="E504" s="30">
        <v>194.3</v>
      </c>
      <c r="F504" s="30">
        <v>11.54</v>
      </c>
      <c r="G504" s="30" t="s">
        <v>14</v>
      </c>
      <c r="H504" s="30" t="s">
        <v>47</v>
      </c>
      <c r="I504" s="30" t="s">
        <v>4</v>
      </c>
      <c r="J504" s="30" t="s">
        <v>102</v>
      </c>
      <c r="K504" s="30" t="s">
        <v>40</v>
      </c>
      <c r="L504" s="30" t="s">
        <v>182</v>
      </c>
      <c r="M504" s="30">
        <v>0.59</v>
      </c>
      <c r="N504" s="30" t="s">
        <v>8</v>
      </c>
      <c r="O504" s="30" t="s">
        <v>87</v>
      </c>
      <c r="P504" s="30" t="s">
        <v>350</v>
      </c>
      <c r="Q504" s="30" t="s">
        <v>42</v>
      </c>
      <c r="R504" s="30">
        <v>20006</v>
      </c>
      <c r="S504" s="32">
        <v>42048</v>
      </c>
      <c r="T504" s="32">
        <v>42050</v>
      </c>
      <c r="U504" s="53">
        <v>2861.01</v>
      </c>
      <c r="V504" s="30">
        <v>42</v>
      </c>
      <c r="W504" s="30">
        <v>8549.0400000000009</v>
      </c>
      <c r="X504" s="30">
        <v>21572</v>
      </c>
      <c r="Y504" s="30" t="s">
        <v>3218</v>
      </c>
      <c r="Z504" s="30">
        <v>4285.4757732524631</v>
      </c>
    </row>
    <row r="505" spans="1:26" x14ac:dyDescent="0.2">
      <c r="A505" s="30">
        <v>3344</v>
      </c>
      <c r="B505" s="30" t="s">
        <v>1122</v>
      </c>
      <c r="C505" s="30" t="s">
        <v>1</v>
      </c>
      <c r="D505" s="30">
        <v>0.03</v>
      </c>
      <c r="E505" s="30">
        <v>194.3</v>
      </c>
      <c r="F505" s="30">
        <v>11.54</v>
      </c>
      <c r="G505" s="30" t="s">
        <v>14</v>
      </c>
      <c r="H505" s="30" t="s">
        <v>47</v>
      </c>
      <c r="I505" s="30" t="s">
        <v>4</v>
      </c>
      <c r="J505" s="30" t="s">
        <v>102</v>
      </c>
      <c r="K505" s="30" t="s">
        <v>40</v>
      </c>
      <c r="L505" s="30" t="s">
        <v>182</v>
      </c>
      <c r="M505" s="30">
        <v>0.59</v>
      </c>
      <c r="N505" s="30" t="s">
        <v>8</v>
      </c>
      <c r="O505" s="30" t="s">
        <v>28</v>
      </c>
      <c r="P505" s="30" t="s">
        <v>265</v>
      </c>
      <c r="Q505" s="30" t="s">
        <v>1123</v>
      </c>
      <c r="R505" s="30">
        <v>48307</v>
      </c>
      <c r="S505" s="32">
        <v>42048</v>
      </c>
      <c r="T505" s="32">
        <v>42050</v>
      </c>
      <c r="U505" s="53">
        <v>1544.9306999999999</v>
      </c>
      <c r="V505" s="30">
        <v>11</v>
      </c>
      <c r="W505" s="30">
        <v>2239.0300000000002</v>
      </c>
      <c r="X505" s="30">
        <v>89928</v>
      </c>
      <c r="Y505" s="30" t="s">
        <v>3216</v>
      </c>
      <c r="Z505" s="30">
        <v>2937.7767173574871</v>
      </c>
    </row>
    <row r="506" spans="1:26" x14ac:dyDescent="0.2">
      <c r="A506" s="30">
        <v>1554</v>
      </c>
      <c r="B506" s="30" t="s">
        <v>1124</v>
      </c>
      <c r="C506" s="30" t="s">
        <v>13</v>
      </c>
      <c r="D506" s="30">
        <v>0.03</v>
      </c>
      <c r="E506" s="30">
        <v>124.49</v>
      </c>
      <c r="F506" s="30">
        <v>51.94</v>
      </c>
      <c r="G506" s="30" t="s">
        <v>2</v>
      </c>
      <c r="H506" s="30" t="s">
        <v>15</v>
      </c>
      <c r="I506" s="30" t="s">
        <v>4</v>
      </c>
      <c r="J506" s="30" t="s">
        <v>5</v>
      </c>
      <c r="K506" s="30" t="s">
        <v>6</v>
      </c>
      <c r="L506" s="30" t="s">
        <v>1125</v>
      </c>
      <c r="M506" s="30">
        <v>0.63</v>
      </c>
      <c r="N506" s="30" t="s">
        <v>8</v>
      </c>
      <c r="O506" s="30" t="s">
        <v>9</v>
      </c>
      <c r="P506" s="30" t="s">
        <v>10</v>
      </c>
      <c r="Q506" s="30" t="s">
        <v>1126</v>
      </c>
      <c r="R506" s="30">
        <v>39503</v>
      </c>
      <c r="S506" s="32">
        <v>42048</v>
      </c>
      <c r="T506" s="32">
        <v>42049</v>
      </c>
      <c r="U506" s="53">
        <v>-4.0179999999999998</v>
      </c>
      <c r="V506" s="30">
        <v>7</v>
      </c>
      <c r="W506" s="30">
        <v>894.88</v>
      </c>
      <c r="X506" s="30">
        <v>87487</v>
      </c>
      <c r="Y506" s="30" t="s">
        <v>3215</v>
      </c>
      <c r="Z506" s="30">
        <v>2127.3211589428465</v>
      </c>
    </row>
    <row r="507" spans="1:26" x14ac:dyDescent="0.2">
      <c r="A507" s="30">
        <v>2897</v>
      </c>
      <c r="B507" s="30" t="s">
        <v>1127</v>
      </c>
      <c r="C507" s="30" t="s">
        <v>13</v>
      </c>
      <c r="D507" s="30">
        <v>0.05</v>
      </c>
      <c r="E507" s="30">
        <v>80.97</v>
      </c>
      <c r="F507" s="30">
        <v>30.06</v>
      </c>
      <c r="G507" s="30" t="s">
        <v>2</v>
      </c>
      <c r="H507" s="30" t="s">
        <v>47</v>
      </c>
      <c r="I507" s="30" t="s">
        <v>16</v>
      </c>
      <c r="J507" s="30" t="s">
        <v>32</v>
      </c>
      <c r="K507" s="30" t="s">
        <v>6</v>
      </c>
      <c r="L507" s="30" t="s">
        <v>1128</v>
      </c>
      <c r="M507" s="30">
        <v>0.4</v>
      </c>
      <c r="N507" s="30" t="s">
        <v>8</v>
      </c>
      <c r="O507" s="30" t="s">
        <v>28</v>
      </c>
      <c r="P507" s="30" t="s">
        <v>60</v>
      </c>
      <c r="Q507" s="30" t="s">
        <v>1129</v>
      </c>
      <c r="R507" s="30">
        <v>55369</v>
      </c>
      <c r="S507" s="32">
        <v>42048</v>
      </c>
      <c r="T507" s="32">
        <v>42049</v>
      </c>
      <c r="U507" s="53">
        <v>565.17999999999995</v>
      </c>
      <c r="V507" s="30">
        <v>11</v>
      </c>
      <c r="W507" s="30">
        <v>904.25</v>
      </c>
      <c r="X507" s="30">
        <v>86926</v>
      </c>
      <c r="Y507" s="30" t="s">
        <v>3216</v>
      </c>
      <c r="Z507" s="30">
        <v>1824.0756703754776</v>
      </c>
    </row>
    <row r="508" spans="1:26" x14ac:dyDescent="0.2">
      <c r="A508" s="30">
        <v>2897</v>
      </c>
      <c r="B508" s="30" t="s">
        <v>1127</v>
      </c>
      <c r="C508" s="30" t="s">
        <v>13</v>
      </c>
      <c r="D508" s="30">
        <v>0</v>
      </c>
      <c r="E508" s="30">
        <v>6.48</v>
      </c>
      <c r="F508" s="30">
        <v>10.050000000000001</v>
      </c>
      <c r="G508" s="30" t="s">
        <v>14</v>
      </c>
      <c r="H508" s="30" t="s">
        <v>47</v>
      </c>
      <c r="I508" s="30" t="s">
        <v>24</v>
      </c>
      <c r="J508" s="30" t="s">
        <v>64</v>
      </c>
      <c r="K508" s="30" t="s">
        <v>49</v>
      </c>
      <c r="L508" s="30" t="s">
        <v>1130</v>
      </c>
      <c r="M508" s="30">
        <v>0.37</v>
      </c>
      <c r="N508" s="30" t="s">
        <v>8</v>
      </c>
      <c r="O508" s="30" t="s">
        <v>28</v>
      </c>
      <c r="P508" s="30" t="s">
        <v>60</v>
      </c>
      <c r="Q508" s="30" t="s">
        <v>1129</v>
      </c>
      <c r="R508" s="30">
        <v>55369</v>
      </c>
      <c r="S508" s="32">
        <v>42048</v>
      </c>
      <c r="T508" s="32">
        <v>42050</v>
      </c>
      <c r="U508" s="53">
        <v>-38.72</v>
      </c>
      <c r="V508" s="30">
        <v>2</v>
      </c>
      <c r="W508" s="30">
        <v>16.309999999999999</v>
      </c>
      <c r="X508" s="30">
        <v>86926</v>
      </c>
      <c r="Y508" s="30" t="s">
        <v>3216</v>
      </c>
      <c r="Z508" s="30">
        <v>230.88703322563686</v>
      </c>
    </row>
    <row r="509" spans="1:26" x14ac:dyDescent="0.2">
      <c r="A509" s="30">
        <v>2058</v>
      </c>
      <c r="B509" s="30" t="s">
        <v>1131</v>
      </c>
      <c r="C509" s="30" t="s">
        <v>92</v>
      </c>
      <c r="D509" s="30">
        <v>7.0000000000000007E-2</v>
      </c>
      <c r="E509" s="30">
        <v>5.98</v>
      </c>
      <c r="F509" s="30">
        <v>5.46</v>
      </c>
      <c r="G509" s="30" t="s">
        <v>14</v>
      </c>
      <c r="H509" s="30" t="s">
        <v>70</v>
      </c>
      <c r="I509" s="30" t="s">
        <v>24</v>
      </c>
      <c r="J509" s="30" t="s">
        <v>64</v>
      </c>
      <c r="K509" s="30" t="s">
        <v>49</v>
      </c>
      <c r="L509" s="30" t="s">
        <v>1132</v>
      </c>
      <c r="M509" s="30">
        <v>0.36</v>
      </c>
      <c r="N509" s="30" t="s">
        <v>8</v>
      </c>
      <c r="O509" s="30" t="s">
        <v>9</v>
      </c>
      <c r="P509" s="30" t="s">
        <v>73</v>
      </c>
      <c r="Q509" s="30" t="s">
        <v>1133</v>
      </c>
      <c r="R509" s="30">
        <v>28601</v>
      </c>
      <c r="S509" s="32">
        <v>42048</v>
      </c>
      <c r="T509" s="32">
        <v>42050</v>
      </c>
      <c r="U509" s="53">
        <v>46.65</v>
      </c>
      <c r="V509" s="30">
        <v>5</v>
      </c>
      <c r="W509" s="30">
        <v>32.76</v>
      </c>
      <c r="X509" s="30">
        <v>88040</v>
      </c>
      <c r="Y509" s="30" t="s">
        <v>3215</v>
      </c>
      <c r="Z509" s="30">
        <v>120.11882801974068</v>
      </c>
    </row>
    <row r="510" spans="1:26" x14ac:dyDescent="0.2">
      <c r="A510" s="30">
        <v>3170</v>
      </c>
      <c r="B510" s="30" t="s">
        <v>1134</v>
      </c>
      <c r="C510" s="30" t="s">
        <v>92</v>
      </c>
      <c r="D510" s="30">
        <v>0.1</v>
      </c>
      <c r="E510" s="30">
        <v>7.28</v>
      </c>
      <c r="F510" s="30">
        <v>5.47</v>
      </c>
      <c r="G510" s="30" t="s">
        <v>14</v>
      </c>
      <c r="H510" s="30" t="s">
        <v>70</v>
      </c>
      <c r="I510" s="30" t="s">
        <v>24</v>
      </c>
      <c r="J510" s="30" t="s">
        <v>64</v>
      </c>
      <c r="K510" s="30" t="s">
        <v>49</v>
      </c>
      <c r="L510" s="30" t="s">
        <v>1135</v>
      </c>
      <c r="M510" s="30">
        <v>0.35</v>
      </c>
      <c r="N510" s="30" t="s">
        <v>8</v>
      </c>
      <c r="O510" s="30" t="s">
        <v>9</v>
      </c>
      <c r="P510" s="30" t="s">
        <v>99</v>
      </c>
      <c r="Q510" s="30" t="s">
        <v>1136</v>
      </c>
      <c r="R510" s="30">
        <v>34952</v>
      </c>
      <c r="S510" s="32">
        <v>42048</v>
      </c>
      <c r="T510" s="32">
        <v>42048</v>
      </c>
      <c r="U510" s="53">
        <v>167.334</v>
      </c>
      <c r="V510" s="30">
        <v>12</v>
      </c>
      <c r="W510" s="30">
        <v>83.14</v>
      </c>
      <c r="X510" s="30">
        <v>86489</v>
      </c>
      <c r="Y510" s="30" t="s">
        <v>3215</v>
      </c>
      <c r="Z510" s="30">
        <v>219.91486415589557</v>
      </c>
    </row>
    <row r="511" spans="1:26" x14ac:dyDescent="0.2">
      <c r="A511" s="30">
        <v>2190</v>
      </c>
      <c r="B511" s="30" t="s">
        <v>1137</v>
      </c>
      <c r="C511" s="30" t="s">
        <v>1</v>
      </c>
      <c r="D511" s="30">
        <v>0.05</v>
      </c>
      <c r="E511" s="30">
        <v>16.98</v>
      </c>
      <c r="F511" s="30">
        <v>7.78</v>
      </c>
      <c r="G511" s="30" t="s">
        <v>14</v>
      </c>
      <c r="H511" s="30" t="s">
        <v>47</v>
      </c>
      <c r="I511" s="30" t="s">
        <v>24</v>
      </c>
      <c r="J511" s="30" t="s">
        <v>25</v>
      </c>
      <c r="K511" s="30" t="s">
        <v>18</v>
      </c>
      <c r="L511" s="30" t="s">
        <v>1138</v>
      </c>
      <c r="M511" s="30">
        <v>0.56999999999999995</v>
      </c>
      <c r="N511" s="30" t="s">
        <v>8</v>
      </c>
      <c r="O511" s="30" t="s">
        <v>28</v>
      </c>
      <c r="P511" s="30" t="s">
        <v>265</v>
      </c>
      <c r="Q511" s="30" t="s">
        <v>1139</v>
      </c>
      <c r="R511" s="30">
        <v>48227</v>
      </c>
      <c r="S511" s="32">
        <v>42049</v>
      </c>
      <c r="T511" s="32">
        <v>42051</v>
      </c>
      <c r="U511" s="53">
        <v>-47.28</v>
      </c>
      <c r="V511" s="30">
        <v>45</v>
      </c>
      <c r="W511" s="30">
        <v>761.67</v>
      </c>
      <c r="X511" s="30">
        <v>41636</v>
      </c>
      <c r="Y511" s="30" t="s">
        <v>3216</v>
      </c>
      <c r="Z511" s="30">
        <v>617.97291496405353</v>
      </c>
    </row>
    <row r="512" spans="1:26" x14ac:dyDescent="0.2">
      <c r="A512" s="30">
        <v>2190</v>
      </c>
      <c r="B512" s="30" t="s">
        <v>1137</v>
      </c>
      <c r="C512" s="30" t="s">
        <v>1</v>
      </c>
      <c r="D512" s="30">
        <v>0.03</v>
      </c>
      <c r="E512" s="30">
        <v>115.99</v>
      </c>
      <c r="F512" s="30">
        <v>4.2300000000000004</v>
      </c>
      <c r="G512" s="30" t="s">
        <v>14</v>
      </c>
      <c r="H512" s="30" t="s">
        <v>47</v>
      </c>
      <c r="I512" s="30" t="s">
        <v>16</v>
      </c>
      <c r="J512" s="30" t="s">
        <v>111</v>
      </c>
      <c r="K512" s="30" t="s">
        <v>49</v>
      </c>
      <c r="L512" s="30" t="s">
        <v>1140</v>
      </c>
      <c r="M512" s="30">
        <v>0.56000000000000005</v>
      </c>
      <c r="N512" s="30" t="s">
        <v>8</v>
      </c>
      <c r="O512" s="30" t="s">
        <v>28</v>
      </c>
      <c r="P512" s="30" t="s">
        <v>265</v>
      </c>
      <c r="Q512" s="30" t="s">
        <v>1139</v>
      </c>
      <c r="R512" s="30">
        <v>48227</v>
      </c>
      <c r="S512" s="32">
        <v>42049</v>
      </c>
      <c r="T512" s="32">
        <v>42051</v>
      </c>
      <c r="U512" s="53">
        <v>722.24099999999999</v>
      </c>
      <c r="V512" s="30">
        <v>49</v>
      </c>
      <c r="W512" s="30">
        <v>5014.07</v>
      </c>
      <c r="X512" s="30">
        <v>41636</v>
      </c>
      <c r="Y512" s="30" t="s">
        <v>3216</v>
      </c>
      <c r="Z512" s="30">
        <v>1622.9831934029353</v>
      </c>
    </row>
    <row r="513" spans="1:26" x14ac:dyDescent="0.2">
      <c r="A513" s="30">
        <v>2193</v>
      </c>
      <c r="B513" s="30" t="s">
        <v>1141</v>
      </c>
      <c r="C513" s="30" t="s">
        <v>1</v>
      </c>
      <c r="D513" s="30">
        <v>0.05</v>
      </c>
      <c r="E513" s="30">
        <v>16.98</v>
      </c>
      <c r="F513" s="30">
        <v>7.78</v>
      </c>
      <c r="G513" s="30" t="s">
        <v>14</v>
      </c>
      <c r="H513" s="30" t="s">
        <v>47</v>
      </c>
      <c r="I513" s="30" t="s">
        <v>24</v>
      </c>
      <c r="J513" s="30" t="s">
        <v>25</v>
      </c>
      <c r="K513" s="30" t="s">
        <v>18</v>
      </c>
      <c r="L513" s="30" t="s">
        <v>1138</v>
      </c>
      <c r="M513" s="30">
        <v>0.56999999999999995</v>
      </c>
      <c r="N513" s="30" t="s">
        <v>8</v>
      </c>
      <c r="O513" s="30" t="s">
        <v>9</v>
      </c>
      <c r="P513" s="30" t="s">
        <v>73</v>
      </c>
      <c r="Q513" s="30" t="s">
        <v>74</v>
      </c>
      <c r="R513" s="30">
        <v>28560</v>
      </c>
      <c r="S513" s="32">
        <v>42049</v>
      </c>
      <c r="T513" s="32">
        <v>42051</v>
      </c>
      <c r="U513" s="53">
        <v>-161</v>
      </c>
      <c r="V513" s="30">
        <v>11</v>
      </c>
      <c r="W513" s="30">
        <v>186.19</v>
      </c>
      <c r="X513" s="30">
        <v>90685</v>
      </c>
      <c r="Y513" s="30" t="s">
        <v>3215</v>
      </c>
      <c r="Z513" s="30">
        <v>501.52070981473122</v>
      </c>
    </row>
    <row r="514" spans="1:26" x14ac:dyDescent="0.2">
      <c r="A514" s="30">
        <v>2193</v>
      </c>
      <c r="B514" s="30" t="s">
        <v>1141</v>
      </c>
      <c r="C514" s="30" t="s">
        <v>1</v>
      </c>
      <c r="D514" s="30">
        <v>0.03</v>
      </c>
      <c r="E514" s="30">
        <v>115.99</v>
      </c>
      <c r="F514" s="30">
        <v>4.2300000000000004</v>
      </c>
      <c r="G514" s="30" t="s">
        <v>14</v>
      </c>
      <c r="H514" s="30" t="s">
        <v>47</v>
      </c>
      <c r="I514" s="30" t="s">
        <v>16</v>
      </c>
      <c r="J514" s="30" t="s">
        <v>111</v>
      </c>
      <c r="K514" s="30" t="s">
        <v>49</v>
      </c>
      <c r="L514" s="30" t="s">
        <v>1140</v>
      </c>
      <c r="M514" s="30">
        <v>0.56000000000000005</v>
      </c>
      <c r="N514" s="30" t="s">
        <v>8</v>
      </c>
      <c r="O514" s="30" t="s">
        <v>9</v>
      </c>
      <c r="P514" s="30" t="s">
        <v>73</v>
      </c>
      <c r="Q514" s="30" t="s">
        <v>74</v>
      </c>
      <c r="R514" s="30">
        <v>28560</v>
      </c>
      <c r="S514" s="32">
        <v>42049</v>
      </c>
      <c r="T514" s="32">
        <v>42051</v>
      </c>
      <c r="U514" s="53">
        <v>848.3646</v>
      </c>
      <c r="V514" s="30">
        <v>12</v>
      </c>
      <c r="W514" s="30">
        <v>1227.94</v>
      </c>
      <c r="X514" s="30">
        <v>90685</v>
      </c>
      <c r="Y514" s="30" t="s">
        <v>3215</v>
      </c>
      <c r="Z514" s="30">
        <v>1752.1370040023994</v>
      </c>
    </row>
    <row r="515" spans="1:26" x14ac:dyDescent="0.2">
      <c r="A515" s="30">
        <v>2358</v>
      </c>
      <c r="B515" s="30" t="s">
        <v>1142</v>
      </c>
      <c r="C515" s="30" t="s">
        <v>1</v>
      </c>
      <c r="D515" s="30">
        <v>0.05</v>
      </c>
      <c r="E515" s="30">
        <v>2.08</v>
      </c>
      <c r="F515" s="30">
        <v>2.56</v>
      </c>
      <c r="G515" s="30" t="s">
        <v>14</v>
      </c>
      <c r="H515" s="30" t="s">
        <v>47</v>
      </c>
      <c r="I515" s="30" t="s">
        <v>24</v>
      </c>
      <c r="J515" s="30" t="s">
        <v>544</v>
      </c>
      <c r="K515" s="30" t="s">
        <v>18</v>
      </c>
      <c r="L515" s="30" t="s">
        <v>1143</v>
      </c>
      <c r="M515" s="30">
        <v>0.55000000000000004</v>
      </c>
      <c r="N515" s="30" t="s">
        <v>8</v>
      </c>
      <c r="O515" s="30" t="s">
        <v>9</v>
      </c>
      <c r="P515" s="30" t="s">
        <v>99</v>
      </c>
      <c r="Q515" s="30" t="s">
        <v>1072</v>
      </c>
      <c r="R515" s="30">
        <v>33311</v>
      </c>
      <c r="S515" s="32">
        <v>42049</v>
      </c>
      <c r="T515" s="32">
        <v>42051</v>
      </c>
      <c r="U515" s="53">
        <v>-1045.0160000000001</v>
      </c>
      <c r="V515" s="30">
        <v>19</v>
      </c>
      <c r="W515" s="30">
        <v>40.93</v>
      </c>
      <c r="X515" s="30">
        <v>88268</v>
      </c>
      <c r="Y515" s="30" t="s">
        <v>3215</v>
      </c>
      <c r="Z515" s="30">
        <v>-611.31978821076768</v>
      </c>
    </row>
    <row r="516" spans="1:26" x14ac:dyDescent="0.2">
      <c r="A516" s="30">
        <v>2490</v>
      </c>
      <c r="B516" s="30" t="s">
        <v>430</v>
      </c>
      <c r="C516" s="30" t="s">
        <v>1</v>
      </c>
      <c r="D516" s="30">
        <v>0.09</v>
      </c>
      <c r="E516" s="30">
        <v>348.21</v>
      </c>
      <c r="F516" s="30">
        <v>40.19</v>
      </c>
      <c r="G516" s="30" t="s">
        <v>2</v>
      </c>
      <c r="H516" s="30" t="s">
        <v>47</v>
      </c>
      <c r="I516" s="30" t="s">
        <v>4</v>
      </c>
      <c r="J516" s="30" t="s">
        <v>5</v>
      </c>
      <c r="K516" s="30" t="s">
        <v>6</v>
      </c>
      <c r="L516" s="30" t="s">
        <v>7</v>
      </c>
      <c r="M516" s="30">
        <v>0.62</v>
      </c>
      <c r="N516" s="30" t="s">
        <v>8</v>
      </c>
      <c r="O516" s="30" t="s">
        <v>35</v>
      </c>
      <c r="P516" s="30" t="s">
        <v>66</v>
      </c>
      <c r="Q516" s="30" t="s">
        <v>432</v>
      </c>
      <c r="R516" s="30">
        <v>92627</v>
      </c>
      <c r="S516" s="32">
        <v>42049</v>
      </c>
      <c r="T516" s="32">
        <v>42051</v>
      </c>
      <c r="U516" s="53">
        <v>-93.85</v>
      </c>
      <c r="V516" s="30">
        <v>2</v>
      </c>
      <c r="W516" s="30">
        <v>662.8</v>
      </c>
      <c r="X516" s="30">
        <v>86884</v>
      </c>
      <c r="Y516" s="30" t="s">
        <v>3217</v>
      </c>
      <c r="Z516" s="30">
        <v>2715.4349891015022</v>
      </c>
    </row>
    <row r="517" spans="1:26" x14ac:dyDescent="0.2">
      <c r="A517" s="30">
        <v>2491</v>
      </c>
      <c r="B517" s="30" t="s">
        <v>433</v>
      </c>
      <c r="C517" s="30" t="s">
        <v>1</v>
      </c>
      <c r="D517" s="30">
        <v>0.09</v>
      </c>
      <c r="E517" s="30">
        <v>348.21</v>
      </c>
      <c r="F517" s="30">
        <v>40.19</v>
      </c>
      <c r="G517" s="30" t="s">
        <v>2</v>
      </c>
      <c r="H517" s="30" t="s">
        <v>47</v>
      </c>
      <c r="I517" s="30" t="s">
        <v>4</v>
      </c>
      <c r="J517" s="30" t="s">
        <v>5</v>
      </c>
      <c r="K517" s="30" t="s">
        <v>6</v>
      </c>
      <c r="L517" s="30" t="s">
        <v>7</v>
      </c>
      <c r="M517" s="30">
        <v>0.62</v>
      </c>
      <c r="N517" s="30" t="s">
        <v>8</v>
      </c>
      <c r="O517" s="30" t="s">
        <v>35</v>
      </c>
      <c r="P517" s="30" t="s">
        <v>66</v>
      </c>
      <c r="Q517" s="30" t="s">
        <v>76</v>
      </c>
      <c r="R517" s="30">
        <v>90045</v>
      </c>
      <c r="S517" s="32">
        <v>42049</v>
      </c>
      <c r="T517" s="32">
        <v>42051</v>
      </c>
      <c r="U517" s="53">
        <v>-93.85</v>
      </c>
      <c r="V517" s="30">
        <v>8</v>
      </c>
      <c r="W517" s="30">
        <v>2651.21</v>
      </c>
      <c r="X517" s="30">
        <v>48836</v>
      </c>
      <c r="Y517" s="30" t="s">
        <v>3217</v>
      </c>
      <c r="Z517" s="30">
        <v>2715.4349891015022</v>
      </c>
    </row>
    <row r="518" spans="1:26" x14ac:dyDescent="0.2">
      <c r="A518" s="30">
        <v>3069</v>
      </c>
      <c r="B518" s="30" t="s">
        <v>1144</v>
      </c>
      <c r="C518" s="30" t="s">
        <v>1</v>
      </c>
      <c r="D518" s="30">
        <v>0.09</v>
      </c>
      <c r="E518" s="30">
        <v>1.82</v>
      </c>
      <c r="F518" s="30">
        <v>0.83</v>
      </c>
      <c r="G518" s="30" t="s">
        <v>14</v>
      </c>
      <c r="H518" s="30" t="s">
        <v>15</v>
      </c>
      <c r="I518" s="30" t="s">
        <v>24</v>
      </c>
      <c r="J518" s="30" t="s">
        <v>25</v>
      </c>
      <c r="K518" s="30" t="s">
        <v>26</v>
      </c>
      <c r="L518" s="30" t="s">
        <v>1145</v>
      </c>
      <c r="M518" s="30">
        <v>0.56999999999999995</v>
      </c>
      <c r="N518" s="30" t="s">
        <v>8</v>
      </c>
      <c r="O518" s="30" t="s">
        <v>28</v>
      </c>
      <c r="P518" s="30" t="s">
        <v>60</v>
      </c>
      <c r="Q518" s="30" t="s">
        <v>1146</v>
      </c>
      <c r="R518" s="30">
        <v>55128</v>
      </c>
      <c r="S518" s="32">
        <v>42049</v>
      </c>
      <c r="T518" s="32">
        <v>42050</v>
      </c>
      <c r="U518" s="53">
        <v>-6.734</v>
      </c>
      <c r="V518" s="30">
        <v>22</v>
      </c>
      <c r="W518" s="30">
        <v>36.82</v>
      </c>
      <c r="X518" s="30">
        <v>88192</v>
      </c>
      <c r="Y518" s="30" t="s">
        <v>3216</v>
      </c>
      <c r="Z518" s="30">
        <v>334.0922575580621</v>
      </c>
    </row>
    <row r="519" spans="1:26" x14ac:dyDescent="0.2">
      <c r="A519" s="30">
        <v>3393</v>
      </c>
      <c r="B519" s="30" t="s">
        <v>1147</v>
      </c>
      <c r="C519" s="30" t="s">
        <v>1</v>
      </c>
      <c r="D519" s="30">
        <v>0.08</v>
      </c>
      <c r="E519" s="30">
        <v>4.4800000000000004</v>
      </c>
      <c r="F519" s="30">
        <v>2.5</v>
      </c>
      <c r="G519" s="30" t="s">
        <v>14</v>
      </c>
      <c r="H519" s="30" t="s">
        <v>15</v>
      </c>
      <c r="I519" s="30" t="s">
        <v>24</v>
      </c>
      <c r="J519" s="30" t="s">
        <v>321</v>
      </c>
      <c r="K519" s="30" t="s">
        <v>49</v>
      </c>
      <c r="L519" s="30" t="s">
        <v>997</v>
      </c>
      <c r="M519" s="30">
        <v>0.37</v>
      </c>
      <c r="N519" s="30" t="s">
        <v>8</v>
      </c>
      <c r="O519" s="30" t="s">
        <v>35</v>
      </c>
      <c r="P519" s="30" t="s">
        <v>42</v>
      </c>
      <c r="Q519" s="30" t="s">
        <v>1148</v>
      </c>
      <c r="R519" s="30">
        <v>99163</v>
      </c>
      <c r="S519" s="32">
        <v>42049</v>
      </c>
      <c r="T519" s="32">
        <v>42050</v>
      </c>
      <c r="U519" s="53">
        <v>-3.2448000000000001</v>
      </c>
      <c r="V519" s="30">
        <v>19</v>
      </c>
      <c r="W519" s="30">
        <v>80.2</v>
      </c>
      <c r="X519" s="30">
        <v>87909</v>
      </c>
      <c r="Y519" s="30" t="s">
        <v>3217</v>
      </c>
      <c r="Z519" s="30">
        <v>232.52885772579464</v>
      </c>
    </row>
    <row r="520" spans="1:26" x14ac:dyDescent="0.2">
      <c r="A520" s="30">
        <v>306</v>
      </c>
      <c r="B520" s="30" t="s">
        <v>1149</v>
      </c>
      <c r="C520" s="30" t="s">
        <v>13</v>
      </c>
      <c r="D520" s="30">
        <v>0.01</v>
      </c>
      <c r="E520" s="30">
        <v>8.33</v>
      </c>
      <c r="F520" s="30">
        <v>1.99</v>
      </c>
      <c r="G520" s="30" t="s">
        <v>14</v>
      </c>
      <c r="H520" s="30" t="s">
        <v>3</v>
      </c>
      <c r="I520" s="30" t="s">
        <v>16</v>
      </c>
      <c r="J520" s="30" t="s">
        <v>17</v>
      </c>
      <c r="K520" s="30" t="s">
        <v>18</v>
      </c>
      <c r="L520" s="30" t="s">
        <v>1150</v>
      </c>
      <c r="M520" s="30">
        <v>0.52</v>
      </c>
      <c r="N520" s="30" t="s">
        <v>8</v>
      </c>
      <c r="O520" s="30" t="s">
        <v>87</v>
      </c>
      <c r="P520" s="30" t="s">
        <v>394</v>
      </c>
      <c r="Q520" s="30" t="s">
        <v>1151</v>
      </c>
      <c r="R520" s="30">
        <v>21208</v>
      </c>
      <c r="S520" s="32">
        <v>42049</v>
      </c>
      <c r="T520" s="32">
        <v>42050</v>
      </c>
      <c r="U520" s="53">
        <v>15.895200000000001</v>
      </c>
      <c r="V520" s="30">
        <v>8</v>
      </c>
      <c r="W520" s="30">
        <v>70.16</v>
      </c>
      <c r="X520" s="30">
        <v>87057</v>
      </c>
      <c r="Y520" s="30" t="s">
        <v>3218</v>
      </c>
      <c r="Z520" s="30">
        <v>148.43113375727327</v>
      </c>
    </row>
    <row r="521" spans="1:26" x14ac:dyDescent="0.2">
      <c r="A521" s="30">
        <v>306</v>
      </c>
      <c r="B521" s="30" t="s">
        <v>1149</v>
      </c>
      <c r="C521" s="30" t="s">
        <v>13</v>
      </c>
      <c r="D521" s="30">
        <v>0.04</v>
      </c>
      <c r="E521" s="30">
        <v>85.99</v>
      </c>
      <c r="F521" s="30">
        <v>0.99</v>
      </c>
      <c r="G521" s="30" t="s">
        <v>14</v>
      </c>
      <c r="H521" s="30" t="s">
        <v>3</v>
      </c>
      <c r="I521" s="30" t="s">
        <v>16</v>
      </c>
      <c r="J521" s="30" t="s">
        <v>111</v>
      </c>
      <c r="K521" s="30" t="s">
        <v>26</v>
      </c>
      <c r="L521" s="30" t="s">
        <v>1152</v>
      </c>
      <c r="M521" s="30">
        <v>0.55000000000000004</v>
      </c>
      <c r="N521" s="30" t="s">
        <v>8</v>
      </c>
      <c r="O521" s="30" t="s">
        <v>87</v>
      </c>
      <c r="P521" s="30" t="s">
        <v>394</v>
      </c>
      <c r="Q521" s="30" t="s">
        <v>1151</v>
      </c>
      <c r="R521" s="30">
        <v>21208</v>
      </c>
      <c r="S521" s="32">
        <v>42049</v>
      </c>
      <c r="T521" s="32">
        <v>42051</v>
      </c>
      <c r="U521" s="53">
        <v>855.99329999999998</v>
      </c>
      <c r="V521" s="30">
        <v>17</v>
      </c>
      <c r="W521" s="30">
        <v>1240.57</v>
      </c>
      <c r="X521" s="30">
        <v>87057</v>
      </c>
      <c r="Y521" s="30" t="s">
        <v>3218</v>
      </c>
      <c r="Z521" s="30">
        <v>1229.5066181076038</v>
      </c>
    </row>
    <row r="522" spans="1:26" x14ac:dyDescent="0.2">
      <c r="A522" s="30">
        <v>308</v>
      </c>
      <c r="B522" s="30" t="s">
        <v>1153</v>
      </c>
      <c r="C522" s="30" t="s">
        <v>13</v>
      </c>
      <c r="D522" s="30">
        <v>0.01</v>
      </c>
      <c r="E522" s="30">
        <v>8.33</v>
      </c>
      <c r="F522" s="30">
        <v>1.99</v>
      </c>
      <c r="G522" s="30" t="s">
        <v>14</v>
      </c>
      <c r="H522" s="30" t="s">
        <v>3</v>
      </c>
      <c r="I522" s="30" t="s">
        <v>16</v>
      </c>
      <c r="J522" s="30" t="s">
        <v>17</v>
      </c>
      <c r="K522" s="30" t="s">
        <v>18</v>
      </c>
      <c r="L522" s="30" t="s">
        <v>1150</v>
      </c>
      <c r="M522" s="30">
        <v>0.52</v>
      </c>
      <c r="N522" s="30" t="s">
        <v>8</v>
      </c>
      <c r="O522" s="30" t="s">
        <v>35</v>
      </c>
      <c r="P522" s="30" t="s">
        <v>42</v>
      </c>
      <c r="Q522" s="30" t="s">
        <v>118</v>
      </c>
      <c r="R522" s="30">
        <v>98115</v>
      </c>
      <c r="S522" s="32">
        <v>42049</v>
      </c>
      <c r="T522" s="32">
        <v>42050</v>
      </c>
      <c r="U522" s="53">
        <v>10.74</v>
      </c>
      <c r="V522" s="30">
        <v>32</v>
      </c>
      <c r="W522" s="30">
        <v>280.62</v>
      </c>
      <c r="X522" s="30">
        <v>37760</v>
      </c>
      <c r="Y522" s="30" t="s">
        <v>3217</v>
      </c>
      <c r="Z522" s="30">
        <v>143.15207635324774</v>
      </c>
    </row>
    <row r="523" spans="1:26" x14ac:dyDescent="0.2">
      <c r="A523" s="30">
        <v>1156</v>
      </c>
      <c r="B523" s="30" t="s">
        <v>1154</v>
      </c>
      <c r="C523" s="30" t="s">
        <v>13</v>
      </c>
      <c r="D523" s="30">
        <v>0.06</v>
      </c>
      <c r="E523" s="30">
        <v>175.99</v>
      </c>
      <c r="F523" s="30">
        <v>8.99</v>
      </c>
      <c r="G523" s="30" t="s">
        <v>14</v>
      </c>
      <c r="H523" s="30" t="s">
        <v>15</v>
      </c>
      <c r="I523" s="30" t="s">
        <v>16</v>
      </c>
      <c r="J523" s="30" t="s">
        <v>111</v>
      </c>
      <c r="K523" s="30" t="s">
        <v>49</v>
      </c>
      <c r="L523" s="30" t="s">
        <v>1155</v>
      </c>
      <c r="M523" s="30">
        <v>0.56999999999999995</v>
      </c>
      <c r="N523" s="30" t="s">
        <v>8</v>
      </c>
      <c r="O523" s="30" t="s">
        <v>87</v>
      </c>
      <c r="P523" s="30" t="s">
        <v>379</v>
      </c>
      <c r="Q523" s="30" t="s">
        <v>1156</v>
      </c>
      <c r="R523" s="30">
        <v>1876</v>
      </c>
      <c r="S523" s="32">
        <v>42049</v>
      </c>
      <c r="T523" s="32">
        <v>42050</v>
      </c>
      <c r="U523" s="53">
        <v>48.47148</v>
      </c>
      <c r="V523" s="30">
        <v>7</v>
      </c>
      <c r="W523" s="30">
        <v>1013.84</v>
      </c>
      <c r="X523" s="30">
        <v>90855</v>
      </c>
      <c r="Y523" s="30" t="s">
        <v>3218</v>
      </c>
      <c r="Z523" s="30">
        <v>889.19182223234816</v>
      </c>
    </row>
    <row r="524" spans="1:26" x14ac:dyDescent="0.2">
      <c r="A524" s="30">
        <v>1745</v>
      </c>
      <c r="B524" s="30" t="s">
        <v>335</v>
      </c>
      <c r="C524" s="30" t="s">
        <v>23</v>
      </c>
      <c r="D524" s="30">
        <v>0.04</v>
      </c>
      <c r="E524" s="30">
        <v>60.65</v>
      </c>
      <c r="F524" s="30">
        <v>12.23</v>
      </c>
      <c r="G524" s="30" t="s">
        <v>14</v>
      </c>
      <c r="H524" s="30" t="s">
        <v>47</v>
      </c>
      <c r="I524" s="30" t="s">
        <v>4</v>
      </c>
      <c r="J524" s="30" t="s">
        <v>102</v>
      </c>
      <c r="K524" s="30" t="s">
        <v>120</v>
      </c>
      <c r="L524" s="30" t="s">
        <v>1157</v>
      </c>
      <c r="M524" s="30">
        <v>0.64</v>
      </c>
      <c r="N524" s="30" t="s">
        <v>8</v>
      </c>
      <c r="O524" s="30" t="s">
        <v>9</v>
      </c>
      <c r="P524" s="30" t="s">
        <v>51</v>
      </c>
      <c r="Q524" s="30" t="s">
        <v>337</v>
      </c>
      <c r="R524" s="30">
        <v>30305</v>
      </c>
      <c r="S524" s="32">
        <v>42049</v>
      </c>
      <c r="T524" s="32">
        <v>42051</v>
      </c>
      <c r="U524" s="53">
        <v>116.5063</v>
      </c>
      <c r="V524" s="30">
        <v>4</v>
      </c>
      <c r="W524" s="30">
        <v>256.77</v>
      </c>
      <c r="X524" s="30">
        <v>13408</v>
      </c>
      <c r="Y524" s="30" t="s">
        <v>3215</v>
      </c>
      <c r="Z524" s="30">
        <v>900.06352437078556</v>
      </c>
    </row>
    <row r="525" spans="1:26" x14ac:dyDescent="0.2">
      <c r="A525" s="30">
        <v>1749</v>
      </c>
      <c r="B525" s="30" t="s">
        <v>338</v>
      </c>
      <c r="C525" s="30" t="s">
        <v>23</v>
      </c>
      <c r="D525" s="30">
        <v>0.04</v>
      </c>
      <c r="E525" s="30">
        <v>60.65</v>
      </c>
      <c r="F525" s="30">
        <v>12.23</v>
      </c>
      <c r="G525" s="30" t="s">
        <v>14</v>
      </c>
      <c r="H525" s="30" t="s">
        <v>47</v>
      </c>
      <c r="I525" s="30" t="s">
        <v>4</v>
      </c>
      <c r="J525" s="30" t="s">
        <v>102</v>
      </c>
      <c r="K525" s="30" t="s">
        <v>120</v>
      </c>
      <c r="L525" s="30" t="s">
        <v>1157</v>
      </c>
      <c r="M525" s="30">
        <v>0.64</v>
      </c>
      <c r="N525" s="30" t="s">
        <v>8</v>
      </c>
      <c r="O525" s="30" t="s">
        <v>28</v>
      </c>
      <c r="P525" s="30" t="s">
        <v>183</v>
      </c>
      <c r="Q525" s="30" t="s">
        <v>339</v>
      </c>
      <c r="R525" s="30">
        <v>73505</v>
      </c>
      <c r="S525" s="32">
        <v>42049</v>
      </c>
      <c r="T525" s="32">
        <v>42051</v>
      </c>
      <c r="U525" s="53">
        <v>44.2911</v>
      </c>
      <c r="V525" s="30">
        <v>1</v>
      </c>
      <c r="W525" s="30">
        <v>64.19</v>
      </c>
      <c r="X525" s="30">
        <v>87244</v>
      </c>
      <c r="Y525" s="30" t="s">
        <v>3216</v>
      </c>
      <c r="Z525" s="30">
        <v>826.11330202379872</v>
      </c>
    </row>
    <row r="526" spans="1:26" x14ac:dyDescent="0.2">
      <c r="A526" s="30">
        <v>639</v>
      </c>
      <c r="B526" s="30" t="s">
        <v>1158</v>
      </c>
      <c r="C526" s="30" t="s">
        <v>46</v>
      </c>
      <c r="D526" s="30">
        <v>0</v>
      </c>
      <c r="E526" s="30">
        <v>236.97</v>
      </c>
      <c r="F526" s="30">
        <v>59.24</v>
      </c>
      <c r="G526" s="30" t="s">
        <v>2</v>
      </c>
      <c r="H526" s="30" t="s">
        <v>15</v>
      </c>
      <c r="I526" s="30" t="s">
        <v>4</v>
      </c>
      <c r="J526" s="30" t="s">
        <v>5</v>
      </c>
      <c r="K526" s="30" t="s">
        <v>6</v>
      </c>
      <c r="L526" s="30" t="s">
        <v>1159</v>
      </c>
      <c r="M526" s="30">
        <v>0.61</v>
      </c>
      <c r="N526" s="30" t="s">
        <v>8</v>
      </c>
      <c r="O526" s="30" t="s">
        <v>35</v>
      </c>
      <c r="P526" s="30" t="s">
        <v>66</v>
      </c>
      <c r="Q526" s="30" t="s">
        <v>1160</v>
      </c>
      <c r="R526" s="30">
        <v>93454</v>
      </c>
      <c r="S526" s="32">
        <v>42049</v>
      </c>
      <c r="T526" s="32">
        <v>42050</v>
      </c>
      <c r="U526" s="53">
        <v>1192.04</v>
      </c>
      <c r="V526" s="30">
        <v>9</v>
      </c>
      <c r="W526" s="30">
        <v>1769.91</v>
      </c>
      <c r="X526" s="30">
        <v>87952</v>
      </c>
      <c r="Y526" s="30" t="s">
        <v>3217</v>
      </c>
      <c r="Z526" s="30">
        <v>4113.021289994741</v>
      </c>
    </row>
    <row r="527" spans="1:26" x14ac:dyDescent="0.2">
      <c r="A527" s="30">
        <v>640</v>
      </c>
      <c r="B527" s="30" t="s">
        <v>1161</v>
      </c>
      <c r="C527" s="30" t="s">
        <v>46</v>
      </c>
      <c r="D527" s="30">
        <v>0</v>
      </c>
      <c r="E527" s="30">
        <v>236.97</v>
      </c>
      <c r="F527" s="30">
        <v>59.24</v>
      </c>
      <c r="G527" s="30" t="s">
        <v>2</v>
      </c>
      <c r="H527" s="30" t="s">
        <v>15</v>
      </c>
      <c r="I527" s="30" t="s">
        <v>4</v>
      </c>
      <c r="J527" s="30" t="s">
        <v>5</v>
      </c>
      <c r="K527" s="30" t="s">
        <v>6</v>
      </c>
      <c r="L527" s="30" t="s">
        <v>1159</v>
      </c>
      <c r="M527" s="30">
        <v>0.61</v>
      </c>
      <c r="N527" s="30" t="s">
        <v>8</v>
      </c>
      <c r="O527" s="30" t="s">
        <v>35</v>
      </c>
      <c r="P527" s="30" t="s">
        <v>42</v>
      </c>
      <c r="Q527" s="30" t="s">
        <v>118</v>
      </c>
      <c r="R527" s="30">
        <v>98119</v>
      </c>
      <c r="S527" s="32">
        <v>42049</v>
      </c>
      <c r="T527" s="32">
        <v>42050</v>
      </c>
      <c r="U527" s="53">
        <v>1192.04</v>
      </c>
      <c r="V527" s="30">
        <v>34</v>
      </c>
      <c r="W527" s="30">
        <v>6686.34</v>
      </c>
      <c r="X527" s="30">
        <v>56452</v>
      </c>
      <c r="Y527" s="30" t="s">
        <v>3217</v>
      </c>
      <c r="Z527" s="30">
        <v>4113.021289994741</v>
      </c>
    </row>
    <row r="528" spans="1:26" x14ac:dyDescent="0.2">
      <c r="A528" s="30">
        <v>1682</v>
      </c>
      <c r="B528" s="30" t="s">
        <v>1162</v>
      </c>
      <c r="C528" s="30" t="s">
        <v>46</v>
      </c>
      <c r="D528" s="30">
        <v>0.04</v>
      </c>
      <c r="E528" s="30">
        <v>6.28</v>
      </c>
      <c r="F528" s="30">
        <v>5.41</v>
      </c>
      <c r="G528" s="30" t="s">
        <v>14</v>
      </c>
      <c r="H528" s="30" t="s">
        <v>15</v>
      </c>
      <c r="I528" s="30" t="s">
        <v>4</v>
      </c>
      <c r="J528" s="30" t="s">
        <v>102</v>
      </c>
      <c r="K528" s="30" t="s">
        <v>49</v>
      </c>
      <c r="L528" s="30" t="s">
        <v>906</v>
      </c>
      <c r="M528" s="30">
        <v>0.53</v>
      </c>
      <c r="N528" s="30" t="s">
        <v>8</v>
      </c>
      <c r="O528" s="30" t="s">
        <v>28</v>
      </c>
      <c r="P528" s="30" t="s">
        <v>79</v>
      </c>
      <c r="Q528" s="30" t="s">
        <v>509</v>
      </c>
      <c r="R528" s="30">
        <v>60611</v>
      </c>
      <c r="S528" s="32">
        <v>42049</v>
      </c>
      <c r="T528" s="32">
        <v>42051</v>
      </c>
      <c r="U528" s="53">
        <v>-38.380000000000003</v>
      </c>
      <c r="V528" s="30">
        <v>43</v>
      </c>
      <c r="W528" s="30">
        <v>284.48</v>
      </c>
      <c r="X528" s="30">
        <v>14115</v>
      </c>
      <c r="Y528" s="30" t="s">
        <v>3216</v>
      </c>
      <c r="Z528" s="30">
        <v>353.06068318029645</v>
      </c>
    </row>
    <row r="529" spans="1:26" x14ac:dyDescent="0.2">
      <c r="A529" s="30">
        <v>1683</v>
      </c>
      <c r="B529" s="30" t="s">
        <v>1163</v>
      </c>
      <c r="C529" s="30" t="s">
        <v>46</v>
      </c>
      <c r="D529" s="30">
        <v>0.04</v>
      </c>
      <c r="E529" s="30">
        <v>6.28</v>
      </c>
      <c r="F529" s="30">
        <v>5.41</v>
      </c>
      <c r="G529" s="30" t="s">
        <v>14</v>
      </c>
      <c r="H529" s="30" t="s">
        <v>15</v>
      </c>
      <c r="I529" s="30" t="s">
        <v>4</v>
      </c>
      <c r="J529" s="30" t="s">
        <v>102</v>
      </c>
      <c r="K529" s="30" t="s">
        <v>49</v>
      </c>
      <c r="L529" s="30" t="s">
        <v>906</v>
      </c>
      <c r="M529" s="30">
        <v>0.53</v>
      </c>
      <c r="N529" s="30" t="s">
        <v>8</v>
      </c>
      <c r="O529" s="30" t="s">
        <v>28</v>
      </c>
      <c r="P529" s="30" t="s">
        <v>163</v>
      </c>
      <c r="Q529" s="30" t="s">
        <v>1164</v>
      </c>
      <c r="R529" s="30">
        <v>77301</v>
      </c>
      <c r="S529" s="32">
        <v>42049</v>
      </c>
      <c r="T529" s="32">
        <v>42051</v>
      </c>
      <c r="U529" s="53">
        <v>-19.957599999999999</v>
      </c>
      <c r="V529" s="30">
        <v>11</v>
      </c>
      <c r="W529" s="30">
        <v>72.77</v>
      </c>
      <c r="X529" s="30">
        <v>90612</v>
      </c>
      <c r="Y529" s="30" t="s">
        <v>3216</v>
      </c>
      <c r="Z529" s="30">
        <v>371.92569464831331</v>
      </c>
    </row>
    <row r="530" spans="1:26" x14ac:dyDescent="0.2">
      <c r="A530" s="30">
        <v>11</v>
      </c>
      <c r="B530" s="30" t="s">
        <v>1165</v>
      </c>
      <c r="C530" s="30" t="s">
        <v>1</v>
      </c>
      <c r="D530" s="30">
        <v>0.06</v>
      </c>
      <c r="E530" s="30">
        <v>9.48</v>
      </c>
      <c r="F530" s="30">
        <v>7.29</v>
      </c>
      <c r="G530" s="30" t="s">
        <v>14</v>
      </c>
      <c r="H530" s="30" t="s">
        <v>47</v>
      </c>
      <c r="I530" s="30" t="s">
        <v>4</v>
      </c>
      <c r="J530" s="30" t="s">
        <v>102</v>
      </c>
      <c r="K530" s="30" t="s">
        <v>18</v>
      </c>
      <c r="L530" s="30" t="s">
        <v>480</v>
      </c>
      <c r="M530" s="30">
        <v>0.45</v>
      </c>
      <c r="N530" s="30" t="s">
        <v>8</v>
      </c>
      <c r="O530" s="30" t="s">
        <v>87</v>
      </c>
      <c r="P530" s="30" t="s">
        <v>373</v>
      </c>
      <c r="Q530" s="30" t="s">
        <v>1166</v>
      </c>
      <c r="R530" s="30">
        <v>7203</v>
      </c>
      <c r="S530" s="32">
        <v>42050</v>
      </c>
      <c r="T530" s="32">
        <v>42052</v>
      </c>
      <c r="U530" s="53">
        <v>-53.809600000000003</v>
      </c>
      <c r="V530" s="30">
        <v>22</v>
      </c>
      <c r="W530" s="30">
        <v>211.15</v>
      </c>
      <c r="X530" s="30">
        <v>90192</v>
      </c>
      <c r="Y530" s="30" t="s">
        <v>3218</v>
      </c>
      <c r="Z530" s="30">
        <v>467.89388774621597</v>
      </c>
    </row>
    <row r="531" spans="1:26" x14ac:dyDescent="0.2">
      <c r="A531" s="30">
        <v>596</v>
      </c>
      <c r="B531" s="30" t="s">
        <v>1167</v>
      </c>
      <c r="C531" s="30" t="s">
        <v>1</v>
      </c>
      <c r="D531" s="30">
        <v>0.03</v>
      </c>
      <c r="E531" s="30">
        <v>3.8</v>
      </c>
      <c r="F531" s="30">
        <v>1.49</v>
      </c>
      <c r="G531" s="30" t="s">
        <v>14</v>
      </c>
      <c r="H531" s="30" t="s">
        <v>15</v>
      </c>
      <c r="I531" s="30" t="s">
        <v>24</v>
      </c>
      <c r="J531" s="30" t="s">
        <v>48</v>
      </c>
      <c r="K531" s="30" t="s">
        <v>49</v>
      </c>
      <c r="L531" s="30" t="s">
        <v>1168</v>
      </c>
      <c r="M531" s="30">
        <v>0.38</v>
      </c>
      <c r="N531" s="30" t="s">
        <v>8</v>
      </c>
      <c r="O531" s="30" t="s">
        <v>28</v>
      </c>
      <c r="P531" s="30" t="s">
        <v>29</v>
      </c>
      <c r="Q531" s="30" t="s">
        <v>1169</v>
      </c>
      <c r="R531" s="30">
        <v>46032</v>
      </c>
      <c r="S531" s="32">
        <v>42050</v>
      </c>
      <c r="T531" s="32">
        <v>42052</v>
      </c>
      <c r="U531" s="53">
        <v>15.2745</v>
      </c>
      <c r="V531" s="30">
        <v>6</v>
      </c>
      <c r="W531" s="30">
        <v>24.27</v>
      </c>
      <c r="X531" s="30">
        <v>86308</v>
      </c>
      <c r="Y531" s="30" t="s">
        <v>3216</v>
      </c>
      <c r="Z531" s="30">
        <v>262.80058337520427</v>
      </c>
    </row>
    <row r="532" spans="1:26" x14ac:dyDescent="0.2">
      <c r="A532" s="30">
        <v>596</v>
      </c>
      <c r="B532" s="30" t="s">
        <v>1167</v>
      </c>
      <c r="C532" s="30" t="s">
        <v>1</v>
      </c>
      <c r="D532" s="30">
        <v>7.0000000000000007E-2</v>
      </c>
      <c r="E532" s="30">
        <v>7.98</v>
      </c>
      <c r="F532" s="30">
        <v>1.25</v>
      </c>
      <c r="G532" s="30" t="s">
        <v>14</v>
      </c>
      <c r="H532" s="30" t="s">
        <v>15</v>
      </c>
      <c r="I532" s="30" t="s">
        <v>24</v>
      </c>
      <c r="J532" s="30" t="s">
        <v>64</v>
      </c>
      <c r="K532" s="30" t="s">
        <v>26</v>
      </c>
      <c r="L532" s="30" t="s">
        <v>1170</v>
      </c>
      <c r="M532" s="30">
        <v>0.35</v>
      </c>
      <c r="N532" s="30" t="s">
        <v>8</v>
      </c>
      <c r="O532" s="30" t="s">
        <v>28</v>
      </c>
      <c r="P532" s="30" t="s">
        <v>29</v>
      </c>
      <c r="Q532" s="30" t="s">
        <v>1169</v>
      </c>
      <c r="R532" s="30">
        <v>46032</v>
      </c>
      <c r="S532" s="32">
        <v>42050</v>
      </c>
      <c r="T532" s="32">
        <v>42052</v>
      </c>
      <c r="U532" s="53">
        <v>26.585699999999999</v>
      </c>
      <c r="V532" s="30">
        <v>5</v>
      </c>
      <c r="W532" s="30">
        <v>38.53</v>
      </c>
      <c r="X532" s="30">
        <v>86308</v>
      </c>
      <c r="Y532" s="30" t="s">
        <v>3216</v>
      </c>
      <c r="Z532" s="30">
        <v>229.47770207626286</v>
      </c>
    </row>
    <row r="533" spans="1:26" x14ac:dyDescent="0.2">
      <c r="A533" s="30">
        <v>596</v>
      </c>
      <c r="B533" s="30" t="s">
        <v>1167</v>
      </c>
      <c r="C533" s="30" t="s">
        <v>1</v>
      </c>
      <c r="D533" s="30">
        <v>7.0000000000000007E-2</v>
      </c>
      <c r="E533" s="30">
        <v>417.4</v>
      </c>
      <c r="F533" s="30">
        <v>75.23</v>
      </c>
      <c r="G533" s="30" t="s">
        <v>2</v>
      </c>
      <c r="H533" s="30" t="s">
        <v>15</v>
      </c>
      <c r="I533" s="30" t="s">
        <v>4</v>
      </c>
      <c r="J533" s="30" t="s">
        <v>5</v>
      </c>
      <c r="K533" s="30" t="s">
        <v>6</v>
      </c>
      <c r="L533" s="30" t="s">
        <v>1171</v>
      </c>
      <c r="M533" s="30">
        <v>0.79</v>
      </c>
      <c r="N533" s="30" t="s">
        <v>8</v>
      </c>
      <c r="O533" s="30" t="s">
        <v>28</v>
      </c>
      <c r="P533" s="30" t="s">
        <v>29</v>
      </c>
      <c r="Q533" s="30" t="s">
        <v>1169</v>
      </c>
      <c r="R533" s="30">
        <v>46032</v>
      </c>
      <c r="S533" s="32">
        <v>42050</v>
      </c>
      <c r="T533" s="32">
        <v>42051</v>
      </c>
      <c r="U533" s="53">
        <v>-575.35199999999998</v>
      </c>
      <c r="V533" s="30">
        <v>12</v>
      </c>
      <c r="W533" s="30">
        <v>4910.72</v>
      </c>
      <c r="X533" s="30">
        <v>86308</v>
      </c>
      <c r="Y533" s="30" t="s">
        <v>3216</v>
      </c>
      <c r="Z533" s="30">
        <v>3502.7748044514901</v>
      </c>
    </row>
    <row r="534" spans="1:26" x14ac:dyDescent="0.2">
      <c r="A534" s="30">
        <v>2260</v>
      </c>
      <c r="B534" s="30" t="s">
        <v>1172</v>
      </c>
      <c r="C534" s="30" t="s">
        <v>1</v>
      </c>
      <c r="D534" s="30">
        <v>0.02</v>
      </c>
      <c r="E534" s="30">
        <v>4.9800000000000004</v>
      </c>
      <c r="F534" s="30">
        <v>0.49</v>
      </c>
      <c r="G534" s="30" t="s">
        <v>14</v>
      </c>
      <c r="H534" s="30" t="s">
        <v>70</v>
      </c>
      <c r="I534" s="30" t="s">
        <v>24</v>
      </c>
      <c r="J534" s="30" t="s">
        <v>128</v>
      </c>
      <c r="K534" s="30" t="s">
        <v>49</v>
      </c>
      <c r="L534" s="30" t="s">
        <v>1079</v>
      </c>
      <c r="M534" s="30">
        <v>0.39</v>
      </c>
      <c r="N534" s="30" t="s">
        <v>8</v>
      </c>
      <c r="O534" s="30" t="s">
        <v>9</v>
      </c>
      <c r="P534" s="30" t="s">
        <v>51</v>
      </c>
      <c r="Q534" s="30" t="s">
        <v>1173</v>
      </c>
      <c r="R534" s="30">
        <v>30161</v>
      </c>
      <c r="S534" s="32">
        <v>42050</v>
      </c>
      <c r="T534" s="32">
        <v>42051</v>
      </c>
      <c r="U534" s="53">
        <v>-52.863999999999997</v>
      </c>
      <c r="V534" s="30">
        <v>17</v>
      </c>
      <c r="W534" s="30">
        <v>87.11</v>
      </c>
      <c r="X534" s="30">
        <v>89601</v>
      </c>
      <c r="Y534" s="30" t="s">
        <v>3215</v>
      </c>
      <c r="Z534" s="30">
        <v>212.93877713852225</v>
      </c>
    </row>
    <row r="535" spans="1:26" x14ac:dyDescent="0.2">
      <c r="A535" s="30">
        <v>2260</v>
      </c>
      <c r="B535" s="30" t="s">
        <v>1172</v>
      </c>
      <c r="C535" s="30" t="s">
        <v>1</v>
      </c>
      <c r="D535" s="30">
        <v>0.01</v>
      </c>
      <c r="E535" s="30">
        <v>20.99</v>
      </c>
      <c r="F535" s="30">
        <v>0.99</v>
      </c>
      <c r="G535" s="30" t="s">
        <v>14</v>
      </c>
      <c r="H535" s="30" t="s">
        <v>70</v>
      </c>
      <c r="I535" s="30" t="s">
        <v>16</v>
      </c>
      <c r="J535" s="30" t="s">
        <v>111</v>
      </c>
      <c r="K535" s="30" t="s">
        <v>18</v>
      </c>
      <c r="L535" s="30" t="s">
        <v>1174</v>
      </c>
      <c r="M535" s="30">
        <v>0.83</v>
      </c>
      <c r="N535" s="30" t="s">
        <v>8</v>
      </c>
      <c r="O535" s="30" t="s">
        <v>9</v>
      </c>
      <c r="P535" s="30" t="s">
        <v>51</v>
      </c>
      <c r="Q535" s="30" t="s">
        <v>1173</v>
      </c>
      <c r="R535" s="30">
        <v>30161</v>
      </c>
      <c r="S535" s="32">
        <v>42050</v>
      </c>
      <c r="T535" s="32">
        <v>42051</v>
      </c>
      <c r="U535" s="53">
        <v>45.378</v>
      </c>
      <c r="V535" s="30">
        <v>9</v>
      </c>
      <c r="W535" s="30">
        <v>170.46</v>
      </c>
      <c r="X535" s="30">
        <v>89601</v>
      </c>
      <c r="Y535" s="30" t="s">
        <v>3215</v>
      </c>
      <c r="Z535" s="30">
        <v>749.85221535539904</v>
      </c>
    </row>
    <row r="536" spans="1:26" x14ac:dyDescent="0.2">
      <c r="A536" s="30">
        <v>3211</v>
      </c>
      <c r="B536" s="30" t="s">
        <v>1175</v>
      </c>
      <c r="C536" s="30" t="s">
        <v>13</v>
      </c>
      <c r="D536" s="30">
        <v>0.1</v>
      </c>
      <c r="E536" s="30">
        <v>7.31</v>
      </c>
      <c r="F536" s="30">
        <v>0.49</v>
      </c>
      <c r="G536" s="30" t="s">
        <v>14</v>
      </c>
      <c r="H536" s="30" t="s">
        <v>70</v>
      </c>
      <c r="I536" s="30" t="s">
        <v>24</v>
      </c>
      <c r="J536" s="30" t="s">
        <v>128</v>
      </c>
      <c r="K536" s="30" t="s">
        <v>49</v>
      </c>
      <c r="L536" s="30" t="s">
        <v>1103</v>
      </c>
      <c r="M536" s="30">
        <v>0.38</v>
      </c>
      <c r="N536" s="30" t="s">
        <v>8</v>
      </c>
      <c r="O536" s="30" t="s">
        <v>28</v>
      </c>
      <c r="P536" s="30" t="s">
        <v>79</v>
      </c>
      <c r="Q536" s="30" t="s">
        <v>1176</v>
      </c>
      <c r="R536" s="30">
        <v>60101</v>
      </c>
      <c r="S536" s="32">
        <v>42050</v>
      </c>
      <c r="T536" s="32">
        <v>42051</v>
      </c>
      <c r="U536" s="53">
        <v>55.020600000000002</v>
      </c>
      <c r="V536" s="30">
        <v>12</v>
      </c>
      <c r="W536" s="30">
        <v>79.739999999999995</v>
      </c>
      <c r="X536" s="30">
        <v>91522</v>
      </c>
      <c r="Y536" s="30" t="s">
        <v>3216</v>
      </c>
      <c r="Z536" s="30">
        <v>-22.962953540133398</v>
      </c>
    </row>
    <row r="537" spans="1:26" x14ac:dyDescent="0.2">
      <c r="A537" s="30">
        <v>3211</v>
      </c>
      <c r="B537" s="30" t="s">
        <v>1175</v>
      </c>
      <c r="C537" s="30" t="s">
        <v>13</v>
      </c>
      <c r="D537" s="30">
        <v>0.1</v>
      </c>
      <c r="E537" s="30">
        <v>20.99</v>
      </c>
      <c r="F537" s="30">
        <v>2.5</v>
      </c>
      <c r="G537" s="30" t="s">
        <v>14</v>
      </c>
      <c r="H537" s="30" t="s">
        <v>70</v>
      </c>
      <c r="I537" s="30" t="s">
        <v>16</v>
      </c>
      <c r="J537" s="30" t="s">
        <v>111</v>
      </c>
      <c r="K537" s="30" t="s">
        <v>26</v>
      </c>
      <c r="L537" s="30" t="s">
        <v>1177</v>
      </c>
      <c r="M537" s="30">
        <v>0.81</v>
      </c>
      <c r="N537" s="30" t="s">
        <v>8</v>
      </c>
      <c r="O537" s="30" t="s">
        <v>28</v>
      </c>
      <c r="P537" s="30" t="s">
        <v>79</v>
      </c>
      <c r="Q537" s="30" t="s">
        <v>1176</v>
      </c>
      <c r="R537" s="30">
        <v>60101</v>
      </c>
      <c r="S537" s="32">
        <v>42050</v>
      </c>
      <c r="T537" s="32">
        <v>42051</v>
      </c>
      <c r="U537" s="53">
        <v>-43.65504</v>
      </c>
      <c r="V537" s="30">
        <v>23</v>
      </c>
      <c r="W537" s="30">
        <v>392.45</v>
      </c>
      <c r="X537" s="30">
        <v>91522</v>
      </c>
      <c r="Y537" s="30" t="s">
        <v>3216</v>
      </c>
      <c r="Z537" s="30">
        <v>331.81664033301456</v>
      </c>
    </row>
    <row r="538" spans="1:26" x14ac:dyDescent="0.2">
      <c r="A538" s="30">
        <v>393</v>
      </c>
      <c r="B538" s="30" t="s">
        <v>1178</v>
      </c>
      <c r="C538" s="30" t="s">
        <v>23</v>
      </c>
      <c r="D538" s="30">
        <v>7.0000000000000007E-2</v>
      </c>
      <c r="E538" s="30">
        <v>9.7100000000000009</v>
      </c>
      <c r="F538" s="30">
        <v>9.4499999999999993</v>
      </c>
      <c r="G538" s="30" t="s">
        <v>14</v>
      </c>
      <c r="H538" s="30" t="s">
        <v>70</v>
      </c>
      <c r="I538" s="30" t="s">
        <v>24</v>
      </c>
      <c r="J538" s="30" t="s">
        <v>54</v>
      </c>
      <c r="K538" s="30" t="s">
        <v>49</v>
      </c>
      <c r="L538" s="30" t="s">
        <v>1179</v>
      </c>
      <c r="M538" s="30">
        <v>0.6</v>
      </c>
      <c r="N538" s="30" t="s">
        <v>8</v>
      </c>
      <c r="O538" s="30" t="s">
        <v>87</v>
      </c>
      <c r="P538" s="30" t="s">
        <v>88</v>
      </c>
      <c r="Q538" s="30" t="s">
        <v>1180</v>
      </c>
      <c r="R538" s="30">
        <v>13021</v>
      </c>
      <c r="S538" s="32">
        <v>42050</v>
      </c>
      <c r="T538" s="32">
        <v>42057</v>
      </c>
      <c r="U538" s="53">
        <v>-81.77</v>
      </c>
      <c r="V538" s="30">
        <v>3</v>
      </c>
      <c r="W538" s="30">
        <v>31.44</v>
      </c>
      <c r="X538" s="30">
        <v>86382</v>
      </c>
      <c r="Y538" s="30" t="s">
        <v>3218</v>
      </c>
      <c r="Z538" s="30">
        <v>377.07050985499518</v>
      </c>
    </row>
    <row r="539" spans="1:26" x14ac:dyDescent="0.2">
      <c r="A539" s="30">
        <v>651</v>
      </c>
      <c r="B539" s="30" t="s">
        <v>270</v>
      </c>
      <c r="C539" s="30" t="s">
        <v>23</v>
      </c>
      <c r="D539" s="30">
        <v>0.04</v>
      </c>
      <c r="E539" s="30">
        <v>880.98</v>
      </c>
      <c r="F539" s="30">
        <v>44.55</v>
      </c>
      <c r="G539" s="30" t="s">
        <v>2</v>
      </c>
      <c r="H539" s="30" t="s">
        <v>15</v>
      </c>
      <c r="I539" s="30" t="s">
        <v>4</v>
      </c>
      <c r="J539" s="30" t="s">
        <v>93</v>
      </c>
      <c r="K539" s="30" t="s">
        <v>6</v>
      </c>
      <c r="L539" s="30" t="s">
        <v>214</v>
      </c>
      <c r="M539" s="30">
        <v>0.62</v>
      </c>
      <c r="N539" s="30" t="s">
        <v>8</v>
      </c>
      <c r="O539" s="30" t="s">
        <v>35</v>
      </c>
      <c r="P539" s="30" t="s">
        <v>272</v>
      </c>
      <c r="Q539" s="30" t="s">
        <v>273</v>
      </c>
      <c r="R539" s="30">
        <v>89115</v>
      </c>
      <c r="S539" s="32">
        <v>42050</v>
      </c>
      <c r="T539" s="32">
        <v>42054</v>
      </c>
      <c r="U539" s="53">
        <v>4233.2587999999996</v>
      </c>
      <c r="V539" s="30">
        <v>8</v>
      </c>
      <c r="W539" s="30">
        <v>6901.25</v>
      </c>
      <c r="X539" s="30">
        <v>91576</v>
      </c>
      <c r="Y539" s="30" t="s">
        <v>3217</v>
      </c>
      <c r="Z539" s="30">
        <v>8699.6994016227218</v>
      </c>
    </row>
    <row r="540" spans="1:26" x14ac:dyDescent="0.2">
      <c r="A540" s="30">
        <v>651</v>
      </c>
      <c r="B540" s="30" t="s">
        <v>270</v>
      </c>
      <c r="C540" s="30" t="s">
        <v>23</v>
      </c>
      <c r="D540" s="30">
        <v>7.0000000000000007E-2</v>
      </c>
      <c r="E540" s="30">
        <v>13.4</v>
      </c>
      <c r="F540" s="30">
        <v>4.95</v>
      </c>
      <c r="G540" s="30" t="s">
        <v>14</v>
      </c>
      <c r="H540" s="30" t="s">
        <v>15</v>
      </c>
      <c r="I540" s="30" t="s">
        <v>4</v>
      </c>
      <c r="J540" s="30" t="s">
        <v>102</v>
      </c>
      <c r="K540" s="30" t="s">
        <v>18</v>
      </c>
      <c r="L540" s="30" t="s">
        <v>1181</v>
      </c>
      <c r="M540" s="30">
        <v>0.37</v>
      </c>
      <c r="N540" s="30" t="s">
        <v>8</v>
      </c>
      <c r="O540" s="30" t="s">
        <v>35</v>
      </c>
      <c r="P540" s="30" t="s">
        <v>272</v>
      </c>
      <c r="Q540" s="30" t="s">
        <v>273</v>
      </c>
      <c r="R540" s="30">
        <v>89115</v>
      </c>
      <c r="S540" s="32">
        <v>42050</v>
      </c>
      <c r="T540" s="32">
        <v>42055</v>
      </c>
      <c r="U540" s="53">
        <v>102.76860000000001</v>
      </c>
      <c r="V540" s="30">
        <v>11</v>
      </c>
      <c r="W540" s="30">
        <v>148.94</v>
      </c>
      <c r="X540" s="30">
        <v>91576</v>
      </c>
      <c r="Y540" s="30" t="s">
        <v>3217</v>
      </c>
      <c r="Z540" s="30">
        <v>233.11911875931645</v>
      </c>
    </row>
    <row r="541" spans="1:26" x14ac:dyDescent="0.2">
      <c r="A541" s="30">
        <v>651</v>
      </c>
      <c r="B541" s="30" t="s">
        <v>270</v>
      </c>
      <c r="C541" s="30" t="s">
        <v>23</v>
      </c>
      <c r="D541" s="30">
        <v>0.01</v>
      </c>
      <c r="E541" s="30">
        <v>15.99</v>
      </c>
      <c r="F541" s="30">
        <v>11.28</v>
      </c>
      <c r="G541" s="30" t="s">
        <v>14</v>
      </c>
      <c r="H541" s="30" t="s">
        <v>15</v>
      </c>
      <c r="I541" s="30" t="s">
        <v>16</v>
      </c>
      <c r="J541" s="30" t="s">
        <v>32</v>
      </c>
      <c r="K541" s="30" t="s">
        <v>120</v>
      </c>
      <c r="L541" s="30" t="s">
        <v>1182</v>
      </c>
      <c r="M541" s="30">
        <v>0.38</v>
      </c>
      <c r="N541" s="30" t="s">
        <v>8</v>
      </c>
      <c r="O541" s="30" t="s">
        <v>35</v>
      </c>
      <c r="P541" s="30" t="s">
        <v>272</v>
      </c>
      <c r="Q541" s="30" t="s">
        <v>273</v>
      </c>
      <c r="R541" s="30">
        <v>89115</v>
      </c>
      <c r="S541" s="32">
        <v>42050</v>
      </c>
      <c r="T541" s="32">
        <v>42057</v>
      </c>
      <c r="U541" s="53">
        <v>-36.671543999999997</v>
      </c>
      <c r="V541" s="30">
        <v>12</v>
      </c>
      <c r="W541" s="30">
        <v>200.68</v>
      </c>
      <c r="X541" s="30">
        <v>91576</v>
      </c>
      <c r="Y541" s="30" t="s">
        <v>3217</v>
      </c>
      <c r="Z541" s="30">
        <v>321.36297683607785</v>
      </c>
    </row>
    <row r="542" spans="1:26" x14ac:dyDescent="0.2">
      <c r="A542" s="30">
        <v>2684</v>
      </c>
      <c r="B542" s="30" t="s">
        <v>1183</v>
      </c>
      <c r="C542" s="30" t="s">
        <v>23</v>
      </c>
      <c r="D542" s="30">
        <v>0.09</v>
      </c>
      <c r="E542" s="30">
        <v>8.74</v>
      </c>
      <c r="F542" s="30">
        <v>1.39</v>
      </c>
      <c r="G542" s="30" t="s">
        <v>63</v>
      </c>
      <c r="H542" s="30" t="s">
        <v>3</v>
      </c>
      <c r="I542" s="30" t="s">
        <v>24</v>
      </c>
      <c r="J542" s="30" t="s">
        <v>321</v>
      </c>
      <c r="K542" s="30" t="s">
        <v>49</v>
      </c>
      <c r="L542" s="30" t="s">
        <v>416</v>
      </c>
      <c r="M542" s="30">
        <v>0.38</v>
      </c>
      <c r="N542" s="30" t="s">
        <v>8</v>
      </c>
      <c r="O542" s="30" t="s">
        <v>9</v>
      </c>
      <c r="P542" s="30" t="s">
        <v>99</v>
      </c>
      <c r="Q542" s="30" t="s">
        <v>1184</v>
      </c>
      <c r="R542" s="30">
        <v>33952</v>
      </c>
      <c r="S542" s="32">
        <v>42050</v>
      </c>
      <c r="T542" s="32">
        <v>42055</v>
      </c>
      <c r="U542" s="53">
        <v>23.616</v>
      </c>
      <c r="V542" s="30">
        <v>1</v>
      </c>
      <c r="W542" s="30">
        <v>11.78</v>
      </c>
      <c r="X542" s="30">
        <v>89146</v>
      </c>
      <c r="Y542" s="30" t="s">
        <v>3215</v>
      </c>
      <c r="Z542" s="30">
        <v>-28.153527234113913</v>
      </c>
    </row>
    <row r="543" spans="1:26" x14ac:dyDescent="0.2">
      <c r="A543" s="30">
        <v>2684</v>
      </c>
      <c r="B543" s="30" t="s">
        <v>1183</v>
      </c>
      <c r="C543" s="30" t="s">
        <v>23</v>
      </c>
      <c r="D543" s="30">
        <v>0.09</v>
      </c>
      <c r="E543" s="30">
        <v>18.97</v>
      </c>
      <c r="F543" s="30">
        <v>9.0299999999999994</v>
      </c>
      <c r="G543" s="30" t="s">
        <v>14</v>
      </c>
      <c r="H543" s="30" t="s">
        <v>3</v>
      </c>
      <c r="I543" s="30" t="s">
        <v>24</v>
      </c>
      <c r="J543" s="30" t="s">
        <v>64</v>
      </c>
      <c r="K543" s="30" t="s">
        <v>49</v>
      </c>
      <c r="L543" s="30" t="s">
        <v>606</v>
      </c>
      <c r="M543" s="30">
        <v>0.37</v>
      </c>
      <c r="N543" s="30" t="s">
        <v>8</v>
      </c>
      <c r="O543" s="30" t="s">
        <v>9</v>
      </c>
      <c r="P543" s="30" t="s">
        <v>99</v>
      </c>
      <c r="Q543" s="30" t="s">
        <v>1184</v>
      </c>
      <c r="R543" s="30">
        <v>33952</v>
      </c>
      <c r="S543" s="32">
        <v>42050</v>
      </c>
      <c r="T543" s="32">
        <v>42055</v>
      </c>
      <c r="U543" s="53">
        <v>-1748.0119999999999</v>
      </c>
      <c r="V543" s="30">
        <v>1</v>
      </c>
      <c r="W543" s="30">
        <v>20.96</v>
      </c>
      <c r="X543" s="30">
        <v>89146</v>
      </c>
      <c r="Y543" s="30" t="s">
        <v>3215</v>
      </c>
      <c r="Z543" s="30">
        <v>-1525.2251397801535</v>
      </c>
    </row>
    <row r="544" spans="1:26" x14ac:dyDescent="0.2">
      <c r="A544" s="30">
        <v>2951</v>
      </c>
      <c r="B544" s="30" t="s">
        <v>1185</v>
      </c>
      <c r="C544" s="30" t="s">
        <v>92</v>
      </c>
      <c r="D544" s="30">
        <v>7.0000000000000007E-2</v>
      </c>
      <c r="E544" s="30">
        <v>42.98</v>
      </c>
      <c r="F544" s="30">
        <v>4.62</v>
      </c>
      <c r="G544" s="30" t="s">
        <v>63</v>
      </c>
      <c r="H544" s="30" t="s">
        <v>70</v>
      </c>
      <c r="I544" s="30" t="s">
        <v>24</v>
      </c>
      <c r="J544" s="30" t="s">
        <v>71</v>
      </c>
      <c r="K544" s="30" t="s">
        <v>49</v>
      </c>
      <c r="L544" s="30" t="s">
        <v>256</v>
      </c>
      <c r="M544" s="30">
        <v>0.56000000000000005</v>
      </c>
      <c r="N544" s="30" t="s">
        <v>8</v>
      </c>
      <c r="O544" s="30" t="s">
        <v>28</v>
      </c>
      <c r="P544" s="30" t="s">
        <v>513</v>
      </c>
      <c r="Q544" s="30" t="s">
        <v>1186</v>
      </c>
      <c r="R544" s="30">
        <v>67601</v>
      </c>
      <c r="S544" s="32">
        <v>42050</v>
      </c>
      <c r="T544" s="32">
        <v>42052</v>
      </c>
      <c r="U544" s="53">
        <v>565.38599999999997</v>
      </c>
      <c r="V544" s="30">
        <v>19</v>
      </c>
      <c r="W544" s="30">
        <v>819.4</v>
      </c>
      <c r="X544" s="30">
        <v>91397</v>
      </c>
      <c r="Y544" s="30" t="s">
        <v>3216</v>
      </c>
      <c r="Z544" s="30">
        <v>828.04916947876768</v>
      </c>
    </row>
    <row r="545" spans="1:26" x14ac:dyDescent="0.2">
      <c r="A545" s="30">
        <v>2951</v>
      </c>
      <c r="B545" s="30" t="s">
        <v>1185</v>
      </c>
      <c r="C545" s="30" t="s">
        <v>92</v>
      </c>
      <c r="D545" s="30">
        <v>0.03</v>
      </c>
      <c r="E545" s="30">
        <v>89.99</v>
      </c>
      <c r="F545" s="30">
        <v>42</v>
      </c>
      <c r="G545" s="30" t="s">
        <v>2</v>
      </c>
      <c r="H545" s="30" t="s">
        <v>70</v>
      </c>
      <c r="I545" s="30" t="s">
        <v>4</v>
      </c>
      <c r="J545" s="30" t="s">
        <v>85</v>
      </c>
      <c r="K545" s="30" t="s">
        <v>33</v>
      </c>
      <c r="L545" s="30" t="s">
        <v>1187</v>
      </c>
      <c r="M545" s="30">
        <v>0.66</v>
      </c>
      <c r="N545" s="30" t="s">
        <v>8</v>
      </c>
      <c r="O545" s="30" t="s">
        <v>28</v>
      </c>
      <c r="P545" s="30" t="s">
        <v>513</v>
      </c>
      <c r="Q545" s="30" t="s">
        <v>1186</v>
      </c>
      <c r="R545" s="30">
        <v>67601</v>
      </c>
      <c r="S545" s="32">
        <v>42050</v>
      </c>
      <c r="T545" s="32">
        <v>42053</v>
      </c>
      <c r="U545" s="53">
        <v>-230.9528</v>
      </c>
      <c r="V545" s="30">
        <v>19</v>
      </c>
      <c r="W545" s="30">
        <v>1809.75</v>
      </c>
      <c r="X545" s="30">
        <v>91397</v>
      </c>
      <c r="Y545" s="30" t="s">
        <v>3216</v>
      </c>
      <c r="Z545" s="30">
        <v>1581.2272745248563</v>
      </c>
    </row>
    <row r="546" spans="1:26" x14ac:dyDescent="0.2">
      <c r="A546" s="30">
        <v>2355</v>
      </c>
      <c r="B546" s="30" t="s">
        <v>1188</v>
      </c>
      <c r="C546" s="30" t="s">
        <v>46</v>
      </c>
      <c r="D546" s="30">
        <v>0.1</v>
      </c>
      <c r="E546" s="30">
        <v>78.69</v>
      </c>
      <c r="F546" s="30">
        <v>19.989999999999998</v>
      </c>
      <c r="G546" s="30" t="s">
        <v>14</v>
      </c>
      <c r="H546" s="30" t="s">
        <v>15</v>
      </c>
      <c r="I546" s="30" t="s">
        <v>4</v>
      </c>
      <c r="J546" s="30" t="s">
        <v>102</v>
      </c>
      <c r="K546" s="30" t="s">
        <v>49</v>
      </c>
      <c r="L546" s="30" t="s">
        <v>1189</v>
      </c>
      <c r="M546" s="30">
        <v>0.43</v>
      </c>
      <c r="N546" s="30" t="s">
        <v>8</v>
      </c>
      <c r="O546" s="30" t="s">
        <v>35</v>
      </c>
      <c r="P546" s="30" t="s">
        <v>66</v>
      </c>
      <c r="Q546" s="30" t="s">
        <v>1190</v>
      </c>
      <c r="R546" s="30">
        <v>92236</v>
      </c>
      <c r="S546" s="32">
        <v>42050</v>
      </c>
      <c r="T546" s="32">
        <v>42051</v>
      </c>
      <c r="U546" s="53">
        <v>465.43950000000001</v>
      </c>
      <c r="V546" s="30">
        <v>9</v>
      </c>
      <c r="W546" s="30">
        <v>674.55</v>
      </c>
      <c r="X546" s="30">
        <v>91304</v>
      </c>
      <c r="Y546" s="30" t="s">
        <v>3217</v>
      </c>
      <c r="Z546" s="30">
        <v>1376.0709861282603</v>
      </c>
    </row>
    <row r="547" spans="1:26" x14ac:dyDescent="0.2">
      <c r="A547" s="30">
        <v>1129</v>
      </c>
      <c r="B547" s="30" t="s">
        <v>762</v>
      </c>
      <c r="C547" s="30" t="s">
        <v>23</v>
      </c>
      <c r="D547" s="30">
        <v>0.04</v>
      </c>
      <c r="E547" s="30">
        <v>8.6</v>
      </c>
      <c r="F547" s="30">
        <v>6.19</v>
      </c>
      <c r="G547" s="30" t="s">
        <v>14</v>
      </c>
      <c r="H547" s="30" t="s">
        <v>47</v>
      </c>
      <c r="I547" s="30" t="s">
        <v>24</v>
      </c>
      <c r="J547" s="30" t="s">
        <v>48</v>
      </c>
      <c r="K547" s="30" t="s">
        <v>49</v>
      </c>
      <c r="L547" s="30" t="s">
        <v>508</v>
      </c>
      <c r="M547" s="30">
        <v>0.38</v>
      </c>
      <c r="N547" s="30" t="s">
        <v>8</v>
      </c>
      <c r="O547" s="30" t="s">
        <v>87</v>
      </c>
      <c r="P547" s="30" t="s">
        <v>379</v>
      </c>
      <c r="Q547" s="30" t="s">
        <v>764</v>
      </c>
      <c r="R547" s="30">
        <v>2118</v>
      </c>
      <c r="S547" s="32">
        <v>42051</v>
      </c>
      <c r="T547" s="32">
        <v>42058</v>
      </c>
      <c r="U547" s="53">
        <v>-63.813499999999998</v>
      </c>
      <c r="V547" s="30">
        <v>37</v>
      </c>
      <c r="W547" s="30">
        <v>311.66000000000003</v>
      </c>
      <c r="X547" s="30">
        <v>32037</v>
      </c>
      <c r="Y547" s="30" t="s">
        <v>3218</v>
      </c>
      <c r="Z547" s="30">
        <v>169.28017201714533</v>
      </c>
    </row>
    <row r="548" spans="1:26" x14ac:dyDescent="0.2">
      <c r="A548" s="30">
        <v>1129</v>
      </c>
      <c r="B548" s="30" t="s">
        <v>762</v>
      </c>
      <c r="C548" s="30" t="s">
        <v>23</v>
      </c>
      <c r="D548" s="30">
        <v>7.0000000000000007E-2</v>
      </c>
      <c r="E548" s="30">
        <v>699.99</v>
      </c>
      <c r="F548" s="30">
        <v>24.49</v>
      </c>
      <c r="G548" s="30" t="s">
        <v>14</v>
      </c>
      <c r="H548" s="30" t="s">
        <v>47</v>
      </c>
      <c r="I548" s="30" t="s">
        <v>16</v>
      </c>
      <c r="J548" s="30" t="s">
        <v>39</v>
      </c>
      <c r="K548" s="30" t="s">
        <v>40</v>
      </c>
      <c r="L548" s="30" t="s">
        <v>1191</v>
      </c>
      <c r="M548" s="30">
        <v>0.54</v>
      </c>
      <c r="N548" s="30" t="s">
        <v>8</v>
      </c>
      <c r="O548" s="30" t="s">
        <v>87</v>
      </c>
      <c r="P548" s="30" t="s">
        <v>379</v>
      </c>
      <c r="Q548" s="30" t="s">
        <v>764</v>
      </c>
      <c r="R548" s="30">
        <v>2118</v>
      </c>
      <c r="S548" s="32">
        <v>42051</v>
      </c>
      <c r="T548" s="32">
        <v>42055</v>
      </c>
      <c r="U548" s="53">
        <v>325.29000000000002</v>
      </c>
      <c r="V548" s="30">
        <v>15</v>
      </c>
      <c r="W548" s="30">
        <v>9862.51</v>
      </c>
      <c r="X548" s="30">
        <v>32037</v>
      </c>
      <c r="Y548" s="30" t="s">
        <v>3218</v>
      </c>
      <c r="Z548" s="30">
        <v>3352.9427080346682</v>
      </c>
    </row>
    <row r="549" spans="1:26" x14ac:dyDescent="0.2">
      <c r="A549" s="30">
        <v>1132</v>
      </c>
      <c r="B549" s="30" t="s">
        <v>1069</v>
      </c>
      <c r="C549" s="30" t="s">
        <v>23</v>
      </c>
      <c r="D549" s="30">
        <v>0.04</v>
      </c>
      <c r="E549" s="30">
        <v>8.6</v>
      </c>
      <c r="F549" s="30">
        <v>6.19</v>
      </c>
      <c r="G549" s="30" t="s">
        <v>14</v>
      </c>
      <c r="H549" s="30" t="s">
        <v>47</v>
      </c>
      <c r="I549" s="30" t="s">
        <v>24</v>
      </c>
      <c r="J549" s="30" t="s">
        <v>48</v>
      </c>
      <c r="K549" s="30" t="s">
        <v>49</v>
      </c>
      <c r="L549" s="30" t="s">
        <v>508</v>
      </c>
      <c r="M549" s="30">
        <v>0.38</v>
      </c>
      <c r="N549" s="30" t="s">
        <v>8</v>
      </c>
      <c r="O549" s="30" t="s">
        <v>28</v>
      </c>
      <c r="P549" s="30" t="s">
        <v>163</v>
      </c>
      <c r="Q549" s="30" t="s">
        <v>1070</v>
      </c>
      <c r="R549" s="30">
        <v>76039</v>
      </c>
      <c r="S549" s="32">
        <v>42051</v>
      </c>
      <c r="T549" s="32">
        <v>42058</v>
      </c>
      <c r="U549" s="53">
        <v>-63.813499999999998</v>
      </c>
      <c r="V549" s="30">
        <v>9</v>
      </c>
      <c r="W549" s="30">
        <v>75.81</v>
      </c>
      <c r="X549" s="30">
        <v>88102</v>
      </c>
      <c r="Y549" s="30" t="s">
        <v>3216</v>
      </c>
      <c r="Z549" s="30">
        <v>169.28017201714533</v>
      </c>
    </row>
    <row r="550" spans="1:26" x14ac:dyDescent="0.2">
      <c r="A550" s="30">
        <v>1132</v>
      </c>
      <c r="B550" s="30" t="s">
        <v>1069</v>
      </c>
      <c r="C550" s="30" t="s">
        <v>23</v>
      </c>
      <c r="D550" s="30">
        <v>7.0000000000000007E-2</v>
      </c>
      <c r="E550" s="30">
        <v>699.99</v>
      </c>
      <c r="F550" s="30">
        <v>24.49</v>
      </c>
      <c r="G550" s="30" t="s">
        <v>14</v>
      </c>
      <c r="H550" s="30" t="s">
        <v>47</v>
      </c>
      <c r="I550" s="30" t="s">
        <v>16</v>
      </c>
      <c r="J550" s="30" t="s">
        <v>39</v>
      </c>
      <c r="K550" s="30" t="s">
        <v>40</v>
      </c>
      <c r="L550" s="30" t="s">
        <v>1191</v>
      </c>
      <c r="M550" s="30">
        <v>0.54</v>
      </c>
      <c r="N550" s="30" t="s">
        <v>8</v>
      </c>
      <c r="O550" s="30" t="s">
        <v>28</v>
      </c>
      <c r="P550" s="30" t="s">
        <v>163</v>
      </c>
      <c r="Q550" s="30" t="s">
        <v>1070</v>
      </c>
      <c r="R550" s="30">
        <v>76039</v>
      </c>
      <c r="S550" s="32">
        <v>42051</v>
      </c>
      <c r="T550" s="32">
        <v>42055</v>
      </c>
      <c r="U550" s="53">
        <v>325.29000000000002</v>
      </c>
      <c r="V550" s="30">
        <v>4</v>
      </c>
      <c r="W550" s="30">
        <v>2630</v>
      </c>
      <c r="X550" s="30">
        <v>88102</v>
      </c>
      <c r="Y550" s="30" t="s">
        <v>3216</v>
      </c>
      <c r="Z550" s="30">
        <v>3352.9427080346682</v>
      </c>
    </row>
    <row r="551" spans="1:26" x14ac:dyDescent="0.2">
      <c r="A551" s="30">
        <v>1580</v>
      </c>
      <c r="B551" s="30" t="s">
        <v>1192</v>
      </c>
      <c r="C551" s="30" t="s">
        <v>23</v>
      </c>
      <c r="D551" s="30">
        <v>0.1</v>
      </c>
      <c r="E551" s="30">
        <v>11.58</v>
      </c>
      <c r="F551" s="30">
        <v>6.97</v>
      </c>
      <c r="G551" s="30" t="s">
        <v>14</v>
      </c>
      <c r="H551" s="30" t="s">
        <v>70</v>
      </c>
      <c r="I551" s="30" t="s">
        <v>24</v>
      </c>
      <c r="J551" s="30" t="s">
        <v>321</v>
      </c>
      <c r="K551" s="30" t="s">
        <v>49</v>
      </c>
      <c r="L551" s="30" t="s">
        <v>600</v>
      </c>
      <c r="M551" s="30">
        <v>0.35</v>
      </c>
      <c r="N551" s="30" t="s">
        <v>8</v>
      </c>
      <c r="O551" s="30" t="s">
        <v>87</v>
      </c>
      <c r="P551" s="30" t="s">
        <v>307</v>
      </c>
      <c r="Q551" s="30" t="s">
        <v>1193</v>
      </c>
      <c r="R551" s="30">
        <v>4901</v>
      </c>
      <c r="S551" s="32">
        <v>42051</v>
      </c>
      <c r="T551" s="32">
        <v>42055</v>
      </c>
      <c r="U551" s="53">
        <v>-8.3979999999999997</v>
      </c>
      <c r="V551" s="30">
        <v>1</v>
      </c>
      <c r="W551" s="30">
        <v>14.53</v>
      </c>
      <c r="X551" s="30">
        <v>90934</v>
      </c>
      <c r="Y551" s="30" t="s">
        <v>3218</v>
      </c>
      <c r="Z551" s="30">
        <v>161.89765444968464</v>
      </c>
    </row>
    <row r="552" spans="1:26" x14ac:dyDescent="0.2">
      <c r="A552" s="30">
        <v>1138</v>
      </c>
      <c r="B552" s="30" t="s">
        <v>1194</v>
      </c>
      <c r="C552" s="30" t="s">
        <v>92</v>
      </c>
      <c r="D552" s="30">
        <v>0.02</v>
      </c>
      <c r="E552" s="30">
        <v>160.97999999999999</v>
      </c>
      <c r="F552" s="30">
        <v>30</v>
      </c>
      <c r="G552" s="30" t="s">
        <v>2</v>
      </c>
      <c r="H552" s="30" t="s">
        <v>47</v>
      </c>
      <c r="I552" s="30" t="s">
        <v>4</v>
      </c>
      <c r="J552" s="30" t="s">
        <v>85</v>
      </c>
      <c r="K552" s="30" t="s">
        <v>33</v>
      </c>
      <c r="L552" s="30" t="s">
        <v>868</v>
      </c>
      <c r="M552" s="30">
        <v>0.62</v>
      </c>
      <c r="N552" s="30" t="s">
        <v>8</v>
      </c>
      <c r="O552" s="30" t="s">
        <v>28</v>
      </c>
      <c r="P552" s="30" t="s">
        <v>163</v>
      </c>
      <c r="Q552" s="30" t="s">
        <v>1195</v>
      </c>
      <c r="R552" s="30">
        <v>75056</v>
      </c>
      <c r="S552" s="32">
        <v>42051</v>
      </c>
      <c r="T552" s="32">
        <v>42054</v>
      </c>
      <c r="U552" s="53">
        <v>-51.116</v>
      </c>
      <c r="V552" s="30">
        <v>1</v>
      </c>
      <c r="W552" s="30">
        <v>192.49</v>
      </c>
      <c r="X552" s="30">
        <v>86574</v>
      </c>
      <c r="Y552" s="30" t="s">
        <v>3216</v>
      </c>
      <c r="Z552" s="30">
        <v>1659.9369299118346</v>
      </c>
    </row>
    <row r="553" spans="1:26" x14ac:dyDescent="0.2">
      <c r="A553" s="30">
        <v>1228</v>
      </c>
      <c r="B553" s="30" t="s">
        <v>1196</v>
      </c>
      <c r="C553" s="30" t="s">
        <v>92</v>
      </c>
      <c r="D553" s="30">
        <v>0</v>
      </c>
      <c r="E553" s="30">
        <v>7.1</v>
      </c>
      <c r="F553" s="30">
        <v>6.05</v>
      </c>
      <c r="G553" s="30" t="s">
        <v>14</v>
      </c>
      <c r="H553" s="30" t="s">
        <v>3</v>
      </c>
      <c r="I553" s="30" t="s">
        <v>24</v>
      </c>
      <c r="J553" s="30" t="s">
        <v>48</v>
      </c>
      <c r="K553" s="30" t="s">
        <v>49</v>
      </c>
      <c r="L553" s="30" t="s">
        <v>227</v>
      </c>
      <c r="M553" s="30">
        <v>0.39</v>
      </c>
      <c r="N553" s="30" t="s">
        <v>8</v>
      </c>
      <c r="O553" s="30" t="s">
        <v>87</v>
      </c>
      <c r="P553" s="30" t="s">
        <v>296</v>
      </c>
      <c r="Q553" s="30" t="s">
        <v>297</v>
      </c>
      <c r="R553" s="30">
        <v>19140</v>
      </c>
      <c r="S553" s="32">
        <v>42051</v>
      </c>
      <c r="T553" s="32">
        <v>42052</v>
      </c>
      <c r="U553" s="53">
        <v>-60.145000000000003</v>
      </c>
      <c r="V553" s="30">
        <v>28</v>
      </c>
      <c r="W553" s="30">
        <v>208.83</v>
      </c>
      <c r="X553" s="30">
        <v>55874</v>
      </c>
      <c r="Y553" s="30" t="s">
        <v>3218</v>
      </c>
      <c r="Z553" s="30">
        <v>92.732014615572822</v>
      </c>
    </row>
    <row r="554" spans="1:26" x14ac:dyDescent="0.2">
      <c r="A554" s="30">
        <v>1228</v>
      </c>
      <c r="B554" s="30" t="s">
        <v>1196</v>
      </c>
      <c r="C554" s="30" t="s">
        <v>92</v>
      </c>
      <c r="D554" s="30">
        <v>0.01</v>
      </c>
      <c r="E554" s="30">
        <v>4.9800000000000004</v>
      </c>
      <c r="F554" s="30">
        <v>4.62</v>
      </c>
      <c r="G554" s="30" t="s">
        <v>63</v>
      </c>
      <c r="H554" s="30" t="s">
        <v>3</v>
      </c>
      <c r="I554" s="30" t="s">
        <v>16</v>
      </c>
      <c r="J554" s="30" t="s">
        <v>17</v>
      </c>
      <c r="K554" s="30" t="s">
        <v>18</v>
      </c>
      <c r="L554" s="30" t="s">
        <v>1197</v>
      </c>
      <c r="M554" s="30">
        <v>0.64</v>
      </c>
      <c r="N554" s="30" t="s">
        <v>8</v>
      </c>
      <c r="O554" s="30" t="s">
        <v>87</v>
      </c>
      <c r="P554" s="30" t="s">
        <v>296</v>
      </c>
      <c r="Q554" s="30" t="s">
        <v>297</v>
      </c>
      <c r="R554" s="30">
        <v>19140</v>
      </c>
      <c r="S554" s="32">
        <v>42051</v>
      </c>
      <c r="T554" s="32">
        <v>42053</v>
      </c>
      <c r="U554" s="53">
        <v>-111.72</v>
      </c>
      <c r="V554" s="30">
        <v>41</v>
      </c>
      <c r="W554" s="30">
        <v>228.3</v>
      </c>
      <c r="X554" s="30">
        <v>55874</v>
      </c>
      <c r="Y554" s="30" t="s">
        <v>3218</v>
      </c>
      <c r="Z554" s="30">
        <v>112.72298342204236</v>
      </c>
    </row>
    <row r="555" spans="1:26" x14ac:dyDescent="0.2">
      <c r="A555" s="30">
        <v>1228</v>
      </c>
      <c r="B555" s="30" t="s">
        <v>1196</v>
      </c>
      <c r="C555" s="30" t="s">
        <v>92</v>
      </c>
      <c r="D555" s="30">
        <v>0.06</v>
      </c>
      <c r="E555" s="30">
        <v>5.68</v>
      </c>
      <c r="F555" s="30">
        <v>1.39</v>
      </c>
      <c r="G555" s="30" t="s">
        <v>14</v>
      </c>
      <c r="H555" s="30" t="s">
        <v>3</v>
      </c>
      <c r="I555" s="30" t="s">
        <v>24</v>
      </c>
      <c r="J555" s="30" t="s">
        <v>321</v>
      </c>
      <c r="K555" s="30" t="s">
        <v>49</v>
      </c>
      <c r="L555" s="30" t="s">
        <v>574</v>
      </c>
      <c r="M555" s="30">
        <v>0.38</v>
      </c>
      <c r="N555" s="30" t="s">
        <v>8</v>
      </c>
      <c r="O555" s="30" t="s">
        <v>87</v>
      </c>
      <c r="P555" s="30" t="s">
        <v>296</v>
      </c>
      <c r="Q555" s="30" t="s">
        <v>297</v>
      </c>
      <c r="R555" s="30">
        <v>19140</v>
      </c>
      <c r="S555" s="32">
        <v>42051</v>
      </c>
      <c r="T555" s="32">
        <v>42051</v>
      </c>
      <c r="U555" s="53">
        <v>33.01</v>
      </c>
      <c r="V555" s="30">
        <v>24</v>
      </c>
      <c r="W555" s="30">
        <v>129.53</v>
      </c>
      <c r="X555" s="30">
        <v>55874</v>
      </c>
      <c r="Y555" s="30" t="s">
        <v>3218</v>
      </c>
      <c r="Z555" s="30">
        <v>6.9145002538353673</v>
      </c>
    </row>
    <row r="556" spans="1:26" x14ac:dyDescent="0.2">
      <c r="A556" s="30">
        <v>1229</v>
      </c>
      <c r="B556" s="30" t="s">
        <v>1198</v>
      </c>
      <c r="C556" s="30" t="s">
        <v>92</v>
      </c>
      <c r="D556" s="30">
        <v>0.01</v>
      </c>
      <c r="E556" s="30">
        <v>4.9800000000000004</v>
      </c>
      <c r="F556" s="30">
        <v>4.62</v>
      </c>
      <c r="G556" s="30" t="s">
        <v>63</v>
      </c>
      <c r="H556" s="30" t="s">
        <v>3</v>
      </c>
      <c r="I556" s="30" t="s">
        <v>16</v>
      </c>
      <c r="J556" s="30" t="s">
        <v>17</v>
      </c>
      <c r="K556" s="30" t="s">
        <v>18</v>
      </c>
      <c r="L556" s="30" t="s">
        <v>1197</v>
      </c>
      <c r="M556" s="30">
        <v>0.64</v>
      </c>
      <c r="N556" s="30" t="s">
        <v>8</v>
      </c>
      <c r="O556" s="30" t="s">
        <v>28</v>
      </c>
      <c r="P556" s="30" t="s">
        <v>163</v>
      </c>
      <c r="Q556" s="30" t="s">
        <v>1116</v>
      </c>
      <c r="R556" s="30">
        <v>75482</v>
      </c>
      <c r="S556" s="32">
        <v>42051</v>
      </c>
      <c r="T556" s="32">
        <v>42053</v>
      </c>
      <c r="U556" s="53">
        <v>-111.72</v>
      </c>
      <c r="V556" s="30">
        <v>10</v>
      </c>
      <c r="W556" s="30">
        <v>55.68</v>
      </c>
      <c r="X556" s="30">
        <v>90378</v>
      </c>
      <c r="Y556" s="30" t="s">
        <v>3216</v>
      </c>
      <c r="Z556" s="30">
        <v>112.72298342204236</v>
      </c>
    </row>
    <row r="557" spans="1:26" x14ac:dyDescent="0.2">
      <c r="A557" s="30">
        <v>1625</v>
      </c>
      <c r="B557" s="30" t="s">
        <v>1199</v>
      </c>
      <c r="C557" s="30" t="s">
        <v>92</v>
      </c>
      <c r="D557" s="30">
        <v>0</v>
      </c>
      <c r="E557" s="30">
        <v>209.37</v>
      </c>
      <c r="F557" s="30">
        <v>69</v>
      </c>
      <c r="G557" s="30" t="s">
        <v>14</v>
      </c>
      <c r="H557" s="30" t="s">
        <v>47</v>
      </c>
      <c r="I557" s="30" t="s">
        <v>4</v>
      </c>
      <c r="J557" s="30" t="s">
        <v>5</v>
      </c>
      <c r="K557" s="30" t="s">
        <v>40</v>
      </c>
      <c r="L557" s="30" t="s">
        <v>1200</v>
      </c>
      <c r="M557" s="30">
        <v>0.79</v>
      </c>
      <c r="N557" s="30" t="s">
        <v>8</v>
      </c>
      <c r="O557" s="30" t="s">
        <v>87</v>
      </c>
      <c r="P557" s="30" t="s">
        <v>88</v>
      </c>
      <c r="Q557" s="30" t="s">
        <v>1201</v>
      </c>
      <c r="R557" s="30">
        <v>11542</v>
      </c>
      <c r="S557" s="32">
        <v>42051</v>
      </c>
      <c r="T557" s="32">
        <v>42053</v>
      </c>
      <c r="U557" s="53">
        <v>-263.11192907999998</v>
      </c>
      <c r="V557" s="30">
        <v>11</v>
      </c>
      <c r="W557" s="30">
        <v>1959.88</v>
      </c>
      <c r="X557" s="30">
        <v>90601</v>
      </c>
      <c r="Y557" s="30" t="s">
        <v>3218</v>
      </c>
      <c r="Z557" s="30">
        <v>2630.4821184929356</v>
      </c>
    </row>
    <row r="558" spans="1:26" x14ac:dyDescent="0.2">
      <c r="A558" s="30">
        <v>3151</v>
      </c>
      <c r="B558" s="30" t="s">
        <v>929</v>
      </c>
      <c r="C558" s="30" t="s">
        <v>46</v>
      </c>
      <c r="D558" s="30">
        <v>0.05</v>
      </c>
      <c r="E558" s="30">
        <v>25.99</v>
      </c>
      <c r="F558" s="30">
        <v>5.37</v>
      </c>
      <c r="G558" s="30" t="s">
        <v>63</v>
      </c>
      <c r="H558" s="30" t="s">
        <v>70</v>
      </c>
      <c r="I558" s="30" t="s">
        <v>24</v>
      </c>
      <c r="J558" s="30" t="s">
        <v>25</v>
      </c>
      <c r="K558" s="30" t="s">
        <v>49</v>
      </c>
      <c r="L558" s="30" t="s">
        <v>1202</v>
      </c>
      <c r="M558" s="30">
        <v>0.56000000000000005</v>
      </c>
      <c r="N558" s="30" t="s">
        <v>8</v>
      </c>
      <c r="O558" s="30" t="s">
        <v>35</v>
      </c>
      <c r="P558" s="30" t="s">
        <v>66</v>
      </c>
      <c r="Q558" s="30" t="s">
        <v>930</v>
      </c>
      <c r="R558" s="30">
        <v>92277</v>
      </c>
      <c r="S558" s="32">
        <v>42051</v>
      </c>
      <c r="T558" s="32">
        <v>42053</v>
      </c>
      <c r="U558" s="53">
        <v>220.35720000000001</v>
      </c>
      <c r="V558" s="30">
        <v>18</v>
      </c>
      <c r="W558" s="30">
        <v>451.35</v>
      </c>
      <c r="X558" s="30">
        <v>88545</v>
      </c>
      <c r="Y558" s="30" t="s">
        <v>3217</v>
      </c>
      <c r="Z558" s="30">
        <v>643.71053022354283</v>
      </c>
    </row>
    <row r="559" spans="1:26" x14ac:dyDescent="0.2">
      <c r="A559" s="30">
        <v>936</v>
      </c>
      <c r="B559" s="30" t="s">
        <v>1203</v>
      </c>
      <c r="C559" s="30" t="s">
        <v>1</v>
      </c>
      <c r="D559" s="30">
        <v>0.05</v>
      </c>
      <c r="E559" s="30">
        <v>6.04</v>
      </c>
      <c r="F559" s="30">
        <v>2.14</v>
      </c>
      <c r="G559" s="30" t="s">
        <v>63</v>
      </c>
      <c r="H559" s="30" t="s">
        <v>70</v>
      </c>
      <c r="I559" s="30" t="s">
        <v>24</v>
      </c>
      <c r="J559" s="30" t="s">
        <v>64</v>
      </c>
      <c r="K559" s="30" t="s">
        <v>26</v>
      </c>
      <c r="L559" s="30" t="s">
        <v>1204</v>
      </c>
      <c r="M559" s="30">
        <v>0.38</v>
      </c>
      <c r="N559" s="30" t="s">
        <v>8</v>
      </c>
      <c r="O559" s="30" t="s">
        <v>35</v>
      </c>
      <c r="P559" s="30" t="s">
        <v>66</v>
      </c>
      <c r="Q559" s="30" t="s">
        <v>1205</v>
      </c>
      <c r="R559" s="30">
        <v>92374</v>
      </c>
      <c r="S559" s="32">
        <v>42052</v>
      </c>
      <c r="T559" s="32">
        <v>42054</v>
      </c>
      <c r="U559" s="53">
        <v>-4.1399999999999997</v>
      </c>
      <c r="V559" s="30">
        <v>1</v>
      </c>
      <c r="W559" s="30">
        <v>8.41</v>
      </c>
      <c r="X559" s="30">
        <v>90588</v>
      </c>
      <c r="Y559" s="30" t="s">
        <v>3217</v>
      </c>
      <c r="Z559" s="30">
        <v>201.40660028376581</v>
      </c>
    </row>
    <row r="560" spans="1:26" x14ac:dyDescent="0.2">
      <c r="A560" s="30">
        <v>1305</v>
      </c>
      <c r="B560" s="30" t="s">
        <v>1206</v>
      </c>
      <c r="C560" s="30" t="s">
        <v>13</v>
      </c>
      <c r="D560" s="30">
        <v>0.04</v>
      </c>
      <c r="E560" s="30">
        <v>62.18</v>
      </c>
      <c r="F560" s="30">
        <v>10.84</v>
      </c>
      <c r="G560" s="30" t="s">
        <v>14</v>
      </c>
      <c r="H560" s="30" t="s">
        <v>15</v>
      </c>
      <c r="I560" s="30" t="s">
        <v>4</v>
      </c>
      <c r="J560" s="30" t="s">
        <v>102</v>
      </c>
      <c r="K560" s="30" t="s">
        <v>120</v>
      </c>
      <c r="L560" s="30" t="s">
        <v>1207</v>
      </c>
      <c r="M560" s="30">
        <v>0.63</v>
      </c>
      <c r="N560" s="30" t="s">
        <v>8</v>
      </c>
      <c r="O560" s="30" t="s">
        <v>35</v>
      </c>
      <c r="P560" s="30" t="s">
        <v>122</v>
      </c>
      <c r="Q560" s="30" t="s">
        <v>1208</v>
      </c>
      <c r="R560" s="30">
        <v>84120</v>
      </c>
      <c r="S560" s="32">
        <v>42052</v>
      </c>
      <c r="T560" s="32">
        <v>42054</v>
      </c>
      <c r="U560" s="53">
        <v>125.8077</v>
      </c>
      <c r="V560" s="30">
        <v>3</v>
      </c>
      <c r="W560" s="30">
        <v>182.33</v>
      </c>
      <c r="X560" s="30">
        <v>87002</v>
      </c>
      <c r="Y560" s="30" t="s">
        <v>3217</v>
      </c>
      <c r="Z560" s="30">
        <v>726.01998427567366</v>
      </c>
    </row>
    <row r="561" spans="1:26" x14ac:dyDescent="0.2">
      <c r="A561" s="30">
        <v>2427</v>
      </c>
      <c r="B561" s="30" t="s">
        <v>1209</v>
      </c>
      <c r="C561" s="30" t="s">
        <v>13</v>
      </c>
      <c r="D561" s="30">
        <v>0.03</v>
      </c>
      <c r="E561" s="30">
        <v>40.99</v>
      </c>
      <c r="F561" s="30">
        <v>19.989999999999998</v>
      </c>
      <c r="G561" s="30" t="s">
        <v>14</v>
      </c>
      <c r="H561" s="30" t="s">
        <v>70</v>
      </c>
      <c r="I561" s="30" t="s">
        <v>24</v>
      </c>
      <c r="J561" s="30" t="s">
        <v>64</v>
      </c>
      <c r="K561" s="30" t="s">
        <v>49</v>
      </c>
      <c r="L561" s="30" t="s">
        <v>1210</v>
      </c>
      <c r="M561" s="30">
        <v>0.36</v>
      </c>
      <c r="N561" s="30" t="s">
        <v>8</v>
      </c>
      <c r="O561" s="30" t="s">
        <v>28</v>
      </c>
      <c r="P561" s="30" t="s">
        <v>163</v>
      </c>
      <c r="Q561" s="30" t="s">
        <v>1211</v>
      </c>
      <c r="R561" s="30">
        <v>76248</v>
      </c>
      <c r="S561" s="32">
        <v>42052</v>
      </c>
      <c r="T561" s="32">
        <v>42053</v>
      </c>
      <c r="U561" s="53">
        <v>395.30799999999999</v>
      </c>
      <c r="V561" s="30">
        <v>21</v>
      </c>
      <c r="W561" s="30">
        <v>885.65</v>
      </c>
      <c r="X561" s="30">
        <v>90860</v>
      </c>
      <c r="Y561" s="30" t="s">
        <v>3216</v>
      </c>
      <c r="Z561" s="30">
        <v>999.62772656021184</v>
      </c>
    </row>
    <row r="562" spans="1:26" x14ac:dyDescent="0.2">
      <c r="A562" s="30">
        <v>1065</v>
      </c>
      <c r="B562" s="30" t="s">
        <v>1212</v>
      </c>
      <c r="C562" s="30" t="s">
        <v>1</v>
      </c>
      <c r="D562" s="30">
        <v>0.01</v>
      </c>
      <c r="E562" s="30">
        <v>15.99</v>
      </c>
      <c r="F562" s="30">
        <v>13.18</v>
      </c>
      <c r="G562" s="30" t="s">
        <v>14</v>
      </c>
      <c r="H562" s="30" t="s">
        <v>70</v>
      </c>
      <c r="I562" s="30" t="s">
        <v>24</v>
      </c>
      <c r="J562" s="30" t="s">
        <v>48</v>
      </c>
      <c r="K562" s="30" t="s">
        <v>49</v>
      </c>
      <c r="L562" s="30" t="s">
        <v>271</v>
      </c>
      <c r="M562" s="30">
        <v>0.37</v>
      </c>
      <c r="N562" s="30" t="s">
        <v>8</v>
      </c>
      <c r="O562" s="30" t="s">
        <v>28</v>
      </c>
      <c r="P562" s="30" t="s">
        <v>79</v>
      </c>
      <c r="Q562" s="30" t="s">
        <v>1213</v>
      </c>
      <c r="R562" s="30">
        <v>60459</v>
      </c>
      <c r="S562" s="32">
        <v>42053</v>
      </c>
      <c r="T562" s="32">
        <v>42055</v>
      </c>
      <c r="U562" s="53">
        <v>-99.43544</v>
      </c>
      <c r="V562" s="30">
        <v>23</v>
      </c>
      <c r="W562" s="30">
        <v>377.44</v>
      </c>
      <c r="X562" s="30">
        <v>88899</v>
      </c>
      <c r="Y562" s="30" t="s">
        <v>3216</v>
      </c>
      <c r="Z562" s="30">
        <v>540.47268885934136</v>
      </c>
    </row>
    <row r="563" spans="1:26" x14ac:dyDescent="0.2">
      <c r="A563" s="30">
        <v>3255</v>
      </c>
      <c r="B563" s="30" t="s">
        <v>1214</v>
      </c>
      <c r="C563" s="30" t="s">
        <v>1</v>
      </c>
      <c r="D563" s="30">
        <v>0.06</v>
      </c>
      <c r="E563" s="30">
        <v>47.98</v>
      </c>
      <c r="F563" s="30">
        <v>3.61</v>
      </c>
      <c r="G563" s="30" t="s">
        <v>14</v>
      </c>
      <c r="H563" s="30" t="s">
        <v>47</v>
      </c>
      <c r="I563" s="30" t="s">
        <v>16</v>
      </c>
      <c r="J563" s="30" t="s">
        <v>17</v>
      </c>
      <c r="K563" s="30" t="s">
        <v>18</v>
      </c>
      <c r="L563" s="30" t="s">
        <v>1215</v>
      </c>
      <c r="M563" s="30">
        <v>0.71</v>
      </c>
      <c r="N563" s="30" t="s">
        <v>8</v>
      </c>
      <c r="O563" s="30" t="s">
        <v>9</v>
      </c>
      <c r="P563" s="30" t="s">
        <v>99</v>
      </c>
      <c r="Q563" s="30" t="s">
        <v>1216</v>
      </c>
      <c r="R563" s="30">
        <v>33319</v>
      </c>
      <c r="S563" s="32">
        <v>42053</v>
      </c>
      <c r="T563" s="32">
        <v>42055</v>
      </c>
      <c r="U563" s="53">
        <v>596.80799999999999</v>
      </c>
      <c r="V563" s="30">
        <v>2</v>
      </c>
      <c r="W563" s="30">
        <v>97.96</v>
      </c>
      <c r="X563" s="30">
        <v>90488</v>
      </c>
      <c r="Y563" s="30" t="s">
        <v>3215</v>
      </c>
      <c r="Z563" s="30">
        <v>1369.1653209317337</v>
      </c>
    </row>
    <row r="564" spans="1:26" x14ac:dyDescent="0.2">
      <c r="A564" s="30">
        <v>2141</v>
      </c>
      <c r="B564" s="30" t="s">
        <v>1217</v>
      </c>
      <c r="C564" s="30" t="s">
        <v>13</v>
      </c>
      <c r="D564" s="30">
        <v>0.01</v>
      </c>
      <c r="E564" s="30">
        <v>5.44</v>
      </c>
      <c r="F564" s="30">
        <v>7.46</v>
      </c>
      <c r="G564" s="30" t="s">
        <v>14</v>
      </c>
      <c r="H564" s="30" t="s">
        <v>47</v>
      </c>
      <c r="I564" s="30" t="s">
        <v>24</v>
      </c>
      <c r="J564" s="30" t="s">
        <v>48</v>
      </c>
      <c r="K564" s="30" t="s">
        <v>49</v>
      </c>
      <c r="L564" s="30" t="s">
        <v>1218</v>
      </c>
      <c r="M564" s="30">
        <v>0.36</v>
      </c>
      <c r="N564" s="30" t="s">
        <v>8</v>
      </c>
      <c r="O564" s="30" t="s">
        <v>35</v>
      </c>
      <c r="P564" s="30" t="s">
        <v>36</v>
      </c>
      <c r="Q564" s="30" t="s">
        <v>1219</v>
      </c>
      <c r="R564" s="30">
        <v>81301</v>
      </c>
      <c r="S564" s="32">
        <v>42053</v>
      </c>
      <c r="T564" s="32">
        <v>42054</v>
      </c>
      <c r="U564" s="53">
        <v>-18.478200000000001</v>
      </c>
      <c r="V564" s="30">
        <v>3</v>
      </c>
      <c r="W564" s="30">
        <v>19.68</v>
      </c>
      <c r="X564" s="30">
        <v>87570</v>
      </c>
      <c r="Y564" s="30" t="s">
        <v>3217</v>
      </c>
      <c r="Z564" s="30">
        <v>161.85052299254954</v>
      </c>
    </row>
    <row r="565" spans="1:26" x14ac:dyDescent="0.2">
      <c r="A565" s="30">
        <v>2141</v>
      </c>
      <c r="B565" s="30" t="s">
        <v>1217</v>
      </c>
      <c r="C565" s="30" t="s">
        <v>13</v>
      </c>
      <c r="D565" s="30">
        <v>0.02</v>
      </c>
      <c r="E565" s="30">
        <v>549.99</v>
      </c>
      <c r="F565" s="30">
        <v>49</v>
      </c>
      <c r="G565" s="30" t="s">
        <v>2</v>
      </c>
      <c r="H565" s="30" t="s">
        <v>47</v>
      </c>
      <c r="I565" s="30" t="s">
        <v>16</v>
      </c>
      <c r="J565" s="30" t="s">
        <v>39</v>
      </c>
      <c r="K565" s="30" t="s">
        <v>33</v>
      </c>
      <c r="L565" s="30" t="s">
        <v>1220</v>
      </c>
      <c r="M565" s="30">
        <v>0.35</v>
      </c>
      <c r="N565" s="30" t="s">
        <v>8</v>
      </c>
      <c r="O565" s="30" t="s">
        <v>35</v>
      </c>
      <c r="P565" s="30" t="s">
        <v>36</v>
      </c>
      <c r="Q565" s="30" t="s">
        <v>1219</v>
      </c>
      <c r="R565" s="30">
        <v>81301</v>
      </c>
      <c r="S565" s="32">
        <v>42053</v>
      </c>
      <c r="T565" s="32">
        <v>42055</v>
      </c>
      <c r="U565" s="53">
        <v>-381.84120000000001</v>
      </c>
      <c r="V565" s="30">
        <v>18</v>
      </c>
      <c r="W565" s="30">
        <v>9798.84</v>
      </c>
      <c r="X565" s="30">
        <v>87570</v>
      </c>
      <c r="Y565" s="30" t="s">
        <v>3217</v>
      </c>
      <c r="Z565" s="30">
        <v>2825.5787911858865</v>
      </c>
    </row>
    <row r="566" spans="1:26" x14ac:dyDescent="0.2">
      <c r="A566" s="30">
        <v>2141</v>
      </c>
      <c r="B566" s="30" t="s">
        <v>1217</v>
      </c>
      <c r="C566" s="30" t="s">
        <v>13</v>
      </c>
      <c r="D566" s="30">
        <v>0.03</v>
      </c>
      <c r="E566" s="30">
        <v>22.01</v>
      </c>
      <c r="F566" s="30">
        <v>5.53</v>
      </c>
      <c r="G566" s="30" t="s">
        <v>63</v>
      </c>
      <c r="H566" s="30" t="s">
        <v>47</v>
      </c>
      <c r="I566" s="30" t="s">
        <v>24</v>
      </c>
      <c r="J566" s="30" t="s">
        <v>25</v>
      </c>
      <c r="K566" s="30" t="s">
        <v>18</v>
      </c>
      <c r="L566" s="30" t="s">
        <v>472</v>
      </c>
      <c r="M566" s="30">
        <v>0.59</v>
      </c>
      <c r="N566" s="30" t="s">
        <v>8</v>
      </c>
      <c r="O566" s="30" t="s">
        <v>35</v>
      </c>
      <c r="P566" s="30" t="s">
        <v>36</v>
      </c>
      <c r="Q566" s="30" t="s">
        <v>1219</v>
      </c>
      <c r="R566" s="30">
        <v>81301</v>
      </c>
      <c r="S566" s="32">
        <v>42053</v>
      </c>
      <c r="T566" s="32">
        <v>42054</v>
      </c>
      <c r="U566" s="53">
        <v>12.5504</v>
      </c>
      <c r="V566" s="30">
        <v>7</v>
      </c>
      <c r="W566" s="30">
        <v>154.11000000000001</v>
      </c>
      <c r="X566" s="30">
        <v>87570</v>
      </c>
      <c r="Y566" s="30" t="s">
        <v>3217</v>
      </c>
      <c r="Z566" s="30">
        <v>287.93701600306497</v>
      </c>
    </row>
    <row r="567" spans="1:26" x14ac:dyDescent="0.2">
      <c r="A567" s="30">
        <v>2141</v>
      </c>
      <c r="B567" s="30" t="s">
        <v>1217</v>
      </c>
      <c r="C567" s="30" t="s">
        <v>13</v>
      </c>
      <c r="D567" s="30">
        <v>0.09</v>
      </c>
      <c r="E567" s="30">
        <v>34.76</v>
      </c>
      <c r="F567" s="30">
        <v>8.2200000000000006</v>
      </c>
      <c r="G567" s="30" t="s">
        <v>14</v>
      </c>
      <c r="H567" s="30" t="s">
        <v>47</v>
      </c>
      <c r="I567" s="30" t="s">
        <v>24</v>
      </c>
      <c r="J567" s="30" t="s">
        <v>54</v>
      </c>
      <c r="K567" s="30" t="s">
        <v>49</v>
      </c>
      <c r="L567" s="30" t="s">
        <v>1221</v>
      </c>
      <c r="M567" s="30">
        <v>0.56999999999999995</v>
      </c>
      <c r="N567" s="30" t="s">
        <v>8</v>
      </c>
      <c r="O567" s="30" t="s">
        <v>35</v>
      </c>
      <c r="P567" s="30" t="s">
        <v>36</v>
      </c>
      <c r="Q567" s="30" t="s">
        <v>1219</v>
      </c>
      <c r="R567" s="30">
        <v>81301</v>
      </c>
      <c r="S567" s="32">
        <v>42053</v>
      </c>
      <c r="T567" s="32">
        <v>42055</v>
      </c>
      <c r="U567" s="53">
        <v>45.3324</v>
      </c>
      <c r="V567" s="30">
        <v>7</v>
      </c>
      <c r="W567" s="30">
        <v>242.97</v>
      </c>
      <c r="X567" s="30">
        <v>87570</v>
      </c>
      <c r="Y567" s="30" t="s">
        <v>3217</v>
      </c>
      <c r="Z567" s="30">
        <v>461.74632843711015</v>
      </c>
    </row>
    <row r="568" spans="1:26" x14ac:dyDescent="0.2">
      <c r="A568" s="30">
        <v>91</v>
      </c>
      <c r="B568" s="30" t="s">
        <v>1222</v>
      </c>
      <c r="C568" s="30" t="s">
        <v>92</v>
      </c>
      <c r="D568" s="30">
        <v>0.05</v>
      </c>
      <c r="E568" s="30">
        <v>5.18</v>
      </c>
      <c r="F568" s="30">
        <v>2.04</v>
      </c>
      <c r="G568" s="30" t="s">
        <v>14</v>
      </c>
      <c r="H568" s="30" t="s">
        <v>47</v>
      </c>
      <c r="I568" s="30" t="s">
        <v>24</v>
      </c>
      <c r="J568" s="30" t="s">
        <v>64</v>
      </c>
      <c r="K568" s="30" t="s">
        <v>26</v>
      </c>
      <c r="L568" s="30" t="s">
        <v>809</v>
      </c>
      <c r="M568" s="30">
        <v>0.36</v>
      </c>
      <c r="N568" s="30" t="s">
        <v>8</v>
      </c>
      <c r="O568" s="30" t="s">
        <v>35</v>
      </c>
      <c r="P568" s="30" t="s">
        <v>66</v>
      </c>
      <c r="Q568" s="30" t="s">
        <v>1223</v>
      </c>
      <c r="R568" s="30">
        <v>94591</v>
      </c>
      <c r="S568" s="32">
        <v>42053</v>
      </c>
      <c r="T568" s="32">
        <v>42055</v>
      </c>
      <c r="U568" s="53">
        <v>34.010399999999997</v>
      </c>
      <c r="V568" s="30">
        <v>10</v>
      </c>
      <c r="W568" s="30">
        <v>53.54</v>
      </c>
      <c r="X568" s="30">
        <v>87176</v>
      </c>
      <c r="Y568" s="30" t="s">
        <v>3217</v>
      </c>
      <c r="Z568" s="30">
        <v>53.798347044229729</v>
      </c>
    </row>
    <row r="569" spans="1:26" x14ac:dyDescent="0.2">
      <c r="A569" s="30">
        <v>2521</v>
      </c>
      <c r="B569" s="30" t="s">
        <v>1224</v>
      </c>
      <c r="C569" s="30" t="s">
        <v>92</v>
      </c>
      <c r="D569" s="30">
        <v>0</v>
      </c>
      <c r="E569" s="30">
        <v>175.99</v>
      </c>
      <c r="F569" s="30">
        <v>4.99</v>
      </c>
      <c r="G569" s="30" t="s">
        <v>14</v>
      </c>
      <c r="H569" s="30" t="s">
        <v>47</v>
      </c>
      <c r="I569" s="30" t="s">
        <v>16</v>
      </c>
      <c r="J569" s="30" t="s">
        <v>111</v>
      </c>
      <c r="K569" s="30" t="s">
        <v>49</v>
      </c>
      <c r="L569" s="30" t="s">
        <v>1225</v>
      </c>
      <c r="M569" s="30">
        <v>0.59</v>
      </c>
      <c r="N569" s="30" t="s">
        <v>8</v>
      </c>
      <c r="O569" s="30" t="s">
        <v>28</v>
      </c>
      <c r="P569" s="30" t="s">
        <v>163</v>
      </c>
      <c r="Q569" s="30" t="s">
        <v>1226</v>
      </c>
      <c r="R569" s="30">
        <v>75109</v>
      </c>
      <c r="S569" s="32">
        <v>42053</v>
      </c>
      <c r="T569" s="32">
        <v>42056</v>
      </c>
      <c r="U569" s="53">
        <v>1656.6555000000001</v>
      </c>
      <c r="V569" s="30">
        <v>15</v>
      </c>
      <c r="W569" s="30">
        <v>2400.9499999999998</v>
      </c>
      <c r="X569" s="30">
        <v>87032</v>
      </c>
      <c r="Y569" s="30" t="s">
        <v>3216</v>
      </c>
      <c r="Z569" s="30">
        <v>2556.356693929506</v>
      </c>
    </row>
    <row r="570" spans="1:26" x14ac:dyDescent="0.2">
      <c r="A570" s="30">
        <v>2498</v>
      </c>
      <c r="B570" s="30" t="s">
        <v>905</v>
      </c>
      <c r="C570" s="30" t="s">
        <v>46</v>
      </c>
      <c r="D570" s="30">
        <v>0.09</v>
      </c>
      <c r="E570" s="30">
        <v>355.98</v>
      </c>
      <c r="F570" s="30">
        <v>58.92</v>
      </c>
      <c r="G570" s="30" t="s">
        <v>2</v>
      </c>
      <c r="H570" s="30" t="s">
        <v>70</v>
      </c>
      <c r="I570" s="30" t="s">
        <v>4</v>
      </c>
      <c r="J570" s="30" t="s">
        <v>85</v>
      </c>
      <c r="K570" s="30" t="s">
        <v>33</v>
      </c>
      <c r="L570" s="30" t="s">
        <v>670</v>
      </c>
      <c r="M570" s="30">
        <v>0.64</v>
      </c>
      <c r="N570" s="30" t="s">
        <v>8</v>
      </c>
      <c r="O570" s="30" t="s">
        <v>35</v>
      </c>
      <c r="P570" s="30" t="s">
        <v>66</v>
      </c>
      <c r="Q570" s="30" t="s">
        <v>866</v>
      </c>
      <c r="R570" s="30">
        <v>92024</v>
      </c>
      <c r="S570" s="32">
        <v>42053</v>
      </c>
      <c r="T570" s="32">
        <v>42055</v>
      </c>
      <c r="U570" s="53">
        <v>1240.25</v>
      </c>
      <c r="V570" s="30">
        <v>30</v>
      </c>
      <c r="W570" s="30">
        <v>10554.63</v>
      </c>
      <c r="X570" s="30">
        <v>16547</v>
      </c>
      <c r="Y570" s="30" t="s">
        <v>3217</v>
      </c>
      <c r="Z570" s="30">
        <v>4520.8199625065554</v>
      </c>
    </row>
    <row r="571" spans="1:26" x14ac:dyDescent="0.2">
      <c r="A571" s="30">
        <v>2498</v>
      </c>
      <c r="B571" s="30" t="s">
        <v>905</v>
      </c>
      <c r="C571" s="30" t="s">
        <v>46</v>
      </c>
      <c r="D571" s="30">
        <v>0.04</v>
      </c>
      <c r="E571" s="30">
        <v>218.75</v>
      </c>
      <c r="F571" s="30">
        <v>69.64</v>
      </c>
      <c r="G571" s="30" t="s">
        <v>2</v>
      </c>
      <c r="H571" s="30" t="s">
        <v>70</v>
      </c>
      <c r="I571" s="30" t="s">
        <v>4</v>
      </c>
      <c r="J571" s="30" t="s">
        <v>5</v>
      </c>
      <c r="K571" s="30" t="s">
        <v>6</v>
      </c>
      <c r="L571" s="30" t="s">
        <v>850</v>
      </c>
      <c r="M571" s="30">
        <v>0.77</v>
      </c>
      <c r="N571" s="30" t="s">
        <v>8</v>
      </c>
      <c r="O571" s="30" t="s">
        <v>35</v>
      </c>
      <c r="P571" s="30" t="s">
        <v>66</v>
      </c>
      <c r="Q571" s="30" t="s">
        <v>866</v>
      </c>
      <c r="R571" s="30">
        <v>92024</v>
      </c>
      <c r="S571" s="32">
        <v>42053</v>
      </c>
      <c r="T571" s="32">
        <v>42053</v>
      </c>
      <c r="U571" s="53">
        <v>-533.23199999999997</v>
      </c>
      <c r="V571" s="30">
        <v>8</v>
      </c>
      <c r="W571" s="30">
        <v>1749.64</v>
      </c>
      <c r="X571" s="30">
        <v>16547</v>
      </c>
      <c r="Y571" s="30" t="s">
        <v>3217</v>
      </c>
      <c r="Z571" s="30">
        <v>2712.1527158779245</v>
      </c>
    </row>
    <row r="572" spans="1:26" x14ac:dyDescent="0.2">
      <c r="A572" s="30">
        <v>2499</v>
      </c>
      <c r="B572" s="30" t="s">
        <v>1227</v>
      </c>
      <c r="C572" s="30" t="s">
        <v>46</v>
      </c>
      <c r="D572" s="30">
        <v>0.09</v>
      </c>
      <c r="E572" s="30">
        <v>355.98</v>
      </c>
      <c r="F572" s="30">
        <v>58.92</v>
      </c>
      <c r="G572" s="30" t="s">
        <v>2</v>
      </c>
      <c r="H572" s="30" t="s">
        <v>70</v>
      </c>
      <c r="I572" s="30" t="s">
        <v>4</v>
      </c>
      <c r="J572" s="30" t="s">
        <v>85</v>
      </c>
      <c r="K572" s="30" t="s">
        <v>33</v>
      </c>
      <c r="L572" s="30" t="s">
        <v>670</v>
      </c>
      <c r="M572" s="30">
        <v>0.64</v>
      </c>
      <c r="N572" s="30" t="s">
        <v>8</v>
      </c>
      <c r="O572" s="30" t="s">
        <v>28</v>
      </c>
      <c r="P572" s="30" t="s">
        <v>79</v>
      </c>
      <c r="Q572" s="30" t="s">
        <v>1228</v>
      </c>
      <c r="R572" s="30">
        <v>60901</v>
      </c>
      <c r="S572" s="32">
        <v>42053</v>
      </c>
      <c r="T572" s="32">
        <v>42055</v>
      </c>
      <c r="U572" s="53">
        <v>1240.25</v>
      </c>
      <c r="V572" s="30">
        <v>8</v>
      </c>
      <c r="W572" s="30">
        <v>2814.57</v>
      </c>
      <c r="X572" s="30">
        <v>88319</v>
      </c>
      <c r="Y572" s="30" t="s">
        <v>3216</v>
      </c>
      <c r="Z572" s="30">
        <v>4520.8199625065554</v>
      </c>
    </row>
    <row r="573" spans="1:26" x14ac:dyDescent="0.2">
      <c r="A573" s="30">
        <v>993</v>
      </c>
      <c r="B573" s="30" t="s">
        <v>1229</v>
      </c>
      <c r="C573" s="30" t="s">
        <v>13</v>
      </c>
      <c r="D573" s="30">
        <v>0.05</v>
      </c>
      <c r="E573" s="30">
        <v>4.28</v>
      </c>
      <c r="F573" s="30">
        <v>5.17</v>
      </c>
      <c r="G573" s="30" t="s">
        <v>14</v>
      </c>
      <c r="H573" s="30" t="s">
        <v>3</v>
      </c>
      <c r="I573" s="30" t="s">
        <v>24</v>
      </c>
      <c r="J573" s="30" t="s">
        <v>64</v>
      </c>
      <c r="K573" s="30" t="s">
        <v>49</v>
      </c>
      <c r="L573" s="30" t="s">
        <v>1230</v>
      </c>
      <c r="M573" s="30">
        <v>0.4</v>
      </c>
      <c r="N573" s="30" t="s">
        <v>8</v>
      </c>
      <c r="O573" s="30" t="s">
        <v>35</v>
      </c>
      <c r="P573" s="30" t="s">
        <v>66</v>
      </c>
      <c r="Q573" s="30" t="s">
        <v>1231</v>
      </c>
      <c r="R573" s="30">
        <v>93030</v>
      </c>
      <c r="S573" s="32">
        <v>42054</v>
      </c>
      <c r="T573" s="32">
        <v>42054</v>
      </c>
      <c r="U573" s="53">
        <v>-104.57</v>
      </c>
      <c r="V573" s="30">
        <v>9</v>
      </c>
      <c r="W573" s="30">
        <v>38.58</v>
      </c>
      <c r="X573" s="30">
        <v>89432</v>
      </c>
      <c r="Y573" s="30" t="s">
        <v>3217</v>
      </c>
      <c r="Z573" s="30">
        <v>-25.900193525233281</v>
      </c>
    </row>
    <row r="574" spans="1:26" x14ac:dyDescent="0.2">
      <c r="A574" s="30">
        <v>1303</v>
      </c>
      <c r="B574" s="30" t="s">
        <v>1232</v>
      </c>
      <c r="C574" s="30" t="s">
        <v>13</v>
      </c>
      <c r="D574" s="30">
        <v>0.03</v>
      </c>
      <c r="E574" s="30">
        <v>39.479999999999997</v>
      </c>
      <c r="F574" s="30">
        <v>1.99</v>
      </c>
      <c r="G574" s="30" t="s">
        <v>14</v>
      </c>
      <c r="H574" s="30" t="s">
        <v>15</v>
      </c>
      <c r="I574" s="30" t="s">
        <v>16</v>
      </c>
      <c r="J574" s="30" t="s">
        <v>17</v>
      </c>
      <c r="K574" s="30" t="s">
        <v>18</v>
      </c>
      <c r="L574" s="30" t="s">
        <v>1233</v>
      </c>
      <c r="M574" s="30">
        <v>0.54</v>
      </c>
      <c r="N574" s="30" t="s">
        <v>8</v>
      </c>
      <c r="O574" s="30" t="s">
        <v>35</v>
      </c>
      <c r="P574" s="30" t="s">
        <v>122</v>
      </c>
      <c r="Q574" s="30" t="s">
        <v>1234</v>
      </c>
      <c r="R574" s="30">
        <v>84074</v>
      </c>
      <c r="S574" s="32">
        <v>42054</v>
      </c>
      <c r="T574" s="32">
        <v>42056</v>
      </c>
      <c r="U574" s="53">
        <v>317.08949999999999</v>
      </c>
      <c r="V574" s="30">
        <v>12</v>
      </c>
      <c r="W574" s="30">
        <v>459.55</v>
      </c>
      <c r="X574" s="30">
        <v>87003</v>
      </c>
      <c r="Y574" s="30" t="s">
        <v>3217</v>
      </c>
      <c r="Z574" s="30">
        <v>537.96801894149667</v>
      </c>
    </row>
    <row r="575" spans="1:26" x14ac:dyDescent="0.2">
      <c r="A575" s="30">
        <v>2828</v>
      </c>
      <c r="B575" s="30" t="s">
        <v>1235</v>
      </c>
      <c r="C575" s="30" t="s">
        <v>13</v>
      </c>
      <c r="D575" s="30">
        <v>0.05</v>
      </c>
      <c r="E575" s="30">
        <v>11.29</v>
      </c>
      <c r="F575" s="30">
        <v>5.03</v>
      </c>
      <c r="G575" s="30" t="s">
        <v>14</v>
      </c>
      <c r="H575" s="30" t="s">
        <v>70</v>
      </c>
      <c r="I575" s="30" t="s">
        <v>24</v>
      </c>
      <c r="J575" s="30" t="s">
        <v>54</v>
      </c>
      <c r="K575" s="30" t="s">
        <v>49</v>
      </c>
      <c r="L575" s="30" t="s">
        <v>1236</v>
      </c>
      <c r="M575" s="30">
        <v>0.59</v>
      </c>
      <c r="N575" s="30" t="s">
        <v>8</v>
      </c>
      <c r="O575" s="30" t="s">
        <v>35</v>
      </c>
      <c r="P575" s="30" t="s">
        <v>66</v>
      </c>
      <c r="Q575" s="30" t="s">
        <v>1237</v>
      </c>
      <c r="R575" s="30">
        <v>92243</v>
      </c>
      <c r="S575" s="32">
        <v>42054</v>
      </c>
      <c r="T575" s="32">
        <v>42056</v>
      </c>
      <c r="U575" s="53">
        <v>-35.26</v>
      </c>
      <c r="V575" s="30">
        <v>8</v>
      </c>
      <c r="W575" s="30">
        <v>90.46</v>
      </c>
      <c r="X575" s="30">
        <v>87720</v>
      </c>
      <c r="Y575" s="30" t="s">
        <v>3217</v>
      </c>
      <c r="Z575" s="30">
        <v>230.13061224197875</v>
      </c>
    </row>
    <row r="576" spans="1:26" x14ac:dyDescent="0.2">
      <c r="A576" s="30">
        <v>1303</v>
      </c>
      <c r="B576" s="30" t="s">
        <v>1232</v>
      </c>
      <c r="C576" s="30" t="s">
        <v>23</v>
      </c>
      <c r="D576" s="30">
        <v>0.01</v>
      </c>
      <c r="E576" s="30">
        <v>65.989999999999995</v>
      </c>
      <c r="F576" s="30">
        <v>5.31</v>
      </c>
      <c r="G576" s="30" t="s">
        <v>14</v>
      </c>
      <c r="H576" s="30" t="s">
        <v>15</v>
      </c>
      <c r="I576" s="30" t="s">
        <v>16</v>
      </c>
      <c r="J576" s="30" t="s">
        <v>111</v>
      </c>
      <c r="K576" s="30" t="s">
        <v>49</v>
      </c>
      <c r="L576" s="30" t="s">
        <v>1238</v>
      </c>
      <c r="M576" s="30">
        <v>0.56999999999999995</v>
      </c>
      <c r="N576" s="30" t="s">
        <v>8</v>
      </c>
      <c r="O576" s="30" t="s">
        <v>35</v>
      </c>
      <c r="P576" s="30" t="s">
        <v>122</v>
      </c>
      <c r="Q576" s="30" t="s">
        <v>1234</v>
      </c>
      <c r="R576" s="30">
        <v>84074</v>
      </c>
      <c r="S576" s="32">
        <v>42054</v>
      </c>
      <c r="T576" s="32">
        <v>42061</v>
      </c>
      <c r="U576" s="53">
        <v>250.36272</v>
      </c>
      <c r="V576" s="30">
        <v>9</v>
      </c>
      <c r="W576" s="30">
        <v>536.9</v>
      </c>
      <c r="X576" s="30">
        <v>87005</v>
      </c>
      <c r="Y576" s="30" t="s">
        <v>3217</v>
      </c>
      <c r="Z576" s="30">
        <v>764.87027038806252</v>
      </c>
    </row>
    <row r="577" spans="1:26" x14ac:dyDescent="0.2">
      <c r="A577" s="30">
        <v>2287</v>
      </c>
      <c r="B577" s="30" t="s">
        <v>1239</v>
      </c>
      <c r="C577" s="30" t="s">
        <v>23</v>
      </c>
      <c r="D577" s="30">
        <v>0.1</v>
      </c>
      <c r="E577" s="30">
        <v>54.1</v>
      </c>
      <c r="F577" s="30">
        <v>19.989999999999998</v>
      </c>
      <c r="G577" s="30" t="s">
        <v>14</v>
      </c>
      <c r="H577" s="30" t="s">
        <v>70</v>
      </c>
      <c r="I577" s="30" t="s">
        <v>24</v>
      </c>
      <c r="J577" s="30" t="s">
        <v>54</v>
      </c>
      <c r="K577" s="30" t="s">
        <v>49</v>
      </c>
      <c r="L577" s="30" t="s">
        <v>1240</v>
      </c>
      <c r="M577" s="30">
        <v>0.59</v>
      </c>
      <c r="N577" s="30" t="s">
        <v>8</v>
      </c>
      <c r="O577" s="30" t="s">
        <v>9</v>
      </c>
      <c r="P577" s="30" t="s">
        <v>247</v>
      </c>
      <c r="Q577" s="30" t="s">
        <v>1241</v>
      </c>
      <c r="R577" s="30">
        <v>29483</v>
      </c>
      <c r="S577" s="32">
        <v>42054</v>
      </c>
      <c r="T577" s="32">
        <v>42059</v>
      </c>
      <c r="U577" s="53">
        <v>34.067999999999998</v>
      </c>
      <c r="V577" s="30">
        <v>9</v>
      </c>
      <c r="W577" s="30">
        <v>469.59</v>
      </c>
      <c r="X577" s="30">
        <v>90147</v>
      </c>
      <c r="Y577" s="30" t="s">
        <v>3215</v>
      </c>
      <c r="Z577" s="30">
        <v>897.95495759572191</v>
      </c>
    </row>
    <row r="578" spans="1:26" x14ac:dyDescent="0.2">
      <c r="A578" s="30">
        <v>1827</v>
      </c>
      <c r="B578" s="30" t="s">
        <v>1242</v>
      </c>
      <c r="C578" s="30" t="s">
        <v>46</v>
      </c>
      <c r="D578" s="30">
        <v>0</v>
      </c>
      <c r="E578" s="30">
        <v>5.98</v>
      </c>
      <c r="F578" s="30">
        <v>0.96</v>
      </c>
      <c r="G578" s="30" t="s">
        <v>14</v>
      </c>
      <c r="H578" s="30" t="s">
        <v>70</v>
      </c>
      <c r="I578" s="30" t="s">
        <v>24</v>
      </c>
      <c r="J578" s="30" t="s">
        <v>25</v>
      </c>
      <c r="K578" s="30" t="s">
        <v>26</v>
      </c>
      <c r="L578" s="30" t="s">
        <v>1243</v>
      </c>
      <c r="M578" s="30">
        <v>0.6</v>
      </c>
      <c r="N578" s="30" t="s">
        <v>8</v>
      </c>
      <c r="O578" s="30" t="s">
        <v>28</v>
      </c>
      <c r="P578" s="30" t="s">
        <v>189</v>
      </c>
      <c r="Q578" s="30" t="s">
        <v>904</v>
      </c>
      <c r="R578" s="30">
        <v>52601</v>
      </c>
      <c r="S578" s="32">
        <v>42054</v>
      </c>
      <c r="T578" s="32">
        <v>42055</v>
      </c>
      <c r="U578" s="53">
        <v>38.039700000000003</v>
      </c>
      <c r="V578" s="30">
        <v>9</v>
      </c>
      <c r="W578" s="30">
        <v>55.13</v>
      </c>
      <c r="X578" s="30">
        <v>86956</v>
      </c>
      <c r="Y578" s="30" t="s">
        <v>3216</v>
      </c>
      <c r="Z578" s="30">
        <v>420.93355079334577</v>
      </c>
    </row>
    <row r="579" spans="1:26" x14ac:dyDescent="0.2">
      <c r="A579" s="30">
        <v>1828</v>
      </c>
      <c r="B579" s="30" t="s">
        <v>226</v>
      </c>
      <c r="C579" s="30" t="s">
        <v>46</v>
      </c>
      <c r="D579" s="30">
        <v>0.02</v>
      </c>
      <c r="E579" s="30">
        <v>5.98</v>
      </c>
      <c r="F579" s="30">
        <v>5.46</v>
      </c>
      <c r="G579" s="30" t="s">
        <v>14</v>
      </c>
      <c r="H579" s="30" t="s">
        <v>70</v>
      </c>
      <c r="I579" s="30" t="s">
        <v>24</v>
      </c>
      <c r="J579" s="30" t="s">
        <v>64</v>
      </c>
      <c r="K579" s="30" t="s">
        <v>49</v>
      </c>
      <c r="L579" s="30" t="s">
        <v>1132</v>
      </c>
      <c r="M579" s="30">
        <v>0.36</v>
      </c>
      <c r="N579" s="30" t="s">
        <v>8</v>
      </c>
      <c r="O579" s="30" t="s">
        <v>28</v>
      </c>
      <c r="P579" s="30" t="s">
        <v>189</v>
      </c>
      <c r="Q579" s="30" t="s">
        <v>228</v>
      </c>
      <c r="R579" s="30">
        <v>50613</v>
      </c>
      <c r="S579" s="32">
        <v>42054</v>
      </c>
      <c r="T579" s="32">
        <v>42055</v>
      </c>
      <c r="U579" s="53">
        <v>-47.12</v>
      </c>
      <c r="V579" s="30">
        <v>7</v>
      </c>
      <c r="W579" s="30">
        <v>44.8</v>
      </c>
      <c r="X579" s="30">
        <v>86956</v>
      </c>
      <c r="Y579" s="30" t="s">
        <v>3216</v>
      </c>
      <c r="Z579" s="30">
        <v>245.40397478604694</v>
      </c>
    </row>
    <row r="580" spans="1:26" x14ac:dyDescent="0.2">
      <c r="A580" s="30">
        <v>2052</v>
      </c>
      <c r="B580" s="30" t="s">
        <v>1244</v>
      </c>
      <c r="C580" s="30" t="s">
        <v>46</v>
      </c>
      <c r="D580" s="30">
        <v>7.0000000000000007E-2</v>
      </c>
      <c r="E580" s="30">
        <v>31.78</v>
      </c>
      <c r="F580" s="30">
        <v>1.99</v>
      </c>
      <c r="G580" s="30" t="s">
        <v>14</v>
      </c>
      <c r="H580" s="30" t="s">
        <v>47</v>
      </c>
      <c r="I580" s="30" t="s">
        <v>16</v>
      </c>
      <c r="J580" s="30" t="s">
        <v>17</v>
      </c>
      <c r="K580" s="30" t="s">
        <v>18</v>
      </c>
      <c r="L580" s="30" t="s">
        <v>846</v>
      </c>
      <c r="M580" s="30">
        <v>0.42</v>
      </c>
      <c r="N580" s="30" t="s">
        <v>8</v>
      </c>
      <c r="O580" s="30" t="s">
        <v>35</v>
      </c>
      <c r="P580" s="30" t="s">
        <v>616</v>
      </c>
      <c r="Q580" s="30" t="s">
        <v>1245</v>
      </c>
      <c r="R580" s="30">
        <v>87105</v>
      </c>
      <c r="S580" s="32">
        <v>42054</v>
      </c>
      <c r="T580" s="32">
        <v>42056</v>
      </c>
      <c r="U580" s="53">
        <v>265.11180000000002</v>
      </c>
      <c r="V580" s="30">
        <v>13</v>
      </c>
      <c r="W580" s="30">
        <v>384.22</v>
      </c>
      <c r="X580" s="30">
        <v>87234</v>
      </c>
      <c r="Y580" s="30" t="s">
        <v>3217</v>
      </c>
      <c r="Z580" s="30">
        <v>597.33297586552669</v>
      </c>
    </row>
    <row r="581" spans="1:26" x14ac:dyDescent="0.2">
      <c r="A581" s="30">
        <v>2052</v>
      </c>
      <c r="B581" s="30" t="s">
        <v>1244</v>
      </c>
      <c r="C581" s="30" t="s">
        <v>46</v>
      </c>
      <c r="D581" s="30">
        <v>0</v>
      </c>
      <c r="E581" s="30">
        <v>5.98</v>
      </c>
      <c r="F581" s="30">
        <v>2.5</v>
      </c>
      <c r="G581" s="30" t="s">
        <v>14</v>
      </c>
      <c r="H581" s="30" t="s">
        <v>47</v>
      </c>
      <c r="I581" s="30" t="s">
        <v>24</v>
      </c>
      <c r="J581" s="30" t="s">
        <v>321</v>
      </c>
      <c r="K581" s="30" t="s">
        <v>49</v>
      </c>
      <c r="L581" s="30" t="s">
        <v>1246</v>
      </c>
      <c r="M581" s="30">
        <v>0.36</v>
      </c>
      <c r="N581" s="30" t="s">
        <v>8</v>
      </c>
      <c r="O581" s="30" t="s">
        <v>35</v>
      </c>
      <c r="P581" s="30" t="s">
        <v>616</v>
      </c>
      <c r="Q581" s="30" t="s">
        <v>1245</v>
      </c>
      <c r="R581" s="30">
        <v>87105</v>
      </c>
      <c r="S581" s="32">
        <v>42054</v>
      </c>
      <c r="T581" s="32">
        <v>42055</v>
      </c>
      <c r="U581" s="53">
        <v>9.5608000000000004</v>
      </c>
      <c r="V581" s="30">
        <v>5</v>
      </c>
      <c r="W581" s="30">
        <v>31.64</v>
      </c>
      <c r="X581" s="30">
        <v>87234</v>
      </c>
      <c r="Y581" s="30" t="s">
        <v>3217</v>
      </c>
      <c r="Z581" s="30">
        <v>265.29000571254261</v>
      </c>
    </row>
    <row r="582" spans="1:26" x14ac:dyDescent="0.2">
      <c r="A582" s="30">
        <v>2052</v>
      </c>
      <c r="B582" s="30" t="s">
        <v>1244</v>
      </c>
      <c r="C582" s="30" t="s">
        <v>46</v>
      </c>
      <c r="D582" s="30">
        <v>0.1</v>
      </c>
      <c r="E582" s="30">
        <v>35.99</v>
      </c>
      <c r="F582" s="30">
        <v>1.1000000000000001</v>
      </c>
      <c r="G582" s="30" t="s">
        <v>63</v>
      </c>
      <c r="H582" s="30" t="s">
        <v>47</v>
      </c>
      <c r="I582" s="30" t="s">
        <v>16</v>
      </c>
      <c r="J582" s="30" t="s">
        <v>111</v>
      </c>
      <c r="K582" s="30" t="s">
        <v>49</v>
      </c>
      <c r="L582" s="30" t="s">
        <v>250</v>
      </c>
      <c r="M582" s="30">
        <v>0.55000000000000004</v>
      </c>
      <c r="N582" s="30" t="s">
        <v>8</v>
      </c>
      <c r="O582" s="30" t="s">
        <v>35</v>
      </c>
      <c r="P582" s="30" t="s">
        <v>616</v>
      </c>
      <c r="Q582" s="30" t="s">
        <v>1245</v>
      </c>
      <c r="R582" s="30">
        <v>87105</v>
      </c>
      <c r="S582" s="32">
        <v>42054</v>
      </c>
      <c r="T582" s="32">
        <v>42055</v>
      </c>
      <c r="U582" s="53">
        <v>390.09840000000003</v>
      </c>
      <c r="V582" s="30">
        <v>19</v>
      </c>
      <c r="W582" s="30">
        <v>565.36</v>
      </c>
      <c r="X582" s="30">
        <v>87234</v>
      </c>
      <c r="Y582" s="30" t="s">
        <v>3217</v>
      </c>
      <c r="Z582" s="30">
        <v>719.92697068486905</v>
      </c>
    </row>
    <row r="583" spans="1:26" x14ac:dyDescent="0.2">
      <c r="A583" s="30">
        <v>2882</v>
      </c>
      <c r="B583" s="30" t="s">
        <v>647</v>
      </c>
      <c r="C583" s="30" t="s">
        <v>13</v>
      </c>
      <c r="D583" s="30">
        <v>0.03</v>
      </c>
      <c r="E583" s="30">
        <v>4.0599999999999996</v>
      </c>
      <c r="F583" s="30">
        <v>6.89</v>
      </c>
      <c r="G583" s="30" t="s">
        <v>14</v>
      </c>
      <c r="H583" s="30" t="s">
        <v>15</v>
      </c>
      <c r="I583" s="30" t="s">
        <v>24</v>
      </c>
      <c r="J583" s="30" t="s">
        <v>71</v>
      </c>
      <c r="K583" s="30" t="s">
        <v>49</v>
      </c>
      <c r="L583" s="30" t="s">
        <v>1247</v>
      </c>
      <c r="M583" s="30">
        <v>0.6</v>
      </c>
      <c r="N583" s="30" t="s">
        <v>8</v>
      </c>
      <c r="O583" s="30" t="s">
        <v>9</v>
      </c>
      <c r="P583" s="30" t="s">
        <v>73</v>
      </c>
      <c r="Q583" s="30" t="s">
        <v>649</v>
      </c>
      <c r="R583" s="30">
        <v>28206</v>
      </c>
      <c r="S583" s="32">
        <v>42055</v>
      </c>
      <c r="T583" s="32">
        <v>42057</v>
      </c>
      <c r="U583" s="53">
        <v>-246.27610000000001</v>
      </c>
      <c r="V583" s="30">
        <v>37</v>
      </c>
      <c r="W583" s="30">
        <v>159.88999999999999</v>
      </c>
      <c r="X583" s="30">
        <v>55300</v>
      </c>
      <c r="Y583" s="30" t="s">
        <v>3215</v>
      </c>
      <c r="Z583" s="30">
        <v>35.393896468198925</v>
      </c>
    </row>
    <row r="584" spans="1:26" x14ac:dyDescent="0.2">
      <c r="A584" s="30">
        <v>2882</v>
      </c>
      <c r="B584" s="30" t="s">
        <v>647</v>
      </c>
      <c r="C584" s="30" t="s">
        <v>13</v>
      </c>
      <c r="D584" s="30">
        <v>0.01</v>
      </c>
      <c r="E584" s="30">
        <v>3.75</v>
      </c>
      <c r="F584" s="30">
        <v>0.5</v>
      </c>
      <c r="G584" s="30" t="s">
        <v>14</v>
      </c>
      <c r="H584" s="30" t="s">
        <v>15</v>
      </c>
      <c r="I584" s="30" t="s">
        <v>24</v>
      </c>
      <c r="J584" s="30" t="s">
        <v>128</v>
      </c>
      <c r="K584" s="30" t="s">
        <v>49</v>
      </c>
      <c r="L584" s="30" t="s">
        <v>1248</v>
      </c>
      <c r="M584" s="30">
        <v>0.37</v>
      </c>
      <c r="N584" s="30" t="s">
        <v>8</v>
      </c>
      <c r="O584" s="30" t="s">
        <v>9</v>
      </c>
      <c r="P584" s="30" t="s">
        <v>73</v>
      </c>
      <c r="Q584" s="30" t="s">
        <v>649</v>
      </c>
      <c r="R584" s="30">
        <v>28206</v>
      </c>
      <c r="S584" s="32">
        <v>42055</v>
      </c>
      <c r="T584" s="32">
        <v>42056</v>
      </c>
      <c r="U584" s="53">
        <v>55.194600000000001</v>
      </c>
      <c r="V584" s="30">
        <v>48</v>
      </c>
      <c r="W584" s="30">
        <v>180.48</v>
      </c>
      <c r="X584" s="30">
        <v>55300</v>
      </c>
      <c r="Y584" s="30" t="s">
        <v>3215</v>
      </c>
      <c r="Z584" s="30">
        <v>-11.434562296236955</v>
      </c>
    </row>
    <row r="585" spans="1:26" x14ac:dyDescent="0.2">
      <c r="A585" s="30">
        <v>2882</v>
      </c>
      <c r="B585" s="30" t="s">
        <v>647</v>
      </c>
      <c r="C585" s="30" t="s">
        <v>13</v>
      </c>
      <c r="D585" s="30">
        <v>0.02</v>
      </c>
      <c r="E585" s="30">
        <v>10.68</v>
      </c>
      <c r="F585" s="30">
        <v>13.04</v>
      </c>
      <c r="G585" s="30" t="s">
        <v>14</v>
      </c>
      <c r="H585" s="30" t="s">
        <v>15</v>
      </c>
      <c r="I585" s="30" t="s">
        <v>4</v>
      </c>
      <c r="J585" s="30" t="s">
        <v>102</v>
      </c>
      <c r="K585" s="30" t="s">
        <v>40</v>
      </c>
      <c r="L585" s="30" t="s">
        <v>1249</v>
      </c>
      <c r="M585" s="30">
        <v>0.6</v>
      </c>
      <c r="N585" s="30" t="s">
        <v>8</v>
      </c>
      <c r="O585" s="30" t="s">
        <v>9</v>
      </c>
      <c r="P585" s="30" t="s">
        <v>73</v>
      </c>
      <c r="Q585" s="30" t="s">
        <v>649</v>
      </c>
      <c r="R585" s="30">
        <v>28206</v>
      </c>
      <c r="S585" s="32">
        <v>42055</v>
      </c>
      <c r="T585" s="32">
        <v>42057</v>
      </c>
      <c r="U585" s="53">
        <v>-307.29649999999998</v>
      </c>
      <c r="V585" s="30">
        <v>31</v>
      </c>
      <c r="W585" s="30">
        <v>350.48</v>
      </c>
      <c r="X585" s="30">
        <v>55300</v>
      </c>
      <c r="Y585" s="30" t="s">
        <v>3215</v>
      </c>
      <c r="Z585" s="30">
        <v>170.23942106527088</v>
      </c>
    </row>
    <row r="586" spans="1:26" x14ac:dyDescent="0.2">
      <c r="A586" s="30">
        <v>2886</v>
      </c>
      <c r="B586" s="30" t="s">
        <v>1250</v>
      </c>
      <c r="C586" s="30" t="s">
        <v>13</v>
      </c>
      <c r="D586" s="30">
        <v>0.03</v>
      </c>
      <c r="E586" s="30">
        <v>4.0599999999999996</v>
      </c>
      <c r="F586" s="30">
        <v>6.89</v>
      </c>
      <c r="G586" s="30" t="s">
        <v>14</v>
      </c>
      <c r="H586" s="30" t="s">
        <v>15</v>
      </c>
      <c r="I586" s="30" t="s">
        <v>24</v>
      </c>
      <c r="J586" s="30" t="s">
        <v>71</v>
      </c>
      <c r="K586" s="30" t="s">
        <v>49</v>
      </c>
      <c r="L586" s="30" t="s">
        <v>1247</v>
      </c>
      <c r="M586" s="30">
        <v>0.6</v>
      </c>
      <c r="N586" s="30" t="s">
        <v>8</v>
      </c>
      <c r="O586" s="30" t="s">
        <v>87</v>
      </c>
      <c r="P586" s="30" t="s">
        <v>293</v>
      </c>
      <c r="Q586" s="30" t="s">
        <v>1251</v>
      </c>
      <c r="R586" s="30">
        <v>44134</v>
      </c>
      <c r="S586" s="32">
        <v>42055</v>
      </c>
      <c r="T586" s="32">
        <v>42057</v>
      </c>
      <c r="U586" s="53">
        <v>-185.17</v>
      </c>
      <c r="V586" s="30">
        <v>9</v>
      </c>
      <c r="W586" s="30">
        <v>38.89</v>
      </c>
      <c r="X586" s="30">
        <v>87630</v>
      </c>
      <c r="Y586" s="30" t="s">
        <v>3218</v>
      </c>
      <c r="Z586" s="30">
        <v>97.968114662667915</v>
      </c>
    </row>
    <row r="587" spans="1:26" x14ac:dyDescent="0.2">
      <c r="A587" s="30">
        <v>2886</v>
      </c>
      <c r="B587" s="30" t="s">
        <v>1250</v>
      </c>
      <c r="C587" s="30" t="s">
        <v>13</v>
      </c>
      <c r="D587" s="30">
        <v>0.01</v>
      </c>
      <c r="E587" s="30">
        <v>3.75</v>
      </c>
      <c r="F587" s="30">
        <v>0.5</v>
      </c>
      <c r="G587" s="30" t="s">
        <v>14</v>
      </c>
      <c r="H587" s="30" t="s">
        <v>15</v>
      </c>
      <c r="I587" s="30" t="s">
        <v>24</v>
      </c>
      <c r="J587" s="30" t="s">
        <v>128</v>
      </c>
      <c r="K587" s="30" t="s">
        <v>49</v>
      </c>
      <c r="L587" s="30" t="s">
        <v>1248</v>
      </c>
      <c r="M587" s="30">
        <v>0.37</v>
      </c>
      <c r="N587" s="30" t="s">
        <v>8</v>
      </c>
      <c r="O587" s="30" t="s">
        <v>87</v>
      </c>
      <c r="P587" s="30" t="s">
        <v>293</v>
      </c>
      <c r="Q587" s="30" t="s">
        <v>1251</v>
      </c>
      <c r="R587" s="30">
        <v>44134</v>
      </c>
      <c r="S587" s="32">
        <v>42055</v>
      </c>
      <c r="T587" s="32">
        <v>42056</v>
      </c>
      <c r="U587" s="53">
        <v>31.1328</v>
      </c>
      <c r="V587" s="30">
        <v>12</v>
      </c>
      <c r="W587" s="30">
        <v>45.12</v>
      </c>
      <c r="X587" s="30">
        <v>87630</v>
      </c>
      <c r="Y587" s="30" t="s">
        <v>3218</v>
      </c>
      <c r="Z587" s="30">
        <v>-36.074464423056916</v>
      </c>
    </row>
    <row r="588" spans="1:26" x14ac:dyDescent="0.2">
      <c r="A588" s="30">
        <v>2886</v>
      </c>
      <c r="B588" s="30" t="s">
        <v>1250</v>
      </c>
      <c r="C588" s="30" t="s">
        <v>13</v>
      </c>
      <c r="D588" s="30">
        <v>0.02</v>
      </c>
      <c r="E588" s="30">
        <v>10.68</v>
      </c>
      <c r="F588" s="30">
        <v>13.04</v>
      </c>
      <c r="G588" s="30" t="s">
        <v>14</v>
      </c>
      <c r="H588" s="30" t="s">
        <v>15</v>
      </c>
      <c r="I588" s="30" t="s">
        <v>4</v>
      </c>
      <c r="J588" s="30" t="s">
        <v>102</v>
      </c>
      <c r="K588" s="30" t="s">
        <v>40</v>
      </c>
      <c r="L588" s="30" t="s">
        <v>1249</v>
      </c>
      <c r="M588" s="30">
        <v>0.6</v>
      </c>
      <c r="N588" s="30" t="s">
        <v>8</v>
      </c>
      <c r="O588" s="30" t="s">
        <v>87</v>
      </c>
      <c r="P588" s="30" t="s">
        <v>293</v>
      </c>
      <c r="Q588" s="30" t="s">
        <v>1251</v>
      </c>
      <c r="R588" s="30">
        <v>44134</v>
      </c>
      <c r="S588" s="32">
        <v>42055</v>
      </c>
      <c r="T588" s="32">
        <v>42057</v>
      </c>
      <c r="U588" s="53">
        <v>-231.05</v>
      </c>
      <c r="V588" s="30">
        <v>8</v>
      </c>
      <c r="W588" s="30">
        <v>90.45</v>
      </c>
      <c r="X588" s="30">
        <v>87630</v>
      </c>
      <c r="Y588" s="30" t="s">
        <v>3218</v>
      </c>
      <c r="Z588" s="30">
        <v>248.31779830689771</v>
      </c>
    </row>
    <row r="589" spans="1:26" x14ac:dyDescent="0.2">
      <c r="A589" s="30">
        <v>3284</v>
      </c>
      <c r="B589" s="30" t="s">
        <v>1252</v>
      </c>
      <c r="C589" s="30" t="s">
        <v>13</v>
      </c>
      <c r="D589" s="30">
        <v>0.05</v>
      </c>
      <c r="E589" s="30">
        <v>19.23</v>
      </c>
      <c r="F589" s="30">
        <v>6.15</v>
      </c>
      <c r="G589" s="30" t="s">
        <v>63</v>
      </c>
      <c r="H589" s="30" t="s">
        <v>70</v>
      </c>
      <c r="I589" s="30" t="s">
        <v>4</v>
      </c>
      <c r="J589" s="30" t="s">
        <v>102</v>
      </c>
      <c r="K589" s="30" t="s">
        <v>18</v>
      </c>
      <c r="L589" s="30" t="s">
        <v>1253</v>
      </c>
      <c r="M589" s="30">
        <v>0.44</v>
      </c>
      <c r="N589" s="30" t="s">
        <v>8</v>
      </c>
      <c r="O589" s="30" t="s">
        <v>9</v>
      </c>
      <c r="P589" s="30" t="s">
        <v>99</v>
      </c>
      <c r="Q589" s="30" t="s">
        <v>1254</v>
      </c>
      <c r="R589" s="30">
        <v>34741</v>
      </c>
      <c r="S589" s="32">
        <v>42055</v>
      </c>
      <c r="T589" s="32">
        <v>42057</v>
      </c>
      <c r="U589" s="53">
        <v>-2133.2779999999998</v>
      </c>
      <c r="V589" s="30">
        <v>6</v>
      </c>
      <c r="W589" s="30">
        <v>119.78</v>
      </c>
      <c r="X589" s="30">
        <v>90751</v>
      </c>
      <c r="Y589" s="30" t="s">
        <v>3215</v>
      </c>
      <c r="Z589" s="30">
        <v>-2069.3537704583446</v>
      </c>
    </row>
    <row r="590" spans="1:26" x14ac:dyDescent="0.2">
      <c r="A590" s="30">
        <v>233</v>
      </c>
      <c r="B590" s="30" t="s">
        <v>1255</v>
      </c>
      <c r="C590" s="30" t="s">
        <v>92</v>
      </c>
      <c r="D590" s="30">
        <v>7.0000000000000007E-2</v>
      </c>
      <c r="E590" s="30">
        <v>5.81</v>
      </c>
      <c r="F590" s="30">
        <v>8.49</v>
      </c>
      <c r="G590" s="30" t="s">
        <v>14</v>
      </c>
      <c r="H590" s="30" t="s">
        <v>3</v>
      </c>
      <c r="I590" s="30" t="s">
        <v>24</v>
      </c>
      <c r="J590" s="30" t="s">
        <v>48</v>
      </c>
      <c r="K590" s="30" t="s">
        <v>49</v>
      </c>
      <c r="L590" s="30" t="s">
        <v>306</v>
      </c>
      <c r="M590" s="30">
        <v>0.39</v>
      </c>
      <c r="N590" s="30" t="s">
        <v>8</v>
      </c>
      <c r="O590" s="30" t="s">
        <v>28</v>
      </c>
      <c r="P590" s="30" t="s">
        <v>79</v>
      </c>
      <c r="Q590" s="30" t="s">
        <v>1256</v>
      </c>
      <c r="R590" s="30">
        <v>60462</v>
      </c>
      <c r="S590" s="32">
        <v>42055</v>
      </c>
      <c r="T590" s="32">
        <v>42057</v>
      </c>
      <c r="U590" s="53">
        <v>-243.23650000000001</v>
      </c>
      <c r="V590" s="30">
        <v>10</v>
      </c>
      <c r="W590" s="30">
        <v>58.8</v>
      </c>
      <c r="X590" s="30">
        <v>90237</v>
      </c>
      <c r="Y590" s="30" t="s">
        <v>3216</v>
      </c>
      <c r="Z590" s="30">
        <v>-77.618908999990637</v>
      </c>
    </row>
    <row r="591" spans="1:26" x14ac:dyDescent="0.2">
      <c r="A591" s="30">
        <v>233</v>
      </c>
      <c r="B591" s="30" t="s">
        <v>1255</v>
      </c>
      <c r="C591" s="30" t="s">
        <v>92</v>
      </c>
      <c r="D591" s="30">
        <v>0.04</v>
      </c>
      <c r="E591" s="30">
        <v>9.65</v>
      </c>
      <c r="F591" s="30">
        <v>6.22</v>
      </c>
      <c r="G591" s="30" t="s">
        <v>14</v>
      </c>
      <c r="H591" s="30" t="s">
        <v>3</v>
      </c>
      <c r="I591" s="30" t="s">
        <v>4</v>
      </c>
      <c r="J591" s="30" t="s">
        <v>102</v>
      </c>
      <c r="K591" s="30" t="s">
        <v>49</v>
      </c>
      <c r="L591" s="30" t="s">
        <v>1257</v>
      </c>
      <c r="M591" s="30">
        <v>0.55000000000000004</v>
      </c>
      <c r="N591" s="30" t="s">
        <v>8</v>
      </c>
      <c r="O591" s="30" t="s">
        <v>28</v>
      </c>
      <c r="P591" s="30" t="s">
        <v>79</v>
      </c>
      <c r="Q591" s="30" t="s">
        <v>1256</v>
      </c>
      <c r="R591" s="30">
        <v>60462</v>
      </c>
      <c r="S591" s="32">
        <v>42055</v>
      </c>
      <c r="T591" s="32">
        <v>42056</v>
      </c>
      <c r="U591" s="53">
        <v>-53.62</v>
      </c>
      <c r="V591" s="30">
        <v>12</v>
      </c>
      <c r="W591" s="30">
        <v>120.47</v>
      </c>
      <c r="X591" s="30">
        <v>90237</v>
      </c>
      <c r="Y591" s="30" t="s">
        <v>3216</v>
      </c>
      <c r="Z591" s="30">
        <v>218.65793085657273</v>
      </c>
    </row>
    <row r="592" spans="1:26" x14ac:dyDescent="0.2">
      <c r="A592" s="30">
        <v>1485</v>
      </c>
      <c r="B592" s="30" t="s">
        <v>1258</v>
      </c>
      <c r="C592" s="30" t="s">
        <v>46</v>
      </c>
      <c r="D592" s="30">
        <v>0.04</v>
      </c>
      <c r="E592" s="30">
        <v>11.5</v>
      </c>
      <c r="F592" s="30">
        <v>7.19</v>
      </c>
      <c r="G592" s="30" t="s">
        <v>14</v>
      </c>
      <c r="H592" s="30" t="s">
        <v>47</v>
      </c>
      <c r="I592" s="30" t="s">
        <v>24</v>
      </c>
      <c r="J592" s="30" t="s">
        <v>48</v>
      </c>
      <c r="K592" s="30" t="s">
        <v>49</v>
      </c>
      <c r="L592" s="30" t="s">
        <v>1259</v>
      </c>
      <c r="M592" s="30">
        <v>0.4</v>
      </c>
      <c r="N592" s="30" t="s">
        <v>8</v>
      </c>
      <c r="O592" s="30" t="s">
        <v>28</v>
      </c>
      <c r="P592" s="30" t="s">
        <v>79</v>
      </c>
      <c r="Q592" s="30" t="s">
        <v>1260</v>
      </c>
      <c r="R592" s="30">
        <v>60516</v>
      </c>
      <c r="S592" s="32">
        <v>42055</v>
      </c>
      <c r="T592" s="32">
        <v>42058</v>
      </c>
      <c r="U592" s="53">
        <v>-23.357880000000002</v>
      </c>
      <c r="V592" s="30">
        <v>14</v>
      </c>
      <c r="W592" s="30">
        <v>157.81</v>
      </c>
      <c r="X592" s="30">
        <v>91236</v>
      </c>
      <c r="Y592" s="30" t="s">
        <v>3216</v>
      </c>
      <c r="Z592" s="30">
        <v>385.31788663833652</v>
      </c>
    </row>
    <row r="593" spans="1:26" x14ac:dyDescent="0.2">
      <c r="A593" s="30">
        <v>1485</v>
      </c>
      <c r="B593" s="30" t="s">
        <v>1258</v>
      </c>
      <c r="C593" s="30" t="s">
        <v>46</v>
      </c>
      <c r="D593" s="30">
        <v>0.02</v>
      </c>
      <c r="E593" s="30">
        <v>15.7</v>
      </c>
      <c r="F593" s="30">
        <v>11.25</v>
      </c>
      <c r="G593" s="30" t="s">
        <v>14</v>
      </c>
      <c r="H593" s="30" t="s">
        <v>47</v>
      </c>
      <c r="I593" s="30" t="s">
        <v>24</v>
      </c>
      <c r="J593" s="30" t="s">
        <v>54</v>
      </c>
      <c r="K593" s="30" t="s">
        <v>49</v>
      </c>
      <c r="L593" s="30" t="s">
        <v>1261</v>
      </c>
      <c r="M593" s="30">
        <v>0.6</v>
      </c>
      <c r="N593" s="30" t="s">
        <v>8</v>
      </c>
      <c r="O593" s="30" t="s">
        <v>28</v>
      </c>
      <c r="P593" s="30" t="s">
        <v>79</v>
      </c>
      <c r="Q593" s="30" t="s">
        <v>1260</v>
      </c>
      <c r="R593" s="30">
        <v>60516</v>
      </c>
      <c r="S593" s="32">
        <v>42055</v>
      </c>
      <c r="T593" s="32">
        <v>42056</v>
      </c>
      <c r="U593" s="53">
        <v>-18.241599999999998</v>
      </c>
      <c r="V593" s="30">
        <v>1</v>
      </c>
      <c r="W593" s="30">
        <v>19.440000000000001</v>
      </c>
      <c r="X593" s="30">
        <v>91236</v>
      </c>
      <c r="Y593" s="30" t="s">
        <v>3216</v>
      </c>
      <c r="Z593" s="30">
        <v>695.38571849534935</v>
      </c>
    </row>
    <row r="594" spans="1:26" x14ac:dyDescent="0.2">
      <c r="A594" s="30">
        <v>1485</v>
      </c>
      <c r="B594" s="30" t="s">
        <v>1258</v>
      </c>
      <c r="C594" s="30" t="s">
        <v>46</v>
      </c>
      <c r="D594" s="30">
        <v>0.05</v>
      </c>
      <c r="E594" s="30">
        <v>225.02</v>
      </c>
      <c r="F594" s="30">
        <v>28.66</v>
      </c>
      <c r="G594" s="30" t="s">
        <v>2</v>
      </c>
      <c r="H594" s="30" t="s">
        <v>47</v>
      </c>
      <c r="I594" s="30" t="s">
        <v>24</v>
      </c>
      <c r="J594" s="30" t="s">
        <v>54</v>
      </c>
      <c r="K594" s="30" t="s">
        <v>33</v>
      </c>
      <c r="L594" s="30" t="s">
        <v>1262</v>
      </c>
      <c r="M594" s="30">
        <v>0.72</v>
      </c>
      <c r="N594" s="30" t="s">
        <v>8</v>
      </c>
      <c r="O594" s="30" t="s">
        <v>28</v>
      </c>
      <c r="P594" s="30" t="s">
        <v>79</v>
      </c>
      <c r="Q594" s="30" t="s">
        <v>1260</v>
      </c>
      <c r="R594" s="30">
        <v>60516</v>
      </c>
      <c r="S594" s="32">
        <v>42055</v>
      </c>
      <c r="T594" s="32">
        <v>42057</v>
      </c>
      <c r="U594" s="53">
        <v>1428.9104</v>
      </c>
      <c r="V594" s="30">
        <v>21</v>
      </c>
      <c r="W594" s="30">
        <v>4636.63</v>
      </c>
      <c r="X594" s="30">
        <v>91236</v>
      </c>
      <c r="Y594" s="30" t="s">
        <v>3216</v>
      </c>
      <c r="Z594" s="30">
        <v>3590.69318881956</v>
      </c>
    </row>
    <row r="595" spans="1:26" x14ac:dyDescent="0.2">
      <c r="A595" s="30">
        <v>181</v>
      </c>
      <c r="B595" s="30" t="s">
        <v>1263</v>
      </c>
      <c r="C595" s="30" t="s">
        <v>1</v>
      </c>
      <c r="D595" s="30">
        <v>0.02</v>
      </c>
      <c r="E595" s="30">
        <v>49.99</v>
      </c>
      <c r="F595" s="30">
        <v>19.989999999999998</v>
      </c>
      <c r="G595" s="30" t="s">
        <v>14</v>
      </c>
      <c r="H595" s="30" t="s">
        <v>3</v>
      </c>
      <c r="I595" s="30" t="s">
        <v>16</v>
      </c>
      <c r="J595" s="30" t="s">
        <v>17</v>
      </c>
      <c r="K595" s="30" t="s">
        <v>49</v>
      </c>
      <c r="L595" s="30" t="s">
        <v>1264</v>
      </c>
      <c r="M595" s="30">
        <v>0.41</v>
      </c>
      <c r="N595" s="30" t="s">
        <v>8</v>
      </c>
      <c r="O595" s="30" t="s">
        <v>35</v>
      </c>
      <c r="P595" s="30" t="s">
        <v>66</v>
      </c>
      <c r="Q595" s="30" t="s">
        <v>917</v>
      </c>
      <c r="R595" s="30">
        <v>94122</v>
      </c>
      <c r="S595" s="32">
        <v>42056</v>
      </c>
      <c r="T595" s="32">
        <v>42056</v>
      </c>
      <c r="U595" s="53">
        <v>-76.89</v>
      </c>
      <c r="V595" s="30">
        <v>18</v>
      </c>
      <c r="W595" s="30">
        <v>901.81</v>
      </c>
      <c r="X595" s="30">
        <v>38087</v>
      </c>
      <c r="Y595" s="30" t="s">
        <v>3217</v>
      </c>
      <c r="Z595" s="30">
        <v>875.91407907759049</v>
      </c>
    </row>
    <row r="596" spans="1:26" x14ac:dyDescent="0.2">
      <c r="A596" s="30">
        <v>184</v>
      </c>
      <c r="B596" s="30" t="s">
        <v>1265</v>
      </c>
      <c r="C596" s="30" t="s">
        <v>1</v>
      </c>
      <c r="D596" s="30">
        <v>0.02</v>
      </c>
      <c r="E596" s="30">
        <v>49.99</v>
      </c>
      <c r="F596" s="30">
        <v>19.989999999999998</v>
      </c>
      <c r="G596" s="30" t="s">
        <v>14</v>
      </c>
      <c r="H596" s="30" t="s">
        <v>3</v>
      </c>
      <c r="I596" s="30" t="s">
        <v>16</v>
      </c>
      <c r="J596" s="30" t="s">
        <v>17</v>
      </c>
      <c r="K596" s="30" t="s">
        <v>49</v>
      </c>
      <c r="L596" s="30" t="s">
        <v>1264</v>
      </c>
      <c r="M596" s="30">
        <v>0.41</v>
      </c>
      <c r="N596" s="30" t="s">
        <v>8</v>
      </c>
      <c r="O596" s="30" t="s">
        <v>87</v>
      </c>
      <c r="P596" s="30" t="s">
        <v>379</v>
      </c>
      <c r="Q596" s="30" t="s">
        <v>1266</v>
      </c>
      <c r="R596" s="30">
        <v>2474</v>
      </c>
      <c r="S596" s="32">
        <v>42056</v>
      </c>
      <c r="T596" s="32">
        <v>42056</v>
      </c>
      <c r="U596" s="53">
        <v>-76.89</v>
      </c>
      <c r="V596" s="30">
        <v>5</v>
      </c>
      <c r="W596" s="30">
        <v>250.5</v>
      </c>
      <c r="X596" s="30">
        <v>88360</v>
      </c>
      <c r="Y596" s="30" t="s">
        <v>3218</v>
      </c>
      <c r="Z596" s="30">
        <v>875.91407907759049</v>
      </c>
    </row>
    <row r="597" spans="1:26" x14ac:dyDescent="0.2">
      <c r="A597" s="30">
        <v>2225</v>
      </c>
      <c r="B597" s="30" t="s">
        <v>1267</v>
      </c>
      <c r="C597" s="30" t="s">
        <v>1</v>
      </c>
      <c r="D597" s="30">
        <v>0</v>
      </c>
      <c r="E597" s="30">
        <v>100.89</v>
      </c>
      <c r="F597" s="30">
        <v>42</v>
      </c>
      <c r="G597" s="30" t="s">
        <v>2</v>
      </c>
      <c r="H597" s="30" t="s">
        <v>3</v>
      </c>
      <c r="I597" s="30" t="s">
        <v>4</v>
      </c>
      <c r="J597" s="30" t="s">
        <v>85</v>
      </c>
      <c r="K597" s="30" t="s">
        <v>33</v>
      </c>
      <c r="L597" s="30" t="s">
        <v>1268</v>
      </c>
      <c r="M597" s="30">
        <v>0.61</v>
      </c>
      <c r="N597" s="30" t="s">
        <v>8</v>
      </c>
      <c r="O597" s="30" t="s">
        <v>35</v>
      </c>
      <c r="P597" s="30" t="s">
        <v>616</v>
      </c>
      <c r="Q597" s="30" t="s">
        <v>1269</v>
      </c>
      <c r="R597" s="30">
        <v>88240</v>
      </c>
      <c r="S597" s="32">
        <v>42056</v>
      </c>
      <c r="T597" s="32">
        <v>42057</v>
      </c>
      <c r="U597" s="53">
        <v>1500.12</v>
      </c>
      <c r="V597" s="30">
        <v>15</v>
      </c>
      <c r="W597" s="30">
        <v>1608.11</v>
      </c>
      <c r="X597" s="30">
        <v>89970</v>
      </c>
      <c r="Y597" s="30" t="s">
        <v>3217</v>
      </c>
      <c r="Z597" s="30">
        <v>3634.5194451691982</v>
      </c>
    </row>
    <row r="598" spans="1:26" x14ac:dyDescent="0.2">
      <c r="A598" s="30">
        <v>875</v>
      </c>
      <c r="B598" s="30" t="s">
        <v>1270</v>
      </c>
      <c r="C598" s="30" t="s">
        <v>13</v>
      </c>
      <c r="D598" s="30">
        <v>0.04</v>
      </c>
      <c r="E598" s="30">
        <v>4.37</v>
      </c>
      <c r="F598" s="30">
        <v>5.15</v>
      </c>
      <c r="G598" s="30" t="s">
        <v>14</v>
      </c>
      <c r="H598" s="30" t="s">
        <v>3</v>
      </c>
      <c r="I598" s="30" t="s">
        <v>24</v>
      </c>
      <c r="J598" s="30" t="s">
        <v>71</v>
      </c>
      <c r="K598" s="30" t="s">
        <v>49</v>
      </c>
      <c r="L598" s="30" t="s">
        <v>1271</v>
      </c>
      <c r="M598" s="30">
        <v>0.59</v>
      </c>
      <c r="N598" s="30" t="s">
        <v>8</v>
      </c>
      <c r="O598" s="30" t="s">
        <v>35</v>
      </c>
      <c r="P598" s="30" t="s">
        <v>122</v>
      </c>
      <c r="Q598" s="30" t="s">
        <v>1272</v>
      </c>
      <c r="R598" s="30">
        <v>84106</v>
      </c>
      <c r="S598" s="32">
        <v>42056</v>
      </c>
      <c r="T598" s="32">
        <v>42057</v>
      </c>
      <c r="U598" s="53">
        <v>-74.479600000000005</v>
      </c>
      <c r="V598" s="30">
        <v>18</v>
      </c>
      <c r="W598" s="30">
        <v>78.59</v>
      </c>
      <c r="X598" s="30">
        <v>89059</v>
      </c>
      <c r="Y598" s="30" t="s">
        <v>3217</v>
      </c>
      <c r="Z598" s="30">
        <v>169.17567224658811</v>
      </c>
    </row>
    <row r="599" spans="1:26" x14ac:dyDescent="0.2">
      <c r="A599" s="30">
        <v>875</v>
      </c>
      <c r="B599" s="30" t="s">
        <v>1270</v>
      </c>
      <c r="C599" s="30" t="s">
        <v>13</v>
      </c>
      <c r="D599" s="30">
        <v>0.09</v>
      </c>
      <c r="E599" s="30">
        <v>155.99</v>
      </c>
      <c r="F599" s="30">
        <v>8.99</v>
      </c>
      <c r="G599" s="30" t="s">
        <v>14</v>
      </c>
      <c r="H599" s="30" t="s">
        <v>3</v>
      </c>
      <c r="I599" s="30" t="s">
        <v>16</v>
      </c>
      <c r="J599" s="30" t="s">
        <v>111</v>
      </c>
      <c r="K599" s="30" t="s">
        <v>49</v>
      </c>
      <c r="L599" s="30" t="s">
        <v>1273</v>
      </c>
      <c r="M599" s="30">
        <v>0.57999999999999996</v>
      </c>
      <c r="N599" s="30" t="s">
        <v>8</v>
      </c>
      <c r="O599" s="30" t="s">
        <v>35</v>
      </c>
      <c r="P599" s="30" t="s">
        <v>122</v>
      </c>
      <c r="Q599" s="30" t="s">
        <v>1272</v>
      </c>
      <c r="R599" s="30">
        <v>84106</v>
      </c>
      <c r="S599" s="32">
        <v>42056</v>
      </c>
      <c r="T599" s="32">
        <v>42058</v>
      </c>
      <c r="U599" s="53">
        <v>-232.22056000000001</v>
      </c>
      <c r="V599" s="30">
        <v>4</v>
      </c>
      <c r="W599" s="30">
        <v>497.11</v>
      </c>
      <c r="X599" s="30">
        <v>89059</v>
      </c>
      <c r="Y599" s="30" t="s">
        <v>3217</v>
      </c>
      <c r="Z599" s="30">
        <v>547.47825712306258</v>
      </c>
    </row>
    <row r="600" spans="1:26" x14ac:dyDescent="0.2">
      <c r="A600" s="30">
        <v>2472</v>
      </c>
      <c r="B600" s="30" t="s">
        <v>1274</v>
      </c>
      <c r="C600" s="30" t="s">
        <v>23</v>
      </c>
      <c r="D600" s="30">
        <v>0.1</v>
      </c>
      <c r="E600" s="30">
        <v>4.91</v>
      </c>
      <c r="F600" s="30">
        <v>0.5</v>
      </c>
      <c r="G600" s="30" t="s">
        <v>63</v>
      </c>
      <c r="H600" s="30" t="s">
        <v>47</v>
      </c>
      <c r="I600" s="30" t="s">
        <v>24</v>
      </c>
      <c r="J600" s="30" t="s">
        <v>128</v>
      </c>
      <c r="K600" s="30" t="s">
        <v>49</v>
      </c>
      <c r="L600" s="30" t="s">
        <v>949</v>
      </c>
      <c r="M600" s="30">
        <v>0.36</v>
      </c>
      <c r="N600" s="30" t="s">
        <v>8</v>
      </c>
      <c r="O600" s="30" t="s">
        <v>28</v>
      </c>
      <c r="P600" s="30" t="s">
        <v>79</v>
      </c>
      <c r="Q600" s="30" t="s">
        <v>1275</v>
      </c>
      <c r="R600" s="30">
        <v>60432</v>
      </c>
      <c r="S600" s="32">
        <v>42056</v>
      </c>
      <c r="T600" s="32">
        <v>42056</v>
      </c>
      <c r="U600" s="53">
        <v>35.279699999999998</v>
      </c>
      <c r="V600" s="30">
        <v>10</v>
      </c>
      <c r="W600" s="30">
        <v>51.13</v>
      </c>
      <c r="X600" s="30">
        <v>86514</v>
      </c>
      <c r="Y600" s="30" t="s">
        <v>3216</v>
      </c>
      <c r="Z600" s="30">
        <v>-36.565031280874422</v>
      </c>
    </row>
    <row r="601" spans="1:26" x14ac:dyDescent="0.2">
      <c r="A601" s="30">
        <v>553</v>
      </c>
      <c r="B601" s="30" t="s">
        <v>827</v>
      </c>
      <c r="C601" s="30" t="s">
        <v>46</v>
      </c>
      <c r="D601" s="30">
        <v>7.0000000000000007E-2</v>
      </c>
      <c r="E601" s="30">
        <v>2036.48</v>
      </c>
      <c r="F601" s="30">
        <v>14.7</v>
      </c>
      <c r="G601" s="30" t="s">
        <v>2</v>
      </c>
      <c r="H601" s="30" t="s">
        <v>70</v>
      </c>
      <c r="I601" s="30" t="s">
        <v>16</v>
      </c>
      <c r="J601" s="30" t="s">
        <v>32</v>
      </c>
      <c r="K601" s="30" t="s">
        <v>33</v>
      </c>
      <c r="L601" s="30" t="s">
        <v>34</v>
      </c>
      <c r="M601" s="30">
        <v>0.55000000000000004</v>
      </c>
      <c r="N601" s="30" t="s">
        <v>8</v>
      </c>
      <c r="O601" s="30" t="s">
        <v>35</v>
      </c>
      <c r="P601" s="30" t="s">
        <v>66</v>
      </c>
      <c r="Q601" s="30" t="s">
        <v>76</v>
      </c>
      <c r="R601" s="30">
        <v>90008</v>
      </c>
      <c r="S601" s="32">
        <v>42056</v>
      </c>
      <c r="T601" s="32">
        <v>42056</v>
      </c>
      <c r="U601" s="53">
        <v>4073.25</v>
      </c>
      <c r="V601" s="30">
        <v>25</v>
      </c>
      <c r="W601" s="30">
        <v>23939.200000000001</v>
      </c>
      <c r="X601" s="30">
        <v>2433</v>
      </c>
      <c r="Y601" s="30" t="s">
        <v>3217</v>
      </c>
      <c r="Z601" s="30">
        <v>11403.384818915732</v>
      </c>
    </row>
    <row r="602" spans="1:26" x14ac:dyDescent="0.2">
      <c r="A602" s="30">
        <v>555</v>
      </c>
      <c r="B602" s="30" t="s">
        <v>1276</v>
      </c>
      <c r="C602" s="30" t="s">
        <v>46</v>
      </c>
      <c r="D602" s="30">
        <v>7.0000000000000007E-2</v>
      </c>
      <c r="E602" s="30">
        <v>2036.48</v>
      </c>
      <c r="F602" s="30">
        <v>14.7</v>
      </c>
      <c r="G602" s="30" t="s">
        <v>2</v>
      </c>
      <c r="H602" s="30" t="s">
        <v>70</v>
      </c>
      <c r="I602" s="30" t="s">
        <v>16</v>
      </c>
      <c r="J602" s="30" t="s">
        <v>32</v>
      </c>
      <c r="K602" s="30" t="s">
        <v>33</v>
      </c>
      <c r="L602" s="30" t="s">
        <v>34</v>
      </c>
      <c r="M602" s="30">
        <v>0.55000000000000004</v>
      </c>
      <c r="N602" s="30" t="s">
        <v>8</v>
      </c>
      <c r="O602" s="30" t="s">
        <v>35</v>
      </c>
      <c r="P602" s="30" t="s">
        <v>122</v>
      </c>
      <c r="Q602" s="30" t="s">
        <v>1277</v>
      </c>
      <c r="R602" s="30">
        <v>84062</v>
      </c>
      <c r="S602" s="32">
        <v>42056</v>
      </c>
      <c r="T602" s="32">
        <v>42056</v>
      </c>
      <c r="U602" s="53">
        <v>6028.41</v>
      </c>
      <c r="V602" s="30">
        <v>6</v>
      </c>
      <c r="W602" s="30">
        <v>10331.09</v>
      </c>
      <c r="X602" s="30">
        <v>86190</v>
      </c>
      <c r="Y602" s="30" t="s">
        <v>3217</v>
      </c>
      <c r="Z602" s="30">
        <v>13405.518950288835</v>
      </c>
    </row>
    <row r="603" spans="1:26" x14ac:dyDescent="0.2">
      <c r="A603" s="30">
        <v>3136</v>
      </c>
      <c r="B603" s="30" t="s">
        <v>1278</v>
      </c>
      <c r="C603" s="30" t="s">
        <v>1</v>
      </c>
      <c r="D603" s="30">
        <v>0.03</v>
      </c>
      <c r="E603" s="30">
        <v>150.88999999999999</v>
      </c>
      <c r="F603" s="30">
        <v>60.2</v>
      </c>
      <c r="G603" s="30" t="s">
        <v>2</v>
      </c>
      <c r="H603" s="30" t="s">
        <v>15</v>
      </c>
      <c r="I603" s="30" t="s">
        <v>4</v>
      </c>
      <c r="J603" s="30" t="s">
        <v>85</v>
      </c>
      <c r="K603" s="30" t="s">
        <v>33</v>
      </c>
      <c r="L603" s="30" t="s">
        <v>1279</v>
      </c>
      <c r="M603" s="30">
        <v>0.77</v>
      </c>
      <c r="N603" s="30" t="s">
        <v>8</v>
      </c>
      <c r="O603" s="30" t="s">
        <v>87</v>
      </c>
      <c r="P603" s="30" t="s">
        <v>307</v>
      </c>
      <c r="Q603" s="30" t="s">
        <v>308</v>
      </c>
      <c r="R603" s="30">
        <v>4073</v>
      </c>
      <c r="S603" s="32">
        <v>42057</v>
      </c>
      <c r="T603" s="32">
        <v>42057</v>
      </c>
      <c r="U603" s="53">
        <v>-677.87199999999996</v>
      </c>
      <c r="V603" s="30">
        <v>23</v>
      </c>
      <c r="W603" s="30">
        <v>3596.03</v>
      </c>
      <c r="X603" s="30">
        <v>86791</v>
      </c>
      <c r="Y603" s="30" t="s">
        <v>3218</v>
      </c>
      <c r="Z603" s="30">
        <v>2157.1595809895975</v>
      </c>
    </row>
    <row r="604" spans="1:26" x14ac:dyDescent="0.2">
      <c r="A604" s="30">
        <v>32</v>
      </c>
      <c r="B604" s="30" t="s">
        <v>620</v>
      </c>
      <c r="C604" s="30" t="s">
        <v>13</v>
      </c>
      <c r="D604" s="30">
        <v>0.08</v>
      </c>
      <c r="E604" s="30">
        <v>34.99</v>
      </c>
      <c r="F604" s="30">
        <v>7.73</v>
      </c>
      <c r="G604" s="30" t="s">
        <v>14</v>
      </c>
      <c r="H604" s="30" t="s">
        <v>70</v>
      </c>
      <c r="I604" s="30" t="s">
        <v>24</v>
      </c>
      <c r="J604" s="30" t="s">
        <v>25</v>
      </c>
      <c r="K604" s="30" t="s">
        <v>49</v>
      </c>
      <c r="L604" s="30" t="s">
        <v>1280</v>
      </c>
      <c r="M604" s="30">
        <v>0.59</v>
      </c>
      <c r="N604" s="30" t="s">
        <v>8</v>
      </c>
      <c r="O604" s="30" t="s">
        <v>35</v>
      </c>
      <c r="P604" s="30" t="s">
        <v>115</v>
      </c>
      <c r="Q604" s="30" t="s">
        <v>622</v>
      </c>
      <c r="R604" s="30">
        <v>97526</v>
      </c>
      <c r="S604" s="32">
        <v>42057</v>
      </c>
      <c r="T604" s="32">
        <v>42058</v>
      </c>
      <c r="U604" s="53">
        <v>144.69</v>
      </c>
      <c r="V604" s="30">
        <v>13</v>
      </c>
      <c r="W604" s="30">
        <v>424.68</v>
      </c>
      <c r="X604" s="30">
        <v>89199</v>
      </c>
      <c r="Y604" s="30" t="s">
        <v>3217</v>
      </c>
      <c r="Z604" s="30">
        <v>543.4613671650892</v>
      </c>
    </row>
    <row r="605" spans="1:26" x14ac:dyDescent="0.2">
      <c r="A605" s="30">
        <v>1728</v>
      </c>
      <c r="B605" s="30" t="s">
        <v>1281</v>
      </c>
      <c r="C605" s="30" t="s">
        <v>13</v>
      </c>
      <c r="D605" s="30">
        <v>0.04</v>
      </c>
      <c r="E605" s="30">
        <v>55.48</v>
      </c>
      <c r="F605" s="30">
        <v>6.79</v>
      </c>
      <c r="G605" s="30" t="s">
        <v>14</v>
      </c>
      <c r="H605" s="30" t="s">
        <v>70</v>
      </c>
      <c r="I605" s="30" t="s">
        <v>24</v>
      </c>
      <c r="J605" s="30" t="s">
        <v>64</v>
      </c>
      <c r="K605" s="30" t="s">
        <v>49</v>
      </c>
      <c r="L605" s="30" t="s">
        <v>1282</v>
      </c>
      <c r="M605" s="30">
        <v>0.37</v>
      </c>
      <c r="N605" s="30" t="s">
        <v>8</v>
      </c>
      <c r="O605" s="30" t="s">
        <v>87</v>
      </c>
      <c r="P605" s="30" t="s">
        <v>293</v>
      </c>
      <c r="Q605" s="30" t="s">
        <v>1283</v>
      </c>
      <c r="R605" s="30">
        <v>45429</v>
      </c>
      <c r="S605" s="32">
        <v>42057</v>
      </c>
      <c r="T605" s="32">
        <v>42059</v>
      </c>
      <c r="U605" s="53">
        <v>376.88490000000002</v>
      </c>
      <c r="V605" s="30">
        <v>10</v>
      </c>
      <c r="W605" s="30">
        <v>546.21</v>
      </c>
      <c r="X605" s="30">
        <v>87195</v>
      </c>
      <c r="Y605" s="30" t="s">
        <v>3218</v>
      </c>
      <c r="Z605" s="30">
        <v>663.02580720447327</v>
      </c>
    </row>
    <row r="606" spans="1:26" x14ac:dyDescent="0.2">
      <c r="A606" s="30">
        <v>1991</v>
      </c>
      <c r="B606" s="30" t="s">
        <v>1284</v>
      </c>
      <c r="C606" s="30" t="s">
        <v>92</v>
      </c>
      <c r="D606" s="30">
        <v>0</v>
      </c>
      <c r="E606" s="30">
        <v>47.9</v>
      </c>
      <c r="F606" s="30">
        <v>5.86</v>
      </c>
      <c r="G606" s="30" t="s">
        <v>14</v>
      </c>
      <c r="H606" s="30" t="s">
        <v>47</v>
      </c>
      <c r="I606" s="30" t="s">
        <v>24</v>
      </c>
      <c r="J606" s="30" t="s">
        <v>64</v>
      </c>
      <c r="K606" s="30" t="s">
        <v>49</v>
      </c>
      <c r="L606" s="30" t="s">
        <v>1285</v>
      </c>
      <c r="M606" s="30">
        <v>0.37</v>
      </c>
      <c r="N606" s="30" t="s">
        <v>8</v>
      </c>
      <c r="O606" s="30" t="s">
        <v>35</v>
      </c>
      <c r="P606" s="30" t="s">
        <v>122</v>
      </c>
      <c r="Q606" s="30" t="s">
        <v>1286</v>
      </c>
      <c r="R606" s="30">
        <v>84118</v>
      </c>
      <c r="S606" s="32">
        <v>42057</v>
      </c>
      <c r="T606" s="32">
        <v>42059</v>
      </c>
      <c r="U606" s="53">
        <v>638.38109999999995</v>
      </c>
      <c r="V606" s="30">
        <v>18</v>
      </c>
      <c r="W606" s="30">
        <v>925.19</v>
      </c>
      <c r="X606" s="30">
        <v>90002</v>
      </c>
      <c r="Y606" s="30" t="s">
        <v>3217</v>
      </c>
      <c r="Z606" s="30">
        <v>953.47483351932203</v>
      </c>
    </row>
    <row r="607" spans="1:26" x14ac:dyDescent="0.2">
      <c r="A607" s="30">
        <v>236</v>
      </c>
      <c r="B607" s="30" t="s">
        <v>1287</v>
      </c>
      <c r="C607" s="30" t="s">
        <v>46</v>
      </c>
      <c r="D607" s="30">
        <v>0</v>
      </c>
      <c r="E607" s="30">
        <v>442.14</v>
      </c>
      <c r="F607" s="30">
        <v>14.7</v>
      </c>
      <c r="G607" s="30" t="s">
        <v>2</v>
      </c>
      <c r="H607" s="30" t="s">
        <v>70</v>
      </c>
      <c r="I607" s="30" t="s">
        <v>16</v>
      </c>
      <c r="J607" s="30" t="s">
        <v>32</v>
      </c>
      <c r="K607" s="30" t="s">
        <v>33</v>
      </c>
      <c r="L607" s="30" t="s">
        <v>1288</v>
      </c>
      <c r="M607" s="30">
        <v>0.56000000000000005</v>
      </c>
      <c r="N607" s="30" t="s">
        <v>8</v>
      </c>
      <c r="O607" s="30" t="s">
        <v>35</v>
      </c>
      <c r="P607" s="30" t="s">
        <v>36</v>
      </c>
      <c r="Q607" s="30" t="s">
        <v>1289</v>
      </c>
      <c r="R607" s="30">
        <v>80027</v>
      </c>
      <c r="S607" s="32">
        <v>42057</v>
      </c>
      <c r="T607" s="32">
        <v>42057</v>
      </c>
      <c r="U607" s="53">
        <v>3294.8258999999998</v>
      </c>
      <c r="V607" s="30">
        <v>10</v>
      </c>
      <c r="W607" s="30">
        <v>4775.1099999999997</v>
      </c>
      <c r="X607" s="30">
        <v>86621</v>
      </c>
      <c r="Y607" s="30" t="s">
        <v>3217</v>
      </c>
      <c r="Z607" s="30">
        <v>5665.4818953949807</v>
      </c>
    </row>
    <row r="608" spans="1:26" x14ac:dyDescent="0.2">
      <c r="A608" s="30">
        <v>829</v>
      </c>
      <c r="B608" s="30" t="s">
        <v>1290</v>
      </c>
      <c r="C608" s="30" t="s">
        <v>46</v>
      </c>
      <c r="D608" s="30">
        <v>0.01</v>
      </c>
      <c r="E608" s="30">
        <v>5.18</v>
      </c>
      <c r="F608" s="30">
        <v>2.04</v>
      </c>
      <c r="G608" s="30" t="s">
        <v>14</v>
      </c>
      <c r="H608" s="30" t="s">
        <v>70</v>
      </c>
      <c r="I608" s="30" t="s">
        <v>24</v>
      </c>
      <c r="J608" s="30" t="s">
        <v>64</v>
      </c>
      <c r="K608" s="30" t="s">
        <v>26</v>
      </c>
      <c r="L608" s="30" t="s">
        <v>809</v>
      </c>
      <c r="M608" s="30">
        <v>0.36</v>
      </c>
      <c r="N608" s="30" t="s">
        <v>8</v>
      </c>
      <c r="O608" s="30" t="s">
        <v>9</v>
      </c>
      <c r="P608" s="30" t="s">
        <v>20</v>
      </c>
      <c r="Q608" s="30" t="s">
        <v>1291</v>
      </c>
      <c r="R608" s="30">
        <v>71854</v>
      </c>
      <c r="S608" s="32">
        <v>42057</v>
      </c>
      <c r="T608" s="32">
        <v>42059</v>
      </c>
      <c r="U608" s="53">
        <v>-17.654</v>
      </c>
      <c r="V608" s="30">
        <v>5</v>
      </c>
      <c r="W608" s="30">
        <v>28.46</v>
      </c>
      <c r="X608" s="30">
        <v>90271</v>
      </c>
      <c r="Y608" s="30" t="s">
        <v>3215</v>
      </c>
      <c r="Z608" s="30">
        <v>185.15320514438869</v>
      </c>
    </row>
    <row r="609" spans="1:26" x14ac:dyDescent="0.2">
      <c r="A609" s="30">
        <v>2653</v>
      </c>
      <c r="B609" s="30" t="s">
        <v>1292</v>
      </c>
      <c r="C609" s="30" t="s">
        <v>46</v>
      </c>
      <c r="D609" s="30">
        <v>0.05</v>
      </c>
      <c r="E609" s="30">
        <v>4.9800000000000004</v>
      </c>
      <c r="F609" s="30">
        <v>4.62</v>
      </c>
      <c r="G609" s="30" t="s">
        <v>14</v>
      </c>
      <c r="H609" s="30" t="s">
        <v>15</v>
      </c>
      <c r="I609" s="30" t="s">
        <v>16</v>
      </c>
      <c r="J609" s="30" t="s">
        <v>17</v>
      </c>
      <c r="K609" s="30" t="s">
        <v>18</v>
      </c>
      <c r="L609" s="30" t="s">
        <v>1197</v>
      </c>
      <c r="M609" s="30">
        <v>0.64</v>
      </c>
      <c r="N609" s="30" t="s">
        <v>8</v>
      </c>
      <c r="O609" s="30" t="s">
        <v>28</v>
      </c>
      <c r="P609" s="30" t="s">
        <v>513</v>
      </c>
      <c r="Q609" s="30" t="s">
        <v>1293</v>
      </c>
      <c r="R609" s="30">
        <v>67037</v>
      </c>
      <c r="S609" s="32">
        <v>42057</v>
      </c>
      <c r="T609" s="32">
        <v>42058</v>
      </c>
      <c r="U609" s="53">
        <v>-98.35</v>
      </c>
      <c r="V609" s="30">
        <v>7</v>
      </c>
      <c r="W609" s="30">
        <v>34.32</v>
      </c>
      <c r="X609" s="30">
        <v>89360</v>
      </c>
      <c r="Y609" s="30" t="s">
        <v>3216</v>
      </c>
      <c r="Z609" s="30">
        <v>350.56348570033401</v>
      </c>
    </row>
    <row r="610" spans="1:26" x14ac:dyDescent="0.2">
      <c r="A610" s="30">
        <v>2653</v>
      </c>
      <c r="B610" s="30" t="s">
        <v>1292</v>
      </c>
      <c r="C610" s="30" t="s">
        <v>46</v>
      </c>
      <c r="D610" s="30">
        <v>0.02</v>
      </c>
      <c r="E610" s="30">
        <v>34.229999999999997</v>
      </c>
      <c r="F610" s="30">
        <v>5.0199999999999996</v>
      </c>
      <c r="G610" s="30" t="s">
        <v>14</v>
      </c>
      <c r="H610" s="30" t="s">
        <v>15</v>
      </c>
      <c r="I610" s="30" t="s">
        <v>4</v>
      </c>
      <c r="J610" s="30" t="s">
        <v>102</v>
      </c>
      <c r="K610" s="30" t="s">
        <v>49</v>
      </c>
      <c r="L610" s="30" t="s">
        <v>1294</v>
      </c>
      <c r="M610" s="30">
        <v>0.55000000000000004</v>
      </c>
      <c r="N610" s="30" t="s">
        <v>8</v>
      </c>
      <c r="O610" s="30" t="s">
        <v>28</v>
      </c>
      <c r="P610" s="30" t="s">
        <v>513</v>
      </c>
      <c r="Q610" s="30" t="s">
        <v>1293</v>
      </c>
      <c r="R610" s="30">
        <v>67037</v>
      </c>
      <c r="S610" s="32">
        <v>42057</v>
      </c>
      <c r="T610" s="32">
        <v>42059</v>
      </c>
      <c r="U610" s="53">
        <v>270.79050000000001</v>
      </c>
      <c r="V610" s="30">
        <v>11</v>
      </c>
      <c r="W610" s="30">
        <v>392.45</v>
      </c>
      <c r="X610" s="30">
        <v>89360</v>
      </c>
      <c r="Y610" s="30" t="s">
        <v>3216</v>
      </c>
      <c r="Z610" s="30">
        <v>776.29259662848369</v>
      </c>
    </row>
    <row r="611" spans="1:26" x14ac:dyDescent="0.2">
      <c r="A611" s="30">
        <v>2968</v>
      </c>
      <c r="B611" s="30" t="s">
        <v>1295</v>
      </c>
      <c r="C611" s="30" t="s">
        <v>46</v>
      </c>
      <c r="D611" s="30">
        <v>0.08</v>
      </c>
      <c r="E611" s="30">
        <v>9.68</v>
      </c>
      <c r="F611" s="30">
        <v>2.0299999999999998</v>
      </c>
      <c r="G611" s="30" t="s">
        <v>14</v>
      </c>
      <c r="H611" s="30" t="s">
        <v>3</v>
      </c>
      <c r="I611" s="30" t="s">
        <v>24</v>
      </c>
      <c r="J611" s="30" t="s">
        <v>64</v>
      </c>
      <c r="K611" s="30" t="s">
        <v>26</v>
      </c>
      <c r="L611" s="30" t="s">
        <v>1296</v>
      </c>
      <c r="M611" s="30">
        <v>0.37</v>
      </c>
      <c r="N611" s="30" t="s">
        <v>8</v>
      </c>
      <c r="O611" s="30" t="s">
        <v>9</v>
      </c>
      <c r="P611" s="30" t="s">
        <v>99</v>
      </c>
      <c r="Q611" s="30" t="s">
        <v>1297</v>
      </c>
      <c r="R611" s="30">
        <v>33021</v>
      </c>
      <c r="S611" s="32">
        <v>42057</v>
      </c>
      <c r="T611" s="32">
        <v>42059</v>
      </c>
      <c r="U611" s="53">
        <v>-536.24199999999996</v>
      </c>
      <c r="V611" s="30">
        <v>1</v>
      </c>
      <c r="W611" s="30">
        <v>10.94</v>
      </c>
      <c r="X611" s="30">
        <v>86085</v>
      </c>
      <c r="Y611" s="30" t="s">
        <v>3215</v>
      </c>
      <c r="Z611" s="30">
        <v>-379.05483044418531</v>
      </c>
    </row>
    <row r="612" spans="1:26" x14ac:dyDescent="0.2">
      <c r="A612" s="30">
        <v>2968</v>
      </c>
      <c r="B612" s="30" t="s">
        <v>1295</v>
      </c>
      <c r="C612" s="30" t="s">
        <v>46</v>
      </c>
      <c r="D612" s="30">
        <v>0.04</v>
      </c>
      <c r="E612" s="30">
        <v>150.97999999999999</v>
      </c>
      <c r="F612" s="30">
        <v>16.010000000000002</v>
      </c>
      <c r="G612" s="30" t="s">
        <v>2</v>
      </c>
      <c r="H612" s="30" t="s">
        <v>3</v>
      </c>
      <c r="I612" s="30" t="s">
        <v>4</v>
      </c>
      <c r="J612" s="30" t="s">
        <v>5</v>
      </c>
      <c r="K612" s="30" t="s">
        <v>6</v>
      </c>
      <c r="L612" s="30" t="s">
        <v>1298</v>
      </c>
      <c r="M612" s="30">
        <v>0.7</v>
      </c>
      <c r="N612" s="30" t="s">
        <v>8</v>
      </c>
      <c r="O612" s="30" t="s">
        <v>9</v>
      </c>
      <c r="P612" s="30" t="s">
        <v>99</v>
      </c>
      <c r="Q612" s="30" t="s">
        <v>1297</v>
      </c>
      <c r="R612" s="30">
        <v>33021</v>
      </c>
      <c r="S612" s="32">
        <v>42057</v>
      </c>
      <c r="T612" s="32">
        <v>42058</v>
      </c>
      <c r="U612" s="53">
        <v>-125.86</v>
      </c>
      <c r="V612" s="30">
        <v>5</v>
      </c>
      <c r="W612" s="30">
        <v>731.38</v>
      </c>
      <c r="X612" s="30">
        <v>86085</v>
      </c>
      <c r="Y612" s="30" t="s">
        <v>3215</v>
      </c>
      <c r="Z612" s="30">
        <v>1367.4592688402699</v>
      </c>
    </row>
    <row r="613" spans="1:26" x14ac:dyDescent="0.2">
      <c r="A613" s="30">
        <v>2697</v>
      </c>
      <c r="B613" s="30" t="s">
        <v>1299</v>
      </c>
      <c r="C613" s="30" t="s">
        <v>1</v>
      </c>
      <c r="D613" s="30">
        <v>0.04</v>
      </c>
      <c r="E613" s="30">
        <v>1.74</v>
      </c>
      <c r="F613" s="30">
        <v>4.08</v>
      </c>
      <c r="G613" s="30" t="s">
        <v>14</v>
      </c>
      <c r="H613" s="30" t="s">
        <v>70</v>
      </c>
      <c r="I613" s="30" t="s">
        <v>4</v>
      </c>
      <c r="J613" s="30" t="s">
        <v>102</v>
      </c>
      <c r="K613" s="30" t="s">
        <v>18</v>
      </c>
      <c r="L613" s="30" t="s">
        <v>746</v>
      </c>
      <c r="M613" s="30">
        <v>0.53</v>
      </c>
      <c r="N613" s="30" t="s">
        <v>8</v>
      </c>
      <c r="O613" s="30" t="s">
        <v>9</v>
      </c>
      <c r="P613" s="30" t="s">
        <v>140</v>
      </c>
      <c r="Q613" s="30" t="s">
        <v>1300</v>
      </c>
      <c r="R613" s="30">
        <v>35216</v>
      </c>
      <c r="S613" s="32">
        <v>42058</v>
      </c>
      <c r="T613" s="32">
        <v>42060</v>
      </c>
      <c r="U613" s="53">
        <v>9.2520000000000007</v>
      </c>
      <c r="V613" s="30">
        <v>16</v>
      </c>
      <c r="W613" s="30">
        <v>29.08</v>
      </c>
      <c r="X613" s="30">
        <v>87678</v>
      </c>
      <c r="Y613" s="30" t="s">
        <v>3215</v>
      </c>
      <c r="Z613" s="30">
        <v>468.76988164059389</v>
      </c>
    </row>
    <row r="614" spans="1:26" x14ac:dyDescent="0.2">
      <c r="A614" s="30">
        <v>2697</v>
      </c>
      <c r="B614" s="30" t="s">
        <v>1299</v>
      </c>
      <c r="C614" s="30" t="s">
        <v>1</v>
      </c>
      <c r="D614" s="30">
        <v>0.01</v>
      </c>
      <c r="E614" s="30">
        <v>119.99</v>
      </c>
      <c r="F614" s="30">
        <v>56.14</v>
      </c>
      <c r="G614" s="30" t="s">
        <v>2</v>
      </c>
      <c r="H614" s="30" t="s">
        <v>70</v>
      </c>
      <c r="I614" s="30" t="s">
        <v>16</v>
      </c>
      <c r="J614" s="30" t="s">
        <v>32</v>
      </c>
      <c r="K614" s="30" t="s">
        <v>6</v>
      </c>
      <c r="L614" s="30" t="s">
        <v>563</v>
      </c>
      <c r="M614" s="30">
        <v>0.39</v>
      </c>
      <c r="N614" s="30" t="s">
        <v>8</v>
      </c>
      <c r="O614" s="30" t="s">
        <v>9</v>
      </c>
      <c r="P614" s="30" t="s">
        <v>140</v>
      </c>
      <c r="Q614" s="30" t="s">
        <v>1300</v>
      </c>
      <c r="R614" s="30">
        <v>35216</v>
      </c>
      <c r="S614" s="32">
        <v>42058</v>
      </c>
      <c r="T614" s="32">
        <v>42059</v>
      </c>
      <c r="U614" s="53">
        <v>-1197.0419999999999</v>
      </c>
      <c r="V614" s="30">
        <v>21</v>
      </c>
      <c r="W614" s="30">
        <v>2569.5700000000002</v>
      </c>
      <c r="X614" s="30">
        <v>87678</v>
      </c>
      <c r="Y614" s="30" t="s">
        <v>3215</v>
      </c>
      <c r="Z614" s="30">
        <v>1142.7879300325012</v>
      </c>
    </row>
    <row r="615" spans="1:26" x14ac:dyDescent="0.2">
      <c r="A615" s="30">
        <v>2865</v>
      </c>
      <c r="B615" s="30" t="s">
        <v>1301</v>
      </c>
      <c r="C615" s="30" t="s">
        <v>1</v>
      </c>
      <c r="D615" s="30">
        <v>0.01</v>
      </c>
      <c r="E615" s="30">
        <v>13.79</v>
      </c>
      <c r="F615" s="30">
        <v>8.7799999999999994</v>
      </c>
      <c r="G615" s="30" t="s">
        <v>14</v>
      </c>
      <c r="H615" s="30" t="s">
        <v>70</v>
      </c>
      <c r="I615" s="30" t="s">
        <v>4</v>
      </c>
      <c r="J615" s="30" t="s">
        <v>102</v>
      </c>
      <c r="K615" s="30" t="s">
        <v>49</v>
      </c>
      <c r="L615" s="30" t="s">
        <v>1302</v>
      </c>
      <c r="M615" s="30">
        <v>0.43</v>
      </c>
      <c r="N615" s="30" t="s">
        <v>8</v>
      </c>
      <c r="O615" s="30" t="s">
        <v>28</v>
      </c>
      <c r="P615" s="30" t="s">
        <v>163</v>
      </c>
      <c r="Q615" s="30" t="s">
        <v>1303</v>
      </c>
      <c r="R615" s="30">
        <v>75460</v>
      </c>
      <c r="S615" s="32">
        <v>42058</v>
      </c>
      <c r="T615" s="32">
        <v>42060</v>
      </c>
      <c r="U615" s="53">
        <v>-36.770000000000003</v>
      </c>
      <c r="V615" s="30">
        <v>4</v>
      </c>
      <c r="W615" s="30">
        <v>56.68</v>
      </c>
      <c r="X615" s="30">
        <v>90871</v>
      </c>
      <c r="Y615" s="30" t="s">
        <v>3216</v>
      </c>
      <c r="Z615" s="30">
        <v>526.00863850311373</v>
      </c>
    </row>
    <row r="616" spans="1:26" x14ac:dyDescent="0.2">
      <c r="A616" s="30">
        <v>2865</v>
      </c>
      <c r="B616" s="30" t="s">
        <v>1301</v>
      </c>
      <c r="C616" s="30" t="s">
        <v>1</v>
      </c>
      <c r="D616" s="30">
        <v>0.04</v>
      </c>
      <c r="E616" s="30">
        <v>33.29</v>
      </c>
      <c r="F616" s="30">
        <v>8.74</v>
      </c>
      <c r="G616" s="30" t="s">
        <v>14</v>
      </c>
      <c r="H616" s="30" t="s">
        <v>70</v>
      </c>
      <c r="I616" s="30" t="s">
        <v>24</v>
      </c>
      <c r="J616" s="30" t="s">
        <v>54</v>
      </c>
      <c r="K616" s="30" t="s">
        <v>49</v>
      </c>
      <c r="L616" s="30" t="s">
        <v>1304</v>
      </c>
      <c r="M616" s="30">
        <v>0.61</v>
      </c>
      <c r="N616" s="30" t="s">
        <v>8</v>
      </c>
      <c r="O616" s="30" t="s">
        <v>28</v>
      </c>
      <c r="P616" s="30" t="s">
        <v>163</v>
      </c>
      <c r="Q616" s="30" t="s">
        <v>1303</v>
      </c>
      <c r="R616" s="30">
        <v>75460</v>
      </c>
      <c r="S616" s="32">
        <v>42058</v>
      </c>
      <c r="T616" s="32">
        <v>42059</v>
      </c>
      <c r="U616" s="53">
        <v>87.03</v>
      </c>
      <c r="V616" s="30">
        <v>8</v>
      </c>
      <c r="W616" s="30">
        <v>273.33999999999997</v>
      </c>
      <c r="X616" s="30">
        <v>90871</v>
      </c>
      <c r="Y616" s="30" t="s">
        <v>3216</v>
      </c>
      <c r="Z616" s="30">
        <v>842.56230163214195</v>
      </c>
    </row>
    <row r="617" spans="1:26" x14ac:dyDescent="0.2">
      <c r="A617" s="30">
        <v>508</v>
      </c>
      <c r="B617" s="30" t="s">
        <v>1305</v>
      </c>
      <c r="C617" s="30" t="s">
        <v>13</v>
      </c>
      <c r="D617" s="30">
        <v>0.01</v>
      </c>
      <c r="E617" s="30">
        <v>20.98</v>
      </c>
      <c r="F617" s="30">
        <v>53.03</v>
      </c>
      <c r="G617" s="30" t="s">
        <v>2</v>
      </c>
      <c r="H617" s="30" t="s">
        <v>70</v>
      </c>
      <c r="I617" s="30" t="s">
        <v>24</v>
      </c>
      <c r="J617" s="30" t="s">
        <v>54</v>
      </c>
      <c r="K617" s="30" t="s">
        <v>33</v>
      </c>
      <c r="L617" s="30" t="s">
        <v>1066</v>
      </c>
      <c r="M617" s="30">
        <v>0.78</v>
      </c>
      <c r="N617" s="30" t="s">
        <v>8</v>
      </c>
      <c r="O617" s="30" t="s">
        <v>9</v>
      </c>
      <c r="P617" s="30" t="s">
        <v>364</v>
      </c>
      <c r="Q617" s="30" t="s">
        <v>1306</v>
      </c>
      <c r="R617" s="30">
        <v>41011</v>
      </c>
      <c r="S617" s="32">
        <v>42058</v>
      </c>
      <c r="T617" s="32">
        <v>42058</v>
      </c>
      <c r="U617" s="53">
        <v>-282.08179999999999</v>
      </c>
      <c r="V617" s="30">
        <v>5</v>
      </c>
      <c r="W617" s="30">
        <v>123</v>
      </c>
      <c r="X617" s="30">
        <v>87356</v>
      </c>
      <c r="Y617" s="30" t="s">
        <v>3215</v>
      </c>
      <c r="Z617" s="30">
        <v>1715.2186535581802</v>
      </c>
    </row>
    <row r="618" spans="1:26" x14ac:dyDescent="0.2">
      <c r="A618" s="30">
        <v>2892</v>
      </c>
      <c r="B618" s="30" t="s">
        <v>1307</v>
      </c>
      <c r="C618" s="30" t="s">
        <v>13</v>
      </c>
      <c r="D618" s="30">
        <v>0.1</v>
      </c>
      <c r="E618" s="30">
        <v>209.37</v>
      </c>
      <c r="F618" s="30">
        <v>69</v>
      </c>
      <c r="G618" s="30" t="s">
        <v>14</v>
      </c>
      <c r="H618" s="30" t="s">
        <v>15</v>
      </c>
      <c r="I618" s="30" t="s">
        <v>4</v>
      </c>
      <c r="J618" s="30" t="s">
        <v>5</v>
      </c>
      <c r="K618" s="30" t="s">
        <v>40</v>
      </c>
      <c r="L618" s="30" t="s">
        <v>1200</v>
      </c>
      <c r="M618" s="30">
        <v>0.79</v>
      </c>
      <c r="N618" s="30" t="s">
        <v>8</v>
      </c>
      <c r="O618" s="30" t="s">
        <v>28</v>
      </c>
      <c r="P618" s="30" t="s">
        <v>265</v>
      </c>
      <c r="Q618" s="30" t="s">
        <v>1308</v>
      </c>
      <c r="R618" s="30">
        <v>48154</v>
      </c>
      <c r="S618" s="32">
        <v>42058</v>
      </c>
      <c r="T618" s="32">
        <v>42060</v>
      </c>
      <c r="U618" s="53">
        <v>-165.59492040000001</v>
      </c>
      <c r="V618" s="30">
        <v>11</v>
      </c>
      <c r="W618" s="30">
        <v>2125.12</v>
      </c>
      <c r="X618" s="30">
        <v>90011</v>
      </c>
      <c r="Y618" s="30" t="s">
        <v>3216</v>
      </c>
      <c r="Z618" s="30">
        <v>2589.631715511362</v>
      </c>
    </row>
    <row r="619" spans="1:26" x14ac:dyDescent="0.2">
      <c r="A619" s="30">
        <v>2893</v>
      </c>
      <c r="B619" s="30" t="s">
        <v>1309</v>
      </c>
      <c r="C619" s="30" t="s">
        <v>13</v>
      </c>
      <c r="D619" s="30">
        <v>7.0000000000000007E-2</v>
      </c>
      <c r="E619" s="30">
        <v>4.9800000000000004</v>
      </c>
      <c r="F619" s="30">
        <v>4.7</v>
      </c>
      <c r="G619" s="30" t="s">
        <v>14</v>
      </c>
      <c r="H619" s="30" t="s">
        <v>15</v>
      </c>
      <c r="I619" s="30" t="s">
        <v>24</v>
      </c>
      <c r="J619" s="30" t="s">
        <v>64</v>
      </c>
      <c r="K619" s="30" t="s">
        <v>49</v>
      </c>
      <c r="L619" s="30" t="s">
        <v>1310</v>
      </c>
      <c r="M619" s="30">
        <v>0.38</v>
      </c>
      <c r="N619" s="30" t="s">
        <v>8</v>
      </c>
      <c r="O619" s="30" t="s">
        <v>28</v>
      </c>
      <c r="P619" s="30" t="s">
        <v>265</v>
      </c>
      <c r="Q619" s="30" t="s">
        <v>486</v>
      </c>
      <c r="R619" s="30">
        <v>48071</v>
      </c>
      <c r="S619" s="32">
        <v>42058</v>
      </c>
      <c r="T619" s="32">
        <v>42059</v>
      </c>
      <c r="U619" s="53">
        <v>-21.684000000000001</v>
      </c>
      <c r="V619" s="30">
        <v>9</v>
      </c>
      <c r="W619" s="30">
        <v>45.05</v>
      </c>
      <c r="X619" s="30">
        <v>90011</v>
      </c>
      <c r="Y619" s="30" t="s">
        <v>3216</v>
      </c>
      <c r="Z619" s="30">
        <v>-1.5596666929959113</v>
      </c>
    </row>
    <row r="620" spans="1:26" x14ac:dyDescent="0.2">
      <c r="A620" s="30">
        <v>247</v>
      </c>
      <c r="B620" s="30" t="s">
        <v>1311</v>
      </c>
      <c r="C620" s="30" t="s">
        <v>92</v>
      </c>
      <c r="D620" s="30">
        <v>0.02</v>
      </c>
      <c r="E620" s="30">
        <v>146.05000000000001</v>
      </c>
      <c r="F620" s="30">
        <v>80.2</v>
      </c>
      <c r="G620" s="30" t="s">
        <v>2</v>
      </c>
      <c r="H620" s="30" t="s">
        <v>70</v>
      </c>
      <c r="I620" s="30" t="s">
        <v>4</v>
      </c>
      <c r="J620" s="30" t="s">
        <v>5</v>
      </c>
      <c r="K620" s="30" t="s">
        <v>6</v>
      </c>
      <c r="L620" s="30" t="s">
        <v>947</v>
      </c>
      <c r="M620" s="30">
        <v>0.71</v>
      </c>
      <c r="N620" s="30" t="s">
        <v>8</v>
      </c>
      <c r="O620" s="30" t="s">
        <v>9</v>
      </c>
      <c r="P620" s="30" t="s">
        <v>376</v>
      </c>
      <c r="Q620" s="30" t="s">
        <v>1312</v>
      </c>
      <c r="R620" s="30">
        <v>37804</v>
      </c>
      <c r="S620" s="32">
        <v>42058</v>
      </c>
      <c r="T620" s="32">
        <v>42058</v>
      </c>
      <c r="U620" s="53">
        <v>-101.19199999999999</v>
      </c>
      <c r="V620" s="30">
        <v>5</v>
      </c>
      <c r="W620" s="30">
        <v>798.69</v>
      </c>
      <c r="X620" s="30">
        <v>89139</v>
      </c>
      <c r="Y620" s="30" t="s">
        <v>3215</v>
      </c>
      <c r="Z620" s="30">
        <v>2993.742059919342</v>
      </c>
    </row>
    <row r="621" spans="1:26" x14ac:dyDescent="0.2">
      <c r="A621" s="30">
        <v>247</v>
      </c>
      <c r="B621" s="30" t="s">
        <v>1311</v>
      </c>
      <c r="C621" s="30" t="s">
        <v>92</v>
      </c>
      <c r="D621" s="30">
        <v>0.06</v>
      </c>
      <c r="E621" s="30">
        <v>65.989999999999995</v>
      </c>
      <c r="F621" s="30">
        <v>5.92</v>
      </c>
      <c r="G621" s="30" t="s">
        <v>14</v>
      </c>
      <c r="H621" s="30" t="s">
        <v>70</v>
      </c>
      <c r="I621" s="30" t="s">
        <v>16</v>
      </c>
      <c r="J621" s="30" t="s">
        <v>111</v>
      </c>
      <c r="K621" s="30" t="s">
        <v>49</v>
      </c>
      <c r="L621" s="30" t="s">
        <v>240</v>
      </c>
      <c r="M621" s="30">
        <v>0.55000000000000004</v>
      </c>
      <c r="N621" s="30" t="s">
        <v>8</v>
      </c>
      <c r="O621" s="30" t="s">
        <v>9</v>
      </c>
      <c r="P621" s="30" t="s">
        <v>376</v>
      </c>
      <c r="Q621" s="30" t="s">
        <v>1312</v>
      </c>
      <c r="R621" s="30">
        <v>37804</v>
      </c>
      <c r="S621" s="32">
        <v>42058</v>
      </c>
      <c r="T621" s="32">
        <v>42059</v>
      </c>
      <c r="U621" s="53">
        <v>-3.3319999999999999</v>
      </c>
      <c r="V621" s="30">
        <v>14</v>
      </c>
      <c r="W621" s="30">
        <v>792.11</v>
      </c>
      <c r="X621" s="30">
        <v>89139</v>
      </c>
      <c r="Y621" s="30" t="s">
        <v>3215</v>
      </c>
      <c r="Z621" s="30">
        <v>434.20526406453178</v>
      </c>
    </row>
    <row r="622" spans="1:26" x14ac:dyDescent="0.2">
      <c r="A622" s="30">
        <v>1649</v>
      </c>
      <c r="B622" s="30" t="s">
        <v>1313</v>
      </c>
      <c r="C622" s="30" t="s">
        <v>1</v>
      </c>
      <c r="D622" s="30">
        <v>0.03</v>
      </c>
      <c r="E622" s="30">
        <v>48.58</v>
      </c>
      <c r="F622" s="30">
        <v>3.99</v>
      </c>
      <c r="G622" s="30" t="s">
        <v>63</v>
      </c>
      <c r="H622" s="30" t="s">
        <v>70</v>
      </c>
      <c r="I622" s="30" t="s">
        <v>24</v>
      </c>
      <c r="J622" s="30" t="s">
        <v>71</v>
      </c>
      <c r="K622" s="30" t="s">
        <v>49</v>
      </c>
      <c r="L622" s="30" t="s">
        <v>1314</v>
      </c>
      <c r="M622" s="30">
        <v>0.56000000000000005</v>
      </c>
      <c r="N622" s="30" t="s">
        <v>8</v>
      </c>
      <c r="O622" s="30" t="s">
        <v>87</v>
      </c>
      <c r="P622" s="30" t="s">
        <v>88</v>
      </c>
      <c r="Q622" s="30" t="s">
        <v>518</v>
      </c>
      <c r="R622" s="30">
        <v>11598</v>
      </c>
      <c r="S622" s="32">
        <v>42059</v>
      </c>
      <c r="T622" s="32">
        <v>42061</v>
      </c>
      <c r="U622" s="53">
        <v>100.1328</v>
      </c>
      <c r="V622" s="30">
        <v>3</v>
      </c>
      <c r="W622" s="30">
        <v>145.12</v>
      </c>
      <c r="X622" s="30">
        <v>91041</v>
      </c>
      <c r="Y622" s="30" t="s">
        <v>3218</v>
      </c>
      <c r="Z622" s="30">
        <v>655.43258171355512</v>
      </c>
    </row>
    <row r="623" spans="1:26" x14ac:dyDescent="0.2">
      <c r="A623" s="30">
        <v>1894</v>
      </c>
      <c r="B623" s="30" t="s">
        <v>1315</v>
      </c>
      <c r="C623" s="30" t="s">
        <v>1</v>
      </c>
      <c r="D623" s="30">
        <v>0</v>
      </c>
      <c r="E623" s="30">
        <v>300.98</v>
      </c>
      <c r="F623" s="30">
        <v>164.73</v>
      </c>
      <c r="G623" s="30" t="s">
        <v>2</v>
      </c>
      <c r="H623" s="30" t="s">
        <v>47</v>
      </c>
      <c r="I623" s="30" t="s">
        <v>4</v>
      </c>
      <c r="J623" s="30" t="s">
        <v>85</v>
      </c>
      <c r="K623" s="30" t="s">
        <v>33</v>
      </c>
      <c r="L623" s="30" t="s">
        <v>1316</v>
      </c>
      <c r="M623" s="30">
        <v>0.56000000000000005</v>
      </c>
      <c r="N623" s="30" t="s">
        <v>8</v>
      </c>
      <c r="O623" s="30" t="s">
        <v>28</v>
      </c>
      <c r="P623" s="30" t="s">
        <v>333</v>
      </c>
      <c r="Q623" s="30" t="s">
        <v>1317</v>
      </c>
      <c r="R623" s="30">
        <v>54915</v>
      </c>
      <c r="S623" s="32">
        <v>42059</v>
      </c>
      <c r="T623" s="32">
        <v>42060</v>
      </c>
      <c r="U623" s="53">
        <v>2653.2914999999998</v>
      </c>
      <c r="V623" s="30">
        <v>12</v>
      </c>
      <c r="W623" s="30">
        <v>3845.35</v>
      </c>
      <c r="X623" s="30">
        <v>91261</v>
      </c>
      <c r="Y623" s="30" t="s">
        <v>3216</v>
      </c>
      <c r="Z623" s="30">
        <v>8832.4071707588646</v>
      </c>
    </row>
    <row r="624" spans="1:26" x14ac:dyDescent="0.2">
      <c r="A624" s="30">
        <v>1894</v>
      </c>
      <c r="B624" s="30" t="s">
        <v>1315</v>
      </c>
      <c r="C624" s="30" t="s">
        <v>1</v>
      </c>
      <c r="D624" s="30">
        <v>0.09</v>
      </c>
      <c r="E624" s="30">
        <v>2.94</v>
      </c>
      <c r="F624" s="30">
        <v>0.96</v>
      </c>
      <c r="G624" s="30" t="s">
        <v>14</v>
      </c>
      <c r="H624" s="30" t="s">
        <v>47</v>
      </c>
      <c r="I624" s="30" t="s">
        <v>24</v>
      </c>
      <c r="J624" s="30" t="s">
        <v>25</v>
      </c>
      <c r="K624" s="30" t="s">
        <v>26</v>
      </c>
      <c r="L624" s="30" t="s">
        <v>805</v>
      </c>
      <c r="M624" s="30">
        <v>0.57999999999999996</v>
      </c>
      <c r="N624" s="30" t="s">
        <v>8</v>
      </c>
      <c r="O624" s="30" t="s">
        <v>28</v>
      </c>
      <c r="P624" s="30" t="s">
        <v>333</v>
      </c>
      <c r="Q624" s="30" t="s">
        <v>1317</v>
      </c>
      <c r="R624" s="30">
        <v>54915</v>
      </c>
      <c r="S624" s="32">
        <v>42059</v>
      </c>
      <c r="T624" s="32">
        <v>42061</v>
      </c>
      <c r="U624" s="53">
        <v>-1.84</v>
      </c>
      <c r="V624" s="30">
        <v>1</v>
      </c>
      <c r="W624" s="30">
        <v>3.77</v>
      </c>
      <c r="X624" s="30">
        <v>91261</v>
      </c>
      <c r="Y624" s="30" t="s">
        <v>3216</v>
      </c>
      <c r="Z624" s="30">
        <v>413.89280726456616</v>
      </c>
    </row>
    <row r="625" spans="1:26" x14ac:dyDescent="0.2">
      <c r="A625" s="30">
        <v>1919</v>
      </c>
      <c r="B625" s="30" t="s">
        <v>1318</v>
      </c>
      <c r="C625" s="30" t="s">
        <v>13</v>
      </c>
      <c r="D625" s="30">
        <v>0</v>
      </c>
      <c r="E625" s="30">
        <v>195.99</v>
      </c>
      <c r="F625" s="30">
        <v>8.99</v>
      </c>
      <c r="G625" s="30" t="s">
        <v>14</v>
      </c>
      <c r="H625" s="30" t="s">
        <v>47</v>
      </c>
      <c r="I625" s="30" t="s">
        <v>16</v>
      </c>
      <c r="J625" s="30" t="s">
        <v>111</v>
      </c>
      <c r="K625" s="30" t="s">
        <v>49</v>
      </c>
      <c r="L625" s="30" t="s">
        <v>1319</v>
      </c>
      <c r="M625" s="30">
        <v>0.6</v>
      </c>
      <c r="N625" s="30" t="s">
        <v>8</v>
      </c>
      <c r="O625" s="30" t="s">
        <v>9</v>
      </c>
      <c r="P625" s="30" t="s">
        <v>20</v>
      </c>
      <c r="Q625" s="30" t="s">
        <v>1320</v>
      </c>
      <c r="R625" s="30">
        <v>71603</v>
      </c>
      <c r="S625" s="32">
        <v>42059</v>
      </c>
      <c r="T625" s="32">
        <v>42060</v>
      </c>
      <c r="U625" s="53">
        <v>114.88200000000001</v>
      </c>
      <c r="V625" s="30">
        <v>5</v>
      </c>
      <c r="W625" s="30">
        <v>882.93</v>
      </c>
      <c r="X625" s="30">
        <v>85896</v>
      </c>
      <c r="Y625" s="30" t="s">
        <v>3215</v>
      </c>
      <c r="Z625" s="30">
        <v>1143.8221229638957</v>
      </c>
    </row>
    <row r="626" spans="1:26" x14ac:dyDescent="0.2">
      <c r="A626" s="30">
        <v>1127</v>
      </c>
      <c r="B626" s="30" t="s">
        <v>1321</v>
      </c>
      <c r="C626" s="30" t="s">
        <v>92</v>
      </c>
      <c r="D626" s="30">
        <v>0.02</v>
      </c>
      <c r="E626" s="30">
        <v>4.0599999999999996</v>
      </c>
      <c r="F626" s="30">
        <v>6.89</v>
      </c>
      <c r="G626" s="30" t="s">
        <v>14</v>
      </c>
      <c r="H626" s="30" t="s">
        <v>15</v>
      </c>
      <c r="I626" s="30" t="s">
        <v>24</v>
      </c>
      <c r="J626" s="30" t="s">
        <v>71</v>
      </c>
      <c r="K626" s="30" t="s">
        <v>49</v>
      </c>
      <c r="L626" s="30" t="s">
        <v>1247</v>
      </c>
      <c r="M626" s="30">
        <v>0.6</v>
      </c>
      <c r="N626" s="30" t="s">
        <v>8</v>
      </c>
      <c r="O626" s="30" t="s">
        <v>28</v>
      </c>
      <c r="P626" s="30" t="s">
        <v>163</v>
      </c>
      <c r="Q626" s="30" t="s">
        <v>1322</v>
      </c>
      <c r="R626" s="30">
        <v>78852</v>
      </c>
      <c r="S626" s="32">
        <v>42059</v>
      </c>
      <c r="T626" s="32">
        <v>42061</v>
      </c>
      <c r="U626" s="53">
        <v>-93.735200000000006</v>
      </c>
      <c r="V626" s="30">
        <v>16</v>
      </c>
      <c r="W626" s="30">
        <v>66.81</v>
      </c>
      <c r="X626" s="30">
        <v>87221</v>
      </c>
      <c r="Y626" s="30" t="s">
        <v>3216</v>
      </c>
      <c r="Z626" s="30">
        <v>213.45967068111239</v>
      </c>
    </row>
    <row r="627" spans="1:26" x14ac:dyDescent="0.2">
      <c r="A627" s="30">
        <v>961</v>
      </c>
      <c r="B627" s="30" t="s">
        <v>1323</v>
      </c>
      <c r="C627" s="30" t="s">
        <v>46</v>
      </c>
      <c r="D627" s="30">
        <v>0.05</v>
      </c>
      <c r="E627" s="30">
        <v>124.49</v>
      </c>
      <c r="F627" s="30">
        <v>51.94</v>
      </c>
      <c r="G627" s="30" t="s">
        <v>2</v>
      </c>
      <c r="H627" s="30" t="s">
        <v>47</v>
      </c>
      <c r="I627" s="30" t="s">
        <v>4</v>
      </c>
      <c r="J627" s="30" t="s">
        <v>5</v>
      </c>
      <c r="K627" s="30" t="s">
        <v>6</v>
      </c>
      <c r="L627" s="30" t="s">
        <v>1125</v>
      </c>
      <c r="M627" s="30">
        <v>0.63</v>
      </c>
      <c r="N627" s="30" t="s">
        <v>8</v>
      </c>
      <c r="O627" s="30" t="s">
        <v>35</v>
      </c>
      <c r="P627" s="30" t="s">
        <v>66</v>
      </c>
      <c r="Q627" s="30" t="s">
        <v>1324</v>
      </c>
      <c r="R627" s="30">
        <v>94061</v>
      </c>
      <c r="S627" s="32">
        <v>42059</v>
      </c>
      <c r="T627" s="32">
        <v>42059</v>
      </c>
      <c r="U627" s="53">
        <v>-44.163600000000002</v>
      </c>
      <c r="V627" s="30">
        <v>1</v>
      </c>
      <c r="W627" s="30">
        <v>120.12</v>
      </c>
      <c r="X627" s="30">
        <v>89402</v>
      </c>
      <c r="Y627" s="30" t="s">
        <v>3217</v>
      </c>
      <c r="Z627" s="30">
        <v>2335.8867845850991</v>
      </c>
    </row>
    <row r="628" spans="1:26" x14ac:dyDescent="0.2">
      <c r="A628" s="30">
        <v>2398</v>
      </c>
      <c r="B628" s="30" t="s">
        <v>1325</v>
      </c>
      <c r="C628" s="30" t="s">
        <v>46</v>
      </c>
      <c r="D628" s="30">
        <v>0.03</v>
      </c>
      <c r="E628" s="30">
        <v>7.64</v>
      </c>
      <c r="F628" s="30">
        <v>5.83</v>
      </c>
      <c r="G628" s="30" t="s">
        <v>14</v>
      </c>
      <c r="H628" s="30" t="s">
        <v>70</v>
      </c>
      <c r="I628" s="30" t="s">
        <v>24</v>
      </c>
      <c r="J628" s="30" t="s">
        <v>64</v>
      </c>
      <c r="K628" s="30" t="s">
        <v>26</v>
      </c>
      <c r="L628" s="30" t="s">
        <v>208</v>
      </c>
      <c r="M628" s="30">
        <v>0.36</v>
      </c>
      <c r="N628" s="30" t="s">
        <v>8</v>
      </c>
      <c r="O628" s="30" t="s">
        <v>28</v>
      </c>
      <c r="P628" s="30" t="s">
        <v>79</v>
      </c>
      <c r="Q628" s="30" t="s">
        <v>1326</v>
      </c>
      <c r="R628" s="30">
        <v>60103</v>
      </c>
      <c r="S628" s="32">
        <v>42059</v>
      </c>
      <c r="T628" s="32">
        <v>42061</v>
      </c>
      <c r="U628" s="53">
        <v>-15.090400000000001</v>
      </c>
      <c r="V628" s="30">
        <v>12</v>
      </c>
      <c r="W628" s="30">
        <v>96.86</v>
      </c>
      <c r="X628" s="30">
        <v>86373</v>
      </c>
      <c r="Y628" s="30" t="s">
        <v>3216</v>
      </c>
      <c r="Z628" s="30">
        <v>287.02234916054022</v>
      </c>
    </row>
    <row r="629" spans="1:26" x14ac:dyDescent="0.2">
      <c r="A629" s="30">
        <v>1193</v>
      </c>
      <c r="B629" s="30" t="s">
        <v>1327</v>
      </c>
      <c r="C629" s="30" t="s">
        <v>13</v>
      </c>
      <c r="D629" s="30">
        <v>0.05</v>
      </c>
      <c r="E629" s="30">
        <v>52.4</v>
      </c>
      <c r="F629" s="30">
        <v>16.11</v>
      </c>
      <c r="G629" s="30" t="s">
        <v>14</v>
      </c>
      <c r="H629" s="30" t="s">
        <v>15</v>
      </c>
      <c r="I629" s="30" t="s">
        <v>24</v>
      </c>
      <c r="J629" s="30" t="s">
        <v>48</v>
      </c>
      <c r="K629" s="30" t="s">
        <v>49</v>
      </c>
      <c r="L629" s="30" t="s">
        <v>1328</v>
      </c>
      <c r="M629" s="30">
        <v>0.39</v>
      </c>
      <c r="N629" s="30" t="s">
        <v>8</v>
      </c>
      <c r="O629" s="30" t="s">
        <v>87</v>
      </c>
      <c r="P629" s="30" t="s">
        <v>350</v>
      </c>
      <c r="Q629" s="30" t="s">
        <v>42</v>
      </c>
      <c r="R629" s="30">
        <v>20016</v>
      </c>
      <c r="S629" s="32">
        <v>42060</v>
      </c>
      <c r="T629" s="32">
        <v>42062</v>
      </c>
      <c r="U629" s="53">
        <v>592.52650000000006</v>
      </c>
      <c r="V629" s="30">
        <v>85</v>
      </c>
      <c r="W629" s="30">
        <v>4556.63</v>
      </c>
      <c r="X629" s="30">
        <v>29350</v>
      </c>
      <c r="Y629" s="30" t="s">
        <v>3218</v>
      </c>
      <c r="Z629" s="30">
        <v>1112.8764153298621</v>
      </c>
    </row>
    <row r="630" spans="1:26" x14ac:dyDescent="0.2">
      <c r="A630" s="30">
        <v>1193</v>
      </c>
      <c r="B630" s="30" t="s">
        <v>1327</v>
      </c>
      <c r="C630" s="30" t="s">
        <v>13</v>
      </c>
      <c r="D630" s="30">
        <v>0.05</v>
      </c>
      <c r="E630" s="30">
        <v>36.549999999999997</v>
      </c>
      <c r="F630" s="30">
        <v>13.89</v>
      </c>
      <c r="G630" s="30" t="s">
        <v>63</v>
      </c>
      <c r="H630" s="30" t="s">
        <v>15</v>
      </c>
      <c r="I630" s="30" t="s">
        <v>24</v>
      </c>
      <c r="J630" s="30" t="s">
        <v>25</v>
      </c>
      <c r="K630" s="30" t="s">
        <v>26</v>
      </c>
      <c r="L630" s="30" t="s">
        <v>1329</v>
      </c>
      <c r="M630" s="30">
        <v>0.41</v>
      </c>
      <c r="N630" s="30" t="s">
        <v>8</v>
      </c>
      <c r="O630" s="30" t="s">
        <v>87</v>
      </c>
      <c r="P630" s="30" t="s">
        <v>350</v>
      </c>
      <c r="Q630" s="30" t="s">
        <v>42</v>
      </c>
      <c r="R630" s="30">
        <v>20016</v>
      </c>
      <c r="S630" s="32">
        <v>42060</v>
      </c>
      <c r="T630" s="32">
        <v>42061</v>
      </c>
      <c r="U630" s="53">
        <v>232.8</v>
      </c>
      <c r="V630" s="30">
        <v>83</v>
      </c>
      <c r="W630" s="30">
        <v>2948.61</v>
      </c>
      <c r="X630" s="30">
        <v>29350</v>
      </c>
      <c r="Y630" s="30" t="s">
        <v>3218</v>
      </c>
      <c r="Z630" s="30">
        <v>567.89483847284612</v>
      </c>
    </row>
    <row r="631" spans="1:26" x14ac:dyDescent="0.2">
      <c r="A631" s="30">
        <v>1199</v>
      </c>
      <c r="B631" s="30" t="s">
        <v>1330</v>
      </c>
      <c r="C631" s="30" t="s">
        <v>13</v>
      </c>
      <c r="D631" s="30">
        <v>0.1</v>
      </c>
      <c r="E631" s="30">
        <v>15.14</v>
      </c>
      <c r="F631" s="30">
        <v>4.53</v>
      </c>
      <c r="G631" s="30" t="s">
        <v>14</v>
      </c>
      <c r="H631" s="30" t="s">
        <v>15</v>
      </c>
      <c r="I631" s="30" t="s">
        <v>24</v>
      </c>
      <c r="J631" s="30" t="s">
        <v>54</v>
      </c>
      <c r="K631" s="30" t="s">
        <v>49</v>
      </c>
      <c r="L631" s="30" t="s">
        <v>1331</v>
      </c>
      <c r="M631" s="30">
        <v>0.81</v>
      </c>
      <c r="N631" s="30" t="s">
        <v>8</v>
      </c>
      <c r="O631" s="30" t="s">
        <v>87</v>
      </c>
      <c r="P631" s="30" t="s">
        <v>1332</v>
      </c>
      <c r="Q631" s="30" t="s">
        <v>1333</v>
      </c>
      <c r="R631" s="30">
        <v>3060</v>
      </c>
      <c r="S631" s="32">
        <v>42060</v>
      </c>
      <c r="T631" s="32">
        <v>42063</v>
      </c>
      <c r="U631" s="53">
        <v>-24.897600000000001</v>
      </c>
      <c r="V631" s="30">
        <v>5</v>
      </c>
      <c r="W631" s="30">
        <v>75.17</v>
      </c>
      <c r="X631" s="30">
        <v>87585</v>
      </c>
      <c r="Y631" s="30" t="s">
        <v>3218</v>
      </c>
      <c r="Z631" s="30">
        <v>359.86779403616612</v>
      </c>
    </row>
    <row r="632" spans="1:26" x14ac:dyDescent="0.2">
      <c r="A632" s="30">
        <v>1200</v>
      </c>
      <c r="B632" s="30" t="s">
        <v>1334</v>
      </c>
      <c r="C632" s="30" t="s">
        <v>13</v>
      </c>
      <c r="D632" s="30">
        <v>0.05</v>
      </c>
      <c r="E632" s="30">
        <v>52.4</v>
      </c>
      <c r="F632" s="30">
        <v>16.11</v>
      </c>
      <c r="G632" s="30" t="s">
        <v>14</v>
      </c>
      <c r="H632" s="30" t="s">
        <v>15</v>
      </c>
      <c r="I632" s="30" t="s">
        <v>24</v>
      </c>
      <c r="J632" s="30" t="s">
        <v>48</v>
      </c>
      <c r="K632" s="30" t="s">
        <v>49</v>
      </c>
      <c r="L632" s="30" t="s">
        <v>1328</v>
      </c>
      <c r="M632" s="30">
        <v>0.39</v>
      </c>
      <c r="N632" s="30" t="s">
        <v>8</v>
      </c>
      <c r="O632" s="30" t="s">
        <v>87</v>
      </c>
      <c r="P632" s="30" t="s">
        <v>373</v>
      </c>
      <c r="Q632" s="30" t="s">
        <v>1335</v>
      </c>
      <c r="R632" s="30">
        <v>7407</v>
      </c>
      <c r="S632" s="32">
        <v>42060</v>
      </c>
      <c r="T632" s="32">
        <v>42062</v>
      </c>
      <c r="U632" s="53">
        <v>776.77440000000001</v>
      </c>
      <c r="V632" s="30">
        <v>21</v>
      </c>
      <c r="W632" s="30">
        <v>1125.76</v>
      </c>
      <c r="X632" s="30">
        <v>87585</v>
      </c>
      <c r="Y632" s="30" t="s">
        <v>3218</v>
      </c>
      <c r="Z632" s="30">
        <v>1301.5510042247956</v>
      </c>
    </row>
    <row r="633" spans="1:26" x14ac:dyDescent="0.2">
      <c r="A633" s="30">
        <v>1202</v>
      </c>
      <c r="B633" s="30" t="s">
        <v>1336</v>
      </c>
      <c r="C633" s="30" t="s">
        <v>13</v>
      </c>
      <c r="D633" s="30">
        <v>0.05</v>
      </c>
      <c r="E633" s="30">
        <v>36.549999999999997</v>
      </c>
      <c r="F633" s="30">
        <v>13.89</v>
      </c>
      <c r="G633" s="30" t="s">
        <v>63</v>
      </c>
      <c r="H633" s="30" t="s">
        <v>15</v>
      </c>
      <c r="I633" s="30" t="s">
        <v>24</v>
      </c>
      <c r="J633" s="30" t="s">
        <v>25</v>
      </c>
      <c r="K633" s="30" t="s">
        <v>26</v>
      </c>
      <c r="L633" s="30" t="s">
        <v>1329</v>
      </c>
      <c r="M633" s="30">
        <v>0.41</v>
      </c>
      <c r="N633" s="30" t="s">
        <v>8</v>
      </c>
      <c r="O633" s="30" t="s">
        <v>87</v>
      </c>
      <c r="P633" s="30" t="s">
        <v>373</v>
      </c>
      <c r="Q633" s="30" t="s">
        <v>1337</v>
      </c>
      <c r="R633" s="30">
        <v>7079</v>
      </c>
      <c r="S633" s="32">
        <v>42060</v>
      </c>
      <c r="T633" s="32">
        <v>42061</v>
      </c>
      <c r="U633" s="53">
        <v>344.54399999999998</v>
      </c>
      <c r="V633" s="30">
        <v>21</v>
      </c>
      <c r="W633" s="30">
        <v>746.03</v>
      </c>
      <c r="X633" s="30">
        <v>87585</v>
      </c>
      <c r="Y633" s="30" t="s">
        <v>3218</v>
      </c>
      <c r="Z633" s="30">
        <v>682.32356879474094</v>
      </c>
    </row>
    <row r="634" spans="1:26" x14ac:dyDescent="0.2">
      <c r="A634" s="30">
        <v>2361</v>
      </c>
      <c r="B634" s="30" t="s">
        <v>1338</v>
      </c>
      <c r="C634" s="30" t="s">
        <v>13</v>
      </c>
      <c r="D634" s="30">
        <v>0.06</v>
      </c>
      <c r="E634" s="30">
        <v>8.33</v>
      </c>
      <c r="F634" s="30">
        <v>1.99</v>
      </c>
      <c r="G634" s="30" t="s">
        <v>14</v>
      </c>
      <c r="H634" s="30" t="s">
        <v>70</v>
      </c>
      <c r="I634" s="30" t="s">
        <v>16</v>
      </c>
      <c r="J634" s="30" t="s">
        <v>17</v>
      </c>
      <c r="K634" s="30" t="s">
        <v>18</v>
      </c>
      <c r="L634" s="30" t="s">
        <v>1150</v>
      </c>
      <c r="M634" s="30">
        <v>0.52</v>
      </c>
      <c r="N634" s="30" t="s">
        <v>8</v>
      </c>
      <c r="O634" s="30" t="s">
        <v>9</v>
      </c>
      <c r="P634" s="30" t="s">
        <v>99</v>
      </c>
      <c r="Q634" s="30" t="s">
        <v>1339</v>
      </c>
      <c r="R634" s="30">
        <v>32259</v>
      </c>
      <c r="S634" s="32">
        <v>42060</v>
      </c>
      <c r="T634" s="32">
        <v>42061</v>
      </c>
      <c r="U634" s="53">
        <v>-344.82</v>
      </c>
      <c r="V634" s="30">
        <v>1</v>
      </c>
      <c r="W634" s="30">
        <v>8.49</v>
      </c>
      <c r="X634" s="30">
        <v>88266</v>
      </c>
      <c r="Y634" s="30" t="s">
        <v>3215</v>
      </c>
      <c r="Z634" s="30">
        <v>-244.95585876652132</v>
      </c>
    </row>
    <row r="635" spans="1:26" x14ac:dyDescent="0.2">
      <c r="A635" s="30">
        <v>851</v>
      </c>
      <c r="B635" s="30" t="s">
        <v>1340</v>
      </c>
      <c r="C635" s="30" t="s">
        <v>23</v>
      </c>
      <c r="D635" s="30">
        <v>0.1</v>
      </c>
      <c r="E635" s="30">
        <v>50.98</v>
      </c>
      <c r="F635" s="30">
        <v>22.24</v>
      </c>
      <c r="G635" s="30" t="s">
        <v>14</v>
      </c>
      <c r="H635" s="30" t="s">
        <v>70</v>
      </c>
      <c r="I635" s="30" t="s">
        <v>4</v>
      </c>
      <c r="J635" s="30" t="s">
        <v>102</v>
      </c>
      <c r="K635" s="30" t="s">
        <v>40</v>
      </c>
      <c r="L635" s="30" t="s">
        <v>1341</v>
      </c>
      <c r="M635" s="30">
        <v>0.55000000000000004</v>
      </c>
      <c r="N635" s="30" t="s">
        <v>8</v>
      </c>
      <c r="O635" s="30" t="s">
        <v>35</v>
      </c>
      <c r="P635" s="30" t="s">
        <v>66</v>
      </c>
      <c r="Q635" s="30" t="s">
        <v>1342</v>
      </c>
      <c r="R635" s="30">
        <v>91745</v>
      </c>
      <c r="S635" s="32">
        <v>42060</v>
      </c>
      <c r="T635" s="32">
        <v>42062</v>
      </c>
      <c r="U635" s="53">
        <v>98.12</v>
      </c>
      <c r="V635" s="30">
        <v>6</v>
      </c>
      <c r="W635" s="30">
        <v>300.63</v>
      </c>
      <c r="X635" s="30">
        <v>88568</v>
      </c>
      <c r="Y635" s="30" t="s">
        <v>3217</v>
      </c>
      <c r="Z635" s="30">
        <v>982.71151716078839</v>
      </c>
    </row>
    <row r="636" spans="1:26" x14ac:dyDescent="0.2">
      <c r="A636" s="30">
        <v>2980</v>
      </c>
      <c r="B636" s="30" t="s">
        <v>797</v>
      </c>
      <c r="C636" s="30" t="s">
        <v>92</v>
      </c>
      <c r="D636" s="30">
        <v>7.0000000000000007E-2</v>
      </c>
      <c r="E636" s="30">
        <v>2.61</v>
      </c>
      <c r="F636" s="30">
        <v>0.5</v>
      </c>
      <c r="G636" s="30" t="s">
        <v>14</v>
      </c>
      <c r="H636" s="30" t="s">
        <v>70</v>
      </c>
      <c r="I636" s="30" t="s">
        <v>24</v>
      </c>
      <c r="J636" s="30" t="s">
        <v>128</v>
      </c>
      <c r="K636" s="30" t="s">
        <v>49</v>
      </c>
      <c r="L636" s="30" t="s">
        <v>1343</v>
      </c>
      <c r="M636" s="30">
        <v>0.39</v>
      </c>
      <c r="N636" s="30" t="s">
        <v>8</v>
      </c>
      <c r="O636" s="30" t="s">
        <v>87</v>
      </c>
      <c r="P636" s="30" t="s">
        <v>293</v>
      </c>
      <c r="Q636" s="30" t="s">
        <v>799</v>
      </c>
      <c r="R636" s="30">
        <v>44870</v>
      </c>
      <c r="S636" s="32">
        <v>42060</v>
      </c>
      <c r="T636" s="32">
        <v>42062</v>
      </c>
      <c r="U636" s="53">
        <v>10.798500000000001</v>
      </c>
      <c r="V636" s="30">
        <v>6</v>
      </c>
      <c r="W636" s="30">
        <v>15.65</v>
      </c>
      <c r="X636" s="30">
        <v>86547</v>
      </c>
      <c r="Y636" s="30" t="s">
        <v>3218</v>
      </c>
      <c r="Z636" s="30">
        <v>-39.308467608336926</v>
      </c>
    </row>
    <row r="637" spans="1:26" x14ac:dyDescent="0.2">
      <c r="A637" s="30">
        <v>868</v>
      </c>
      <c r="B637" s="30" t="s">
        <v>1344</v>
      </c>
      <c r="C637" s="30" t="s">
        <v>46</v>
      </c>
      <c r="D637" s="30">
        <v>0.04</v>
      </c>
      <c r="E637" s="30">
        <v>29.18</v>
      </c>
      <c r="F637" s="30">
        <v>8.5500000000000007</v>
      </c>
      <c r="G637" s="30" t="s">
        <v>63</v>
      </c>
      <c r="H637" s="30" t="s">
        <v>70</v>
      </c>
      <c r="I637" s="30" t="s">
        <v>4</v>
      </c>
      <c r="J637" s="30" t="s">
        <v>102</v>
      </c>
      <c r="K637" s="30" t="s">
        <v>49</v>
      </c>
      <c r="L637" s="30" t="s">
        <v>1345</v>
      </c>
      <c r="M637" s="30">
        <v>0.42</v>
      </c>
      <c r="N637" s="30" t="s">
        <v>8</v>
      </c>
      <c r="O637" s="30" t="s">
        <v>28</v>
      </c>
      <c r="P637" s="30" t="s">
        <v>60</v>
      </c>
      <c r="Q637" s="30" t="s">
        <v>1346</v>
      </c>
      <c r="R637" s="30">
        <v>55126</v>
      </c>
      <c r="S637" s="32">
        <v>42060</v>
      </c>
      <c r="T637" s="32">
        <v>42062</v>
      </c>
      <c r="U637" s="53">
        <v>201.7353</v>
      </c>
      <c r="V637" s="30">
        <v>10</v>
      </c>
      <c r="W637" s="30">
        <v>292.37</v>
      </c>
      <c r="X637" s="30">
        <v>91194</v>
      </c>
      <c r="Y637" s="30" t="s">
        <v>3216</v>
      </c>
      <c r="Z637" s="30">
        <v>612.77182123136458</v>
      </c>
    </row>
    <row r="638" spans="1:26" x14ac:dyDescent="0.2">
      <c r="A638" s="30">
        <v>868</v>
      </c>
      <c r="B638" s="30" t="s">
        <v>1344</v>
      </c>
      <c r="C638" s="30" t="s">
        <v>46</v>
      </c>
      <c r="D638" s="30">
        <v>0</v>
      </c>
      <c r="E638" s="30">
        <v>80.98</v>
      </c>
      <c r="F638" s="30">
        <v>35</v>
      </c>
      <c r="G638" s="30" t="s">
        <v>14</v>
      </c>
      <c r="H638" s="30" t="s">
        <v>70</v>
      </c>
      <c r="I638" s="30" t="s">
        <v>24</v>
      </c>
      <c r="J638" s="30" t="s">
        <v>54</v>
      </c>
      <c r="K638" s="30" t="s">
        <v>40</v>
      </c>
      <c r="L638" s="30" t="s">
        <v>683</v>
      </c>
      <c r="M638" s="30">
        <v>0.83</v>
      </c>
      <c r="N638" s="30" t="s">
        <v>8</v>
      </c>
      <c r="O638" s="30" t="s">
        <v>28</v>
      </c>
      <c r="P638" s="30" t="s">
        <v>60</v>
      </c>
      <c r="Q638" s="30" t="s">
        <v>1346</v>
      </c>
      <c r="R638" s="30">
        <v>55126</v>
      </c>
      <c r="S638" s="32">
        <v>42060</v>
      </c>
      <c r="T638" s="32">
        <v>42062</v>
      </c>
      <c r="U638" s="53">
        <v>-684.78</v>
      </c>
      <c r="V638" s="30">
        <v>8</v>
      </c>
      <c r="W638" s="30">
        <v>682.79</v>
      </c>
      <c r="X638" s="30">
        <v>91194</v>
      </c>
      <c r="Y638" s="30" t="s">
        <v>3216</v>
      </c>
      <c r="Z638" s="30">
        <v>1047.7513505714301</v>
      </c>
    </row>
    <row r="639" spans="1:26" x14ac:dyDescent="0.2">
      <c r="A639" s="30">
        <v>907</v>
      </c>
      <c r="B639" s="30" t="s">
        <v>1347</v>
      </c>
      <c r="C639" s="30" t="s">
        <v>1</v>
      </c>
      <c r="D639" s="30">
        <v>0.09</v>
      </c>
      <c r="E639" s="30">
        <v>35.99</v>
      </c>
      <c r="F639" s="30">
        <v>5.99</v>
      </c>
      <c r="G639" s="30" t="s">
        <v>14</v>
      </c>
      <c r="H639" s="30" t="s">
        <v>47</v>
      </c>
      <c r="I639" s="30" t="s">
        <v>16</v>
      </c>
      <c r="J639" s="30" t="s">
        <v>111</v>
      </c>
      <c r="K639" s="30" t="s">
        <v>26</v>
      </c>
      <c r="L639" s="30" t="s">
        <v>1348</v>
      </c>
      <c r="M639" s="30">
        <v>0.38</v>
      </c>
      <c r="N639" s="30" t="s">
        <v>8</v>
      </c>
      <c r="O639" s="30" t="s">
        <v>9</v>
      </c>
      <c r="P639" s="30" t="s">
        <v>364</v>
      </c>
      <c r="Q639" s="30" t="s">
        <v>442</v>
      </c>
      <c r="R639" s="30">
        <v>42420</v>
      </c>
      <c r="S639" s="32">
        <v>42061</v>
      </c>
      <c r="T639" s="32">
        <v>42062</v>
      </c>
      <c r="U639" s="53">
        <v>114.3165</v>
      </c>
      <c r="V639" s="30">
        <v>5</v>
      </c>
      <c r="W639" s="30">
        <v>151.6</v>
      </c>
      <c r="X639" s="30">
        <v>86459</v>
      </c>
      <c r="Y639" s="30" t="s">
        <v>3215</v>
      </c>
      <c r="Z639" s="30">
        <v>609.18063754822117</v>
      </c>
    </row>
    <row r="640" spans="1:26" x14ac:dyDescent="0.2">
      <c r="A640" s="30">
        <v>1639</v>
      </c>
      <c r="B640" s="30" t="s">
        <v>1349</v>
      </c>
      <c r="C640" s="30" t="s">
        <v>1</v>
      </c>
      <c r="D640" s="30">
        <v>0.08</v>
      </c>
      <c r="E640" s="30">
        <v>55.48</v>
      </c>
      <c r="F640" s="30">
        <v>6.79</v>
      </c>
      <c r="G640" s="30" t="s">
        <v>14</v>
      </c>
      <c r="H640" s="30" t="s">
        <v>47</v>
      </c>
      <c r="I640" s="30" t="s">
        <v>24</v>
      </c>
      <c r="J640" s="30" t="s">
        <v>64</v>
      </c>
      <c r="K640" s="30" t="s">
        <v>49</v>
      </c>
      <c r="L640" s="30" t="s">
        <v>1282</v>
      </c>
      <c r="M640" s="30">
        <v>0.37</v>
      </c>
      <c r="N640" s="30" t="s">
        <v>8</v>
      </c>
      <c r="O640" s="30" t="s">
        <v>87</v>
      </c>
      <c r="P640" s="30" t="s">
        <v>224</v>
      </c>
      <c r="Q640" s="30" t="s">
        <v>1350</v>
      </c>
      <c r="R640" s="30">
        <v>6901</v>
      </c>
      <c r="S640" s="32">
        <v>42061</v>
      </c>
      <c r="T640" s="32">
        <v>42063</v>
      </c>
      <c r="U640" s="53">
        <v>147.75659999999999</v>
      </c>
      <c r="V640" s="30">
        <v>4</v>
      </c>
      <c r="W640" s="30">
        <v>214.14</v>
      </c>
      <c r="X640" s="30">
        <v>89705</v>
      </c>
      <c r="Y640" s="30" t="s">
        <v>3218</v>
      </c>
      <c r="Z640" s="30">
        <v>724.89777902984395</v>
      </c>
    </row>
    <row r="641" spans="1:26" x14ac:dyDescent="0.2">
      <c r="A641" s="30">
        <v>2114</v>
      </c>
      <c r="B641" s="30" t="s">
        <v>1351</v>
      </c>
      <c r="C641" s="30" t="s">
        <v>1</v>
      </c>
      <c r="D641" s="30">
        <v>7.0000000000000007E-2</v>
      </c>
      <c r="E641" s="30">
        <v>226.67</v>
      </c>
      <c r="F641" s="30">
        <v>28.16</v>
      </c>
      <c r="G641" s="30" t="s">
        <v>2</v>
      </c>
      <c r="H641" s="30" t="s">
        <v>70</v>
      </c>
      <c r="I641" s="30" t="s">
        <v>4</v>
      </c>
      <c r="J641" s="30" t="s">
        <v>85</v>
      </c>
      <c r="K641" s="30" t="s">
        <v>33</v>
      </c>
      <c r="L641" s="30" t="s">
        <v>1352</v>
      </c>
      <c r="M641" s="30">
        <v>0.59</v>
      </c>
      <c r="N641" s="30" t="s">
        <v>8</v>
      </c>
      <c r="O641" s="30" t="s">
        <v>9</v>
      </c>
      <c r="P641" s="30" t="s">
        <v>218</v>
      </c>
      <c r="Q641" s="30" t="s">
        <v>1353</v>
      </c>
      <c r="R641" s="30">
        <v>23518</v>
      </c>
      <c r="S641" s="32">
        <v>42061</v>
      </c>
      <c r="T641" s="32">
        <v>42062</v>
      </c>
      <c r="U641" s="53">
        <v>53.114400000000003</v>
      </c>
      <c r="V641" s="30">
        <v>1</v>
      </c>
      <c r="W641" s="30">
        <v>255.83</v>
      </c>
      <c r="X641" s="30">
        <v>88405</v>
      </c>
      <c r="Y641" s="30" t="s">
        <v>3215</v>
      </c>
      <c r="Z641" s="30">
        <v>2110.4649765480526</v>
      </c>
    </row>
    <row r="642" spans="1:26" x14ac:dyDescent="0.2">
      <c r="A642" s="30">
        <v>2114</v>
      </c>
      <c r="B642" s="30" t="s">
        <v>1351</v>
      </c>
      <c r="C642" s="30" t="s">
        <v>1</v>
      </c>
      <c r="D642" s="30">
        <v>0.08</v>
      </c>
      <c r="E642" s="30">
        <v>20.98</v>
      </c>
      <c r="F642" s="30">
        <v>53.03</v>
      </c>
      <c r="G642" s="30" t="s">
        <v>2</v>
      </c>
      <c r="H642" s="30" t="s">
        <v>70</v>
      </c>
      <c r="I642" s="30" t="s">
        <v>24</v>
      </c>
      <c r="J642" s="30" t="s">
        <v>54</v>
      </c>
      <c r="K642" s="30" t="s">
        <v>33</v>
      </c>
      <c r="L642" s="30" t="s">
        <v>1066</v>
      </c>
      <c r="M642" s="30">
        <v>0.78</v>
      </c>
      <c r="N642" s="30" t="s">
        <v>8</v>
      </c>
      <c r="O642" s="30" t="s">
        <v>9</v>
      </c>
      <c r="P642" s="30" t="s">
        <v>218</v>
      </c>
      <c r="Q642" s="30" t="s">
        <v>1353</v>
      </c>
      <c r="R642" s="30">
        <v>23518</v>
      </c>
      <c r="S642" s="32">
        <v>42061</v>
      </c>
      <c r="T642" s="32">
        <v>42063</v>
      </c>
      <c r="U642" s="53">
        <v>8.7420000000000009</v>
      </c>
      <c r="V642" s="30">
        <v>20</v>
      </c>
      <c r="W642" s="30">
        <v>421.18</v>
      </c>
      <c r="X642" s="30">
        <v>88405</v>
      </c>
      <c r="Y642" s="30" t="s">
        <v>3215</v>
      </c>
      <c r="Z642" s="30">
        <v>2259.2706659135465</v>
      </c>
    </row>
    <row r="643" spans="1:26" x14ac:dyDescent="0.2">
      <c r="A643" s="30">
        <v>2979</v>
      </c>
      <c r="B643" s="30" t="s">
        <v>794</v>
      </c>
      <c r="C643" s="30" t="s">
        <v>1</v>
      </c>
      <c r="D643" s="30">
        <v>0.02</v>
      </c>
      <c r="E643" s="30">
        <v>5.34</v>
      </c>
      <c r="F643" s="30">
        <v>2.99</v>
      </c>
      <c r="G643" s="30" t="s">
        <v>14</v>
      </c>
      <c r="H643" s="30" t="s">
        <v>70</v>
      </c>
      <c r="I643" s="30" t="s">
        <v>24</v>
      </c>
      <c r="J643" s="30" t="s">
        <v>48</v>
      </c>
      <c r="K643" s="30" t="s">
        <v>49</v>
      </c>
      <c r="L643" s="30" t="s">
        <v>1354</v>
      </c>
      <c r="M643" s="30">
        <v>0.38</v>
      </c>
      <c r="N643" s="30" t="s">
        <v>8</v>
      </c>
      <c r="O643" s="30" t="s">
        <v>28</v>
      </c>
      <c r="P643" s="30" t="s">
        <v>541</v>
      </c>
      <c r="Q643" s="30" t="s">
        <v>796</v>
      </c>
      <c r="R643" s="30">
        <v>58601</v>
      </c>
      <c r="S643" s="32">
        <v>42061</v>
      </c>
      <c r="T643" s="32">
        <v>42063</v>
      </c>
      <c r="U643" s="53">
        <v>5.2954999999999997</v>
      </c>
      <c r="V643" s="30">
        <v>6</v>
      </c>
      <c r="W643" s="30">
        <v>34.729999999999997</v>
      </c>
      <c r="X643" s="30">
        <v>86545</v>
      </c>
      <c r="Y643" s="30" t="s">
        <v>3216</v>
      </c>
      <c r="Z643" s="30">
        <v>334.41006841444323</v>
      </c>
    </row>
    <row r="644" spans="1:26" x14ac:dyDescent="0.2">
      <c r="A644" s="30">
        <v>2979</v>
      </c>
      <c r="B644" s="30" t="s">
        <v>794</v>
      </c>
      <c r="C644" s="30" t="s">
        <v>1</v>
      </c>
      <c r="D644" s="30">
        <v>0.03</v>
      </c>
      <c r="E644" s="30">
        <v>40.98</v>
      </c>
      <c r="F644" s="30">
        <v>7.47</v>
      </c>
      <c r="G644" s="30" t="s">
        <v>14</v>
      </c>
      <c r="H644" s="30" t="s">
        <v>70</v>
      </c>
      <c r="I644" s="30" t="s">
        <v>24</v>
      </c>
      <c r="J644" s="30" t="s">
        <v>48</v>
      </c>
      <c r="K644" s="30" t="s">
        <v>49</v>
      </c>
      <c r="L644" s="30" t="s">
        <v>1355</v>
      </c>
      <c r="M644" s="30">
        <v>0.37</v>
      </c>
      <c r="N644" s="30" t="s">
        <v>8</v>
      </c>
      <c r="O644" s="30" t="s">
        <v>28</v>
      </c>
      <c r="P644" s="30" t="s">
        <v>541</v>
      </c>
      <c r="Q644" s="30" t="s">
        <v>796</v>
      </c>
      <c r="R644" s="30">
        <v>58601</v>
      </c>
      <c r="S644" s="32">
        <v>42061</v>
      </c>
      <c r="T644" s="32">
        <v>42062</v>
      </c>
      <c r="U644" s="53">
        <v>170.79570000000001</v>
      </c>
      <c r="V644" s="30">
        <v>6</v>
      </c>
      <c r="W644" s="30">
        <v>247.53</v>
      </c>
      <c r="X644" s="30">
        <v>86545</v>
      </c>
      <c r="Y644" s="30" t="s">
        <v>3216</v>
      </c>
      <c r="Z644" s="30">
        <v>724.45694686104628</v>
      </c>
    </row>
    <row r="645" spans="1:26" x14ac:dyDescent="0.2">
      <c r="A645" s="30">
        <v>573</v>
      </c>
      <c r="B645" s="30" t="s">
        <v>1356</v>
      </c>
      <c r="C645" s="30" t="s">
        <v>13</v>
      </c>
      <c r="D645" s="30">
        <v>0.08</v>
      </c>
      <c r="E645" s="30">
        <v>415.88</v>
      </c>
      <c r="F645" s="30">
        <v>11.37</v>
      </c>
      <c r="G645" s="30" t="s">
        <v>14</v>
      </c>
      <c r="H645" s="30" t="s">
        <v>70</v>
      </c>
      <c r="I645" s="30" t="s">
        <v>24</v>
      </c>
      <c r="J645" s="30" t="s">
        <v>54</v>
      </c>
      <c r="K645" s="30" t="s">
        <v>49</v>
      </c>
      <c r="L645" s="30" t="s">
        <v>1357</v>
      </c>
      <c r="M645" s="30">
        <v>0.56999999999999995</v>
      </c>
      <c r="N645" s="30" t="s">
        <v>8</v>
      </c>
      <c r="O645" s="30" t="s">
        <v>28</v>
      </c>
      <c r="P645" s="30" t="s">
        <v>79</v>
      </c>
      <c r="Q645" s="30" t="s">
        <v>1358</v>
      </c>
      <c r="R645" s="30">
        <v>61554</v>
      </c>
      <c r="S645" s="32">
        <v>42061</v>
      </c>
      <c r="T645" s="32">
        <v>42062</v>
      </c>
      <c r="U645" s="53">
        <v>-269.08440000000002</v>
      </c>
      <c r="V645" s="30">
        <v>1</v>
      </c>
      <c r="W645" s="30">
        <v>405.57</v>
      </c>
      <c r="X645" s="30">
        <v>86556</v>
      </c>
      <c r="Y645" s="30" t="s">
        <v>3216</v>
      </c>
      <c r="Z645" s="30">
        <v>1397.1245309832502</v>
      </c>
    </row>
    <row r="646" spans="1:26" x14ac:dyDescent="0.2">
      <c r="A646" s="30">
        <v>1665</v>
      </c>
      <c r="B646" s="30" t="s">
        <v>1359</v>
      </c>
      <c r="C646" s="30" t="s">
        <v>13</v>
      </c>
      <c r="D646" s="30">
        <v>0.1</v>
      </c>
      <c r="E646" s="30">
        <v>3.6</v>
      </c>
      <c r="F646" s="30">
        <v>2.2000000000000002</v>
      </c>
      <c r="G646" s="30" t="s">
        <v>14</v>
      </c>
      <c r="H646" s="30" t="s">
        <v>15</v>
      </c>
      <c r="I646" s="30" t="s">
        <v>24</v>
      </c>
      <c r="J646" s="30" t="s">
        <v>64</v>
      </c>
      <c r="K646" s="30" t="s">
        <v>26</v>
      </c>
      <c r="L646" s="30" t="s">
        <v>1360</v>
      </c>
      <c r="M646" s="30">
        <v>0.39</v>
      </c>
      <c r="N646" s="30" t="s">
        <v>8</v>
      </c>
      <c r="O646" s="30" t="s">
        <v>35</v>
      </c>
      <c r="P646" s="30" t="s">
        <v>66</v>
      </c>
      <c r="Q646" s="30" t="s">
        <v>1361</v>
      </c>
      <c r="R646" s="30">
        <v>92653</v>
      </c>
      <c r="S646" s="32">
        <v>42061</v>
      </c>
      <c r="T646" s="32">
        <v>42062</v>
      </c>
      <c r="U646" s="53">
        <v>-8.2799999999999994</v>
      </c>
      <c r="V646" s="30">
        <v>2</v>
      </c>
      <c r="W646" s="30">
        <v>6.97</v>
      </c>
      <c r="X646" s="30">
        <v>90678</v>
      </c>
      <c r="Y646" s="30" t="s">
        <v>3217</v>
      </c>
      <c r="Z646" s="30">
        <v>-72.769099527465954</v>
      </c>
    </row>
    <row r="647" spans="1:26" x14ac:dyDescent="0.2">
      <c r="A647" s="30">
        <v>865</v>
      </c>
      <c r="B647" s="30" t="s">
        <v>1362</v>
      </c>
      <c r="C647" s="30" t="s">
        <v>23</v>
      </c>
      <c r="D647" s="30">
        <v>0.04</v>
      </c>
      <c r="E647" s="30">
        <v>6.48</v>
      </c>
      <c r="F647" s="30">
        <v>5.16</v>
      </c>
      <c r="G647" s="30" t="s">
        <v>63</v>
      </c>
      <c r="H647" s="30" t="s">
        <v>70</v>
      </c>
      <c r="I647" s="30" t="s">
        <v>24</v>
      </c>
      <c r="J647" s="30" t="s">
        <v>64</v>
      </c>
      <c r="K647" s="30" t="s">
        <v>49</v>
      </c>
      <c r="L647" s="30" t="s">
        <v>1363</v>
      </c>
      <c r="M647" s="30">
        <v>0.37</v>
      </c>
      <c r="N647" s="30" t="s">
        <v>8</v>
      </c>
      <c r="O647" s="30" t="s">
        <v>28</v>
      </c>
      <c r="P647" s="30" t="s">
        <v>29</v>
      </c>
      <c r="Q647" s="30" t="s">
        <v>1018</v>
      </c>
      <c r="R647" s="30">
        <v>46312</v>
      </c>
      <c r="S647" s="32">
        <v>42061</v>
      </c>
      <c r="T647" s="32">
        <v>42065</v>
      </c>
      <c r="U647" s="53">
        <v>-11.1332</v>
      </c>
      <c r="V647" s="30">
        <v>12</v>
      </c>
      <c r="W647" s="30">
        <v>86.79</v>
      </c>
      <c r="X647" s="30">
        <v>90675</v>
      </c>
      <c r="Y647" s="30" t="s">
        <v>3216</v>
      </c>
      <c r="Z647" s="30">
        <v>67.148455093499962</v>
      </c>
    </row>
    <row r="648" spans="1:26" x14ac:dyDescent="0.2">
      <c r="A648" s="30">
        <v>621</v>
      </c>
      <c r="B648" s="30" t="s">
        <v>1364</v>
      </c>
      <c r="C648" s="30" t="s">
        <v>92</v>
      </c>
      <c r="D648" s="30">
        <v>0.1</v>
      </c>
      <c r="E648" s="30">
        <v>6.88</v>
      </c>
      <c r="F648" s="30">
        <v>2</v>
      </c>
      <c r="G648" s="30" t="s">
        <v>14</v>
      </c>
      <c r="H648" s="30" t="s">
        <v>47</v>
      </c>
      <c r="I648" s="30" t="s">
        <v>24</v>
      </c>
      <c r="J648" s="30" t="s">
        <v>64</v>
      </c>
      <c r="K648" s="30" t="s">
        <v>26</v>
      </c>
      <c r="L648" s="30" t="s">
        <v>828</v>
      </c>
      <c r="M648" s="30">
        <v>0.39</v>
      </c>
      <c r="N648" s="30" t="s">
        <v>8</v>
      </c>
      <c r="O648" s="30" t="s">
        <v>87</v>
      </c>
      <c r="P648" s="30" t="s">
        <v>224</v>
      </c>
      <c r="Q648" s="30" t="s">
        <v>1365</v>
      </c>
      <c r="R648" s="30">
        <v>6111</v>
      </c>
      <c r="S648" s="32">
        <v>42061</v>
      </c>
      <c r="T648" s="32">
        <v>42062</v>
      </c>
      <c r="U648" s="53">
        <v>18.420000000000002</v>
      </c>
      <c r="V648" s="30">
        <v>5</v>
      </c>
      <c r="W648" s="30">
        <v>31.46</v>
      </c>
      <c r="X648" s="30">
        <v>91432</v>
      </c>
      <c r="Y648" s="30" t="s">
        <v>3218</v>
      </c>
      <c r="Z648" s="30">
        <v>33.947771676963683</v>
      </c>
    </row>
    <row r="649" spans="1:26" x14ac:dyDescent="0.2">
      <c r="A649" s="30">
        <v>622</v>
      </c>
      <c r="B649" s="30" t="s">
        <v>1366</v>
      </c>
      <c r="C649" s="30" t="s">
        <v>92</v>
      </c>
      <c r="D649" s="30">
        <v>0.06</v>
      </c>
      <c r="E649" s="30">
        <v>195.99</v>
      </c>
      <c r="F649" s="30">
        <v>8.99</v>
      </c>
      <c r="G649" s="30" t="s">
        <v>14</v>
      </c>
      <c r="H649" s="30" t="s">
        <v>47</v>
      </c>
      <c r="I649" s="30" t="s">
        <v>16</v>
      </c>
      <c r="J649" s="30" t="s">
        <v>111</v>
      </c>
      <c r="K649" s="30" t="s">
        <v>49</v>
      </c>
      <c r="L649" s="30" t="s">
        <v>1319</v>
      </c>
      <c r="M649" s="30">
        <v>0.6</v>
      </c>
      <c r="N649" s="30" t="s">
        <v>8</v>
      </c>
      <c r="O649" s="30" t="s">
        <v>87</v>
      </c>
      <c r="P649" s="30" t="s">
        <v>307</v>
      </c>
      <c r="Q649" s="30" t="s">
        <v>1180</v>
      </c>
      <c r="R649" s="30">
        <v>4210</v>
      </c>
      <c r="S649" s="32">
        <v>42061</v>
      </c>
      <c r="T649" s="32">
        <v>42063</v>
      </c>
      <c r="U649" s="53">
        <v>349.47</v>
      </c>
      <c r="V649" s="30">
        <v>6</v>
      </c>
      <c r="W649" s="30">
        <v>948.97</v>
      </c>
      <c r="X649" s="30">
        <v>91432</v>
      </c>
      <c r="Y649" s="30" t="s">
        <v>3218</v>
      </c>
      <c r="Z649" s="30">
        <v>1359.6475144838423</v>
      </c>
    </row>
    <row r="650" spans="1:26" x14ac:dyDescent="0.2">
      <c r="A650" s="30">
        <v>3063</v>
      </c>
      <c r="B650" s="30" t="s">
        <v>1367</v>
      </c>
      <c r="C650" s="30" t="s">
        <v>92</v>
      </c>
      <c r="D650" s="30">
        <v>7.0000000000000007E-2</v>
      </c>
      <c r="E650" s="30">
        <v>8.33</v>
      </c>
      <c r="F650" s="30">
        <v>1.99</v>
      </c>
      <c r="G650" s="30" t="s">
        <v>14</v>
      </c>
      <c r="H650" s="30" t="s">
        <v>15</v>
      </c>
      <c r="I650" s="30" t="s">
        <v>16</v>
      </c>
      <c r="J650" s="30" t="s">
        <v>17</v>
      </c>
      <c r="K650" s="30" t="s">
        <v>18</v>
      </c>
      <c r="L650" s="30" t="s">
        <v>1150</v>
      </c>
      <c r="M650" s="30">
        <v>0.52</v>
      </c>
      <c r="N650" s="30" t="s">
        <v>8</v>
      </c>
      <c r="O650" s="30" t="s">
        <v>35</v>
      </c>
      <c r="P650" s="30" t="s">
        <v>42</v>
      </c>
      <c r="Q650" s="30" t="s">
        <v>1368</v>
      </c>
      <c r="R650" s="30">
        <v>98034</v>
      </c>
      <c r="S650" s="32">
        <v>42061</v>
      </c>
      <c r="T650" s="32">
        <v>42063</v>
      </c>
      <c r="U650" s="53">
        <v>11.95</v>
      </c>
      <c r="V650" s="30">
        <v>6</v>
      </c>
      <c r="W650" s="30">
        <v>50.28</v>
      </c>
      <c r="X650" s="30">
        <v>88447</v>
      </c>
      <c r="Y650" s="30" t="s">
        <v>3217</v>
      </c>
      <c r="Z650" s="30">
        <v>100.09324834848698</v>
      </c>
    </row>
    <row r="651" spans="1:26" x14ac:dyDescent="0.2">
      <c r="A651" s="30">
        <v>3063</v>
      </c>
      <c r="B651" s="30" t="s">
        <v>1367</v>
      </c>
      <c r="C651" s="30" t="s">
        <v>92</v>
      </c>
      <c r="D651" s="30">
        <v>0.03</v>
      </c>
      <c r="E651" s="30">
        <v>499.99</v>
      </c>
      <c r="F651" s="30">
        <v>24.49</v>
      </c>
      <c r="G651" s="30" t="s">
        <v>14</v>
      </c>
      <c r="H651" s="30" t="s">
        <v>15</v>
      </c>
      <c r="I651" s="30" t="s">
        <v>16</v>
      </c>
      <c r="J651" s="30" t="s">
        <v>39</v>
      </c>
      <c r="K651" s="30" t="s">
        <v>40</v>
      </c>
      <c r="L651" s="30" t="s">
        <v>1369</v>
      </c>
      <c r="M651" s="30">
        <v>0.36</v>
      </c>
      <c r="N651" s="30" t="s">
        <v>8</v>
      </c>
      <c r="O651" s="30" t="s">
        <v>35</v>
      </c>
      <c r="P651" s="30" t="s">
        <v>42</v>
      </c>
      <c r="Q651" s="30" t="s">
        <v>1368</v>
      </c>
      <c r="R651" s="30">
        <v>98034</v>
      </c>
      <c r="S651" s="32">
        <v>42061</v>
      </c>
      <c r="T651" s="32">
        <v>42062</v>
      </c>
      <c r="U651" s="53">
        <v>1773.6105</v>
      </c>
      <c r="V651" s="30">
        <v>5</v>
      </c>
      <c r="W651" s="30">
        <v>2570.4499999999998</v>
      </c>
      <c r="X651" s="30">
        <v>88447</v>
      </c>
      <c r="Y651" s="30" t="s">
        <v>3217</v>
      </c>
      <c r="Z651" s="30">
        <v>3959.8654317679316</v>
      </c>
    </row>
    <row r="652" spans="1:26" x14ac:dyDescent="0.2">
      <c r="A652" s="30">
        <v>1916</v>
      </c>
      <c r="B652" s="30" t="s">
        <v>1370</v>
      </c>
      <c r="C652" s="30" t="s">
        <v>1</v>
      </c>
      <c r="D652" s="30">
        <v>0.03</v>
      </c>
      <c r="E652" s="30">
        <v>11.99</v>
      </c>
      <c r="F652" s="30">
        <v>5.99</v>
      </c>
      <c r="G652" s="30" t="s">
        <v>14</v>
      </c>
      <c r="H652" s="30" t="s">
        <v>47</v>
      </c>
      <c r="I652" s="30" t="s">
        <v>16</v>
      </c>
      <c r="J652" s="30" t="s">
        <v>32</v>
      </c>
      <c r="K652" s="30" t="s">
        <v>120</v>
      </c>
      <c r="L652" s="30" t="s">
        <v>1371</v>
      </c>
      <c r="M652" s="30">
        <v>0.36</v>
      </c>
      <c r="N652" s="30" t="s">
        <v>8</v>
      </c>
      <c r="O652" s="30" t="s">
        <v>9</v>
      </c>
      <c r="P652" s="30" t="s">
        <v>20</v>
      </c>
      <c r="Q652" s="30" t="s">
        <v>1372</v>
      </c>
      <c r="R652" s="30">
        <v>72209</v>
      </c>
      <c r="S652" s="32">
        <v>42062</v>
      </c>
      <c r="T652" s="32">
        <v>42063</v>
      </c>
      <c r="U652" s="53">
        <v>-216.02979999999999</v>
      </c>
      <c r="V652" s="30">
        <v>7</v>
      </c>
      <c r="W652" s="30">
        <v>83.72</v>
      </c>
      <c r="X652" s="30">
        <v>85893</v>
      </c>
      <c r="Y652" s="30" t="s">
        <v>3215</v>
      </c>
      <c r="Z652" s="30">
        <v>218.72797185930361</v>
      </c>
    </row>
    <row r="653" spans="1:26" x14ac:dyDescent="0.2">
      <c r="A653" s="30">
        <v>1005</v>
      </c>
      <c r="B653" s="30" t="s">
        <v>1373</v>
      </c>
      <c r="C653" s="30" t="s">
        <v>13</v>
      </c>
      <c r="D653" s="30">
        <v>0.02</v>
      </c>
      <c r="E653" s="30">
        <v>40.99</v>
      </c>
      <c r="F653" s="30">
        <v>17.48</v>
      </c>
      <c r="G653" s="30" t="s">
        <v>14</v>
      </c>
      <c r="H653" s="30" t="s">
        <v>3</v>
      </c>
      <c r="I653" s="30" t="s">
        <v>24</v>
      </c>
      <c r="J653" s="30" t="s">
        <v>64</v>
      </c>
      <c r="K653" s="30" t="s">
        <v>49</v>
      </c>
      <c r="L653" s="30" t="s">
        <v>1374</v>
      </c>
      <c r="M653" s="30">
        <v>0.36</v>
      </c>
      <c r="N653" s="30" t="s">
        <v>8</v>
      </c>
      <c r="O653" s="30" t="s">
        <v>28</v>
      </c>
      <c r="P653" s="30" t="s">
        <v>79</v>
      </c>
      <c r="Q653" s="30" t="s">
        <v>1375</v>
      </c>
      <c r="R653" s="30">
        <v>60089</v>
      </c>
      <c r="S653" s="32">
        <v>42062</v>
      </c>
      <c r="T653" s="32">
        <v>42063</v>
      </c>
      <c r="U653" s="53">
        <v>551.09280000000001</v>
      </c>
      <c r="V653" s="30">
        <v>23</v>
      </c>
      <c r="W653" s="30">
        <v>950.43</v>
      </c>
      <c r="X653" s="30">
        <v>90044</v>
      </c>
      <c r="Y653" s="30" t="s">
        <v>3216</v>
      </c>
      <c r="Z653" s="30">
        <v>1087.352405725323</v>
      </c>
    </row>
    <row r="654" spans="1:26" x14ac:dyDescent="0.2">
      <c r="A654" s="30">
        <v>1044</v>
      </c>
      <c r="B654" s="30" t="s">
        <v>1376</v>
      </c>
      <c r="C654" s="30" t="s">
        <v>13</v>
      </c>
      <c r="D654" s="30">
        <v>0</v>
      </c>
      <c r="E654" s="30">
        <v>6.68</v>
      </c>
      <c r="F654" s="30">
        <v>5.66</v>
      </c>
      <c r="G654" s="30" t="s">
        <v>14</v>
      </c>
      <c r="H654" s="30" t="s">
        <v>47</v>
      </c>
      <c r="I654" s="30" t="s">
        <v>24</v>
      </c>
      <c r="J654" s="30" t="s">
        <v>64</v>
      </c>
      <c r="K654" s="30" t="s">
        <v>49</v>
      </c>
      <c r="L654" s="30" t="s">
        <v>1026</v>
      </c>
      <c r="M654" s="30">
        <v>0.37</v>
      </c>
      <c r="N654" s="30" t="s">
        <v>8</v>
      </c>
      <c r="O654" s="30" t="s">
        <v>35</v>
      </c>
      <c r="P654" s="30" t="s">
        <v>66</v>
      </c>
      <c r="Q654" s="30" t="s">
        <v>76</v>
      </c>
      <c r="R654" s="30">
        <v>90004</v>
      </c>
      <c r="S654" s="32">
        <v>42062</v>
      </c>
      <c r="T654" s="32">
        <v>42063</v>
      </c>
      <c r="U654" s="53">
        <v>-76.94</v>
      </c>
      <c r="V654" s="30">
        <v>90</v>
      </c>
      <c r="W654" s="30">
        <v>617.4</v>
      </c>
      <c r="X654" s="30">
        <v>47813</v>
      </c>
      <c r="Y654" s="30" t="s">
        <v>3217</v>
      </c>
      <c r="Z654" s="30">
        <v>71.038680332503958</v>
      </c>
    </row>
    <row r="655" spans="1:26" x14ac:dyDescent="0.2">
      <c r="A655" s="30">
        <v>1047</v>
      </c>
      <c r="B655" s="30" t="s">
        <v>1377</v>
      </c>
      <c r="C655" s="30" t="s">
        <v>13</v>
      </c>
      <c r="D655" s="30">
        <v>0</v>
      </c>
      <c r="E655" s="30">
        <v>6.68</v>
      </c>
      <c r="F655" s="30">
        <v>5.66</v>
      </c>
      <c r="G655" s="30" t="s">
        <v>14</v>
      </c>
      <c r="H655" s="30" t="s">
        <v>47</v>
      </c>
      <c r="I655" s="30" t="s">
        <v>24</v>
      </c>
      <c r="J655" s="30" t="s">
        <v>64</v>
      </c>
      <c r="K655" s="30" t="s">
        <v>49</v>
      </c>
      <c r="L655" s="30" t="s">
        <v>1026</v>
      </c>
      <c r="M655" s="30">
        <v>0.37</v>
      </c>
      <c r="N655" s="30" t="s">
        <v>8</v>
      </c>
      <c r="O655" s="30" t="s">
        <v>87</v>
      </c>
      <c r="P655" s="30" t="s">
        <v>379</v>
      </c>
      <c r="Q655" s="30" t="s">
        <v>764</v>
      </c>
      <c r="R655" s="30">
        <v>2109</v>
      </c>
      <c r="S655" s="32">
        <v>42062</v>
      </c>
      <c r="T655" s="32">
        <v>42063</v>
      </c>
      <c r="U655" s="53">
        <v>-40.008800000000001</v>
      </c>
      <c r="V655" s="30">
        <v>23</v>
      </c>
      <c r="W655" s="30">
        <v>157.78</v>
      </c>
      <c r="X655" s="30">
        <v>89389</v>
      </c>
      <c r="Y655" s="30" t="s">
        <v>3218</v>
      </c>
      <c r="Z655" s="30">
        <v>108.85717909095149</v>
      </c>
    </row>
    <row r="656" spans="1:26" x14ac:dyDescent="0.2">
      <c r="A656" s="30">
        <v>751</v>
      </c>
      <c r="B656" s="30" t="s">
        <v>1378</v>
      </c>
      <c r="C656" s="30" t="s">
        <v>23</v>
      </c>
      <c r="D656" s="30">
        <v>0.06</v>
      </c>
      <c r="E656" s="30">
        <v>130.97999999999999</v>
      </c>
      <c r="F656" s="30">
        <v>54.74</v>
      </c>
      <c r="G656" s="30" t="s">
        <v>2</v>
      </c>
      <c r="H656" s="30" t="s">
        <v>70</v>
      </c>
      <c r="I656" s="30" t="s">
        <v>4</v>
      </c>
      <c r="J656" s="30" t="s">
        <v>93</v>
      </c>
      <c r="K656" s="30" t="s">
        <v>6</v>
      </c>
      <c r="L656" s="30" t="s">
        <v>1379</v>
      </c>
      <c r="M656" s="30">
        <v>0.69</v>
      </c>
      <c r="N656" s="30" t="s">
        <v>8</v>
      </c>
      <c r="O656" s="30" t="s">
        <v>9</v>
      </c>
      <c r="P656" s="30" t="s">
        <v>364</v>
      </c>
      <c r="Q656" s="30" t="s">
        <v>1380</v>
      </c>
      <c r="R656" s="30">
        <v>40324</v>
      </c>
      <c r="S656" s="32">
        <v>42062</v>
      </c>
      <c r="T656" s="32">
        <v>42069</v>
      </c>
      <c r="U656" s="53">
        <v>14.76</v>
      </c>
      <c r="V656" s="30">
        <v>3</v>
      </c>
      <c r="W656" s="30">
        <v>411.64</v>
      </c>
      <c r="X656" s="30">
        <v>91201</v>
      </c>
      <c r="Y656" s="30" t="s">
        <v>3215</v>
      </c>
      <c r="Z656" s="30">
        <v>2385.5131807065227</v>
      </c>
    </row>
    <row r="657" spans="1:26" x14ac:dyDescent="0.2">
      <c r="A657" s="30">
        <v>1754</v>
      </c>
      <c r="B657" s="30" t="s">
        <v>1381</v>
      </c>
      <c r="C657" s="30" t="s">
        <v>23</v>
      </c>
      <c r="D657" s="30">
        <v>0.04</v>
      </c>
      <c r="E657" s="30">
        <v>8.5</v>
      </c>
      <c r="F657" s="30">
        <v>1.99</v>
      </c>
      <c r="G657" s="30" t="s">
        <v>14</v>
      </c>
      <c r="H657" s="30" t="s">
        <v>15</v>
      </c>
      <c r="I657" s="30" t="s">
        <v>16</v>
      </c>
      <c r="J657" s="30" t="s">
        <v>17</v>
      </c>
      <c r="K657" s="30" t="s">
        <v>18</v>
      </c>
      <c r="L657" s="30" t="s">
        <v>1382</v>
      </c>
      <c r="M657" s="30">
        <v>0.49</v>
      </c>
      <c r="N657" s="30" t="s">
        <v>8</v>
      </c>
      <c r="O657" s="30" t="s">
        <v>35</v>
      </c>
      <c r="P657" s="30" t="s">
        <v>66</v>
      </c>
      <c r="Q657" s="30" t="s">
        <v>1383</v>
      </c>
      <c r="R657" s="30">
        <v>90503</v>
      </c>
      <c r="S657" s="32">
        <v>42062</v>
      </c>
      <c r="T657" s="32">
        <v>42063</v>
      </c>
      <c r="U657" s="53">
        <v>43.275199999999998</v>
      </c>
      <c r="V657" s="30">
        <v>14</v>
      </c>
      <c r="W657" s="30">
        <v>118.57</v>
      </c>
      <c r="X657" s="30">
        <v>90178</v>
      </c>
      <c r="Y657" s="30" t="s">
        <v>3217</v>
      </c>
      <c r="Z657" s="30">
        <v>194.59855590817384</v>
      </c>
    </row>
    <row r="658" spans="1:26" x14ac:dyDescent="0.2">
      <c r="A658" s="30">
        <v>1754</v>
      </c>
      <c r="B658" s="30" t="s">
        <v>1381</v>
      </c>
      <c r="C658" s="30" t="s">
        <v>23</v>
      </c>
      <c r="D658" s="30">
        <v>0.1</v>
      </c>
      <c r="E658" s="30">
        <v>15.99</v>
      </c>
      <c r="F658" s="30">
        <v>9.4</v>
      </c>
      <c r="G658" s="30" t="s">
        <v>14</v>
      </c>
      <c r="H658" s="30" t="s">
        <v>15</v>
      </c>
      <c r="I658" s="30" t="s">
        <v>16</v>
      </c>
      <c r="J658" s="30" t="s">
        <v>32</v>
      </c>
      <c r="K658" s="30" t="s">
        <v>49</v>
      </c>
      <c r="L658" s="30" t="s">
        <v>604</v>
      </c>
      <c r="M658" s="30">
        <v>0.49</v>
      </c>
      <c r="N658" s="30" t="s">
        <v>8</v>
      </c>
      <c r="O658" s="30" t="s">
        <v>35</v>
      </c>
      <c r="P658" s="30" t="s">
        <v>66</v>
      </c>
      <c r="Q658" s="30" t="s">
        <v>1383</v>
      </c>
      <c r="R658" s="30">
        <v>90503</v>
      </c>
      <c r="S658" s="32">
        <v>42062</v>
      </c>
      <c r="T658" s="32">
        <v>42062</v>
      </c>
      <c r="U658" s="53">
        <v>-36.214619999999996</v>
      </c>
      <c r="V658" s="30">
        <v>5</v>
      </c>
      <c r="W658" s="30">
        <v>79.47</v>
      </c>
      <c r="X658" s="30">
        <v>90178</v>
      </c>
      <c r="Y658" s="30" t="s">
        <v>3217</v>
      </c>
      <c r="Z658" s="30">
        <v>301.82363338042609</v>
      </c>
    </row>
    <row r="659" spans="1:26" x14ac:dyDescent="0.2">
      <c r="A659" s="30">
        <v>1754</v>
      </c>
      <c r="B659" s="30" t="s">
        <v>1381</v>
      </c>
      <c r="C659" s="30" t="s">
        <v>23</v>
      </c>
      <c r="D659" s="30">
        <v>0.09</v>
      </c>
      <c r="E659" s="30">
        <v>95.99</v>
      </c>
      <c r="F659" s="30">
        <v>8.99</v>
      </c>
      <c r="G659" s="30" t="s">
        <v>14</v>
      </c>
      <c r="H659" s="30" t="s">
        <v>15</v>
      </c>
      <c r="I659" s="30" t="s">
        <v>16</v>
      </c>
      <c r="J659" s="30" t="s">
        <v>111</v>
      </c>
      <c r="K659" s="30" t="s">
        <v>49</v>
      </c>
      <c r="L659" s="30" t="s">
        <v>1384</v>
      </c>
      <c r="M659" s="30">
        <v>0.56999999999999995</v>
      </c>
      <c r="N659" s="30" t="s">
        <v>8</v>
      </c>
      <c r="O659" s="30" t="s">
        <v>35</v>
      </c>
      <c r="P659" s="30" t="s">
        <v>66</v>
      </c>
      <c r="Q659" s="30" t="s">
        <v>1383</v>
      </c>
      <c r="R659" s="30">
        <v>90503</v>
      </c>
      <c r="S659" s="32">
        <v>42062</v>
      </c>
      <c r="T659" s="32">
        <v>42066</v>
      </c>
      <c r="U659" s="53">
        <v>7.0329600000000001</v>
      </c>
      <c r="V659" s="30">
        <v>8</v>
      </c>
      <c r="W659" s="30">
        <v>627.28</v>
      </c>
      <c r="X659" s="30">
        <v>90178</v>
      </c>
      <c r="Y659" s="30" t="s">
        <v>3217</v>
      </c>
      <c r="Z659" s="30">
        <v>658.53528237382875</v>
      </c>
    </row>
    <row r="660" spans="1:26" x14ac:dyDescent="0.2">
      <c r="A660" s="30">
        <v>2466</v>
      </c>
      <c r="B660" s="30" t="s">
        <v>1385</v>
      </c>
      <c r="C660" s="30" t="s">
        <v>92</v>
      </c>
      <c r="D660" s="30">
        <v>0.04</v>
      </c>
      <c r="E660" s="30">
        <v>2.08</v>
      </c>
      <c r="F660" s="30">
        <v>1.49</v>
      </c>
      <c r="G660" s="30" t="s">
        <v>14</v>
      </c>
      <c r="H660" s="30" t="s">
        <v>70</v>
      </c>
      <c r="I660" s="30" t="s">
        <v>24</v>
      </c>
      <c r="J660" s="30" t="s">
        <v>48</v>
      </c>
      <c r="K660" s="30" t="s">
        <v>49</v>
      </c>
      <c r="L660" s="30" t="s">
        <v>1386</v>
      </c>
      <c r="M660" s="30">
        <v>0.36</v>
      </c>
      <c r="N660" s="30" t="s">
        <v>8</v>
      </c>
      <c r="O660" s="30" t="s">
        <v>28</v>
      </c>
      <c r="P660" s="30" t="s">
        <v>265</v>
      </c>
      <c r="Q660" s="30" t="s">
        <v>1387</v>
      </c>
      <c r="R660" s="30">
        <v>49783</v>
      </c>
      <c r="S660" s="32">
        <v>42062</v>
      </c>
      <c r="T660" s="32">
        <v>42063</v>
      </c>
      <c r="U660" s="53">
        <v>-3.71956</v>
      </c>
      <c r="V660" s="30">
        <v>7</v>
      </c>
      <c r="W660" s="30">
        <v>14.77</v>
      </c>
      <c r="X660" s="30">
        <v>88136</v>
      </c>
      <c r="Y660" s="30" t="s">
        <v>3216</v>
      </c>
      <c r="Z660" s="30">
        <v>-33.583314619408313</v>
      </c>
    </row>
    <row r="661" spans="1:26" x14ac:dyDescent="0.2">
      <c r="A661" s="30">
        <v>2466</v>
      </c>
      <c r="B661" s="30" t="s">
        <v>1385</v>
      </c>
      <c r="C661" s="30" t="s">
        <v>92</v>
      </c>
      <c r="D661" s="30">
        <v>0.02</v>
      </c>
      <c r="E661" s="30">
        <v>53.98</v>
      </c>
      <c r="F661" s="30">
        <v>5.5</v>
      </c>
      <c r="G661" s="30" t="s">
        <v>63</v>
      </c>
      <c r="H661" s="30" t="s">
        <v>70</v>
      </c>
      <c r="I661" s="30" t="s">
        <v>16</v>
      </c>
      <c r="J661" s="30" t="s">
        <v>17</v>
      </c>
      <c r="K661" s="30" t="s">
        <v>49</v>
      </c>
      <c r="L661" s="30" t="s">
        <v>1388</v>
      </c>
      <c r="M661" s="30">
        <v>0.62</v>
      </c>
      <c r="N661" s="30" t="s">
        <v>8</v>
      </c>
      <c r="O661" s="30" t="s">
        <v>28</v>
      </c>
      <c r="P661" s="30" t="s">
        <v>265</v>
      </c>
      <c r="Q661" s="30" t="s">
        <v>1387</v>
      </c>
      <c r="R661" s="30">
        <v>49783</v>
      </c>
      <c r="S661" s="32">
        <v>42062</v>
      </c>
      <c r="T661" s="32">
        <v>42063</v>
      </c>
      <c r="U661" s="53">
        <v>101.97199999999999</v>
      </c>
      <c r="V661" s="30">
        <v>8</v>
      </c>
      <c r="W661" s="30">
        <v>438.33</v>
      </c>
      <c r="X661" s="30">
        <v>88136</v>
      </c>
      <c r="Y661" s="30" t="s">
        <v>3216</v>
      </c>
      <c r="Z661" s="30">
        <v>495.20184586248342</v>
      </c>
    </row>
    <row r="662" spans="1:26" x14ac:dyDescent="0.2">
      <c r="A662" s="30">
        <v>2466</v>
      </c>
      <c r="B662" s="30" t="s">
        <v>1385</v>
      </c>
      <c r="C662" s="30" t="s">
        <v>92</v>
      </c>
      <c r="D662" s="30">
        <v>0.05</v>
      </c>
      <c r="E662" s="30">
        <v>4.9800000000000004</v>
      </c>
      <c r="F662" s="30">
        <v>5.0199999999999996</v>
      </c>
      <c r="G662" s="30" t="s">
        <v>14</v>
      </c>
      <c r="H662" s="30" t="s">
        <v>70</v>
      </c>
      <c r="I662" s="30" t="s">
        <v>24</v>
      </c>
      <c r="J662" s="30" t="s">
        <v>64</v>
      </c>
      <c r="K662" s="30" t="s">
        <v>49</v>
      </c>
      <c r="L662" s="30" t="s">
        <v>1389</v>
      </c>
      <c r="M662" s="30">
        <v>0.38</v>
      </c>
      <c r="N662" s="30" t="s">
        <v>8</v>
      </c>
      <c r="O662" s="30" t="s">
        <v>28</v>
      </c>
      <c r="P662" s="30" t="s">
        <v>265</v>
      </c>
      <c r="Q662" s="30" t="s">
        <v>1387</v>
      </c>
      <c r="R662" s="30">
        <v>49783</v>
      </c>
      <c r="S662" s="32">
        <v>42062</v>
      </c>
      <c r="T662" s="32">
        <v>42062</v>
      </c>
      <c r="U662" s="53">
        <v>-16.634799999999998</v>
      </c>
      <c r="V662" s="30">
        <v>7</v>
      </c>
      <c r="W662" s="30">
        <v>38.11</v>
      </c>
      <c r="X662" s="30">
        <v>88136</v>
      </c>
      <c r="Y662" s="30" t="s">
        <v>3216</v>
      </c>
      <c r="Z662" s="30">
        <v>69.85953298756408</v>
      </c>
    </row>
    <row r="663" spans="1:26" x14ac:dyDescent="0.2">
      <c r="A663" s="30">
        <v>972</v>
      </c>
      <c r="B663" s="30" t="s">
        <v>1390</v>
      </c>
      <c r="C663" s="30" t="s">
        <v>23</v>
      </c>
      <c r="D663" s="30">
        <v>0.03</v>
      </c>
      <c r="E663" s="30">
        <v>284.98</v>
      </c>
      <c r="F663" s="30">
        <v>69.55</v>
      </c>
      <c r="G663" s="30" t="s">
        <v>2</v>
      </c>
      <c r="H663" s="30" t="s">
        <v>70</v>
      </c>
      <c r="I663" s="30" t="s">
        <v>4</v>
      </c>
      <c r="J663" s="30" t="s">
        <v>85</v>
      </c>
      <c r="K663" s="30" t="s">
        <v>33</v>
      </c>
      <c r="L663" s="30" t="s">
        <v>1391</v>
      </c>
      <c r="M663" s="30">
        <v>0.6</v>
      </c>
      <c r="N663" s="30" t="s">
        <v>8</v>
      </c>
      <c r="O663" s="30" t="s">
        <v>35</v>
      </c>
      <c r="P663" s="30" t="s">
        <v>66</v>
      </c>
      <c r="Q663" s="30" t="s">
        <v>1392</v>
      </c>
      <c r="R663" s="30">
        <v>92503</v>
      </c>
      <c r="S663" s="32">
        <v>42063</v>
      </c>
      <c r="T663" s="32">
        <v>42068</v>
      </c>
      <c r="U663" s="53">
        <v>-116.584</v>
      </c>
      <c r="V663" s="30">
        <v>2</v>
      </c>
      <c r="W663" s="30">
        <v>619.38</v>
      </c>
      <c r="X663" s="30">
        <v>87259</v>
      </c>
      <c r="Y663" s="30" t="s">
        <v>3217</v>
      </c>
      <c r="Z663" s="30">
        <v>3087.8799085563383</v>
      </c>
    </row>
    <row r="664" spans="1:26" x14ac:dyDescent="0.2">
      <c r="A664" s="30">
        <v>972</v>
      </c>
      <c r="B664" s="30" t="s">
        <v>1390</v>
      </c>
      <c r="C664" s="30" t="s">
        <v>23</v>
      </c>
      <c r="D664" s="30">
        <v>0</v>
      </c>
      <c r="E664" s="30">
        <v>12.99</v>
      </c>
      <c r="F664" s="30">
        <v>14.37</v>
      </c>
      <c r="G664" s="30" t="s">
        <v>14</v>
      </c>
      <c r="H664" s="30" t="s">
        <v>70</v>
      </c>
      <c r="I664" s="30" t="s">
        <v>4</v>
      </c>
      <c r="J664" s="30" t="s">
        <v>102</v>
      </c>
      <c r="K664" s="30" t="s">
        <v>40</v>
      </c>
      <c r="L664" s="30" t="s">
        <v>382</v>
      </c>
      <c r="M664" s="30">
        <v>0.73</v>
      </c>
      <c r="N664" s="30" t="s">
        <v>8</v>
      </c>
      <c r="O664" s="30" t="s">
        <v>35</v>
      </c>
      <c r="P664" s="30" t="s">
        <v>66</v>
      </c>
      <c r="Q664" s="30" t="s">
        <v>1392</v>
      </c>
      <c r="R664" s="30">
        <v>92503</v>
      </c>
      <c r="S664" s="32">
        <v>42063</v>
      </c>
      <c r="T664" s="32">
        <v>42063</v>
      </c>
      <c r="U664" s="53">
        <v>12.896100000000001</v>
      </c>
      <c r="V664" s="30">
        <v>1</v>
      </c>
      <c r="W664" s="30">
        <v>18.690000000000001</v>
      </c>
      <c r="X664" s="30">
        <v>87259</v>
      </c>
      <c r="Y664" s="30" t="s">
        <v>3217</v>
      </c>
      <c r="Z664" s="30">
        <v>774.58605093743222</v>
      </c>
    </row>
    <row r="665" spans="1:26" x14ac:dyDescent="0.2">
      <c r="A665" s="30">
        <v>2220</v>
      </c>
      <c r="B665" s="30" t="s">
        <v>1393</v>
      </c>
      <c r="C665" s="30" t="s">
        <v>23</v>
      </c>
      <c r="D665" s="30">
        <v>0.09</v>
      </c>
      <c r="E665" s="30">
        <v>14.2</v>
      </c>
      <c r="F665" s="30">
        <v>5.3</v>
      </c>
      <c r="G665" s="30" t="s">
        <v>14</v>
      </c>
      <c r="H665" s="30" t="s">
        <v>15</v>
      </c>
      <c r="I665" s="30" t="s">
        <v>4</v>
      </c>
      <c r="J665" s="30" t="s">
        <v>102</v>
      </c>
      <c r="K665" s="30" t="s">
        <v>26</v>
      </c>
      <c r="L665" s="30" t="s">
        <v>264</v>
      </c>
      <c r="M665" s="30">
        <v>0.46</v>
      </c>
      <c r="N665" s="30" t="s">
        <v>8</v>
      </c>
      <c r="O665" s="30" t="s">
        <v>9</v>
      </c>
      <c r="P665" s="30" t="s">
        <v>99</v>
      </c>
      <c r="Q665" s="30" t="s">
        <v>1394</v>
      </c>
      <c r="R665" s="30">
        <v>34787</v>
      </c>
      <c r="S665" s="32">
        <v>42063</v>
      </c>
      <c r="T665" s="32">
        <v>42064</v>
      </c>
      <c r="U665" s="53">
        <v>-324.73</v>
      </c>
      <c r="V665" s="30">
        <v>4</v>
      </c>
      <c r="W665" s="30">
        <v>55.08</v>
      </c>
      <c r="X665" s="30">
        <v>91036</v>
      </c>
      <c r="Y665" s="30" t="s">
        <v>3215</v>
      </c>
      <c r="Z665" s="30">
        <v>-130.88036304317964</v>
      </c>
    </row>
    <row r="666" spans="1:26" x14ac:dyDescent="0.2">
      <c r="A666" s="30">
        <v>3075</v>
      </c>
      <c r="B666" s="30" t="s">
        <v>1395</v>
      </c>
      <c r="C666" s="30" t="s">
        <v>23</v>
      </c>
      <c r="D666" s="30">
        <v>0.06</v>
      </c>
      <c r="E666" s="30">
        <v>19.23</v>
      </c>
      <c r="F666" s="30">
        <v>6.15</v>
      </c>
      <c r="G666" s="30" t="s">
        <v>14</v>
      </c>
      <c r="H666" s="30" t="s">
        <v>70</v>
      </c>
      <c r="I666" s="30" t="s">
        <v>4</v>
      </c>
      <c r="J666" s="30" t="s">
        <v>102</v>
      </c>
      <c r="K666" s="30" t="s">
        <v>18</v>
      </c>
      <c r="L666" s="30" t="s">
        <v>1253</v>
      </c>
      <c r="M666" s="30">
        <v>0.44</v>
      </c>
      <c r="N666" s="30" t="s">
        <v>8</v>
      </c>
      <c r="O666" s="30" t="s">
        <v>35</v>
      </c>
      <c r="P666" s="30" t="s">
        <v>66</v>
      </c>
      <c r="Q666" s="30" t="s">
        <v>76</v>
      </c>
      <c r="R666" s="30">
        <v>90061</v>
      </c>
      <c r="S666" s="32">
        <v>42063</v>
      </c>
      <c r="T666" s="32">
        <v>42063</v>
      </c>
      <c r="U666" s="53">
        <v>-25.38</v>
      </c>
      <c r="V666" s="30">
        <v>4</v>
      </c>
      <c r="W666" s="30">
        <v>84.6</v>
      </c>
      <c r="X666" s="30">
        <v>14756</v>
      </c>
      <c r="Y666" s="30" t="s">
        <v>3217</v>
      </c>
      <c r="Z666" s="30">
        <v>247.05228408325544</v>
      </c>
    </row>
    <row r="667" spans="1:26" x14ac:dyDescent="0.2">
      <c r="A667" s="30">
        <v>3098</v>
      </c>
      <c r="B667" s="30" t="s">
        <v>1396</v>
      </c>
      <c r="C667" s="30" t="s">
        <v>23</v>
      </c>
      <c r="D667" s="30">
        <v>0.06</v>
      </c>
      <c r="E667" s="30">
        <v>2.89</v>
      </c>
      <c r="F667" s="30">
        <v>0.5</v>
      </c>
      <c r="G667" s="30" t="s">
        <v>14</v>
      </c>
      <c r="H667" s="30" t="s">
        <v>15</v>
      </c>
      <c r="I667" s="30" t="s">
        <v>24</v>
      </c>
      <c r="J667" s="30" t="s">
        <v>128</v>
      </c>
      <c r="K667" s="30" t="s">
        <v>49</v>
      </c>
      <c r="L667" s="30" t="s">
        <v>705</v>
      </c>
      <c r="M667" s="30">
        <v>0.38</v>
      </c>
      <c r="N667" s="30" t="s">
        <v>8</v>
      </c>
      <c r="O667" s="30" t="s">
        <v>87</v>
      </c>
      <c r="P667" s="30" t="s">
        <v>88</v>
      </c>
      <c r="Q667" s="30" t="s">
        <v>1397</v>
      </c>
      <c r="R667" s="30">
        <v>11967</v>
      </c>
      <c r="S667" s="32">
        <v>42063</v>
      </c>
      <c r="T667" s="32">
        <v>42063</v>
      </c>
      <c r="U667" s="53">
        <v>9.6117000000000008</v>
      </c>
      <c r="V667" s="30">
        <v>5</v>
      </c>
      <c r="W667" s="30">
        <v>13.93</v>
      </c>
      <c r="X667" s="30">
        <v>89316</v>
      </c>
      <c r="Y667" s="30" t="s">
        <v>3218</v>
      </c>
      <c r="Z667" s="30">
        <v>-3.2804764920187566</v>
      </c>
    </row>
    <row r="668" spans="1:26" x14ac:dyDescent="0.2">
      <c r="A668" s="30">
        <v>3355</v>
      </c>
      <c r="B668" s="30" t="s">
        <v>1398</v>
      </c>
      <c r="C668" s="30" t="s">
        <v>23</v>
      </c>
      <c r="D668" s="30">
        <v>0.1</v>
      </c>
      <c r="E668" s="30">
        <v>120.98</v>
      </c>
      <c r="F668" s="30">
        <v>9.07</v>
      </c>
      <c r="G668" s="30" t="s">
        <v>14</v>
      </c>
      <c r="H668" s="30" t="s">
        <v>70</v>
      </c>
      <c r="I668" s="30" t="s">
        <v>24</v>
      </c>
      <c r="J668" s="30" t="s">
        <v>48</v>
      </c>
      <c r="K668" s="30" t="s">
        <v>49</v>
      </c>
      <c r="L668" s="30" t="s">
        <v>1399</v>
      </c>
      <c r="M668" s="30">
        <v>0.35</v>
      </c>
      <c r="N668" s="30" t="s">
        <v>8</v>
      </c>
      <c r="O668" s="30" t="s">
        <v>35</v>
      </c>
      <c r="P668" s="30" t="s">
        <v>66</v>
      </c>
      <c r="Q668" s="30" t="s">
        <v>1400</v>
      </c>
      <c r="R668" s="30">
        <v>93010</v>
      </c>
      <c r="S668" s="32">
        <v>42063</v>
      </c>
      <c r="T668" s="32">
        <v>42072</v>
      </c>
      <c r="U668" s="53">
        <v>379.3965</v>
      </c>
      <c r="V668" s="30">
        <v>5</v>
      </c>
      <c r="W668" s="30">
        <v>549.85</v>
      </c>
      <c r="X668" s="30">
        <v>88587</v>
      </c>
      <c r="Y668" s="30" t="s">
        <v>3217</v>
      </c>
      <c r="Z668" s="30">
        <v>959.82123263888673</v>
      </c>
    </row>
    <row r="669" spans="1:26" x14ac:dyDescent="0.2">
      <c r="A669" s="30">
        <v>3355</v>
      </c>
      <c r="B669" s="30" t="s">
        <v>1398</v>
      </c>
      <c r="C669" s="30" t="s">
        <v>23</v>
      </c>
      <c r="D669" s="30">
        <v>0.08</v>
      </c>
      <c r="E669" s="30">
        <v>8.32</v>
      </c>
      <c r="F669" s="30">
        <v>2.38</v>
      </c>
      <c r="G669" s="30" t="s">
        <v>63</v>
      </c>
      <c r="H669" s="30" t="s">
        <v>70</v>
      </c>
      <c r="I669" s="30" t="s">
        <v>16</v>
      </c>
      <c r="J669" s="30" t="s">
        <v>17</v>
      </c>
      <c r="K669" s="30" t="s">
        <v>18</v>
      </c>
      <c r="L669" s="30" t="s">
        <v>1401</v>
      </c>
      <c r="M669" s="30">
        <v>0.74</v>
      </c>
      <c r="N669" s="30" t="s">
        <v>8</v>
      </c>
      <c r="O669" s="30" t="s">
        <v>35</v>
      </c>
      <c r="P669" s="30" t="s">
        <v>66</v>
      </c>
      <c r="Q669" s="30" t="s">
        <v>1400</v>
      </c>
      <c r="R669" s="30">
        <v>93010</v>
      </c>
      <c r="S669" s="32">
        <v>42063</v>
      </c>
      <c r="T669" s="32">
        <v>42067</v>
      </c>
      <c r="U669" s="53">
        <v>-41.83</v>
      </c>
      <c r="V669" s="30">
        <v>6</v>
      </c>
      <c r="W669" s="30">
        <v>48.99</v>
      </c>
      <c r="X669" s="30">
        <v>88587</v>
      </c>
      <c r="Y669" s="30" t="s">
        <v>3217</v>
      </c>
      <c r="Z669" s="30">
        <v>245.7462795177602</v>
      </c>
    </row>
    <row r="670" spans="1:26" x14ac:dyDescent="0.2">
      <c r="A670" s="30">
        <v>3355</v>
      </c>
      <c r="B670" s="30" t="s">
        <v>1398</v>
      </c>
      <c r="C670" s="30" t="s">
        <v>23</v>
      </c>
      <c r="D670" s="30">
        <v>0.1</v>
      </c>
      <c r="E670" s="30">
        <v>125.99</v>
      </c>
      <c r="F670" s="30">
        <v>4.2</v>
      </c>
      <c r="G670" s="30" t="s">
        <v>14</v>
      </c>
      <c r="H670" s="30" t="s">
        <v>70</v>
      </c>
      <c r="I670" s="30" t="s">
        <v>16</v>
      </c>
      <c r="J670" s="30" t="s">
        <v>111</v>
      </c>
      <c r="K670" s="30" t="s">
        <v>49</v>
      </c>
      <c r="L670" s="30" t="s">
        <v>1402</v>
      </c>
      <c r="M670" s="30">
        <v>0.59</v>
      </c>
      <c r="N670" s="30" t="s">
        <v>8</v>
      </c>
      <c r="O670" s="30" t="s">
        <v>35</v>
      </c>
      <c r="P670" s="30" t="s">
        <v>66</v>
      </c>
      <c r="Q670" s="30" t="s">
        <v>1400</v>
      </c>
      <c r="R670" s="30">
        <v>93010</v>
      </c>
      <c r="S670" s="32">
        <v>42063</v>
      </c>
      <c r="T670" s="32">
        <v>42063</v>
      </c>
      <c r="U670" s="53">
        <v>372.40199999999999</v>
      </c>
      <c r="V670" s="30">
        <v>7</v>
      </c>
      <c r="W670" s="30">
        <v>681.42</v>
      </c>
      <c r="X670" s="30">
        <v>88587</v>
      </c>
      <c r="Y670" s="30" t="s">
        <v>3217</v>
      </c>
      <c r="Z670" s="30">
        <v>1033.2364113371673</v>
      </c>
    </row>
    <row r="671" spans="1:26" x14ac:dyDescent="0.2">
      <c r="A671" s="30">
        <v>2587</v>
      </c>
      <c r="B671" s="30" t="s">
        <v>1403</v>
      </c>
      <c r="C671" s="30" t="s">
        <v>92</v>
      </c>
      <c r="D671" s="30">
        <v>0.01</v>
      </c>
      <c r="E671" s="30">
        <v>6.48</v>
      </c>
      <c r="F671" s="30">
        <v>6.57</v>
      </c>
      <c r="G671" s="30" t="s">
        <v>63</v>
      </c>
      <c r="H671" s="30" t="s">
        <v>47</v>
      </c>
      <c r="I671" s="30" t="s">
        <v>24</v>
      </c>
      <c r="J671" s="30" t="s">
        <v>64</v>
      </c>
      <c r="K671" s="30" t="s">
        <v>49</v>
      </c>
      <c r="L671" s="30" t="s">
        <v>1404</v>
      </c>
      <c r="M671" s="30">
        <v>0.37</v>
      </c>
      <c r="N671" s="30" t="s">
        <v>8</v>
      </c>
      <c r="O671" s="30" t="s">
        <v>28</v>
      </c>
      <c r="P671" s="30" t="s">
        <v>333</v>
      </c>
      <c r="Q671" s="30" t="s">
        <v>1405</v>
      </c>
      <c r="R671" s="30">
        <v>54220</v>
      </c>
      <c r="S671" s="32">
        <v>42063</v>
      </c>
      <c r="T671" s="32">
        <v>42063</v>
      </c>
      <c r="U671" s="53">
        <v>-46.5244</v>
      </c>
      <c r="V671" s="30">
        <v>18</v>
      </c>
      <c r="W671" s="30">
        <v>127.83</v>
      </c>
      <c r="X671" s="30">
        <v>91166</v>
      </c>
      <c r="Y671" s="30" t="s">
        <v>3216</v>
      </c>
      <c r="Z671" s="30">
        <v>53.137510944417016</v>
      </c>
    </row>
    <row r="672" spans="1:26" x14ac:dyDescent="0.2">
      <c r="A672" s="30">
        <v>2861</v>
      </c>
      <c r="B672" s="30" t="s">
        <v>1406</v>
      </c>
      <c r="C672" s="30" t="s">
        <v>92</v>
      </c>
      <c r="D672" s="30">
        <v>0.05</v>
      </c>
      <c r="E672" s="30">
        <v>20.99</v>
      </c>
      <c r="F672" s="30">
        <v>4.8099999999999996</v>
      </c>
      <c r="G672" s="30" t="s">
        <v>14</v>
      </c>
      <c r="H672" s="30" t="s">
        <v>70</v>
      </c>
      <c r="I672" s="30" t="s">
        <v>16</v>
      </c>
      <c r="J672" s="30" t="s">
        <v>111</v>
      </c>
      <c r="K672" s="30" t="s">
        <v>120</v>
      </c>
      <c r="L672" s="30" t="s">
        <v>1407</v>
      </c>
      <c r="M672" s="30">
        <v>0.57999999999999996</v>
      </c>
      <c r="N672" s="30" t="s">
        <v>8</v>
      </c>
      <c r="O672" s="30" t="s">
        <v>28</v>
      </c>
      <c r="P672" s="30" t="s">
        <v>513</v>
      </c>
      <c r="Q672" s="30" t="s">
        <v>1186</v>
      </c>
      <c r="R672" s="30">
        <v>67601</v>
      </c>
      <c r="S672" s="32">
        <v>42063</v>
      </c>
      <c r="T672" s="32">
        <v>42063</v>
      </c>
      <c r="U672" s="53">
        <v>4.9017600000000003</v>
      </c>
      <c r="V672" s="30">
        <v>11</v>
      </c>
      <c r="W672" s="30">
        <v>199.43</v>
      </c>
      <c r="X672" s="30">
        <v>88280</v>
      </c>
      <c r="Y672" s="30" t="s">
        <v>3216</v>
      </c>
      <c r="Z672" s="30">
        <v>302.50817610848571</v>
      </c>
    </row>
    <row r="673" spans="1:26" x14ac:dyDescent="0.2">
      <c r="A673" s="30">
        <v>2923</v>
      </c>
      <c r="B673" s="30" t="s">
        <v>1408</v>
      </c>
      <c r="C673" s="30" t="s">
        <v>92</v>
      </c>
      <c r="D673" s="30">
        <v>0</v>
      </c>
      <c r="E673" s="30">
        <v>6.37</v>
      </c>
      <c r="F673" s="30">
        <v>5.19</v>
      </c>
      <c r="G673" s="30" t="s">
        <v>14</v>
      </c>
      <c r="H673" s="30" t="s">
        <v>15</v>
      </c>
      <c r="I673" s="30" t="s">
        <v>24</v>
      </c>
      <c r="J673" s="30" t="s">
        <v>48</v>
      </c>
      <c r="K673" s="30" t="s">
        <v>49</v>
      </c>
      <c r="L673" s="30" t="s">
        <v>883</v>
      </c>
      <c r="M673" s="30">
        <v>0.38</v>
      </c>
      <c r="N673" s="30" t="s">
        <v>8</v>
      </c>
      <c r="O673" s="30" t="s">
        <v>87</v>
      </c>
      <c r="P673" s="30" t="s">
        <v>394</v>
      </c>
      <c r="Q673" s="30" t="s">
        <v>1409</v>
      </c>
      <c r="R673" s="30">
        <v>21740</v>
      </c>
      <c r="S673" s="32">
        <v>42063</v>
      </c>
      <c r="T673" s="32">
        <v>42065</v>
      </c>
      <c r="U673" s="53">
        <v>-27.1492</v>
      </c>
      <c r="V673" s="30">
        <v>15</v>
      </c>
      <c r="W673" s="30">
        <v>99.75</v>
      </c>
      <c r="X673" s="30">
        <v>86592</v>
      </c>
      <c r="Y673" s="30" t="s">
        <v>3218</v>
      </c>
      <c r="Z673" s="30">
        <v>72.252524461271747</v>
      </c>
    </row>
    <row r="674" spans="1:26" x14ac:dyDescent="0.2">
      <c r="A674" s="30">
        <v>3151</v>
      </c>
      <c r="B674" s="30" t="s">
        <v>929</v>
      </c>
      <c r="C674" s="30" t="s">
        <v>92</v>
      </c>
      <c r="D674" s="30">
        <v>0.04</v>
      </c>
      <c r="E674" s="30">
        <v>17.239999999999998</v>
      </c>
      <c r="F674" s="30">
        <v>3.26</v>
      </c>
      <c r="G674" s="30" t="s">
        <v>14</v>
      </c>
      <c r="H674" s="30" t="s">
        <v>47</v>
      </c>
      <c r="I674" s="30" t="s">
        <v>24</v>
      </c>
      <c r="J674" s="30" t="s">
        <v>544</v>
      </c>
      <c r="K674" s="30" t="s">
        <v>18</v>
      </c>
      <c r="L674" s="30" t="s">
        <v>1410</v>
      </c>
      <c r="M674" s="30">
        <v>0.56000000000000005</v>
      </c>
      <c r="N674" s="30" t="s">
        <v>8</v>
      </c>
      <c r="O674" s="30" t="s">
        <v>35</v>
      </c>
      <c r="P674" s="30" t="s">
        <v>66</v>
      </c>
      <c r="Q674" s="30" t="s">
        <v>930</v>
      </c>
      <c r="R674" s="30">
        <v>92277</v>
      </c>
      <c r="S674" s="32">
        <v>42063</v>
      </c>
      <c r="T674" s="32">
        <v>42063</v>
      </c>
      <c r="U674" s="53">
        <v>47.73</v>
      </c>
      <c r="V674" s="30">
        <v>7</v>
      </c>
      <c r="W674" s="30">
        <v>119.6</v>
      </c>
      <c r="X674" s="30">
        <v>88546</v>
      </c>
      <c r="Y674" s="30" t="s">
        <v>3217</v>
      </c>
      <c r="Z674" s="30">
        <v>312.19883098084608</v>
      </c>
    </row>
    <row r="675" spans="1:26" x14ac:dyDescent="0.2">
      <c r="A675" s="30">
        <v>719</v>
      </c>
      <c r="B675" s="30" t="s">
        <v>1411</v>
      </c>
      <c r="C675" s="30" t="s">
        <v>46</v>
      </c>
      <c r="D675" s="30">
        <v>0</v>
      </c>
      <c r="E675" s="30">
        <v>8.5</v>
      </c>
      <c r="F675" s="30">
        <v>1.99</v>
      </c>
      <c r="G675" s="30" t="s">
        <v>14</v>
      </c>
      <c r="H675" s="30" t="s">
        <v>70</v>
      </c>
      <c r="I675" s="30" t="s">
        <v>16</v>
      </c>
      <c r="J675" s="30" t="s">
        <v>17</v>
      </c>
      <c r="K675" s="30" t="s">
        <v>18</v>
      </c>
      <c r="L675" s="30" t="s">
        <v>1382</v>
      </c>
      <c r="M675" s="30">
        <v>0.49</v>
      </c>
      <c r="N675" s="30" t="s">
        <v>8</v>
      </c>
      <c r="O675" s="30" t="s">
        <v>35</v>
      </c>
      <c r="P675" s="30" t="s">
        <v>272</v>
      </c>
      <c r="Q675" s="30" t="s">
        <v>1412</v>
      </c>
      <c r="R675" s="30">
        <v>89041</v>
      </c>
      <c r="S675" s="32">
        <v>42063</v>
      </c>
      <c r="T675" s="32">
        <v>42065</v>
      </c>
      <c r="U675" s="53">
        <v>71.735600000000005</v>
      </c>
      <c r="V675" s="30">
        <v>14</v>
      </c>
      <c r="W675" s="30">
        <v>122.25</v>
      </c>
      <c r="X675" s="30">
        <v>89344</v>
      </c>
      <c r="Y675" s="30" t="s">
        <v>3217</v>
      </c>
      <c r="Z675" s="30">
        <v>400.37292201374572</v>
      </c>
    </row>
    <row r="676" spans="1:26" x14ac:dyDescent="0.2">
      <c r="A676" s="30">
        <v>719</v>
      </c>
      <c r="B676" s="30" t="s">
        <v>1411</v>
      </c>
      <c r="C676" s="30" t="s">
        <v>46</v>
      </c>
      <c r="D676" s="30">
        <v>0.03</v>
      </c>
      <c r="E676" s="30">
        <v>95.43</v>
      </c>
      <c r="F676" s="30">
        <v>19.989999999999998</v>
      </c>
      <c r="G676" s="30" t="s">
        <v>14</v>
      </c>
      <c r="H676" s="30" t="s">
        <v>70</v>
      </c>
      <c r="I676" s="30" t="s">
        <v>24</v>
      </c>
      <c r="J676" s="30" t="s">
        <v>54</v>
      </c>
      <c r="K676" s="30" t="s">
        <v>49</v>
      </c>
      <c r="L676" s="30" t="s">
        <v>1413</v>
      </c>
      <c r="M676" s="30">
        <v>0.79</v>
      </c>
      <c r="N676" s="30" t="s">
        <v>8</v>
      </c>
      <c r="O676" s="30" t="s">
        <v>35</v>
      </c>
      <c r="P676" s="30" t="s">
        <v>272</v>
      </c>
      <c r="Q676" s="30" t="s">
        <v>1412</v>
      </c>
      <c r="R676" s="30">
        <v>89041</v>
      </c>
      <c r="S676" s="32">
        <v>42063</v>
      </c>
      <c r="T676" s="32">
        <v>42065</v>
      </c>
      <c r="U676" s="53">
        <v>-79.320800000000006</v>
      </c>
      <c r="V676" s="30">
        <v>2</v>
      </c>
      <c r="W676" s="30">
        <v>206.09</v>
      </c>
      <c r="X676" s="30">
        <v>89344</v>
      </c>
      <c r="Y676" s="30" t="s">
        <v>3217</v>
      </c>
      <c r="Z676" s="30">
        <v>1245.0924411714536</v>
      </c>
    </row>
    <row r="677" spans="1:26" x14ac:dyDescent="0.2">
      <c r="A677" s="30">
        <v>1482</v>
      </c>
      <c r="B677" s="30" t="s">
        <v>1414</v>
      </c>
      <c r="C677" s="30" t="s">
        <v>46</v>
      </c>
      <c r="D677" s="30">
        <v>0.05</v>
      </c>
      <c r="E677" s="30">
        <v>9.65</v>
      </c>
      <c r="F677" s="30">
        <v>6.22</v>
      </c>
      <c r="G677" s="30" t="s">
        <v>14</v>
      </c>
      <c r="H677" s="30" t="s">
        <v>70</v>
      </c>
      <c r="I677" s="30" t="s">
        <v>4</v>
      </c>
      <c r="J677" s="30" t="s">
        <v>102</v>
      </c>
      <c r="K677" s="30" t="s">
        <v>49</v>
      </c>
      <c r="L677" s="30" t="s">
        <v>1257</v>
      </c>
      <c r="M677" s="30">
        <v>0.55000000000000004</v>
      </c>
      <c r="N677" s="30" t="s">
        <v>8</v>
      </c>
      <c r="O677" s="30" t="s">
        <v>28</v>
      </c>
      <c r="P677" s="30" t="s">
        <v>265</v>
      </c>
      <c r="Q677" s="30" t="s">
        <v>970</v>
      </c>
      <c r="R677" s="30">
        <v>48708</v>
      </c>
      <c r="S677" s="32">
        <v>42063</v>
      </c>
      <c r="T677" s="32">
        <v>42063</v>
      </c>
      <c r="U677" s="53">
        <v>-14.6432</v>
      </c>
      <c r="V677" s="30">
        <v>15</v>
      </c>
      <c r="W677" s="30">
        <v>151.34</v>
      </c>
      <c r="X677" s="30">
        <v>91363</v>
      </c>
      <c r="Y677" s="30" t="s">
        <v>3216</v>
      </c>
      <c r="Z677" s="30">
        <v>449.26547704020982</v>
      </c>
    </row>
    <row r="678" spans="1:26" x14ac:dyDescent="0.2">
      <c r="A678" s="30">
        <v>2908</v>
      </c>
      <c r="B678" s="30" t="s">
        <v>301</v>
      </c>
      <c r="C678" s="30" t="s">
        <v>46</v>
      </c>
      <c r="D678" s="30">
        <v>0.05</v>
      </c>
      <c r="E678" s="30">
        <v>34.979999999999997</v>
      </c>
      <c r="F678" s="30">
        <v>7.53</v>
      </c>
      <c r="G678" s="30" t="s">
        <v>63</v>
      </c>
      <c r="H678" s="30" t="s">
        <v>47</v>
      </c>
      <c r="I678" s="30" t="s">
        <v>16</v>
      </c>
      <c r="J678" s="30" t="s">
        <v>17</v>
      </c>
      <c r="K678" s="30" t="s">
        <v>49</v>
      </c>
      <c r="L678" s="30" t="s">
        <v>1415</v>
      </c>
      <c r="M678" s="30">
        <v>0.76</v>
      </c>
      <c r="N678" s="30" t="s">
        <v>8</v>
      </c>
      <c r="O678" s="30" t="s">
        <v>87</v>
      </c>
      <c r="P678" s="30" t="s">
        <v>293</v>
      </c>
      <c r="Q678" s="30" t="s">
        <v>303</v>
      </c>
      <c r="R678" s="30">
        <v>44125</v>
      </c>
      <c r="S678" s="32">
        <v>42063</v>
      </c>
      <c r="T678" s="32">
        <v>42066</v>
      </c>
      <c r="U678" s="53">
        <v>-32.666400000000003</v>
      </c>
      <c r="V678" s="30">
        <v>16</v>
      </c>
      <c r="W678" s="30">
        <v>581.08000000000004</v>
      </c>
      <c r="X678" s="30">
        <v>88157</v>
      </c>
      <c r="Y678" s="30" t="s">
        <v>3218</v>
      </c>
      <c r="Z678" s="30">
        <v>669.15197934482842</v>
      </c>
    </row>
    <row r="679" spans="1:26" x14ac:dyDescent="0.2">
      <c r="A679" s="30">
        <v>2908</v>
      </c>
      <c r="B679" s="30" t="s">
        <v>301</v>
      </c>
      <c r="C679" s="30" t="s">
        <v>46</v>
      </c>
      <c r="D679" s="30">
        <v>0</v>
      </c>
      <c r="E679" s="30">
        <v>3.14</v>
      </c>
      <c r="F679" s="30">
        <v>1.92</v>
      </c>
      <c r="G679" s="30" t="s">
        <v>14</v>
      </c>
      <c r="H679" s="30" t="s">
        <v>47</v>
      </c>
      <c r="I679" s="30" t="s">
        <v>24</v>
      </c>
      <c r="J679" s="30" t="s">
        <v>544</v>
      </c>
      <c r="K679" s="30" t="s">
        <v>26</v>
      </c>
      <c r="L679" s="30" t="s">
        <v>1416</v>
      </c>
      <c r="M679" s="30">
        <v>0.84</v>
      </c>
      <c r="N679" s="30" t="s">
        <v>8</v>
      </c>
      <c r="O679" s="30" t="s">
        <v>87</v>
      </c>
      <c r="P679" s="30" t="s">
        <v>293</v>
      </c>
      <c r="Q679" s="30" t="s">
        <v>303</v>
      </c>
      <c r="R679" s="30">
        <v>44125</v>
      </c>
      <c r="S679" s="32">
        <v>42063</v>
      </c>
      <c r="T679" s="32">
        <v>42065</v>
      </c>
      <c r="U679" s="53">
        <v>-13.135199999999999</v>
      </c>
      <c r="V679" s="30">
        <v>8</v>
      </c>
      <c r="W679" s="30">
        <v>27.53</v>
      </c>
      <c r="X679" s="30">
        <v>88157</v>
      </c>
      <c r="Y679" s="30" t="s">
        <v>3218</v>
      </c>
      <c r="Z679" s="30">
        <v>616.08793387974708</v>
      </c>
    </row>
    <row r="680" spans="1:26" x14ac:dyDescent="0.2">
      <c r="A680" s="30">
        <v>2931</v>
      </c>
      <c r="B680" s="30" t="s">
        <v>1417</v>
      </c>
      <c r="C680" s="30" t="s">
        <v>46</v>
      </c>
      <c r="D680" s="30">
        <v>0.1</v>
      </c>
      <c r="E680" s="30">
        <v>11.55</v>
      </c>
      <c r="F680" s="30">
        <v>2.36</v>
      </c>
      <c r="G680" s="30" t="s">
        <v>14</v>
      </c>
      <c r="H680" s="30" t="s">
        <v>3</v>
      </c>
      <c r="I680" s="30" t="s">
        <v>24</v>
      </c>
      <c r="J680" s="30" t="s">
        <v>25</v>
      </c>
      <c r="K680" s="30" t="s">
        <v>26</v>
      </c>
      <c r="L680" s="30" t="s">
        <v>356</v>
      </c>
      <c r="M680" s="30">
        <v>0.55000000000000004</v>
      </c>
      <c r="N680" s="30" t="s">
        <v>8</v>
      </c>
      <c r="O680" s="30" t="s">
        <v>35</v>
      </c>
      <c r="P680" s="30" t="s">
        <v>66</v>
      </c>
      <c r="Q680" s="30" t="s">
        <v>1418</v>
      </c>
      <c r="R680" s="30">
        <v>95630</v>
      </c>
      <c r="S680" s="32">
        <v>42063</v>
      </c>
      <c r="T680" s="32">
        <v>42063</v>
      </c>
      <c r="U680" s="53">
        <v>69.767200000000003</v>
      </c>
      <c r="V680" s="30">
        <v>12</v>
      </c>
      <c r="W680" s="30">
        <v>135.77000000000001</v>
      </c>
      <c r="X680" s="30">
        <v>87619</v>
      </c>
      <c r="Y680" s="30" t="s">
        <v>3217</v>
      </c>
      <c r="Z680" s="30">
        <v>392.89051800223837</v>
      </c>
    </row>
    <row r="681" spans="1:26" x14ac:dyDescent="0.2">
      <c r="A681" s="30">
        <v>946</v>
      </c>
      <c r="B681" s="30" t="s">
        <v>1419</v>
      </c>
      <c r="C681" s="30" t="s">
        <v>1</v>
      </c>
      <c r="D681" s="30">
        <v>0.09</v>
      </c>
      <c r="E681" s="30">
        <v>90.98</v>
      </c>
      <c r="F681" s="30">
        <v>56.2</v>
      </c>
      <c r="G681" s="30" t="s">
        <v>63</v>
      </c>
      <c r="H681" s="30" t="s">
        <v>47</v>
      </c>
      <c r="I681" s="30" t="s">
        <v>4</v>
      </c>
      <c r="J681" s="30" t="s">
        <v>102</v>
      </c>
      <c r="K681" s="30" t="s">
        <v>120</v>
      </c>
      <c r="L681" s="30" t="s">
        <v>783</v>
      </c>
      <c r="M681" s="30">
        <v>0.74</v>
      </c>
      <c r="N681" s="30" t="s">
        <v>8</v>
      </c>
      <c r="O681" s="30" t="s">
        <v>87</v>
      </c>
      <c r="P681" s="30" t="s">
        <v>307</v>
      </c>
      <c r="Q681" s="30" t="s">
        <v>1180</v>
      </c>
      <c r="R681" s="30">
        <v>4210</v>
      </c>
      <c r="S681" s="32">
        <v>42064</v>
      </c>
      <c r="T681" s="32">
        <v>42065</v>
      </c>
      <c r="U681" s="53">
        <v>-1570.32</v>
      </c>
      <c r="V681" s="30">
        <v>20</v>
      </c>
      <c r="W681" s="30">
        <v>1782.44</v>
      </c>
      <c r="X681" s="30">
        <v>86566</v>
      </c>
      <c r="Y681" s="30" t="s">
        <v>3218</v>
      </c>
      <c r="Z681" s="30">
        <v>661.14467667218162</v>
      </c>
    </row>
    <row r="682" spans="1:26" x14ac:dyDescent="0.2">
      <c r="A682" s="30">
        <v>1014</v>
      </c>
      <c r="B682" s="30" t="s">
        <v>1420</v>
      </c>
      <c r="C682" s="30" t="s">
        <v>1</v>
      </c>
      <c r="D682" s="30">
        <v>0.09</v>
      </c>
      <c r="E682" s="30">
        <v>28.48</v>
      </c>
      <c r="F682" s="30">
        <v>1.99</v>
      </c>
      <c r="G682" s="30" t="s">
        <v>14</v>
      </c>
      <c r="H682" s="30" t="s">
        <v>47</v>
      </c>
      <c r="I682" s="30" t="s">
        <v>16</v>
      </c>
      <c r="J682" s="30" t="s">
        <v>17</v>
      </c>
      <c r="K682" s="30" t="s">
        <v>18</v>
      </c>
      <c r="L682" s="30" t="s">
        <v>188</v>
      </c>
      <c r="M682" s="30">
        <v>0.4</v>
      </c>
      <c r="N682" s="30" t="s">
        <v>8</v>
      </c>
      <c r="O682" s="30" t="s">
        <v>9</v>
      </c>
      <c r="P682" s="30" t="s">
        <v>20</v>
      </c>
      <c r="Q682" s="30" t="s">
        <v>1421</v>
      </c>
      <c r="R682" s="30">
        <v>72022</v>
      </c>
      <c r="S682" s="32">
        <v>42064</v>
      </c>
      <c r="T682" s="32">
        <v>42065</v>
      </c>
      <c r="U682" s="53">
        <v>-17.149999999999999</v>
      </c>
      <c r="V682" s="30">
        <v>6</v>
      </c>
      <c r="W682" s="30">
        <v>160.16999999999999</v>
      </c>
      <c r="X682" s="30">
        <v>88387</v>
      </c>
      <c r="Y682" s="30" t="s">
        <v>3215</v>
      </c>
      <c r="Z682" s="30">
        <v>357.0917081304496</v>
      </c>
    </row>
    <row r="683" spans="1:26" x14ac:dyDescent="0.2">
      <c r="A683" s="30">
        <v>1014</v>
      </c>
      <c r="B683" s="30" t="s">
        <v>1420</v>
      </c>
      <c r="C683" s="30" t="s">
        <v>1</v>
      </c>
      <c r="D683" s="30">
        <v>0</v>
      </c>
      <c r="E683" s="30">
        <v>2.08</v>
      </c>
      <c r="F683" s="30">
        <v>5.33</v>
      </c>
      <c r="G683" s="30" t="s">
        <v>14</v>
      </c>
      <c r="H683" s="30" t="s">
        <v>47</v>
      </c>
      <c r="I683" s="30" t="s">
        <v>4</v>
      </c>
      <c r="J683" s="30" t="s">
        <v>102</v>
      </c>
      <c r="K683" s="30" t="s">
        <v>49</v>
      </c>
      <c r="L683" s="30" t="s">
        <v>435</v>
      </c>
      <c r="M683" s="30">
        <v>0.43</v>
      </c>
      <c r="N683" s="30" t="s">
        <v>8</v>
      </c>
      <c r="O683" s="30" t="s">
        <v>9</v>
      </c>
      <c r="P683" s="30" t="s">
        <v>20</v>
      </c>
      <c r="Q683" s="30" t="s">
        <v>1421</v>
      </c>
      <c r="R683" s="30">
        <v>72022</v>
      </c>
      <c r="S683" s="32">
        <v>42064</v>
      </c>
      <c r="T683" s="32">
        <v>42066</v>
      </c>
      <c r="U683" s="53">
        <v>-29.54</v>
      </c>
      <c r="V683" s="30">
        <v>3</v>
      </c>
      <c r="W683" s="30">
        <v>7.47</v>
      </c>
      <c r="X683" s="30">
        <v>88387</v>
      </c>
      <c r="Y683" s="30" t="s">
        <v>3215</v>
      </c>
      <c r="Z683" s="30">
        <v>438.41462380731161</v>
      </c>
    </row>
    <row r="684" spans="1:26" x14ac:dyDescent="0.2">
      <c r="A684" s="30">
        <v>1014</v>
      </c>
      <c r="B684" s="30" t="s">
        <v>1420</v>
      </c>
      <c r="C684" s="30" t="s">
        <v>1</v>
      </c>
      <c r="D684" s="30">
        <v>0.06</v>
      </c>
      <c r="E684" s="30">
        <v>45.99</v>
      </c>
      <c r="F684" s="30">
        <v>4.99</v>
      </c>
      <c r="G684" s="30" t="s">
        <v>63</v>
      </c>
      <c r="H684" s="30" t="s">
        <v>47</v>
      </c>
      <c r="I684" s="30" t="s">
        <v>16</v>
      </c>
      <c r="J684" s="30" t="s">
        <v>111</v>
      </c>
      <c r="K684" s="30" t="s">
        <v>49</v>
      </c>
      <c r="L684" s="30" t="s">
        <v>1422</v>
      </c>
      <c r="M684" s="30">
        <v>0.56000000000000005</v>
      </c>
      <c r="N684" s="30" t="s">
        <v>8</v>
      </c>
      <c r="O684" s="30" t="s">
        <v>9</v>
      </c>
      <c r="P684" s="30" t="s">
        <v>20</v>
      </c>
      <c r="Q684" s="30" t="s">
        <v>1421</v>
      </c>
      <c r="R684" s="30">
        <v>72022</v>
      </c>
      <c r="S684" s="32">
        <v>42064</v>
      </c>
      <c r="T684" s="32">
        <v>42065</v>
      </c>
      <c r="U684" s="53">
        <v>-329.78399999999999</v>
      </c>
      <c r="V684" s="30">
        <v>10</v>
      </c>
      <c r="W684" s="30">
        <v>370.81</v>
      </c>
      <c r="X684" s="30">
        <v>88387</v>
      </c>
      <c r="Y684" s="30" t="s">
        <v>3215</v>
      </c>
      <c r="Z684" s="30">
        <v>245.32509012256392</v>
      </c>
    </row>
    <row r="685" spans="1:26" x14ac:dyDescent="0.2">
      <c r="A685" s="30">
        <v>1279</v>
      </c>
      <c r="B685" s="30" t="s">
        <v>1423</v>
      </c>
      <c r="C685" s="30" t="s">
        <v>1</v>
      </c>
      <c r="D685" s="30">
        <v>7.0000000000000007E-2</v>
      </c>
      <c r="E685" s="30">
        <v>40.98</v>
      </c>
      <c r="F685" s="30">
        <v>7.47</v>
      </c>
      <c r="G685" s="30" t="s">
        <v>14</v>
      </c>
      <c r="H685" s="30" t="s">
        <v>70</v>
      </c>
      <c r="I685" s="30" t="s">
        <v>24</v>
      </c>
      <c r="J685" s="30" t="s">
        <v>48</v>
      </c>
      <c r="K685" s="30" t="s">
        <v>49</v>
      </c>
      <c r="L685" s="30" t="s">
        <v>1355</v>
      </c>
      <c r="M685" s="30">
        <v>0.37</v>
      </c>
      <c r="N685" s="30" t="s">
        <v>8</v>
      </c>
      <c r="O685" s="30" t="s">
        <v>28</v>
      </c>
      <c r="P685" s="30" t="s">
        <v>29</v>
      </c>
      <c r="Q685" s="30" t="s">
        <v>1424</v>
      </c>
      <c r="R685" s="30">
        <v>46324</v>
      </c>
      <c r="S685" s="32">
        <v>42064</v>
      </c>
      <c r="T685" s="32">
        <v>42065</v>
      </c>
      <c r="U685" s="53">
        <v>54.901499999999999</v>
      </c>
      <c r="V685" s="30">
        <v>2</v>
      </c>
      <c r="W685" s="30">
        <v>81.900000000000006</v>
      </c>
      <c r="X685" s="30">
        <v>90114</v>
      </c>
      <c r="Y685" s="30" t="s">
        <v>3216</v>
      </c>
      <c r="Z685" s="30">
        <v>579.34474867763697</v>
      </c>
    </row>
    <row r="686" spans="1:26" x14ac:dyDescent="0.2">
      <c r="A686" s="30">
        <v>1280</v>
      </c>
      <c r="B686" s="30" t="s">
        <v>1425</v>
      </c>
      <c r="C686" s="30" t="s">
        <v>1</v>
      </c>
      <c r="D686" s="30">
        <v>7.0000000000000007E-2</v>
      </c>
      <c r="E686" s="30">
        <v>40.98</v>
      </c>
      <c r="F686" s="30">
        <v>7.47</v>
      </c>
      <c r="G686" s="30" t="s">
        <v>14</v>
      </c>
      <c r="H686" s="30" t="s">
        <v>70</v>
      </c>
      <c r="I686" s="30" t="s">
        <v>24</v>
      </c>
      <c r="J686" s="30" t="s">
        <v>48</v>
      </c>
      <c r="K686" s="30" t="s">
        <v>49</v>
      </c>
      <c r="L686" s="30" t="s">
        <v>1355</v>
      </c>
      <c r="M686" s="30">
        <v>0.37</v>
      </c>
      <c r="N686" s="30" t="s">
        <v>8</v>
      </c>
      <c r="O686" s="30" t="s">
        <v>35</v>
      </c>
      <c r="P686" s="30" t="s">
        <v>42</v>
      </c>
      <c r="Q686" s="30" t="s">
        <v>118</v>
      </c>
      <c r="R686" s="30">
        <v>98119</v>
      </c>
      <c r="S686" s="32">
        <v>42064</v>
      </c>
      <c r="T686" s="32">
        <v>42065</v>
      </c>
      <c r="U686" s="53">
        <v>54.901499999999999</v>
      </c>
      <c r="V686" s="30">
        <v>8</v>
      </c>
      <c r="W686" s="30">
        <v>327.61</v>
      </c>
      <c r="X686" s="30">
        <v>19042</v>
      </c>
      <c r="Y686" s="30" t="s">
        <v>3217</v>
      </c>
      <c r="Z686" s="30">
        <v>579.34474867763697</v>
      </c>
    </row>
    <row r="687" spans="1:26" x14ac:dyDescent="0.2">
      <c r="A687" s="30">
        <v>2718</v>
      </c>
      <c r="B687" s="30" t="s">
        <v>1426</v>
      </c>
      <c r="C687" s="30" t="s">
        <v>1</v>
      </c>
      <c r="D687" s="30">
        <v>0.1</v>
      </c>
      <c r="E687" s="30">
        <v>6.74</v>
      </c>
      <c r="F687" s="30">
        <v>1.72</v>
      </c>
      <c r="G687" s="30" t="s">
        <v>14</v>
      </c>
      <c r="H687" s="30" t="s">
        <v>15</v>
      </c>
      <c r="I687" s="30" t="s">
        <v>24</v>
      </c>
      <c r="J687" s="30" t="s">
        <v>64</v>
      </c>
      <c r="K687" s="30" t="s">
        <v>26</v>
      </c>
      <c r="L687" s="30" t="s">
        <v>1427</v>
      </c>
      <c r="M687" s="30">
        <v>0.35</v>
      </c>
      <c r="N687" s="30" t="s">
        <v>8</v>
      </c>
      <c r="O687" s="30" t="s">
        <v>28</v>
      </c>
      <c r="P687" s="30" t="s">
        <v>79</v>
      </c>
      <c r="Q687" s="30" t="s">
        <v>420</v>
      </c>
      <c r="R687" s="30">
        <v>60438</v>
      </c>
      <c r="S687" s="32">
        <v>42064</v>
      </c>
      <c r="T687" s="32">
        <v>42066</v>
      </c>
      <c r="U687" s="53">
        <v>65.41</v>
      </c>
      <c r="V687" s="30">
        <v>15</v>
      </c>
      <c r="W687" s="30">
        <v>98.17</v>
      </c>
      <c r="X687" s="30">
        <v>89394</v>
      </c>
      <c r="Y687" s="30" t="s">
        <v>3216</v>
      </c>
      <c r="Z687" s="30">
        <v>258.51497114357318</v>
      </c>
    </row>
    <row r="688" spans="1:26" x14ac:dyDescent="0.2">
      <c r="A688" s="30">
        <v>1561</v>
      </c>
      <c r="B688" s="30" t="s">
        <v>1428</v>
      </c>
      <c r="C688" s="30" t="s">
        <v>13</v>
      </c>
      <c r="D688" s="30">
        <v>0.02</v>
      </c>
      <c r="E688" s="30">
        <v>11.34</v>
      </c>
      <c r="F688" s="30">
        <v>11.25</v>
      </c>
      <c r="G688" s="30" t="s">
        <v>14</v>
      </c>
      <c r="H688" s="30" t="s">
        <v>70</v>
      </c>
      <c r="I688" s="30" t="s">
        <v>24</v>
      </c>
      <c r="J688" s="30" t="s">
        <v>64</v>
      </c>
      <c r="K688" s="30" t="s">
        <v>49</v>
      </c>
      <c r="L688" s="30" t="s">
        <v>1429</v>
      </c>
      <c r="M688" s="30">
        <v>0.36</v>
      </c>
      <c r="N688" s="30" t="s">
        <v>8</v>
      </c>
      <c r="O688" s="30" t="s">
        <v>28</v>
      </c>
      <c r="P688" s="30" t="s">
        <v>163</v>
      </c>
      <c r="Q688" s="30" t="s">
        <v>1430</v>
      </c>
      <c r="R688" s="30">
        <v>76063</v>
      </c>
      <c r="S688" s="32">
        <v>42064</v>
      </c>
      <c r="T688" s="32">
        <v>42065</v>
      </c>
      <c r="U688" s="53">
        <v>-155.21</v>
      </c>
      <c r="V688" s="30">
        <v>9</v>
      </c>
      <c r="W688" s="30">
        <v>105.75</v>
      </c>
      <c r="X688" s="30">
        <v>88093</v>
      </c>
      <c r="Y688" s="30" t="s">
        <v>3216</v>
      </c>
      <c r="Z688" s="30">
        <v>108.02499049119245</v>
      </c>
    </row>
    <row r="689" spans="1:26" x14ac:dyDescent="0.2">
      <c r="A689" s="30">
        <v>1764</v>
      </c>
      <c r="B689" s="30" t="s">
        <v>687</v>
      </c>
      <c r="C689" s="30" t="s">
        <v>13</v>
      </c>
      <c r="D689" s="30">
        <v>0.06</v>
      </c>
      <c r="E689" s="30">
        <v>19.98</v>
      </c>
      <c r="F689" s="30">
        <v>10.49</v>
      </c>
      <c r="G689" s="30" t="s">
        <v>14</v>
      </c>
      <c r="H689" s="30" t="s">
        <v>15</v>
      </c>
      <c r="I689" s="30" t="s">
        <v>4</v>
      </c>
      <c r="J689" s="30" t="s">
        <v>102</v>
      </c>
      <c r="K689" s="30" t="s">
        <v>49</v>
      </c>
      <c r="L689" s="30" t="s">
        <v>1431</v>
      </c>
      <c r="M689" s="30">
        <v>0.49</v>
      </c>
      <c r="N689" s="30" t="s">
        <v>8</v>
      </c>
      <c r="O689" s="30" t="s">
        <v>9</v>
      </c>
      <c r="P689" s="30" t="s">
        <v>99</v>
      </c>
      <c r="Q689" s="30" t="s">
        <v>689</v>
      </c>
      <c r="R689" s="30">
        <v>34698</v>
      </c>
      <c r="S689" s="32">
        <v>42064</v>
      </c>
      <c r="T689" s="32">
        <v>42066</v>
      </c>
      <c r="U689" s="53">
        <v>514.17719999999997</v>
      </c>
      <c r="V689" s="30">
        <v>5</v>
      </c>
      <c r="W689" s="30">
        <v>103.37</v>
      </c>
      <c r="X689" s="30">
        <v>89776</v>
      </c>
      <c r="Y689" s="30" t="s">
        <v>3215</v>
      </c>
      <c r="Z689" s="30">
        <v>852.24404187140101</v>
      </c>
    </row>
    <row r="690" spans="1:26" x14ac:dyDescent="0.2">
      <c r="A690" s="30">
        <v>1764</v>
      </c>
      <c r="B690" s="30" t="s">
        <v>687</v>
      </c>
      <c r="C690" s="30" t="s">
        <v>13</v>
      </c>
      <c r="D690" s="30">
        <v>0.08</v>
      </c>
      <c r="E690" s="30">
        <v>1.76</v>
      </c>
      <c r="F690" s="30">
        <v>4.8600000000000003</v>
      </c>
      <c r="G690" s="30" t="s">
        <v>14</v>
      </c>
      <c r="H690" s="30" t="s">
        <v>15</v>
      </c>
      <c r="I690" s="30" t="s">
        <v>4</v>
      </c>
      <c r="J690" s="30" t="s">
        <v>102</v>
      </c>
      <c r="K690" s="30" t="s">
        <v>49</v>
      </c>
      <c r="L690" s="30" t="s">
        <v>582</v>
      </c>
      <c r="M690" s="30">
        <v>0.41</v>
      </c>
      <c r="N690" s="30" t="s">
        <v>8</v>
      </c>
      <c r="O690" s="30" t="s">
        <v>9</v>
      </c>
      <c r="P690" s="30" t="s">
        <v>99</v>
      </c>
      <c r="Q690" s="30" t="s">
        <v>689</v>
      </c>
      <c r="R690" s="30">
        <v>34698</v>
      </c>
      <c r="S690" s="32">
        <v>42064</v>
      </c>
      <c r="T690" s="32">
        <v>42065</v>
      </c>
      <c r="U690" s="53">
        <v>235.65600000000001</v>
      </c>
      <c r="V690" s="30">
        <v>23</v>
      </c>
      <c r="W690" s="30">
        <v>40.22</v>
      </c>
      <c r="X690" s="30">
        <v>89776</v>
      </c>
      <c r="Y690" s="30" t="s">
        <v>3215</v>
      </c>
      <c r="Z690" s="30">
        <v>274.62370933775134</v>
      </c>
    </row>
    <row r="691" spans="1:26" x14ac:dyDescent="0.2">
      <c r="A691" s="30">
        <v>1917</v>
      </c>
      <c r="B691" s="30" t="s">
        <v>1432</v>
      </c>
      <c r="C691" s="30" t="s">
        <v>13</v>
      </c>
      <c r="D691" s="30">
        <v>0.08</v>
      </c>
      <c r="E691" s="30">
        <v>22.23</v>
      </c>
      <c r="F691" s="30">
        <v>3.63</v>
      </c>
      <c r="G691" s="30" t="s">
        <v>14</v>
      </c>
      <c r="H691" s="30" t="s">
        <v>47</v>
      </c>
      <c r="I691" s="30" t="s">
        <v>4</v>
      </c>
      <c r="J691" s="30" t="s">
        <v>102</v>
      </c>
      <c r="K691" s="30" t="s">
        <v>18</v>
      </c>
      <c r="L691" s="30" t="s">
        <v>1433</v>
      </c>
      <c r="M691" s="30">
        <v>0.52</v>
      </c>
      <c r="N691" s="30" t="s">
        <v>8</v>
      </c>
      <c r="O691" s="30" t="s">
        <v>9</v>
      </c>
      <c r="P691" s="30" t="s">
        <v>20</v>
      </c>
      <c r="Q691" s="30" t="s">
        <v>1434</v>
      </c>
      <c r="R691" s="30">
        <v>72113</v>
      </c>
      <c r="S691" s="32">
        <v>42064</v>
      </c>
      <c r="T691" s="32">
        <v>42066</v>
      </c>
      <c r="U691" s="53">
        <v>-29.61</v>
      </c>
      <c r="V691" s="30">
        <v>10</v>
      </c>
      <c r="W691" s="30">
        <v>210.33</v>
      </c>
      <c r="X691" s="30">
        <v>85897</v>
      </c>
      <c r="Y691" s="30" t="s">
        <v>3215</v>
      </c>
      <c r="Z691" s="30">
        <v>183.9292948337677</v>
      </c>
    </row>
    <row r="692" spans="1:26" x14ac:dyDescent="0.2">
      <c r="A692" s="30">
        <v>2437</v>
      </c>
      <c r="B692" s="30" t="s">
        <v>1435</v>
      </c>
      <c r="C692" s="30" t="s">
        <v>23</v>
      </c>
      <c r="D692" s="30">
        <v>0.09</v>
      </c>
      <c r="E692" s="30">
        <v>90.97</v>
      </c>
      <c r="F692" s="30">
        <v>14</v>
      </c>
      <c r="G692" s="30" t="s">
        <v>2</v>
      </c>
      <c r="H692" s="30" t="s">
        <v>47</v>
      </c>
      <c r="I692" s="30" t="s">
        <v>16</v>
      </c>
      <c r="J692" s="30" t="s">
        <v>32</v>
      </c>
      <c r="K692" s="30" t="s">
        <v>33</v>
      </c>
      <c r="L692" s="30" t="s">
        <v>1086</v>
      </c>
      <c r="M692" s="30">
        <v>0.36</v>
      </c>
      <c r="N692" s="30" t="s">
        <v>8</v>
      </c>
      <c r="O692" s="30" t="s">
        <v>28</v>
      </c>
      <c r="P692" s="30" t="s">
        <v>333</v>
      </c>
      <c r="Q692" s="30" t="s">
        <v>1436</v>
      </c>
      <c r="R692" s="30">
        <v>53150</v>
      </c>
      <c r="S692" s="32">
        <v>42064</v>
      </c>
      <c r="T692" s="32">
        <v>42066</v>
      </c>
      <c r="U692" s="53">
        <v>35.29</v>
      </c>
      <c r="V692" s="30">
        <v>3</v>
      </c>
      <c r="W692" s="30">
        <v>260</v>
      </c>
      <c r="X692" s="30">
        <v>90301</v>
      </c>
      <c r="Y692" s="30" t="s">
        <v>3216</v>
      </c>
      <c r="Z692" s="30">
        <v>891.47442912621125</v>
      </c>
    </row>
    <row r="693" spans="1:26" x14ac:dyDescent="0.2">
      <c r="A693" s="30">
        <v>2454</v>
      </c>
      <c r="B693" s="30" t="s">
        <v>1437</v>
      </c>
      <c r="C693" s="30" t="s">
        <v>92</v>
      </c>
      <c r="D693" s="30">
        <v>0.06</v>
      </c>
      <c r="E693" s="30">
        <v>3174.835</v>
      </c>
      <c r="F693" s="30">
        <v>24.49</v>
      </c>
      <c r="G693" s="30" t="s">
        <v>63</v>
      </c>
      <c r="H693" s="30" t="s">
        <v>70</v>
      </c>
      <c r="I693" s="30" t="s">
        <v>16</v>
      </c>
      <c r="J693" s="30" t="s">
        <v>39</v>
      </c>
      <c r="K693" s="30" t="s">
        <v>40</v>
      </c>
      <c r="L693" s="30" t="s">
        <v>494</v>
      </c>
      <c r="M693" s="30">
        <v>0.37</v>
      </c>
      <c r="N693" s="30" t="s">
        <v>8</v>
      </c>
      <c r="O693" s="30" t="s">
        <v>9</v>
      </c>
      <c r="P693" s="30" t="s">
        <v>140</v>
      </c>
      <c r="Q693" s="30" t="s">
        <v>1438</v>
      </c>
      <c r="R693" s="30">
        <v>35244</v>
      </c>
      <c r="S693" s="32">
        <v>42064</v>
      </c>
      <c r="T693" s="32">
        <v>42067</v>
      </c>
      <c r="U693" s="53">
        <v>-68.432000000000002</v>
      </c>
      <c r="V693" s="30">
        <v>1</v>
      </c>
      <c r="W693" s="30">
        <v>3550.28</v>
      </c>
      <c r="X693" s="30">
        <v>89219</v>
      </c>
      <c r="Y693" s="30" t="s">
        <v>3215</v>
      </c>
      <c r="Z693" s="30">
        <v>11408.29985301928</v>
      </c>
    </row>
    <row r="694" spans="1:26" x14ac:dyDescent="0.2">
      <c r="A694" s="30">
        <v>1882</v>
      </c>
      <c r="B694" s="30" t="s">
        <v>1439</v>
      </c>
      <c r="C694" s="30" t="s">
        <v>46</v>
      </c>
      <c r="D694" s="30">
        <v>0.09</v>
      </c>
      <c r="E694" s="30">
        <v>5.78</v>
      </c>
      <c r="F694" s="30">
        <v>5.67</v>
      </c>
      <c r="G694" s="30" t="s">
        <v>14</v>
      </c>
      <c r="H694" s="30" t="s">
        <v>47</v>
      </c>
      <c r="I694" s="30" t="s">
        <v>24</v>
      </c>
      <c r="J694" s="30" t="s">
        <v>64</v>
      </c>
      <c r="K694" s="30" t="s">
        <v>49</v>
      </c>
      <c r="L694" s="30" t="s">
        <v>591</v>
      </c>
      <c r="M694" s="30">
        <v>0.36</v>
      </c>
      <c r="N694" s="30" t="s">
        <v>8</v>
      </c>
      <c r="O694" s="30" t="s">
        <v>87</v>
      </c>
      <c r="P694" s="30" t="s">
        <v>373</v>
      </c>
      <c r="Q694" s="30" t="s">
        <v>1440</v>
      </c>
      <c r="R694" s="30">
        <v>7036</v>
      </c>
      <c r="S694" s="32">
        <v>42064</v>
      </c>
      <c r="T694" s="32">
        <v>42066</v>
      </c>
      <c r="U694" s="53">
        <v>-7.96</v>
      </c>
      <c r="V694" s="30">
        <v>1</v>
      </c>
      <c r="W694" s="30">
        <v>11.35</v>
      </c>
      <c r="X694" s="30">
        <v>87378</v>
      </c>
      <c r="Y694" s="30" t="s">
        <v>3218</v>
      </c>
      <c r="Z694" s="30">
        <v>274.86284292718904</v>
      </c>
    </row>
    <row r="695" spans="1:26" x14ac:dyDescent="0.2">
      <c r="A695" s="30">
        <v>1885</v>
      </c>
      <c r="B695" s="30" t="s">
        <v>1441</v>
      </c>
      <c r="C695" s="30" t="s">
        <v>46</v>
      </c>
      <c r="D695" s="30">
        <v>0.05</v>
      </c>
      <c r="E695" s="30">
        <v>535.64</v>
      </c>
      <c r="F695" s="30">
        <v>14.7</v>
      </c>
      <c r="G695" s="30" t="s">
        <v>2</v>
      </c>
      <c r="H695" s="30" t="s">
        <v>47</v>
      </c>
      <c r="I695" s="30" t="s">
        <v>16</v>
      </c>
      <c r="J695" s="30" t="s">
        <v>32</v>
      </c>
      <c r="K695" s="30" t="s">
        <v>33</v>
      </c>
      <c r="L695" s="30" t="s">
        <v>1442</v>
      </c>
      <c r="M695" s="30">
        <v>0.59</v>
      </c>
      <c r="N695" s="30" t="s">
        <v>8</v>
      </c>
      <c r="O695" s="30" t="s">
        <v>87</v>
      </c>
      <c r="P695" s="30" t="s">
        <v>560</v>
      </c>
      <c r="Q695" s="30" t="s">
        <v>1443</v>
      </c>
      <c r="R695" s="30">
        <v>2806</v>
      </c>
      <c r="S695" s="32">
        <v>42064</v>
      </c>
      <c r="T695" s="32">
        <v>42066</v>
      </c>
      <c r="U695" s="53">
        <v>4407.4399999999996</v>
      </c>
      <c r="V695" s="30">
        <v>15</v>
      </c>
      <c r="W695" s="30">
        <v>7029.1</v>
      </c>
      <c r="X695" s="30">
        <v>87378</v>
      </c>
      <c r="Y695" s="30" t="s">
        <v>3218</v>
      </c>
      <c r="Z695" s="30">
        <v>7120.1119589645805</v>
      </c>
    </row>
    <row r="696" spans="1:26" x14ac:dyDescent="0.2">
      <c r="A696" s="30">
        <v>3187</v>
      </c>
      <c r="B696" s="30" t="s">
        <v>1444</v>
      </c>
      <c r="C696" s="30" t="s">
        <v>13</v>
      </c>
      <c r="D696" s="30">
        <v>0.08</v>
      </c>
      <c r="E696" s="30">
        <v>170.98</v>
      </c>
      <c r="F696" s="30">
        <v>35.89</v>
      </c>
      <c r="G696" s="30" t="s">
        <v>2</v>
      </c>
      <c r="H696" s="30" t="s">
        <v>3</v>
      </c>
      <c r="I696" s="30" t="s">
        <v>4</v>
      </c>
      <c r="J696" s="30" t="s">
        <v>93</v>
      </c>
      <c r="K696" s="30" t="s">
        <v>6</v>
      </c>
      <c r="L696" s="30" t="s">
        <v>1445</v>
      </c>
      <c r="M696" s="30">
        <v>0.66</v>
      </c>
      <c r="N696" s="30" t="s">
        <v>8</v>
      </c>
      <c r="O696" s="30" t="s">
        <v>9</v>
      </c>
      <c r="P696" s="30" t="s">
        <v>99</v>
      </c>
      <c r="Q696" s="30" t="s">
        <v>1446</v>
      </c>
      <c r="R696" s="30">
        <v>33569</v>
      </c>
      <c r="S696" s="32">
        <v>42065</v>
      </c>
      <c r="T696" s="32">
        <v>42067</v>
      </c>
      <c r="U696" s="53">
        <v>-119.812</v>
      </c>
      <c r="V696" s="30">
        <v>1</v>
      </c>
      <c r="W696" s="30">
        <v>199.48</v>
      </c>
      <c r="X696" s="30">
        <v>89025</v>
      </c>
      <c r="Y696" s="30" t="s">
        <v>3215</v>
      </c>
      <c r="Z696" s="30">
        <v>1722.5876845233422</v>
      </c>
    </row>
    <row r="697" spans="1:26" x14ac:dyDescent="0.2">
      <c r="A697" s="30">
        <v>64</v>
      </c>
      <c r="B697" s="30" t="s">
        <v>1447</v>
      </c>
      <c r="C697" s="30" t="s">
        <v>46</v>
      </c>
      <c r="D697" s="30">
        <v>0</v>
      </c>
      <c r="E697" s="30">
        <v>3.69</v>
      </c>
      <c r="F697" s="30">
        <v>0.5</v>
      </c>
      <c r="G697" s="30" t="s">
        <v>14</v>
      </c>
      <c r="H697" s="30" t="s">
        <v>3</v>
      </c>
      <c r="I697" s="30" t="s">
        <v>24</v>
      </c>
      <c r="J697" s="30" t="s">
        <v>128</v>
      </c>
      <c r="K697" s="30" t="s">
        <v>49</v>
      </c>
      <c r="L697" s="30" t="s">
        <v>1448</v>
      </c>
      <c r="M697" s="30">
        <v>0.38</v>
      </c>
      <c r="N697" s="30" t="s">
        <v>8</v>
      </c>
      <c r="O697" s="30" t="s">
        <v>9</v>
      </c>
      <c r="P697" s="30" t="s">
        <v>218</v>
      </c>
      <c r="Q697" s="30" t="s">
        <v>1449</v>
      </c>
      <c r="R697" s="30">
        <v>24153</v>
      </c>
      <c r="S697" s="32">
        <v>42065</v>
      </c>
      <c r="T697" s="32">
        <v>42067</v>
      </c>
      <c r="U697" s="53">
        <v>-37.5291</v>
      </c>
      <c r="V697" s="30">
        <v>1</v>
      </c>
      <c r="W697" s="30">
        <v>4</v>
      </c>
      <c r="X697" s="30">
        <v>87406</v>
      </c>
      <c r="Y697" s="30" t="s">
        <v>3215</v>
      </c>
      <c r="Z697" s="30">
        <v>131.76303868784791</v>
      </c>
    </row>
    <row r="698" spans="1:26" x14ac:dyDescent="0.2">
      <c r="A698" s="30">
        <v>64</v>
      </c>
      <c r="B698" s="30" t="s">
        <v>1447</v>
      </c>
      <c r="C698" s="30" t="s">
        <v>46</v>
      </c>
      <c r="D698" s="30">
        <v>0.02</v>
      </c>
      <c r="E698" s="30">
        <v>175.99</v>
      </c>
      <c r="F698" s="30">
        <v>4.99</v>
      </c>
      <c r="G698" s="30" t="s">
        <v>63</v>
      </c>
      <c r="H698" s="30" t="s">
        <v>3</v>
      </c>
      <c r="I698" s="30" t="s">
        <v>16</v>
      </c>
      <c r="J698" s="30" t="s">
        <v>111</v>
      </c>
      <c r="K698" s="30" t="s">
        <v>49</v>
      </c>
      <c r="L698" s="30" t="s">
        <v>1225</v>
      </c>
      <c r="M698" s="30">
        <v>0.59</v>
      </c>
      <c r="N698" s="30" t="s">
        <v>8</v>
      </c>
      <c r="O698" s="30" t="s">
        <v>9</v>
      </c>
      <c r="P698" s="30" t="s">
        <v>218</v>
      </c>
      <c r="Q698" s="30" t="s">
        <v>1449</v>
      </c>
      <c r="R698" s="30">
        <v>24153</v>
      </c>
      <c r="S698" s="32">
        <v>42065</v>
      </c>
      <c r="T698" s="32">
        <v>42065</v>
      </c>
      <c r="U698" s="53">
        <v>101.49</v>
      </c>
      <c r="V698" s="30">
        <v>4</v>
      </c>
      <c r="W698" s="30">
        <v>589.79999999999995</v>
      </c>
      <c r="X698" s="30">
        <v>87406</v>
      </c>
      <c r="Y698" s="30" t="s">
        <v>3215</v>
      </c>
      <c r="Z698" s="30">
        <v>1017.1849356240723</v>
      </c>
    </row>
    <row r="699" spans="1:26" x14ac:dyDescent="0.2">
      <c r="A699" s="30">
        <v>2877</v>
      </c>
      <c r="B699" s="30" t="s">
        <v>1450</v>
      </c>
      <c r="C699" s="30" t="s">
        <v>46</v>
      </c>
      <c r="D699" s="30">
        <v>0</v>
      </c>
      <c r="E699" s="30">
        <v>8.33</v>
      </c>
      <c r="F699" s="30">
        <v>1.99</v>
      </c>
      <c r="G699" s="30" t="s">
        <v>63</v>
      </c>
      <c r="H699" s="30" t="s">
        <v>15</v>
      </c>
      <c r="I699" s="30" t="s">
        <v>16</v>
      </c>
      <c r="J699" s="30" t="s">
        <v>17</v>
      </c>
      <c r="K699" s="30" t="s">
        <v>18</v>
      </c>
      <c r="L699" s="30" t="s">
        <v>1150</v>
      </c>
      <c r="M699" s="30">
        <v>0.52</v>
      </c>
      <c r="N699" s="30" t="s">
        <v>8</v>
      </c>
      <c r="O699" s="30" t="s">
        <v>87</v>
      </c>
      <c r="P699" s="30" t="s">
        <v>293</v>
      </c>
      <c r="Q699" s="30" t="s">
        <v>1451</v>
      </c>
      <c r="R699" s="30">
        <v>44070</v>
      </c>
      <c r="S699" s="32">
        <v>42065</v>
      </c>
      <c r="T699" s="32">
        <v>42067</v>
      </c>
      <c r="U699" s="53">
        <v>74.181899999999999</v>
      </c>
      <c r="V699" s="30">
        <v>12</v>
      </c>
      <c r="W699" s="30">
        <v>107.51</v>
      </c>
      <c r="X699" s="30">
        <v>91492</v>
      </c>
      <c r="Y699" s="30" t="s">
        <v>3218</v>
      </c>
      <c r="Z699" s="30">
        <v>316.12924581297483</v>
      </c>
    </row>
    <row r="700" spans="1:26" x14ac:dyDescent="0.2">
      <c r="A700" s="30">
        <v>2878</v>
      </c>
      <c r="B700" s="30" t="s">
        <v>1452</v>
      </c>
      <c r="C700" s="30" t="s">
        <v>46</v>
      </c>
      <c r="D700" s="30">
        <v>0</v>
      </c>
      <c r="E700" s="30">
        <v>8.33</v>
      </c>
      <c r="F700" s="30">
        <v>1.99</v>
      </c>
      <c r="G700" s="30" t="s">
        <v>63</v>
      </c>
      <c r="H700" s="30" t="s">
        <v>15</v>
      </c>
      <c r="I700" s="30" t="s">
        <v>16</v>
      </c>
      <c r="J700" s="30" t="s">
        <v>17</v>
      </c>
      <c r="K700" s="30" t="s">
        <v>18</v>
      </c>
      <c r="L700" s="30" t="s">
        <v>1150</v>
      </c>
      <c r="M700" s="30">
        <v>0.52</v>
      </c>
      <c r="N700" s="30" t="s">
        <v>8</v>
      </c>
      <c r="O700" s="30" t="s">
        <v>35</v>
      </c>
      <c r="P700" s="30" t="s">
        <v>42</v>
      </c>
      <c r="Q700" s="30" t="s">
        <v>118</v>
      </c>
      <c r="R700" s="30">
        <v>98107</v>
      </c>
      <c r="S700" s="32">
        <v>42065</v>
      </c>
      <c r="T700" s="32">
        <v>42067</v>
      </c>
      <c r="U700" s="53">
        <v>82.31</v>
      </c>
      <c r="V700" s="30">
        <v>47</v>
      </c>
      <c r="W700" s="30">
        <v>421.08</v>
      </c>
      <c r="X700" s="30">
        <v>54369</v>
      </c>
      <c r="Y700" s="30" t="s">
        <v>3217</v>
      </c>
      <c r="Z700" s="30">
        <v>324.45262928707092</v>
      </c>
    </row>
    <row r="701" spans="1:26" x14ac:dyDescent="0.2">
      <c r="A701" s="30">
        <v>3067</v>
      </c>
      <c r="B701" s="30" t="s">
        <v>1453</v>
      </c>
      <c r="C701" s="30" t="s">
        <v>46</v>
      </c>
      <c r="D701" s="30">
        <v>0.06</v>
      </c>
      <c r="E701" s="30">
        <v>355.98</v>
      </c>
      <c r="F701" s="30">
        <v>58.92</v>
      </c>
      <c r="G701" s="30" t="s">
        <v>2</v>
      </c>
      <c r="H701" s="30" t="s">
        <v>15</v>
      </c>
      <c r="I701" s="30" t="s">
        <v>4</v>
      </c>
      <c r="J701" s="30" t="s">
        <v>85</v>
      </c>
      <c r="K701" s="30" t="s">
        <v>33</v>
      </c>
      <c r="L701" s="30" t="s">
        <v>670</v>
      </c>
      <c r="M701" s="30">
        <v>0.64</v>
      </c>
      <c r="N701" s="30" t="s">
        <v>8</v>
      </c>
      <c r="O701" s="30" t="s">
        <v>87</v>
      </c>
      <c r="P701" s="30" t="s">
        <v>293</v>
      </c>
      <c r="Q701" s="30" t="s">
        <v>1454</v>
      </c>
      <c r="R701" s="30">
        <v>44515</v>
      </c>
      <c r="S701" s="32">
        <v>42065</v>
      </c>
      <c r="T701" s="32">
        <v>42066</v>
      </c>
      <c r="U701" s="53">
        <v>1660.92</v>
      </c>
      <c r="V701" s="30">
        <v>14</v>
      </c>
      <c r="W701" s="30">
        <v>5086.08</v>
      </c>
      <c r="X701" s="30">
        <v>91376</v>
      </c>
      <c r="Y701" s="30" t="s">
        <v>3218</v>
      </c>
      <c r="Z701" s="30">
        <v>4942.4862897698422</v>
      </c>
    </row>
    <row r="702" spans="1:26" x14ac:dyDescent="0.2">
      <c r="A702" s="30">
        <v>1686</v>
      </c>
      <c r="B702" s="30" t="s">
        <v>1455</v>
      </c>
      <c r="C702" s="30" t="s">
        <v>23</v>
      </c>
      <c r="D702" s="30">
        <v>0.08</v>
      </c>
      <c r="E702" s="30">
        <v>2.08</v>
      </c>
      <c r="F702" s="30">
        <v>5.33</v>
      </c>
      <c r="G702" s="30" t="s">
        <v>14</v>
      </c>
      <c r="H702" s="30" t="s">
        <v>70</v>
      </c>
      <c r="I702" s="30" t="s">
        <v>4</v>
      </c>
      <c r="J702" s="30" t="s">
        <v>102</v>
      </c>
      <c r="K702" s="30" t="s">
        <v>49</v>
      </c>
      <c r="L702" s="30" t="s">
        <v>435</v>
      </c>
      <c r="M702" s="30">
        <v>0.43</v>
      </c>
      <c r="N702" s="30" t="s">
        <v>8</v>
      </c>
      <c r="O702" s="30" t="s">
        <v>28</v>
      </c>
      <c r="P702" s="30" t="s">
        <v>79</v>
      </c>
      <c r="Q702" s="30" t="s">
        <v>1456</v>
      </c>
      <c r="R702" s="30">
        <v>60123</v>
      </c>
      <c r="S702" s="32">
        <v>42066</v>
      </c>
      <c r="T702" s="32">
        <v>42073</v>
      </c>
      <c r="U702" s="53">
        <v>-129.01</v>
      </c>
      <c r="V702" s="30">
        <v>9</v>
      </c>
      <c r="W702" s="30">
        <v>19.670000000000002</v>
      </c>
      <c r="X702" s="30">
        <v>86973</v>
      </c>
      <c r="Y702" s="30" t="s">
        <v>3216</v>
      </c>
      <c r="Z702" s="30">
        <v>43.005657189174826</v>
      </c>
    </row>
    <row r="703" spans="1:26" x14ac:dyDescent="0.2">
      <c r="A703" s="30">
        <v>428</v>
      </c>
      <c r="B703" s="30" t="s">
        <v>487</v>
      </c>
      <c r="C703" s="30" t="s">
        <v>46</v>
      </c>
      <c r="D703" s="30">
        <v>0.05</v>
      </c>
      <c r="E703" s="30">
        <v>10.98</v>
      </c>
      <c r="F703" s="30">
        <v>4.8</v>
      </c>
      <c r="G703" s="30" t="s">
        <v>14</v>
      </c>
      <c r="H703" s="30" t="s">
        <v>70</v>
      </c>
      <c r="I703" s="30" t="s">
        <v>24</v>
      </c>
      <c r="J703" s="30" t="s">
        <v>321</v>
      </c>
      <c r="K703" s="30" t="s">
        <v>49</v>
      </c>
      <c r="L703" s="30" t="s">
        <v>1457</v>
      </c>
      <c r="M703" s="30">
        <v>0.36</v>
      </c>
      <c r="N703" s="30" t="s">
        <v>8</v>
      </c>
      <c r="O703" s="30" t="s">
        <v>35</v>
      </c>
      <c r="P703" s="30" t="s">
        <v>272</v>
      </c>
      <c r="Q703" s="30" t="s">
        <v>489</v>
      </c>
      <c r="R703" s="30">
        <v>89701</v>
      </c>
      <c r="S703" s="32">
        <v>42066</v>
      </c>
      <c r="T703" s="32">
        <v>42068</v>
      </c>
      <c r="U703" s="53">
        <v>90.62</v>
      </c>
      <c r="V703" s="30">
        <v>22</v>
      </c>
      <c r="W703" s="30">
        <v>243.11</v>
      </c>
      <c r="X703" s="30">
        <v>88480</v>
      </c>
      <c r="Y703" s="30" t="s">
        <v>3217</v>
      </c>
      <c r="Z703" s="30">
        <v>364.05202079708511</v>
      </c>
    </row>
    <row r="704" spans="1:26" x14ac:dyDescent="0.2">
      <c r="A704" s="30">
        <v>568</v>
      </c>
      <c r="B704" s="30" t="s">
        <v>1458</v>
      </c>
      <c r="C704" s="30" t="s">
        <v>1</v>
      </c>
      <c r="D704" s="30">
        <v>0.02</v>
      </c>
      <c r="E704" s="30">
        <v>280.98</v>
      </c>
      <c r="F704" s="30">
        <v>57</v>
      </c>
      <c r="G704" s="30" t="s">
        <v>2</v>
      </c>
      <c r="H704" s="30" t="s">
        <v>15</v>
      </c>
      <c r="I704" s="30" t="s">
        <v>4</v>
      </c>
      <c r="J704" s="30" t="s">
        <v>85</v>
      </c>
      <c r="K704" s="30" t="s">
        <v>33</v>
      </c>
      <c r="L704" s="30" t="s">
        <v>838</v>
      </c>
      <c r="M704" s="30">
        <v>0.78</v>
      </c>
      <c r="N704" s="30" t="s">
        <v>8</v>
      </c>
      <c r="O704" s="30" t="s">
        <v>9</v>
      </c>
      <c r="P704" s="30" t="s">
        <v>10</v>
      </c>
      <c r="Q704" s="30" t="s">
        <v>1459</v>
      </c>
      <c r="R704" s="30">
        <v>39701</v>
      </c>
      <c r="S704" s="32">
        <v>42067</v>
      </c>
      <c r="T704" s="32">
        <v>42068</v>
      </c>
      <c r="U704" s="53">
        <v>1141.7940000000001</v>
      </c>
      <c r="V704" s="30">
        <v>4</v>
      </c>
      <c r="W704" s="30">
        <v>1128.74</v>
      </c>
      <c r="X704" s="30">
        <v>88879</v>
      </c>
      <c r="Y704" s="30" t="s">
        <v>3215</v>
      </c>
      <c r="Z704" s="30">
        <v>4354.6135082589117</v>
      </c>
    </row>
    <row r="705" spans="1:26" x14ac:dyDescent="0.2">
      <c r="A705" s="30">
        <v>3133</v>
      </c>
      <c r="B705" s="30" t="s">
        <v>537</v>
      </c>
      <c r="C705" s="30" t="s">
        <v>1</v>
      </c>
      <c r="D705" s="30">
        <v>0.08</v>
      </c>
      <c r="E705" s="30">
        <v>5.4</v>
      </c>
      <c r="F705" s="30">
        <v>7.78</v>
      </c>
      <c r="G705" s="30" t="s">
        <v>14</v>
      </c>
      <c r="H705" s="30" t="s">
        <v>70</v>
      </c>
      <c r="I705" s="30" t="s">
        <v>24</v>
      </c>
      <c r="J705" s="30" t="s">
        <v>48</v>
      </c>
      <c r="K705" s="30" t="s">
        <v>49</v>
      </c>
      <c r="L705" s="30" t="s">
        <v>1460</v>
      </c>
      <c r="M705" s="30">
        <v>0.37</v>
      </c>
      <c r="N705" s="30" t="s">
        <v>8</v>
      </c>
      <c r="O705" s="30" t="s">
        <v>28</v>
      </c>
      <c r="P705" s="30" t="s">
        <v>79</v>
      </c>
      <c r="Q705" s="30" t="s">
        <v>538</v>
      </c>
      <c r="R705" s="30">
        <v>60540</v>
      </c>
      <c r="S705" s="32">
        <v>42067</v>
      </c>
      <c r="T705" s="32">
        <v>42067</v>
      </c>
      <c r="U705" s="53">
        <v>-44.067999999999998</v>
      </c>
      <c r="V705" s="30">
        <v>4</v>
      </c>
      <c r="W705" s="30">
        <v>25.35</v>
      </c>
      <c r="X705" s="30">
        <v>86792</v>
      </c>
      <c r="Y705" s="30" t="s">
        <v>3216</v>
      </c>
      <c r="Z705" s="30">
        <v>368.47885503462538</v>
      </c>
    </row>
    <row r="706" spans="1:26" x14ac:dyDescent="0.2">
      <c r="A706" s="30">
        <v>3133</v>
      </c>
      <c r="B706" s="30" t="s">
        <v>537</v>
      </c>
      <c r="C706" s="30" t="s">
        <v>1</v>
      </c>
      <c r="D706" s="30">
        <v>0.09</v>
      </c>
      <c r="E706" s="30">
        <v>8.4600000000000009</v>
      </c>
      <c r="F706" s="30">
        <v>8.99</v>
      </c>
      <c r="G706" s="30" t="s">
        <v>63</v>
      </c>
      <c r="H706" s="30" t="s">
        <v>70</v>
      </c>
      <c r="I706" s="30" t="s">
        <v>16</v>
      </c>
      <c r="J706" s="30" t="s">
        <v>17</v>
      </c>
      <c r="K706" s="30" t="s">
        <v>18</v>
      </c>
      <c r="L706" s="30" t="s">
        <v>1461</v>
      </c>
      <c r="M706" s="30">
        <v>0.79</v>
      </c>
      <c r="N706" s="30" t="s">
        <v>8</v>
      </c>
      <c r="O706" s="30" t="s">
        <v>28</v>
      </c>
      <c r="P706" s="30" t="s">
        <v>79</v>
      </c>
      <c r="Q706" s="30" t="s">
        <v>538</v>
      </c>
      <c r="R706" s="30">
        <v>60540</v>
      </c>
      <c r="S706" s="32">
        <v>42067</v>
      </c>
      <c r="T706" s="32">
        <v>42070</v>
      </c>
      <c r="U706" s="53">
        <v>-100.51</v>
      </c>
      <c r="V706" s="30">
        <v>5</v>
      </c>
      <c r="W706" s="30">
        <v>45.03</v>
      </c>
      <c r="X706" s="30">
        <v>86792</v>
      </c>
      <c r="Y706" s="30" t="s">
        <v>3216</v>
      </c>
      <c r="Z706" s="30">
        <v>613.98486817710295</v>
      </c>
    </row>
    <row r="707" spans="1:26" x14ac:dyDescent="0.2">
      <c r="A707" s="30">
        <v>3133</v>
      </c>
      <c r="B707" s="30" t="s">
        <v>537</v>
      </c>
      <c r="C707" s="30" t="s">
        <v>1</v>
      </c>
      <c r="D707" s="30">
        <v>0.21</v>
      </c>
      <c r="E707" s="30">
        <v>14.98</v>
      </c>
      <c r="F707" s="30">
        <v>8.99</v>
      </c>
      <c r="G707" s="30" t="s">
        <v>14</v>
      </c>
      <c r="H707" s="30" t="s">
        <v>70</v>
      </c>
      <c r="I707" s="30" t="s">
        <v>4</v>
      </c>
      <c r="J707" s="30" t="s">
        <v>102</v>
      </c>
      <c r="K707" s="30" t="s">
        <v>18</v>
      </c>
      <c r="L707" s="30" t="s">
        <v>1462</v>
      </c>
      <c r="M707" s="30">
        <v>0.39</v>
      </c>
      <c r="N707" s="30" t="s">
        <v>8</v>
      </c>
      <c r="O707" s="30" t="s">
        <v>28</v>
      </c>
      <c r="P707" s="30" t="s">
        <v>79</v>
      </c>
      <c r="Q707" s="30" t="s">
        <v>538</v>
      </c>
      <c r="R707" s="30">
        <v>60540</v>
      </c>
      <c r="S707" s="32">
        <v>42067</v>
      </c>
      <c r="T707" s="32">
        <v>42068</v>
      </c>
      <c r="U707" s="53">
        <v>-17.75</v>
      </c>
      <c r="V707" s="30">
        <v>10</v>
      </c>
      <c r="W707" s="30">
        <v>153.87</v>
      </c>
      <c r="X707" s="30">
        <v>86792</v>
      </c>
      <c r="Y707" s="30" t="s">
        <v>3216</v>
      </c>
      <c r="Z707" s="30">
        <v>389.60321306253087</v>
      </c>
    </row>
    <row r="708" spans="1:26" x14ac:dyDescent="0.2">
      <c r="A708" s="30">
        <v>3133</v>
      </c>
      <c r="B708" s="30" t="s">
        <v>537</v>
      </c>
      <c r="C708" s="30" t="s">
        <v>1</v>
      </c>
      <c r="D708" s="30">
        <v>0.04</v>
      </c>
      <c r="E708" s="30">
        <v>155.99</v>
      </c>
      <c r="F708" s="30">
        <v>8.08</v>
      </c>
      <c r="G708" s="30" t="s">
        <v>14</v>
      </c>
      <c r="H708" s="30" t="s">
        <v>70</v>
      </c>
      <c r="I708" s="30" t="s">
        <v>16</v>
      </c>
      <c r="J708" s="30" t="s">
        <v>111</v>
      </c>
      <c r="K708" s="30" t="s">
        <v>49</v>
      </c>
      <c r="L708" s="30" t="s">
        <v>1463</v>
      </c>
      <c r="M708" s="30">
        <v>0.6</v>
      </c>
      <c r="N708" s="30" t="s">
        <v>8</v>
      </c>
      <c r="O708" s="30" t="s">
        <v>28</v>
      </c>
      <c r="P708" s="30" t="s">
        <v>79</v>
      </c>
      <c r="Q708" s="30" t="s">
        <v>538</v>
      </c>
      <c r="R708" s="30">
        <v>60540</v>
      </c>
      <c r="S708" s="32">
        <v>42067</v>
      </c>
      <c r="T708" s="32">
        <v>42068</v>
      </c>
      <c r="U708" s="53">
        <v>1374.9480000000001</v>
      </c>
      <c r="V708" s="30">
        <v>22</v>
      </c>
      <c r="W708" s="30">
        <v>2800.33</v>
      </c>
      <c r="X708" s="30">
        <v>86792</v>
      </c>
      <c r="Y708" s="30" t="s">
        <v>3216</v>
      </c>
      <c r="Z708" s="30">
        <v>2519.3103015437073</v>
      </c>
    </row>
    <row r="709" spans="1:26" x14ac:dyDescent="0.2">
      <c r="A709" s="30">
        <v>1005</v>
      </c>
      <c r="B709" s="30" t="s">
        <v>1373</v>
      </c>
      <c r="C709" s="30" t="s">
        <v>23</v>
      </c>
      <c r="D709" s="30">
        <v>0.06</v>
      </c>
      <c r="E709" s="30">
        <v>10.14</v>
      </c>
      <c r="F709" s="30">
        <v>2.27</v>
      </c>
      <c r="G709" s="30" t="s">
        <v>14</v>
      </c>
      <c r="H709" s="30" t="s">
        <v>3</v>
      </c>
      <c r="I709" s="30" t="s">
        <v>24</v>
      </c>
      <c r="J709" s="30" t="s">
        <v>64</v>
      </c>
      <c r="K709" s="30" t="s">
        <v>26</v>
      </c>
      <c r="L709" s="30" t="s">
        <v>147</v>
      </c>
      <c r="M709" s="30">
        <v>0.36</v>
      </c>
      <c r="N709" s="30" t="s">
        <v>8</v>
      </c>
      <c r="O709" s="30" t="s">
        <v>28</v>
      </c>
      <c r="P709" s="30" t="s">
        <v>79</v>
      </c>
      <c r="Q709" s="30" t="s">
        <v>1375</v>
      </c>
      <c r="R709" s="30">
        <v>60089</v>
      </c>
      <c r="S709" s="32">
        <v>42067</v>
      </c>
      <c r="T709" s="32">
        <v>42067</v>
      </c>
      <c r="U709" s="53">
        <v>-3.88</v>
      </c>
      <c r="V709" s="30">
        <v>1</v>
      </c>
      <c r="W709" s="30">
        <v>12.18</v>
      </c>
      <c r="X709" s="30">
        <v>90043</v>
      </c>
      <c r="Y709" s="30" t="s">
        <v>3216</v>
      </c>
      <c r="Z709" s="30">
        <v>57.816306756793082</v>
      </c>
    </row>
    <row r="710" spans="1:26" x14ac:dyDescent="0.2">
      <c r="A710" s="30">
        <v>2358</v>
      </c>
      <c r="B710" s="30" t="s">
        <v>1142</v>
      </c>
      <c r="C710" s="30" t="s">
        <v>23</v>
      </c>
      <c r="D710" s="30">
        <v>0.1</v>
      </c>
      <c r="E710" s="30">
        <v>205.99</v>
      </c>
      <c r="F710" s="30">
        <v>8.99</v>
      </c>
      <c r="G710" s="30" t="s">
        <v>14</v>
      </c>
      <c r="H710" s="30" t="s">
        <v>70</v>
      </c>
      <c r="I710" s="30" t="s">
        <v>16</v>
      </c>
      <c r="J710" s="30" t="s">
        <v>111</v>
      </c>
      <c r="K710" s="30" t="s">
        <v>49</v>
      </c>
      <c r="L710" s="30" t="s">
        <v>639</v>
      </c>
      <c r="M710" s="30">
        <v>0.56000000000000005</v>
      </c>
      <c r="N710" s="30" t="s">
        <v>8</v>
      </c>
      <c r="O710" s="30" t="s">
        <v>9</v>
      </c>
      <c r="P710" s="30" t="s">
        <v>99</v>
      </c>
      <c r="Q710" s="30" t="s">
        <v>1072</v>
      </c>
      <c r="R710" s="30">
        <v>33311</v>
      </c>
      <c r="S710" s="32">
        <v>42067</v>
      </c>
      <c r="T710" s="32">
        <v>42071</v>
      </c>
      <c r="U710" s="53">
        <v>147</v>
      </c>
      <c r="V710" s="30">
        <v>2</v>
      </c>
      <c r="W710" s="30">
        <v>324.62</v>
      </c>
      <c r="X710" s="30">
        <v>88267</v>
      </c>
      <c r="Y710" s="30" t="s">
        <v>3215</v>
      </c>
      <c r="Z710" s="30">
        <v>1160.5299603842809</v>
      </c>
    </row>
    <row r="711" spans="1:26" x14ac:dyDescent="0.2">
      <c r="A711" s="30">
        <v>91</v>
      </c>
      <c r="B711" s="30" t="s">
        <v>1222</v>
      </c>
      <c r="C711" s="30" t="s">
        <v>92</v>
      </c>
      <c r="D711" s="30">
        <v>0.06</v>
      </c>
      <c r="E711" s="30">
        <v>175.99</v>
      </c>
      <c r="F711" s="30">
        <v>8.99</v>
      </c>
      <c r="G711" s="30" t="s">
        <v>14</v>
      </c>
      <c r="H711" s="30" t="s">
        <v>70</v>
      </c>
      <c r="I711" s="30" t="s">
        <v>16</v>
      </c>
      <c r="J711" s="30" t="s">
        <v>111</v>
      </c>
      <c r="K711" s="30" t="s">
        <v>49</v>
      </c>
      <c r="L711" s="30" t="s">
        <v>1155</v>
      </c>
      <c r="M711" s="30">
        <v>0.56999999999999995</v>
      </c>
      <c r="N711" s="30" t="s">
        <v>8</v>
      </c>
      <c r="O711" s="30" t="s">
        <v>35</v>
      </c>
      <c r="P711" s="30" t="s">
        <v>66</v>
      </c>
      <c r="Q711" s="30" t="s">
        <v>1223</v>
      </c>
      <c r="R711" s="30">
        <v>94591</v>
      </c>
      <c r="S711" s="32">
        <v>42067</v>
      </c>
      <c r="T711" s="32">
        <v>42069</v>
      </c>
      <c r="U711" s="53">
        <v>2031.5070000000001</v>
      </c>
      <c r="V711" s="30">
        <v>23</v>
      </c>
      <c r="W711" s="30">
        <v>3363.53</v>
      </c>
      <c r="X711" s="30">
        <v>87177</v>
      </c>
      <c r="Y711" s="30" t="s">
        <v>3217</v>
      </c>
      <c r="Z711" s="30">
        <v>2964.0585235333356</v>
      </c>
    </row>
    <row r="712" spans="1:26" x14ac:dyDescent="0.2">
      <c r="A712" s="30">
        <v>679</v>
      </c>
      <c r="B712" s="30" t="s">
        <v>1464</v>
      </c>
      <c r="C712" s="30" t="s">
        <v>92</v>
      </c>
      <c r="D712" s="30">
        <v>0.01</v>
      </c>
      <c r="E712" s="30">
        <v>3.95</v>
      </c>
      <c r="F712" s="30">
        <v>5.13</v>
      </c>
      <c r="G712" s="30" t="s">
        <v>14</v>
      </c>
      <c r="H712" s="30" t="s">
        <v>70</v>
      </c>
      <c r="I712" s="30" t="s">
        <v>24</v>
      </c>
      <c r="J712" s="30" t="s">
        <v>71</v>
      </c>
      <c r="K712" s="30" t="s">
        <v>49</v>
      </c>
      <c r="L712" s="30" t="s">
        <v>1465</v>
      </c>
      <c r="M712" s="30">
        <v>0.59</v>
      </c>
      <c r="N712" s="30" t="s">
        <v>8</v>
      </c>
      <c r="O712" s="30" t="s">
        <v>35</v>
      </c>
      <c r="P712" s="30" t="s">
        <v>42</v>
      </c>
      <c r="Q712" s="30" t="s">
        <v>1466</v>
      </c>
      <c r="R712" s="30">
        <v>98387</v>
      </c>
      <c r="S712" s="32">
        <v>42067</v>
      </c>
      <c r="T712" s="32">
        <v>42068</v>
      </c>
      <c r="U712" s="53">
        <v>-19.93</v>
      </c>
      <c r="V712" s="30">
        <v>2</v>
      </c>
      <c r="W712" s="30">
        <v>10.11</v>
      </c>
      <c r="X712" s="30">
        <v>88890</v>
      </c>
      <c r="Y712" s="30" t="s">
        <v>3217</v>
      </c>
      <c r="Z712" s="30">
        <v>267.28048830700811</v>
      </c>
    </row>
    <row r="713" spans="1:26" x14ac:dyDescent="0.2">
      <c r="A713" s="30">
        <v>679</v>
      </c>
      <c r="B713" s="30" t="s">
        <v>1464</v>
      </c>
      <c r="C713" s="30" t="s">
        <v>92</v>
      </c>
      <c r="D713" s="30">
        <v>0.02</v>
      </c>
      <c r="E713" s="30">
        <v>367.99</v>
      </c>
      <c r="F713" s="30">
        <v>19.989999999999998</v>
      </c>
      <c r="G713" s="30" t="s">
        <v>14</v>
      </c>
      <c r="H713" s="30" t="s">
        <v>70</v>
      </c>
      <c r="I713" s="30" t="s">
        <v>24</v>
      </c>
      <c r="J713" s="30" t="s">
        <v>48</v>
      </c>
      <c r="K713" s="30" t="s">
        <v>49</v>
      </c>
      <c r="L713" s="30" t="s">
        <v>1467</v>
      </c>
      <c r="M713" s="30">
        <v>0.4</v>
      </c>
      <c r="N713" s="30" t="s">
        <v>8</v>
      </c>
      <c r="O713" s="30" t="s">
        <v>35</v>
      </c>
      <c r="P713" s="30" t="s">
        <v>42</v>
      </c>
      <c r="Q713" s="30" t="s">
        <v>1466</v>
      </c>
      <c r="R713" s="30">
        <v>98387</v>
      </c>
      <c r="S713" s="32">
        <v>42067</v>
      </c>
      <c r="T713" s="32">
        <v>42068</v>
      </c>
      <c r="U713" s="53">
        <v>4568.6072999999997</v>
      </c>
      <c r="V713" s="30">
        <v>17</v>
      </c>
      <c r="W713" s="30">
        <v>6621.17</v>
      </c>
      <c r="X713" s="30">
        <v>88890</v>
      </c>
      <c r="Y713" s="30" t="s">
        <v>3217</v>
      </c>
      <c r="Z713" s="30">
        <v>6352.8493012720182</v>
      </c>
    </row>
    <row r="714" spans="1:26" x14ac:dyDescent="0.2">
      <c r="A714" s="30">
        <v>680</v>
      </c>
      <c r="B714" s="30" t="s">
        <v>1468</v>
      </c>
      <c r="C714" s="30" t="s">
        <v>92</v>
      </c>
      <c r="D714" s="30">
        <v>0.04</v>
      </c>
      <c r="E714" s="30">
        <v>95.99</v>
      </c>
      <c r="F714" s="30">
        <v>4.9000000000000004</v>
      </c>
      <c r="G714" s="30" t="s">
        <v>14</v>
      </c>
      <c r="H714" s="30" t="s">
        <v>70</v>
      </c>
      <c r="I714" s="30" t="s">
        <v>16</v>
      </c>
      <c r="J714" s="30" t="s">
        <v>111</v>
      </c>
      <c r="K714" s="30" t="s">
        <v>49</v>
      </c>
      <c r="L714" s="30" t="s">
        <v>744</v>
      </c>
      <c r="M714" s="30">
        <v>0.56000000000000005</v>
      </c>
      <c r="N714" s="30" t="s">
        <v>8</v>
      </c>
      <c r="O714" s="30" t="s">
        <v>35</v>
      </c>
      <c r="P714" s="30" t="s">
        <v>42</v>
      </c>
      <c r="Q714" s="30" t="s">
        <v>1469</v>
      </c>
      <c r="R714" s="30">
        <v>99207</v>
      </c>
      <c r="S714" s="32">
        <v>42067</v>
      </c>
      <c r="T714" s="32">
        <v>42069</v>
      </c>
      <c r="U714" s="53">
        <v>-258.22500000000002</v>
      </c>
      <c r="V714" s="30">
        <v>3</v>
      </c>
      <c r="W714" s="30">
        <v>253.78</v>
      </c>
      <c r="X714" s="30">
        <v>88890</v>
      </c>
      <c r="Y714" s="30" t="s">
        <v>3217</v>
      </c>
      <c r="Z714" s="30">
        <v>260.52002839087777</v>
      </c>
    </row>
    <row r="715" spans="1:26" x14ac:dyDescent="0.2">
      <c r="A715" s="30">
        <v>2696</v>
      </c>
      <c r="B715" s="30" t="s">
        <v>1470</v>
      </c>
      <c r="C715" s="30" t="s">
        <v>1</v>
      </c>
      <c r="D715" s="30">
        <v>0.05</v>
      </c>
      <c r="E715" s="30">
        <v>107.53</v>
      </c>
      <c r="F715" s="30">
        <v>5.81</v>
      </c>
      <c r="G715" s="30" t="s">
        <v>14</v>
      </c>
      <c r="H715" s="30" t="s">
        <v>47</v>
      </c>
      <c r="I715" s="30" t="s">
        <v>4</v>
      </c>
      <c r="J715" s="30" t="s">
        <v>102</v>
      </c>
      <c r="K715" s="30" t="s">
        <v>120</v>
      </c>
      <c r="L715" s="30" t="s">
        <v>1471</v>
      </c>
      <c r="M715" s="30">
        <v>0.65</v>
      </c>
      <c r="N715" s="30" t="s">
        <v>8</v>
      </c>
      <c r="O715" s="30" t="s">
        <v>9</v>
      </c>
      <c r="P715" s="30" t="s">
        <v>140</v>
      </c>
      <c r="Q715" s="30" t="s">
        <v>1472</v>
      </c>
      <c r="R715" s="30">
        <v>35401</v>
      </c>
      <c r="S715" s="32">
        <v>42068</v>
      </c>
      <c r="T715" s="32">
        <v>42069</v>
      </c>
      <c r="U715" s="53">
        <v>-89.418000000000006</v>
      </c>
      <c r="V715" s="30">
        <v>6</v>
      </c>
      <c r="W715" s="30">
        <v>612.91999999999996</v>
      </c>
      <c r="X715" s="30">
        <v>87676</v>
      </c>
      <c r="Y715" s="30" t="s">
        <v>3215</v>
      </c>
      <c r="Z715" s="30">
        <v>870.57676888278741</v>
      </c>
    </row>
    <row r="716" spans="1:26" x14ac:dyDescent="0.2">
      <c r="A716" s="30">
        <v>2376</v>
      </c>
      <c r="B716" s="30" t="s">
        <v>1473</v>
      </c>
      <c r="C716" s="30" t="s">
        <v>13</v>
      </c>
      <c r="D716" s="30">
        <v>0.05</v>
      </c>
      <c r="E716" s="30">
        <v>3.28</v>
      </c>
      <c r="F716" s="30">
        <v>3.97</v>
      </c>
      <c r="G716" s="30" t="s">
        <v>14</v>
      </c>
      <c r="H716" s="30" t="s">
        <v>70</v>
      </c>
      <c r="I716" s="30" t="s">
        <v>24</v>
      </c>
      <c r="J716" s="30" t="s">
        <v>25</v>
      </c>
      <c r="K716" s="30" t="s">
        <v>26</v>
      </c>
      <c r="L716" s="30" t="s">
        <v>221</v>
      </c>
      <c r="M716" s="30">
        <v>0.56000000000000005</v>
      </c>
      <c r="N716" s="30" t="s">
        <v>8</v>
      </c>
      <c r="O716" s="30" t="s">
        <v>35</v>
      </c>
      <c r="P716" s="30" t="s">
        <v>466</v>
      </c>
      <c r="Q716" s="30" t="s">
        <v>1474</v>
      </c>
      <c r="R716" s="30">
        <v>83843</v>
      </c>
      <c r="S716" s="32">
        <v>42068</v>
      </c>
      <c r="T716" s="32">
        <v>42069</v>
      </c>
      <c r="U716" s="53">
        <v>-100.24</v>
      </c>
      <c r="V716" s="30">
        <v>18</v>
      </c>
      <c r="W716" s="30">
        <v>61.29</v>
      </c>
      <c r="X716" s="30">
        <v>91321</v>
      </c>
      <c r="Y716" s="30" t="s">
        <v>3217</v>
      </c>
      <c r="Z716" s="30">
        <v>84.25946254326081</v>
      </c>
    </row>
    <row r="717" spans="1:26" x14ac:dyDescent="0.2">
      <c r="A717" s="30">
        <v>2376</v>
      </c>
      <c r="B717" s="30" t="s">
        <v>1473</v>
      </c>
      <c r="C717" s="30" t="s">
        <v>13</v>
      </c>
      <c r="D717" s="30">
        <v>0.03</v>
      </c>
      <c r="E717" s="30">
        <v>6.98</v>
      </c>
      <c r="F717" s="30">
        <v>9.69</v>
      </c>
      <c r="G717" s="30" t="s">
        <v>14</v>
      </c>
      <c r="H717" s="30" t="s">
        <v>70</v>
      </c>
      <c r="I717" s="30" t="s">
        <v>24</v>
      </c>
      <c r="J717" s="30" t="s">
        <v>54</v>
      </c>
      <c r="K717" s="30" t="s">
        <v>49</v>
      </c>
      <c r="L717" s="30" t="s">
        <v>1475</v>
      </c>
      <c r="M717" s="30">
        <v>0.83</v>
      </c>
      <c r="N717" s="30" t="s">
        <v>8</v>
      </c>
      <c r="O717" s="30" t="s">
        <v>35</v>
      </c>
      <c r="P717" s="30" t="s">
        <v>466</v>
      </c>
      <c r="Q717" s="30" t="s">
        <v>1474</v>
      </c>
      <c r="R717" s="30">
        <v>83843</v>
      </c>
      <c r="S717" s="32">
        <v>42068</v>
      </c>
      <c r="T717" s="32">
        <v>42070</v>
      </c>
      <c r="U717" s="53">
        <v>-262.62</v>
      </c>
      <c r="V717" s="30">
        <v>15</v>
      </c>
      <c r="W717" s="30">
        <v>109.15</v>
      </c>
      <c r="X717" s="30">
        <v>91321</v>
      </c>
      <c r="Y717" s="30" t="s">
        <v>3217</v>
      </c>
      <c r="Z717" s="30">
        <v>325.30439080423946</v>
      </c>
    </row>
    <row r="718" spans="1:26" x14ac:dyDescent="0.2">
      <c r="A718" s="30">
        <v>670</v>
      </c>
      <c r="B718" s="30" t="s">
        <v>1476</v>
      </c>
      <c r="C718" s="30" t="s">
        <v>23</v>
      </c>
      <c r="D718" s="30">
        <v>0.08</v>
      </c>
      <c r="E718" s="30">
        <v>296.18</v>
      </c>
      <c r="F718" s="30">
        <v>54.12</v>
      </c>
      <c r="G718" s="30" t="s">
        <v>2</v>
      </c>
      <c r="H718" s="30" t="s">
        <v>47</v>
      </c>
      <c r="I718" s="30" t="s">
        <v>4</v>
      </c>
      <c r="J718" s="30" t="s">
        <v>5</v>
      </c>
      <c r="K718" s="30" t="s">
        <v>6</v>
      </c>
      <c r="L718" s="30" t="s">
        <v>1055</v>
      </c>
      <c r="M718" s="30">
        <v>0.76</v>
      </c>
      <c r="N718" s="30" t="s">
        <v>8</v>
      </c>
      <c r="O718" s="30" t="s">
        <v>9</v>
      </c>
      <c r="P718" s="30" t="s">
        <v>218</v>
      </c>
      <c r="Q718" s="30" t="s">
        <v>1477</v>
      </c>
      <c r="R718" s="30">
        <v>22025</v>
      </c>
      <c r="S718" s="32">
        <v>42068</v>
      </c>
      <c r="T718" s="32">
        <v>42075</v>
      </c>
      <c r="U718" s="53">
        <v>-187.22200000000001</v>
      </c>
      <c r="V718" s="30">
        <v>5</v>
      </c>
      <c r="W718" s="30">
        <v>1429.81</v>
      </c>
      <c r="X718" s="30">
        <v>88474</v>
      </c>
      <c r="Y718" s="30" t="s">
        <v>3215</v>
      </c>
      <c r="Z718" s="30">
        <v>2754.547841624003</v>
      </c>
    </row>
    <row r="719" spans="1:26" x14ac:dyDescent="0.2">
      <c r="A719" s="30">
        <v>2944</v>
      </c>
      <c r="B719" s="30" t="s">
        <v>1478</v>
      </c>
      <c r="C719" s="30" t="s">
        <v>23</v>
      </c>
      <c r="D719" s="30">
        <v>0.04</v>
      </c>
      <c r="E719" s="30">
        <v>4.55</v>
      </c>
      <c r="F719" s="30">
        <v>1.49</v>
      </c>
      <c r="G719" s="30" t="s">
        <v>14</v>
      </c>
      <c r="H719" s="30" t="s">
        <v>70</v>
      </c>
      <c r="I719" s="30" t="s">
        <v>24</v>
      </c>
      <c r="J719" s="30" t="s">
        <v>48</v>
      </c>
      <c r="K719" s="30" t="s">
        <v>49</v>
      </c>
      <c r="L719" s="30" t="s">
        <v>1479</v>
      </c>
      <c r="M719" s="30">
        <v>0.35</v>
      </c>
      <c r="N719" s="30" t="s">
        <v>8</v>
      </c>
      <c r="O719" s="30" t="s">
        <v>28</v>
      </c>
      <c r="P719" s="30" t="s">
        <v>265</v>
      </c>
      <c r="Q719" s="30" t="s">
        <v>1480</v>
      </c>
      <c r="R719" s="30">
        <v>48640</v>
      </c>
      <c r="S719" s="32">
        <v>42068</v>
      </c>
      <c r="T719" s="32">
        <v>42070</v>
      </c>
      <c r="U719" s="53">
        <v>28.288</v>
      </c>
      <c r="V719" s="30">
        <v>13</v>
      </c>
      <c r="W719" s="30">
        <v>59.75</v>
      </c>
      <c r="X719" s="30">
        <v>90309</v>
      </c>
      <c r="Y719" s="30" t="s">
        <v>3216</v>
      </c>
      <c r="Z719" s="30">
        <v>65.625561062105191</v>
      </c>
    </row>
    <row r="720" spans="1:26" x14ac:dyDescent="0.2">
      <c r="A720" s="30">
        <v>392</v>
      </c>
      <c r="B720" s="30" t="s">
        <v>1481</v>
      </c>
      <c r="C720" s="30" t="s">
        <v>92</v>
      </c>
      <c r="D720" s="30">
        <v>0.02</v>
      </c>
      <c r="E720" s="30">
        <v>34.979999999999997</v>
      </c>
      <c r="F720" s="30">
        <v>7.53</v>
      </c>
      <c r="G720" s="30" t="s">
        <v>14</v>
      </c>
      <c r="H720" s="30" t="s">
        <v>70</v>
      </c>
      <c r="I720" s="30" t="s">
        <v>16</v>
      </c>
      <c r="J720" s="30" t="s">
        <v>17</v>
      </c>
      <c r="K720" s="30" t="s">
        <v>49</v>
      </c>
      <c r="L720" s="30" t="s">
        <v>1415</v>
      </c>
      <c r="M720" s="30">
        <v>0.76</v>
      </c>
      <c r="N720" s="30" t="s">
        <v>8</v>
      </c>
      <c r="O720" s="30" t="s">
        <v>28</v>
      </c>
      <c r="P720" s="30" t="s">
        <v>56</v>
      </c>
      <c r="Q720" s="30" t="s">
        <v>1482</v>
      </c>
      <c r="R720" s="30">
        <v>63105</v>
      </c>
      <c r="S720" s="32">
        <v>42068</v>
      </c>
      <c r="T720" s="32">
        <v>42070</v>
      </c>
      <c r="U720" s="53">
        <v>-159.68</v>
      </c>
      <c r="V720" s="30">
        <v>1</v>
      </c>
      <c r="W720" s="30">
        <v>37.159999999999997</v>
      </c>
      <c r="X720" s="30">
        <v>86383</v>
      </c>
      <c r="Y720" s="30" t="s">
        <v>3216</v>
      </c>
      <c r="Z720" s="30">
        <v>422.42262846652113</v>
      </c>
    </row>
    <row r="721" spans="1:26" x14ac:dyDescent="0.2">
      <c r="A721" s="30">
        <v>392</v>
      </c>
      <c r="B721" s="30" t="s">
        <v>1481</v>
      </c>
      <c r="C721" s="30" t="s">
        <v>92</v>
      </c>
      <c r="D721" s="30">
        <v>0.01</v>
      </c>
      <c r="E721" s="30">
        <v>19.989999999999998</v>
      </c>
      <c r="F721" s="30">
        <v>11.17</v>
      </c>
      <c r="G721" s="30" t="s">
        <v>14</v>
      </c>
      <c r="H721" s="30" t="s">
        <v>70</v>
      </c>
      <c r="I721" s="30" t="s">
        <v>4</v>
      </c>
      <c r="J721" s="30" t="s">
        <v>102</v>
      </c>
      <c r="K721" s="30" t="s">
        <v>40</v>
      </c>
      <c r="L721" s="30" t="s">
        <v>465</v>
      </c>
      <c r="M721" s="30">
        <v>0.6</v>
      </c>
      <c r="N721" s="30" t="s">
        <v>8</v>
      </c>
      <c r="O721" s="30" t="s">
        <v>28</v>
      </c>
      <c r="P721" s="30" t="s">
        <v>56</v>
      </c>
      <c r="Q721" s="30" t="s">
        <v>1482</v>
      </c>
      <c r="R721" s="30">
        <v>63105</v>
      </c>
      <c r="S721" s="32">
        <v>42068</v>
      </c>
      <c r="T721" s="32">
        <v>42071</v>
      </c>
      <c r="U721" s="53">
        <v>27.91</v>
      </c>
      <c r="V721" s="30">
        <v>2</v>
      </c>
      <c r="W721" s="30">
        <v>43.65</v>
      </c>
      <c r="X721" s="30">
        <v>86383</v>
      </c>
      <c r="Y721" s="30" t="s">
        <v>3216</v>
      </c>
      <c r="Z721" s="30">
        <v>541.77949840062593</v>
      </c>
    </row>
    <row r="722" spans="1:26" x14ac:dyDescent="0.2">
      <c r="A722" s="30">
        <v>3003</v>
      </c>
      <c r="B722" s="30" t="s">
        <v>1483</v>
      </c>
      <c r="C722" s="30" t="s">
        <v>92</v>
      </c>
      <c r="D722" s="30">
        <v>0.03</v>
      </c>
      <c r="E722" s="30">
        <v>85.99</v>
      </c>
      <c r="F722" s="30">
        <v>0.99</v>
      </c>
      <c r="G722" s="30" t="s">
        <v>14</v>
      </c>
      <c r="H722" s="30" t="s">
        <v>47</v>
      </c>
      <c r="I722" s="30" t="s">
        <v>16</v>
      </c>
      <c r="J722" s="30" t="s">
        <v>111</v>
      </c>
      <c r="K722" s="30" t="s">
        <v>26</v>
      </c>
      <c r="L722" s="30" t="s">
        <v>1152</v>
      </c>
      <c r="M722" s="30">
        <v>0.55000000000000004</v>
      </c>
      <c r="N722" s="30" t="s">
        <v>8</v>
      </c>
      <c r="O722" s="30" t="s">
        <v>35</v>
      </c>
      <c r="P722" s="30" t="s">
        <v>466</v>
      </c>
      <c r="Q722" s="30" t="s">
        <v>1484</v>
      </c>
      <c r="R722" s="30">
        <v>83814</v>
      </c>
      <c r="S722" s="32">
        <v>42068</v>
      </c>
      <c r="T722" s="32">
        <v>42069</v>
      </c>
      <c r="U722" s="53">
        <v>1037.1044999999999</v>
      </c>
      <c r="V722" s="30">
        <v>20</v>
      </c>
      <c r="W722" s="30">
        <v>1503.05</v>
      </c>
      <c r="X722" s="30">
        <v>91586</v>
      </c>
      <c r="Y722" s="30" t="s">
        <v>3217</v>
      </c>
      <c r="Z722" s="30">
        <v>1476.3048275781762</v>
      </c>
    </row>
    <row r="723" spans="1:26" x14ac:dyDescent="0.2">
      <c r="A723" s="30">
        <v>1014</v>
      </c>
      <c r="B723" s="30" t="s">
        <v>1420</v>
      </c>
      <c r="C723" s="30" t="s">
        <v>46</v>
      </c>
      <c r="D723" s="30">
        <v>0.08</v>
      </c>
      <c r="E723" s="30">
        <v>10.91</v>
      </c>
      <c r="F723" s="30">
        <v>2.99</v>
      </c>
      <c r="G723" s="30" t="s">
        <v>14</v>
      </c>
      <c r="H723" s="30" t="s">
        <v>47</v>
      </c>
      <c r="I723" s="30" t="s">
        <v>24</v>
      </c>
      <c r="J723" s="30" t="s">
        <v>48</v>
      </c>
      <c r="K723" s="30" t="s">
        <v>49</v>
      </c>
      <c r="L723" s="30" t="s">
        <v>1485</v>
      </c>
      <c r="M723" s="30">
        <v>0.38</v>
      </c>
      <c r="N723" s="30" t="s">
        <v>8</v>
      </c>
      <c r="O723" s="30" t="s">
        <v>9</v>
      </c>
      <c r="P723" s="30" t="s">
        <v>20</v>
      </c>
      <c r="Q723" s="30" t="s">
        <v>1421</v>
      </c>
      <c r="R723" s="30">
        <v>72022</v>
      </c>
      <c r="S723" s="32">
        <v>42068</v>
      </c>
      <c r="T723" s="32">
        <v>42069</v>
      </c>
      <c r="U723" s="53">
        <v>-2.1</v>
      </c>
      <c r="V723" s="30">
        <v>11</v>
      </c>
      <c r="W723" s="30">
        <v>119.99</v>
      </c>
      <c r="X723" s="30">
        <v>88388</v>
      </c>
      <c r="Y723" s="30" t="s">
        <v>3215</v>
      </c>
      <c r="Z723" s="30">
        <v>246.0954460278933</v>
      </c>
    </row>
    <row r="724" spans="1:26" x14ac:dyDescent="0.2">
      <c r="A724" s="30">
        <v>1279</v>
      </c>
      <c r="B724" s="30" t="s">
        <v>1423</v>
      </c>
      <c r="C724" s="30" t="s">
        <v>46</v>
      </c>
      <c r="D724" s="30">
        <v>0</v>
      </c>
      <c r="E724" s="30">
        <v>442.14</v>
      </c>
      <c r="F724" s="30">
        <v>14.7</v>
      </c>
      <c r="G724" s="30" t="s">
        <v>2</v>
      </c>
      <c r="H724" s="30" t="s">
        <v>70</v>
      </c>
      <c r="I724" s="30" t="s">
        <v>16</v>
      </c>
      <c r="J724" s="30" t="s">
        <v>32</v>
      </c>
      <c r="K724" s="30" t="s">
        <v>33</v>
      </c>
      <c r="L724" s="30" t="s">
        <v>1288</v>
      </c>
      <c r="M724" s="30">
        <v>0.56000000000000005</v>
      </c>
      <c r="N724" s="30" t="s">
        <v>8</v>
      </c>
      <c r="O724" s="30" t="s">
        <v>28</v>
      </c>
      <c r="P724" s="30" t="s">
        <v>29</v>
      </c>
      <c r="Q724" s="30" t="s">
        <v>1424</v>
      </c>
      <c r="R724" s="30">
        <v>46324</v>
      </c>
      <c r="S724" s="32">
        <v>42068</v>
      </c>
      <c r="T724" s="32">
        <v>42068</v>
      </c>
      <c r="U724" s="53">
        <v>501.51</v>
      </c>
      <c r="V724" s="30">
        <v>5</v>
      </c>
      <c r="W724" s="30">
        <v>2343.34</v>
      </c>
      <c r="X724" s="30">
        <v>90115</v>
      </c>
      <c r="Y724" s="30" t="s">
        <v>3216</v>
      </c>
      <c r="Z724" s="30">
        <v>2805.0545630553379</v>
      </c>
    </row>
    <row r="725" spans="1:26" x14ac:dyDescent="0.2">
      <c r="A725" s="30">
        <v>1432</v>
      </c>
      <c r="B725" s="30" t="s">
        <v>1486</v>
      </c>
      <c r="C725" s="30" t="s">
        <v>46</v>
      </c>
      <c r="D725" s="30">
        <v>0.05</v>
      </c>
      <c r="E725" s="30">
        <v>9.7799999999999994</v>
      </c>
      <c r="F725" s="30">
        <v>1.39</v>
      </c>
      <c r="G725" s="30" t="s">
        <v>14</v>
      </c>
      <c r="H725" s="30" t="s">
        <v>70</v>
      </c>
      <c r="I725" s="30" t="s">
        <v>24</v>
      </c>
      <c r="J725" s="30" t="s">
        <v>321</v>
      </c>
      <c r="K725" s="30" t="s">
        <v>49</v>
      </c>
      <c r="L725" s="30" t="s">
        <v>1487</v>
      </c>
      <c r="M725" s="30">
        <v>0.39</v>
      </c>
      <c r="N725" s="30" t="s">
        <v>8</v>
      </c>
      <c r="O725" s="30" t="s">
        <v>28</v>
      </c>
      <c r="P725" s="30" t="s">
        <v>29</v>
      </c>
      <c r="Q725" s="30" t="s">
        <v>1488</v>
      </c>
      <c r="R725" s="30">
        <v>46203</v>
      </c>
      <c r="S725" s="32">
        <v>42068</v>
      </c>
      <c r="T725" s="32">
        <v>42069</v>
      </c>
      <c r="U725" s="53">
        <v>74.278499999999994</v>
      </c>
      <c r="V725" s="30">
        <v>11</v>
      </c>
      <c r="W725" s="30">
        <v>107.65</v>
      </c>
      <c r="X725" s="30">
        <v>86826</v>
      </c>
      <c r="Y725" s="30" t="s">
        <v>3216</v>
      </c>
      <c r="Z725" s="30">
        <v>274.24344293714</v>
      </c>
    </row>
    <row r="726" spans="1:26" x14ac:dyDescent="0.2">
      <c r="A726" s="30">
        <v>1433</v>
      </c>
      <c r="B726" s="30" t="s">
        <v>1489</v>
      </c>
      <c r="C726" s="30" t="s">
        <v>46</v>
      </c>
      <c r="D726" s="30">
        <v>0.02</v>
      </c>
      <c r="E726" s="30">
        <v>3.28</v>
      </c>
      <c r="F726" s="30">
        <v>3.97</v>
      </c>
      <c r="G726" s="30" t="s">
        <v>63</v>
      </c>
      <c r="H726" s="30" t="s">
        <v>70</v>
      </c>
      <c r="I726" s="30" t="s">
        <v>24</v>
      </c>
      <c r="J726" s="30" t="s">
        <v>25</v>
      </c>
      <c r="K726" s="30" t="s">
        <v>26</v>
      </c>
      <c r="L726" s="30" t="s">
        <v>343</v>
      </c>
      <c r="M726" s="30">
        <v>0.56000000000000005</v>
      </c>
      <c r="N726" s="30" t="s">
        <v>8</v>
      </c>
      <c r="O726" s="30" t="s">
        <v>28</v>
      </c>
      <c r="P726" s="30" t="s">
        <v>29</v>
      </c>
      <c r="Q726" s="30" t="s">
        <v>1490</v>
      </c>
      <c r="R726" s="30">
        <v>47130</v>
      </c>
      <c r="S726" s="32">
        <v>42068</v>
      </c>
      <c r="T726" s="32">
        <v>42069</v>
      </c>
      <c r="U726" s="53">
        <v>-66.349999999999994</v>
      </c>
      <c r="V726" s="30">
        <v>7</v>
      </c>
      <c r="W726" s="30">
        <v>25.15</v>
      </c>
      <c r="X726" s="30">
        <v>86826</v>
      </c>
      <c r="Y726" s="30" t="s">
        <v>3216</v>
      </c>
      <c r="Z726" s="30">
        <v>260.09064889851368</v>
      </c>
    </row>
    <row r="727" spans="1:26" x14ac:dyDescent="0.2">
      <c r="A727" s="30">
        <v>2006</v>
      </c>
      <c r="B727" s="30" t="s">
        <v>1491</v>
      </c>
      <c r="C727" s="30" t="s">
        <v>46</v>
      </c>
      <c r="D727" s="30">
        <v>0.03</v>
      </c>
      <c r="E727" s="30">
        <v>5.78</v>
      </c>
      <c r="F727" s="30">
        <v>5.37</v>
      </c>
      <c r="G727" s="30" t="s">
        <v>14</v>
      </c>
      <c r="H727" s="30" t="s">
        <v>47</v>
      </c>
      <c r="I727" s="30" t="s">
        <v>24</v>
      </c>
      <c r="J727" s="30" t="s">
        <v>64</v>
      </c>
      <c r="K727" s="30" t="s">
        <v>49</v>
      </c>
      <c r="L727" s="30" t="s">
        <v>1492</v>
      </c>
      <c r="M727" s="30">
        <v>0.36</v>
      </c>
      <c r="N727" s="30" t="s">
        <v>8</v>
      </c>
      <c r="O727" s="30" t="s">
        <v>35</v>
      </c>
      <c r="P727" s="30" t="s">
        <v>36</v>
      </c>
      <c r="Q727" s="30" t="s">
        <v>1219</v>
      </c>
      <c r="R727" s="30">
        <v>81301</v>
      </c>
      <c r="S727" s="32">
        <v>42068</v>
      </c>
      <c r="T727" s="32">
        <v>42069</v>
      </c>
      <c r="U727" s="53">
        <v>-63.35</v>
      </c>
      <c r="V727" s="30">
        <v>15</v>
      </c>
      <c r="W727" s="30">
        <v>88.22</v>
      </c>
      <c r="X727" s="30">
        <v>88798</v>
      </c>
      <c r="Y727" s="30" t="s">
        <v>3217</v>
      </c>
      <c r="Z727" s="30">
        <v>249.50058910299981</v>
      </c>
    </row>
    <row r="728" spans="1:26" x14ac:dyDescent="0.2">
      <c r="A728" s="30">
        <v>868</v>
      </c>
      <c r="B728" s="30" t="s">
        <v>1344</v>
      </c>
      <c r="C728" s="30" t="s">
        <v>1</v>
      </c>
      <c r="D728" s="30">
        <v>0.06</v>
      </c>
      <c r="E728" s="30">
        <v>6.48</v>
      </c>
      <c r="F728" s="30">
        <v>8.8800000000000008</v>
      </c>
      <c r="G728" s="30" t="s">
        <v>14</v>
      </c>
      <c r="H728" s="30" t="s">
        <v>70</v>
      </c>
      <c r="I728" s="30" t="s">
        <v>24</v>
      </c>
      <c r="J728" s="30" t="s">
        <v>64</v>
      </c>
      <c r="K728" s="30" t="s">
        <v>49</v>
      </c>
      <c r="L728" s="30" t="s">
        <v>1493</v>
      </c>
      <c r="M728" s="30">
        <v>0.37</v>
      </c>
      <c r="N728" s="30" t="s">
        <v>8</v>
      </c>
      <c r="O728" s="30" t="s">
        <v>28</v>
      </c>
      <c r="P728" s="30" t="s">
        <v>60</v>
      </c>
      <c r="Q728" s="30" t="s">
        <v>1346</v>
      </c>
      <c r="R728" s="30">
        <v>55126</v>
      </c>
      <c r="S728" s="32">
        <v>42069</v>
      </c>
      <c r="T728" s="32">
        <v>42070</v>
      </c>
      <c r="U728" s="53">
        <v>-237.47</v>
      </c>
      <c r="V728" s="30">
        <v>20</v>
      </c>
      <c r="W728" s="30">
        <v>125.77</v>
      </c>
      <c r="X728" s="30">
        <v>91195</v>
      </c>
      <c r="Y728" s="30" t="s">
        <v>3216</v>
      </c>
      <c r="Z728" s="30">
        <v>217.43411966407211</v>
      </c>
    </row>
    <row r="729" spans="1:26" x14ac:dyDescent="0.2">
      <c r="A729" s="30">
        <v>3008</v>
      </c>
      <c r="B729" s="30" t="s">
        <v>1494</v>
      </c>
      <c r="C729" s="30" t="s">
        <v>1</v>
      </c>
      <c r="D729" s="30">
        <v>0.05</v>
      </c>
      <c r="E729" s="30">
        <v>9.99</v>
      </c>
      <c r="F729" s="30">
        <v>4.78</v>
      </c>
      <c r="G729" s="30" t="s">
        <v>14</v>
      </c>
      <c r="H729" s="30" t="s">
        <v>47</v>
      </c>
      <c r="I729" s="30" t="s">
        <v>24</v>
      </c>
      <c r="J729" s="30" t="s">
        <v>64</v>
      </c>
      <c r="K729" s="30" t="s">
        <v>49</v>
      </c>
      <c r="L729" s="30" t="s">
        <v>1495</v>
      </c>
      <c r="M729" s="30">
        <v>0.4</v>
      </c>
      <c r="N729" s="30" t="s">
        <v>8</v>
      </c>
      <c r="O729" s="30" t="s">
        <v>28</v>
      </c>
      <c r="P729" s="30" t="s">
        <v>60</v>
      </c>
      <c r="Q729" s="30" t="s">
        <v>1496</v>
      </c>
      <c r="R729" s="30">
        <v>55343</v>
      </c>
      <c r="S729" s="32">
        <v>42069</v>
      </c>
      <c r="T729" s="32">
        <v>42070</v>
      </c>
      <c r="U729" s="53">
        <v>41.3</v>
      </c>
      <c r="V729" s="30">
        <v>20</v>
      </c>
      <c r="W729" s="30">
        <v>203.37</v>
      </c>
      <c r="X729" s="30">
        <v>89414</v>
      </c>
      <c r="Y729" s="30" t="s">
        <v>3216</v>
      </c>
      <c r="Z729" s="30">
        <v>462.56092386281199</v>
      </c>
    </row>
    <row r="730" spans="1:26" x14ac:dyDescent="0.2">
      <c r="A730" s="30">
        <v>688</v>
      </c>
      <c r="B730" s="30" t="s">
        <v>1497</v>
      </c>
      <c r="C730" s="30" t="s">
        <v>23</v>
      </c>
      <c r="D730" s="30">
        <v>0.06</v>
      </c>
      <c r="E730" s="30">
        <v>4.18</v>
      </c>
      <c r="F730" s="30">
        <v>2.99</v>
      </c>
      <c r="G730" s="30" t="s">
        <v>14</v>
      </c>
      <c r="H730" s="30" t="s">
        <v>3</v>
      </c>
      <c r="I730" s="30" t="s">
        <v>24</v>
      </c>
      <c r="J730" s="30" t="s">
        <v>48</v>
      </c>
      <c r="K730" s="30" t="s">
        <v>49</v>
      </c>
      <c r="L730" s="30" t="s">
        <v>1498</v>
      </c>
      <c r="M730" s="30">
        <v>0.37</v>
      </c>
      <c r="N730" s="30" t="s">
        <v>8</v>
      </c>
      <c r="O730" s="30" t="s">
        <v>28</v>
      </c>
      <c r="P730" s="30" t="s">
        <v>56</v>
      </c>
      <c r="Q730" s="30" t="s">
        <v>1499</v>
      </c>
      <c r="R730" s="30">
        <v>63116</v>
      </c>
      <c r="S730" s="32">
        <v>42069</v>
      </c>
      <c r="T730" s="32">
        <v>42071</v>
      </c>
      <c r="U730" s="53">
        <v>-12.718999999999999</v>
      </c>
      <c r="V730" s="30">
        <v>5</v>
      </c>
      <c r="W730" s="30">
        <v>21.34</v>
      </c>
      <c r="X730" s="30">
        <v>88504</v>
      </c>
      <c r="Y730" s="30" t="s">
        <v>3216</v>
      </c>
      <c r="Z730" s="30">
        <v>58.303383926946125</v>
      </c>
    </row>
    <row r="731" spans="1:26" x14ac:dyDescent="0.2">
      <c r="A731" s="30">
        <v>797</v>
      </c>
      <c r="B731" s="30" t="s">
        <v>1500</v>
      </c>
      <c r="C731" s="30" t="s">
        <v>23</v>
      </c>
      <c r="D731" s="30">
        <v>0.09</v>
      </c>
      <c r="E731" s="30">
        <v>6.48</v>
      </c>
      <c r="F731" s="30">
        <v>6.86</v>
      </c>
      <c r="G731" s="30" t="s">
        <v>14</v>
      </c>
      <c r="H731" s="30" t="s">
        <v>70</v>
      </c>
      <c r="I731" s="30" t="s">
        <v>24</v>
      </c>
      <c r="J731" s="30" t="s">
        <v>64</v>
      </c>
      <c r="K731" s="30" t="s">
        <v>49</v>
      </c>
      <c r="L731" s="30" t="s">
        <v>1501</v>
      </c>
      <c r="M731" s="30">
        <v>0.37</v>
      </c>
      <c r="N731" s="30" t="s">
        <v>8</v>
      </c>
      <c r="O731" s="30" t="s">
        <v>35</v>
      </c>
      <c r="P731" s="30" t="s">
        <v>122</v>
      </c>
      <c r="Q731" s="30" t="s">
        <v>1502</v>
      </c>
      <c r="R731" s="30">
        <v>84067</v>
      </c>
      <c r="S731" s="32">
        <v>42069</v>
      </c>
      <c r="T731" s="32">
        <v>42071</v>
      </c>
      <c r="U731" s="53">
        <v>-62.23</v>
      </c>
      <c r="V731" s="30">
        <v>8</v>
      </c>
      <c r="W731" s="30">
        <v>50.88</v>
      </c>
      <c r="X731" s="30">
        <v>86870</v>
      </c>
      <c r="Y731" s="30" t="s">
        <v>3217</v>
      </c>
      <c r="Z731" s="30">
        <v>110.98484460992663</v>
      </c>
    </row>
    <row r="732" spans="1:26" x14ac:dyDescent="0.2">
      <c r="A732" s="30">
        <v>2729</v>
      </c>
      <c r="B732" s="30" t="s">
        <v>1503</v>
      </c>
      <c r="C732" s="30" t="s">
        <v>23</v>
      </c>
      <c r="D732" s="30">
        <v>0.08</v>
      </c>
      <c r="E732" s="30">
        <v>230.98</v>
      </c>
      <c r="F732" s="30">
        <v>23.78</v>
      </c>
      <c r="G732" s="30" t="s">
        <v>2</v>
      </c>
      <c r="H732" s="30" t="s">
        <v>15</v>
      </c>
      <c r="I732" s="30" t="s">
        <v>4</v>
      </c>
      <c r="J732" s="30" t="s">
        <v>5</v>
      </c>
      <c r="K732" s="30" t="s">
        <v>6</v>
      </c>
      <c r="L732" s="30" t="s">
        <v>1504</v>
      </c>
      <c r="M732" s="30">
        <v>0.6</v>
      </c>
      <c r="N732" s="30" t="s">
        <v>8</v>
      </c>
      <c r="O732" s="30" t="s">
        <v>35</v>
      </c>
      <c r="P732" s="30" t="s">
        <v>42</v>
      </c>
      <c r="Q732" s="30" t="s">
        <v>380</v>
      </c>
      <c r="R732" s="30">
        <v>98226</v>
      </c>
      <c r="S732" s="32">
        <v>42069</v>
      </c>
      <c r="T732" s="32">
        <v>42073</v>
      </c>
      <c r="U732" s="53">
        <v>501.69</v>
      </c>
      <c r="V732" s="30">
        <v>4</v>
      </c>
      <c r="W732" s="30">
        <v>924.8</v>
      </c>
      <c r="X732" s="30">
        <v>88114</v>
      </c>
      <c r="Y732" s="30" t="s">
        <v>3217</v>
      </c>
      <c r="Z732" s="30">
        <v>2224.7863953715005</v>
      </c>
    </row>
    <row r="733" spans="1:26" x14ac:dyDescent="0.2">
      <c r="A733" s="30">
        <v>1771</v>
      </c>
      <c r="B733" s="30" t="s">
        <v>1505</v>
      </c>
      <c r="C733" s="30" t="s">
        <v>92</v>
      </c>
      <c r="D733" s="30">
        <v>7.0000000000000007E-2</v>
      </c>
      <c r="E733" s="30">
        <v>60.98</v>
      </c>
      <c r="F733" s="30">
        <v>49</v>
      </c>
      <c r="G733" s="30" t="s">
        <v>14</v>
      </c>
      <c r="H733" s="30" t="s">
        <v>47</v>
      </c>
      <c r="I733" s="30" t="s">
        <v>24</v>
      </c>
      <c r="J733" s="30" t="s">
        <v>71</v>
      </c>
      <c r="K733" s="30" t="s">
        <v>40</v>
      </c>
      <c r="L733" s="30" t="s">
        <v>1506</v>
      </c>
      <c r="M733" s="30">
        <v>0.59</v>
      </c>
      <c r="N733" s="30" t="s">
        <v>8</v>
      </c>
      <c r="O733" s="30" t="s">
        <v>28</v>
      </c>
      <c r="P733" s="30" t="s">
        <v>79</v>
      </c>
      <c r="Q733" s="30" t="s">
        <v>1013</v>
      </c>
      <c r="R733" s="30">
        <v>61032</v>
      </c>
      <c r="S733" s="32">
        <v>42069</v>
      </c>
      <c r="T733" s="32">
        <v>42070</v>
      </c>
      <c r="U733" s="53">
        <v>-807.89</v>
      </c>
      <c r="V733" s="30">
        <v>7</v>
      </c>
      <c r="W733" s="30">
        <v>410.17</v>
      </c>
      <c r="X733" s="30">
        <v>89106</v>
      </c>
      <c r="Y733" s="30" t="s">
        <v>3216</v>
      </c>
      <c r="Z733" s="30">
        <v>842.40103576979413</v>
      </c>
    </row>
    <row r="734" spans="1:26" x14ac:dyDescent="0.2">
      <c r="A734" s="30">
        <v>945</v>
      </c>
      <c r="B734" s="30" t="s">
        <v>1507</v>
      </c>
      <c r="C734" s="30" t="s">
        <v>46</v>
      </c>
      <c r="D734" s="30">
        <v>0.03</v>
      </c>
      <c r="E734" s="30">
        <v>31.74</v>
      </c>
      <c r="F734" s="30">
        <v>12.62</v>
      </c>
      <c r="G734" s="30" t="s">
        <v>14</v>
      </c>
      <c r="H734" s="30" t="s">
        <v>47</v>
      </c>
      <c r="I734" s="30" t="s">
        <v>24</v>
      </c>
      <c r="J734" s="30" t="s">
        <v>48</v>
      </c>
      <c r="K734" s="30" t="s">
        <v>49</v>
      </c>
      <c r="L734" s="30" t="s">
        <v>1508</v>
      </c>
      <c r="M734" s="30">
        <v>0.37</v>
      </c>
      <c r="N734" s="30" t="s">
        <v>8</v>
      </c>
      <c r="O734" s="30" t="s">
        <v>35</v>
      </c>
      <c r="P734" s="30" t="s">
        <v>66</v>
      </c>
      <c r="Q734" s="30" t="s">
        <v>1509</v>
      </c>
      <c r="R734" s="30">
        <v>95070</v>
      </c>
      <c r="S734" s="32">
        <v>42069</v>
      </c>
      <c r="T734" s="32">
        <v>42069</v>
      </c>
      <c r="U734" s="53">
        <v>-4.3010000000000002</v>
      </c>
      <c r="V734" s="30">
        <v>3</v>
      </c>
      <c r="W734" s="30">
        <v>98.7</v>
      </c>
      <c r="X734" s="30">
        <v>86567</v>
      </c>
      <c r="Y734" s="30" t="s">
        <v>3217</v>
      </c>
      <c r="Z734" s="30">
        <v>600.00261300749912</v>
      </c>
    </row>
    <row r="735" spans="1:26" x14ac:dyDescent="0.2">
      <c r="A735" s="30">
        <v>3327</v>
      </c>
      <c r="B735" s="30" t="s">
        <v>1510</v>
      </c>
      <c r="C735" s="30" t="s">
        <v>46</v>
      </c>
      <c r="D735" s="30">
        <v>0.06</v>
      </c>
      <c r="E735" s="30">
        <v>113.98</v>
      </c>
      <c r="F735" s="30">
        <v>30</v>
      </c>
      <c r="G735" s="30" t="s">
        <v>2</v>
      </c>
      <c r="H735" s="30" t="s">
        <v>3</v>
      </c>
      <c r="I735" s="30" t="s">
        <v>4</v>
      </c>
      <c r="J735" s="30" t="s">
        <v>85</v>
      </c>
      <c r="K735" s="30" t="s">
        <v>33</v>
      </c>
      <c r="L735" s="30" t="s">
        <v>1511</v>
      </c>
      <c r="M735" s="30">
        <v>0.69</v>
      </c>
      <c r="N735" s="30" t="s">
        <v>8</v>
      </c>
      <c r="O735" s="30" t="s">
        <v>28</v>
      </c>
      <c r="P735" s="30" t="s">
        <v>265</v>
      </c>
      <c r="Q735" s="30" t="s">
        <v>1512</v>
      </c>
      <c r="R735" s="30">
        <v>48060</v>
      </c>
      <c r="S735" s="32">
        <v>42069</v>
      </c>
      <c r="T735" s="32">
        <v>42071</v>
      </c>
      <c r="U735" s="53">
        <v>-127.3</v>
      </c>
      <c r="V735" s="30">
        <v>3</v>
      </c>
      <c r="W735" s="30">
        <v>356.14</v>
      </c>
      <c r="X735" s="30">
        <v>87272</v>
      </c>
      <c r="Y735" s="30" t="s">
        <v>3216</v>
      </c>
      <c r="Z735" s="30">
        <v>1615.2029955203395</v>
      </c>
    </row>
    <row r="736" spans="1:26" x14ac:dyDescent="0.2">
      <c r="A736" s="30">
        <v>3327</v>
      </c>
      <c r="B736" s="30" t="s">
        <v>1510</v>
      </c>
      <c r="C736" s="30" t="s">
        <v>46</v>
      </c>
      <c r="D736" s="30">
        <v>0.05</v>
      </c>
      <c r="E736" s="30">
        <v>6.48</v>
      </c>
      <c r="F736" s="30">
        <v>6.86</v>
      </c>
      <c r="G736" s="30" t="s">
        <v>14</v>
      </c>
      <c r="H736" s="30" t="s">
        <v>3</v>
      </c>
      <c r="I736" s="30" t="s">
        <v>24</v>
      </c>
      <c r="J736" s="30" t="s">
        <v>64</v>
      </c>
      <c r="K736" s="30" t="s">
        <v>49</v>
      </c>
      <c r="L736" s="30" t="s">
        <v>1501</v>
      </c>
      <c r="M736" s="30">
        <v>0.37</v>
      </c>
      <c r="N736" s="30" t="s">
        <v>8</v>
      </c>
      <c r="O736" s="30" t="s">
        <v>28</v>
      </c>
      <c r="P736" s="30" t="s">
        <v>265</v>
      </c>
      <c r="Q736" s="30" t="s">
        <v>1512</v>
      </c>
      <c r="R736" s="30">
        <v>48060</v>
      </c>
      <c r="S736" s="32">
        <v>42069</v>
      </c>
      <c r="T736" s="32">
        <v>42071</v>
      </c>
      <c r="U736" s="53">
        <v>-52.77</v>
      </c>
      <c r="V736" s="30">
        <v>4</v>
      </c>
      <c r="W736" s="30">
        <v>27.08</v>
      </c>
      <c r="X736" s="30">
        <v>87272</v>
      </c>
      <c r="Y736" s="30" t="s">
        <v>3216</v>
      </c>
      <c r="Z736" s="30">
        <v>259.32997566117263</v>
      </c>
    </row>
    <row r="737" spans="1:26" x14ac:dyDescent="0.2">
      <c r="A737" s="30">
        <v>1020</v>
      </c>
      <c r="B737" s="30" t="s">
        <v>994</v>
      </c>
      <c r="C737" s="30" t="s">
        <v>1</v>
      </c>
      <c r="D737" s="30">
        <v>0.09</v>
      </c>
      <c r="E737" s="30">
        <v>517.48</v>
      </c>
      <c r="F737" s="30">
        <v>16.63</v>
      </c>
      <c r="G737" s="30" t="s">
        <v>2</v>
      </c>
      <c r="H737" s="30" t="s">
        <v>3</v>
      </c>
      <c r="I737" s="30" t="s">
        <v>16</v>
      </c>
      <c r="J737" s="30" t="s">
        <v>32</v>
      </c>
      <c r="K737" s="30" t="s">
        <v>6</v>
      </c>
      <c r="L737" s="30" t="s">
        <v>1513</v>
      </c>
      <c r="M737" s="30">
        <v>0.59</v>
      </c>
      <c r="N737" s="30" t="s">
        <v>8</v>
      </c>
      <c r="O737" s="30" t="s">
        <v>28</v>
      </c>
      <c r="P737" s="30" t="s">
        <v>513</v>
      </c>
      <c r="Q737" s="30" t="s">
        <v>996</v>
      </c>
      <c r="R737" s="30">
        <v>66762</v>
      </c>
      <c r="S737" s="32">
        <v>42070</v>
      </c>
      <c r="T737" s="32">
        <v>42070</v>
      </c>
      <c r="U737" s="53">
        <v>909.36</v>
      </c>
      <c r="V737" s="30">
        <v>5</v>
      </c>
      <c r="W737" s="30">
        <v>2354.54</v>
      </c>
      <c r="X737" s="30">
        <v>88632</v>
      </c>
      <c r="Y737" s="30" t="s">
        <v>3216</v>
      </c>
      <c r="Z737" s="30">
        <v>3557.5062684976438</v>
      </c>
    </row>
    <row r="738" spans="1:26" x14ac:dyDescent="0.2">
      <c r="A738" s="30">
        <v>850</v>
      </c>
      <c r="B738" s="30" t="s">
        <v>1514</v>
      </c>
      <c r="C738" s="30" t="s">
        <v>46</v>
      </c>
      <c r="D738" s="30">
        <v>7.0000000000000007E-2</v>
      </c>
      <c r="E738" s="30">
        <v>6.08</v>
      </c>
      <c r="F738" s="30">
        <v>0.91</v>
      </c>
      <c r="G738" s="30" t="s">
        <v>14</v>
      </c>
      <c r="H738" s="30" t="s">
        <v>70</v>
      </c>
      <c r="I738" s="30" t="s">
        <v>24</v>
      </c>
      <c r="J738" s="30" t="s">
        <v>25</v>
      </c>
      <c r="K738" s="30" t="s">
        <v>26</v>
      </c>
      <c r="L738" s="30" t="s">
        <v>1515</v>
      </c>
      <c r="M738" s="30">
        <v>0.51</v>
      </c>
      <c r="N738" s="30" t="s">
        <v>8</v>
      </c>
      <c r="O738" s="30" t="s">
        <v>35</v>
      </c>
      <c r="P738" s="30" t="s">
        <v>66</v>
      </c>
      <c r="Q738" s="30" t="s">
        <v>1516</v>
      </c>
      <c r="R738" s="30">
        <v>93117</v>
      </c>
      <c r="S738" s="32">
        <v>42070</v>
      </c>
      <c r="T738" s="32">
        <v>42071</v>
      </c>
      <c r="U738" s="53">
        <v>19.57</v>
      </c>
      <c r="V738" s="30">
        <v>7</v>
      </c>
      <c r="W738" s="30">
        <v>41.96</v>
      </c>
      <c r="X738" s="30">
        <v>88569</v>
      </c>
      <c r="Y738" s="30" t="s">
        <v>3217</v>
      </c>
      <c r="Z738" s="30">
        <v>279.88618189780186</v>
      </c>
    </row>
    <row r="739" spans="1:26" x14ac:dyDescent="0.2">
      <c r="A739" s="30">
        <v>851</v>
      </c>
      <c r="B739" s="30" t="s">
        <v>1340</v>
      </c>
      <c r="C739" s="30" t="s">
        <v>46</v>
      </c>
      <c r="D739" s="30">
        <v>0.08</v>
      </c>
      <c r="E739" s="30">
        <v>19.899999999999999</v>
      </c>
      <c r="F739" s="30">
        <v>5.29</v>
      </c>
      <c r="G739" s="30" t="s">
        <v>14</v>
      </c>
      <c r="H739" s="30" t="s">
        <v>70</v>
      </c>
      <c r="I739" s="30" t="s">
        <v>24</v>
      </c>
      <c r="J739" s="30" t="s">
        <v>71</v>
      </c>
      <c r="K739" s="30" t="s">
        <v>120</v>
      </c>
      <c r="L739" s="30" t="s">
        <v>1517</v>
      </c>
      <c r="M739" s="30">
        <v>0.4</v>
      </c>
      <c r="N739" s="30" t="s">
        <v>8</v>
      </c>
      <c r="O739" s="30" t="s">
        <v>35</v>
      </c>
      <c r="P739" s="30" t="s">
        <v>66</v>
      </c>
      <c r="Q739" s="30" t="s">
        <v>1342</v>
      </c>
      <c r="R739" s="30">
        <v>91745</v>
      </c>
      <c r="S739" s="32">
        <v>42070</v>
      </c>
      <c r="T739" s="32">
        <v>42072</v>
      </c>
      <c r="U739" s="53">
        <v>107.11</v>
      </c>
      <c r="V739" s="30">
        <v>13</v>
      </c>
      <c r="W739" s="30">
        <v>240.46</v>
      </c>
      <c r="X739" s="30">
        <v>88569</v>
      </c>
      <c r="Y739" s="30" t="s">
        <v>3217</v>
      </c>
      <c r="Z739" s="30">
        <v>435.85159772711785</v>
      </c>
    </row>
    <row r="740" spans="1:26" x14ac:dyDescent="0.2">
      <c r="A740" s="30">
        <v>851</v>
      </c>
      <c r="B740" s="30" t="s">
        <v>1340</v>
      </c>
      <c r="C740" s="30" t="s">
        <v>46</v>
      </c>
      <c r="D740" s="30">
        <v>0.02</v>
      </c>
      <c r="E740" s="30">
        <v>3.36</v>
      </c>
      <c r="F740" s="30">
        <v>6.27</v>
      </c>
      <c r="G740" s="30" t="s">
        <v>14</v>
      </c>
      <c r="H740" s="30" t="s">
        <v>70</v>
      </c>
      <c r="I740" s="30" t="s">
        <v>24</v>
      </c>
      <c r="J740" s="30" t="s">
        <v>48</v>
      </c>
      <c r="K740" s="30" t="s">
        <v>49</v>
      </c>
      <c r="L740" s="30" t="s">
        <v>162</v>
      </c>
      <c r="M740" s="30">
        <v>0.4</v>
      </c>
      <c r="N740" s="30" t="s">
        <v>8</v>
      </c>
      <c r="O740" s="30" t="s">
        <v>35</v>
      </c>
      <c r="P740" s="30" t="s">
        <v>66</v>
      </c>
      <c r="Q740" s="30" t="s">
        <v>1342</v>
      </c>
      <c r="R740" s="30">
        <v>91745</v>
      </c>
      <c r="S740" s="32">
        <v>42070</v>
      </c>
      <c r="T740" s="32">
        <v>42072</v>
      </c>
      <c r="U740" s="53">
        <v>-216.154</v>
      </c>
      <c r="V740" s="30">
        <v>21</v>
      </c>
      <c r="W740" s="30">
        <v>74.08</v>
      </c>
      <c r="X740" s="30">
        <v>88569</v>
      </c>
      <c r="Y740" s="30" t="s">
        <v>3217</v>
      </c>
      <c r="Z740" s="30">
        <v>119.73511484241874</v>
      </c>
    </row>
    <row r="741" spans="1:26" x14ac:dyDescent="0.2">
      <c r="A741" s="30">
        <v>2750</v>
      </c>
      <c r="B741" s="30" t="s">
        <v>1518</v>
      </c>
      <c r="C741" s="30" t="s">
        <v>1</v>
      </c>
      <c r="D741" s="30">
        <v>0.02</v>
      </c>
      <c r="E741" s="30">
        <v>161.55000000000001</v>
      </c>
      <c r="F741" s="30">
        <v>19.989999999999998</v>
      </c>
      <c r="G741" s="30" t="s">
        <v>14</v>
      </c>
      <c r="H741" s="30" t="s">
        <v>3</v>
      </c>
      <c r="I741" s="30" t="s">
        <v>24</v>
      </c>
      <c r="J741" s="30" t="s">
        <v>54</v>
      </c>
      <c r="K741" s="30" t="s">
        <v>49</v>
      </c>
      <c r="L741" s="30" t="s">
        <v>55</v>
      </c>
      <c r="M741" s="30">
        <v>0.66</v>
      </c>
      <c r="N741" s="30" t="s">
        <v>8</v>
      </c>
      <c r="O741" s="30" t="s">
        <v>9</v>
      </c>
      <c r="P741" s="30" t="s">
        <v>218</v>
      </c>
      <c r="Q741" s="30" t="s">
        <v>1519</v>
      </c>
      <c r="R741" s="30">
        <v>22980</v>
      </c>
      <c r="S741" s="32">
        <v>42071</v>
      </c>
      <c r="T741" s="32">
        <v>42071</v>
      </c>
      <c r="U741" s="53">
        <v>664.51800000000003</v>
      </c>
      <c r="V741" s="30">
        <v>4</v>
      </c>
      <c r="W741" s="30">
        <v>657.61</v>
      </c>
      <c r="X741" s="30">
        <v>91424</v>
      </c>
      <c r="Y741" s="30" t="s">
        <v>3215</v>
      </c>
      <c r="Z741" s="30">
        <v>2192.4679777199171</v>
      </c>
    </row>
    <row r="742" spans="1:26" x14ac:dyDescent="0.2">
      <c r="A742" s="30">
        <v>2770</v>
      </c>
      <c r="B742" s="30" t="s">
        <v>1520</v>
      </c>
      <c r="C742" s="30" t="s">
        <v>1</v>
      </c>
      <c r="D742" s="30">
        <v>0.02</v>
      </c>
      <c r="E742" s="30">
        <v>11.55</v>
      </c>
      <c r="F742" s="30">
        <v>2.36</v>
      </c>
      <c r="G742" s="30" t="s">
        <v>14</v>
      </c>
      <c r="H742" s="30" t="s">
        <v>70</v>
      </c>
      <c r="I742" s="30" t="s">
        <v>24</v>
      </c>
      <c r="J742" s="30" t="s">
        <v>25</v>
      </c>
      <c r="K742" s="30" t="s">
        <v>26</v>
      </c>
      <c r="L742" s="30" t="s">
        <v>356</v>
      </c>
      <c r="M742" s="30">
        <v>0.55000000000000004</v>
      </c>
      <c r="N742" s="30" t="s">
        <v>8</v>
      </c>
      <c r="O742" s="30" t="s">
        <v>9</v>
      </c>
      <c r="P742" s="30" t="s">
        <v>51</v>
      </c>
      <c r="Q742" s="30" t="s">
        <v>1521</v>
      </c>
      <c r="R742" s="30">
        <v>30338</v>
      </c>
      <c r="S742" s="32">
        <v>42071</v>
      </c>
      <c r="T742" s="32">
        <v>42073</v>
      </c>
      <c r="U742" s="53">
        <v>1289.3820000000001</v>
      </c>
      <c r="V742" s="30">
        <v>14</v>
      </c>
      <c r="W742" s="30">
        <v>159.53</v>
      </c>
      <c r="X742" s="30">
        <v>88975</v>
      </c>
      <c r="Y742" s="30" t="s">
        <v>3215</v>
      </c>
      <c r="Z742" s="30">
        <v>1792.6931641588285</v>
      </c>
    </row>
    <row r="743" spans="1:26" x14ac:dyDescent="0.2">
      <c r="A743" s="30">
        <v>2837</v>
      </c>
      <c r="B743" s="30" t="s">
        <v>1522</v>
      </c>
      <c r="C743" s="30" t="s">
        <v>13</v>
      </c>
      <c r="D743" s="30">
        <v>7.0000000000000007E-2</v>
      </c>
      <c r="E743" s="30">
        <v>51.98</v>
      </c>
      <c r="F743" s="30">
        <v>10.17</v>
      </c>
      <c r="G743" s="30" t="s">
        <v>14</v>
      </c>
      <c r="H743" s="30" t="s">
        <v>47</v>
      </c>
      <c r="I743" s="30" t="s">
        <v>16</v>
      </c>
      <c r="J743" s="30" t="s">
        <v>32</v>
      </c>
      <c r="K743" s="30" t="s">
        <v>120</v>
      </c>
      <c r="L743" s="30" t="s">
        <v>1523</v>
      </c>
      <c r="M743" s="30">
        <v>0.37</v>
      </c>
      <c r="N743" s="30" t="s">
        <v>8</v>
      </c>
      <c r="O743" s="30" t="s">
        <v>28</v>
      </c>
      <c r="P743" s="30" t="s">
        <v>183</v>
      </c>
      <c r="Q743" s="30" t="s">
        <v>1524</v>
      </c>
      <c r="R743" s="30">
        <v>74133</v>
      </c>
      <c r="S743" s="32">
        <v>42071</v>
      </c>
      <c r="T743" s="32">
        <v>42073</v>
      </c>
      <c r="U743" s="53">
        <v>439.78530000000001</v>
      </c>
      <c r="V743" s="30">
        <v>13</v>
      </c>
      <c r="W743" s="30">
        <v>637.37</v>
      </c>
      <c r="X743" s="30">
        <v>89801</v>
      </c>
      <c r="Y743" s="30" t="s">
        <v>3216</v>
      </c>
      <c r="Z743" s="30">
        <v>820.50625634254664</v>
      </c>
    </row>
    <row r="744" spans="1:26" x14ac:dyDescent="0.2">
      <c r="A744" s="30">
        <v>2837</v>
      </c>
      <c r="B744" s="30" t="s">
        <v>1522</v>
      </c>
      <c r="C744" s="30" t="s">
        <v>13</v>
      </c>
      <c r="D744" s="30">
        <v>0.1</v>
      </c>
      <c r="E744" s="30">
        <v>80.97</v>
      </c>
      <c r="F744" s="30">
        <v>33.6</v>
      </c>
      <c r="G744" s="30" t="s">
        <v>2</v>
      </c>
      <c r="H744" s="30" t="s">
        <v>47</v>
      </c>
      <c r="I744" s="30" t="s">
        <v>16</v>
      </c>
      <c r="J744" s="30" t="s">
        <v>32</v>
      </c>
      <c r="K744" s="30" t="s">
        <v>33</v>
      </c>
      <c r="L744" s="30" t="s">
        <v>885</v>
      </c>
      <c r="M744" s="30">
        <v>0.37</v>
      </c>
      <c r="N744" s="30" t="s">
        <v>8</v>
      </c>
      <c r="O744" s="30" t="s">
        <v>28</v>
      </c>
      <c r="P744" s="30" t="s">
        <v>183</v>
      </c>
      <c r="Q744" s="30" t="s">
        <v>1524</v>
      </c>
      <c r="R744" s="30">
        <v>74133</v>
      </c>
      <c r="S744" s="32">
        <v>42071</v>
      </c>
      <c r="T744" s="32">
        <v>42074</v>
      </c>
      <c r="U744" s="53">
        <v>-149.4573</v>
      </c>
      <c r="V744" s="30">
        <v>3</v>
      </c>
      <c r="W744" s="30">
        <v>232.16</v>
      </c>
      <c r="X744" s="30">
        <v>89801</v>
      </c>
      <c r="Y744" s="30" t="s">
        <v>3216</v>
      </c>
      <c r="Z744" s="30">
        <v>1132.13451327539</v>
      </c>
    </row>
    <row r="745" spans="1:26" x14ac:dyDescent="0.2">
      <c r="A745" s="30">
        <v>693</v>
      </c>
      <c r="B745" s="30" t="s">
        <v>1525</v>
      </c>
      <c r="C745" s="30" t="s">
        <v>23</v>
      </c>
      <c r="D745" s="30">
        <v>0.09</v>
      </c>
      <c r="E745" s="30">
        <v>5.34</v>
      </c>
      <c r="F745" s="30">
        <v>2.99</v>
      </c>
      <c r="G745" s="30" t="s">
        <v>63</v>
      </c>
      <c r="H745" s="30" t="s">
        <v>3</v>
      </c>
      <c r="I745" s="30" t="s">
        <v>24</v>
      </c>
      <c r="J745" s="30" t="s">
        <v>48</v>
      </c>
      <c r="K745" s="30" t="s">
        <v>49</v>
      </c>
      <c r="L745" s="30" t="s">
        <v>1354</v>
      </c>
      <c r="M745" s="30">
        <v>0.38</v>
      </c>
      <c r="N745" s="30" t="s">
        <v>8</v>
      </c>
      <c r="O745" s="30" t="s">
        <v>35</v>
      </c>
      <c r="P745" s="30" t="s">
        <v>36</v>
      </c>
      <c r="Q745" s="30" t="s">
        <v>1526</v>
      </c>
      <c r="R745" s="30">
        <v>80229</v>
      </c>
      <c r="S745" s="32">
        <v>42071</v>
      </c>
      <c r="T745" s="32">
        <v>42078</v>
      </c>
      <c r="U745" s="53">
        <v>9.4860000000000007</v>
      </c>
      <c r="V745" s="30">
        <v>17</v>
      </c>
      <c r="W745" s="30">
        <v>95.1</v>
      </c>
      <c r="X745" s="30">
        <v>87812</v>
      </c>
      <c r="Y745" s="30" t="s">
        <v>3217</v>
      </c>
      <c r="Z745" s="30">
        <v>-9.0528555988757837</v>
      </c>
    </row>
    <row r="746" spans="1:26" x14ac:dyDescent="0.2">
      <c r="A746" s="30">
        <v>693</v>
      </c>
      <c r="B746" s="30" t="s">
        <v>1525</v>
      </c>
      <c r="C746" s="30" t="s">
        <v>23</v>
      </c>
      <c r="D746" s="30">
        <v>7.0000000000000007E-2</v>
      </c>
      <c r="E746" s="30">
        <v>140.97999999999999</v>
      </c>
      <c r="F746" s="30">
        <v>53.48</v>
      </c>
      <c r="G746" s="30" t="s">
        <v>2</v>
      </c>
      <c r="H746" s="30" t="s">
        <v>3</v>
      </c>
      <c r="I746" s="30" t="s">
        <v>4</v>
      </c>
      <c r="J746" s="30" t="s">
        <v>93</v>
      </c>
      <c r="K746" s="30" t="s">
        <v>6</v>
      </c>
      <c r="L746" s="30" t="s">
        <v>1527</v>
      </c>
      <c r="M746" s="30">
        <v>0.65</v>
      </c>
      <c r="N746" s="30" t="s">
        <v>8</v>
      </c>
      <c r="O746" s="30" t="s">
        <v>35</v>
      </c>
      <c r="P746" s="30" t="s">
        <v>36</v>
      </c>
      <c r="Q746" s="30" t="s">
        <v>1526</v>
      </c>
      <c r="R746" s="30">
        <v>80229</v>
      </c>
      <c r="S746" s="32">
        <v>42071</v>
      </c>
      <c r="T746" s="32">
        <v>42078</v>
      </c>
      <c r="U746" s="53">
        <v>-263.64999999999998</v>
      </c>
      <c r="V746" s="30">
        <v>5</v>
      </c>
      <c r="W746" s="30">
        <v>734.74</v>
      </c>
      <c r="X746" s="30">
        <v>87812</v>
      </c>
      <c r="Y746" s="30" t="s">
        <v>3217</v>
      </c>
      <c r="Z746" s="30">
        <v>2048.0280207650558</v>
      </c>
    </row>
    <row r="747" spans="1:26" x14ac:dyDescent="0.2">
      <c r="A747" s="30">
        <v>693</v>
      </c>
      <c r="B747" s="30" t="s">
        <v>1525</v>
      </c>
      <c r="C747" s="30" t="s">
        <v>23</v>
      </c>
      <c r="D747" s="30">
        <v>0.06</v>
      </c>
      <c r="E747" s="30">
        <v>205.99</v>
      </c>
      <c r="F747" s="30">
        <v>5.26</v>
      </c>
      <c r="G747" s="30" t="s">
        <v>14</v>
      </c>
      <c r="H747" s="30" t="s">
        <v>3</v>
      </c>
      <c r="I747" s="30" t="s">
        <v>16</v>
      </c>
      <c r="J747" s="30" t="s">
        <v>111</v>
      </c>
      <c r="K747" s="30" t="s">
        <v>49</v>
      </c>
      <c r="L747" s="30" t="s">
        <v>1528</v>
      </c>
      <c r="M747" s="30">
        <v>0.56000000000000005</v>
      </c>
      <c r="N747" s="30" t="s">
        <v>8</v>
      </c>
      <c r="O747" s="30" t="s">
        <v>35</v>
      </c>
      <c r="P747" s="30" t="s">
        <v>36</v>
      </c>
      <c r="Q747" s="30" t="s">
        <v>1526</v>
      </c>
      <c r="R747" s="30">
        <v>80229</v>
      </c>
      <c r="S747" s="32">
        <v>42071</v>
      </c>
      <c r="T747" s="32">
        <v>42078</v>
      </c>
      <c r="U747" s="53">
        <v>890.18100000000004</v>
      </c>
      <c r="V747" s="30">
        <v>11</v>
      </c>
      <c r="W747" s="30">
        <v>1882.87</v>
      </c>
      <c r="X747" s="30">
        <v>87812</v>
      </c>
      <c r="Y747" s="30" t="s">
        <v>3217</v>
      </c>
      <c r="Z747" s="30">
        <v>1835.8686238121811</v>
      </c>
    </row>
    <row r="748" spans="1:26" x14ac:dyDescent="0.2">
      <c r="A748" s="30">
        <v>1718</v>
      </c>
      <c r="B748" s="30" t="s">
        <v>1529</v>
      </c>
      <c r="C748" s="30" t="s">
        <v>23</v>
      </c>
      <c r="D748" s="30">
        <v>0.01</v>
      </c>
      <c r="E748" s="30">
        <v>300.98</v>
      </c>
      <c r="F748" s="30">
        <v>64.73</v>
      </c>
      <c r="G748" s="30" t="s">
        <v>2</v>
      </c>
      <c r="H748" s="30" t="s">
        <v>15</v>
      </c>
      <c r="I748" s="30" t="s">
        <v>4</v>
      </c>
      <c r="J748" s="30" t="s">
        <v>85</v>
      </c>
      <c r="K748" s="30" t="s">
        <v>33</v>
      </c>
      <c r="L748" s="30" t="s">
        <v>1316</v>
      </c>
      <c r="M748" s="30">
        <v>0.56000000000000005</v>
      </c>
      <c r="N748" s="30" t="s">
        <v>8</v>
      </c>
      <c r="O748" s="30" t="s">
        <v>9</v>
      </c>
      <c r="P748" s="30" t="s">
        <v>73</v>
      </c>
      <c r="Q748" s="30" t="s">
        <v>1530</v>
      </c>
      <c r="R748" s="30">
        <v>27529</v>
      </c>
      <c r="S748" s="32">
        <v>42071</v>
      </c>
      <c r="T748" s="32">
        <v>42078</v>
      </c>
      <c r="U748" s="53">
        <v>-48.874000000000002</v>
      </c>
      <c r="V748" s="30">
        <v>3</v>
      </c>
      <c r="W748" s="30">
        <v>974.14</v>
      </c>
      <c r="X748" s="30">
        <v>90621</v>
      </c>
      <c r="Y748" s="30" t="s">
        <v>3215</v>
      </c>
      <c r="Z748" s="30">
        <v>3025.1595394975402</v>
      </c>
    </row>
    <row r="749" spans="1:26" x14ac:dyDescent="0.2">
      <c r="A749" s="30">
        <v>1075</v>
      </c>
      <c r="B749" s="30" t="s">
        <v>1531</v>
      </c>
      <c r="C749" s="30" t="s">
        <v>13</v>
      </c>
      <c r="D749" s="30">
        <v>0.04</v>
      </c>
      <c r="E749" s="30">
        <v>19.23</v>
      </c>
      <c r="F749" s="30">
        <v>6.15</v>
      </c>
      <c r="G749" s="30" t="s">
        <v>14</v>
      </c>
      <c r="H749" s="30" t="s">
        <v>47</v>
      </c>
      <c r="I749" s="30" t="s">
        <v>4</v>
      </c>
      <c r="J749" s="30" t="s">
        <v>102</v>
      </c>
      <c r="K749" s="30" t="s">
        <v>18</v>
      </c>
      <c r="L749" s="30" t="s">
        <v>1253</v>
      </c>
      <c r="M749" s="30">
        <v>0.44</v>
      </c>
      <c r="N749" s="30" t="s">
        <v>8</v>
      </c>
      <c r="O749" s="30" t="s">
        <v>28</v>
      </c>
      <c r="P749" s="30" t="s">
        <v>79</v>
      </c>
      <c r="Q749" s="30" t="s">
        <v>1532</v>
      </c>
      <c r="R749" s="30">
        <v>60441</v>
      </c>
      <c r="S749" s="32">
        <v>42072</v>
      </c>
      <c r="T749" s="32">
        <v>42073</v>
      </c>
      <c r="U749" s="53">
        <v>152.4348</v>
      </c>
      <c r="V749" s="30">
        <v>11</v>
      </c>
      <c r="W749" s="30">
        <v>220.92</v>
      </c>
      <c r="X749" s="30">
        <v>86422</v>
      </c>
      <c r="Y749" s="30" t="s">
        <v>3216</v>
      </c>
      <c r="Z749" s="30">
        <v>390.53832263934237</v>
      </c>
    </row>
    <row r="750" spans="1:26" x14ac:dyDescent="0.2">
      <c r="A750" s="30">
        <v>2258</v>
      </c>
      <c r="B750" s="30" t="s">
        <v>1533</v>
      </c>
      <c r="C750" s="30" t="s">
        <v>23</v>
      </c>
      <c r="D750" s="30">
        <v>0.01</v>
      </c>
      <c r="E750" s="30">
        <v>7.64</v>
      </c>
      <c r="F750" s="30">
        <v>1.39</v>
      </c>
      <c r="G750" s="30" t="s">
        <v>63</v>
      </c>
      <c r="H750" s="30" t="s">
        <v>70</v>
      </c>
      <c r="I750" s="30" t="s">
        <v>24</v>
      </c>
      <c r="J750" s="30" t="s">
        <v>321</v>
      </c>
      <c r="K750" s="30" t="s">
        <v>49</v>
      </c>
      <c r="L750" s="30" t="s">
        <v>1534</v>
      </c>
      <c r="M750" s="30">
        <v>0.36</v>
      </c>
      <c r="N750" s="30" t="s">
        <v>8</v>
      </c>
      <c r="O750" s="30" t="s">
        <v>9</v>
      </c>
      <c r="P750" s="30" t="s">
        <v>73</v>
      </c>
      <c r="Q750" s="30" t="s">
        <v>1535</v>
      </c>
      <c r="R750" s="30">
        <v>27801</v>
      </c>
      <c r="S750" s="32">
        <v>42072</v>
      </c>
      <c r="T750" s="32">
        <v>42076</v>
      </c>
      <c r="U750" s="53">
        <v>-1676.6120000000001</v>
      </c>
      <c r="V750" s="30">
        <v>9</v>
      </c>
      <c r="W750" s="30">
        <v>73.290000000000006</v>
      </c>
      <c r="X750" s="30">
        <v>87962</v>
      </c>
      <c r="Y750" s="30" t="s">
        <v>3215</v>
      </c>
      <c r="Z750" s="30">
        <v>-1727.3971948583232</v>
      </c>
    </row>
    <row r="751" spans="1:26" x14ac:dyDescent="0.2">
      <c r="A751" s="30">
        <v>2258</v>
      </c>
      <c r="B751" s="30" t="s">
        <v>1533</v>
      </c>
      <c r="C751" s="30" t="s">
        <v>23</v>
      </c>
      <c r="D751" s="30">
        <v>7.0000000000000007E-2</v>
      </c>
      <c r="E751" s="30">
        <v>400.97</v>
      </c>
      <c r="F751" s="30">
        <v>48.26</v>
      </c>
      <c r="G751" s="30" t="s">
        <v>2</v>
      </c>
      <c r="H751" s="30" t="s">
        <v>70</v>
      </c>
      <c r="I751" s="30" t="s">
        <v>16</v>
      </c>
      <c r="J751" s="30" t="s">
        <v>32</v>
      </c>
      <c r="K751" s="30" t="s">
        <v>6</v>
      </c>
      <c r="L751" s="30" t="s">
        <v>1536</v>
      </c>
      <c r="M751" s="30">
        <v>0.36</v>
      </c>
      <c r="N751" s="30" t="s">
        <v>8</v>
      </c>
      <c r="O751" s="30" t="s">
        <v>9</v>
      </c>
      <c r="P751" s="30" t="s">
        <v>73</v>
      </c>
      <c r="Q751" s="30" t="s">
        <v>1535</v>
      </c>
      <c r="R751" s="30">
        <v>27801</v>
      </c>
      <c r="S751" s="32">
        <v>42072</v>
      </c>
      <c r="T751" s="32">
        <v>42076</v>
      </c>
      <c r="U751" s="53">
        <v>45.127800000000001</v>
      </c>
      <c r="V751" s="30">
        <v>8</v>
      </c>
      <c r="W751" s="30">
        <v>2961.32</v>
      </c>
      <c r="X751" s="30">
        <v>87962</v>
      </c>
      <c r="Y751" s="30" t="s">
        <v>3215</v>
      </c>
      <c r="Z751" s="30">
        <v>2802.5346486100093</v>
      </c>
    </row>
    <row r="752" spans="1:26" x14ac:dyDescent="0.2">
      <c r="A752" s="30">
        <v>2855</v>
      </c>
      <c r="B752" s="30" t="s">
        <v>654</v>
      </c>
      <c r="C752" s="30" t="s">
        <v>23</v>
      </c>
      <c r="D752" s="30">
        <v>0.09</v>
      </c>
      <c r="E752" s="30">
        <v>3174.835</v>
      </c>
      <c r="F752" s="30">
        <v>24.49</v>
      </c>
      <c r="G752" s="30" t="s">
        <v>14</v>
      </c>
      <c r="H752" s="30" t="s">
        <v>15</v>
      </c>
      <c r="I752" s="30" t="s">
        <v>16</v>
      </c>
      <c r="J752" s="30" t="s">
        <v>32</v>
      </c>
      <c r="K752" s="30" t="s">
        <v>40</v>
      </c>
      <c r="L752" s="30" t="s">
        <v>290</v>
      </c>
      <c r="M752" s="30">
        <v>0.39</v>
      </c>
      <c r="N752" s="30" t="s">
        <v>8</v>
      </c>
      <c r="O752" s="30" t="s">
        <v>35</v>
      </c>
      <c r="P752" s="30" t="s">
        <v>42</v>
      </c>
      <c r="Q752" s="30" t="s">
        <v>656</v>
      </c>
      <c r="R752" s="30">
        <v>98198</v>
      </c>
      <c r="S752" s="32">
        <v>42073</v>
      </c>
      <c r="T752" s="32">
        <v>42077</v>
      </c>
      <c r="U752" s="53">
        <v>-10388.68835</v>
      </c>
      <c r="V752" s="30">
        <v>1</v>
      </c>
      <c r="W752" s="30">
        <v>6296</v>
      </c>
      <c r="X752" s="30">
        <v>87317</v>
      </c>
      <c r="Y752" s="30" t="s">
        <v>3217</v>
      </c>
      <c r="Z752" s="30">
        <v>7401.3271579278216</v>
      </c>
    </row>
    <row r="753" spans="1:26" x14ac:dyDescent="0.2">
      <c r="A753" s="30">
        <v>2545</v>
      </c>
      <c r="B753" s="30" t="s">
        <v>1537</v>
      </c>
      <c r="C753" s="30" t="s">
        <v>92</v>
      </c>
      <c r="D753" s="30">
        <v>0.01</v>
      </c>
      <c r="E753" s="30">
        <v>99.99</v>
      </c>
      <c r="F753" s="30">
        <v>19.989999999999998</v>
      </c>
      <c r="G753" s="30" t="s">
        <v>63</v>
      </c>
      <c r="H753" s="30" t="s">
        <v>47</v>
      </c>
      <c r="I753" s="30" t="s">
        <v>16</v>
      </c>
      <c r="J753" s="30" t="s">
        <v>32</v>
      </c>
      <c r="K753" s="30" t="s">
        <v>49</v>
      </c>
      <c r="L753" s="30" t="s">
        <v>1538</v>
      </c>
      <c r="M753" s="30">
        <v>0.52</v>
      </c>
      <c r="N753" s="30" t="s">
        <v>8</v>
      </c>
      <c r="O753" s="30" t="s">
        <v>9</v>
      </c>
      <c r="P753" s="30" t="s">
        <v>218</v>
      </c>
      <c r="Q753" s="30" t="s">
        <v>854</v>
      </c>
      <c r="R753" s="30">
        <v>22153</v>
      </c>
      <c r="S753" s="32">
        <v>42073</v>
      </c>
      <c r="T753" s="32">
        <v>42075</v>
      </c>
      <c r="U753" s="53">
        <v>90.024000000000001</v>
      </c>
      <c r="V753" s="30">
        <v>2</v>
      </c>
      <c r="W753" s="30">
        <v>202.98</v>
      </c>
      <c r="X753" s="30">
        <v>87915</v>
      </c>
      <c r="Y753" s="30" t="s">
        <v>3215</v>
      </c>
      <c r="Z753" s="30">
        <v>981.54742575811474</v>
      </c>
    </row>
    <row r="754" spans="1:26" x14ac:dyDescent="0.2">
      <c r="A754" s="30">
        <v>3194</v>
      </c>
      <c r="B754" s="30" t="s">
        <v>1539</v>
      </c>
      <c r="C754" s="30" t="s">
        <v>92</v>
      </c>
      <c r="D754" s="30">
        <v>0.1</v>
      </c>
      <c r="E754" s="30">
        <v>4.9800000000000004</v>
      </c>
      <c r="F754" s="30">
        <v>7.54</v>
      </c>
      <c r="G754" s="30" t="s">
        <v>14</v>
      </c>
      <c r="H754" s="30" t="s">
        <v>15</v>
      </c>
      <c r="I754" s="30" t="s">
        <v>24</v>
      </c>
      <c r="J754" s="30" t="s">
        <v>64</v>
      </c>
      <c r="K754" s="30" t="s">
        <v>49</v>
      </c>
      <c r="L754" s="30" t="s">
        <v>1540</v>
      </c>
      <c r="M754" s="30">
        <v>0.38</v>
      </c>
      <c r="N754" s="30" t="s">
        <v>8</v>
      </c>
      <c r="O754" s="30" t="s">
        <v>9</v>
      </c>
      <c r="P754" s="30" t="s">
        <v>99</v>
      </c>
      <c r="Q754" s="30" t="s">
        <v>412</v>
      </c>
      <c r="R754" s="30">
        <v>34609</v>
      </c>
      <c r="S754" s="32">
        <v>42073</v>
      </c>
      <c r="T754" s="32">
        <v>42074</v>
      </c>
      <c r="U754" s="53">
        <v>45.078000000000003</v>
      </c>
      <c r="V754" s="30">
        <v>9</v>
      </c>
      <c r="W754" s="30">
        <v>43.84</v>
      </c>
      <c r="X754" s="30">
        <v>89805</v>
      </c>
      <c r="Y754" s="30" t="s">
        <v>3215</v>
      </c>
      <c r="Z754" s="30">
        <v>140.72849120243379</v>
      </c>
    </row>
    <row r="755" spans="1:26" x14ac:dyDescent="0.2">
      <c r="A755" s="30">
        <v>3194</v>
      </c>
      <c r="B755" s="30" t="s">
        <v>1539</v>
      </c>
      <c r="C755" s="30" t="s">
        <v>92</v>
      </c>
      <c r="D755" s="30">
        <v>0</v>
      </c>
      <c r="E755" s="30">
        <v>22.84</v>
      </c>
      <c r="F755" s="30">
        <v>8.18</v>
      </c>
      <c r="G755" s="30" t="s">
        <v>14</v>
      </c>
      <c r="H755" s="30" t="s">
        <v>15</v>
      </c>
      <c r="I755" s="30" t="s">
        <v>24</v>
      </c>
      <c r="J755" s="30" t="s">
        <v>64</v>
      </c>
      <c r="K755" s="30" t="s">
        <v>49</v>
      </c>
      <c r="L755" s="30" t="s">
        <v>581</v>
      </c>
      <c r="M755" s="30">
        <v>0.39</v>
      </c>
      <c r="N755" s="30" t="s">
        <v>8</v>
      </c>
      <c r="O755" s="30" t="s">
        <v>9</v>
      </c>
      <c r="P755" s="30" t="s">
        <v>99</v>
      </c>
      <c r="Q755" s="30" t="s">
        <v>412</v>
      </c>
      <c r="R755" s="30">
        <v>34609</v>
      </c>
      <c r="S755" s="32">
        <v>42073</v>
      </c>
      <c r="T755" s="32">
        <v>42075</v>
      </c>
      <c r="U755" s="53">
        <v>-110.376</v>
      </c>
      <c r="V755" s="30">
        <v>6</v>
      </c>
      <c r="W755" s="30">
        <v>141.74</v>
      </c>
      <c r="X755" s="30">
        <v>89805</v>
      </c>
      <c r="Y755" s="30" t="s">
        <v>3215</v>
      </c>
      <c r="Z755" s="30">
        <v>129.58302301650772</v>
      </c>
    </row>
    <row r="756" spans="1:26" x14ac:dyDescent="0.2">
      <c r="A756" s="30">
        <v>52</v>
      </c>
      <c r="B756" s="30" t="s">
        <v>1541</v>
      </c>
      <c r="C756" s="30" t="s">
        <v>46</v>
      </c>
      <c r="D756" s="30">
        <v>0</v>
      </c>
      <c r="E756" s="30">
        <v>115.99</v>
      </c>
      <c r="F756" s="30">
        <v>2.5</v>
      </c>
      <c r="G756" s="30" t="s">
        <v>14</v>
      </c>
      <c r="H756" s="30" t="s">
        <v>70</v>
      </c>
      <c r="I756" s="30" t="s">
        <v>16</v>
      </c>
      <c r="J756" s="30" t="s">
        <v>111</v>
      </c>
      <c r="K756" s="30" t="s">
        <v>49</v>
      </c>
      <c r="L756" s="30" t="s">
        <v>1542</v>
      </c>
      <c r="M756" s="30">
        <v>0.56999999999999995</v>
      </c>
      <c r="N756" s="30" t="s">
        <v>8</v>
      </c>
      <c r="O756" s="30" t="s">
        <v>35</v>
      </c>
      <c r="P756" s="30" t="s">
        <v>42</v>
      </c>
      <c r="Q756" s="30" t="s">
        <v>1543</v>
      </c>
      <c r="R756" s="30">
        <v>98373</v>
      </c>
      <c r="S756" s="32">
        <v>42073</v>
      </c>
      <c r="T756" s="32">
        <v>42073</v>
      </c>
      <c r="U756" s="53">
        <v>162.666</v>
      </c>
      <c r="V756" s="30">
        <v>6</v>
      </c>
      <c r="W756" s="30">
        <v>627.04</v>
      </c>
      <c r="X756" s="30">
        <v>88426</v>
      </c>
      <c r="Y756" s="30" t="s">
        <v>3217</v>
      </c>
      <c r="Z756" s="30">
        <v>910.86381081410673</v>
      </c>
    </row>
    <row r="757" spans="1:26" x14ac:dyDescent="0.2">
      <c r="A757" s="30">
        <v>53</v>
      </c>
      <c r="B757" s="30" t="s">
        <v>816</v>
      </c>
      <c r="C757" s="30" t="s">
        <v>46</v>
      </c>
      <c r="D757" s="30">
        <v>0.02</v>
      </c>
      <c r="E757" s="30">
        <v>5.98</v>
      </c>
      <c r="F757" s="30">
        <v>5.79</v>
      </c>
      <c r="G757" s="30" t="s">
        <v>14</v>
      </c>
      <c r="H757" s="30" t="s">
        <v>70</v>
      </c>
      <c r="I757" s="30" t="s">
        <v>24</v>
      </c>
      <c r="J757" s="30" t="s">
        <v>64</v>
      </c>
      <c r="K757" s="30" t="s">
        <v>49</v>
      </c>
      <c r="L757" s="30" t="s">
        <v>447</v>
      </c>
      <c r="M757" s="30">
        <v>0.36</v>
      </c>
      <c r="N757" s="30" t="s">
        <v>8</v>
      </c>
      <c r="O757" s="30" t="s">
        <v>35</v>
      </c>
      <c r="P757" s="30" t="s">
        <v>42</v>
      </c>
      <c r="Q757" s="30" t="s">
        <v>818</v>
      </c>
      <c r="R757" s="30">
        <v>98052</v>
      </c>
      <c r="S757" s="32">
        <v>42073</v>
      </c>
      <c r="T757" s="32">
        <v>42074</v>
      </c>
      <c r="U757" s="53">
        <v>-67.489999999999995</v>
      </c>
      <c r="V757" s="30">
        <v>17</v>
      </c>
      <c r="W757" s="30">
        <v>110.19</v>
      </c>
      <c r="X757" s="30">
        <v>88426</v>
      </c>
      <c r="Y757" s="30" t="s">
        <v>3217</v>
      </c>
      <c r="Z757" s="30">
        <v>233.66555469768832</v>
      </c>
    </row>
    <row r="758" spans="1:26" x14ac:dyDescent="0.2">
      <c r="A758" s="30">
        <v>753</v>
      </c>
      <c r="B758" s="30" t="s">
        <v>1544</v>
      </c>
      <c r="C758" s="30" t="s">
        <v>1</v>
      </c>
      <c r="D758" s="30">
        <v>0.06</v>
      </c>
      <c r="E758" s="30">
        <v>2.61</v>
      </c>
      <c r="F758" s="30">
        <v>0.5</v>
      </c>
      <c r="G758" s="30" t="s">
        <v>63</v>
      </c>
      <c r="H758" s="30" t="s">
        <v>70</v>
      </c>
      <c r="I758" s="30" t="s">
        <v>24</v>
      </c>
      <c r="J758" s="30" t="s">
        <v>128</v>
      </c>
      <c r="K758" s="30" t="s">
        <v>49</v>
      </c>
      <c r="L758" s="30" t="s">
        <v>1545</v>
      </c>
      <c r="M758" s="30">
        <v>0.39</v>
      </c>
      <c r="N758" s="30" t="s">
        <v>8</v>
      </c>
      <c r="O758" s="30" t="s">
        <v>35</v>
      </c>
      <c r="P758" s="30" t="s">
        <v>564</v>
      </c>
      <c r="Q758" s="30" t="s">
        <v>1546</v>
      </c>
      <c r="R758" s="30">
        <v>86301</v>
      </c>
      <c r="S758" s="32">
        <v>42074</v>
      </c>
      <c r="T758" s="32">
        <v>42074</v>
      </c>
      <c r="U758" s="53">
        <v>10.85</v>
      </c>
      <c r="V758" s="30">
        <v>1</v>
      </c>
      <c r="W758" s="30">
        <v>17.59</v>
      </c>
      <c r="X758" s="30">
        <v>90438</v>
      </c>
      <c r="Y758" s="30" t="s">
        <v>3217</v>
      </c>
      <c r="Z758" s="30">
        <v>162.38487719069553</v>
      </c>
    </row>
    <row r="759" spans="1:26" x14ac:dyDescent="0.2">
      <c r="A759" s="30">
        <v>753</v>
      </c>
      <c r="B759" s="30" t="s">
        <v>1544</v>
      </c>
      <c r="C759" s="30" t="s">
        <v>1</v>
      </c>
      <c r="D759" s="30">
        <v>0.01</v>
      </c>
      <c r="E759" s="30">
        <v>6.35</v>
      </c>
      <c r="F759" s="30">
        <v>1.02</v>
      </c>
      <c r="G759" s="30" t="s">
        <v>14</v>
      </c>
      <c r="H759" s="30" t="s">
        <v>70</v>
      </c>
      <c r="I759" s="30" t="s">
        <v>24</v>
      </c>
      <c r="J759" s="30" t="s">
        <v>64</v>
      </c>
      <c r="K759" s="30" t="s">
        <v>26</v>
      </c>
      <c r="L759" s="30" t="s">
        <v>503</v>
      </c>
      <c r="M759" s="30">
        <v>0.39</v>
      </c>
      <c r="N759" s="30" t="s">
        <v>8</v>
      </c>
      <c r="O759" s="30" t="s">
        <v>35</v>
      </c>
      <c r="P759" s="30" t="s">
        <v>564</v>
      </c>
      <c r="Q759" s="30" t="s">
        <v>1546</v>
      </c>
      <c r="R759" s="30">
        <v>86301</v>
      </c>
      <c r="S759" s="32">
        <v>42074</v>
      </c>
      <c r="T759" s="32">
        <v>42076</v>
      </c>
      <c r="U759" s="53">
        <v>97.662599999999998</v>
      </c>
      <c r="V759" s="30">
        <v>22</v>
      </c>
      <c r="W759" s="30">
        <v>141.54</v>
      </c>
      <c r="X759" s="30">
        <v>90438</v>
      </c>
      <c r="Y759" s="30" t="s">
        <v>3217</v>
      </c>
      <c r="Z759" s="30">
        <v>392.63157998159602</v>
      </c>
    </row>
    <row r="760" spans="1:26" x14ac:dyDescent="0.2">
      <c r="A760" s="30">
        <v>1494</v>
      </c>
      <c r="B760" s="30" t="s">
        <v>1547</v>
      </c>
      <c r="C760" s="30" t="s">
        <v>1</v>
      </c>
      <c r="D760" s="30">
        <v>0.06</v>
      </c>
      <c r="E760" s="30">
        <v>8.3699999999999992</v>
      </c>
      <c r="F760" s="30">
        <v>10.16</v>
      </c>
      <c r="G760" s="30" t="s">
        <v>14</v>
      </c>
      <c r="H760" s="30" t="s">
        <v>70</v>
      </c>
      <c r="I760" s="30" t="s">
        <v>4</v>
      </c>
      <c r="J760" s="30" t="s">
        <v>102</v>
      </c>
      <c r="K760" s="30" t="s">
        <v>40</v>
      </c>
      <c r="L760" s="30" t="s">
        <v>1548</v>
      </c>
      <c r="M760" s="30">
        <v>0.59</v>
      </c>
      <c r="N760" s="30" t="s">
        <v>8</v>
      </c>
      <c r="O760" s="30" t="s">
        <v>87</v>
      </c>
      <c r="P760" s="30" t="s">
        <v>394</v>
      </c>
      <c r="Q760" s="30" t="s">
        <v>1549</v>
      </c>
      <c r="R760" s="30">
        <v>21222</v>
      </c>
      <c r="S760" s="32">
        <v>42074</v>
      </c>
      <c r="T760" s="32">
        <v>42076</v>
      </c>
      <c r="U760" s="53">
        <v>-255.65</v>
      </c>
      <c r="V760" s="30">
        <v>18</v>
      </c>
      <c r="W760" s="30">
        <v>157.63999999999999</v>
      </c>
      <c r="X760" s="30">
        <v>85880</v>
      </c>
      <c r="Y760" s="30" t="s">
        <v>3218</v>
      </c>
      <c r="Z760" s="30">
        <v>422.97784573743741</v>
      </c>
    </row>
    <row r="761" spans="1:26" x14ac:dyDescent="0.2">
      <c r="A761" s="30">
        <v>1494</v>
      </c>
      <c r="B761" s="30" t="s">
        <v>1547</v>
      </c>
      <c r="C761" s="30" t="s">
        <v>1</v>
      </c>
      <c r="D761" s="30">
        <v>0.09</v>
      </c>
      <c r="E761" s="30">
        <v>6.48</v>
      </c>
      <c r="F761" s="30">
        <v>9.17</v>
      </c>
      <c r="G761" s="30" t="s">
        <v>63</v>
      </c>
      <c r="H761" s="30" t="s">
        <v>70</v>
      </c>
      <c r="I761" s="30" t="s">
        <v>24</v>
      </c>
      <c r="J761" s="30" t="s">
        <v>64</v>
      </c>
      <c r="K761" s="30" t="s">
        <v>49</v>
      </c>
      <c r="L761" s="30" t="s">
        <v>370</v>
      </c>
      <c r="M761" s="30">
        <v>0.37</v>
      </c>
      <c r="N761" s="30" t="s">
        <v>8</v>
      </c>
      <c r="O761" s="30" t="s">
        <v>87</v>
      </c>
      <c r="P761" s="30" t="s">
        <v>394</v>
      </c>
      <c r="Q761" s="30" t="s">
        <v>1549</v>
      </c>
      <c r="R761" s="30">
        <v>21222</v>
      </c>
      <c r="S761" s="32">
        <v>42074</v>
      </c>
      <c r="T761" s="32">
        <v>42076</v>
      </c>
      <c r="U761" s="53">
        <v>-76.540000000000006</v>
      </c>
      <c r="V761" s="30">
        <v>6</v>
      </c>
      <c r="W761" s="30">
        <v>42.16</v>
      </c>
      <c r="X761" s="30">
        <v>85880</v>
      </c>
      <c r="Y761" s="30" t="s">
        <v>3218</v>
      </c>
      <c r="Z761" s="30">
        <v>288.20493621247186</v>
      </c>
    </row>
    <row r="762" spans="1:26" x14ac:dyDescent="0.2">
      <c r="A762" s="30">
        <v>1497</v>
      </c>
      <c r="B762" s="30" t="s">
        <v>1550</v>
      </c>
      <c r="C762" s="30" t="s">
        <v>1</v>
      </c>
      <c r="D762" s="30">
        <v>0.09</v>
      </c>
      <c r="E762" s="30">
        <v>6.28</v>
      </c>
      <c r="F762" s="30">
        <v>5.29</v>
      </c>
      <c r="G762" s="30" t="s">
        <v>14</v>
      </c>
      <c r="H762" s="30" t="s">
        <v>70</v>
      </c>
      <c r="I762" s="30" t="s">
        <v>4</v>
      </c>
      <c r="J762" s="30" t="s">
        <v>102</v>
      </c>
      <c r="K762" s="30" t="s">
        <v>49</v>
      </c>
      <c r="L762" s="30" t="s">
        <v>1551</v>
      </c>
      <c r="M762" s="30">
        <v>0.43</v>
      </c>
      <c r="N762" s="30" t="s">
        <v>8</v>
      </c>
      <c r="O762" s="30" t="s">
        <v>87</v>
      </c>
      <c r="P762" s="30" t="s">
        <v>88</v>
      </c>
      <c r="Q762" s="30" t="s">
        <v>1552</v>
      </c>
      <c r="R762" s="30">
        <v>14901</v>
      </c>
      <c r="S762" s="32">
        <v>42074</v>
      </c>
      <c r="T762" s="32">
        <v>42075</v>
      </c>
      <c r="U762" s="53">
        <v>-10.09</v>
      </c>
      <c r="V762" s="30">
        <v>2</v>
      </c>
      <c r="W762" s="30">
        <v>14.08</v>
      </c>
      <c r="X762" s="30">
        <v>85880</v>
      </c>
      <c r="Y762" s="30" t="s">
        <v>3218</v>
      </c>
      <c r="Z762" s="30">
        <v>380.47106908043054</v>
      </c>
    </row>
    <row r="763" spans="1:26" x14ac:dyDescent="0.2">
      <c r="A763" s="30">
        <v>1497</v>
      </c>
      <c r="B763" s="30" t="s">
        <v>1550</v>
      </c>
      <c r="C763" s="30" t="s">
        <v>1</v>
      </c>
      <c r="D763" s="30">
        <v>0.03</v>
      </c>
      <c r="E763" s="30">
        <v>15.14</v>
      </c>
      <c r="F763" s="30">
        <v>4.53</v>
      </c>
      <c r="G763" s="30" t="s">
        <v>14</v>
      </c>
      <c r="H763" s="30" t="s">
        <v>70</v>
      </c>
      <c r="I763" s="30" t="s">
        <v>24</v>
      </c>
      <c r="J763" s="30" t="s">
        <v>54</v>
      </c>
      <c r="K763" s="30" t="s">
        <v>49</v>
      </c>
      <c r="L763" s="30" t="s">
        <v>1331</v>
      </c>
      <c r="M763" s="30">
        <v>0.81</v>
      </c>
      <c r="N763" s="30" t="s">
        <v>8</v>
      </c>
      <c r="O763" s="30" t="s">
        <v>87</v>
      </c>
      <c r="P763" s="30" t="s">
        <v>88</v>
      </c>
      <c r="Q763" s="30" t="s">
        <v>1552</v>
      </c>
      <c r="R763" s="30">
        <v>14901</v>
      </c>
      <c r="S763" s="32">
        <v>42074</v>
      </c>
      <c r="T763" s="32">
        <v>42076</v>
      </c>
      <c r="U763" s="53">
        <v>-92.87</v>
      </c>
      <c r="V763" s="30">
        <v>17</v>
      </c>
      <c r="W763" s="30">
        <v>256.73</v>
      </c>
      <c r="X763" s="30">
        <v>85880</v>
      </c>
      <c r="Y763" s="30" t="s">
        <v>3218</v>
      </c>
      <c r="Z763" s="30">
        <v>657.95645618083938</v>
      </c>
    </row>
    <row r="764" spans="1:26" x14ac:dyDescent="0.2">
      <c r="A764" s="30">
        <v>2616</v>
      </c>
      <c r="B764" s="30" t="s">
        <v>1553</v>
      </c>
      <c r="C764" s="30" t="s">
        <v>1</v>
      </c>
      <c r="D764" s="30">
        <v>0</v>
      </c>
      <c r="E764" s="30">
        <v>2.6</v>
      </c>
      <c r="F764" s="30">
        <v>2.4</v>
      </c>
      <c r="G764" s="30" t="s">
        <v>14</v>
      </c>
      <c r="H764" s="30" t="s">
        <v>70</v>
      </c>
      <c r="I764" s="30" t="s">
        <v>24</v>
      </c>
      <c r="J764" s="30" t="s">
        <v>25</v>
      </c>
      <c r="K764" s="30" t="s">
        <v>26</v>
      </c>
      <c r="L764" s="30" t="s">
        <v>332</v>
      </c>
      <c r="M764" s="30">
        <v>0.57999999999999996</v>
      </c>
      <c r="N764" s="30" t="s">
        <v>8</v>
      </c>
      <c r="O764" s="30" t="s">
        <v>28</v>
      </c>
      <c r="P764" s="30" t="s">
        <v>265</v>
      </c>
      <c r="Q764" s="30" t="s">
        <v>1554</v>
      </c>
      <c r="R764" s="30">
        <v>49002</v>
      </c>
      <c r="S764" s="32">
        <v>42074</v>
      </c>
      <c r="T764" s="32">
        <v>42076</v>
      </c>
      <c r="U764" s="53">
        <v>-45.21</v>
      </c>
      <c r="V764" s="30">
        <v>16</v>
      </c>
      <c r="W764" s="30">
        <v>44.75</v>
      </c>
      <c r="X764" s="30">
        <v>91495</v>
      </c>
      <c r="Y764" s="30" t="s">
        <v>3216</v>
      </c>
      <c r="Z764" s="30">
        <v>437.25257354587018</v>
      </c>
    </row>
    <row r="765" spans="1:26" x14ac:dyDescent="0.2">
      <c r="A765" s="30">
        <v>1484</v>
      </c>
      <c r="B765" s="30" t="s">
        <v>1555</v>
      </c>
      <c r="C765" s="30" t="s">
        <v>13</v>
      </c>
      <c r="D765" s="30">
        <v>0.06</v>
      </c>
      <c r="E765" s="30">
        <v>99.99</v>
      </c>
      <c r="F765" s="30">
        <v>19.989999999999998</v>
      </c>
      <c r="G765" s="30" t="s">
        <v>14</v>
      </c>
      <c r="H765" s="30" t="s">
        <v>47</v>
      </c>
      <c r="I765" s="30" t="s">
        <v>16</v>
      </c>
      <c r="J765" s="30" t="s">
        <v>17</v>
      </c>
      <c r="K765" s="30" t="s">
        <v>49</v>
      </c>
      <c r="L765" s="30" t="s">
        <v>1556</v>
      </c>
      <c r="M765" s="30">
        <v>0.52</v>
      </c>
      <c r="N765" s="30" t="s">
        <v>8</v>
      </c>
      <c r="O765" s="30" t="s">
        <v>28</v>
      </c>
      <c r="P765" s="30" t="s">
        <v>79</v>
      </c>
      <c r="Q765" s="30" t="s">
        <v>1557</v>
      </c>
      <c r="R765" s="30">
        <v>60016</v>
      </c>
      <c r="S765" s="32">
        <v>42074</v>
      </c>
      <c r="T765" s="32">
        <v>42077</v>
      </c>
      <c r="U765" s="53">
        <v>-127.56</v>
      </c>
      <c r="V765" s="30">
        <v>3</v>
      </c>
      <c r="W765" s="30">
        <v>290.24</v>
      </c>
      <c r="X765" s="30">
        <v>91235</v>
      </c>
      <c r="Y765" s="30" t="s">
        <v>3216</v>
      </c>
      <c r="Z765" s="30">
        <v>792.65817356981154</v>
      </c>
    </row>
    <row r="766" spans="1:26" x14ac:dyDescent="0.2">
      <c r="A766" s="30">
        <v>1484</v>
      </c>
      <c r="B766" s="30" t="s">
        <v>1555</v>
      </c>
      <c r="C766" s="30" t="s">
        <v>13</v>
      </c>
      <c r="D766" s="30">
        <v>0</v>
      </c>
      <c r="E766" s="30">
        <v>193.17</v>
      </c>
      <c r="F766" s="30">
        <v>19.989999999999998</v>
      </c>
      <c r="G766" s="30" t="s">
        <v>14</v>
      </c>
      <c r="H766" s="30" t="s">
        <v>47</v>
      </c>
      <c r="I766" s="30" t="s">
        <v>24</v>
      </c>
      <c r="J766" s="30" t="s">
        <v>54</v>
      </c>
      <c r="K766" s="30" t="s">
        <v>49</v>
      </c>
      <c r="L766" s="30" t="s">
        <v>1558</v>
      </c>
      <c r="M766" s="30">
        <v>0.71</v>
      </c>
      <c r="N766" s="30" t="s">
        <v>8</v>
      </c>
      <c r="O766" s="30" t="s">
        <v>28</v>
      </c>
      <c r="P766" s="30" t="s">
        <v>79</v>
      </c>
      <c r="Q766" s="30" t="s">
        <v>1557</v>
      </c>
      <c r="R766" s="30">
        <v>60016</v>
      </c>
      <c r="S766" s="32">
        <v>42074</v>
      </c>
      <c r="T766" s="32">
        <v>42075</v>
      </c>
      <c r="U766" s="53">
        <v>282.18</v>
      </c>
      <c r="V766" s="30">
        <v>5</v>
      </c>
      <c r="W766" s="30">
        <v>971.4</v>
      </c>
      <c r="X766" s="30">
        <v>91235</v>
      </c>
      <c r="Y766" s="30" t="s">
        <v>3216</v>
      </c>
      <c r="Z766" s="30">
        <v>1701.7670440243692</v>
      </c>
    </row>
    <row r="767" spans="1:26" x14ac:dyDescent="0.2">
      <c r="A767" s="30">
        <v>1484</v>
      </c>
      <c r="B767" s="30" t="s">
        <v>1555</v>
      </c>
      <c r="C767" s="30" t="s">
        <v>13</v>
      </c>
      <c r="D767" s="30">
        <v>0.08</v>
      </c>
      <c r="E767" s="30">
        <v>20.99</v>
      </c>
      <c r="F767" s="30">
        <v>3.3</v>
      </c>
      <c r="G767" s="30" t="s">
        <v>63</v>
      </c>
      <c r="H767" s="30" t="s">
        <v>47</v>
      </c>
      <c r="I767" s="30" t="s">
        <v>16</v>
      </c>
      <c r="J767" s="30" t="s">
        <v>111</v>
      </c>
      <c r="K767" s="30" t="s">
        <v>18</v>
      </c>
      <c r="L767" s="30" t="s">
        <v>1559</v>
      </c>
      <c r="M767" s="30">
        <v>0.81</v>
      </c>
      <c r="N767" s="30" t="s">
        <v>8</v>
      </c>
      <c r="O767" s="30" t="s">
        <v>28</v>
      </c>
      <c r="P767" s="30" t="s">
        <v>79</v>
      </c>
      <c r="Q767" s="30" t="s">
        <v>1557</v>
      </c>
      <c r="R767" s="30">
        <v>60016</v>
      </c>
      <c r="S767" s="32">
        <v>42074</v>
      </c>
      <c r="T767" s="32">
        <v>42074</v>
      </c>
      <c r="U767" s="53">
        <v>-96.337999999999994</v>
      </c>
      <c r="V767" s="30">
        <v>11</v>
      </c>
      <c r="W767" s="30">
        <v>193.51</v>
      </c>
      <c r="X767" s="30">
        <v>91235</v>
      </c>
      <c r="Y767" s="30" t="s">
        <v>3216</v>
      </c>
      <c r="Z767" s="30">
        <v>261.41941962921533</v>
      </c>
    </row>
    <row r="768" spans="1:26" x14ac:dyDescent="0.2">
      <c r="A768" s="30">
        <v>3397</v>
      </c>
      <c r="B768" s="30" t="s">
        <v>1560</v>
      </c>
      <c r="C768" s="30" t="s">
        <v>13</v>
      </c>
      <c r="D768" s="30">
        <v>0.01</v>
      </c>
      <c r="E768" s="30">
        <v>10.9</v>
      </c>
      <c r="F768" s="30">
        <v>7.46</v>
      </c>
      <c r="G768" s="30" t="s">
        <v>14</v>
      </c>
      <c r="H768" s="30" t="s">
        <v>3</v>
      </c>
      <c r="I768" s="30" t="s">
        <v>24</v>
      </c>
      <c r="J768" s="30" t="s">
        <v>54</v>
      </c>
      <c r="K768" s="30" t="s">
        <v>49</v>
      </c>
      <c r="L768" s="30" t="s">
        <v>1561</v>
      </c>
      <c r="M768" s="30">
        <v>0.59</v>
      </c>
      <c r="N768" s="30" t="s">
        <v>8</v>
      </c>
      <c r="O768" s="30" t="s">
        <v>28</v>
      </c>
      <c r="P768" s="30" t="s">
        <v>79</v>
      </c>
      <c r="Q768" s="30" t="s">
        <v>1562</v>
      </c>
      <c r="R768" s="30">
        <v>61832</v>
      </c>
      <c r="S768" s="32">
        <v>42074</v>
      </c>
      <c r="T768" s="32">
        <v>42075</v>
      </c>
      <c r="U768" s="53">
        <v>-116.76</v>
      </c>
      <c r="V768" s="30">
        <v>18</v>
      </c>
      <c r="W768" s="30">
        <v>207.31</v>
      </c>
      <c r="X768" s="30">
        <v>87536</v>
      </c>
      <c r="Y768" s="30" t="s">
        <v>3216</v>
      </c>
      <c r="Z768" s="30">
        <v>230.01114612226516</v>
      </c>
    </row>
    <row r="769" spans="1:26" x14ac:dyDescent="0.2">
      <c r="A769" s="30">
        <v>3397</v>
      </c>
      <c r="B769" s="30" t="s">
        <v>1560</v>
      </c>
      <c r="C769" s="30" t="s">
        <v>13</v>
      </c>
      <c r="D769" s="30">
        <v>0.1</v>
      </c>
      <c r="E769" s="30">
        <v>7.99</v>
      </c>
      <c r="F769" s="30">
        <v>5.03</v>
      </c>
      <c r="G769" s="30" t="s">
        <v>14</v>
      </c>
      <c r="H769" s="30" t="s">
        <v>3</v>
      </c>
      <c r="I769" s="30" t="s">
        <v>16</v>
      </c>
      <c r="J769" s="30" t="s">
        <v>111</v>
      </c>
      <c r="K769" s="30" t="s">
        <v>120</v>
      </c>
      <c r="L769" s="30" t="s">
        <v>441</v>
      </c>
      <c r="M769" s="30">
        <v>0.6</v>
      </c>
      <c r="N769" s="30" t="s">
        <v>8</v>
      </c>
      <c r="O769" s="30" t="s">
        <v>28</v>
      </c>
      <c r="P769" s="30" t="s">
        <v>79</v>
      </c>
      <c r="Q769" s="30" t="s">
        <v>1562</v>
      </c>
      <c r="R769" s="30">
        <v>61832</v>
      </c>
      <c r="S769" s="32">
        <v>42074</v>
      </c>
      <c r="T769" s="32">
        <v>42075</v>
      </c>
      <c r="U769" s="53">
        <v>-160.952</v>
      </c>
      <c r="V769" s="30">
        <v>22</v>
      </c>
      <c r="W769" s="30">
        <v>143.12</v>
      </c>
      <c r="X769" s="30">
        <v>87536</v>
      </c>
      <c r="Y769" s="30" t="s">
        <v>3216</v>
      </c>
      <c r="Z769" s="30">
        <v>57.312588808026376</v>
      </c>
    </row>
    <row r="770" spans="1:26" x14ac:dyDescent="0.2">
      <c r="A770" s="30">
        <v>3151</v>
      </c>
      <c r="B770" s="30" t="s">
        <v>929</v>
      </c>
      <c r="C770" s="30" t="s">
        <v>92</v>
      </c>
      <c r="D770" s="30">
        <v>0.02</v>
      </c>
      <c r="E770" s="30">
        <v>5.98</v>
      </c>
      <c r="F770" s="30">
        <v>1.49</v>
      </c>
      <c r="G770" s="30" t="s">
        <v>14</v>
      </c>
      <c r="H770" s="30" t="s">
        <v>70</v>
      </c>
      <c r="I770" s="30" t="s">
        <v>24</v>
      </c>
      <c r="J770" s="30" t="s">
        <v>48</v>
      </c>
      <c r="K770" s="30" t="s">
        <v>49</v>
      </c>
      <c r="L770" s="30" t="s">
        <v>1563</v>
      </c>
      <c r="M770" s="30">
        <v>0.39</v>
      </c>
      <c r="N770" s="30" t="s">
        <v>8</v>
      </c>
      <c r="O770" s="30" t="s">
        <v>35</v>
      </c>
      <c r="P770" s="30" t="s">
        <v>66</v>
      </c>
      <c r="Q770" s="30" t="s">
        <v>930</v>
      </c>
      <c r="R770" s="30">
        <v>92277</v>
      </c>
      <c r="S770" s="32">
        <v>42074</v>
      </c>
      <c r="T770" s="32">
        <v>42075</v>
      </c>
      <c r="U770" s="53">
        <v>28.526</v>
      </c>
      <c r="V770" s="30">
        <v>10</v>
      </c>
      <c r="W770" s="30">
        <v>59.9</v>
      </c>
      <c r="X770" s="30">
        <v>88547</v>
      </c>
      <c r="Y770" s="30" t="s">
        <v>3217</v>
      </c>
      <c r="Z770" s="30">
        <v>49.808647168866628</v>
      </c>
    </row>
    <row r="771" spans="1:26" x14ac:dyDescent="0.2">
      <c r="A771" s="30">
        <v>796</v>
      </c>
      <c r="B771" s="30" t="s">
        <v>1564</v>
      </c>
      <c r="C771" s="30" t="s">
        <v>46</v>
      </c>
      <c r="D771" s="30">
        <v>0.06</v>
      </c>
      <c r="E771" s="30">
        <v>8.6</v>
      </c>
      <c r="F771" s="30">
        <v>6.19</v>
      </c>
      <c r="G771" s="30" t="s">
        <v>14</v>
      </c>
      <c r="H771" s="30" t="s">
        <v>70</v>
      </c>
      <c r="I771" s="30" t="s">
        <v>24</v>
      </c>
      <c r="J771" s="30" t="s">
        <v>48</v>
      </c>
      <c r="K771" s="30" t="s">
        <v>49</v>
      </c>
      <c r="L771" s="30" t="s">
        <v>508</v>
      </c>
      <c r="M771" s="30">
        <v>0.38</v>
      </c>
      <c r="N771" s="30" t="s">
        <v>8</v>
      </c>
      <c r="O771" s="30" t="s">
        <v>28</v>
      </c>
      <c r="P771" s="30" t="s">
        <v>109</v>
      </c>
      <c r="Q771" s="30" t="s">
        <v>1565</v>
      </c>
      <c r="R771" s="30">
        <v>68046</v>
      </c>
      <c r="S771" s="32">
        <v>42074</v>
      </c>
      <c r="T771" s="32">
        <v>42075</v>
      </c>
      <c r="U771" s="53">
        <v>-46.115000000000002</v>
      </c>
      <c r="V771" s="30">
        <v>9</v>
      </c>
      <c r="W771" s="30">
        <v>79.400000000000006</v>
      </c>
      <c r="X771" s="30">
        <v>86867</v>
      </c>
      <c r="Y771" s="30" t="s">
        <v>3216</v>
      </c>
      <c r="Z771" s="30">
        <v>265.00888359025254</v>
      </c>
    </row>
    <row r="772" spans="1:26" x14ac:dyDescent="0.2">
      <c r="A772" s="30">
        <v>1254</v>
      </c>
      <c r="B772" s="30" t="s">
        <v>1566</v>
      </c>
      <c r="C772" s="30" t="s">
        <v>1</v>
      </c>
      <c r="D772" s="30">
        <v>0.06</v>
      </c>
      <c r="E772" s="30">
        <v>80.98</v>
      </c>
      <c r="F772" s="30">
        <v>35</v>
      </c>
      <c r="G772" s="30" t="s">
        <v>14</v>
      </c>
      <c r="H772" s="30" t="s">
        <v>47</v>
      </c>
      <c r="I772" s="30" t="s">
        <v>24</v>
      </c>
      <c r="J772" s="30" t="s">
        <v>54</v>
      </c>
      <c r="K772" s="30" t="s">
        <v>40</v>
      </c>
      <c r="L772" s="30" t="s">
        <v>200</v>
      </c>
      <c r="M772" s="30">
        <v>0.81</v>
      </c>
      <c r="N772" s="30" t="s">
        <v>8</v>
      </c>
      <c r="O772" s="30" t="s">
        <v>28</v>
      </c>
      <c r="P772" s="30" t="s">
        <v>163</v>
      </c>
      <c r="Q772" s="30" t="s">
        <v>1567</v>
      </c>
      <c r="R772" s="30">
        <v>77530</v>
      </c>
      <c r="S772" s="32">
        <v>42075</v>
      </c>
      <c r="T772" s="32">
        <v>42076</v>
      </c>
      <c r="U772" s="53">
        <v>-218.77</v>
      </c>
      <c r="V772" s="30">
        <v>2</v>
      </c>
      <c r="W772" s="30">
        <v>172.79</v>
      </c>
      <c r="X772" s="30">
        <v>89983</v>
      </c>
      <c r="Y772" s="30" t="s">
        <v>3216</v>
      </c>
      <c r="Z772" s="30">
        <v>1588.1046935830232</v>
      </c>
    </row>
    <row r="773" spans="1:26" x14ac:dyDescent="0.2">
      <c r="A773" s="30">
        <v>2896</v>
      </c>
      <c r="B773" s="30" t="s">
        <v>699</v>
      </c>
      <c r="C773" s="30" t="s">
        <v>1</v>
      </c>
      <c r="D773" s="30">
        <v>0</v>
      </c>
      <c r="E773" s="30">
        <v>22.84</v>
      </c>
      <c r="F773" s="30">
        <v>16.920000000000002</v>
      </c>
      <c r="G773" s="30" t="s">
        <v>14</v>
      </c>
      <c r="H773" s="30" t="s">
        <v>47</v>
      </c>
      <c r="I773" s="30" t="s">
        <v>24</v>
      </c>
      <c r="J773" s="30" t="s">
        <v>64</v>
      </c>
      <c r="K773" s="30" t="s">
        <v>49</v>
      </c>
      <c r="L773" s="30" t="s">
        <v>1568</v>
      </c>
      <c r="M773" s="30">
        <v>0.39</v>
      </c>
      <c r="N773" s="30" t="s">
        <v>8</v>
      </c>
      <c r="O773" s="30" t="s">
        <v>28</v>
      </c>
      <c r="P773" s="30" t="s">
        <v>60</v>
      </c>
      <c r="Q773" s="30" t="s">
        <v>700</v>
      </c>
      <c r="R773" s="30">
        <v>56001</v>
      </c>
      <c r="S773" s="32">
        <v>42075</v>
      </c>
      <c r="T773" s="32">
        <v>42077</v>
      </c>
      <c r="U773" s="53">
        <v>-83.75</v>
      </c>
      <c r="V773" s="30">
        <v>15</v>
      </c>
      <c r="W773" s="30">
        <v>370.62</v>
      </c>
      <c r="X773" s="30">
        <v>86927</v>
      </c>
      <c r="Y773" s="30" t="s">
        <v>3216</v>
      </c>
      <c r="Z773" s="30">
        <v>735.03956974618916</v>
      </c>
    </row>
    <row r="774" spans="1:26" x14ac:dyDescent="0.2">
      <c r="A774" s="30">
        <v>1027</v>
      </c>
      <c r="B774" s="30" t="s">
        <v>1569</v>
      </c>
      <c r="C774" s="30" t="s">
        <v>13</v>
      </c>
      <c r="D774" s="30">
        <v>0.1</v>
      </c>
      <c r="E774" s="30">
        <v>73.98</v>
      </c>
      <c r="F774" s="30">
        <v>4</v>
      </c>
      <c r="G774" s="30" t="s">
        <v>14</v>
      </c>
      <c r="H774" s="30" t="s">
        <v>3</v>
      </c>
      <c r="I774" s="30" t="s">
        <v>16</v>
      </c>
      <c r="J774" s="30" t="s">
        <v>17</v>
      </c>
      <c r="K774" s="30" t="s">
        <v>49</v>
      </c>
      <c r="L774" s="30" t="s">
        <v>284</v>
      </c>
      <c r="M774" s="30">
        <v>0.79</v>
      </c>
      <c r="N774" s="30" t="s">
        <v>8</v>
      </c>
      <c r="O774" s="30" t="s">
        <v>87</v>
      </c>
      <c r="P774" s="30" t="s">
        <v>88</v>
      </c>
      <c r="Q774" s="30" t="s">
        <v>1570</v>
      </c>
      <c r="R774" s="30">
        <v>14225</v>
      </c>
      <c r="S774" s="32">
        <v>42075</v>
      </c>
      <c r="T774" s="32">
        <v>42076</v>
      </c>
      <c r="U774" s="53">
        <v>-229.87</v>
      </c>
      <c r="V774" s="30">
        <v>5</v>
      </c>
      <c r="W774" s="30">
        <v>347.23</v>
      </c>
      <c r="X774" s="30">
        <v>89004</v>
      </c>
      <c r="Y774" s="30" t="s">
        <v>3218</v>
      </c>
      <c r="Z774" s="30">
        <v>322.95345060823053</v>
      </c>
    </row>
    <row r="775" spans="1:26" x14ac:dyDescent="0.2">
      <c r="A775" s="30">
        <v>1027</v>
      </c>
      <c r="B775" s="30" t="s">
        <v>1569</v>
      </c>
      <c r="C775" s="30" t="s">
        <v>13</v>
      </c>
      <c r="D775" s="30">
        <v>0.05</v>
      </c>
      <c r="E775" s="30">
        <v>51.98</v>
      </c>
      <c r="F775" s="30">
        <v>10.17</v>
      </c>
      <c r="G775" s="30" t="s">
        <v>14</v>
      </c>
      <c r="H775" s="30" t="s">
        <v>3</v>
      </c>
      <c r="I775" s="30" t="s">
        <v>16</v>
      </c>
      <c r="J775" s="30" t="s">
        <v>32</v>
      </c>
      <c r="K775" s="30" t="s">
        <v>120</v>
      </c>
      <c r="L775" s="30" t="s">
        <v>1523</v>
      </c>
      <c r="M775" s="30">
        <v>0.37</v>
      </c>
      <c r="N775" s="30" t="s">
        <v>8</v>
      </c>
      <c r="O775" s="30" t="s">
        <v>87</v>
      </c>
      <c r="P775" s="30" t="s">
        <v>88</v>
      </c>
      <c r="Q775" s="30" t="s">
        <v>1570</v>
      </c>
      <c r="R775" s="30">
        <v>14225</v>
      </c>
      <c r="S775" s="32">
        <v>42075</v>
      </c>
      <c r="T775" s="32">
        <v>42076</v>
      </c>
      <c r="U775" s="53">
        <v>329.9787</v>
      </c>
      <c r="V775" s="30">
        <v>9</v>
      </c>
      <c r="W775" s="30">
        <v>478.23</v>
      </c>
      <c r="X775" s="30">
        <v>89004</v>
      </c>
      <c r="Y775" s="30" t="s">
        <v>3218</v>
      </c>
      <c r="Z775" s="30">
        <v>681.80253844795925</v>
      </c>
    </row>
    <row r="776" spans="1:26" x14ac:dyDescent="0.2">
      <c r="A776" s="30">
        <v>32</v>
      </c>
      <c r="B776" s="30" t="s">
        <v>620</v>
      </c>
      <c r="C776" s="30" t="s">
        <v>23</v>
      </c>
      <c r="D776" s="30">
        <v>0.06</v>
      </c>
      <c r="E776" s="30">
        <v>205.99</v>
      </c>
      <c r="F776" s="30">
        <v>8.99</v>
      </c>
      <c r="G776" s="30" t="s">
        <v>14</v>
      </c>
      <c r="H776" s="30" t="s">
        <v>70</v>
      </c>
      <c r="I776" s="30" t="s">
        <v>16</v>
      </c>
      <c r="J776" s="30" t="s">
        <v>111</v>
      </c>
      <c r="K776" s="30" t="s">
        <v>49</v>
      </c>
      <c r="L776" s="30" t="s">
        <v>639</v>
      </c>
      <c r="M776" s="30">
        <v>0.56000000000000005</v>
      </c>
      <c r="N776" s="30" t="s">
        <v>8</v>
      </c>
      <c r="O776" s="30" t="s">
        <v>35</v>
      </c>
      <c r="P776" s="30" t="s">
        <v>115</v>
      </c>
      <c r="Q776" s="30" t="s">
        <v>622</v>
      </c>
      <c r="R776" s="30">
        <v>97526</v>
      </c>
      <c r="S776" s="32">
        <v>42075</v>
      </c>
      <c r="T776" s="32">
        <v>42082</v>
      </c>
      <c r="U776" s="53">
        <v>3568.096</v>
      </c>
      <c r="V776" s="30">
        <v>22</v>
      </c>
      <c r="W776" s="30">
        <v>3838.14</v>
      </c>
      <c r="X776" s="30">
        <v>89203</v>
      </c>
      <c r="Y776" s="30" t="s">
        <v>3217</v>
      </c>
      <c r="Z776" s="30">
        <v>4690.2538194321787</v>
      </c>
    </row>
    <row r="777" spans="1:26" x14ac:dyDescent="0.2">
      <c r="A777" s="30">
        <v>2593</v>
      </c>
      <c r="B777" s="30" t="s">
        <v>1571</v>
      </c>
      <c r="C777" s="30" t="s">
        <v>23</v>
      </c>
      <c r="D777" s="30">
        <v>0.01</v>
      </c>
      <c r="E777" s="30">
        <v>85.99</v>
      </c>
      <c r="F777" s="30">
        <v>0.99</v>
      </c>
      <c r="G777" s="30" t="s">
        <v>14</v>
      </c>
      <c r="H777" s="30" t="s">
        <v>70</v>
      </c>
      <c r="I777" s="30" t="s">
        <v>16</v>
      </c>
      <c r="J777" s="30" t="s">
        <v>111</v>
      </c>
      <c r="K777" s="30" t="s">
        <v>26</v>
      </c>
      <c r="L777" s="30" t="s">
        <v>1572</v>
      </c>
      <c r="M777" s="30">
        <v>0.85</v>
      </c>
      <c r="N777" s="30" t="s">
        <v>8</v>
      </c>
      <c r="O777" s="30" t="s">
        <v>9</v>
      </c>
      <c r="P777" s="30" t="s">
        <v>51</v>
      </c>
      <c r="Q777" s="30" t="s">
        <v>1573</v>
      </c>
      <c r="R777" s="30">
        <v>30605</v>
      </c>
      <c r="S777" s="32">
        <v>42075</v>
      </c>
      <c r="T777" s="32">
        <v>42080</v>
      </c>
      <c r="U777" s="53">
        <v>311.73</v>
      </c>
      <c r="V777" s="30">
        <v>2</v>
      </c>
      <c r="W777" s="30">
        <v>146.16999999999999</v>
      </c>
      <c r="X777" s="30">
        <v>87773</v>
      </c>
      <c r="Y777" s="30" t="s">
        <v>3215</v>
      </c>
      <c r="Z777" s="30">
        <v>1032.6407074264293</v>
      </c>
    </row>
    <row r="778" spans="1:26" x14ac:dyDescent="0.2">
      <c r="A778" s="30">
        <v>2741</v>
      </c>
      <c r="B778" s="30" t="s">
        <v>1574</v>
      </c>
      <c r="C778" s="30" t="s">
        <v>23</v>
      </c>
      <c r="D778" s="30">
        <v>0.01</v>
      </c>
      <c r="E778" s="30">
        <v>35.99</v>
      </c>
      <c r="F778" s="30">
        <v>5.99</v>
      </c>
      <c r="G778" s="30" t="s">
        <v>14</v>
      </c>
      <c r="H778" s="30" t="s">
        <v>3</v>
      </c>
      <c r="I778" s="30" t="s">
        <v>16</v>
      </c>
      <c r="J778" s="30" t="s">
        <v>111</v>
      </c>
      <c r="K778" s="30" t="s">
        <v>26</v>
      </c>
      <c r="L778" s="30" t="s">
        <v>1348</v>
      </c>
      <c r="M778" s="30">
        <v>0.38</v>
      </c>
      <c r="N778" s="30" t="s">
        <v>8</v>
      </c>
      <c r="O778" s="30" t="s">
        <v>35</v>
      </c>
      <c r="P778" s="30" t="s">
        <v>466</v>
      </c>
      <c r="Q778" s="30" t="s">
        <v>1575</v>
      </c>
      <c r="R778" s="30">
        <v>83605</v>
      </c>
      <c r="S778" s="32">
        <v>42075</v>
      </c>
      <c r="T778" s="32">
        <v>42082</v>
      </c>
      <c r="U778" s="53">
        <v>218.23320000000001</v>
      </c>
      <c r="V778" s="30">
        <v>10</v>
      </c>
      <c r="W778" s="30">
        <v>316.27999999999997</v>
      </c>
      <c r="X778" s="30">
        <v>89481</v>
      </c>
      <c r="Y778" s="30" t="s">
        <v>3217</v>
      </c>
      <c r="Z778" s="30">
        <v>518.74251243837364</v>
      </c>
    </row>
    <row r="779" spans="1:26" x14ac:dyDescent="0.2">
      <c r="A779" s="30">
        <v>146</v>
      </c>
      <c r="B779" s="30" t="s">
        <v>1576</v>
      </c>
      <c r="C779" s="30" t="s">
        <v>46</v>
      </c>
      <c r="D779" s="30">
        <v>0.01</v>
      </c>
      <c r="E779" s="30">
        <v>45.98</v>
      </c>
      <c r="F779" s="30">
        <v>4.8</v>
      </c>
      <c r="G779" s="30" t="s">
        <v>14</v>
      </c>
      <c r="H779" s="30" t="s">
        <v>3</v>
      </c>
      <c r="I779" s="30" t="s">
        <v>4</v>
      </c>
      <c r="J779" s="30" t="s">
        <v>102</v>
      </c>
      <c r="K779" s="30" t="s">
        <v>26</v>
      </c>
      <c r="L779" s="30" t="s">
        <v>1577</v>
      </c>
      <c r="M779" s="30">
        <v>0.68</v>
      </c>
      <c r="N779" s="30" t="s">
        <v>8</v>
      </c>
      <c r="O779" s="30" t="s">
        <v>28</v>
      </c>
      <c r="P779" s="30" t="s">
        <v>163</v>
      </c>
      <c r="Q779" s="30" t="s">
        <v>1578</v>
      </c>
      <c r="R779" s="30">
        <v>76148</v>
      </c>
      <c r="S779" s="32">
        <v>42075</v>
      </c>
      <c r="T779" s="32">
        <v>42076</v>
      </c>
      <c r="U779" s="53">
        <v>133.5771</v>
      </c>
      <c r="V779" s="30">
        <v>4</v>
      </c>
      <c r="W779" s="30">
        <v>193.59</v>
      </c>
      <c r="X779" s="30">
        <v>91088</v>
      </c>
      <c r="Y779" s="30" t="s">
        <v>3216</v>
      </c>
      <c r="Z779" s="30">
        <v>801.07813885058329</v>
      </c>
    </row>
    <row r="780" spans="1:26" x14ac:dyDescent="0.2">
      <c r="A780" s="30">
        <v>903</v>
      </c>
      <c r="B780" s="30" t="s">
        <v>1579</v>
      </c>
      <c r="C780" s="30" t="s">
        <v>46</v>
      </c>
      <c r="D780" s="30">
        <v>0</v>
      </c>
      <c r="E780" s="30">
        <v>5.98</v>
      </c>
      <c r="F780" s="30">
        <v>1.49</v>
      </c>
      <c r="G780" s="30" t="s">
        <v>14</v>
      </c>
      <c r="H780" s="30" t="s">
        <v>15</v>
      </c>
      <c r="I780" s="30" t="s">
        <v>24</v>
      </c>
      <c r="J780" s="30" t="s">
        <v>48</v>
      </c>
      <c r="K780" s="30" t="s">
        <v>49</v>
      </c>
      <c r="L780" s="30" t="s">
        <v>1563</v>
      </c>
      <c r="M780" s="30">
        <v>0.39</v>
      </c>
      <c r="N780" s="30" t="s">
        <v>8</v>
      </c>
      <c r="O780" s="30" t="s">
        <v>87</v>
      </c>
      <c r="P780" s="30" t="s">
        <v>379</v>
      </c>
      <c r="Q780" s="30" t="s">
        <v>1084</v>
      </c>
      <c r="R780" s="30">
        <v>1887</v>
      </c>
      <c r="S780" s="32">
        <v>42075</v>
      </c>
      <c r="T780" s="32">
        <v>42077</v>
      </c>
      <c r="U780" s="53">
        <v>80.674800000000005</v>
      </c>
      <c r="V780" s="30">
        <v>18</v>
      </c>
      <c r="W780" s="30">
        <v>116.92</v>
      </c>
      <c r="X780" s="30">
        <v>90806</v>
      </c>
      <c r="Y780" s="30" t="s">
        <v>3218</v>
      </c>
      <c r="Z780" s="30">
        <v>275.75749068031462</v>
      </c>
    </row>
    <row r="781" spans="1:26" x14ac:dyDescent="0.2">
      <c r="A781" s="30">
        <v>2037</v>
      </c>
      <c r="B781" s="30" t="s">
        <v>1580</v>
      </c>
      <c r="C781" s="30" t="s">
        <v>46</v>
      </c>
      <c r="D781" s="30">
        <v>0</v>
      </c>
      <c r="E781" s="30">
        <v>73.98</v>
      </c>
      <c r="F781" s="30">
        <v>14.52</v>
      </c>
      <c r="G781" s="30" t="s">
        <v>14</v>
      </c>
      <c r="H781" s="30" t="s">
        <v>3</v>
      </c>
      <c r="I781" s="30" t="s">
        <v>16</v>
      </c>
      <c r="J781" s="30" t="s">
        <v>17</v>
      </c>
      <c r="K781" s="30" t="s">
        <v>49</v>
      </c>
      <c r="L781" s="30" t="s">
        <v>284</v>
      </c>
      <c r="M781" s="30">
        <v>0.65</v>
      </c>
      <c r="N781" s="30" t="s">
        <v>8</v>
      </c>
      <c r="O781" s="30" t="s">
        <v>35</v>
      </c>
      <c r="P781" s="30" t="s">
        <v>253</v>
      </c>
      <c r="Q781" s="30" t="s">
        <v>892</v>
      </c>
      <c r="R781" s="30">
        <v>59715</v>
      </c>
      <c r="S781" s="32">
        <v>42075</v>
      </c>
      <c r="T781" s="32">
        <v>42077</v>
      </c>
      <c r="U781" s="53">
        <v>-88.61</v>
      </c>
      <c r="V781" s="30">
        <v>4</v>
      </c>
      <c r="W781" s="30">
        <v>305.70999999999998</v>
      </c>
      <c r="X781" s="30">
        <v>89333</v>
      </c>
      <c r="Y781" s="30" t="s">
        <v>3217</v>
      </c>
      <c r="Z781" s="30">
        <v>911.6090573728701</v>
      </c>
    </row>
    <row r="782" spans="1:26" x14ac:dyDescent="0.2">
      <c r="A782" s="30">
        <v>2787</v>
      </c>
      <c r="B782" s="30" t="s">
        <v>1581</v>
      </c>
      <c r="C782" s="30" t="s">
        <v>46</v>
      </c>
      <c r="D782" s="30">
        <v>0.01</v>
      </c>
      <c r="E782" s="30">
        <v>47.98</v>
      </c>
      <c r="F782" s="30">
        <v>3.61</v>
      </c>
      <c r="G782" s="30" t="s">
        <v>63</v>
      </c>
      <c r="H782" s="30" t="s">
        <v>15</v>
      </c>
      <c r="I782" s="30" t="s">
        <v>16</v>
      </c>
      <c r="J782" s="30" t="s">
        <v>17</v>
      </c>
      <c r="K782" s="30" t="s">
        <v>18</v>
      </c>
      <c r="L782" s="30" t="s">
        <v>1215</v>
      </c>
      <c r="M782" s="30">
        <v>0.71</v>
      </c>
      <c r="N782" s="30" t="s">
        <v>8</v>
      </c>
      <c r="O782" s="30" t="s">
        <v>9</v>
      </c>
      <c r="P782" s="30" t="s">
        <v>144</v>
      </c>
      <c r="Q782" s="30" t="s">
        <v>1582</v>
      </c>
      <c r="R782" s="30">
        <v>70003</v>
      </c>
      <c r="S782" s="32">
        <v>42075</v>
      </c>
      <c r="T782" s="32">
        <v>42076</v>
      </c>
      <c r="U782" s="53">
        <v>-44.436</v>
      </c>
      <c r="V782" s="30">
        <v>8</v>
      </c>
      <c r="W782" s="30">
        <v>393.98</v>
      </c>
      <c r="X782" s="30">
        <v>91316</v>
      </c>
      <c r="Y782" s="30" t="s">
        <v>3215</v>
      </c>
      <c r="Z782" s="30">
        <v>514.98416172407258</v>
      </c>
    </row>
    <row r="783" spans="1:26" x14ac:dyDescent="0.2">
      <c r="A783" s="30">
        <v>573</v>
      </c>
      <c r="B783" s="30" t="s">
        <v>1356</v>
      </c>
      <c r="C783" s="30" t="s">
        <v>1</v>
      </c>
      <c r="D783" s="30">
        <v>0.05</v>
      </c>
      <c r="E783" s="30">
        <v>4.13</v>
      </c>
      <c r="F783" s="30">
        <v>5.04</v>
      </c>
      <c r="G783" s="30" t="s">
        <v>14</v>
      </c>
      <c r="H783" s="30" t="s">
        <v>47</v>
      </c>
      <c r="I783" s="30" t="s">
        <v>24</v>
      </c>
      <c r="J783" s="30" t="s">
        <v>48</v>
      </c>
      <c r="K783" s="30" t="s">
        <v>49</v>
      </c>
      <c r="L783" s="30" t="s">
        <v>995</v>
      </c>
      <c r="M783" s="30">
        <v>0.38</v>
      </c>
      <c r="N783" s="30" t="s">
        <v>8</v>
      </c>
      <c r="O783" s="30" t="s">
        <v>28</v>
      </c>
      <c r="P783" s="30" t="s">
        <v>79</v>
      </c>
      <c r="Q783" s="30" t="s">
        <v>1358</v>
      </c>
      <c r="R783" s="30">
        <v>61554</v>
      </c>
      <c r="S783" s="32">
        <v>42076</v>
      </c>
      <c r="T783" s="32">
        <v>42077</v>
      </c>
      <c r="U783" s="53">
        <v>-12.1555</v>
      </c>
      <c r="V783" s="30">
        <v>1</v>
      </c>
      <c r="W783" s="30">
        <v>5.84</v>
      </c>
      <c r="X783" s="30">
        <v>86555</v>
      </c>
      <c r="Y783" s="30" t="s">
        <v>3216</v>
      </c>
      <c r="Z783" s="30">
        <v>380.02326028752071</v>
      </c>
    </row>
    <row r="784" spans="1:26" x14ac:dyDescent="0.2">
      <c r="A784" s="30">
        <v>1035</v>
      </c>
      <c r="B784" s="30" t="s">
        <v>1583</v>
      </c>
      <c r="C784" s="30" t="s">
        <v>1</v>
      </c>
      <c r="D784" s="30">
        <v>7.0000000000000007E-2</v>
      </c>
      <c r="E784" s="30">
        <v>125.99</v>
      </c>
      <c r="F784" s="30">
        <v>2.5</v>
      </c>
      <c r="G784" s="30" t="s">
        <v>14</v>
      </c>
      <c r="H784" s="30" t="s">
        <v>47</v>
      </c>
      <c r="I784" s="30" t="s">
        <v>16</v>
      </c>
      <c r="J784" s="30" t="s">
        <v>111</v>
      </c>
      <c r="K784" s="30" t="s">
        <v>49</v>
      </c>
      <c r="L784" s="30" t="s">
        <v>924</v>
      </c>
      <c r="M784" s="30">
        <v>0.6</v>
      </c>
      <c r="N784" s="30" t="s">
        <v>8</v>
      </c>
      <c r="O784" s="30" t="s">
        <v>87</v>
      </c>
      <c r="P784" s="30" t="s">
        <v>293</v>
      </c>
      <c r="Q784" s="30" t="s">
        <v>1584</v>
      </c>
      <c r="R784" s="30">
        <v>43015</v>
      </c>
      <c r="S784" s="32">
        <v>42076</v>
      </c>
      <c r="T784" s="32">
        <v>42076</v>
      </c>
      <c r="U784" s="53">
        <v>-604.40599999999995</v>
      </c>
      <c r="V784" s="30">
        <v>1</v>
      </c>
      <c r="W784" s="30">
        <v>100.59</v>
      </c>
      <c r="X784" s="30">
        <v>90710</v>
      </c>
      <c r="Y784" s="30" t="s">
        <v>3218</v>
      </c>
      <c r="Z784" s="30">
        <v>254.79202814045388</v>
      </c>
    </row>
    <row r="785" spans="1:26" x14ac:dyDescent="0.2">
      <c r="A785" s="30">
        <v>1036</v>
      </c>
      <c r="B785" s="30" t="s">
        <v>1585</v>
      </c>
      <c r="C785" s="30" t="s">
        <v>1</v>
      </c>
      <c r="D785" s="30">
        <v>0.03</v>
      </c>
      <c r="E785" s="30">
        <v>99.99</v>
      </c>
      <c r="F785" s="30">
        <v>19.989999999999998</v>
      </c>
      <c r="G785" s="30" t="s">
        <v>14</v>
      </c>
      <c r="H785" s="30" t="s">
        <v>47</v>
      </c>
      <c r="I785" s="30" t="s">
        <v>16</v>
      </c>
      <c r="J785" s="30" t="s">
        <v>17</v>
      </c>
      <c r="K785" s="30" t="s">
        <v>49</v>
      </c>
      <c r="L785" s="30" t="s">
        <v>1556</v>
      </c>
      <c r="M785" s="30">
        <v>0.52</v>
      </c>
      <c r="N785" s="30" t="s">
        <v>8</v>
      </c>
      <c r="O785" s="30" t="s">
        <v>87</v>
      </c>
      <c r="P785" s="30" t="s">
        <v>293</v>
      </c>
      <c r="Q785" s="30" t="s">
        <v>1586</v>
      </c>
      <c r="R785" s="30">
        <v>43017</v>
      </c>
      <c r="S785" s="32">
        <v>42076</v>
      </c>
      <c r="T785" s="32">
        <v>42077</v>
      </c>
      <c r="U785" s="53">
        <v>293.66000000000003</v>
      </c>
      <c r="V785" s="30">
        <v>6</v>
      </c>
      <c r="W785" s="30">
        <v>598.38</v>
      </c>
      <c r="X785" s="30">
        <v>90710</v>
      </c>
      <c r="Y785" s="30" t="s">
        <v>3218</v>
      </c>
      <c r="Z785" s="30">
        <v>1536.3231395973003</v>
      </c>
    </row>
    <row r="786" spans="1:26" x14ac:dyDescent="0.2">
      <c r="A786" s="30">
        <v>2468</v>
      </c>
      <c r="B786" s="30" t="s">
        <v>1587</v>
      </c>
      <c r="C786" s="30" t="s">
        <v>1</v>
      </c>
      <c r="D786" s="30">
        <v>0.04</v>
      </c>
      <c r="E786" s="30">
        <v>65.989999999999995</v>
      </c>
      <c r="F786" s="30">
        <v>8.99</v>
      </c>
      <c r="G786" s="30" t="s">
        <v>14</v>
      </c>
      <c r="H786" s="30" t="s">
        <v>70</v>
      </c>
      <c r="I786" s="30" t="s">
        <v>16</v>
      </c>
      <c r="J786" s="30" t="s">
        <v>111</v>
      </c>
      <c r="K786" s="30" t="s">
        <v>49</v>
      </c>
      <c r="L786" s="30" t="s">
        <v>1588</v>
      </c>
      <c r="M786" s="30">
        <v>0.55000000000000004</v>
      </c>
      <c r="N786" s="30" t="s">
        <v>8</v>
      </c>
      <c r="O786" s="30" t="s">
        <v>9</v>
      </c>
      <c r="P786" s="30" t="s">
        <v>73</v>
      </c>
      <c r="Q786" s="30" t="s">
        <v>1589</v>
      </c>
      <c r="R786" s="30">
        <v>28144</v>
      </c>
      <c r="S786" s="32">
        <v>42076</v>
      </c>
      <c r="T786" s="32">
        <v>42077</v>
      </c>
      <c r="U786" s="53">
        <v>-335.041</v>
      </c>
      <c r="V786" s="30">
        <v>13</v>
      </c>
      <c r="W786" s="30">
        <v>724.57</v>
      </c>
      <c r="X786" s="30">
        <v>88137</v>
      </c>
      <c r="Y786" s="30" t="s">
        <v>3215</v>
      </c>
      <c r="Z786" s="30">
        <v>469.84438746401452</v>
      </c>
    </row>
    <row r="787" spans="1:26" x14ac:dyDescent="0.2">
      <c r="A787" s="30">
        <v>3036</v>
      </c>
      <c r="B787" s="30" t="s">
        <v>540</v>
      </c>
      <c r="C787" s="30" t="s">
        <v>1</v>
      </c>
      <c r="D787" s="30">
        <v>0.08</v>
      </c>
      <c r="E787" s="30">
        <v>178.47</v>
      </c>
      <c r="F787" s="30">
        <v>19.989999999999998</v>
      </c>
      <c r="G787" s="30" t="s">
        <v>14</v>
      </c>
      <c r="H787" s="30" t="s">
        <v>47</v>
      </c>
      <c r="I787" s="30" t="s">
        <v>24</v>
      </c>
      <c r="J787" s="30" t="s">
        <v>54</v>
      </c>
      <c r="K787" s="30" t="s">
        <v>49</v>
      </c>
      <c r="L787" s="30" t="s">
        <v>987</v>
      </c>
      <c r="M787" s="30">
        <v>0.55000000000000004</v>
      </c>
      <c r="N787" s="30" t="s">
        <v>8</v>
      </c>
      <c r="O787" s="30" t="s">
        <v>28</v>
      </c>
      <c r="P787" s="30" t="s">
        <v>541</v>
      </c>
      <c r="Q787" s="30" t="s">
        <v>542</v>
      </c>
      <c r="R787" s="30">
        <v>58554</v>
      </c>
      <c r="S787" s="32">
        <v>42076</v>
      </c>
      <c r="T787" s="32">
        <v>42079</v>
      </c>
      <c r="U787" s="53">
        <v>2267.2199999999998</v>
      </c>
      <c r="V787" s="30">
        <v>22</v>
      </c>
      <c r="W787" s="30">
        <v>3802.01</v>
      </c>
      <c r="X787" s="30">
        <v>89130</v>
      </c>
      <c r="Y787" s="30" t="s">
        <v>3216</v>
      </c>
      <c r="Z787" s="30">
        <v>3795.0845358054048</v>
      </c>
    </row>
    <row r="788" spans="1:26" x14ac:dyDescent="0.2">
      <c r="A788" s="30">
        <v>600</v>
      </c>
      <c r="B788" s="30" t="s">
        <v>1590</v>
      </c>
      <c r="C788" s="30" t="s">
        <v>92</v>
      </c>
      <c r="D788" s="30">
        <v>0.06</v>
      </c>
      <c r="E788" s="30">
        <v>6.48</v>
      </c>
      <c r="F788" s="30">
        <v>7.37</v>
      </c>
      <c r="G788" s="30" t="s">
        <v>14</v>
      </c>
      <c r="H788" s="30" t="s">
        <v>70</v>
      </c>
      <c r="I788" s="30" t="s">
        <v>24</v>
      </c>
      <c r="J788" s="30" t="s">
        <v>64</v>
      </c>
      <c r="K788" s="30" t="s">
        <v>49</v>
      </c>
      <c r="L788" s="30" t="s">
        <v>1591</v>
      </c>
      <c r="M788" s="30">
        <v>0.37</v>
      </c>
      <c r="N788" s="30" t="s">
        <v>8</v>
      </c>
      <c r="O788" s="30" t="s">
        <v>87</v>
      </c>
      <c r="P788" s="30" t="s">
        <v>394</v>
      </c>
      <c r="Q788" s="30" t="s">
        <v>1592</v>
      </c>
      <c r="R788" s="30">
        <v>21136</v>
      </c>
      <c r="S788" s="32">
        <v>42076</v>
      </c>
      <c r="T788" s="32">
        <v>42077</v>
      </c>
      <c r="U788" s="53">
        <v>-75.44</v>
      </c>
      <c r="V788" s="30">
        <v>5</v>
      </c>
      <c r="W788" s="30">
        <v>32.39</v>
      </c>
      <c r="X788" s="30">
        <v>87579</v>
      </c>
      <c r="Y788" s="30" t="s">
        <v>3218</v>
      </c>
      <c r="Z788" s="30">
        <v>64.373492196317841</v>
      </c>
    </row>
    <row r="789" spans="1:26" x14ac:dyDescent="0.2">
      <c r="A789" s="30">
        <v>2285</v>
      </c>
      <c r="B789" s="30" t="s">
        <v>1593</v>
      </c>
      <c r="C789" s="30" t="s">
        <v>92</v>
      </c>
      <c r="D789" s="30">
        <v>0.02</v>
      </c>
      <c r="E789" s="30">
        <v>17.7</v>
      </c>
      <c r="F789" s="30">
        <v>9.4700000000000006</v>
      </c>
      <c r="G789" s="30" t="s">
        <v>63</v>
      </c>
      <c r="H789" s="30" t="s">
        <v>70</v>
      </c>
      <c r="I789" s="30" t="s">
        <v>24</v>
      </c>
      <c r="J789" s="30" t="s">
        <v>54</v>
      </c>
      <c r="K789" s="30" t="s">
        <v>49</v>
      </c>
      <c r="L789" s="30" t="s">
        <v>1027</v>
      </c>
      <c r="M789" s="30">
        <v>0.59</v>
      </c>
      <c r="N789" s="30" t="s">
        <v>8</v>
      </c>
      <c r="O789" s="30" t="s">
        <v>9</v>
      </c>
      <c r="P789" s="30" t="s">
        <v>247</v>
      </c>
      <c r="Q789" s="30" t="s">
        <v>1594</v>
      </c>
      <c r="R789" s="30">
        <v>29730</v>
      </c>
      <c r="S789" s="32">
        <v>42076</v>
      </c>
      <c r="T789" s="32">
        <v>42078</v>
      </c>
      <c r="U789" s="53">
        <v>-85.022000000000006</v>
      </c>
      <c r="V789" s="30">
        <v>21</v>
      </c>
      <c r="W789" s="30">
        <v>374.6</v>
      </c>
      <c r="X789" s="30">
        <v>90148</v>
      </c>
      <c r="Y789" s="30" t="s">
        <v>3215</v>
      </c>
      <c r="Z789" s="30">
        <v>274.83625324656305</v>
      </c>
    </row>
    <row r="790" spans="1:26" x14ac:dyDescent="0.2">
      <c r="A790" s="30">
        <v>2484</v>
      </c>
      <c r="B790" s="30" t="s">
        <v>1595</v>
      </c>
      <c r="C790" s="30" t="s">
        <v>92</v>
      </c>
      <c r="D790" s="30">
        <v>0.05</v>
      </c>
      <c r="E790" s="30">
        <v>6.48</v>
      </c>
      <c r="F790" s="30">
        <v>7.91</v>
      </c>
      <c r="G790" s="30" t="s">
        <v>14</v>
      </c>
      <c r="H790" s="30" t="s">
        <v>70</v>
      </c>
      <c r="I790" s="30" t="s">
        <v>24</v>
      </c>
      <c r="J790" s="30" t="s">
        <v>64</v>
      </c>
      <c r="K790" s="30" t="s">
        <v>49</v>
      </c>
      <c r="L790" s="30" t="s">
        <v>1596</v>
      </c>
      <c r="M790" s="30">
        <v>0.37</v>
      </c>
      <c r="N790" s="30" t="s">
        <v>8</v>
      </c>
      <c r="O790" s="30" t="s">
        <v>9</v>
      </c>
      <c r="P790" s="30" t="s">
        <v>99</v>
      </c>
      <c r="Q790" s="30" t="s">
        <v>1597</v>
      </c>
      <c r="R790" s="30">
        <v>33881</v>
      </c>
      <c r="S790" s="32">
        <v>42076</v>
      </c>
      <c r="T790" s="32">
        <v>42077</v>
      </c>
      <c r="U790" s="53">
        <v>322.12200000000001</v>
      </c>
      <c r="V790" s="30">
        <v>16</v>
      </c>
      <c r="W790" s="30">
        <v>109.99</v>
      </c>
      <c r="X790" s="30">
        <v>88998</v>
      </c>
      <c r="Y790" s="30" t="s">
        <v>3215</v>
      </c>
      <c r="Z790" s="30">
        <v>493.02084185869421</v>
      </c>
    </row>
    <row r="791" spans="1:26" x14ac:dyDescent="0.2">
      <c r="A791" s="30">
        <v>2484</v>
      </c>
      <c r="B791" s="30" t="s">
        <v>1595</v>
      </c>
      <c r="C791" s="30" t="s">
        <v>92</v>
      </c>
      <c r="D791" s="30">
        <v>0.03</v>
      </c>
      <c r="E791" s="30">
        <v>111.03</v>
      </c>
      <c r="F791" s="30">
        <v>8.64</v>
      </c>
      <c r="G791" s="30" t="s">
        <v>14</v>
      </c>
      <c r="H791" s="30" t="s">
        <v>70</v>
      </c>
      <c r="I791" s="30" t="s">
        <v>24</v>
      </c>
      <c r="J791" s="30" t="s">
        <v>54</v>
      </c>
      <c r="K791" s="30" t="s">
        <v>49</v>
      </c>
      <c r="L791" s="30" t="s">
        <v>1598</v>
      </c>
      <c r="M791" s="30">
        <v>0.78</v>
      </c>
      <c r="N791" s="30" t="s">
        <v>8</v>
      </c>
      <c r="O791" s="30" t="s">
        <v>9</v>
      </c>
      <c r="P791" s="30" t="s">
        <v>99</v>
      </c>
      <c r="Q791" s="30" t="s">
        <v>1597</v>
      </c>
      <c r="R791" s="30">
        <v>33881</v>
      </c>
      <c r="S791" s="32">
        <v>42076</v>
      </c>
      <c r="T791" s="32">
        <v>42077</v>
      </c>
      <c r="U791" s="53">
        <v>366.54</v>
      </c>
      <c r="V791" s="30">
        <v>8</v>
      </c>
      <c r="W791" s="30">
        <v>900.12</v>
      </c>
      <c r="X791" s="30">
        <v>88998</v>
      </c>
      <c r="Y791" s="30" t="s">
        <v>3215</v>
      </c>
      <c r="Z791" s="30">
        <v>1240.2584096423425</v>
      </c>
    </row>
    <row r="792" spans="1:26" x14ac:dyDescent="0.2">
      <c r="A792" s="30">
        <v>604</v>
      </c>
      <c r="B792" s="30" t="s">
        <v>717</v>
      </c>
      <c r="C792" s="30" t="s">
        <v>1</v>
      </c>
      <c r="D792" s="30">
        <v>0.09</v>
      </c>
      <c r="E792" s="30">
        <v>154.13</v>
      </c>
      <c r="F792" s="30">
        <v>69</v>
      </c>
      <c r="G792" s="30" t="s">
        <v>63</v>
      </c>
      <c r="H792" s="30" t="s">
        <v>70</v>
      </c>
      <c r="I792" s="30" t="s">
        <v>4</v>
      </c>
      <c r="J792" s="30" t="s">
        <v>5</v>
      </c>
      <c r="K792" s="30" t="s">
        <v>40</v>
      </c>
      <c r="L792" s="30" t="s">
        <v>900</v>
      </c>
      <c r="M792" s="30">
        <v>0.68</v>
      </c>
      <c r="N792" s="30" t="s">
        <v>8</v>
      </c>
      <c r="O792" s="30" t="s">
        <v>35</v>
      </c>
      <c r="P792" s="30" t="s">
        <v>66</v>
      </c>
      <c r="Q792" s="30" t="s">
        <v>76</v>
      </c>
      <c r="R792" s="30">
        <v>90045</v>
      </c>
      <c r="S792" s="32">
        <v>42077</v>
      </c>
      <c r="T792" s="32">
        <v>42078</v>
      </c>
      <c r="U792" s="53">
        <v>-1763.7476999999999</v>
      </c>
      <c r="V792" s="30">
        <v>38</v>
      </c>
      <c r="W792" s="30">
        <v>5679.59</v>
      </c>
      <c r="X792" s="30">
        <v>28647</v>
      </c>
      <c r="Y792" s="30" t="s">
        <v>3217</v>
      </c>
      <c r="Z792" s="30">
        <v>934.40324365661741</v>
      </c>
    </row>
    <row r="793" spans="1:26" x14ac:dyDescent="0.2">
      <c r="A793" s="30">
        <v>605</v>
      </c>
      <c r="B793" s="30" t="s">
        <v>1599</v>
      </c>
      <c r="C793" s="30" t="s">
        <v>1</v>
      </c>
      <c r="D793" s="30">
        <v>0.09</v>
      </c>
      <c r="E793" s="30">
        <v>154.13</v>
      </c>
      <c r="F793" s="30">
        <v>69</v>
      </c>
      <c r="G793" s="30" t="s">
        <v>63</v>
      </c>
      <c r="H793" s="30" t="s">
        <v>70</v>
      </c>
      <c r="I793" s="30" t="s">
        <v>4</v>
      </c>
      <c r="J793" s="30" t="s">
        <v>5</v>
      </c>
      <c r="K793" s="30" t="s">
        <v>40</v>
      </c>
      <c r="L793" s="30" t="s">
        <v>900</v>
      </c>
      <c r="M793" s="30">
        <v>0.68</v>
      </c>
      <c r="N793" s="30" t="s">
        <v>8</v>
      </c>
      <c r="O793" s="30" t="s">
        <v>87</v>
      </c>
      <c r="P793" s="30" t="s">
        <v>88</v>
      </c>
      <c r="Q793" s="30" t="s">
        <v>1600</v>
      </c>
      <c r="R793" s="30">
        <v>11795</v>
      </c>
      <c r="S793" s="32">
        <v>42077</v>
      </c>
      <c r="T793" s="32">
        <v>42078</v>
      </c>
      <c r="U793" s="53">
        <v>-1763.7476999999999</v>
      </c>
      <c r="V793" s="30">
        <v>10</v>
      </c>
      <c r="W793" s="30">
        <v>1494.63</v>
      </c>
      <c r="X793" s="30">
        <v>91144</v>
      </c>
      <c r="Y793" s="30" t="s">
        <v>3218</v>
      </c>
      <c r="Z793" s="30">
        <v>934.40324365661741</v>
      </c>
    </row>
    <row r="794" spans="1:26" x14ac:dyDescent="0.2">
      <c r="A794" s="30">
        <v>994</v>
      </c>
      <c r="B794" s="30" t="s">
        <v>1601</v>
      </c>
      <c r="C794" s="30" t="s">
        <v>13</v>
      </c>
      <c r="D794" s="30">
        <v>0.1</v>
      </c>
      <c r="E794" s="30">
        <v>400.98</v>
      </c>
      <c r="F794" s="30">
        <v>76.37</v>
      </c>
      <c r="G794" s="30" t="s">
        <v>2</v>
      </c>
      <c r="H794" s="30" t="s">
        <v>3</v>
      </c>
      <c r="I794" s="30" t="s">
        <v>4</v>
      </c>
      <c r="J794" s="30" t="s">
        <v>5</v>
      </c>
      <c r="K794" s="30" t="s">
        <v>6</v>
      </c>
      <c r="L794" s="30" t="s">
        <v>978</v>
      </c>
      <c r="M794" s="30">
        <v>0.6</v>
      </c>
      <c r="N794" s="30" t="s">
        <v>8</v>
      </c>
      <c r="O794" s="30" t="s">
        <v>87</v>
      </c>
      <c r="P794" s="30" t="s">
        <v>307</v>
      </c>
      <c r="Q794" s="30" t="s">
        <v>308</v>
      </c>
      <c r="R794" s="30">
        <v>4073</v>
      </c>
      <c r="S794" s="32">
        <v>42077</v>
      </c>
      <c r="T794" s="32">
        <v>42078</v>
      </c>
      <c r="U794" s="53">
        <v>-969.04836599999999</v>
      </c>
      <c r="V794" s="30">
        <v>2</v>
      </c>
      <c r="W794" s="30">
        <v>810.47</v>
      </c>
      <c r="X794" s="30">
        <v>89433</v>
      </c>
      <c r="Y794" s="30" t="s">
        <v>3218</v>
      </c>
      <c r="Z794" s="30">
        <v>2629.3310679619021</v>
      </c>
    </row>
    <row r="795" spans="1:26" x14ac:dyDescent="0.2">
      <c r="A795" s="30">
        <v>999</v>
      </c>
      <c r="B795" s="30" t="s">
        <v>1602</v>
      </c>
      <c r="C795" s="30" t="s">
        <v>13</v>
      </c>
      <c r="D795" s="30">
        <v>0.08</v>
      </c>
      <c r="E795" s="30">
        <v>45.19</v>
      </c>
      <c r="F795" s="30">
        <v>1.99</v>
      </c>
      <c r="G795" s="30" t="s">
        <v>14</v>
      </c>
      <c r="H795" s="30" t="s">
        <v>3</v>
      </c>
      <c r="I795" s="30" t="s">
        <v>16</v>
      </c>
      <c r="J795" s="30" t="s">
        <v>17</v>
      </c>
      <c r="K795" s="30" t="s">
        <v>18</v>
      </c>
      <c r="L795" s="30" t="s">
        <v>19</v>
      </c>
      <c r="M795" s="30">
        <v>0.55000000000000004</v>
      </c>
      <c r="N795" s="30" t="s">
        <v>8</v>
      </c>
      <c r="O795" s="30" t="s">
        <v>87</v>
      </c>
      <c r="P795" s="30" t="s">
        <v>373</v>
      </c>
      <c r="Q795" s="30" t="s">
        <v>1603</v>
      </c>
      <c r="R795" s="30">
        <v>7450</v>
      </c>
      <c r="S795" s="32">
        <v>42077</v>
      </c>
      <c r="T795" s="32">
        <v>42078</v>
      </c>
      <c r="U795" s="53">
        <v>-71.83</v>
      </c>
      <c r="V795" s="30">
        <v>3</v>
      </c>
      <c r="W795" s="30">
        <v>127.22</v>
      </c>
      <c r="X795" s="30">
        <v>89433</v>
      </c>
      <c r="Y795" s="30" t="s">
        <v>3218</v>
      </c>
      <c r="Z795" s="30">
        <v>152.76391741806245</v>
      </c>
    </row>
    <row r="796" spans="1:26" x14ac:dyDescent="0.2">
      <c r="A796" s="30">
        <v>1000</v>
      </c>
      <c r="B796" s="30" t="s">
        <v>1604</v>
      </c>
      <c r="C796" s="30" t="s">
        <v>13</v>
      </c>
      <c r="D796" s="30">
        <v>0.03</v>
      </c>
      <c r="E796" s="30">
        <v>33.979999999999997</v>
      </c>
      <c r="F796" s="30">
        <v>19.989999999999998</v>
      </c>
      <c r="G796" s="30" t="s">
        <v>14</v>
      </c>
      <c r="H796" s="30" t="s">
        <v>3</v>
      </c>
      <c r="I796" s="30" t="s">
        <v>4</v>
      </c>
      <c r="J796" s="30" t="s">
        <v>102</v>
      </c>
      <c r="K796" s="30" t="s">
        <v>49</v>
      </c>
      <c r="L796" s="30" t="s">
        <v>1605</v>
      </c>
      <c r="M796" s="30">
        <v>0.55000000000000004</v>
      </c>
      <c r="N796" s="30" t="s">
        <v>8</v>
      </c>
      <c r="O796" s="30" t="s">
        <v>87</v>
      </c>
      <c r="P796" s="30" t="s">
        <v>609</v>
      </c>
      <c r="Q796" s="30" t="s">
        <v>1606</v>
      </c>
      <c r="R796" s="30">
        <v>5201</v>
      </c>
      <c r="S796" s="32">
        <v>42077</v>
      </c>
      <c r="T796" s="32">
        <v>42078</v>
      </c>
      <c r="U796" s="53">
        <v>-0.74</v>
      </c>
      <c r="V796" s="30">
        <v>12</v>
      </c>
      <c r="W796" s="30">
        <v>432.44</v>
      </c>
      <c r="X796" s="30">
        <v>89433</v>
      </c>
      <c r="Y796" s="30" t="s">
        <v>3218</v>
      </c>
      <c r="Z796" s="30">
        <v>720.98916439322682</v>
      </c>
    </row>
    <row r="797" spans="1:26" x14ac:dyDescent="0.2">
      <c r="A797" s="30">
        <v>2345</v>
      </c>
      <c r="B797" s="30" t="s">
        <v>1607</v>
      </c>
      <c r="C797" s="30" t="s">
        <v>92</v>
      </c>
      <c r="D797" s="30">
        <v>7.0000000000000007E-2</v>
      </c>
      <c r="E797" s="30">
        <v>200.98</v>
      </c>
      <c r="F797" s="30">
        <v>23.76</v>
      </c>
      <c r="G797" s="30" t="s">
        <v>2</v>
      </c>
      <c r="H797" s="30" t="s">
        <v>70</v>
      </c>
      <c r="I797" s="30" t="s">
        <v>4</v>
      </c>
      <c r="J797" s="30" t="s">
        <v>85</v>
      </c>
      <c r="K797" s="30" t="s">
        <v>33</v>
      </c>
      <c r="L797" s="30" t="s">
        <v>1608</v>
      </c>
      <c r="M797" s="30">
        <v>0.57999999999999996</v>
      </c>
      <c r="N797" s="30" t="s">
        <v>8</v>
      </c>
      <c r="O797" s="30" t="s">
        <v>9</v>
      </c>
      <c r="P797" s="30" t="s">
        <v>364</v>
      </c>
      <c r="Q797" s="30" t="s">
        <v>803</v>
      </c>
      <c r="R797" s="30">
        <v>42003</v>
      </c>
      <c r="S797" s="32">
        <v>42077</v>
      </c>
      <c r="T797" s="32">
        <v>42078</v>
      </c>
      <c r="U797" s="53">
        <v>-132.42599999999999</v>
      </c>
      <c r="V797" s="30">
        <v>9</v>
      </c>
      <c r="W797" s="30">
        <v>1805.9</v>
      </c>
      <c r="X797" s="30">
        <v>89504</v>
      </c>
      <c r="Y797" s="30" t="s">
        <v>3215</v>
      </c>
      <c r="Z797" s="30">
        <v>1432.8024920807832</v>
      </c>
    </row>
    <row r="798" spans="1:26" x14ac:dyDescent="0.2">
      <c r="A798" s="30">
        <v>2345</v>
      </c>
      <c r="B798" s="30" t="s">
        <v>1607</v>
      </c>
      <c r="C798" s="30" t="s">
        <v>92</v>
      </c>
      <c r="D798" s="30">
        <v>0.02</v>
      </c>
      <c r="E798" s="30">
        <v>179.29</v>
      </c>
      <c r="F798" s="30">
        <v>29.21</v>
      </c>
      <c r="G798" s="30" t="s">
        <v>2</v>
      </c>
      <c r="H798" s="30" t="s">
        <v>70</v>
      </c>
      <c r="I798" s="30" t="s">
        <v>4</v>
      </c>
      <c r="J798" s="30" t="s">
        <v>5</v>
      </c>
      <c r="K798" s="30" t="s">
        <v>6</v>
      </c>
      <c r="L798" s="30" t="s">
        <v>519</v>
      </c>
      <c r="M798" s="30">
        <v>0.76</v>
      </c>
      <c r="N798" s="30" t="s">
        <v>8</v>
      </c>
      <c r="O798" s="30" t="s">
        <v>9</v>
      </c>
      <c r="P798" s="30" t="s">
        <v>364</v>
      </c>
      <c r="Q798" s="30" t="s">
        <v>803</v>
      </c>
      <c r="R798" s="30">
        <v>42003</v>
      </c>
      <c r="S798" s="32">
        <v>42077</v>
      </c>
      <c r="T798" s="32">
        <v>42077</v>
      </c>
      <c r="U798" s="53">
        <v>-411.23599999999999</v>
      </c>
      <c r="V798" s="30">
        <v>2</v>
      </c>
      <c r="W798" s="30">
        <v>311.41000000000003</v>
      </c>
      <c r="X798" s="30">
        <v>89504</v>
      </c>
      <c r="Y798" s="30" t="s">
        <v>3215</v>
      </c>
      <c r="Z798" s="30">
        <v>1412.6247733109801</v>
      </c>
    </row>
    <row r="799" spans="1:26" x14ac:dyDescent="0.2">
      <c r="A799" s="30">
        <v>2417</v>
      </c>
      <c r="B799" s="30" t="s">
        <v>1609</v>
      </c>
      <c r="C799" s="30" t="s">
        <v>92</v>
      </c>
      <c r="D799" s="30">
        <v>0</v>
      </c>
      <c r="E799" s="30">
        <v>65.989999999999995</v>
      </c>
      <c r="F799" s="30">
        <v>3.99</v>
      </c>
      <c r="G799" s="30" t="s">
        <v>14</v>
      </c>
      <c r="H799" s="30" t="s">
        <v>15</v>
      </c>
      <c r="I799" s="30" t="s">
        <v>16</v>
      </c>
      <c r="J799" s="30" t="s">
        <v>111</v>
      </c>
      <c r="K799" s="30" t="s">
        <v>49</v>
      </c>
      <c r="L799" s="30" t="s">
        <v>1610</v>
      </c>
      <c r="M799" s="30">
        <v>0.59</v>
      </c>
      <c r="N799" s="30" t="s">
        <v>8</v>
      </c>
      <c r="O799" s="30" t="s">
        <v>9</v>
      </c>
      <c r="P799" s="30" t="s">
        <v>218</v>
      </c>
      <c r="Q799" s="30" t="s">
        <v>1611</v>
      </c>
      <c r="R799" s="30">
        <v>22124</v>
      </c>
      <c r="S799" s="32">
        <v>42077</v>
      </c>
      <c r="T799" s="32">
        <v>42078</v>
      </c>
      <c r="U799" s="53">
        <v>-60.564</v>
      </c>
      <c r="V799" s="30">
        <v>13</v>
      </c>
      <c r="W799" s="30">
        <v>765.65</v>
      </c>
      <c r="X799" s="30">
        <v>86754</v>
      </c>
      <c r="Y799" s="30" t="s">
        <v>3215</v>
      </c>
      <c r="Z799" s="30">
        <v>366.21623634331212</v>
      </c>
    </row>
    <row r="800" spans="1:26" x14ac:dyDescent="0.2">
      <c r="A800" s="30">
        <v>3279</v>
      </c>
      <c r="B800" s="30" t="s">
        <v>1612</v>
      </c>
      <c r="C800" s="30" t="s">
        <v>92</v>
      </c>
      <c r="D800" s="30">
        <v>0.01</v>
      </c>
      <c r="E800" s="30">
        <v>45.99</v>
      </c>
      <c r="F800" s="30">
        <v>4.99</v>
      </c>
      <c r="G800" s="30" t="s">
        <v>14</v>
      </c>
      <c r="H800" s="30" t="s">
        <v>47</v>
      </c>
      <c r="I800" s="30" t="s">
        <v>16</v>
      </c>
      <c r="J800" s="30" t="s">
        <v>111</v>
      </c>
      <c r="K800" s="30" t="s">
        <v>49</v>
      </c>
      <c r="L800" s="30" t="s">
        <v>1422</v>
      </c>
      <c r="M800" s="30">
        <v>0.56000000000000005</v>
      </c>
      <c r="N800" s="30" t="s">
        <v>8</v>
      </c>
      <c r="O800" s="30" t="s">
        <v>9</v>
      </c>
      <c r="P800" s="30" t="s">
        <v>247</v>
      </c>
      <c r="Q800" s="30" t="s">
        <v>1613</v>
      </c>
      <c r="R800" s="30">
        <v>29203</v>
      </c>
      <c r="S800" s="32">
        <v>42077</v>
      </c>
      <c r="T800" s="32">
        <v>42079</v>
      </c>
      <c r="U800" s="53">
        <v>24.018000000000001</v>
      </c>
      <c r="V800" s="30">
        <v>3</v>
      </c>
      <c r="W800" s="30">
        <v>125.19</v>
      </c>
      <c r="X800" s="30">
        <v>90767</v>
      </c>
      <c r="Y800" s="30" t="s">
        <v>3215</v>
      </c>
      <c r="Z800" s="30">
        <v>445.63716574128364</v>
      </c>
    </row>
    <row r="801" spans="1:26" x14ac:dyDescent="0.2">
      <c r="A801" s="30">
        <v>373</v>
      </c>
      <c r="B801" s="30" t="s">
        <v>1614</v>
      </c>
      <c r="C801" s="30" t="s">
        <v>46</v>
      </c>
      <c r="D801" s="30">
        <v>0.02</v>
      </c>
      <c r="E801" s="30">
        <v>200.98</v>
      </c>
      <c r="F801" s="30">
        <v>55.96</v>
      </c>
      <c r="G801" s="30" t="s">
        <v>2</v>
      </c>
      <c r="H801" s="30" t="s">
        <v>3</v>
      </c>
      <c r="I801" s="30" t="s">
        <v>4</v>
      </c>
      <c r="J801" s="30" t="s">
        <v>93</v>
      </c>
      <c r="K801" s="30" t="s">
        <v>6</v>
      </c>
      <c r="L801" s="30" t="s">
        <v>1615</v>
      </c>
      <c r="M801" s="30">
        <v>0.75</v>
      </c>
      <c r="N801" s="30" t="s">
        <v>8</v>
      </c>
      <c r="O801" s="30" t="s">
        <v>28</v>
      </c>
      <c r="P801" s="30" t="s">
        <v>265</v>
      </c>
      <c r="Q801" s="30" t="s">
        <v>1139</v>
      </c>
      <c r="R801" s="30">
        <v>48234</v>
      </c>
      <c r="S801" s="32">
        <v>42077</v>
      </c>
      <c r="T801" s="32">
        <v>42079</v>
      </c>
      <c r="U801" s="53">
        <v>-163.63</v>
      </c>
      <c r="V801" s="30">
        <v>45</v>
      </c>
      <c r="W801" s="30">
        <v>9539.6</v>
      </c>
      <c r="X801" s="30">
        <v>24193</v>
      </c>
      <c r="Y801" s="30" t="s">
        <v>3216</v>
      </c>
      <c r="Z801" s="30">
        <v>2644.4084045820359</v>
      </c>
    </row>
    <row r="802" spans="1:26" x14ac:dyDescent="0.2">
      <c r="A802" s="30">
        <v>373</v>
      </c>
      <c r="B802" s="30" t="s">
        <v>1614</v>
      </c>
      <c r="C802" s="30" t="s">
        <v>46</v>
      </c>
      <c r="D802" s="30">
        <v>0.02</v>
      </c>
      <c r="E802" s="30">
        <v>4.28</v>
      </c>
      <c r="F802" s="30">
        <v>5.17</v>
      </c>
      <c r="G802" s="30" t="s">
        <v>14</v>
      </c>
      <c r="H802" s="30" t="s">
        <v>3</v>
      </c>
      <c r="I802" s="30" t="s">
        <v>24</v>
      </c>
      <c r="J802" s="30" t="s">
        <v>64</v>
      </c>
      <c r="K802" s="30" t="s">
        <v>49</v>
      </c>
      <c r="L802" s="30" t="s">
        <v>1230</v>
      </c>
      <c r="M802" s="30">
        <v>0.4</v>
      </c>
      <c r="N802" s="30" t="s">
        <v>8</v>
      </c>
      <c r="O802" s="30" t="s">
        <v>28</v>
      </c>
      <c r="P802" s="30" t="s">
        <v>265</v>
      </c>
      <c r="Q802" s="30" t="s">
        <v>1139</v>
      </c>
      <c r="R802" s="30">
        <v>48234</v>
      </c>
      <c r="S802" s="32">
        <v>42077</v>
      </c>
      <c r="T802" s="32">
        <v>42078</v>
      </c>
      <c r="U802" s="53">
        <v>-63.87</v>
      </c>
      <c r="V802" s="30">
        <v>24</v>
      </c>
      <c r="W802" s="30">
        <v>109.86</v>
      </c>
      <c r="X802" s="30">
        <v>24193</v>
      </c>
      <c r="Y802" s="30" t="s">
        <v>3216</v>
      </c>
      <c r="Z802" s="30">
        <v>239.12049379602485</v>
      </c>
    </row>
    <row r="803" spans="1:26" x14ac:dyDescent="0.2">
      <c r="A803" s="30">
        <v>373</v>
      </c>
      <c r="B803" s="30" t="s">
        <v>1614</v>
      </c>
      <c r="C803" s="30" t="s">
        <v>46</v>
      </c>
      <c r="D803" s="30">
        <v>0.04</v>
      </c>
      <c r="E803" s="30">
        <v>85.99</v>
      </c>
      <c r="F803" s="30">
        <v>0.99</v>
      </c>
      <c r="G803" s="30" t="s">
        <v>14</v>
      </c>
      <c r="H803" s="30" t="s">
        <v>3</v>
      </c>
      <c r="I803" s="30" t="s">
        <v>16</v>
      </c>
      <c r="J803" s="30" t="s">
        <v>111</v>
      </c>
      <c r="K803" s="30" t="s">
        <v>26</v>
      </c>
      <c r="L803" s="30" t="s">
        <v>1572</v>
      </c>
      <c r="M803" s="30">
        <v>0.85</v>
      </c>
      <c r="N803" s="30" t="s">
        <v>8</v>
      </c>
      <c r="O803" s="30" t="s">
        <v>28</v>
      </c>
      <c r="P803" s="30" t="s">
        <v>265</v>
      </c>
      <c r="Q803" s="30" t="s">
        <v>1139</v>
      </c>
      <c r="R803" s="30">
        <v>48234</v>
      </c>
      <c r="S803" s="32">
        <v>42077</v>
      </c>
      <c r="T803" s="32">
        <v>42079</v>
      </c>
      <c r="U803" s="53">
        <v>-175.17500000000001</v>
      </c>
      <c r="V803" s="30">
        <v>19</v>
      </c>
      <c r="W803" s="30">
        <v>1426.51</v>
      </c>
      <c r="X803" s="30">
        <v>24193</v>
      </c>
      <c r="Y803" s="30" t="s">
        <v>3216</v>
      </c>
      <c r="Z803" s="30">
        <v>626.43658724750776</v>
      </c>
    </row>
    <row r="804" spans="1:26" x14ac:dyDescent="0.2">
      <c r="A804" s="30">
        <v>375</v>
      </c>
      <c r="B804" s="30" t="s">
        <v>1616</v>
      </c>
      <c r="C804" s="30" t="s">
        <v>46</v>
      </c>
      <c r="D804" s="30">
        <v>0.02</v>
      </c>
      <c r="E804" s="30">
        <v>200.98</v>
      </c>
      <c r="F804" s="30">
        <v>55.96</v>
      </c>
      <c r="G804" s="30" t="s">
        <v>2</v>
      </c>
      <c r="H804" s="30" t="s">
        <v>3</v>
      </c>
      <c r="I804" s="30" t="s">
        <v>4</v>
      </c>
      <c r="J804" s="30" t="s">
        <v>93</v>
      </c>
      <c r="K804" s="30" t="s">
        <v>6</v>
      </c>
      <c r="L804" s="30" t="s">
        <v>1615</v>
      </c>
      <c r="M804" s="30">
        <v>0.75</v>
      </c>
      <c r="N804" s="30" t="s">
        <v>8</v>
      </c>
      <c r="O804" s="30" t="s">
        <v>9</v>
      </c>
      <c r="P804" s="30" t="s">
        <v>376</v>
      </c>
      <c r="Q804" s="30" t="s">
        <v>1617</v>
      </c>
      <c r="R804" s="30">
        <v>37814</v>
      </c>
      <c r="S804" s="32">
        <v>42077</v>
      </c>
      <c r="T804" s="32">
        <v>42079</v>
      </c>
      <c r="U804" s="53">
        <v>-224.9478</v>
      </c>
      <c r="V804" s="30">
        <v>11</v>
      </c>
      <c r="W804" s="30">
        <v>2331.9</v>
      </c>
      <c r="X804" s="30">
        <v>90917</v>
      </c>
      <c r="Y804" s="30" t="s">
        <v>3215</v>
      </c>
      <c r="Z804" s="30">
        <v>2581.6174001421386</v>
      </c>
    </row>
    <row r="805" spans="1:26" x14ac:dyDescent="0.2">
      <c r="A805" s="30">
        <v>375</v>
      </c>
      <c r="B805" s="30" t="s">
        <v>1616</v>
      </c>
      <c r="C805" s="30" t="s">
        <v>46</v>
      </c>
      <c r="D805" s="30">
        <v>0.02</v>
      </c>
      <c r="E805" s="30">
        <v>4.28</v>
      </c>
      <c r="F805" s="30">
        <v>5.17</v>
      </c>
      <c r="G805" s="30" t="s">
        <v>14</v>
      </c>
      <c r="H805" s="30" t="s">
        <v>3</v>
      </c>
      <c r="I805" s="30" t="s">
        <v>24</v>
      </c>
      <c r="J805" s="30" t="s">
        <v>64</v>
      </c>
      <c r="K805" s="30" t="s">
        <v>49</v>
      </c>
      <c r="L805" s="30" t="s">
        <v>1230</v>
      </c>
      <c r="M805" s="30">
        <v>0.4</v>
      </c>
      <c r="N805" s="30" t="s">
        <v>8</v>
      </c>
      <c r="O805" s="30" t="s">
        <v>9</v>
      </c>
      <c r="P805" s="30" t="s">
        <v>376</v>
      </c>
      <c r="Q805" s="30" t="s">
        <v>1617</v>
      </c>
      <c r="R805" s="30">
        <v>37814</v>
      </c>
      <c r="S805" s="32">
        <v>42077</v>
      </c>
      <c r="T805" s="32">
        <v>42078</v>
      </c>
      <c r="U805" s="53">
        <v>196.8</v>
      </c>
      <c r="V805" s="30">
        <v>6</v>
      </c>
      <c r="W805" s="30">
        <v>27.47</v>
      </c>
      <c r="X805" s="30">
        <v>90917</v>
      </c>
      <c r="Y805" s="30" t="s">
        <v>3215</v>
      </c>
      <c r="Z805" s="30">
        <v>506.05327884943557</v>
      </c>
    </row>
    <row r="806" spans="1:26" x14ac:dyDescent="0.2">
      <c r="A806" s="30">
        <v>1682</v>
      </c>
      <c r="B806" s="30" t="s">
        <v>1162</v>
      </c>
      <c r="C806" s="30" t="s">
        <v>46</v>
      </c>
      <c r="D806" s="30">
        <v>0.08</v>
      </c>
      <c r="E806" s="30">
        <v>4.9800000000000004</v>
      </c>
      <c r="F806" s="30">
        <v>4.7</v>
      </c>
      <c r="G806" s="30" t="s">
        <v>14</v>
      </c>
      <c r="H806" s="30" t="s">
        <v>15</v>
      </c>
      <c r="I806" s="30" t="s">
        <v>24</v>
      </c>
      <c r="J806" s="30" t="s">
        <v>64</v>
      </c>
      <c r="K806" s="30" t="s">
        <v>49</v>
      </c>
      <c r="L806" s="30" t="s">
        <v>1310</v>
      </c>
      <c r="M806" s="30">
        <v>0.38</v>
      </c>
      <c r="N806" s="30" t="s">
        <v>8</v>
      </c>
      <c r="O806" s="30" t="s">
        <v>28</v>
      </c>
      <c r="P806" s="30" t="s">
        <v>79</v>
      </c>
      <c r="Q806" s="30" t="s">
        <v>509</v>
      </c>
      <c r="R806" s="30">
        <v>60611</v>
      </c>
      <c r="S806" s="32">
        <v>42077</v>
      </c>
      <c r="T806" s="32">
        <v>42078</v>
      </c>
      <c r="U806" s="53">
        <v>-56.35</v>
      </c>
      <c r="V806" s="30">
        <v>47</v>
      </c>
      <c r="W806" s="30">
        <v>225.98</v>
      </c>
      <c r="X806" s="30">
        <v>38080</v>
      </c>
      <c r="Y806" s="30" t="s">
        <v>3216</v>
      </c>
      <c r="Z806" s="30">
        <v>159.85074172670994</v>
      </c>
    </row>
    <row r="807" spans="1:26" x14ac:dyDescent="0.2">
      <c r="A807" s="30">
        <v>1683</v>
      </c>
      <c r="B807" s="30" t="s">
        <v>1163</v>
      </c>
      <c r="C807" s="30" t="s">
        <v>46</v>
      </c>
      <c r="D807" s="30">
        <v>0.08</v>
      </c>
      <c r="E807" s="30">
        <v>4.9800000000000004</v>
      </c>
      <c r="F807" s="30">
        <v>4.7</v>
      </c>
      <c r="G807" s="30" t="s">
        <v>14</v>
      </c>
      <c r="H807" s="30" t="s">
        <v>15</v>
      </c>
      <c r="I807" s="30" t="s">
        <v>24</v>
      </c>
      <c r="J807" s="30" t="s">
        <v>64</v>
      </c>
      <c r="K807" s="30" t="s">
        <v>49</v>
      </c>
      <c r="L807" s="30" t="s">
        <v>1310</v>
      </c>
      <c r="M807" s="30">
        <v>0.38</v>
      </c>
      <c r="N807" s="30" t="s">
        <v>8</v>
      </c>
      <c r="O807" s="30" t="s">
        <v>28</v>
      </c>
      <c r="P807" s="30" t="s">
        <v>163</v>
      </c>
      <c r="Q807" s="30" t="s">
        <v>1164</v>
      </c>
      <c r="R807" s="30">
        <v>77301</v>
      </c>
      <c r="S807" s="32">
        <v>42077</v>
      </c>
      <c r="T807" s="32">
        <v>42078</v>
      </c>
      <c r="U807" s="53">
        <v>-56.35</v>
      </c>
      <c r="V807" s="30">
        <v>12</v>
      </c>
      <c r="W807" s="30">
        <v>57.7</v>
      </c>
      <c r="X807" s="30">
        <v>90613</v>
      </c>
      <c r="Y807" s="30" t="s">
        <v>3216</v>
      </c>
      <c r="Z807" s="30">
        <v>159.85074172670994</v>
      </c>
    </row>
    <row r="808" spans="1:26" x14ac:dyDescent="0.2">
      <c r="A808" s="30">
        <v>3177</v>
      </c>
      <c r="B808" s="30" t="s">
        <v>1618</v>
      </c>
      <c r="C808" s="30" t="s">
        <v>46</v>
      </c>
      <c r="D808" s="30">
        <v>0.1</v>
      </c>
      <c r="E808" s="30">
        <v>62.18</v>
      </c>
      <c r="F808" s="30">
        <v>10.84</v>
      </c>
      <c r="G808" s="30" t="s">
        <v>14</v>
      </c>
      <c r="H808" s="30" t="s">
        <v>15</v>
      </c>
      <c r="I808" s="30" t="s">
        <v>4</v>
      </c>
      <c r="J808" s="30" t="s">
        <v>102</v>
      </c>
      <c r="K808" s="30" t="s">
        <v>120</v>
      </c>
      <c r="L808" s="30" t="s">
        <v>1207</v>
      </c>
      <c r="M808" s="30">
        <v>0.63</v>
      </c>
      <c r="N808" s="30" t="s">
        <v>8</v>
      </c>
      <c r="O808" s="30" t="s">
        <v>9</v>
      </c>
      <c r="P808" s="30" t="s">
        <v>99</v>
      </c>
      <c r="Q808" s="30" t="s">
        <v>1619</v>
      </c>
      <c r="R808" s="30">
        <v>33458</v>
      </c>
      <c r="S808" s="32">
        <v>42077</v>
      </c>
      <c r="T808" s="32">
        <v>42079</v>
      </c>
      <c r="U808" s="53">
        <v>-29.666</v>
      </c>
      <c r="V808" s="30">
        <v>9</v>
      </c>
      <c r="W808" s="30">
        <v>511.57</v>
      </c>
      <c r="X808" s="30">
        <v>90818</v>
      </c>
      <c r="Y808" s="30" t="s">
        <v>3215</v>
      </c>
      <c r="Z808" s="30">
        <v>730.67825504792381</v>
      </c>
    </row>
    <row r="809" spans="1:26" x14ac:dyDescent="0.2">
      <c r="A809" s="30">
        <v>594</v>
      </c>
      <c r="B809" s="30" t="s">
        <v>1620</v>
      </c>
      <c r="C809" s="30" t="s">
        <v>1</v>
      </c>
      <c r="D809" s="30">
        <v>0.09</v>
      </c>
      <c r="E809" s="30">
        <v>13.79</v>
      </c>
      <c r="F809" s="30">
        <v>8.7799999999999994</v>
      </c>
      <c r="G809" s="30" t="s">
        <v>14</v>
      </c>
      <c r="H809" s="30" t="s">
        <v>15</v>
      </c>
      <c r="I809" s="30" t="s">
        <v>4</v>
      </c>
      <c r="J809" s="30" t="s">
        <v>102</v>
      </c>
      <c r="K809" s="30" t="s">
        <v>49</v>
      </c>
      <c r="L809" s="30" t="s">
        <v>1302</v>
      </c>
      <c r="M809" s="30">
        <v>0.43</v>
      </c>
      <c r="N809" s="30" t="s">
        <v>8</v>
      </c>
      <c r="O809" s="30" t="s">
        <v>28</v>
      </c>
      <c r="P809" s="30" t="s">
        <v>29</v>
      </c>
      <c r="Q809" s="30" t="s">
        <v>1621</v>
      </c>
      <c r="R809" s="30">
        <v>46016</v>
      </c>
      <c r="S809" s="32">
        <v>42078</v>
      </c>
      <c r="T809" s="32">
        <v>42080</v>
      </c>
      <c r="U809" s="53">
        <v>-22.12</v>
      </c>
      <c r="V809" s="30">
        <v>1</v>
      </c>
      <c r="W809" s="30">
        <v>17.440000000000001</v>
      </c>
      <c r="X809" s="30">
        <v>86309</v>
      </c>
      <c r="Y809" s="30" t="s">
        <v>3216</v>
      </c>
      <c r="Z809" s="30">
        <v>459.20776211638554</v>
      </c>
    </row>
    <row r="810" spans="1:26" x14ac:dyDescent="0.2">
      <c r="A810" s="30">
        <v>83</v>
      </c>
      <c r="B810" s="30" t="s">
        <v>1622</v>
      </c>
      <c r="C810" s="30" t="s">
        <v>13</v>
      </c>
      <c r="D810" s="30">
        <v>0.04</v>
      </c>
      <c r="E810" s="30">
        <v>296.18</v>
      </c>
      <c r="F810" s="30">
        <v>54.12</v>
      </c>
      <c r="G810" s="30" t="s">
        <v>2</v>
      </c>
      <c r="H810" s="30" t="s">
        <v>70</v>
      </c>
      <c r="I810" s="30" t="s">
        <v>4</v>
      </c>
      <c r="J810" s="30" t="s">
        <v>5</v>
      </c>
      <c r="K810" s="30" t="s">
        <v>6</v>
      </c>
      <c r="L810" s="30" t="s">
        <v>1055</v>
      </c>
      <c r="M810" s="30">
        <v>0.76</v>
      </c>
      <c r="N810" s="30" t="s">
        <v>8</v>
      </c>
      <c r="O810" s="30" t="s">
        <v>87</v>
      </c>
      <c r="P810" s="30" t="s">
        <v>293</v>
      </c>
      <c r="Q810" s="30" t="s">
        <v>973</v>
      </c>
      <c r="R810" s="30">
        <v>44708</v>
      </c>
      <c r="S810" s="32">
        <v>42078</v>
      </c>
      <c r="T810" s="32">
        <v>42078</v>
      </c>
      <c r="U810" s="53">
        <v>-715.77820599999995</v>
      </c>
      <c r="V810" s="30">
        <v>6</v>
      </c>
      <c r="W810" s="30">
        <v>1821.89</v>
      </c>
      <c r="X810" s="30">
        <v>87365</v>
      </c>
      <c r="Y810" s="30" t="s">
        <v>3218</v>
      </c>
      <c r="Z810" s="30">
        <v>2127.0303445544855</v>
      </c>
    </row>
    <row r="811" spans="1:26" x14ac:dyDescent="0.2">
      <c r="A811" s="30">
        <v>1123</v>
      </c>
      <c r="B811" s="30" t="s">
        <v>1623</v>
      </c>
      <c r="C811" s="30" t="s">
        <v>13</v>
      </c>
      <c r="D811" s="30">
        <v>0.03</v>
      </c>
      <c r="E811" s="30">
        <v>7.3</v>
      </c>
      <c r="F811" s="30">
        <v>7.72</v>
      </c>
      <c r="G811" s="30" t="s">
        <v>14</v>
      </c>
      <c r="H811" s="30" t="s">
        <v>3</v>
      </c>
      <c r="I811" s="30" t="s">
        <v>24</v>
      </c>
      <c r="J811" s="30" t="s">
        <v>48</v>
      </c>
      <c r="K811" s="30" t="s">
        <v>49</v>
      </c>
      <c r="L811" s="30" t="s">
        <v>1624</v>
      </c>
      <c r="M811" s="30">
        <v>0.38</v>
      </c>
      <c r="N811" s="30" t="s">
        <v>8</v>
      </c>
      <c r="O811" s="30" t="s">
        <v>35</v>
      </c>
      <c r="P811" s="30" t="s">
        <v>66</v>
      </c>
      <c r="Q811" s="30" t="s">
        <v>1625</v>
      </c>
      <c r="R811" s="30">
        <v>95661</v>
      </c>
      <c r="S811" s="32">
        <v>42078</v>
      </c>
      <c r="T811" s="32">
        <v>42081</v>
      </c>
      <c r="U811" s="53">
        <v>-127.05200000000001</v>
      </c>
      <c r="V811" s="30">
        <v>14</v>
      </c>
      <c r="W811" s="30">
        <v>103.61</v>
      </c>
      <c r="X811" s="30">
        <v>87015</v>
      </c>
      <c r="Y811" s="30" t="s">
        <v>3217</v>
      </c>
      <c r="Z811" s="30">
        <v>27.613281318705969</v>
      </c>
    </row>
    <row r="812" spans="1:26" x14ac:dyDescent="0.2">
      <c r="A812" s="30">
        <v>2426</v>
      </c>
      <c r="B812" s="30" t="s">
        <v>1626</v>
      </c>
      <c r="C812" s="30" t="s">
        <v>13</v>
      </c>
      <c r="D812" s="30">
        <v>0.08</v>
      </c>
      <c r="E812" s="30">
        <v>30.93</v>
      </c>
      <c r="F812" s="30">
        <v>3.92</v>
      </c>
      <c r="G812" s="30" t="s">
        <v>14</v>
      </c>
      <c r="H812" s="30" t="s">
        <v>3</v>
      </c>
      <c r="I812" s="30" t="s">
        <v>4</v>
      </c>
      <c r="J812" s="30" t="s">
        <v>102</v>
      </c>
      <c r="K812" s="30" t="s">
        <v>18</v>
      </c>
      <c r="L812" s="30" t="s">
        <v>1627</v>
      </c>
      <c r="M812" s="30">
        <v>0.44</v>
      </c>
      <c r="N812" s="30" t="s">
        <v>8</v>
      </c>
      <c r="O812" s="30" t="s">
        <v>28</v>
      </c>
      <c r="P812" s="30" t="s">
        <v>163</v>
      </c>
      <c r="Q812" s="30" t="s">
        <v>1628</v>
      </c>
      <c r="R812" s="30">
        <v>75061</v>
      </c>
      <c r="S812" s="32">
        <v>42078</v>
      </c>
      <c r="T812" s="32">
        <v>42079</v>
      </c>
      <c r="U812" s="53">
        <v>63.059100000000001</v>
      </c>
      <c r="V812" s="30">
        <v>3</v>
      </c>
      <c r="W812" s="30">
        <v>91.39</v>
      </c>
      <c r="X812" s="30">
        <v>90859</v>
      </c>
      <c r="Y812" s="30" t="s">
        <v>3216</v>
      </c>
      <c r="Z812" s="30">
        <v>208.12845239125247</v>
      </c>
    </row>
    <row r="813" spans="1:26" x14ac:dyDescent="0.2">
      <c r="A813" s="30">
        <v>724</v>
      </c>
      <c r="B813" s="30" t="s">
        <v>1629</v>
      </c>
      <c r="C813" s="30" t="s">
        <v>92</v>
      </c>
      <c r="D813" s="30">
        <v>0.09</v>
      </c>
      <c r="E813" s="30">
        <v>125.99</v>
      </c>
      <c r="F813" s="30">
        <v>8.99</v>
      </c>
      <c r="G813" s="30" t="s">
        <v>14</v>
      </c>
      <c r="H813" s="30" t="s">
        <v>15</v>
      </c>
      <c r="I813" s="30" t="s">
        <v>16</v>
      </c>
      <c r="J813" s="30" t="s">
        <v>111</v>
      </c>
      <c r="K813" s="30" t="s">
        <v>49</v>
      </c>
      <c r="L813" s="30" t="s">
        <v>1630</v>
      </c>
      <c r="M813" s="30">
        <v>0.55000000000000004</v>
      </c>
      <c r="N813" s="30" t="s">
        <v>8</v>
      </c>
      <c r="O813" s="30" t="s">
        <v>87</v>
      </c>
      <c r="P813" s="30" t="s">
        <v>224</v>
      </c>
      <c r="Q813" s="30" t="s">
        <v>1631</v>
      </c>
      <c r="R813" s="30">
        <v>6614</v>
      </c>
      <c r="S813" s="32">
        <v>42078</v>
      </c>
      <c r="T813" s="32">
        <v>42079</v>
      </c>
      <c r="U813" s="53">
        <v>-605.37400000000002</v>
      </c>
      <c r="V813" s="30">
        <v>1</v>
      </c>
      <c r="W813" s="30">
        <v>100.38</v>
      </c>
      <c r="X813" s="30">
        <v>90359</v>
      </c>
      <c r="Y813" s="30" t="s">
        <v>3218</v>
      </c>
      <c r="Z813" s="30">
        <v>41.781187608290303</v>
      </c>
    </row>
    <row r="814" spans="1:26" x14ac:dyDescent="0.2">
      <c r="A814" s="30">
        <v>727</v>
      </c>
      <c r="B814" s="30" t="s">
        <v>1632</v>
      </c>
      <c r="C814" s="30" t="s">
        <v>92</v>
      </c>
      <c r="D814" s="30">
        <v>0.1</v>
      </c>
      <c r="E814" s="30">
        <v>17.98</v>
      </c>
      <c r="F814" s="30">
        <v>4</v>
      </c>
      <c r="G814" s="30" t="s">
        <v>14</v>
      </c>
      <c r="H814" s="30" t="s">
        <v>15</v>
      </c>
      <c r="I814" s="30" t="s">
        <v>16</v>
      </c>
      <c r="J814" s="30" t="s">
        <v>17</v>
      </c>
      <c r="K814" s="30" t="s">
        <v>49</v>
      </c>
      <c r="L814" s="30" t="s">
        <v>1633</v>
      </c>
      <c r="M814" s="30">
        <v>0.79</v>
      </c>
      <c r="N814" s="30" t="s">
        <v>8</v>
      </c>
      <c r="O814" s="30" t="s">
        <v>87</v>
      </c>
      <c r="P814" s="30" t="s">
        <v>307</v>
      </c>
      <c r="Q814" s="30" t="s">
        <v>1634</v>
      </c>
      <c r="R814" s="30">
        <v>4240</v>
      </c>
      <c r="S814" s="32">
        <v>42078</v>
      </c>
      <c r="T814" s="32">
        <v>42079</v>
      </c>
      <c r="U814" s="53">
        <v>-99.55</v>
      </c>
      <c r="V814" s="30">
        <v>4</v>
      </c>
      <c r="W814" s="30">
        <v>66.319999999999993</v>
      </c>
      <c r="X814" s="30">
        <v>90359</v>
      </c>
      <c r="Y814" s="30" t="s">
        <v>3218</v>
      </c>
      <c r="Z814" s="30">
        <v>276.29908454353102</v>
      </c>
    </row>
    <row r="815" spans="1:26" x14ac:dyDescent="0.2">
      <c r="A815" s="30">
        <v>2356</v>
      </c>
      <c r="B815" s="30" t="s">
        <v>1635</v>
      </c>
      <c r="C815" s="30" t="s">
        <v>92</v>
      </c>
      <c r="D815" s="30">
        <v>0</v>
      </c>
      <c r="E815" s="30">
        <v>29.34</v>
      </c>
      <c r="F815" s="30">
        <v>7.87</v>
      </c>
      <c r="G815" s="30" t="s">
        <v>14</v>
      </c>
      <c r="H815" s="30" t="s">
        <v>15</v>
      </c>
      <c r="I815" s="30" t="s">
        <v>4</v>
      </c>
      <c r="J815" s="30" t="s">
        <v>102</v>
      </c>
      <c r="K815" s="30" t="s">
        <v>49</v>
      </c>
      <c r="L815" s="30" t="s">
        <v>1636</v>
      </c>
      <c r="M815" s="30">
        <v>0.54</v>
      </c>
      <c r="N815" s="30" t="s">
        <v>8</v>
      </c>
      <c r="O815" s="30" t="s">
        <v>35</v>
      </c>
      <c r="P815" s="30" t="s">
        <v>1036</v>
      </c>
      <c r="Q815" s="30" t="s">
        <v>1637</v>
      </c>
      <c r="R815" s="30">
        <v>82901</v>
      </c>
      <c r="S815" s="32">
        <v>42078</v>
      </c>
      <c r="T815" s="32">
        <v>42080</v>
      </c>
      <c r="U815" s="53">
        <v>385.37</v>
      </c>
      <c r="V815" s="30">
        <v>22</v>
      </c>
      <c r="W815" s="30">
        <v>668.38</v>
      </c>
      <c r="X815" s="30">
        <v>91305</v>
      </c>
      <c r="Y815" s="30" t="s">
        <v>3217</v>
      </c>
      <c r="Z815" s="30">
        <v>773.71470283081919</v>
      </c>
    </row>
    <row r="816" spans="1:26" x14ac:dyDescent="0.2">
      <c r="A816" s="30">
        <v>2372</v>
      </c>
      <c r="B816" s="30" t="s">
        <v>1638</v>
      </c>
      <c r="C816" s="30" t="s">
        <v>92</v>
      </c>
      <c r="D816" s="30">
        <v>0.01</v>
      </c>
      <c r="E816" s="30">
        <v>1.76</v>
      </c>
      <c r="F816" s="30">
        <v>0.7</v>
      </c>
      <c r="G816" s="30" t="s">
        <v>14</v>
      </c>
      <c r="H816" s="30" t="s">
        <v>70</v>
      </c>
      <c r="I816" s="30" t="s">
        <v>24</v>
      </c>
      <c r="J816" s="30" t="s">
        <v>25</v>
      </c>
      <c r="K816" s="30" t="s">
        <v>26</v>
      </c>
      <c r="L816" s="30" t="s">
        <v>1639</v>
      </c>
      <c r="M816" s="30">
        <v>0.56000000000000005</v>
      </c>
      <c r="N816" s="30" t="s">
        <v>8</v>
      </c>
      <c r="O816" s="30" t="s">
        <v>28</v>
      </c>
      <c r="P816" s="30" t="s">
        <v>60</v>
      </c>
      <c r="Q816" s="30" t="s">
        <v>1640</v>
      </c>
      <c r="R816" s="30">
        <v>55803</v>
      </c>
      <c r="S816" s="32">
        <v>42078</v>
      </c>
      <c r="T816" s="32">
        <v>42079</v>
      </c>
      <c r="U816" s="53">
        <v>-1.56</v>
      </c>
      <c r="V816" s="30">
        <v>4</v>
      </c>
      <c r="W816" s="30">
        <v>7.2</v>
      </c>
      <c r="X816" s="30">
        <v>90714</v>
      </c>
      <c r="Y816" s="30" t="s">
        <v>3216</v>
      </c>
      <c r="Z816" s="30">
        <v>131.85237163323038</v>
      </c>
    </row>
    <row r="817" spans="1:26" x14ac:dyDescent="0.2">
      <c r="A817" s="30">
        <v>871</v>
      </c>
      <c r="B817" s="30" t="s">
        <v>1641</v>
      </c>
      <c r="C817" s="30" t="s">
        <v>46</v>
      </c>
      <c r="D817" s="30">
        <v>0.03</v>
      </c>
      <c r="E817" s="30">
        <v>14.2</v>
      </c>
      <c r="F817" s="30">
        <v>5.3</v>
      </c>
      <c r="G817" s="30" t="s">
        <v>14</v>
      </c>
      <c r="H817" s="30" t="s">
        <v>47</v>
      </c>
      <c r="I817" s="30" t="s">
        <v>4</v>
      </c>
      <c r="J817" s="30" t="s">
        <v>102</v>
      </c>
      <c r="K817" s="30" t="s">
        <v>26</v>
      </c>
      <c r="L817" s="30" t="s">
        <v>264</v>
      </c>
      <c r="M817" s="30">
        <v>0.46</v>
      </c>
      <c r="N817" s="30" t="s">
        <v>8</v>
      </c>
      <c r="O817" s="30" t="s">
        <v>35</v>
      </c>
      <c r="P817" s="30" t="s">
        <v>272</v>
      </c>
      <c r="Q817" s="30" t="s">
        <v>1642</v>
      </c>
      <c r="R817" s="30">
        <v>89502</v>
      </c>
      <c r="S817" s="32">
        <v>42078</v>
      </c>
      <c r="T817" s="32">
        <v>42080</v>
      </c>
      <c r="U817" s="53">
        <v>21.555599999999998</v>
      </c>
      <c r="V817" s="30">
        <v>2</v>
      </c>
      <c r="W817" s="30">
        <v>31.24</v>
      </c>
      <c r="X817" s="30">
        <v>90577</v>
      </c>
      <c r="Y817" s="30" t="s">
        <v>3217</v>
      </c>
      <c r="Z817" s="30">
        <v>444.01107828332238</v>
      </c>
    </row>
    <row r="818" spans="1:26" x14ac:dyDescent="0.2">
      <c r="A818" s="30">
        <v>1646</v>
      </c>
      <c r="B818" s="30" t="s">
        <v>1643</v>
      </c>
      <c r="C818" s="30" t="s">
        <v>46</v>
      </c>
      <c r="D818" s="30">
        <v>0.06</v>
      </c>
      <c r="E818" s="30">
        <v>3.29</v>
      </c>
      <c r="F818" s="30">
        <v>1.35</v>
      </c>
      <c r="G818" s="30" t="s">
        <v>14</v>
      </c>
      <c r="H818" s="30" t="s">
        <v>3</v>
      </c>
      <c r="I818" s="30" t="s">
        <v>24</v>
      </c>
      <c r="J818" s="30" t="s">
        <v>152</v>
      </c>
      <c r="K818" s="30" t="s">
        <v>26</v>
      </c>
      <c r="L818" s="30" t="s">
        <v>1644</v>
      </c>
      <c r="M818" s="30">
        <v>0.4</v>
      </c>
      <c r="N818" s="30" t="s">
        <v>8</v>
      </c>
      <c r="O818" s="30" t="s">
        <v>87</v>
      </c>
      <c r="P818" s="30" t="s">
        <v>88</v>
      </c>
      <c r="Q818" s="30" t="s">
        <v>1645</v>
      </c>
      <c r="R818" s="30">
        <v>11714</v>
      </c>
      <c r="S818" s="32">
        <v>42078</v>
      </c>
      <c r="T818" s="32">
        <v>42080</v>
      </c>
      <c r="U818" s="53">
        <v>8.5299999999999994</v>
      </c>
      <c r="V818" s="30">
        <v>11</v>
      </c>
      <c r="W818" s="30">
        <v>35.97</v>
      </c>
      <c r="X818" s="30">
        <v>90932</v>
      </c>
      <c r="Y818" s="30" t="s">
        <v>3218</v>
      </c>
      <c r="Z818" s="30">
        <v>178.14225773752645</v>
      </c>
    </row>
    <row r="819" spans="1:26" x14ac:dyDescent="0.2">
      <c r="A819" s="30">
        <v>853</v>
      </c>
      <c r="B819" s="30" t="s">
        <v>1646</v>
      </c>
      <c r="C819" s="30" t="s">
        <v>13</v>
      </c>
      <c r="D819" s="30">
        <v>0.05</v>
      </c>
      <c r="E819" s="30">
        <v>4.24</v>
      </c>
      <c r="F819" s="30">
        <v>5.41</v>
      </c>
      <c r="G819" s="30" t="s">
        <v>14</v>
      </c>
      <c r="H819" s="30" t="s">
        <v>3</v>
      </c>
      <c r="I819" s="30" t="s">
        <v>24</v>
      </c>
      <c r="J819" s="30" t="s">
        <v>48</v>
      </c>
      <c r="K819" s="30" t="s">
        <v>49</v>
      </c>
      <c r="L819" s="30" t="s">
        <v>1647</v>
      </c>
      <c r="M819" s="30">
        <v>0.35</v>
      </c>
      <c r="N819" s="30" t="s">
        <v>8</v>
      </c>
      <c r="O819" s="30" t="s">
        <v>35</v>
      </c>
      <c r="P819" s="30" t="s">
        <v>66</v>
      </c>
      <c r="Q819" s="30" t="s">
        <v>1648</v>
      </c>
      <c r="R819" s="30">
        <v>92345</v>
      </c>
      <c r="S819" s="32">
        <v>42079</v>
      </c>
      <c r="T819" s="32">
        <v>42081</v>
      </c>
      <c r="U819" s="53">
        <v>-89.216999999999999</v>
      </c>
      <c r="V819" s="30">
        <v>12</v>
      </c>
      <c r="W819" s="30">
        <v>50.83</v>
      </c>
      <c r="X819" s="30">
        <v>88570</v>
      </c>
      <c r="Y819" s="30" t="s">
        <v>3217</v>
      </c>
      <c r="Z819" s="30">
        <v>-45.229404023507328</v>
      </c>
    </row>
    <row r="820" spans="1:26" x14ac:dyDescent="0.2">
      <c r="A820" s="30">
        <v>2272</v>
      </c>
      <c r="B820" s="30" t="s">
        <v>1649</v>
      </c>
      <c r="C820" s="30" t="s">
        <v>13</v>
      </c>
      <c r="D820" s="30">
        <v>0.08</v>
      </c>
      <c r="E820" s="30">
        <v>15.73</v>
      </c>
      <c r="F820" s="30">
        <v>7.42</v>
      </c>
      <c r="G820" s="30" t="s">
        <v>63</v>
      </c>
      <c r="H820" s="30" t="s">
        <v>70</v>
      </c>
      <c r="I820" s="30" t="s">
        <v>24</v>
      </c>
      <c r="J820" s="30" t="s">
        <v>544</v>
      </c>
      <c r="K820" s="30" t="s">
        <v>18</v>
      </c>
      <c r="L820" s="30" t="s">
        <v>931</v>
      </c>
      <c r="M820" s="30">
        <v>0.56000000000000005</v>
      </c>
      <c r="N820" s="30" t="s">
        <v>8</v>
      </c>
      <c r="O820" s="30" t="s">
        <v>28</v>
      </c>
      <c r="P820" s="30" t="s">
        <v>163</v>
      </c>
      <c r="Q820" s="30" t="s">
        <v>1650</v>
      </c>
      <c r="R820" s="30">
        <v>76543</v>
      </c>
      <c r="S820" s="32">
        <v>42079</v>
      </c>
      <c r="T820" s="32">
        <v>42081</v>
      </c>
      <c r="U820" s="53">
        <v>-37.6</v>
      </c>
      <c r="V820" s="30">
        <v>5</v>
      </c>
      <c r="W820" s="30">
        <v>78.08</v>
      </c>
      <c r="X820" s="30">
        <v>90110</v>
      </c>
      <c r="Y820" s="30" t="s">
        <v>3216</v>
      </c>
      <c r="Z820" s="30">
        <v>180.72715749966525</v>
      </c>
    </row>
    <row r="821" spans="1:26" x14ac:dyDescent="0.2">
      <c r="A821" s="30">
        <v>2323</v>
      </c>
      <c r="B821" s="30" t="s">
        <v>1651</v>
      </c>
      <c r="C821" s="30" t="s">
        <v>13</v>
      </c>
      <c r="D821" s="30">
        <v>0.08</v>
      </c>
      <c r="E821" s="30">
        <v>68.81</v>
      </c>
      <c r="F821" s="30">
        <v>60</v>
      </c>
      <c r="G821" s="30" t="s">
        <v>2</v>
      </c>
      <c r="H821" s="30" t="s">
        <v>3</v>
      </c>
      <c r="I821" s="30" t="s">
        <v>24</v>
      </c>
      <c r="J821" s="30" t="s">
        <v>71</v>
      </c>
      <c r="K821" s="30" t="s">
        <v>33</v>
      </c>
      <c r="L821" s="30" t="s">
        <v>1652</v>
      </c>
      <c r="M821" s="30">
        <v>0.41</v>
      </c>
      <c r="N821" s="30" t="s">
        <v>8</v>
      </c>
      <c r="O821" s="30" t="s">
        <v>35</v>
      </c>
      <c r="P821" s="30" t="s">
        <v>66</v>
      </c>
      <c r="Q821" s="30" t="s">
        <v>1190</v>
      </c>
      <c r="R821" s="30">
        <v>92236</v>
      </c>
      <c r="S821" s="32">
        <v>42079</v>
      </c>
      <c r="T821" s="32">
        <v>42080</v>
      </c>
      <c r="U821" s="53">
        <v>-550.42999999999995</v>
      </c>
      <c r="V821" s="30">
        <v>5</v>
      </c>
      <c r="W821" s="30">
        <v>337.86</v>
      </c>
      <c r="X821" s="30">
        <v>88721</v>
      </c>
      <c r="Y821" s="30" t="s">
        <v>3217</v>
      </c>
      <c r="Z821" s="30">
        <v>1420.0958689053036</v>
      </c>
    </row>
    <row r="822" spans="1:26" x14ac:dyDescent="0.2">
      <c r="A822" s="30">
        <v>2323</v>
      </c>
      <c r="B822" s="30" t="s">
        <v>1651</v>
      </c>
      <c r="C822" s="30" t="s">
        <v>13</v>
      </c>
      <c r="D822" s="30">
        <v>0.04</v>
      </c>
      <c r="E822" s="30">
        <v>21.38</v>
      </c>
      <c r="F822" s="30">
        <v>8.99</v>
      </c>
      <c r="G822" s="30" t="s">
        <v>14</v>
      </c>
      <c r="H822" s="30" t="s">
        <v>3</v>
      </c>
      <c r="I822" s="30" t="s">
        <v>24</v>
      </c>
      <c r="J822" s="30" t="s">
        <v>25</v>
      </c>
      <c r="K822" s="30" t="s">
        <v>18</v>
      </c>
      <c r="L822" s="30" t="s">
        <v>1653</v>
      </c>
      <c r="M822" s="30">
        <v>0.59</v>
      </c>
      <c r="N822" s="30" t="s">
        <v>8</v>
      </c>
      <c r="O822" s="30" t="s">
        <v>35</v>
      </c>
      <c r="P822" s="30" t="s">
        <v>66</v>
      </c>
      <c r="Q822" s="30" t="s">
        <v>1190</v>
      </c>
      <c r="R822" s="30">
        <v>92236</v>
      </c>
      <c r="S822" s="32">
        <v>42079</v>
      </c>
      <c r="T822" s="32">
        <v>42081</v>
      </c>
      <c r="U822" s="53">
        <v>-52.12</v>
      </c>
      <c r="V822" s="30">
        <v>4</v>
      </c>
      <c r="W822" s="30">
        <v>84.21</v>
      </c>
      <c r="X822" s="30">
        <v>88721</v>
      </c>
      <c r="Y822" s="30" t="s">
        <v>3217</v>
      </c>
      <c r="Z822" s="30">
        <v>351.50287983555603</v>
      </c>
    </row>
    <row r="823" spans="1:26" x14ac:dyDescent="0.2">
      <c r="A823" s="30">
        <v>145</v>
      </c>
      <c r="B823" s="30" t="s">
        <v>504</v>
      </c>
      <c r="C823" s="30" t="s">
        <v>23</v>
      </c>
      <c r="D823" s="30">
        <v>7.0000000000000007E-2</v>
      </c>
      <c r="E823" s="30">
        <v>154.13</v>
      </c>
      <c r="F823" s="30">
        <v>69</v>
      </c>
      <c r="G823" s="30" t="s">
        <v>63</v>
      </c>
      <c r="H823" s="30" t="s">
        <v>47</v>
      </c>
      <c r="I823" s="30" t="s">
        <v>4</v>
      </c>
      <c r="J823" s="30" t="s">
        <v>5</v>
      </c>
      <c r="K823" s="30" t="s">
        <v>40</v>
      </c>
      <c r="L823" s="30" t="s">
        <v>900</v>
      </c>
      <c r="M823" s="30">
        <v>0.68</v>
      </c>
      <c r="N823" s="30" t="s">
        <v>8</v>
      </c>
      <c r="O823" s="30" t="s">
        <v>87</v>
      </c>
      <c r="P823" s="30" t="s">
        <v>296</v>
      </c>
      <c r="Q823" s="30" t="s">
        <v>506</v>
      </c>
      <c r="R823" s="30">
        <v>15122</v>
      </c>
      <c r="S823" s="32">
        <v>42079</v>
      </c>
      <c r="T823" s="32">
        <v>42079</v>
      </c>
      <c r="U823" s="53">
        <v>-634.73410000000001</v>
      </c>
      <c r="V823" s="30">
        <v>3</v>
      </c>
      <c r="W823" s="30">
        <v>453.62</v>
      </c>
      <c r="X823" s="30">
        <v>91089</v>
      </c>
      <c r="Y823" s="30" t="s">
        <v>3218</v>
      </c>
      <c r="Z823" s="30">
        <v>1923.9552078253141</v>
      </c>
    </row>
    <row r="824" spans="1:26" x14ac:dyDescent="0.2">
      <c r="A824" s="30">
        <v>1068</v>
      </c>
      <c r="B824" s="30" t="s">
        <v>1654</v>
      </c>
      <c r="C824" s="30" t="s">
        <v>23</v>
      </c>
      <c r="D824" s="30">
        <v>0.04</v>
      </c>
      <c r="E824" s="30">
        <v>22.84</v>
      </c>
      <c r="F824" s="30">
        <v>16.87</v>
      </c>
      <c r="G824" s="30" t="s">
        <v>14</v>
      </c>
      <c r="H824" s="30" t="s">
        <v>47</v>
      </c>
      <c r="I824" s="30" t="s">
        <v>24</v>
      </c>
      <c r="J824" s="30" t="s">
        <v>64</v>
      </c>
      <c r="K824" s="30" t="s">
        <v>49</v>
      </c>
      <c r="L824" s="30" t="s">
        <v>1655</v>
      </c>
      <c r="M824" s="30">
        <v>0.39</v>
      </c>
      <c r="N824" s="30" t="s">
        <v>8</v>
      </c>
      <c r="O824" s="30" t="s">
        <v>28</v>
      </c>
      <c r="P824" s="30" t="s">
        <v>79</v>
      </c>
      <c r="Q824" s="30" t="s">
        <v>1656</v>
      </c>
      <c r="R824" s="30">
        <v>60409</v>
      </c>
      <c r="S824" s="32">
        <v>42079</v>
      </c>
      <c r="T824" s="32">
        <v>42079</v>
      </c>
      <c r="U824" s="53">
        <v>-97.28</v>
      </c>
      <c r="V824" s="30">
        <v>12</v>
      </c>
      <c r="W824" s="30">
        <v>286.39999999999998</v>
      </c>
      <c r="X824" s="30">
        <v>87109</v>
      </c>
      <c r="Y824" s="30" t="s">
        <v>3216</v>
      </c>
      <c r="Z824" s="30">
        <v>483.12607980941937</v>
      </c>
    </row>
    <row r="825" spans="1:26" x14ac:dyDescent="0.2">
      <c r="A825" s="30">
        <v>2157</v>
      </c>
      <c r="B825" s="30" t="s">
        <v>1657</v>
      </c>
      <c r="C825" s="30" t="s">
        <v>23</v>
      </c>
      <c r="D825" s="30">
        <v>0.05</v>
      </c>
      <c r="E825" s="30">
        <v>55.5</v>
      </c>
      <c r="F825" s="30">
        <v>52.2</v>
      </c>
      <c r="G825" s="30" t="s">
        <v>14</v>
      </c>
      <c r="H825" s="30" t="s">
        <v>47</v>
      </c>
      <c r="I825" s="30" t="s">
        <v>4</v>
      </c>
      <c r="J825" s="30" t="s">
        <v>102</v>
      </c>
      <c r="K825" s="30" t="s">
        <v>120</v>
      </c>
      <c r="L825" s="30" t="s">
        <v>1658</v>
      </c>
      <c r="M825" s="30">
        <v>0.72</v>
      </c>
      <c r="N825" s="30" t="s">
        <v>8</v>
      </c>
      <c r="O825" s="30" t="s">
        <v>28</v>
      </c>
      <c r="P825" s="30" t="s">
        <v>265</v>
      </c>
      <c r="Q825" s="30" t="s">
        <v>1659</v>
      </c>
      <c r="R825" s="30">
        <v>48093</v>
      </c>
      <c r="S825" s="32">
        <v>42079</v>
      </c>
      <c r="T825" s="32">
        <v>42079</v>
      </c>
      <c r="U825" s="53">
        <v>-118.54</v>
      </c>
      <c r="V825" s="30">
        <v>4</v>
      </c>
      <c r="W825" s="30">
        <v>253.87</v>
      </c>
      <c r="X825" s="30">
        <v>90385</v>
      </c>
      <c r="Y825" s="30" t="s">
        <v>3216</v>
      </c>
      <c r="Z825" s="30">
        <v>1807.8651558116371</v>
      </c>
    </row>
    <row r="826" spans="1:26" x14ac:dyDescent="0.2">
      <c r="A826" s="30">
        <v>2157</v>
      </c>
      <c r="B826" s="30" t="s">
        <v>1657</v>
      </c>
      <c r="C826" s="30" t="s">
        <v>23</v>
      </c>
      <c r="D826" s="30">
        <v>0.05</v>
      </c>
      <c r="E826" s="30">
        <v>442.14</v>
      </c>
      <c r="F826" s="30">
        <v>14.7</v>
      </c>
      <c r="G826" s="30" t="s">
        <v>2</v>
      </c>
      <c r="H826" s="30" t="s">
        <v>47</v>
      </c>
      <c r="I826" s="30" t="s">
        <v>16</v>
      </c>
      <c r="J826" s="30" t="s">
        <v>32</v>
      </c>
      <c r="K826" s="30" t="s">
        <v>33</v>
      </c>
      <c r="L826" s="30" t="s">
        <v>1288</v>
      </c>
      <c r="M826" s="30">
        <v>0.56000000000000005</v>
      </c>
      <c r="N826" s="30" t="s">
        <v>8</v>
      </c>
      <c r="O826" s="30" t="s">
        <v>28</v>
      </c>
      <c r="P826" s="30" t="s">
        <v>265</v>
      </c>
      <c r="Q826" s="30" t="s">
        <v>1659</v>
      </c>
      <c r="R826" s="30">
        <v>48093</v>
      </c>
      <c r="S826" s="32">
        <v>42079</v>
      </c>
      <c r="T826" s="32">
        <v>42088</v>
      </c>
      <c r="U826" s="53">
        <v>2963.48</v>
      </c>
      <c r="V826" s="30">
        <v>14</v>
      </c>
      <c r="W826" s="30">
        <v>5880.46</v>
      </c>
      <c r="X826" s="30">
        <v>90385</v>
      </c>
      <c r="Y826" s="30" t="s">
        <v>3216</v>
      </c>
      <c r="Z826" s="30">
        <v>5202.311454923677</v>
      </c>
    </row>
    <row r="827" spans="1:26" x14ac:dyDescent="0.2">
      <c r="A827" s="30">
        <v>1241</v>
      </c>
      <c r="B827" s="30" t="s">
        <v>1660</v>
      </c>
      <c r="C827" s="30" t="s">
        <v>46</v>
      </c>
      <c r="D827" s="30">
        <v>0</v>
      </c>
      <c r="E827" s="30">
        <v>387.99</v>
      </c>
      <c r="F827" s="30">
        <v>19.989999999999998</v>
      </c>
      <c r="G827" s="30" t="s">
        <v>14</v>
      </c>
      <c r="H827" s="30" t="s">
        <v>70</v>
      </c>
      <c r="I827" s="30" t="s">
        <v>24</v>
      </c>
      <c r="J827" s="30" t="s">
        <v>48</v>
      </c>
      <c r="K827" s="30" t="s">
        <v>49</v>
      </c>
      <c r="L827" s="30" t="s">
        <v>1661</v>
      </c>
      <c r="M827" s="30">
        <v>0.38</v>
      </c>
      <c r="N827" s="30" t="s">
        <v>8</v>
      </c>
      <c r="O827" s="30" t="s">
        <v>9</v>
      </c>
      <c r="P827" s="30" t="s">
        <v>140</v>
      </c>
      <c r="Q827" s="30" t="s">
        <v>1180</v>
      </c>
      <c r="R827" s="30">
        <v>36830</v>
      </c>
      <c r="S827" s="32">
        <v>42079</v>
      </c>
      <c r="T827" s="32">
        <v>42080</v>
      </c>
      <c r="U827" s="53">
        <v>-70.14</v>
      </c>
      <c r="V827" s="30">
        <v>23</v>
      </c>
      <c r="W827" s="30">
        <v>9280.7199999999993</v>
      </c>
      <c r="X827" s="30">
        <v>90880</v>
      </c>
      <c r="Y827" s="30" t="s">
        <v>3215</v>
      </c>
      <c r="Z827" s="30">
        <v>1850.1754526576406</v>
      </c>
    </row>
    <row r="828" spans="1:26" x14ac:dyDescent="0.2">
      <c r="A828" s="30">
        <v>1711</v>
      </c>
      <c r="B828" s="30" t="s">
        <v>1662</v>
      </c>
      <c r="C828" s="30" t="s">
        <v>46</v>
      </c>
      <c r="D828" s="30">
        <v>7.0000000000000007E-2</v>
      </c>
      <c r="E828" s="30">
        <v>7.59</v>
      </c>
      <c r="F828" s="30">
        <v>4</v>
      </c>
      <c r="G828" s="30" t="s">
        <v>14</v>
      </c>
      <c r="H828" s="30" t="s">
        <v>70</v>
      </c>
      <c r="I828" s="30" t="s">
        <v>4</v>
      </c>
      <c r="J828" s="30" t="s">
        <v>102</v>
      </c>
      <c r="K828" s="30" t="s">
        <v>26</v>
      </c>
      <c r="L828" s="30" t="s">
        <v>1663</v>
      </c>
      <c r="M828" s="30">
        <v>0.42</v>
      </c>
      <c r="N828" s="30" t="s">
        <v>8</v>
      </c>
      <c r="O828" s="30" t="s">
        <v>9</v>
      </c>
      <c r="P828" s="30" t="s">
        <v>51</v>
      </c>
      <c r="Q828" s="30" t="s">
        <v>1664</v>
      </c>
      <c r="R828" s="30">
        <v>30062</v>
      </c>
      <c r="S828" s="32">
        <v>42079</v>
      </c>
      <c r="T828" s="32">
        <v>42081</v>
      </c>
      <c r="U828" s="53">
        <v>-167.048</v>
      </c>
      <c r="V828" s="30">
        <v>3</v>
      </c>
      <c r="W828" s="30">
        <v>22.48</v>
      </c>
      <c r="X828" s="30">
        <v>87747</v>
      </c>
      <c r="Y828" s="30" t="s">
        <v>3215</v>
      </c>
      <c r="Z828" s="30">
        <v>104.11467331453059</v>
      </c>
    </row>
    <row r="829" spans="1:26" x14ac:dyDescent="0.2">
      <c r="A829" s="30">
        <v>2030</v>
      </c>
      <c r="B829" s="30" t="s">
        <v>1665</v>
      </c>
      <c r="C829" s="30" t="s">
        <v>1</v>
      </c>
      <c r="D829" s="30">
        <v>0.04</v>
      </c>
      <c r="E829" s="30">
        <v>120.97</v>
      </c>
      <c r="F829" s="30">
        <v>7.11</v>
      </c>
      <c r="G829" s="30" t="s">
        <v>14</v>
      </c>
      <c r="H829" s="30" t="s">
        <v>70</v>
      </c>
      <c r="I829" s="30" t="s">
        <v>16</v>
      </c>
      <c r="J829" s="30" t="s">
        <v>32</v>
      </c>
      <c r="K829" s="30" t="s">
        <v>120</v>
      </c>
      <c r="L829" s="30" t="s">
        <v>1666</v>
      </c>
      <c r="M829" s="30">
        <v>0.36</v>
      </c>
      <c r="N829" s="30" t="s">
        <v>8</v>
      </c>
      <c r="O829" s="30" t="s">
        <v>28</v>
      </c>
      <c r="P829" s="30" t="s">
        <v>163</v>
      </c>
      <c r="Q829" s="30" t="s">
        <v>1003</v>
      </c>
      <c r="R829" s="30">
        <v>75401</v>
      </c>
      <c r="S829" s="32">
        <v>42080</v>
      </c>
      <c r="T829" s="32">
        <v>42080</v>
      </c>
      <c r="U829" s="53">
        <v>1320.5496000000001</v>
      </c>
      <c r="V829" s="30">
        <v>16</v>
      </c>
      <c r="W829" s="30">
        <v>1913.84</v>
      </c>
      <c r="X829" s="30">
        <v>91059</v>
      </c>
      <c r="Y829" s="30" t="s">
        <v>3216</v>
      </c>
      <c r="Z829" s="30">
        <v>2127.586839080016</v>
      </c>
    </row>
    <row r="830" spans="1:26" x14ac:dyDescent="0.2">
      <c r="A830" s="30">
        <v>2030</v>
      </c>
      <c r="B830" s="30" t="s">
        <v>1665</v>
      </c>
      <c r="C830" s="30" t="s">
        <v>1</v>
      </c>
      <c r="D830" s="30">
        <v>0</v>
      </c>
      <c r="E830" s="30">
        <v>195.99</v>
      </c>
      <c r="F830" s="30">
        <v>4.2</v>
      </c>
      <c r="G830" s="30" t="s">
        <v>14</v>
      </c>
      <c r="H830" s="30" t="s">
        <v>70</v>
      </c>
      <c r="I830" s="30" t="s">
        <v>16</v>
      </c>
      <c r="J830" s="30" t="s">
        <v>111</v>
      </c>
      <c r="K830" s="30" t="s">
        <v>49</v>
      </c>
      <c r="L830" s="30" t="s">
        <v>1667</v>
      </c>
      <c r="M830" s="30">
        <v>0.6</v>
      </c>
      <c r="N830" s="30" t="s">
        <v>8</v>
      </c>
      <c r="O830" s="30" t="s">
        <v>28</v>
      </c>
      <c r="P830" s="30" t="s">
        <v>163</v>
      </c>
      <c r="Q830" s="30" t="s">
        <v>1003</v>
      </c>
      <c r="R830" s="30">
        <v>75401</v>
      </c>
      <c r="S830" s="32">
        <v>42080</v>
      </c>
      <c r="T830" s="32">
        <v>42082</v>
      </c>
      <c r="U830" s="53">
        <v>1585.5029999999999</v>
      </c>
      <c r="V830" s="30">
        <v>16</v>
      </c>
      <c r="W830" s="30">
        <v>2692.12</v>
      </c>
      <c r="X830" s="30">
        <v>91059</v>
      </c>
      <c r="Y830" s="30" t="s">
        <v>3216</v>
      </c>
      <c r="Z830" s="30">
        <v>2779.4439588727591</v>
      </c>
    </row>
    <row r="831" spans="1:26" x14ac:dyDescent="0.2">
      <c r="A831" s="30">
        <v>2647</v>
      </c>
      <c r="B831" s="30" t="s">
        <v>1668</v>
      </c>
      <c r="C831" s="30" t="s">
        <v>23</v>
      </c>
      <c r="D831" s="30">
        <v>0.1</v>
      </c>
      <c r="E831" s="30">
        <v>10.98</v>
      </c>
      <c r="F831" s="30">
        <v>3.99</v>
      </c>
      <c r="G831" s="30" t="s">
        <v>14</v>
      </c>
      <c r="H831" s="30" t="s">
        <v>70</v>
      </c>
      <c r="I831" s="30" t="s">
        <v>24</v>
      </c>
      <c r="J831" s="30" t="s">
        <v>71</v>
      </c>
      <c r="K831" s="30" t="s">
        <v>49</v>
      </c>
      <c r="L831" s="30" t="s">
        <v>1669</v>
      </c>
      <c r="M831" s="30">
        <v>0.57999999999999996</v>
      </c>
      <c r="N831" s="30" t="s">
        <v>8</v>
      </c>
      <c r="O831" s="30" t="s">
        <v>35</v>
      </c>
      <c r="P831" s="30" t="s">
        <v>66</v>
      </c>
      <c r="Q831" s="30" t="s">
        <v>1670</v>
      </c>
      <c r="R831" s="30">
        <v>93309</v>
      </c>
      <c r="S831" s="32">
        <v>42080</v>
      </c>
      <c r="T831" s="32">
        <v>42087</v>
      </c>
      <c r="U831" s="53">
        <v>-21.03</v>
      </c>
      <c r="V831" s="30">
        <v>5</v>
      </c>
      <c r="W831" s="30">
        <v>52.21</v>
      </c>
      <c r="X831" s="30">
        <v>91386</v>
      </c>
      <c r="Y831" s="30" t="s">
        <v>3217</v>
      </c>
      <c r="Z831" s="30">
        <v>255.88929658839933</v>
      </c>
    </row>
    <row r="832" spans="1:26" x14ac:dyDescent="0.2">
      <c r="A832" s="30">
        <v>2647</v>
      </c>
      <c r="B832" s="30" t="s">
        <v>1668</v>
      </c>
      <c r="C832" s="30" t="s">
        <v>23</v>
      </c>
      <c r="D832" s="30">
        <v>0.01</v>
      </c>
      <c r="E832" s="30">
        <v>39.979999999999997</v>
      </c>
      <c r="F832" s="30">
        <v>9.1999999999999993</v>
      </c>
      <c r="G832" s="30" t="s">
        <v>14</v>
      </c>
      <c r="H832" s="30" t="s">
        <v>70</v>
      </c>
      <c r="I832" s="30" t="s">
        <v>4</v>
      </c>
      <c r="J832" s="30" t="s">
        <v>102</v>
      </c>
      <c r="K832" s="30" t="s">
        <v>26</v>
      </c>
      <c r="L832" s="30" t="s">
        <v>1671</v>
      </c>
      <c r="M832" s="30">
        <v>0.65</v>
      </c>
      <c r="N832" s="30" t="s">
        <v>8</v>
      </c>
      <c r="O832" s="30" t="s">
        <v>35</v>
      </c>
      <c r="P832" s="30" t="s">
        <v>66</v>
      </c>
      <c r="Q832" s="30" t="s">
        <v>1670</v>
      </c>
      <c r="R832" s="30">
        <v>93309</v>
      </c>
      <c r="S832" s="32">
        <v>42080</v>
      </c>
      <c r="T832" s="32">
        <v>42082</v>
      </c>
      <c r="U832" s="53">
        <v>117.52079999999999</v>
      </c>
      <c r="V832" s="30">
        <v>4</v>
      </c>
      <c r="W832" s="30">
        <v>170.32</v>
      </c>
      <c r="X832" s="30">
        <v>91386</v>
      </c>
      <c r="Y832" s="30" t="s">
        <v>3217</v>
      </c>
      <c r="Z832" s="30">
        <v>750.29033207039822</v>
      </c>
    </row>
    <row r="833" spans="1:26" x14ac:dyDescent="0.2">
      <c r="A833" s="30">
        <v>339</v>
      </c>
      <c r="B833" s="30" t="s">
        <v>1672</v>
      </c>
      <c r="C833" s="30" t="s">
        <v>92</v>
      </c>
      <c r="D833" s="30">
        <v>0.08</v>
      </c>
      <c r="E833" s="30">
        <v>7.77</v>
      </c>
      <c r="F833" s="30">
        <v>9.23</v>
      </c>
      <c r="G833" s="30" t="s">
        <v>14</v>
      </c>
      <c r="H833" s="30" t="s">
        <v>70</v>
      </c>
      <c r="I833" s="30" t="s">
        <v>24</v>
      </c>
      <c r="J833" s="30" t="s">
        <v>71</v>
      </c>
      <c r="K833" s="30" t="s">
        <v>49</v>
      </c>
      <c r="L833" s="30" t="s">
        <v>453</v>
      </c>
      <c r="M833" s="30">
        <v>0.57999999999999996</v>
      </c>
      <c r="N833" s="30" t="s">
        <v>8</v>
      </c>
      <c r="O833" s="30" t="s">
        <v>87</v>
      </c>
      <c r="P833" s="30" t="s">
        <v>293</v>
      </c>
      <c r="Q833" s="30" t="s">
        <v>1459</v>
      </c>
      <c r="R833" s="30">
        <v>43229</v>
      </c>
      <c r="S833" s="32">
        <v>42080</v>
      </c>
      <c r="T833" s="32">
        <v>42081</v>
      </c>
      <c r="U833" s="53">
        <v>-83.65</v>
      </c>
      <c r="V833" s="30">
        <v>5</v>
      </c>
      <c r="W833" s="30">
        <v>40.299999999999997</v>
      </c>
      <c r="X833" s="30">
        <v>90583</v>
      </c>
      <c r="Y833" s="30" t="s">
        <v>3218</v>
      </c>
      <c r="Z833" s="30">
        <v>272.74905271306602</v>
      </c>
    </row>
    <row r="834" spans="1:26" x14ac:dyDescent="0.2">
      <c r="A834" s="30">
        <v>339</v>
      </c>
      <c r="B834" s="30" t="s">
        <v>1672</v>
      </c>
      <c r="C834" s="30" t="s">
        <v>92</v>
      </c>
      <c r="D834" s="30">
        <v>7.0000000000000007E-2</v>
      </c>
      <c r="E834" s="30">
        <v>7.59</v>
      </c>
      <c r="F834" s="30">
        <v>4</v>
      </c>
      <c r="G834" s="30" t="s">
        <v>14</v>
      </c>
      <c r="H834" s="30" t="s">
        <v>70</v>
      </c>
      <c r="I834" s="30" t="s">
        <v>4</v>
      </c>
      <c r="J834" s="30" t="s">
        <v>102</v>
      </c>
      <c r="K834" s="30" t="s">
        <v>26</v>
      </c>
      <c r="L834" s="30" t="s">
        <v>1663</v>
      </c>
      <c r="M834" s="30">
        <v>0.42</v>
      </c>
      <c r="N834" s="30" t="s">
        <v>8</v>
      </c>
      <c r="O834" s="30" t="s">
        <v>87</v>
      </c>
      <c r="P834" s="30" t="s">
        <v>293</v>
      </c>
      <c r="Q834" s="30" t="s">
        <v>1459</v>
      </c>
      <c r="R834" s="30">
        <v>43229</v>
      </c>
      <c r="S834" s="32">
        <v>42080</v>
      </c>
      <c r="T834" s="32">
        <v>42082</v>
      </c>
      <c r="U834" s="53">
        <v>24.39</v>
      </c>
      <c r="V834" s="30">
        <v>15</v>
      </c>
      <c r="W834" s="30">
        <v>111.88</v>
      </c>
      <c r="X834" s="30">
        <v>90583</v>
      </c>
      <c r="Y834" s="30" t="s">
        <v>3218</v>
      </c>
      <c r="Z834" s="30">
        <v>111.88601618746875</v>
      </c>
    </row>
    <row r="835" spans="1:26" x14ac:dyDescent="0.2">
      <c r="A835" s="30">
        <v>1808</v>
      </c>
      <c r="B835" s="30" t="s">
        <v>1673</v>
      </c>
      <c r="C835" s="30" t="s">
        <v>92</v>
      </c>
      <c r="D835" s="30">
        <v>0.01</v>
      </c>
      <c r="E835" s="30">
        <v>8.1199999999999992</v>
      </c>
      <c r="F835" s="30">
        <v>2.83</v>
      </c>
      <c r="G835" s="30" t="s">
        <v>63</v>
      </c>
      <c r="H835" s="30" t="s">
        <v>47</v>
      </c>
      <c r="I835" s="30" t="s">
        <v>16</v>
      </c>
      <c r="J835" s="30" t="s">
        <v>17</v>
      </c>
      <c r="K835" s="30" t="s">
        <v>18</v>
      </c>
      <c r="L835" s="30" t="s">
        <v>1674</v>
      </c>
      <c r="M835" s="30">
        <v>0.77</v>
      </c>
      <c r="N835" s="30" t="s">
        <v>8</v>
      </c>
      <c r="O835" s="30" t="s">
        <v>87</v>
      </c>
      <c r="P835" s="30" t="s">
        <v>879</v>
      </c>
      <c r="Q835" s="30" t="s">
        <v>1675</v>
      </c>
      <c r="R835" s="30">
        <v>26101</v>
      </c>
      <c r="S835" s="32">
        <v>42080</v>
      </c>
      <c r="T835" s="32">
        <v>42081</v>
      </c>
      <c r="U835" s="53">
        <v>-40.76</v>
      </c>
      <c r="V835" s="30">
        <v>10</v>
      </c>
      <c r="W835" s="30">
        <v>88.64</v>
      </c>
      <c r="X835" s="30">
        <v>89251</v>
      </c>
      <c r="Y835" s="30" t="s">
        <v>3218</v>
      </c>
      <c r="Z835" s="30">
        <v>293.28120787463581</v>
      </c>
    </row>
    <row r="836" spans="1:26" x14ac:dyDescent="0.2">
      <c r="A836" s="30">
        <v>1364</v>
      </c>
      <c r="B836" s="30" t="s">
        <v>1676</v>
      </c>
      <c r="C836" s="30" t="s">
        <v>46</v>
      </c>
      <c r="D836" s="30">
        <v>0.1</v>
      </c>
      <c r="E836" s="30">
        <v>5.98</v>
      </c>
      <c r="F836" s="30">
        <v>5.35</v>
      </c>
      <c r="G836" s="30" t="s">
        <v>14</v>
      </c>
      <c r="H836" s="30" t="s">
        <v>47</v>
      </c>
      <c r="I836" s="30" t="s">
        <v>24</v>
      </c>
      <c r="J836" s="30" t="s">
        <v>64</v>
      </c>
      <c r="K836" s="30" t="s">
        <v>49</v>
      </c>
      <c r="L836" s="30" t="s">
        <v>785</v>
      </c>
      <c r="M836" s="30">
        <v>0.4</v>
      </c>
      <c r="N836" s="30" t="s">
        <v>8</v>
      </c>
      <c r="O836" s="30" t="s">
        <v>87</v>
      </c>
      <c r="P836" s="30" t="s">
        <v>394</v>
      </c>
      <c r="Q836" s="30" t="s">
        <v>1677</v>
      </c>
      <c r="R836" s="30">
        <v>20746</v>
      </c>
      <c r="S836" s="32">
        <v>42080</v>
      </c>
      <c r="T836" s="32">
        <v>42080</v>
      </c>
      <c r="U836" s="53">
        <v>-90.26</v>
      </c>
      <c r="V836" s="30">
        <v>10</v>
      </c>
      <c r="W836" s="30">
        <v>57.34</v>
      </c>
      <c r="X836" s="30">
        <v>89994</v>
      </c>
      <c r="Y836" s="30" t="s">
        <v>3218</v>
      </c>
      <c r="Z836" s="30">
        <v>209.00653615952049</v>
      </c>
    </row>
    <row r="837" spans="1:26" x14ac:dyDescent="0.2">
      <c r="A837" s="30">
        <v>3001</v>
      </c>
      <c r="B837" s="30" t="s">
        <v>1678</v>
      </c>
      <c r="C837" s="30" t="s">
        <v>46</v>
      </c>
      <c r="D837" s="30">
        <v>0.03</v>
      </c>
      <c r="E837" s="30">
        <v>5.4</v>
      </c>
      <c r="F837" s="30">
        <v>7.78</v>
      </c>
      <c r="G837" s="30" t="s">
        <v>14</v>
      </c>
      <c r="H837" s="30" t="s">
        <v>15</v>
      </c>
      <c r="I837" s="30" t="s">
        <v>24</v>
      </c>
      <c r="J837" s="30" t="s">
        <v>48</v>
      </c>
      <c r="K837" s="30" t="s">
        <v>49</v>
      </c>
      <c r="L837" s="30" t="s">
        <v>1460</v>
      </c>
      <c r="M837" s="30">
        <v>0.37</v>
      </c>
      <c r="N837" s="30" t="s">
        <v>8</v>
      </c>
      <c r="O837" s="30" t="s">
        <v>28</v>
      </c>
      <c r="P837" s="30" t="s">
        <v>265</v>
      </c>
      <c r="Q837" s="30" t="s">
        <v>1512</v>
      </c>
      <c r="R837" s="30">
        <v>48060</v>
      </c>
      <c r="S837" s="32">
        <v>42080</v>
      </c>
      <c r="T837" s="32">
        <v>42082</v>
      </c>
      <c r="U837" s="53">
        <v>-237.54400000000001</v>
      </c>
      <c r="V837" s="30">
        <v>21</v>
      </c>
      <c r="W837" s="30">
        <v>117.87</v>
      </c>
      <c r="X837" s="30">
        <v>87043</v>
      </c>
      <c r="Y837" s="30" t="s">
        <v>3216</v>
      </c>
      <c r="Z837" s="30">
        <v>85.478648328621546</v>
      </c>
    </row>
    <row r="838" spans="1:26" x14ac:dyDescent="0.2">
      <c r="A838" s="30">
        <v>2127</v>
      </c>
      <c r="B838" s="30" t="s">
        <v>1679</v>
      </c>
      <c r="C838" s="30" t="s">
        <v>1</v>
      </c>
      <c r="D838" s="30">
        <v>0.1</v>
      </c>
      <c r="E838" s="30">
        <v>5.98</v>
      </c>
      <c r="F838" s="30">
        <v>5.14</v>
      </c>
      <c r="G838" s="30" t="s">
        <v>14</v>
      </c>
      <c r="H838" s="30" t="s">
        <v>47</v>
      </c>
      <c r="I838" s="30" t="s">
        <v>24</v>
      </c>
      <c r="J838" s="30" t="s">
        <v>64</v>
      </c>
      <c r="K838" s="30" t="s">
        <v>49</v>
      </c>
      <c r="L838" s="30" t="s">
        <v>1680</v>
      </c>
      <c r="M838" s="30">
        <v>0.36</v>
      </c>
      <c r="N838" s="30" t="s">
        <v>8</v>
      </c>
      <c r="O838" s="30" t="s">
        <v>28</v>
      </c>
      <c r="P838" s="30" t="s">
        <v>265</v>
      </c>
      <c r="Q838" s="30" t="s">
        <v>1681</v>
      </c>
      <c r="R838" s="30">
        <v>48310</v>
      </c>
      <c r="S838" s="32">
        <v>42081</v>
      </c>
      <c r="T838" s="32">
        <v>42083</v>
      </c>
      <c r="U838" s="53">
        <v>-49.53</v>
      </c>
      <c r="V838" s="30">
        <v>6</v>
      </c>
      <c r="W838" s="30">
        <v>33.950000000000003</v>
      </c>
      <c r="X838" s="30">
        <v>88418</v>
      </c>
      <c r="Y838" s="30" t="s">
        <v>3216</v>
      </c>
      <c r="Z838" s="30">
        <v>300.64549762303756</v>
      </c>
    </row>
    <row r="839" spans="1:26" x14ac:dyDescent="0.2">
      <c r="A839" s="30">
        <v>3191</v>
      </c>
      <c r="B839" s="30" t="s">
        <v>1682</v>
      </c>
      <c r="C839" s="30" t="s">
        <v>1</v>
      </c>
      <c r="D839" s="30">
        <v>0.01</v>
      </c>
      <c r="E839" s="30">
        <v>20.99</v>
      </c>
      <c r="F839" s="30">
        <v>4.8099999999999996</v>
      </c>
      <c r="G839" s="30" t="s">
        <v>14</v>
      </c>
      <c r="H839" s="30" t="s">
        <v>70</v>
      </c>
      <c r="I839" s="30" t="s">
        <v>16</v>
      </c>
      <c r="J839" s="30" t="s">
        <v>111</v>
      </c>
      <c r="K839" s="30" t="s">
        <v>120</v>
      </c>
      <c r="L839" s="30" t="s">
        <v>1407</v>
      </c>
      <c r="M839" s="30">
        <v>0.57999999999999996</v>
      </c>
      <c r="N839" s="30" t="s">
        <v>8</v>
      </c>
      <c r="O839" s="30" t="s">
        <v>28</v>
      </c>
      <c r="P839" s="30" t="s">
        <v>333</v>
      </c>
      <c r="Q839" s="30" t="s">
        <v>1683</v>
      </c>
      <c r="R839" s="30">
        <v>54481</v>
      </c>
      <c r="S839" s="32">
        <v>42081</v>
      </c>
      <c r="T839" s="32">
        <v>42081</v>
      </c>
      <c r="U839" s="53">
        <v>-9.1080000000000005</v>
      </c>
      <c r="V839" s="30">
        <v>5</v>
      </c>
      <c r="W839" s="30">
        <v>93.81</v>
      </c>
      <c r="X839" s="30">
        <v>86447</v>
      </c>
      <c r="Y839" s="30" t="s">
        <v>3216</v>
      </c>
      <c r="Z839" s="30">
        <v>591.84348200635566</v>
      </c>
    </row>
    <row r="840" spans="1:26" x14ac:dyDescent="0.2">
      <c r="A840" s="30">
        <v>1197</v>
      </c>
      <c r="B840" s="30" t="s">
        <v>1684</v>
      </c>
      <c r="C840" s="30" t="s">
        <v>13</v>
      </c>
      <c r="D840" s="30">
        <v>0.08</v>
      </c>
      <c r="E840" s="30">
        <v>355.98</v>
      </c>
      <c r="F840" s="30">
        <v>58.92</v>
      </c>
      <c r="G840" s="30" t="s">
        <v>2</v>
      </c>
      <c r="H840" s="30" t="s">
        <v>3</v>
      </c>
      <c r="I840" s="30" t="s">
        <v>4</v>
      </c>
      <c r="J840" s="30" t="s">
        <v>85</v>
      </c>
      <c r="K840" s="30" t="s">
        <v>33</v>
      </c>
      <c r="L840" s="30" t="s">
        <v>670</v>
      </c>
      <c r="M840" s="30">
        <v>0.64</v>
      </c>
      <c r="N840" s="30" t="s">
        <v>8</v>
      </c>
      <c r="O840" s="30" t="s">
        <v>87</v>
      </c>
      <c r="P840" s="30" t="s">
        <v>379</v>
      </c>
      <c r="Q840" s="30" t="s">
        <v>1685</v>
      </c>
      <c r="R840" s="30">
        <v>1776</v>
      </c>
      <c r="S840" s="32">
        <v>42081</v>
      </c>
      <c r="T840" s="32">
        <v>42083</v>
      </c>
      <c r="U840" s="53">
        <v>103.83</v>
      </c>
      <c r="V840" s="30">
        <v>4</v>
      </c>
      <c r="W840" s="30">
        <v>1350.94</v>
      </c>
      <c r="X840" s="30">
        <v>87583</v>
      </c>
      <c r="Y840" s="30" t="s">
        <v>3218</v>
      </c>
      <c r="Z840" s="30">
        <v>3151.1507708488675</v>
      </c>
    </row>
    <row r="841" spans="1:26" x14ac:dyDescent="0.2">
      <c r="A841" s="30">
        <v>1894</v>
      </c>
      <c r="B841" s="30" t="s">
        <v>1315</v>
      </c>
      <c r="C841" s="30" t="s">
        <v>13</v>
      </c>
      <c r="D841" s="30">
        <v>0.01</v>
      </c>
      <c r="E841" s="30">
        <v>26.17</v>
      </c>
      <c r="F841" s="30">
        <v>1.39</v>
      </c>
      <c r="G841" s="30" t="s">
        <v>14</v>
      </c>
      <c r="H841" s="30" t="s">
        <v>15</v>
      </c>
      <c r="I841" s="30" t="s">
        <v>24</v>
      </c>
      <c r="J841" s="30" t="s">
        <v>321</v>
      </c>
      <c r="K841" s="30" t="s">
        <v>49</v>
      </c>
      <c r="L841" s="30" t="s">
        <v>1686</v>
      </c>
      <c r="M841" s="30">
        <v>0.38</v>
      </c>
      <c r="N841" s="30" t="s">
        <v>8</v>
      </c>
      <c r="O841" s="30" t="s">
        <v>28</v>
      </c>
      <c r="P841" s="30" t="s">
        <v>333</v>
      </c>
      <c r="Q841" s="30" t="s">
        <v>1317</v>
      </c>
      <c r="R841" s="30">
        <v>54915</v>
      </c>
      <c r="S841" s="32">
        <v>42081</v>
      </c>
      <c r="T841" s="32">
        <v>42082</v>
      </c>
      <c r="U841" s="53">
        <v>237.04259999999999</v>
      </c>
      <c r="V841" s="30">
        <v>13</v>
      </c>
      <c r="W841" s="30">
        <v>343.54</v>
      </c>
      <c r="X841" s="30">
        <v>91263</v>
      </c>
      <c r="Y841" s="30" t="s">
        <v>3216</v>
      </c>
      <c r="Z841" s="30">
        <v>277.93911995884395</v>
      </c>
    </row>
    <row r="842" spans="1:26" x14ac:dyDescent="0.2">
      <c r="A842" s="30">
        <v>1015</v>
      </c>
      <c r="B842" s="30" t="s">
        <v>1687</v>
      </c>
      <c r="C842" s="30" t="s">
        <v>92</v>
      </c>
      <c r="D842" s="30">
        <v>0</v>
      </c>
      <c r="E842" s="30">
        <v>43.98</v>
      </c>
      <c r="F842" s="30">
        <v>8.99</v>
      </c>
      <c r="G842" s="30" t="s">
        <v>14</v>
      </c>
      <c r="H842" s="30" t="s">
        <v>47</v>
      </c>
      <c r="I842" s="30" t="s">
        <v>24</v>
      </c>
      <c r="J842" s="30" t="s">
        <v>25</v>
      </c>
      <c r="K842" s="30" t="s">
        <v>18</v>
      </c>
      <c r="L842" s="30" t="s">
        <v>798</v>
      </c>
      <c r="M842" s="30">
        <v>0.57999999999999996</v>
      </c>
      <c r="N842" s="30" t="s">
        <v>8</v>
      </c>
      <c r="O842" s="30" t="s">
        <v>9</v>
      </c>
      <c r="P842" s="30" t="s">
        <v>73</v>
      </c>
      <c r="Q842" s="30" t="s">
        <v>1688</v>
      </c>
      <c r="R842" s="30">
        <v>27502</v>
      </c>
      <c r="S842" s="32">
        <v>42081</v>
      </c>
      <c r="T842" s="32">
        <v>42081</v>
      </c>
      <c r="U842" s="53">
        <v>829.46699999999998</v>
      </c>
      <c r="V842" s="30">
        <v>14</v>
      </c>
      <c r="W842" s="30">
        <v>650.70000000000005</v>
      </c>
      <c r="X842" s="30">
        <v>88390</v>
      </c>
      <c r="Y842" s="30" t="s">
        <v>3215</v>
      </c>
      <c r="Z842" s="30">
        <v>1397.9294235375432</v>
      </c>
    </row>
    <row r="843" spans="1:26" x14ac:dyDescent="0.2">
      <c r="A843" s="30">
        <v>1967</v>
      </c>
      <c r="B843" s="30" t="s">
        <v>1689</v>
      </c>
      <c r="C843" s="30" t="s">
        <v>92</v>
      </c>
      <c r="D843" s="30">
        <v>0.01</v>
      </c>
      <c r="E843" s="30">
        <v>78.650000000000006</v>
      </c>
      <c r="F843" s="30">
        <v>13.99</v>
      </c>
      <c r="G843" s="30" t="s">
        <v>63</v>
      </c>
      <c r="H843" s="30" t="s">
        <v>3</v>
      </c>
      <c r="I843" s="30" t="s">
        <v>24</v>
      </c>
      <c r="J843" s="30" t="s">
        <v>71</v>
      </c>
      <c r="K843" s="30" t="s">
        <v>120</v>
      </c>
      <c r="L843" s="30" t="s">
        <v>1690</v>
      </c>
      <c r="M843" s="30">
        <v>0.52</v>
      </c>
      <c r="N843" s="30" t="s">
        <v>8</v>
      </c>
      <c r="O843" s="30" t="s">
        <v>28</v>
      </c>
      <c r="P843" s="30" t="s">
        <v>189</v>
      </c>
      <c r="Q843" s="30" t="s">
        <v>11</v>
      </c>
      <c r="R843" s="30">
        <v>52732</v>
      </c>
      <c r="S843" s="32">
        <v>42081</v>
      </c>
      <c r="T843" s="32">
        <v>42082</v>
      </c>
      <c r="U843" s="53">
        <v>442.36590000000001</v>
      </c>
      <c r="V843" s="30">
        <v>8</v>
      </c>
      <c r="W843" s="30">
        <v>641.11</v>
      </c>
      <c r="X843" s="30">
        <v>89456</v>
      </c>
      <c r="Y843" s="30" t="s">
        <v>3216</v>
      </c>
      <c r="Z843" s="30">
        <v>1070.1808435056932</v>
      </c>
    </row>
    <row r="844" spans="1:26" x14ac:dyDescent="0.2">
      <c r="A844" s="30">
        <v>2030</v>
      </c>
      <c r="B844" s="30" t="s">
        <v>1665</v>
      </c>
      <c r="C844" s="30" t="s">
        <v>92</v>
      </c>
      <c r="D844" s="30">
        <v>0.03</v>
      </c>
      <c r="E844" s="30">
        <v>55.98</v>
      </c>
      <c r="F844" s="30">
        <v>4.8600000000000003</v>
      </c>
      <c r="G844" s="30" t="s">
        <v>14</v>
      </c>
      <c r="H844" s="30" t="s">
        <v>70</v>
      </c>
      <c r="I844" s="30" t="s">
        <v>24</v>
      </c>
      <c r="J844" s="30" t="s">
        <v>64</v>
      </c>
      <c r="K844" s="30" t="s">
        <v>49</v>
      </c>
      <c r="L844" s="30" t="s">
        <v>1691</v>
      </c>
      <c r="M844" s="30">
        <v>0.36</v>
      </c>
      <c r="N844" s="30" t="s">
        <v>8</v>
      </c>
      <c r="O844" s="30" t="s">
        <v>28</v>
      </c>
      <c r="P844" s="30" t="s">
        <v>163</v>
      </c>
      <c r="Q844" s="30" t="s">
        <v>1003</v>
      </c>
      <c r="R844" s="30">
        <v>75401</v>
      </c>
      <c r="S844" s="32">
        <v>42081</v>
      </c>
      <c r="T844" s="32">
        <v>42083</v>
      </c>
      <c r="U844" s="53">
        <v>526.04219999999998</v>
      </c>
      <c r="V844" s="30">
        <v>13</v>
      </c>
      <c r="W844" s="30">
        <v>762.38</v>
      </c>
      <c r="X844" s="30">
        <v>91060</v>
      </c>
      <c r="Y844" s="30" t="s">
        <v>3216</v>
      </c>
      <c r="Z844" s="30">
        <v>777.53750113532283</v>
      </c>
    </row>
    <row r="845" spans="1:26" x14ac:dyDescent="0.2">
      <c r="A845" s="30">
        <v>2745</v>
      </c>
      <c r="B845" s="30" t="s">
        <v>1692</v>
      </c>
      <c r="C845" s="30" t="s">
        <v>92</v>
      </c>
      <c r="D845" s="30">
        <v>0.01</v>
      </c>
      <c r="E845" s="30">
        <v>220.98</v>
      </c>
      <c r="F845" s="30">
        <v>64.66</v>
      </c>
      <c r="G845" s="30" t="s">
        <v>2</v>
      </c>
      <c r="H845" s="30" t="s">
        <v>70</v>
      </c>
      <c r="I845" s="30" t="s">
        <v>4</v>
      </c>
      <c r="J845" s="30" t="s">
        <v>93</v>
      </c>
      <c r="K845" s="30" t="s">
        <v>6</v>
      </c>
      <c r="L845" s="30" t="s">
        <v>1693</v>
      </c>
      <c r="M845" s="30">
        <v>0.62</v>
      </c>
      <c r="N845" s="30" t="s">
        <v>8</v>
      </c>
      <c r="O845" s="30" t="s">
        <v>35</v>
      </c>
      <c r="P845" s="30" t="s">
        <v>564</v>
      </c>
      <c r="Q845" s="30" t="s">
        <v>1694</v>
      </c>
      <c r="R845" s="30">
        <v>85224</v>
      </c>
      <c r="S845" s="32">
        <v>42081</v>
      </c>
      <c r="T845" s="32">
        <v>42082</v>
      </c>
      <c r="U845" s="53">
        <v>1049.03</v>
      </c>
      <c r="V845" s="30">
        <v>11</v>
      </c>
      <c r="W845" s="30">
        <v>2591.09</v>
      </c>
      <c r="X845" s="30">
        <v>86184</v>
      </c>
      <c r="Y845" s="30" t="s">
        <v>3217</v>
      </c>
      <c r="Z845" s="30">
        <v>3908.6542407454435</v>
      </c>
    </row>
    <row r="846" spans="1:26" x14ac:dyDescent="0.2">
      <c r="A846" s="30">
        <v>2747</v>
      </c>
      <c r="B846" s="30" t="s">
        <v>982</v>
      </c>
      <c r="C846" s="30" t="s">
        <v>92</v>
      </c>
      <c r="D846" s="30">
        <v>0.01</v>
      </c>
      <c r="E846" s="30">
        <v>220.98</v>
      </c>
      <c r="F846" s="30">
        <v>64.66</v>
      </c>
      <c r="G846" s="30" t="s">
        <v>2</v>
      </c>
      <c r="H846" s="30" t="s">
        <v>70</v>
      </c>
      <c r="I846" s="30" t="s">
        <v>4</v>
      </c>
      <c r="J846" s="30" t="s">
        <v>93</v>
      </c>
      <c r="K846" s="30" t="s">
        <v>6</v>
      </c>
      <c r="L846" s="30" t="s">
        <v>1693</v>
      </c>
      <c r="M846" s="30">
        <v>0.62</v>
      </c>
      <c r="N846" s="30" t="s">
        <v>8</v>
      </c>
      <c r="O846" s="30" t="s">
        <v>87</v>
      </c>
      <c r="P846" s="30" t="s">
        <v>88</v>
      </c>
      <c r="Q846" s="30" t="s">
        <v>89</v>
      </c>
      <c r="R846" s="30">
        <v>10115</v>
      </c>
      <c r="S846" s="32">
        <v>42081</v>
      </c>
      <c r="T846" s="32">
        <v>42082</v>
      </c>
      <c r="U846" s="53">
        <v>1049.03</v>
      </c>
      <c r="V846" s="30">
        <v>44</v>
      </c>
      <c r="W846" s="30">
        <v>10364.36</v>
      </c>
      <c r="X846" s="30">
        <v>23751</v>
      </c>
      <c r="Y846" s="30" t="s">
        <v>3218</v>
      </c>
      <c r="Z846" s="30">
        <v>3908.6542407454435</v>
      </c>
    </row>
    <row r="847" spans="1:26" x14ac:dyDescent="0.2">
      <c r="A847" s="30">
        <v>485</v>
      </c>
      <c r="B847" s="30" t="s">
        <v>1695</v>
      </c>
      <c r="C847" s="30" t="s">
        <v>46</v>
      </c>
      <c r="D847" s="30">
        <v>0.05</v>
      </c>
      <c r="E847" s="30">
        <v>2.88</v>
      </c>
      <c r="F847" s="30">
        <v>0.5</v>
      </c>
      <c r="G847" s="30" t="s">
        <v>14</v>
      </c>
      <c r="H847" s="30" t="s">
        <v>70</v>
      </c>
      <c r="I847" s="30" t="s">
        <v>24</v>
      </c>
      <c r="J847" s="30" t="s">
        <v>128</v>
      </c>
      <c r="K847" s="30" t="s">
        <v>49</v>
      </c>
      <c r="L847" s="30" t="s">
        <v>1696</v>
      </c>
      <c r="M847" s="30">
        <v>0.36</v>
      </c>
      <c r="N847" s="30" t="s">
        <v>8</v>
      </c>
      <c r="O847" s="30" t="s">
        <v>35</v>
      </c>
      <c r="P847" s="30" t="s">
        <v>66</v>
      </c>
      <c r="Q847" s="30" t="s">
        <v>1697</v>
      </c>
      <c r="R847" s="30">
        <v>93727</v>
      </c>
      <c r="S847" s="32">
        <v>42081</v>
      </c>
      <c r="T847" s="32">
        <v>42083</v>
      </c>
      <c r="U847" s="53">
        <v>6.0513000000000003</v>
      </c>
      <c r="V847" s="30">
        <v>3</v>
      </c>
      <c r="W847" s="30">
        <v>8.77</v>
      </c>
      <c r="X847" s="30">
        <v>91062</v>
      </c>
      <c r="Y847" s="30" t="s">
        <v>3217</v>
      </c>
      <c r="Z847" s="30">
        <v>133.22359049118938</v>
      </c>
    </row>
    <row r="848" spans="1:26" x14ac:dyDescent="0.2">
      <c r="A848" s="30">
        <v>383</v>
      </c>
      <c r="B848" s="30" t="s">
        <v>1698</v>
      </c>
      <c r="C848" s="30" t="s">
        <v>1</v>
      </c>
      <c r="D848" s="30">
        <v>0.06</v>
      </c>
      <c r="E848" s="30">
        <v>5.34</v>
      </c>
      <c r="F848" s="30">
        <v>5.63</v>
      </c>
      <c r="G848" s="30" t="s">
        <v>14</v>
      </c>
      <c r="H848" s="30" t="s">
        <v>70</v>
      </c>
      <c r="I848" s="30" t="s">
        <v>24</v>
      </c>
      <c r="J848" s="30" t="s">
        <v>48</v>
      </c>
      <c r="K848" s="30" t="s">
        <v>49</v>
      </c>
      <c r="L848" s="30" t="s">
        <v>1699</v>
      </c>
      <c r="M848" s="30">
        <v>0.39</v>
      </c>
      <c r="N848" s="30" t="s">
        <v>8</v>
      </c>
      <c r="O848" s="30" t="s">
        <v>87</v>
      </c>
      <c r="P848" s="30" t="s">
        <v>296</v>
      </c>
      <c r="Q848" s="30" t="s">
        <v>1700</v>
      </c>
      <c r="R848" s="30">
        <v>19026</v>
      </c>
      <c r="S848" s="32">
        <v>42082</v>
      </c>
      <c r="T848" s="32">
        <v>42082</v>
      </c>
      <c r="U848" s="53">
        <v>-82.822999999999993</v>
      </c>
      <c r="V848" s="30">
        <v>7</v>
      </c>
      <c r="W848" s="30">
        <v>38.65</v>
      </c>
      <c r="X848" s="30">
        <v>88928</v>
      </c>
      <c r="Y848" s="30" t="s">
        <v>3218</v>
      </c>
      <c r="Z848" s="30">
        <v>299.02061114264603</v>
      </c>
    </row>
    <row r="849" spans="1:26" x14ac:dyDescent="0.2">
      <c r="A849" s="30">
        <v>383</v>
      </c>
      <c r="B849" s="30" t="s">
        <v>1698</v>
      </c>
      <c r="C849" s="30" t="s">
        <v>1</v>
      </c>
      <c r="D849" s="30">
        <v>7.0000000000000007E-2</v>
      </c>
      <c r="E849" s="30">
        <v>65.989999999999995</v>
      </c>
      <c r="F849" s="30">
        <v>5.26</v>
      </c>
      <c r="G849" s="30" t="s">
        <v>63</v>
      </c>
      <c r="H849" s="30" t="s">
        <v>70</v>
      </c>
      <c r="I849" s="30" t="s">
        <v>16</v>
      </c>
      <c r="J849" s="30" t="s">
        <v>111</v>
      </c>
      <c r="K849" s="30" t="s">
        <v>49</v>
      </c>
      <c r="L849" s="30" t="s">
        <v>1701</v>
      </c>
      <c r="M849" s="30">
        <v>0.56000000000000005</v>
      </c>
      <c r="N849" s="30" t="s">
        <v>8</v>
      </c>
      <c r="O849" s="30" t="s">
        <v>87</v>
      </c>
      <c r="P849" s="30" t="s">
        <v>296</v>
      </c>
      <c r="Q849" s="30" t="s">
        <v>1700</v>
      </c>
      <c r="R849" s="30">
        <v>19026</v>
      </c>
      <c r="S849" s="32">
        <v>42082</v>
      </c>
      <c r="T849" s="32">
        <v>42084</v>
      </c>
      <c r="U849" s="53">
        <v>107.08199999999999</v>
      </c>
      <c r="V849" s="30">
        <v>5</v>
      </c>
      <c r="W849" s="30">
        <v>279.83</v>
      </c>
      <c r="X849" s="30">
        <v>88928</v>
      </c>
      <c r="Y849" s="30" t="s">
        <v>3218</v>
      </c>
      <c r="Z849" s="30">
        <v>725.76574038448177</v>
      </c>
    </row>
    <row r="850" spans="1:26" x14ac:dyDescent="0.2">
      <c r="A850" s="30">
        <v>770</v>
      </c>
      <c r="B850" s="30" t="s">
        <v>1702</v>
      </c>
      <c r="C850" s="30" t="s">
        <v>1</v>
      </c>
      <c r="D850" s="30">
        <v>0.08</v>
      </c>
      <c r="E850" s="30">
        <v>30.73</v>
      </c>
      <c r="F850" s="30">
        <v>4</v>
      </c>
      <c r="G850" s="30" t="s">
        <v>14</v>
      </c>
      <c r="H850" s="30" t="s">
        <v>3</v>
      </c>
      <c r="I850" s="30" t="s">
        <v>16</v>
      </c>
      <c r="J850" s="30" t="s">
        <v>17</v>
      </c>
      <c r="K850" s="30" t="s">
        <v>49</v>
      </c>
      <c r="L850" s="30" t="s">
        <v>650</v>
      </c>
      <c r="M850" s="30">
        <v>0.75</v>
      </c>
      <c r="N850" s="30" t="s">
        <v>8</v>
      </c>
      <c r="O850" s="30" t="s">
        <v>35</v>
      </c>
      <c r="P850" s="30" t="s">
        <v>115</v>
      </c>
      <c r="Q850" s="30" t="s">
        <v>1090</v>
      </c>
      <c r="R850" s="30">
        <v>97062</v>
      </c>
      <c r="S850" s="32">
        <v>42082</v>
      </c>
      <c r="T850" s="32">
        <v>42082</v>
      </c>
      <c r="U850" s="53">
        <v>-45.07</v>
      </c>
      <c r="V850" s="30">
        <v>14</v>
      </c>
      <c r="W850" s="30">
        <v>429.33</v>
      </c>
      <c r="X850" s="30">
        <v>88667</v>
      </c>
      <c r="Y850" s="30" t="s">
        <v>3217</v>
      </c>
      <c r="Z850" s="30">
        <v>649.152667052222</v>
      </c>
    </row>
    <row r="851" spans="1:26" x14ac:dyDescent="0.2">
      <c r="A851" s="30">
        <v>771</v>
      </c>
      <c r="B851" s="30" t="s">
        <v>1703</v>
      </c>
      <c r="C851" s="30" t="s">
        <v>1</v>
      </c>
      <c r="D851" s="30">
        <v>0.05</v>
      </c>
      <c r="E851" s="30">
        <v>14.56</v>
      </c>
      <c r="F851" s="30">
        <v>3.5</v>
      </c>
      <c r="G851" s="30" t="s">
        <v>14</v>
      </c>
      <c r="H851" s="30" t="s">
        <v>3</v>
      </c>
      <c r="I851" s="30" t="s">
        <v>24</v>
      </c>
      <c r="J851" s="30" t="s">
        <v>71</v>
      </c>
      <c r="K851" s="30" t="s">
        <v>49</v>
      </c>
      <c r="L851" s="30" t="s">
        <v>310</v>
      </c>
      <c r="M851" s="30">
        <v>0.57999999999999996</v>
      </c>
      <c r="N851" s="30" t="s">
        <v>8</v>
      </c>
      <c r="O851" s="30" t="s">
        <v>35</v>
      </c>
      <c r="P851" s="30" t="s">
        <v>115</v>
      </c>
      <c r="Q851" s="30" t="s">
        <v>1704</v>
      </c>
      <c r="R851" s="30">
        <v>97068</v>
      </c>
      <c r="S851" s="32">
        <v>42082</v>
      </c>
      <c r="T851" s="32">
        <v>42084</v>
      </c>
      <c r="U851" s="53">
        <v>-8.5299999999999994</v>
      </c>
      <c r="V851" s="30">
        <v>3</v>
      </c>
      <c r="W851" s="30">
        <v>44.66</v>
      </c>
      <c r="X851" s="30">
        <v>88667</v>
      </c>
      <c r="Y851" s="30" t="s">
        <v>3217</v>
      </c>
      <c r="Z851" s="30">
        <v>500.61135529277863</v>
      </c>
    </row>
    <row r="852" spans="1:26" x14ac:dyDescent="0.2">
      <c r="A852" s="30">
        <v>771</v>
      </c>
      <c r="B852" s="30" t="s">
        <v>1703</v>
      </c>
      <c r="C852" s="30" t="s">
        <v>1</v>
      </c>
      <c r="D852" s="30">
        <v>0</v>
      </c>
      <c r="E852" s="30">
        <v>299.99</v>
      </c>
      <c r="F852" s="30">
        <v>11.64</v>
      </c>
      <c r="G852" s="30" t="s">
        <v>14</v>
      </c>
      <c r="H852" s="30" t="s">
        <v>3</v>
      </c>
      <c r="I852" s="30" t="s">
        <v>16</v>
      </c>
      <c r="J852" s="30" t="s">
        <v>39</v>
      </c>
      <c r="K852" s="30" t="s">
        <v>40</v>
      </c>
      <c r="L852" s="30" t="s">
        <v>1705</v>
      </c>
      <c r="M852" s="30">
        <v>0.5</v>
      </c>
      <c r="N852" s="30" t="s">
        <v>8</v>
      </c>
      <c r="O852" s="30" t="s">
        <v>35</v>
      </c>
      <c r="P852" s="30" t="s">
        <v>115</v>
      </c>
      <c r="Q852" s="30" t="s">
        <v>1704</v>
      </c>
      <c r="R852" s="30">
        <v>97068</v>
      </c>
      <c r="S852" s="32">
        <v>42082</v>
      </c>
      <c r="T852" s="32">
        <v>42084</v>
      </c>
      <c r="U852" s="53">
        <v>285.95</v>
      </c>
      <c r="V852" s="30">
        <v>5</v>
      </c>
      <c r="W852" s="30">
        <v>1619.95</v>
      </c>
      <c r="X852" s="30">
        <v>88667</v>
      </c>
      <c r="Y852" s="30" t="s">
        <v>3217</v>
      </c>
      <c r="Z852" s="30">
        <v>1888.0002664253136</v>
      </c>
    </row>
    <row r="853" spans="1:26" x14ac:dyDescent="0.2">
      <c r="A853" s="30">
        <v>2502</v>
      </c>
      <c r="B853" s="30" t="s">
        <v>1706</v>
      </c>
      <c r="C853" s="30" t="s">
        <v>13</v>
      </c>
      <c r="D853" s="30">
        <v>0.1</v>
      </c>
      <c r="E853" s="30">
        <v>24.92</v>
      </c>
      <c r="F853" s="30">
        <v>12.98</v>
      </c>
      <c r="G853" s="30" t="s">
        <v>14</v>
      </c>
      <c r="H853" s="30" t="s">
        <v>47</v>
      </c>
      <c r="I853" s="30" t="s">
        <v>24</v>
      </c>
      <c r="J853" s="30" t="s">
        <v>48</v>
      </c>
      <c r="K853" s="30" t="s">
        <v>49</v>
      </c>
      <c r="L853" s="30" t="s">
        <v>1707</v>
      </c>
      <c r="M853" s="30">
        <v>0.39</v>
      </c>
      <c r="N853" s="30" t="s">
        <v>8</v>
      </c>
      <c r="O853" s="30" t="s">
        <v>28</v>
      </c>
      <c r="P853" s="30" t="s">
        <v>29</v>
      </c>
      <c r="Q853" s="30" t="s">
        <v>1708</v>
      </c>
      <c r="R853" s="30">
        <v>46321</v>
      </c>
      <c r="S853" s="32">
        <v>42082</v>
      </c>
      <c r="T853" s="32">
        <v>42082</v>
      </c>
      <c r="U853" s="53">
        <v>-45.816000000000003</v>
      </c>
      <c r="V853" s="30">
        <v>3</v>
      </c>
      <c r="W853" s="30">
        <v>70.819999999999993</v>
      </c>
      <c r="X853" s="30">
        <v>91310</v>
      </c>
      <c r="Y853" s="30" t="s">
        <v>3216</v>
      </c>
      <c r="Z853" s="30">
        <v>312.91937234212708</v>
      </c>
    </row>
    <row r="854" spans="1:26" x14ac:dyDescent="0.2">
      <c r="A854" s="30">
        <v>2502</v>
      </c>
      <c r="B854" s="30" t="s">
        <v>1706</v>
      </c>
      <c r="C854" s="30" t="s">
        <v>13</v>
      </c>
      <c r="D854" s="30">
        <v>0</v>
      </c>
      <c r="E854" s="30">
        <v>12.28</v>
      </c>
      <c r="F854" s="30">
        <v>6.35</v>
      </c>
      <c r="G854" s="30" t="s">
        <v>63</v>
      </c>
      <c r="H854" s="30" t="s">
        <v>47</v>
      </c>
      <c r="I854" s="30" t="s">
        <v>24</v>
      </c>
      <c r="J854" s="30" t="s">
        <v>64</v>
      </c>
      <c r="K854" s="30" t="s">
        <v>49</v>
      </c>
      <c r="L854" s="30" t="s">
        <v>1709</v>
      </c>
      <c r="M854" s="30">
        <v>0.38</v>
      </c>
      <c r="N854" s="30" t="s">
        <v>8</v>
      </c>
      <c r="O854" s="30" t="s">
        <v>28</v>
      </c>
      <c r="P854" s="30" t="s">
        <v>29</v>
      </c>
      <c r="Q854" s="30" t="s">
        <v>1708</v>
      </c>
      <c r="R854" s="30">
        <v>46321</v>
      </c>
      <c r="S854" s="32">
        <v>42082</v>
      </c>
      <c r="T854" s="32">
        <v>42083</v>
      </c>
      <c r="U854" s="53">
        <v>30.63</v>
      </c>
      <c r="V854" s="30">
        <v>7</v>
      </c>
      <c r="W854" s="30">
        <v>90.44</v>
      </c>
      <c r="X854" s="30">
        <v>91310</v>
      </c>
      <c r="Y854" s="30" t="s">
        <v>3216</v>
      </c>
      <c r="Z854" s="30">
        <v>143.90601159396965</v>
      </c>
    </row>
    <row r="855" spans="1:26" x14ac:dyDescent="0.2">
      <c r="A855" s="30">
        <v>2621</v>
      </c>
      <c r="B855" s="30" t="s">
        <v>1710</v>
      </c>
      <c r="C855" s="30" t="s">
        <v>13</v>
      </c>
      <c r="D855" s="30">
        <v>0.03</v>
      </c>
      <c r="E855" s="30">
        <v>40.97</v>
      </c>
      <c r="F855" s="30">
        <v>8.99</v>
      </c>
      <c r="G855" s="30" t="s">
        <v>63</v>
      </c>
      <c r="H855" s="30" t="s">
        <v>70</v>
      </c>
      <c r="I855" s="30" t="s">
        <v>24</v>
      </c>
      <c r="J855" s="30" t="s">
        <v>25</v>
      </c>
      <c r="K855" s="30" t="s">
        <v>18</v>
      </c>
      <c r="L855" s="30" t="s">
        <v>1711</v>
      </c>
      <c r="M855" s="30">
        <v>0.59</v>
      </c>
      <c r="N855" s="30" t="s">
        <v>8</v>
      </c>
      <c r="O855" s="30" t="s">
        <v>9</v>
      </c>
      <c r="P855" s="30" t="s">
        <v>376</v>
      </c>
      <c r="Q855" s="30" t="s">
        <v>1712</v>
      </c>
      <c r="R855" s="30">
        <v>37027</v>
      </c>
      <c r="S855" s="32">
        <v>42082</v>
      </c>
      <c r="T855" s="32">
        <v>42083</v>
      </c>
      <c r="U855" s="53">
        <v>-177.05799999999999</v>
      </c>
      <c r="V855" s="30">
        <v>5</v>
      </c>
      <c r="W855" s="30">
        <v>207.22</v>
      </c>
      <c r="X855" s="30">
        <v>88016</v>
      </c>
      <c r="Y855" s="30" t="s">
        <v>3215</v>
      </c>
      <c r="Z855" s="30">
        <v>218.37116351201425</v>
      </c>
    </row>
    <row r="856" spans="1:26" x14ac:dyDescent="0.2">
      <c r="A856" s="30">
        <v>2840</v>
      </c>
      <c r="B856" s="30" t="s">
        <v>1713</v>
      </c>
      <c r="C856" s="30" t="s">
        <v>13</v>
      </c>
      <c r="D856" s="30">
        <v>0</v>
      </c>
      <c r="E856" s="30">
        <v>21.98</v>
      </c>
      <c r="F856" s="30">
        <v>2.87</v>
      </c>
      <c r="G856" s="30" t="s">
        <v>14</v>
      </c>
      <c r="H856" s="30" t="s">
        <v>70</v>
      </c>
      <c r="I856" s="30" t="s">
        <v>24</v>
      </c>
      <c r="J856" s="30" t="s">
        <v>25</v>
      </c>
      <c r="K856" s="30" t="s">
        <v>18</v>
      </c>
      <c r="L856" s="30" t="s">
        <v>1714</v>
      </c>
      <c r="M856" s="30">
        <v>0.55000000000000004</v>
      </c>
      <c r="N856" s="30" t="s">
        <v>8</v>
      </c>
      <c r="O856" s="30" t="s">
        <v>9</v>
      </c>
      <c r="P856" s="30" t="s">
        <v>99</v>
      </c>
      <c r="Q856" s="30" t="s">
        <v>1715</v>
      </c>
      <c r="R856" s="30">
        <v>33161</v>
      </c>
      <c r="S856" s="32">
        <v>42082</v>
      </c>
      <c r="T856" s="32">
        <v>42083</v>
      </c>
      <c r="U856" s="53">
        <v>21.096</v>
      </c>
      <c r="V856" s="30">
        <v>16</v>
      </c>
      <c r="W856" s="30">
        <v>360.03</v>
      </c>
      <c r="X856" s="30">
        <v>87884</v>
      </c>
      <c r="Y856" s="30" t="s">
        <v>3215</v>
      </c>
      <c r="Z856" s="30">
        <v>261.42785844918933</v>
      </c>
    </row>
    <row r="857" spans="1:26" x14ac:dyDescent="0.2">
      <c r="A857" s="30">
        <v>2882</v>
      </c>
      <c r="B857" s="30" t="s">
        <v>647</v>
      </c>
      <c r="C857" s="30" t="s">
        <v>13</v>
      </c>
      <c r="D857" s="30">
        <v>7.0000000000000007E-2</v>
      </c>
      <c r="E857" s="30">
        <v>28.99</v>
      </c>
      <c r="F857" s="30">
        <v>8.59</v>
      </c>
      <c r="G857" s="30" t="s">
        <v>14</v>
      </c>
      <c r="H857" s="30" t="s">
        <v>15</v>
      </c>
      <c r="I857" s="30" t="s">
        <v>16</v>
      </c>
      <c r="J857" s="30" t="s">
        <v>111</v>
      </c>
      <c r="K857" s="30" t="s">
        <v>120</v>
      </c>
      <c r="L857" s="30" t="s">
        <v>1005</v>
      </c>
      <c r="M857" s="30">
        <v>0.56000000000000005</v>
      </c>
      <c r="N857" s="30" t="s">
        <v>8</v>
      </c>
      <c r="O857" s="30" t="s">
        <v>9</v>
      </c>
      <c r="P857" s="30" t="s">
        <v>73</v>
      </c>
      <c r="Q857" s="30" t="s">
        <v>649</v>
      </c>
      <c r="R857" s="30">
        <v>28206</v>
      </c>
      <c r="S857" s="32">
        <v>42082</v>
      </c>
      <c r="T857" s="32">
        <v>42082</v>
      </c>
      <c r="U857" s="53">
        <v>-16.063739999999999</v>
      </c>
      <c r="V857" s="30">
        <v>39</v>
      </c>
      <c r="W857" s="30">
        <v>936.8</v>
      </c>
      <c r="X857" s="30">
        <v>16676</v>
      </c>
      <c r="Y857" s="30" t="s">
        <v>3215</v>
      </c>
      <c r="Z857" s="30">
        <v>336.55331816048368</v>
      </c>
    </row>
    <row r="858" spans="1:26" x14ac:dyDescent="0.2">
      <c r="A858" s="30">
        <v>2884</v>
      </c>
      <c r="B858" s="30" t="s">
        <v>1716</v>
      </c>
      <c r="C858" s="30" t="s">
        <v>13</v>
      </c>
      <c r="D858" s="30">
        <v>7.0000000000000007E-2</v>
      </c>
      <c r="E858" s="30">
        <v>28.99</v>
      </c>
      <c r="F858" s="30">
        <v>8.59</v>
      </c>
      <c r="G858" s="30" t="s">
        <v>14</v>
      </c>
      <c r="H858" s="30" t="s">
        <v>15</v>
      </c>
      <c r="I858" s="30" t="s">
        <v>16</v>
      </c>
      <c r="J858" s="30" t="s">
        <v>111</v>
      </c>
      <c r="K858" s="30" t="s">
        <v>120</v>
      </c>
      <c r="L858" s="30" t="s">
        <v>1005</v>
      </c>
      <c r="M858" s="30">
        <v>0.56000000000000005</v>
      </c>
      <c r="N858" s="30" t="s">
        <v>8</v>
      </c>
      <c r="O858" s="30" t="s">
        <v>87</v>
      </c>
      <c r="P858" s="30" t="s">
        <v>293</v>
      </c>
      <c r="Q858" s="30" t="s">
        <v>1717</v>
      </c>
      <c r="R858" s="30">
        <v>44039</v>
      </c>
      <c r="S858" s="32">
        <v>42082</v>
      </c>
      <c r="T858" s="32">
        <v>42082</v>
      </c>
      <c r="U858" s="53">
        <v>-12.077999999999999</v>
      </c>
      <c r="V858" s="30">
        <v>10</v>
      </c>
      <c r="W858" s="30">
        <v>240.21</v>
      </c>
      <c r="X858" s="30">
        <v>87631</v>
      </c>
      <c r="Y858" s="30" t="s">
        <v>3218</v>
      </c>
      <c r="Z858" s="30">
        <v>340.63481844321194</v>
      </c>
    </row>
    <row r="859" spans="1:26" x14ac:dyDescent="0.2">
      <c r="A859" s="30">
        <v>3222</v>
      </c>
      <c r="B859" s="30" t="s">
        <v>1718</v>
      </c>
      <c r="C859" s="30" t="s">
        <v>13</v>
      </c>
      <c r="D859" s="30">
        <v>0.04</v>
      </c>
      <c r="E859" s="30">
        <v>39.479999999999997</v>
      </c>
      <c r="F859" s="30">
        <v>1.99</v>
      </c>
      <c r="G859" s="30" t="s">
        <v>63</v>
      </c>
      <c r="H859" s="30" t="s">
        <v>70</v>
      </c>
      <c r="I859" s="30" t="s">
        <v>16</v>
      </c>
      <c r="J859" s="30" t="s">
        <v>17</v>
      </c>
      <c r="K859" s="30" t="s">
        <v>18</v>
      </c>
      <c r="L859" s="30" t="s">
        <v>1233</v>
      </c>
      <c r="M859" s="30">
        <v>0.54</v>
      </c>
      <c r="N859" s="30" t="s">
        <v>8</v>
      </c>
      <c r="O859" s="30" t="s">
        <v>9</v>
      </c>
      <c r="P859" s="30" t="s">
        <v>99</v>
      </c>
      <c r="Q859" s="30" t="s">
        <v>1719</v>
      </c>
      <c r="R859" s="30">
        <v>32303</v>
      </c>
      <c r="S859" s="32">
        <v>42082</v>
      </c>
      <c r="T859" s="32">
        <v>42082</v>
      </c>
      <c r="U859" s="53">
        <v>-1535.4864</v>
      </c>
      <c r="V859" s="30">
        <v>8</v>
      </c>
      <c r="W859" s="30">
        <v>332.16</v>
      </c>
      <c r="X859" s="30">
        <v>90814</v>
      </c>
      <c r="Y859" s="30" t="s">
        <v>3215</v>
      </c>
      <c r="Z859" s="30">
        <v>-1419.0058895951997</v>
      </c>
    </row>
    <row r="860" spans="1:26" x14ac:dyDescent="0.2">
      <c r="A860" s="30">
        <v>3222</v>
      </c>
      <c r="B860" s="30" t="s">
        <v>1718</v>
      </c>
      <c r="C860" s="30" t="s">
        <v>13</v>
      </c>
      <c r="D860" s="30">
        <v>0</v>
      </c>
      <c r="E860" s="30">
        <v>8.1199999999999992</v>
      </c>
      <c r="F860" s="30">
        <v>2.83</v>
      </c>
      <c r="G860" s="30" t="s">
        <v>14</v>
      </c>
      <c r="H860" s="30" t="s">
        <v>70</v>
      </c>
      <c r="I860" s="30" t="s">
        <v>16</v>
      </c>
      <c r="J860" s="30" t="s">
        <v>17</v>
      </c>
      <c r="K860" s="30" t="s">
        <v>18</v>
      </c>
      <c r="L860" s="30" t="s">
        <v>1674</v>
      </c>
      <c r="M860" s="30">
        <v>0.77</v>
      </c>
      <c r="N860" s="30" t="s">
        <v>8</v>
      </c>
      <c r="O860" s="30" t="s">
        <v>9</v>
      </c>
      <c r="P860" s="30" t="s">
        <v>99</v>
      </c>
      <c r="Q860" s="30" t="s">
        <v>1719</v>
      </c>
      <c r="R860" s="30">
        <v>32303</v>
      </c>
      <c r="S860" s="32">
        <v>42082</v>
      </c>
      <c r="T860" s="32">
        <v>42083</v>
      </c>
      <c r="U860" s="53">
        <v>-159.32</v>
      </c>
      <c r="V860" s="30">
        <v>17</v>
      </c>
      <c r="W860" s="30">
        <v>147.62</v>
      </c>
      <c r="X860" s="30">
        <v>90814</v>
      </c>
      <c r="Y860" s="30" t="s">
        <v>3215</v>
      </c>
      <c r="Z860" s="30">
        <v>215.00629623687863</v>
      </c>
    </row>
    <row r="861" spans="1:26" x14ac:dyDescent="0.2">
      <c r="A861" s="30">
        <v>1852</v>
      </c>
      <c r="B861" s="30" t="s">
        <v>1720</v>
      </c>
      <c r="C861" s="30" t="s">
        <v>46</v>
      </c>
      <c r="D861" s="30">
        <v>0.06</v>
      </c>
      <c r="E861" s="30">
        <v>6.48</v>
      </c>
      <c r="F861" s="30">
        <v>5.14</v>
      </c>
      <c r="G861" s="30" t="s">
        <v>63</v>
      </c>
      <c r="H861" s="30" t="s">
        <v>47</v>
      </c>
      <c r="I861" s="30" t="s">
        <v>24</v>
      </c>
      <c r="J861" s="30" t="s">
        <v>64</v>
      </c>
      <c r="K861" s="30" t="s">
        <v>49</v>
      </c>
      <c r="L861" s="30" t="s">
        <v>1721</v>
      </c>
      <c r="M861" s="30">
        <v>0.37</v>
      </c>
      <c r="N861" s="30" t="s">
        <v>8</v>
      </c>
      <c r="O861" s="30" t="s">
        <v>35</v>
      </c>
      <c r="P861" s="30" t="s">
        <v>66</v>
      </c>
      <c r="Q861" s="30" t="s">
        <v>1722</v>
      </c>
      <c r="R861" s="30">
        <v>92008</v>
      </c>
      <c r="S861" s="32">
        <v>42082</v>
      </c>
      <c r="T861" s="32">
        <v>42084</v>
      </c>
      <c r="U861" s="53">
        <v>-28.45</v>
      </c>
      <c r="V861" s="30">
        <v>10</v>
      </c>
      <c r="W861" s="30">
        <v>68.34</v>
      </c>
      <c r="X861" s="30">
        <v>86847</v>
      </c>
      <c r="Y861" s="30" t="s">
        <v>3217</v>
      </c>
      <c r="Z861" s="30">
        <v>187.34604597880067</v>
      </c>
    </row>
    <row r="862" spans="1:26" x14ac:dyDescent="0.2">
      <c r="A862" s="30">
        <v>1854</v>
      </c>
      <c r="B862" s="30" t="s">
        <v>1723</v>
      </c>
      <c r="C862" s="30" t="s">
        <v>46</v>
      </c>
      <c r="D862" s="30">
        <v>0.02</v>
      </c>
      <c r="E862" s="30">
        <v>30.73</v>
      </c>
      <c r="F862" s="30">
        <v>4</v>
      </c>
      <c r="G862" s="30" t="s">
        <v>14</v>
      </c>
      <c r="H862" s="30" t="s">
        <v>47</v>
      </c>
      <c r="I862" s="30" t="s">
        <v>16</v>
      </c>
      <c r="J862" s="30" t="s">
        <v>17</v>
      </c>
      <c r="K862" s="30" t="s">
        <v>49</v>
      </c>
      <c r="L862" s="30" t="s">
        <v>650</v>
      </c>
      <c r="M862" s="30">
        <v>0.75</v>
      </c>
      <c r="N862" s="30" t="s">
        <v>8</v>
      </c>
      <c r="O862" s="30" t="s">
        <v>87</v>
      </c>
      <c r="P862" s="30" t="s">
        <v>224</v>
      </c>
      <c r="Q862" s="30" t="s">
        <v>1724</v>
      </c>
      <c r="R862" s="30">
        <v>6478</v>
      </c>
      <c r="S862" s="32">
        <v>42082</v>
      </c>
      <c r="T862" s="32">
        <v>42085</v>
      </c>
      <c r="U862" s="53">
        <v>72.78</v>
      </c>
      <c r="V862" s="30">
        <v>16</v>
      </c>
      <c r="W862" s="30">
        <v>522.22</v>
      </c>
      <c r="X862" s="30">
        <v>86847</v>
      </c>
      <c r="Y862" s="30" t="s">
        <v>3218</v>
      </c>
      <c r="Z862" s="30">
        <v>759.97813523389209</v>
      </c>
    </row>
    <row r="863" spans="1:26" x14ac:dyDescent="0.2">
      <c r="A863" s="30">
        <v>2639</v>
      </c>
      <c r="B863" s="30" t="s">
        <v>1725</v>
      </c>
      <c r="C863" s="30" t="s">
        <v>46</v>
      </c>
      <c r="D863" s="30">
        <v>0.05</v>
      </c>
      <c r="E863" s="30">
        <v>4.9800000000000004</v>
      </c>
      <c r="F863" s="30">
        <v>0.49</v>
      </c>
      <c r="G863" s="30" t="s">
        <v>14</v>
      </c>
      <c r="H863" s="30" t="s">
        <v>15</v>
      </c>
      <c r="I863" s="30" t="s">
        <v>24</v>
      </c>
      <c r="J863" s="30" t="s">
        <v>128</v>
      </c>
      <c r="K863" s="30" t="s">
        <v>49</v>
      </c>
      <c r="L863" s="30" t="s">
        <v>1079</v>
      </c>
      <c r="M863" s="30">
        <v>0.39</v>
      </c>
      <c r="N863" s="30" t="s">
        <v>8</v>
      </c>
      <c r="O863" s="30" t="s">
        <v>35</v>
      </c>
      <c r="P863" s="30" t="s">
        <v>616</v>
      </c>
      <c r="Q863" s="30" t="s">
        <v>171</v>
      </c>
      <c r="R863" s="30">
        <v>88201</v>
      </c>
      <c r="S863" s="32">
        <v>42082</v>
      </c>
      <c r="T863" s="32">
        <v>42082</v>
      </c>
      <c r="U863" s="53">
        <v>3.84</v>
      </c>
      <c r="V863" s="30">
        <v>3</v>
      </c>
      <c r="W863" s="30">
        <v>14.2</v>
      </c>
      <c r="X863" s="30">
        <v>90952</v>
      </c>
      <c r="Y863" s="30" t="s">
        <v>3217</v>
      </c>
      <c r="Z863" s="30">
        <v>133.26221304117217</v>
      </c>
    </row>
    <row r="864" spans="1:26" x14ac:dyDescent="0.2">
      <c r="A864" s="30">
        <v>3105</v>
      </c>
      <c r="B864" s="30" t="s">
        <v>1726</v>
      </c>
      <c r="C864" s="30" t="s">
        <v>1</v>
      </c>
      <c r="D864" s="30">
        <v>0.04</v>
      </c>
      <c r="E864" s="30">
        <v>3.08</v>
      </c>
      <c r="F864" s="30">
        <v>0.99</v>
      </c>
      <c r="G864" s="30" t="s">
        <v>14</v>
      </c>
      <c r="H864" s="30" t="s">
        <v>47</v>
      </c>
      <c r="I864" s="30" t="s">
        <v>24</v>
      </c>
      <c r="J864" s="30" t="s">
        <v>128</v>
      </c>
      <c r="K864" s="30" t="s">
        <v>49</v>
      </c>
      <c r="L864" s="30" t="s">
        <v>634</v>
      </c>
      <c r="M864" s="30">
        <v>0.37</v>
      </c>
      <c r="N864" s="30" t="s">
        <v>8</v>
      </c>
      <c r="O864" s="30" t="s">
        <v>9</v>
      </c>
      <c r="P864" s="30" t="s">
        <v>364</v>
      </c>
      <c r="Q864" s="30" t="s">
        <v>925</v>
      </c>
      <c r="R864" s="30">
        <v>42071</v>
      </c>
      <c r="S864" s="32">
        <v>42083</v>
      </c>
      <c r="T864" s="32">
        <v>42084</v>
      </c>
      <c r="U864" s="53">
        <v>13.8</v>
      </c>
      <c r="V864" s="30">
        <v>19</v>
      </c>
      <c r="W864" s="30">
        <v>60.01</v>
      </c>
      <c r="X864" s="30">
        <v>86327</v>
      </c>
      <c r="Y864" s="30" t="s">
        <v>3215</v>
      </c>
      <c r="Z864" s="30">
        <v>289.6697284051092</v>
      </c>
    </row>
    <row r="865" spans="1:26" x14ac:dyDescent="0.2">
      <c r="A865" s="30">
        <v>3105</v>
      </c>
      <c r="B865" s="30" t="s">
        <v>1726</v>
      </c>
      <c r="C865" s="30" t="s">
        <v>1</v>
      </c>
      <c r="D865" s="30">
        <v>0.02</v>
      </c>
      <c r="E865" s="30">
        <v>6.48</v>
      </c>
      <c r="F865" s="30">
        <v>5.9</v>
      </c>
      <c r="G865" s="30" t="s">
        <v>14</v>
      </c>
      <c r="H865" s="30" t="s">
        <v>47</v>
      </c>
      <c r="I865" s="30" t="s">
        <v>24</v>
      </c>
      <c r="J865" s="30" t="s">
        <v>64</v>
      </c>
      <c r="K865" s="30" t="s">
        <v>49</v>
      </c>
      <c r="L865" s="30" t="s">
        <v>1727</v>
      </c>
      <c r="M865" s="30">
        <v>0.37</v>
      </c>
      <c r="N865" s="30" t="s">
        <v>8</v>
      </c>
      <c r="O865" s="30" t="s">
        <v>9</v>
      </c>
      <c r="P865" s="30" t="s">
        <v>364</v>
      </c>
      <c r="Q865" s="30" t="s">
        <v>925</v>
      </c>
      <c r="R865" s="30">
        <v>42071</v>
      </c>
      <c r="S865" s="32">
        <v>42083</v>
      </c>
      <c r="T865" s="32">
        <v>42084</v>
      </c>
      <c r="U865" s="53">
        <v>4.3920000000000003</v>
      </c>
      <c r="V865" s="30">
        <v>13</v>
      </c>
      <c r="W865" s="30">
        <v>90.98</v>
      </c>
      <c r="X865" s="30">
        <v>86327</v>
      </c>
      <c r="Y865" s="30" t="s">
        <v>3215</v>
      </c>
      <c r="Z865" s="30">
        <v>439.61445394483201</v>
      </c>
    </row>
    <row r="866" spans="1:26" x14ac:dyDescent="0.2">
      <c r="A866" s="30">
        <v>3105</v>
      </c>
      <c r="B866" s="30" t="s">
        <v>1726</v>
      </c>
      <c r="C866" s="30" t="s">
        <v>1</v>
      </c>
      <c r="D866" s="30">
        <v>0.04</v>
      </c>
      <c r="E866" s="30">
        <v>125.99</v>
      </c>
      <c r="F866" s="30">
        <v>4.2</v>
      </c>
      <c r="G866" s="30" t="s">
        <v>14</v>
      </c>
      <c r="H866" s="30" t="s">
        <v>47</v>
      </c>
      <c r="I866" s="30" t="s">
        <v>16</v>
      </c>
      <c r="J866" s="30" t="s">
        <v>111</v>
      </c>
      <c r="K866" s="30" t="s">
        <v>49</v>
      </c>
      <c r="L866" s="30" t="s">
        <v>1402</v>
      </c>
      <c r="M866" s="30">
        <v>0.59</v>
      </c>
      <c r="N866" s="30" t="s">
        <v>8</v>
      </c>
      <c r="O866" s="30" t="s">
        <v>9</v>
      </c>
      <c r="P866" s="30" t="s">
        <v>364</v>
      </c>
      <c r="Q866" s="30" t="s">
        <v>925</v>
      </c>
      <c r="R866" s="30">
        <v>42071</v>
      </c>
      <c r="S866" s="32">
        <v>42083</v>
      </c>
      <c r="T866" s="32">
        <v>42085</v>
      </c>
      <c r="U866" s="53">
        <v>-236.25</v>
      </c>
      <c r="V866" s="30">
        <v>12</v>
      </c>
      <c r="W866" s="30">
        <v>1270.7</v>
      </c>
      <c r="X866" s="30">
        <v>86327</v>
      </c>
      <c r="Y866" s="30" t="s">
        <v>3215</v>
      </c>
      <c r="Z866" s="30">
        <v>690.29345721621837</v>
      </c>
    </row>
    <row r="867" spans="1:26" x14ac:dyDescent="0.2">
      <c r="A867" s="30">
        <v>3106</v>
      </c>
      <c r="B867" s="30" t="s">
        <v>1728</v>
      </c>
      <c r="C867" s="30" t="s">
        <v>1</v>
      </c>
      <c r="D867" s="30">
        <v>0.04</v>
      </c>
      <c r="E867" s="30">
        <v>3.08</v>
      </c>
      <c r="F867" s="30">
        <v>0.99</v>
      </c>
      <c r="G867" s="30" t="s">
        <v>14</v>
      </c>
      <c r="H867" s="30" t="s">
        <v>47</v>
      </c>
      <c r="I867" s="30" t="s">
        <v>24</v>
      </c>
      <c r="J867" s="30" t="s">
        <v>128</v>
      </c>
      <c r="K867" s="30" t="s">
        <v>49</v>
      </c>
      <c r="L867" s="30" t="s">
        <v>634</v>
      </c>
      <c r="M867" s="30">
        <v>0.37</v>
      </c>
      <c r="N867" s="30" t="s">
        <v>8</v>
      </c>
      <c r="O867" s="30" t="s">
        <v>28</v>
      </c>
      <c r="P867" s="30" t="s">
        <v>163</v>
      </c>
      <c r="Q867" s="30" t="s">
        <v>1729</v>
      </c>
      <c r="R867" s="30">
        <v>77041</v>
      </c>
      <c r="S867" s="32">
        <v>42083</v>
      </c>
      <c r="T867" s="32">
        <v>42084</v>
      </c>
      <c r="U867" s="53">
        <v>36.020000000000003</v>
      </c>
      <c r="V867" s="30">
        <v>75</v>
      </c>
      <c r="W867" s="30">
        <v>236.87</v>
      </c>
      <c r="X867" s="30">
        <v>548</v>
      </c>
      <c r="Y867" s="30" t="s">
        <v>3216</v>
      </c>
      <c r="Z867" s="30">
        <v>312.42357995644534</v>
      </c>
    </row>
    <row r="868" spans="1:26" x14ac:dyDescent="0.2">
      <c r="A868" s="30">
        <v>3106</v>
      </c>
      <c r="B868" s="30" t="s">
        <v>1728</v>
      </c>
      <c r="C868" s="30" t="s">
        <v>1</v>
      </c>
      <c r="D868" s="30">
        <v>0.02</v>
      </c>
      <c r="E868" s="30">
        <v>6.48</v>
      </c>
      <c r="F868" s="30">
        <v>5.9</v>
      </c>
      <c r="G868" s="30" t="s">
        <v>14</v>
      </c>
      <c r="H868" s="30" t="s">
        <v>47</v>
      </c>
      <c r="I868" s="30" t="s">
        <v>24</v>
      </c>
      <c r="J868" s="30" t="s">
        <v>64</v>
      </c>
      <c r="K868" s="30" t="s">
        <v>49</v>
      </c>
      <c r="L868" s="30" t="s">
        <v>1727</v>
      </c>
      <c r="M868" s="30">
        <v>0.37</v>
      </c>
      <c r="N868" s="30" t="s">
        <v>8</v>
      </c>
      <c r="O868" s="30" t="s">
        <v>28</v>
      </c>
      <c r="P868" s="30" t="s">
        <v>163</v>
      </c>
      <c r="Q868" s="30" t="s">
        <v>1729</v>
      </c>
      <c r="R868" s="30">
        <v>77041</v>
      </c>
      <c r="S868" s="32">
        <v>42083</v>
      </c>
      <c r="T868" s="32">
        <v>42084</v>
      </c>
      <c r="U868" s="53">
        <v>-50.64</v>
      </c>
      <c r="V868" s="30">
        <v>53</v>
      </c>
      <c r="W868" s="30">
        <v>370.91</v>
      </c>
      <c r="X868" s="30">
        <v>548</v>
      </c>
      <c r="Y868" s="30" t="s">
        <v>3216</v>
      </c>
      <c r="Z868" s="30">
        <v>383.26027039068572</v>
      </c>
    </row>
    <row r="869" spans="1:26" x14ac:dyDescent="0.2">
      <c r="A869" s="30">
        <v>3106</v>
      </c>
      <c r="B869" s="30" t="s">
        <v>1728</v>
      </c>
      <c r="C869" s="30" t="s">
        <v>1</v>
      </c>
      <c r="D869" s="30">
        <v>0.04</v>
      </c>
      <c r="E869" s="30">
        <v>125.99</v>
      </c>
      <c r="F869" s="30">
        <v>4.2</v>
      </c>
      <c r="G869" s="30" t="s">
        <v>14</v>
      </c>
      <c r="H869" s="30" t="s">
        <v>47</v>
      </c>
      <c r="I869" s="30" t="s">
        <v>16</v>
      </c>
      <c r="J869" s="30" t="s">
        <v>111</v>
      </c>
      <c r="K869" s="30" t="s">
        <v>49</v>
      </c>
      <c r="L869" s="30" t="s">
        <v>1402</v>
      </c>
      <c r="M869" s="30">
        <v>0.59</v>
      </c>
      <c r="N869" s="30" t="s">
        <v>8</v>
      </c>
      <c r="O869" s="30" t="s">
        <v>28</v>
      </c>
      <c r="P869" s="30" t="s">
        <v>163</v>
      </c>
      <c r="Q869" s="30" t="s">
        <v>1729</v>
      </c>
      <c r="R869" s="30">
        <v>77041</v>
      </c>
      <c r="S869" s="32">
        <v>42083</v>
      </c>
      <c r="T869" s="32">
        <v>42085</v>
      </c>
      <c r="U869" s="53">
        <v>510.48899999999998</v>
      </c>
      <c r="V869" s="30">
        <v>47</v>
      </c>
      <c r="W869" s="30">
        <v>4976.92</v>
      </c>
      <c r="X869" s="30">
        <v>548</v>
      </c>
      <c r="Y869" s="30" t="s">
        <v>3216</v>
      </c>
      <c r="Z869" s="30">
        <v>1454.9734011223027</v>
      </c>
    </row>
    <row r="870" spans="1:26" x14ac:dyDescent="0.2">
      <c r="A870" s="30">
        <v>637</v>
      </c>
      <c r="B870" s="30" t="s">
        <v>1730</v>
      </c>
      <c r="C870" s="30" t="s">
        <v>23</v>
      </c>
      <c r="D870" s="30">
        <v>0.06</v>
      </c>
      <c r="E870" s="30">
        <v>160.97999999999999</v>
      </c>
      <c r="F870" s="30">
        <v>35.020000000000003</v>
      </c>
      <c r="G870" s="30" t="s">
        <v>2</v>
      </c>
      <c r="H870" s="30" t="s">
        <v>15</v>
      </c>
      <c r="I870" s="30" t="s">
        <v>4</v>
      </c>
      <c r="J870" s="30" t="s">
        <v>93</v>
      </c>
      <c r="K870" s="30" t="s">
        <v>6</v>
      </c>
      <c r="L870" s="30" t="s">
        <v>1731</v>
      </c>
      <c r="M870" s="30">
        <v>0.72</v>
      </c>
      <c r="N870" s="30" t="s">
        <v>8</v>
      </c>
      <c r="O870" s="30" t="s">
        <v>35</v>
      </c>
      <c r="P870" s="30" t="s">
        <v>66</v>
      </c>
      <c r="Q870" s="30" t="s">
        <v>1732</v>
      </c>
      <c r="R870" s="30">
        <v>95051</v>
      </c>
      <c r="S870" s="32">
        <v>42083</v>
      </c>
      <c r="T870" s="32">
        <v>42087</v>
      </c>
      <c r="U870" s="53">
        <v>-229.68</v>
      </c>
      <c r="V870" s="30">
        <v>8</v>
      </c>
      <c r="W870" s="30">
        <v>1232.01</v>
      </c>
      <c r="X870" s="30">
        <v>87953</v>
      </c>
      <c r="Y870" s="30" t="s">
        <v>3217</v>
      </c>
      <c r="Z870" s="30">
        <v>1680.1474914301386</v>
      </c>
    </row>
    <row r="871" spans="1:26" x14ac:dyDescent="0.2">
      <c r="A871" s="30">
        <v>640</v>
      </c>
      <c r="B871" s="30" t="s">
        <v>1161</v>
      </c>
      <c r="C871" s="30" t="s">
        <v>23</v>
      </c>
      <c r="D871" s="30">
        <v>0.06</v>
      </c>
      <c r="E871" s="30">
        <v>160.97999999999999</v>
      </c>
      <c r="F871" s="30">
        <v>35.020000000000003</v>
      </c>
      <c r="G871" s="30" t="s">
        <v>2</v>
      </c>
      <c r="H871" s="30" t="s">
        <v>15</v>
      </c>
      <c r="I871" s="30" t="s">
        <v>4</v>
      </c>
      <c r="J871" s="30" t="s">
        <v>93</v>
      </c>
      <c r="K871" s="30" t="s">
        <v>6</v>
      </c>
      <c r="L871" s="30" t="s">
        <v>1731</v>
      </c>
      <c r="M871" s="30">
        <v>0.72</v>
      </c>
      <c r="N871" s="30" t="s">
        <v>8</v>
      </c>
      <c r="O871" s="30" t="s">
        <v>35</v>
      </c>
      <c r="P871" s="30" t="s">
        <v>42</v>
      </c>
      <c r="Q871" s="30" t="s">
        <v>118</v>
      </c>
      <c r="R871" s="30">
        <v>98119</v>
      </c>
      <c r="S871" s="32">
        <v>42083</v>
      </c>
      <c r="T871" s="32">
        <v>42087</v>
      </c>
      <c r="U871" s="53">
        <v>-229.68</v>
      </c>
      <c r="V871" s="30">
        <v>30</v>
      </c>
      <c r="W871" s="30">
        <v>4620.05</v>
      </c>
      <c r="X871" s="30">
        <v>11077</v>
      </c>
      <c r="Y871" s="30" t="s">
        <v>3217</v>
      </c>
      <c r="Z871" s="30">
        <v>1680.1474914301386</v>
      </c>
    </row>
    <row r="872" spans="1:26" x14ac:dyDescent="0.2">
      <c r="A872" s="30">
        <v>314</v>
      </c>
      <c r="B872" s="30" t="s">
        <v>1733</v>
      </c>
      <c r="C872" s="30" t="s">
        <v>92</v>
      </c>
      <c r="D872" s="30">
        <v>0.04</v>
      </c>
      <c r="E872" s="30">
        <v>1637.53</v>
      </c>
      <c r="F872" s="30">
        <v>24.49</v>
      </c>
      <c r="G872" s="30" t="s">
        <v>14</v>
      </c>
      <c r="H872" s="30" t="s">
        <v>70</v>
      </c>
      <c r="I872" s="30" t="s">
        <v>24</v>
      </c>
      <c r="J872" s="30" t="s">
        <v>544</v>
      </c>
      <c r="K872" s="30" t="s">
        <v>120</v>
      </c>
      <c r="L872" s="30" t="s">
        <v>1734</v>
      </c>
      <c r="M872" s="30">
        <v>0.81</v>
      </c>
      <c r="N872" s="30" t="s">
        <v>8</v>
      </c>
      <c r="O872" s="30" t="s">
        <v>28</v>
      </c>
      <c r="P872" s="30" t="s">
        <v>79</v>
      </c>
      <c r="Q872" s="30" t="s">
        <v>1735</v>
      </c>
      <c r="R872" s="30">
        <v>60130</v>
      </c>
      <c r="S872" s="32">
        <v>42083</v>
      </c>
      <c r="T872" s="32">
        <v>42085</v>
      </c>
      <c r="U872" s="53">
        <v>-1759.58</v>
      </c>
      <c r="V872" s="30">
        <v>2</v>
      </c>
      <c r="W872" s="30">
        <v>3206.94</v>
      </c>
      <c r="X872" s="30">
        <v>89166</v>
      </c>
      <c r="Y872" s="30" t="s">
        <v>3216</v>
      </c>
      <c r="Z872" s="30">
        <v>4302.2601388949088</v>
      </c>
    </row>
    <row r="873" spans="1:26" x14ac:dyDescent="0.2">
      <c r="A873" s="30">
        <v>315</v>
      </c>
      <c r="B873" s="30" t="s">
        <v>1736</v>
      </c>
      <c r="C873" s="30" t="s">
        <v>92</v>
      </c>
      <c r="D873" s="30">
        <v>0.01</v>
      </c>
      <c r="E873" s="30">
        <v>19.98</v>
      </c>
      <c r="F873" s="30">
        <v>4</v>
      </c>
      <c r="G873" s="30" t="s">
        <v>14</v>
      </c>
      <c r="H873" s="30" t="s">
        <v>70</v>
      </c>
      <c r="I873" s="30" t="s">
        <v>16</v>
      </c>
      <c r="J873" s="30" t="s">
        <v>17</v>
      </c>
      <c r="K873" s="30" t="s">
        <v>49</v>
      </c>
      <c r="L873" s="30" t="s">
        <v>1737</v>
      </c>
      <c r="M873" s="30">
        <v>0.68</v>
      </c>
      <c r="N873" s="30" t="s">
        <v>8</v>
      </c>
      <c r="O873" s="30" t="s">
        <v>87</v>
      </c>
      <c r="P873" s="30" t="s">
        <v>379</v>
      </c>
      <c r="Q873" s="30" t="s">
        <v>1738</v>
      </c>
      <c r="R873" s="30">
        <v>1007</v>
      </c>
      <c r="S873" s="32">
        <v>42083</v>
      </c>
      <c r="T873" s="32">
        <v>42083</v>
      </c>
      <c r="U873" s="53">
        <v>-72.23</v>
      </c>
      <c r="V873" s="30">
        <v>2</v>
      </c>
      <c r="W873" s="30">
        <v>43.08</v>
      </c>
      <c r="X873" s="30">
        <v>89166</v>
      </c>
      <c r="Y873" s="30" t="s">
        <v>3218</v>
      </c>
      <c r="Z873" s="30">
        <v>307.52283571297505</v>
      </c>
    </row>
    <row r="874" spans="1:26" x14ac:dyDescent="0.2">
      <c r="A874" s="30">
        <v>669</v>
      </c>
      <c r="B874" s="30" t="s">
        <v>1739</v>
      </c>
      <c r="C874" s="30" t="s">
        <v>92</v>
      </c>
      <c r="D874" s="30">
        <v>0.09</v>
      </c>
      <c r="E874" s="30">
        <v>2.89</v>
      </c>
      <c r="F874" s="30">
        <v>0.5</v>
      </c>
      <c r="G874" s="30" t="s">
        <v>14</v>
      </c>
      <c r="H874" s="30" t="s">
        <v>47</v>
      </c>
      <c r="I874" s="30" t="s">
        <v>24</v>
      </c>
      <c r="J874" s="30" t="s">
        <v>128</v>
      </c>
      <c r="K874" s="30" t="s">
        <v>49</v>
      </c>
      <c r="L874" s="30" t="s">
        <v>705</v>
      </c>
      <c r="M874" s="30">
        <v>0.38</v>
      </c>
      <c r="N874" s="30" t="s">
        <v>8</v>
      </c>
      <c r="O874" s="30" t="s">
        <v>28</v>
      </c>
      <c r="P874" s="30" t="s">
        <v>189</v>
      </c>
      <c r="Q874" s="30" t="s">
        <v>1740</v>
      </c>
      <c r="R874" s="30">
        <v>52501</v>
      </c>
      <c r="S874" s="32">
        <v>42083</v>
      </c>
      <c r="T874" s="32">
        <v>42085</v>
      </c>
      <c r="U874" s="53">
        <v>40.482300000000002</v>
      </c>
      <c r="V874" s="30">
        <v>22</v>
      </c>
      <c r="W874" s="30">
        <v>58.67</v>
      </c>
      <c r="X874" s="30">
        <v>88475</v>
      </c>
      <c r="Y874" s="30" t="s">
        <v>3216</v>
      </c>
      <c r="Z874" s="30">
        <v>0.87629654666644896</v>
      </c>
    </row>
    <row r="875" spans="1:26" x14ac:dyDescent="0.2">
      <c r="A875" s="30">
        <v>669</v>
      </c>
      <c r="B875" s="30" t="s">
        <v>1739</v>
      </c>
      <c r="C875" s="30" t="s">
        <v>92</v>
      </c>
      <c r="D875" s="30">
        <v>0.02</v>
      </c>
      <c r="E875" s="30">
        <v>48.91</v>
      </c>
      <c r="F875" s="30">
        <v>5.81</v>
      </c>
      <c r="G875" s="30" t="s">
        <v>14</v>
      </c>
      <c r="H875" s="30" t="s">
        <v>47</v>
      </c>
      <c r="I875" s="30" t="s">
        <v>24</v>
      </c>
      <c r="J875" s="30" t="s">
        <v>64</v>
      </c>
      <c r="K875" s="30" t="s">
        <v>49</v>
      </c>
      <c r="L875" s="30" t="s">
        <v>1741</v>
      </c>
      <c r="M875" s="30">
        <v>0.38</v>
      </c>
      <c r="N875" s="30" t="s">
        <v>8</v>
      </c>
      <c r="O875" s="30" t="s">
        <v>28</v>
      </c>
      <c r="P875" s="30" t="s">
        <v>189</v>
      </c>
      <c r="Q875" s="30" t="s">
        <v>1740</v>
      </c>
      <c r="R875" s="30">
        <v>52501</v>
      </c>
      <c r="S875" s="32">
        <v>42083</v>
      </c>
      <c r="T875" s="32">
        <v>42084</v>
      </c>
      <c r="U875" s="53">
        <v>32.86</v>
      </c>
      <c r="V875" s="30">
        <v>2</v>
      </c>
      <c r="W875" s="30">
        <v>101.06</v>
      </c>
      <c r="X875" s="30">
        <v>88475</v>
      </c>
      <c r="Y875" s="30" t="s">
        <v>3216</v>
      </c>
      <c r="Z875" s="30">
        <v>330.28325226257471</v>
      </c>
    </row>
    <row r="876" spans="1:26" x14ac:dyDescent="0.2">
      <c r="A876" s="30">
        <v>1679</v>
      </c>
      <c r="B876" s="30" t="s">
        <v>1742</v>
      </c>
      <c r="C876" s="30" t="s">
        <v>92</v>
      </c>
      <c r="D876" s="30">
        <v>7.0000000000000007E-2</v>
      </c>
      <c r="E876" s="30">
        <v>13.73</v>
      </c>
      <c r="F876" s="30">
        <v>6.85</v>
      </c>
      <c r="G876" s="30" t="s">
        <v>14</v>
      </c>
      <c r="H876" s="30" t="s">
        <v>15</v>
      </c>
      <c r="I876" s="30" t="s">
        <v>4</v>
      </c>
      <c r="J876" s="30" t="s">
        <v>102</v>
      </c>
      <c r="K876" s="30" t="s">
        <v>26</v>
      </c>
      <c r="L876" s="30" t="s">
        <v>1743</v>
      </c>
      <c r="M876" s="30">
        <v>0.54</v>
      </c>
      <c r="N876" s="30" t="s">
        <v>8</v>
      </c>
      <c r="O876" s="30" t="s">
        <v>87</v>
      </c>
      <c r="P876" s="30" t="s">
        <v>293</v>
      </c>
      <c r="Q876" s="30" t="s">
        <v>1744</v>
      </c>
      <c r="R876" s="30">
        <v>45324</v>
      </c>
      <c r="S876" s="32">
        <v>42083</v>
      </c>
      <c r="T876" s="32">
        <v>42084</v>
      </c>
      <c r="U876" s="53">
        <v>-22.72</v>
      </c>
      <c r="V876" s="30">
        <v>21</v>
      </c>
      <c r="W876" s="30">
        <v>276.64</v>
      </c>
      <c r="X876" s="30">
        <v>86646</v>
      </c>
      <c r="Y876" s="30" t="s">
        <v>3218</v>
      </c>
      <c r="Z876" s="30">
        <v>232.46031916270766</v>
      </c>
    </row>
    <row r="877" spans="1:26" x14ac:dyDescent="0.2">
      <c r="A877" s="30">
        <v>2794</v>
      </c>
      <c r="B877" s="30" t="s">
        <v>1745</v>
      </c>
      <c r="C877" s="30" t="s">
        <v>92</v>
      </c>
      <c r="D877" s="30">
        <v>0.06</v>
      </c>
      <c r="E877" s="30">
        <v>2.61</v>
      </c>
      <c r="F877" s="30">
        <v>0.5</v>
      </c>
      <c r="G877" s="30" t="s">
        <v>14</v>
      </c>
      <c r="H877" s="30" t="s">
        <v>70</v>
      </c>
      <c r="I877" s="30" t="s">
        <v>24</v>
      </c>
      <c r="J877" s="30" t="s">
        <v>128</v>
      </c>
      <c r="K877" s="30" t="s">
        <v>49</v>
      </c>
      <c r="L877" s="30" t="s">
        <v>1545</v>
      </c>
      <c r="M877" s="30">
        <v>0.39</v>
      </c>
      <c r="N877" s="30" t="s">
        <v>8</v>
      </c>
      <c r="O877" s="30" t="s">
        <v>28</v>
      </c>
      <c r="P877" s="30" t="s">
        <v>189</v>
      </c>
      <c r="Q877" s="30" t="s">
        <v>1746</v>
      </c>
      <c r="R877" s="30">
        <v>50158</v>
      </c>
      <c r="S877" s="32">
        <v>42083</v>
      </c>
      <c r="T877" s="32">
        <v>42085</v>
      </c>
      <c r="U877" s="53">
        <v>3.5949</v>
      </c>
      <c r="V877" s="30">
        <v>2</v>
      </c>
      <c r="W877" s="30">
        <v>5.21</v>
      </c>
      <c r="X877" s="30">
        <v>87554</v>
      </c>
      <c r="Y877" s="30" t="s">
        <v>3216</v>
      </c>
      <c r="Z877" s="30">
        <v>-40.076750224969828</v>
      </c>
    </row>
    <row r="878" spans="1:26" x14ac:dyDescent="0.2">
      <c r="A878" s="30">
        <v>3360</v>
      </c>
      <c r="B878" s="30" t="s">
        <v>1747</v>
      </c>
      <c r="C878" s="30" t="s">
        <v>46</v>
      </c>
      <c r="D878" s="30">
        <v>0.02</v>
      </c>
      <c r="E878" s="30">
        <v>9.11</v>
      </c>
      <c r="F878" s="30">
        <v>2.15</v>
      </c>
      <c r="G878" s="30" t="s">
        <v>14</v>
      </c>
      <c r="H878" s="30" t="s">
        <v>47</v>
      </c>
      <c r="I878" s="30" t="s">
        <v>24</v>
      </c>
      <c r="J878" s="30" t="s">
        <v>64</v>
      </c>
      <c r="K878" s="30" t="s">
        <v>26</v>
      </c>
      <c r="L878" s="30" t="s">
        <v>65</v>
      </c>
      <c r="M878" s="30">
        <v>0.4</v>
      </c>
      <c r="N878" s="30" t="s">
        <v>8</v>
      </c>
      <c r="O878" s="30" t="s">
        <v>28</v>
      </c>
      <c r="P878" s="30" t="s">
        <v>333</v>
      </c>
      <c r="Q878" s="30" t="s">
        <v>1748</v>
      </c>
      <c r="R878" s="30">
        <v>53214</v>
      </c>
      <c r="S878" s="32">
        <v>42083</v>
      </c>
      <c r="T878" s="32">
        <v>42085</v>
      </c>
      <c r="U878" s="53">
        <v>18.41</v>
      </c>
      <c r="V878" s="30">
        <v>3</v>
      </c>
      <c r="W878" s="30">
        <v>27.37</v>
      </c>
      <c r="X878" s="30">
        <v>91435</v>
      </c>
      <c r="Y878" s="30" t="s">
        <v>3216</v>
      </c>
      <c r="Z878" s="30">
        <v>294.51545939474431</v>
      </c>
    </row>
    <row r="879" spans="1:26" x14ac:dyDescent="0.2">
      <c r="A879" s="30">
        <v>3361</v>
      </c>
      <c r="B879" s="30" t="s">
        <v>786</v>
      </c>
      <c r="C879" s="30" t="s">
        <v>46</v>
      </c>
      <c r="D879" s="30">
        <v>0.06</v>
      </c>
      <c r="E879" s="30">
        <v>12.64</v>
      </c>
      <c r="F879" s="30">
        <v>4.9800000000000004</v>
      </c>
      <c r="G879" s="30" t="s">
        <v>14</v>
      </c>
      <c r="H879" s="30" t="s">
        <v>47</v>
      </c>
      <c r="I879" s="30" t="s">
        <v>4</v>
      </c>
      <c r="J879" s="30" t="s">
        <v>102</v>
      </c>
      <c r="K879" s="30" t="s">
        <v>18</v>
      </c>
      <c r="L879" s="30" t="s">
        <v>1749</v>
      </c>
      <c r="M879" s="30">
        <v>0.48</v>
      </c>
      <c r="N879" s="30" t="s">
        <v>8</v>
      </c>
      <c r="O879" s="30" t="s">
        <v>28</v>
      </c>
      <c r="P879" s="30" t="s">
        <v>333</v>
      </c>
      <c r="Q879" s="30" t="s">
        <v>788</v>
      </c>
      <c r="R879" s="30">
        <v>53095</v>
      </c>
      <c r="S879" s="32">
        <v>42083</v>
      </c>
      <c r="T879" s="32">
        <v>42085</v>
      </c>
      <c r="U879" s="53">
        <v>65.63</v>
      </c>
      <c r="V879" s="30">
        <v>8</v>
      </c>
      <c r="W879" s="30">
        <v>98.16</v>
      </c>
      <c r="X879" s="30">
        <v>91435</v>
      </c>
      <c r="Y879" s="30" t="s">
        <v>3216</v>
      </c>
      <c r="Z879" s="30">
        <v>472.21056327420217</v>
      </c>
    </row>
    <row r="880" spans="1:26" x14ac:dyDescent="0.2">
      <c r="A880" s="30">
        <v>691</v>
      </c>
      <c r="B880" s="30" t="s">
        <v>1750</v>
      </c>
      <c r="C880" s="30" t="s">
        <v>13</v>
      </c>
      <c r="D880" s="30">
        <v>0.09</v>
      </c>
      <c r="E880" s="30">
        <v>6.48</v>
      </c>
      <c r="F880" s="30">
        <v>6.35</v>
      </c>
      <c r="G880" s="30" t="s">
        <v>14</v>
      </c>
      <c r="H880" s="30" t="s">
        <v>47</v>
      </c>
      <c r="I880" s="30" t="s">
        <v>24</v>
      </c>
      <c r="J880" s="30" t="s">
        <v>64</v>
      </c>
      <c r="K880" s="30" t="s">
        <v>49</v>
      </c>
      <c r="L880" s="30" t="s">
        <v>1751</v>
      </c>
      <c r="M880" s="30">
        <v>0.37</v>
      </c>
      <c r="N880" s="30" t="s">
        <v>8</v>
      </c>
      <c r="O880" s="30" t="s">
        <v>35</v>
      </c>
      <c r="P880" s="30" t="s">
        <v>42</v>
      </c>
      <c r="Q880" s="30" t="s">
        <v>1752</v>
      </c>
      <c r="R880" s="30">
        <v>98408</v>
      </c>
      <c r="S880" s="32">
        <v>42084</v>
      </c>
      <c r="T880" s="32">
        <v>42085</v>
      </c>
      <c r="U880" s="53">
        <v>-88.6</v>
      </c>
      <c r="V880" s="30">
        <v>8</v>
      </c>
      <c r="W880" s="30">
        <v>49.81</v>
      </c>
      <c r="X880" s="30">
        <v>89915</v>
      </c>
      <c r="Y880" s="30" t="s">
        <v>3217</v>
      </c>
      <c r="Z880" s="30">
        <v>18.067551701210657</v>
      </c>
    </row>
    <row r="881" spans="1:26" x14ac:dyDescent="0.2">
      <c r="A881" s="30">
        <v>1471</v>
      </c>
      <c r="B881" s="30" t="s">
        <v>1753</v>
      </c>
      <c r="C881" s="30" t="s">
        <v>13</v>
      </c>
      <c r="D881" s="30">
        <v>0.03</v>
      </c>
      <c r="E881" s="30">
        <v>420.98</v>
      </c>
      <c r="F881" s="30">
        <v>19.989999999999998</v>
      </c>
      <c r="G881" s="30" t="s">
        <v>14</v>
      </c>
      <c r="H881" s="30" t="s">
        <v>47</v>
      </c>
      <c r="I881" s="30" t="s">
        <v>24</v>
      </c>
      <c r="J881" s="30" t="s">
        <v>48</v>
      </c>
      <c r="K881" s="30" t="s">
        <v>49</v>
      </c>
      <c r="L881" s="30" t="s">
        <v>843</v>
      </c>
      <c r="M881" s="30">
        <v>0.35</v>
      </c>
      <c r="N881" s="30" t="s">
        <v>8</v>
      </c>
      <c r="O881" s="30" t="s">
        <v>87</v>
      </c>
      <c r="P881" s="30" t="s">
        <v>293</v>
      </c>
      <c r="Q881" s="30" t="s">
        <v>1114</v>
      </c>
      <c r="R881" s="30">
        <v>43081</v>
      </c>
      <c r="S881" s="32">
        <v>42084</v>
      </c>
      <c r="T881" s="32">
        <v>42085</v>
      </c>
      <c r="U881" s="53">
        <v>3043.0311000000002</v>
      </c>
      <c r="V881" s="30">
        <v>10</v>
      </c>
      <c r="W881" s="30">
        <v>4410.1899999999996</v>
      </c>
      <c r="X881" s="30">
        <v>87077</v>
      </c>
      <c r="Y881" s="30" t="s">
        <v>3218</v>
      </c>
      <c r="Z881" s="30">
        <v>4923.6669609428163</v>
      </c>
    </row>
    <row r="882" spans="1:26" x14ac:dyDescent="0.2">
      <c r="A882" s="30">
        <v>2601</v>
      </c>
      <c r="B882" s="30" t="s">
        <v>1754</v>
      </c>
      <c r="C882" s="30" t="s">
        <v>23</v>
      </c>
      <c r="D882" s="30">
        <v>0.05</v>
      </c>
      <c r="E882" s="30">
        <v>5.74</v>
      </c>
      <c r="F882" s="30">
        <v>5.3</v>
      </c>
      <c r="G882" s="30" t="s">
        <v>14</v>
      </c>
      <c r="H882" s="30" t="s">
        <v>70</v>
      </c>
      <c r="I882" s="30" t="s">
        <v>24</v>
      </c>
      <c r="J882" s="30" t="s">
        <v>544</v>
      </c>
      <c r="K882" s="30" t="s">
        <v>18</v>
      </c>
      <c r="L882" s="30" t="s">
        <v>1755</v>
      </c>
      <c r="M882" s="30">
        <v>0.55000000000000004</v>
      </c>
      <c r="N882" s="30" t="s">
        <v>8</v>
      </c>
      <c r="O882" s="30" t="s">
        <v>87</v>
      </c>
      <c r="P882" s="30" t="s">
        <v>1332</v>
      </c>
      <c r="Q882" s="30" t="s">
        <v>1756</v>
      </c>
      <c r="R882" s="30">
        <v>3054</v>
      </c>
      <c r="S882" s="32">
        <v>42084</v>
      </c>
      <c r="T882" s="32">
        <v>42089</v>
      </c>
      <c r="U882" s="53">
        <v>-50.75</v>
      </c>
      <c r="V882" s="30">
        <v>7</v>
      </c>
      <c r="W882" s="30">
        <v>42.02</v>
      </c>
      <c r="X882" s="30">
        <v>87382</v>
      </c>
      <c r="Y882" s="30" t="s">
        <v>3218</v>
      </c>
      <c r="Z882" s="30">
        <v>253.35138349631379</v>
      </c>
    </row>
    <row r="883" spans="1:26" x14ac:dyDescent="0.2">
      <c r="A883" s="30">
        <v>3275</v>
      </c>
      <c r="B883" s="30" t="s">
        <v>38</v>
      </c>
      <c r="C883" s="30" t="s">
        <v>23</v>
      </c>
      <c r="D883" s="30">
        <v>0.02</v>
      </c>
      <c r="E883" s="30">
        <v>13.48</v>
      </c>
      <c r="F883" s="30">
        <v>4.51</v>
      </c>
      <c r="G883" s="30" t="s">
        <v>14</v>
      </c>
      <c r="H883" s="30" t="s">
        <v>47</v>
      </c>
      <c r="I883" s="30" t="s">
        <v>24</v>
      </c>
      <c r="J883" s="30" t="s">
        <v>54</v>
      </c>
      <c r="K883" s="30" t="s">
        <v>49</v>
      </c>
      <c r="L883" s="30" t="s">
        <v>1757</v>
      </c>
      <c r="M883" s="30">
        <v>0.59</v>
      </c>
      <c r="N883" s="30" t="s">
        <v>8</v>
      </c>
      <c r="O883" s="30" t="s">
        <v>35</v>
      </c>
      <c r="P883" s="30" t="s">
        <v>42</v>
      </c>
      <c r="Q883" s="30" t="s">
        <v>43</v>
      </c>
      <c r="R883" s="30">
        <v>98273</v>
      </c>
      <c r="S883" s="32">
        <v>42084</v>
      </c>
      <c r="T883" s="32">
        <v>42086</v>
      </c>
      <c r="U883" s="53">
        <v>34.520000000000003</v>
      </c>
      <c r="V883" s="30">
        <v>9</v>
      </c>
      <c r="W883" s="30">
        <v>127.12</v>
      </c>
      <c r="X883" s="30">
        <v>86233</v>
      </c>
      <c r="Y883" s="30" t="s">
        <v>3217</v>
      </c>
      <c r="Z883" s="30">
        <v>426.59739221011557</v>
      </c>
    </row>
    <row r="884" spans="1:26" x14ac:dyDescent="0.2">
      <c r="A884" s="30">
        <v>247</v>
      </c>
      <c r="B884" s="30" t="s">
        <v>1311</v>
      </c>
      <c r="C884" s="30" t="s">
        <v>92</v>
      </c>
      <c r="D884" s="30">
        <v>0.09</v>
      </c>
      <c r="E884" s="30">
        <v>2.88</v>
      </c>
      <c r="F884" s="30">
        <v>0.99</v>
      </c>
      <c r="G884" s="30" t="s">
        <v>14</v>
      </c>
      <c r="H884" s="30" t="s">
        <v>70</v>
      </c>
      <c r="I884" s="30" t="s">
        <v>24</v>
      </c>
      <c r="J884" s="30" t="s">
        <v>128</v>
      </c>
      <c r="K884" s="30" t="s">
        <v>49</v>
      </c>
      <c r="L884" s="30" t="s">
        <v>198</v>
      </c>
      <c r="M884" s="30">
        <v>0.36</v>
      </c>
      <c r="N884" s="30" t="s">
        <v>8</v>
      </c>
      <c r="O884" s="30" t="s">
        <v>9</v>
      </c>
      <c r="P884" s="30" t="s">
        <v>376</v>
      </c>
      <c r="Q884" s="30" t="s">
        <v>1312</v>
      </c>
      <c r="R884" s="30">
        <v>37804</v>
      </c>
      <c r="S884" s="32">
        <v>42084</v>
      </c>
      <c r="T884" s="32">
        <v>42086</v>
      </c>
      <c r="U884" s="53">
        <v>-145.08199999999999</v>
      </c>
      <c r="V884" s="30">
        <v>10</v>
      </c>
      <c r="W884" s="30">
        <v>28.73</v>
      </c>
      <c r="X884" s="30">
        <v>89140</v>
      </c>
      <c r="Y884" s="30" t="s">
        <v>3215</v>
      </c>
      <c r="Z884" s="30">
        <v>-222.6971668048684</v>
      </c>
    </row>
    <row r="885" spans="1:26" x14ac:dyDescent="0.2">
      <c r="A885" s="30">
        <v>1185</v>
      </c>
      <c r="B885" s="30" t="s">
        <v>1758</v>
      </c>
      <c r="C885" s="30" t="s">
        <v>92</v>
      </c>
      <c r="D885" s="30">
        <v>0</v>
      </c>
      <c r="E885" s="30">
        <v>3174.835</v>
      </c>
      <c r="F885" s="30">
        <v>24.49</v>
      </c>
      <c r="G885" s="30" t="s">
        <v>14</v>
      </c>
      <c r="H885" s="30" t="s">
        <v>15</v>
      </c>
      <c r="I885" s="30" t="s">
        <v>16</v>
      </c>
      <c r="J885" s="30" t="s">
        <v>32</v>
      </c>
      <c r="K885" s="30" t="s">
        <v>40</v>
      </c>
      <c r="L885" s="30" t="s">
        <v>290</v>
      </c>
      <c r="M885" s="30">
        <v>0.39</v>
      </c>
      <c r="N885" s="30" t="s">
        <v>8</v>
      </c>
      <c r="O885" s="30" t="s">
        <v>9</v>
      </c>
      <c r="P885" s="30" t="s">
        <v>140</v>
      </c>
      <c r="Q885" s="30" t="s">
        <v>334</v>
      </c>
      <c r="R885" s="30">
        <v>35756</v>
      </c>
      <c r="S885" s="32">
        <v>42084</v>
      </c>
      <c r="T885" s="32">
        <v>42085</v>
      </c>
      <c r="U885" s="53">
        <v>4.1100000000000003</v>
      </c>
      <c r="V885" s="30">
        <v>3</v>
      </c>
      <c r="W885" s="30">
        <v>20552.55</v>
      </c>
      <c r="X885" s="30">
        <v>85938</v>
      </c>
      <c r="Y885" s="30" t="s">
        <v>3215</v>
      </c>
      <c r="Z885" s="30">
        <v>21878.448370430986</v>
      </c>
    </row>
    <row r="886" spans="1:26" x14ac:dyDescent="0.2">
      <c r="A886" s="30">
        <v>3258</v>
      </c>
      <c r="B886" s="30" t="s">
        <v>1759</v>
      </c>
      <c r="C886" s="30" t="s">
        <v>46</v>
      </c>
      <c r="D886" s="30">
        <v>0.02</v>
      </c>
      <c r="E886" s="30">
        <v>55.94</v>
      </c>
      <c r="F886" s="30">
        <v>6.55</v>
      </c>
      <c r="G886" s="30" t="s">
        <v>14</v>
      </c>
      <c r="H886" s="30" t="s">
        <v>15</v>
      </c>
      <c r="I886" s="30" t="s">
        <v>16</v>
      </c>
      <c r="J886" s="30" t="s">
        <v>17</v>
      </c>
      <c r="K886" s="30" t="s">
        <v>49</v>
      </c>
      <c r="L886" s="30" t="s">
        <v>1760</v>
      </c>
      <c r="M886" s="30">
        <v>0.68</v>
      </c>
      <c r="N886" s="30" t="s">
        <v>8</v>
      </c>
      <c r="O886" s="30" t="s">
        <v>35</v>
      </c>
      <c r="P886" s="30" t="s">
        <v>42</v>
      </c>
      <c r="Q886" s="30" t="s">
        <v>1761</v>
      </c>
      <c r="R886" s="30">
        <v>98037</v>
      </c>
      <c r="S886" s="32">
        <v>42084</v>
      </c>
      <c r="T886" s="32">
        <v>42086</v>
      </c>
      <c r="U886" s="53">
        <v>401.85</v>
      </c>
      <c r="V886" s="30">
        <v>11</v>
      </c>
      <c r="W886" s="30">
        <v>646.88</v>
      </c>
      <c r="X886" s="30">
        <v>88824</v>
      </c>
      <c r="Y886" s="30" t="s">
        <v>3217</v>
      </c>
      <c r="Z886" s="30">
        <v>1128.8642383611514</v>
      </c>
    </row>
    <row r="887" spans="1:26" x14ac:dyDescent="0.2">
      <c r="A887" s="30">
        <v>87</v>
      </c>
      <c r="B887" s="30" t="s">
        <v>1762</v>
      </c>
      <c r="C887" s="30" t="s">
        <v>13</v>
      </c>
      <c r="D887" s="30">
        <v>0.09</v>
      </c>
      <c r="E887" s="30">
        <v>4.91</v>
      </c>
      <c r="F887" s="30">
        <v>0.5</v>
      </c>
      <c r="G887" s="30" t="s">
        <v>14</v>
      </c>
      <c r="H887" s="30" t="s">
        <v>70</v>
      </c>
      <c r="I887" s="30" t="s">
        <v>24</v>
      </c>
      <c r="J887" s="30" t="s">
        <v>128</v>
      </c>
      <c r="K887" s="30" t="s">
        <v>49</v>
      </c>
      <c r="L887" s="30" t="s">
        <v>949</v>
      </c>
      <c r="M887" s="30">
        <v>0.36</v>
      </c>
      <c r="N887" s="30" t="s">
        <v>8</v>
      </c>
      <c r="O887" s="30" t="s">
        <v>35</v>
      </c>
      <c r="P887" s="30" t="s">
        <v>66</v>
      </c>
      <c r="Q887" s="30" t="s">
        <v>1763</v>
      </c>
      <c r="R887" s="30">
        <v>95687</v>
      </c>
      <c r="S887" s="32">
        <v>42085</v>
      </c>
      <c r="T887" s="32">
        <v>42086</v>
      </c>
      <c r="U887" s="53">
        <v>28.855799999999999</v>
      </c>
      <c r="V887" s="30">
        <v>9</v>
      </c>
      <c r="W887" s="30">
        <v>41.82</v>
      </c>
      <c r="X887" s="30">
        <v>90597</v>
      </c>
      <c r="Y887" s="30" t="s">
        <v>3217</v>
      </c>
      <c r="Z887" s="30">
        <v>-67.014897954353501</v>
      </c>
    </row>
    <row r="888" spans="1:26" x14ac:dyDescent="0.2">
      <c r="A888" s="30">
        <v>87</v>
      </c>
      <c r="B888" s="30" t="s">
        <v>1762</v>
      </c>
      <c r="C888" s="30" t="s">
        <v>13</v>
      </c>
      <c r="D888" s="30">
        <v>0.01</v>
      </c>
      <c r="E888" s="30">
        <v>296.18</v>
      </c>
      <c r="F888" s="30">
        <v>54.12</v>
      </c>
      <c r="G888" s="30" t="s">
        <v>2</v>
      </c>
      <c r="H888" s="30" t="s">
        <v>70</v>
      </c>
      <c r="I888" s="30" t="s">
        <v>4</v>
      </c>
      <c r="J888" s="30" t="s">
        <v>5</v>
      </c>
      <c r="K888" s="30" t="s">
        <v>6</v>
      </c>
      <c r="L888" s="30" t="s">
        <v>1055</v>
      </c>
      <c r="M888" s="30">
        <v>0.76</v>
      </c>
      <c r="N888" s="30" t="s">
        <v>8</v>
      </c>
      <c r="O888" s="30" t="s">
        <v>35</v>
      </c>
      <c r="P888" s="30" t="s">
        <v>66</v>
      </c>
      <c r="Q888" s="30" t="s">
        <v>1763</v>
      </c>
      <c r="R888" s="30">
        <v>95687</v>
      </c>
      <c r="S888" s="32">
        <v>42085</v>
      </c>
      <c r="T888" s="32">
        <v>42088</v>
      </c>
      <c r="U888" s="53">
        <v>173.48</v>
      </c>
      <c r="V888" s="30">
        <v>9</v>
      </c>
      <c r="W888" s="30">
        <v>2875.72</v>
      </c>
      <c r="X888" s="30">
        <v>90597</v>
      </c>
      <c r="Y888" s="30" t="s">
        <v>3217</v>
      </c>
      <c r="Z888" s="30">
        <v>3057.4787885694423</v>
      </c>
    </row>
    <row r="889" spans="1:26" x14ac:dyDescent="0.2">
      <c r="A889" s="30">
        <v>2014</v>
      </c>
      <c r="B889" s="30" t="s">
        <v>1764</v>
      </c>
      <c r="C889" s="30" t="s">
        <v>13</v>
      </c>
      <c r="D889" s="30">
        <v>7.0000000000000007E-2</v>
      </c>
      <c r="E889" s="30">
        <v>39.479999999999997</v>
      </c>
      <c r="F889" s="30">
        <v>1.99</v>
      </c>
      <c r="G889" s="30" t="s">
        <v>14</v>
      </c>
      <c r="H889" s="30" t="s">
        <v>47</v>
      </c>
      <c r="I889" s="30" t="s">
        <v>16</v>
      </c>
      <c r="J889" s="30" t="s">
        <v>17</v>
      </c>
      <c r="K889" s="30" t="s">
        <v>18</v>
      </c>
      <c r="L889" s="30" t="s">
        <v>1233</v>
      </c>
      <c r="M889" s="30">
        <v>0.54</v>
      </c>
      <c r="N889" s="30" t="s">
        <v>8</v>
      </c>
      <c r="O889" s="30" t="s">
        <v>28</v>
      </c>
      <c r="P889" s="30" t="s">
        <v>189</v>
      </c>
      <c r="Q889" s="30" t="s">
        <v>1765</v>
      </c>
      <c r="R889" s="30">
        <v>51503</v>
      </c>
      <c r="S889" s="32">
        <v>42085</v>
      </c>
      <c r="T889" s="32">
        <v>42087</v>
      </c>
      <c r="U889" s="53">
        <v>88.72</v>
      </c>
      <c r="V889" s="30">
        <v>4</v>
      </c>
      <c r="W889" s="30">
        <v>151.27000000000001</v>
      </c>
      <c r="X889" s="30">
        <v>88367</v>
      </c>
      <c r="Y889" s="30" t="s">
        <v>3216</v>
      </c>
      <c r="Z889" s="30">
        <v>337.05307807344775</v>
      </c>
    </row>
    <row r="890" spans="1:26" x14ac:dyDescent="0.2">
      <c r="A890" s="30">
        <v>2014</v>
      </c>
      <c r="B890" s="30" t="s">
        <v>1764</v>
      </c>
      <c r="C890" s="30" t="s">
        <v>13</v>
      </c>
      <c r="D890" s="30">
        <v>0</v>
      </c>
      <c r="E890" s="30">
        <v>4.91</v>
      </c>
      <c r="F890" s="30">
        <v>0.5</v>
      </c>
      <c r="G890" s="30" t="s">
        <v>14</v>
      </c>
      <c r="H890" s="30" t="s">
        <v>47</v>
      </c>
      <c r="I890" s="30" t="s">
        <v>24</v>
      </c>
      <c r="J890" s="30" t="s">
        <v>128</v>
      </c>
      <c r="K890" s="30" t="s">
        <v>49</v>
      </c>
      <c r="L890" s="30" t="s">
        <v>949</v>
      </c>
      <c r="M890" s="30">
        <v>0.36</v>
      </c>
      <c r="N890" s="30" t="s">
        <v>8</v>
      </c>
      <c r="O890" s="30" t="s">
        <v>28</v>
      </c>
      <c r="P890" s="30" t="s">
        <v>189</v>
      </c>
      <c r="Q890" s="30" t="s">
        <v>1765</v>
      </c>
      <c r="R890" s="30">
        <v>51503</v>
      </c>
      <c r="S890" s="32">
        <v>42085</v>
      </c>
      <c r="T890" s="32">
        <v>42087</v>
      </c>
      <c r="U890" s="53">
        <v>7.2519</v>
      </c>
      <c r="V890" s="30">
        <v>2</v>
      </c>
      <c r="W890" s="30">
        <v>10.51</v>
      </c>
      <c r="X890" s="30">
        <v>88367</v>
      </c>
      <c r="Y890" s="30" t="s">
        <v>3216</v>
      </c>
      <c r="Z890" s="30">
        <v>0.77677148132643126</v>
      </c>
    </row>
    <row r="891" spans="1:26" x14ac:dyDescent="0.2">
      <c r="A891" s="30">
        <v>949</v>
      </c>
      <c r="B891" s="30" t="s">
        <v>75</v>
      </c>
      <c r="C891" s="30" t="s">
        <v>23</v>
      </c>
      <c r="D891" s="30">
        <v>0.02</v>
      </c>
      <c r="E891" s="30">
        <v>48.04</v>
      </c>
      <c r="F891" s="30">
        <v>5.09</v>
      </c>
      <c r="G891" s="30" t="s">
        <v>14</v>
      </c>
      <c r="H891" s="30" t="s">
        <v>15</v>
      </c>
      <c r="I891" s="30" t="s">
        <v>24</v>
      </c>
      <c r="J891" s="30" t="s">
        <v>64</v>
      </c>
      <c r="K891" s="30" t="s">
        <v>49</v>
      </c>
      <c r="L891" s="30" t="s">
        <v>438</v>
      </c>
      <c r="M891" s="30">
        <v>0.37</v>
      </c>
      <c r="N891" s="30" t="s">
        <v>8</v>
      </c>
      <c r="O891" s="30" t="s">
        <v>35</v>
      </c>
      <c r="P891" s="30" t="s">
        <v>66</v>
      </c>
      <c r="Q891" s="30" t="s">
        <v>76</v>
      </c>
      <c r="R891" s="30">
        <v>90049</v>
      </c>
      <c r="S891" s="32">
        <v>42085</v>
      </c>
      <c r="T891" s="32">
        <v>42089</v>
      </c>
      <c r="U891" s="53">
        <v>373.67</v>
      </c>
      <c r="V891" s="30">
        <v>18</v>
      </c>
      <c r="W891" s="30">
        <v>881.32</v>
      </c>
      <c r="X891" s="30">
        <v>8257</v>
      </c>
      <c r="Y891" s="30" t="s">
        <v>3217</v>
      </c>
      <c r="Z891" s="30">
        <v>655.97377703213169</v>
      </c>
    </row>
    <row r="892" spans="1:26" x14ac:dyDescent="0.2">
      <c r="A892" s="30">
        <v>950</v>
      </c>
      <c r="B892" s="30" t="s">
        <v>58</v>
      </c>
      <c r="C892" s="30" t="s">
        <v>23</v>
      </c>
      <c r="D892" s="30">
        <v>0.05</v>
      </c>
      <c r="E892" s="30">
        <v>1500.97</v>
      </c>
      <c r="F892" s="30">
        <v>29.7</v>
      </c>
      <c r="G892" s="30" t="s">
        <v>2</v>
      </c>
      <c r="H892" s="30" t="s">
        <v>15</v>
      </c>
      <c r="I892" s="30" t="s">
        <v>16</v>
      </c>
      <c r="J892" s="30" t="s">
        <v>32</v>
      </c>
      <c r="K892" s="30" t="s">
        <v>33</v>
      </c>
      <c r="L892" s="30" t="s">
        <v>1766</v>
      </c>
      <c r="M892" s="30">
        <v>0.56999999999999995</v>
      </c>
      <c r="N892" s="30" t="s">
        <v>8</v>
      </c>
      <c r="O892" s="30" t="s">
        <v>28</v>
      </c>
      <c r="P892" s="30" t="s">
        <v>60</v>
      </c>
      <c r="Q892" s="30" t="s">
        <v>61</v>
      </c>
      <c r="R892" s="30">
        <v>55372</v>
      </c>
      <c r="S892" s="32">
        <v>42085</v>
      </c>
      <c r="T892" s="32">
        <v>42085</v>
      </c>
      <c r="U892" s="53">
        <v>-2561.3235</v>
      </c>
      <c r="V892" s="30">
        <v>1</v>
      </c>
      <c r="W892" s="30">
        <v>1497.22</v>
      </c>
      <c r="X892" s="30">
        <v>89084</v>
      </c>
      <c r="Y892" s="30" t="s">
        <v>3216</v>
      </c>
      <c r="Z892" s="30">
        <v>3225.7980364202863</v>
      </c>
    </row>
    <row r="893" spans="1:26" x14ac:dyDescent="0.2">
      <c r="A893" s="30">
        <v>950</v>
      </c>
      <c r="B893" s="30" t="s">
        <v>58</v>
      </c>
      <c r="C893" s="30" t="s">
        <v>23</v>
      </c>
      <c r="D893" s="30">
        <v>0.02</v>
      </c>
      <c r="E893" s="30">
        <v>48.04</v>
      </c>
      <c r="F893" s="30">
        <v>5.09</v>
      </c>
      <c r="G893" s="30" t="s">
        <v>14</v>
      </c>
      <c r="H893" s="30" t="s">
        <v>15</v>
      </c>
      <c r="I893" s="30" t="s">
        <v>24</v>
      </c>
      <c r="J893" s="30" t="s">
        <v>64</v>
      </c>
      <c r="K893" s="30" t="s">
        <v>49</v>
      </c>
      <c r="L893" s="30" t="s">
        <v>438</v>
      </c>
      <c r="M893" s="30">
        <v>0.37</v>
      </c>
      <c r="N893" s="30" t="s">
        <v>8</v>
      </c>
      <c r="O893" s="30" t="s">
        <v>28</v>
      </c>
      <c r="P893" s="30" t="s">
        <v>60</v>
      </c>
      <c r="Q893" s="30" t="s">
        <v>61</v>
      </c>
      <c r="R893" s="30">
        <v>55372</v>
      </c>
      <c r="S893" s="32">
        <v>42085</v>
      </c>
      <c r="T893" s="32">
        <v>42089</v>
      </c>
      <c r="U893" s="53">
        <v>168.91890000000001</v>
      </c>
      <c r="V893" s="30">
        <v>5</v>
      </c>
      <c r="W893" s="30">
        <v>244.81</v>
      </c>
      <c r="X893" s="30">
        <v>89084</v>
      </c>
      <c r="Y893" s="30" t="s">
        <v>3216</v>
      </c>
      <c r="Z893" s="30">
        <v>446.30338394604809</v>
      </c>
    </row>
    <row r="894" spans="1:26" x14ac:dyDescent="0.2">
      <c r="A894" s="30">
        <v>950</v>
      </c>
      <c r="B894" s="30" t="s">
        <v>58</v>
      </c>
      <c r="C894" s="30" t="s">
        <v>23</v>
      </c>
      <c r="D894" s="30">
        <v>0.03</v>
      </c>
      <c r="E894" s="30">
        <v>4.28</v>
      </c>
      <c r="F894" s="30">
        <v>1.6</v>
      </c>
      <c r="G894" s="30" t="s">
        <v>14</v>
      </c>
      <c r="H894" s="30" t="s">
        <v>15</v>
      </c>
      <c r="I894" s="30" t="s">
        <v>24</v>
      </c>
      <c r="J894" s="30" t="s">
        <v>25</v>
      </c>
      <c r="K894" s="30" t="s">
        <v>26</v>
      </c>
      <c r="L894" s="30" t="s">
        <v>1767</v>
      </c>
      <c r="M894" s="30">
        <v>0.57999999999999996</v>
      </c>
      <c r="N894" s="30" t="s">
        <v>8</v>
      </c>
      <c r="O894" s="30" t="s">
        <v>28</v>
      </c>
      <c r="P894" s="30" t="s">
        <v>60</v>
      </c>
      <c r="Q894" s="30" t="s">
        <v>61</v>
      </c>
      <c r="R894" s="30">
        <v>55372</v>
      </c>
      <c r="S894" s="32">
        <v>42085</v>
      </c>
      <c r="T894" s="32">
        <v>42092</v>
      </c>
      <c r="U894" s="53">
        <v>-6.2</v>
      </c>
      <c r="V894" s="30">
        <v>1</v>
      </c>
      <c r="W894" s="30">
        <v>4.55</v>
      </c>
      <c r="X894" s="30">
        <v>89084</v>
      </c>
      <c r="Y894" s="30" t="s">
        <v>3216</v>
      </c>
      <c r="Z894" s="30">
        <v>201.34826973332375</v>
      </c>
    </row>
    <row r="895" spans="1:26" x14ac:dyDescent="0.2">
      <c r="A895" s="30">
        <v>1938</v>
      </c>
      <c r="B895" s="30" t="s">
        <v>1768</v>
      </c>
      <c r="C895" s="30" t="s">
        <v>92</v>
      </c>
      <c r="D895" s="30">
        <v>0.1</v>
      </c>
      <c r="E895" s="30">
        <v>152.47999999999999</v>
      </c>
      <c r="F895" s="30">
        <v>4</v>
      </c>
      <c r="G895" s="30" t="s">
        <v>63</v>
      </c>
      <c r="H895" s="30" t="s">
        <v>70</v>
      </c>
      <c r="I895" s="30" t="s">
        <v>16</v>
      </c>
      <c r="J895" s="30" t="s">
        <v>17</v>
      </c>
      <c r="K895" s="30" t="s">
        <v>49</v>
      </c>
      <c r="L895" s="30" t="s">
        <v>1769</v>
      </c>
      <c r="M895" s="30">
        <v>0.79</v>
      </c>
      <c r="N895" s="30" t="s">
        <v>8</v>
      </c>
      <c r="O895" s="30" t="s">
        <v>28</v>
      </c>
      <c r="P895" s="30" t="s">
        <v>513</v>
      </c>
      <c r="Q895" s="30" t="s">
        <v>1770</v>
      </c>
      <c r="R895" s="30">
        <v>66801</v>
      </c>
      <c r="S895" s="32">
        <v>42085</v>
      </c>
      <c r="T895" s="32">
        <v>42086</v>
      </c>
      <c r="U895" s="53">
        <v>-521.09</v>
      </c>
      <c r="V895" s="30">
        <v>4</v>
      </c>
      <c r="W895" s="30">
        <v>558.16999999999996</v>
      </c>
      <c r="X895" s="30">
        <v>88870</v>
      </c>
      <c r="Y895" s="30" t="s">
        <v>3216</v>
      </c>
      <c r="Z895" s="30">
        <v>212.76325439112443</v>
      </c>
    </row>
    <row r="896" spans="1:26" x14ac:dyDescent="0.2">
      <c r="A896" s="30">
        <v>1940</v>
      </c>
      <c r="B896" s="30" t="s">
        <v>1771</v>
      </c>
      <c r="C896" s="30" t="s">
        <v>92</v>
      </c>
      <c r="D896" s="30">
        <v>0.08</v>
      </c>
      <c r="E896" s="30">
        <v>6.84</v>
      </c>
      <c r="F896" s="30">
        <v>8.3699999999999992</v>
      </c>
      <c r="G896" s="30" t="s">
        <v>14</v>
      </c>
      <c r="H896" s="30" t="s">
        <v>70</v>
      </c>
      <c r="I896" s="30" t="s">
        <v>24</v>
      </c>
      <c r="J896" s="30" t="s">
        <v>544</v>
      </c>
      <c r="K896" s="30" t="s">
        <v>18</v>
      </c>
      <c r="L896" s="30" t="s">
        <v>712</v>
      </c>
      <c r="M896" s="30">
        <v>0.57999999999999996</v>
      </c>
      <c r="N896" s="30" t="s">
        <v>8</v>
      </c>
      <c r="O896" s="30" t="s">
        <v>35</v>
      </c>
      <c r="P896" s="30" t="s">
        <v>122</v>
      </c>
      <c r="Q896" s="30" t="s">
        <v>123</v>
      </c>
      <c r="R896" s="30">
        <v>84020</v>
      </c>
      <c r="S896" s="32">
        <v>42085</v>
      </c>
      <c r="T896" s="32">
        <v>42087</v>
      </c>
      <c r="U896" s="53">
        <v>-29.49</v>
      </c>
      <c r="V896" s="30">
        <v>1</v>
      </c>
      <c r="W896" s="30">
        <v>8.39</v>
      </c>
      <c r="X896" s="30">
        <v>88870</v>
      </c>
      <c r="Y896" s="30" t="s">
        <v>3217</v>
      </c>
      <c r="Z896" s="30">
        <v>301.52659576105714</v>
      </c>
    </row>
    <row r="897" spans="1:26" x14ac:dyDescent="0.2">
      <c r="A897" s="30">
        <v>959</v>
      </c>
      <c r="B897" s="30" t="s">
        <v>1772</v>
      </c>
      <c r="C897" s="30" t="s">
        <v>46</v>
      </c>
      <c r="D897" s="30">
        <v>0.01</v>
      </c>
      <c r="E897" s="30">
        <v>145.44999999999999</v>
      </c>
      <c r="F897" s="30">
        <v>17.850000000000001</v>
      </c>
      <c r="G897" s="30" t="s">
        <v>2</v>
      </c>
      <c r="H897" s="30" t="s">
        <v>70</v>
      </c>
      <c r="I897" s="30" t="s">
        <v>16</v>
      </c>
      <c r="J897" s="30" t="s">
        <v>32</v>
      </c>
      <c r="K897" s="30" t="s">
        <v>33</v>
      </c>
      <c r="L897" s="30" t="s">
        <v>186</v>
      </c>
      <c r="M897" s="30">
        <v>0.56000000000000005</v>
      </c>
      <c r="N897" s="30" t="s">
        <v>8</v>
      </c>
      <c r="O897" s="30" t="s">
        <v>28</v>
      </c>
      <c r="P897" s="30" t="s">
        <v>163</v>
      </c>
      <c r="Q897" s="30" t="s">
        <v>173</v>
      </c>
      <c r="R897" s="30">
        <v>76028</v>
      </c>
      <c r="S897" s="32">
        <v>42085</v>
      </c>
      <c r="T897" s="32">
        <v>42086</v>
      </c>
      <c r="U897" s="53">
        <v>837.6807</v>
      </c>
      <c r="V897" s="30">
        <v>8</v>
      </c>
      <c r="W897" s="30">
        <v>1214.03</v>
      </c>
      <c r="X897" s="30">
        <v>91581</v>
      </c>
      <c r="Y897" s="30" t="s">
        <v>3216</v>
      </c>
      <c r="Z897" s="30">
        <v>2300.1756864499202</v>
      </c>
    </row>
    <row r="898" spans="1:26" x14ac:dyDescent="0.2">
      <c r="A898" s="30">
        <v>1553</v>
      </c>
      <c r="B898" s="30" t="s">
        <v>1773</v>
      </c>
      <c r="C898" s="30" t="s">
        <v>46</v>
      </c>
      <c r="D898" s="30">
        <v>0.03</v>
      </c>
      <c r="E898" s="30">
        <v>12.28</v>
      </c>
      <c r="F898" s="30">
        <v>6.35</v>
      </c>
      <c r="G898" s="30" t="s">
        <v>14</v>
      </c>
      <c r="H898" s="30" t="s">
        <v>3</v>
      </c>
      <c r="I898" s="30" t="s">
        <v>24</v>
      </c>
      <c r="J898" s="30" t="s">
        <v>64</v>
      </c>
      <c r="K898" s="30" t="s">
        <v>49</v>
      </c>
      <c r="L898" s="30" t="s">
        <v>1709</v>
      </c>
      <c r="M898" s="30">
        <v>0.38</v>
      </c>
      <c r="N898" s="30" t="s">
        <v>8</v>
      </c>
      <c r="O898" s="30" t="s">
        <v>9</v>
      </c>
      <c r="P898" s="30" t="s">
        <v>10</v>
      </c>
      <c r="Q898" s="30" t="s">
        <v>1003</v>
      </c>
      <c r="R898" s="30">
        <v>38701</v>
      </c>
      <c r="S898" s="32">
        <v>42085</v>
      </c>
      <c r="T898" s="32">
        <v>42087</v>
      </c>
      <c r="U898" s="53">
        <v>68.676000000000002</v>
      </c>
      <c r="V898" s="30">
        <v>7</v>
      </c>
      <c r="W898" s="30">
        <v>87.53</v>
      </c>
      <c r="X898" s="30">
        <v>87484</v>
      </c>
      <c r="Y898" s="30" t="s">
        <v>3215</v>
      </c>
      <c r="Z898" s="30">
        <v>409.29877282040417</v>
      </c>
    </row>
    <row r="899" spans="1:26" x14ac:dyDescent="0.2">
      <c r="A899" s="30">
        <v>2561</v>
      </c>
      <c r="B899" s="30" t="s">
        <v>1774</v>
      </c>
      <c r="C899" s="30" t="s">
        <v>46</v>
      </c>
      <c r="D899" s="30">
        <v>0.03</v>
      </c>
      <c r="E899" s="30">
        <v>160.97999999999999</v>
      </c>
      <c r="F899" s="30">
        <v>30</v>
      </c>
      <c r="G899" s="30" t="s">
        <v>2</v>
      </c>
      <c r="H899" s="30" t="s">
        <v>15</v>
      </c>
      <c r="I899" s="30" t="s">
        <v>4</v>
      </c>
      <c r="J899" s="30" t="s">
        <v>85</v>
      </c>
      <c r="K899" s="30" t="s">
        <v>33</v>
      </c>
      <c r="L899" s="30" t="s">
        <v>868</v>
      </c>
      <c r="M899" s="30">
        <v>0.62</v>
      </c>
      <c r="N899" s="30" t="s">
        <v>8</v>
      </c>
      <c r="O899" s="30" t="s">
        <v>87</v>
      </c>
      <c r="P899" s="30" t="s">
        <v>88</v>
      </c>
      <c r="Q899" s="30" t="s">
        <v>1775</v>
      </c>
      <c r="R899" s="30">
        <v>10562</v>
      </c>
      <c r="S899" s="32">
        <v>42085</v>
      </c>
      <c r="T899" s="32">
        <v>42088</v>
      </c>
      <c r="U899" s="53">
        <v>1261.4718</v>
      </c>
      <c r="V899" s="30">
        <v>11</v>
      </c>
      <c r="W899" s="30">
        <v>1828.22</v>
      </c>
      <c r="X899" s="30">
        <v>86465</v>
      </c>
      <c r="Y899" s="30" t="s">
        <v>3218</v>
      </c>
      <c r="Z899" s="30">
        <v>3126.3434466404547</v>
      </c>
    </row>
    <row r="900" spans="1:26" x14ac:dyDescent="0.2">
      <c r="A900" s="30">
        <v>1976</v>
      </c>
      <c r="B900" s="30" t="s">
        <v>353</v>
      </c>
      <c r="C900" s="30" t="s">
        <v>1</v>
      </c>
      <c r="D900" s="30">
        <v>0.06</v>
      </c>
      <c r="E900" s="30">
        <v>40.99</v>
      </c>
      <c r="F900" s="30">
        <v>17.48</v>
      </c>
      <c r="G900" s="30" t="s">
        <v>14</v>
      </c>
      <c r="H900" s="30" t="s">
        <v>15</v>
      </c>
      <c r="I900" s="30" t="s">
        <v>24</v>
      </c>
      <c r="J900" s="30" t="s">
        <v>64</v>
      </c>
      <c r="K900" s="30" t="s">
        <v>49</v>
      </c>
      <c r="L900" s="30" t="s">
        <v>1374</v>
      </c>
      <c r="M900" s="30">
        <v>0.36</v>
      </c>
      <c r="N900" s="30" t="s">
        <v>8</v>
      </c>
      <c r="O900" s="30" t="s">
        <v>28</v>
      </c>
      <c r="P900" s="30" t="s">
        <v>265</v>
      </c>
      <c r="Q900" s="30" t="s">
        <v>355</v>
      </c>
      <c r="R900" s="30">
        <v>48823</v>
      </c>
      <c r="S900" s="32">
        <v>42086</v>
      </c>
      <c r="T900" s="32">
        <v>42088</v>
      </c>
      <c r="U900" s="53">
        <v>214.23</v>
      </c>
      <c r="V900" s="30">
        <v>14</v>
      </c>
      <c r="W900" s="30">
        <v>585.08000000000004</v>
      </c>
      <c r="X900" s="30">
        <v>89041</v>
      </c>
      <c r="Y900" s="30" t="s">
        <v>3216</v>
      </c>
      <c r="Z900" s="30">
        <v>988.56321683076567</v>
      </c>
    </row>
    <row r="901" spans="1:26" x14ac:dyDescent="0.2">
      <c r="A901" s="30">
        <v>2618</v>
      </c>
      <c r="B901" s="30" t="s">
        <v>583</v>
      </c>
      <c r="C901" s="30" t="s">
        <v>1</v>
      </c>
      <c r="D901" s="30">
        <v>0.1</v>
      </c>
      <c r="E901" s="30">
        <v>20.27</v>
      </c>
      <c r="F901" s="30">
        <v>3.99</v>
      </c>
      <c r="G901" s="30" t="s">
        <v>14</v>
      </c>
      <c r="H901" s="30" t="s">
        <v>70</v>
      </c>
      <c r="I901" s="30" t="s">
        <v>24</v>
      </c>
      <c r="J901" s="30" t="s">
        <v>71</v>
      </c>
      <c r="K901" s="30" t="s">
        <v>49</v>
      </c>
      <c r="L901" s="30" t="s">
        <v>1776</v>
      </c>
      <c r="M901" s="30">
        <v>0.56999999999999995</v>
      </c>
      <c r="N901" s="30" t="s">
        <v>8</v>
      </c>
      <c r="O901" s="30" t="s">
        <v>87</v>
      </c>
      <c r="P901" s="30" t="s">
        <v>88</v>
      </c>
      <c r="Q901" s="30" t="s">
        <v>89</v>
      </c>
      <c r="R901" s="30">
        <v>10004</v>
      </c>
      <c r="S901" s="32">
        <v>42086</v>
      </c>
      <c r="T901" s="32">
        <v>42087</v>
      </c>
      <c r="U901" s="53">
        <v>84.05</v>
      </c>
      <c r="V901" s="30">
        <v>53</v>
      </c>
      <c r="W901" s="30">
        <v>1051.52</v>
      </c>
      <c r="X901" s="30">
        <v>53153</v>
      </c>
      <c r="Y901" s="30" t="s">
        <v>3218</v>
      </c>
      <c r="Z901" s="30">
        <v>594.53218051884551</v>
      </c>
    </row>
    <row r="902" spans="1:26" x14ac:dyDescent="0.2">
      <c r="A902" s="30">
        <v>2620</v>
      </c>
      <c r="B902" s="30" t="s">
        <v>1777</v>
      </c>
      <c r="C902" s="30" t="s">
        <v>1</v>
      </c>
      <c r="D902" s="30">
        <v>0.1</v>
      </c>
      <c r="E902" s="30">
        <v>20.27</v>
      </c>
      <c r="F902" s="30">
        <v>3.99</v>
      </c>
      <c r="G902" s="30" t="s">
        <v>14</v>
      </c>
      <c r="H902" s="30" t="s">
        <v>70</v>
      </c>
      <c r="I902" s="30" t="s">
        <v>24</v>
      </c>
      <c r="J902" s="30" t="s">
        <v>71</v>
      </c>
      <c r="K902" s="30" t="s">
        <v>49</v>
      </c>
      <c r="L902" s="30" t="s">
        <v>1776</v>
      </c>
      <c r="M902" s="30">
        <v>0.56999999999999995</v>
      </c>
      <c r="N902" s="30" t="s">
        <v>8</v>
      </c>
      <c r="O902" s="30" t="s">
        <v>9</v>
      </c>
      <c r="P902" s="30" t="s">
        <v>376</v>
      </c>
      <c r="Q902" s="30" t="s">
        <v>1778</v>
      </c>
      <c r="R902" s="30">
        <v>38134</v>
      </c>
      <c r="S902" s="32">
        <v>42086</v>
      </c>
      <c r="T902" s="32">
        <v>42087</v>
      </c>
      <c r="U902" s="53">
        <v>381.61799999999999</v>
      </c>
      <c r="V902" s="30">
        <v>13</v>
      </c>
      <c r="W902" s="30">
        <v>257.92</v>
      </c>
      <c r="X902" s="30">
        <v>88017</v>
      </c>
      <c r="Y902" s="30" t="s">
        <v>3215</v>
      </c>
      <c r="Z902" s="30">
        <v>899.24946667672077</v>
      </c>
    </row>
    <row r="903" spans="1:26" x14ac:dyDescent="0.2">
      <c r="A903" s="30">
        <v>2618</v>
      </c>
      <c r="B903" s="30" t="s">
        <v>583</v>
      </c>
      <c r="C903" s="30" t="s">
        <v>13</v>
      </c>
      <c r="D903" s="30">
        <v>0.05</v>
      </c>
      <c r="E903" s="30">
        <v>4.84</v>
      </c>
      <c r="F903" s="30">
        <v>0.71</v>
      </c>
      <c r="G903" s="30" t="s">
        <v>63</v>
      </c>
      <c r="H903" s="30" t="s">
        <v>70</v>
      </c>
      <c r="I903" s="30" t="s">
        <v>24</v>
      </c>
      <c r="J903" s="30" t="s">
        <v>25</v>
      </c>
      <c r="K903" s="30" t="s">
        <v>26</v>
      </c>
      <c r="L903" s="30" t="s">
        <v>27</v>
      </c>
      <c r="M903" s="30">
        <v>0.52</v>
      </c>
      <c r="N903" s="30" t="s">
        <v>8</v>
      </c>
      <c r="O903" s="30" t="s">
        <v>87</v>
      </c>
      <c r="P903" s="30" t="s">
        <v>88</v>
      </c>
      <c r="Q903" s="30" t="s">
        <v>89</v>
      </c>
      <c r="R903" s="30">
        <v>10004</v>
      </c>
      <c r="S903" s="32">
        <v>42086</v>
      </c>
      <c r="T903" s="32">
        <v>42086</v>
      </c>
      <c r="U903" s="53">
        <v>29.17</v>
      </c>
      <c r="V903" s="30">
        <v>20</v>
      </c>
      <c r="W903" s="30">
        <v>103.39</v>
      </c>
      <c r="X903" s="30">
        <v>34017</v>
      </c>
      <c r="Y903" s="30" t="s">
        <v>3218</v>
      </c>
      <c r="Z903" s="30">
        <v>16.098879884512201</v>
      </c>
    </row>
    <row r="904" spans="1:26" x14ac:dyDescent="0.2">
      <c r="A904" s="30">
        <v>2618</v>
      </c>
      <c r="B904" s="30" t="s">
        <v>583</v>
      </c>
      <c r="C904" s="30" t="s">
        <v>13</v>
      </c>
      <c r="D904" s="30">
        <v>0.01</v>
      </c>
      <c r="E904" s="30">
        <v>14.98</v>
      </c>
      <c r="F904" s="30">
        <v>7.69</v>
      </c>
      <c r="G904" s="30" t="s">
        <v>14</v>
      </c>
      <c r="H904" s="30" t="s">
        <v>70</v>
      </c>
      <c r="I904" s="30" t="s">
        <v>24</v>
      </c>
      <c r="J904" s="30" t="s">
        <v>54</v>
      </c>
      <c r="K904" s="30" t="s">
        <v>49</v>
      </c>
      <c r="L904" s="30" t="s">
        <v>664</v>
      </c>
      <c r="M904" s="30">
        <v>0.56999999999999995</v>
      </c>
      <c r="N904" s="30" t="s">
        <v>8</v>
      </c>
      <c r="O904" s="30" t="s">
        <v>87</v>
      </c>
      <c r="P904" s="30" t="s">
        <v>88</v>
      </c>
      <c r="Q904" s="30" t="s">
        <v>89</v>
      </c>
      <c r="R904" s="30">
        <v>10004</v>
      </c>
      <c r="S904" s="32">
        <v>42086</v>
      </c>
      <c r="T904" s="32">
        <v>42088</v>
      </c>
      <c r="U904" s="53">
        <v>-48.97</v>
      </c>
      <c r="V904" s="30">
        <v>28</v>
      </c>
      <c r="W904" s="30">
        <v>435.39</v>
      </c>
      <c r="X904" s="30">
        <v>34017</v>
      </c>
      <c r="Y904" s="30" t="s">
        <v>3218</v>
      </c>
      <c r="Z904" s="30">
        <v>310.98317448702983</v>
      </c>
    </row>
    <row r="905" spans="1:26" x14ac:dyDescent="0.2">
      <c r="A905" s="30">
        <v>2619</v>
      </c>
      <c r="B905" s="30" t="s">
        <v>1046</v>
      </c>
      <c r="C905" s="30" t="s">
        <v>13</v>
      </c>
      <c r="D905" s="30">
        <v>0.05</v>
      </c>
      <c r="E905" s="30">
        <v>4.84</v>
      </c>
      <c r="F905" s="30">
        <v>0.71</v>
      </c>
      <c r="G905" s="30" t="s">
        <v>63</v>
      </c>
      <c r="H905" s="30" t="s">
        <v>70</v>
      </c>
      <c r="I905" s="30" t="s">
        <v>24</v>
      </c>
      <c r="J905" s="30" t="s">
        <v>25</v>
      </c>
      <c r="K905" s="30" t="s">
        <v>26</v>
      </c>
      <c r="L905" s="30" t="s">
        <v>27</v>
      </c>
      <c r="M905" s="30">
        <v>0.52</v>
      </c>
      <c r="N905" s="30" t="s">
        <v>8</v>
      </c>
      <c r="O905" s="30" t="s">
        <v>28</v>
      </c>
      <c r="P905" s="30" t="s">
        <v>1047</v>
      </c>
      <c r="Q905" s="30" t="s">
        <v>1048</v>
      </c>
      <c r="R905" s="30">
        <v>57103</v>
      </c>
      <c r="S905" s="32">
        <v>42086</v>
      </c>
      <c r="T905" s="32">
        <v>42086</v>
      </c>
      <c r="U905" s="53">
        <v>17.836500000000001</v>
      </c>
      <c r="V905" s="30">
        <v>5</v>
      </c>
      <c r="W905" s="30">
        <v>25.85</v>
      </c>
      <c r="X905" s="30">
        <v>88014</v>
      </c>
      <c r="Y905" s="30" t="s">
        <v>3216</v>
      </c>
      <c r="Z905" s="30">
        <v>4.4930843598916965</v>
      </c>
    </row>
    <row r="906" spans="1:26" x14ac:dyDescent="0.2">
      <c r="A906" s="30">
        <v>2958</v>
      </c>
      <c r="B906" s="30" t="s">
        <v>1779</v>
      </c>
      <c r="C906" s="30" t="s">
        <v>23</v>
      </c>
      <c r="D906" s="30">
        <v>0.06</v>
      </c>
      <c r="E906" s="30">
        <v>20.99</v>
      </c>
      <c r="F906" s="30">
        <v>0.99</v>
      </c>
      <c r="G906" s="30" t="s">
        <v>14</v>
      </c>
      <c r="H906" s="30" t="s">
        <v>70</v>
      </c>
      <c r="I906" s="30" t="s">
        <v>16</v>
      </c>
      <c r="J906" s="30" t="s">
        <v>111</v>
      </c>
      <c r="K906" s="30" t="s">
        <v>26</v>
      </c>
      <c r="L906" s="30" t="s">
        <v>1780</v>
      </c>
      <c r="M906" s="30">
        <v>0.37</v>
      </c>
      <c r="N906" s="30" t="s">
        <v>8</v>
      </c>
      <c r="O906" s="30" t="s">
        <v>28</v>
      </c>
      <c r="P906" s="30" t="s">
        <v>333</v>
      </c>
      <c r="Q906" s="30" t="s">
        <v>1781</v>
      </c>
      <c r="R906" s="30">
        <v>54956</v>
      </c>
      <c r="S906" s="32">
        <v>42086</v>
      </c>
      <c r="T906" s="32">
        <v>42091</v>
      </c>
      <c r="U906" s="53">
        <v>224.9607</v>
      </c>
      <c r="V906" s="30">
        <v>18</v>
      </c>
      <c r="W906" s="30">
        <v>326.02999999999997</v>
      </c>
      <c r="X906" s="30">
        <v>90265</v>
      </c>
      <c r="Y906" s="30" t="s">
        <v>3216</v>
      </c>
      <c r="Z906" s="30">
        <v>308.12009818797117</v>
      </c>
    </row>
    <row r="907" spans="1:26" x14ac:dyDescent="0.2">
      <c r="A907" s="30">
        <v>1368</v>
      </c>
      <c r="B907" s="30" t="s">
        <v>1782</v>
      </c>
      <c r="C907" s="30" t="s">
        <v>92</v>
      </c>
      <c r="D907" s="30">
        <v>0.09</v>
      </c>
      <c r="E907" s="30">
        <v>4.55</v>
      </c>
      <c r="F907" s="30">
        <v>1.49</v>
      </c>
      <c r="G907" s="30" t="s">
        <v>14</v>
      </c>
      <c r="H907" s="30" t="s">
        <v>15</v>
      </c>
      <c r="I907" s="30" t="s">
        <v>24</v>
      </c>
      <c r="J907" s="30" t="s">
        <v>48</v>
      </c>
      <c r="K907" s="30" t="s">
        <v>49</v>
      </c>
      <c r="L907" s="30" t="s">
        <v>1479</v>
      </c>
      <c r="M907" s="30">
        <v>0.35</v>
      </c>
      <c r="N907" s="30" t="s">
        <v>8</v>
      </c>
      <c r="O907" s="30" t="s">
        <v>28</v>
      </c>
      <c r="P907" s="30" t="s">
        <v>163</v>
      </c>
      <c r="Q907" s="30" t="s">
        <v>1783</v>
      </c>
      <c r="R907" s="30">
        <v>75901</v>
      </c>
      <c r="S907" s="32">
        <v>42086</v>
      </c>
      <c r="T907" s="32">
        <v>42088</v>
      </c>
      <c r="U907" s="53">
        <v>16.898</v>
      </c>
      <c r="V907" s="30">
        <v>6</v>
      </c>
      <c r="W907" s="30">
        <v>25.45</v>
      </c>
      <c r="X907" s="30">
        <v>90514</v>
      </c>
      <c r="Y907" s="30" t="s">
        <v>3216</v>
      </c>
      <c r="Z907" s="30">
        <v>-75.020983747460292</v>
      </c>
    </row>
    <row r="908" spans="1:26" x14ac:dyDescent="0.2">
      <c r="A908" s="30">
        <v>1369</v>
      </c>
      <c r="B908" s="30" t="s">
        <v>1784</v>
      </c>
      <c r="C908" s="30" t="s">
        <v>92</v>
      </c>
      <c r="D908" s="30">
        <v>7.0000000000000007E-2</v>
      </c>
      <c r="E908" s="30">
        <v>9.7799999999999994</v>
      </c>
      <c r="F908" s="30">
        <v>5.76</v>
      </c>
      <c r="G908" s="30" t="s">
        <v>63</v>
      </c>
      <c r="H908" s="30" t="s">
        <v>15</v>
      </c>
      <c r="I908" s="30" t="s">
        <v>24</v>
      </c>
      <c r="J908" s="30" t="s">
        <v>321</v>
      </c>
      <c r="K908" s="30" t="s">
        <v>49</v>
      </c>
      <c r="L908" s="30" t="s">
        <v>1487</v>
      </c>
      <c r="M908" s="30">
        <v>0.35</v>
      </c>
      <c r="N908" s="30" t="s">
        <v>8</v>
      </c>
      <c r="O908" s="30" t="s">
        <v>28</v>
      </c>
      <c r="P908" s="30" t="s">
        <v>163</v>
      </c>
      <c r="Q908" s="30" t="s">
        <v>1430</v>
      </c>
      <c r="R908" s="30">
        <v>76063</v>
      </c>
      <c r="S908" s="32">
        <v>42086</v>
      </c>
      <c r="T908" s="32">
        <v>42088</v>
      </c>
      <c r="U908" s="53">
        <v>20.14</v>
      </c>
      <c r="V908" s="30">
        <v>11</v>
      </c>
      <c r="W908" s="30">
        <v>110.72</v>
      </c>
      <c r="X908" s="30">
        <v>90514</v>
      </c>
      <c r="Y908" s="30" t="s">
        <v>3216</v>
      </c>
      <c r="Z908" s="30">
        <v>-6.2936881216905718</v>
      </c>
    </row>
    <row r="909" spans="1:26" x14ac:dyDescent="0.2">
      <c r="A909" s="30">
        <v>2395</v>
      </c>
      <c r="B909" s="30" t="s">
        <v>1785</v>
      </c>
      <c r="C909" s="30" t="s">
        <v>46</v>
      </c>
      <c r="D909" s="30">
        <v>0.04</v>
      </c>
      <c r="E909" s="30">
        <v>60.97</v>
      </c>
      <c r="F909" s="30">
        <v>4.5</v>
      </c>
      <c r="G909" s="30" t="s">
        <v>14</v>
      </c>
      <c r="H909" s="30" t="s">
        <v>70</v>
      </c>
      <c r="I909" s="30" t="s">
        <v>24</v>
      </c>
      <c r="J909" s="30" t="s">
        <v>71</v>
      </c>
      <c r="K909" s="30" t="s">
        <v>49</v>
      </c>
      <c r="L909" s="30" t="s">
        <v>72</v>
      </c>
      <c r="M909" s="30">
        <v>0.56000000000000005</v>
      </c>
      <c r="N909" s="30" t="s">
        <v>8</v>
      </c>
      <c r="O909" s="30" t="s">
        <v>9</v>
      </c>
      <c r="P909" s="30" t="s">
        <v>51</v>
      </c>
      <c r="Q909" s="30" t="s">
        <v>1786</v>
      </c>
      <c r="R909" s="30">
        <v>31401</v>
      </c>
      <c r="S909" s="32">
        <v>42086</v>
      </c>
      <c r="T909" s="32">
        <v>42087</v>
      </c>
      <c r="U909" s="53">
        <v>79.423199999999994</v>
      </c>
      <c r="V909" s="30">
        <v>15</v>
      </c>
      <c r="W909" s="30">
        <v>904.31</v>
      </c>
      <c r="X909" s="30">
        <v>86952</v>
      </c>
      <c r="Y909" s="30" t="s">
        <v>3215</v>
      </c>
      <c r="Z909" s="30">
        <v>673.76701616913851</v>
      </c>
    </row>
    <row r="910" spans="1:26" x14ac:dyDescent="0.2">
      <c r="A910" s="30">
        <v>3381</v>
      </c>
      <c r="B910" s="30" t="s">
        <v>1787</v>
      </c>
      <c r="C910" s="30" t="s">
        <v>46</v>
      </c>
      <c r="D910" s="30">
        <v>0.05</v>
      </c>
      <c r="E910" s="30">
        <v>11.97</v>
      </c>
      <c r="F910" s="30">
        <v>5.81</v>
      </c>
      <c r="G910" s="30" t="s">
        <v>14</v>
      </c>
      <c r="H910" s="30" t="s">
        <v>70</v>
      </c>
      <c r="I910" s="30" t="s">
        <v>24</v>
      </c>
      <c r="J910" s="30" t="s">
        <v>25</v>
      </c>
      <c r="K910" s="30" t="s">
        <v>18</v>
      </c>
      <c r="L910" s="30" t="s">
        <v>1788</v>
      </c>
      <c r="M910" s="30">
        <v>0.6</v>
      </c>
      <c r="N910" s="30" t="s">
        <v>8</v>
      </c>
      <c r="O910" s="30" t="s">
        <v>9</v>
      </c>
      <c r="P910" s="30" t="s">
        <v>51</v>
      </c>
      <c r="Q910" s="30" t="s">
        <v>1789</v>
      </c>
      <c r="R910" s="30">
        <v>31204</v>
      </c>
      <c r="S910" s="32">
        <v>42086</v>
      </c>
      <c r="T910" s="32">
        <v>42088</v>
      </c>
      <c r="U910" s="53">
        <v>349.05930000000001</v>
      </c>
      <c r="V910" s="30">
        <v>2</v>
      </c>
      <c r="W910" s="30">
        <v>25.31</v>
      </c>
      <c r="X910" s="30">
        <v>88836</v>
      </c>
      <c r="Y910" s="30" t="s">
        <v>3215</v>
      </c>
      <c r="Z910" s="30">
        <v>859.20222145083903</v>
      </c>
    </row>
    <row r="911" spans="1:26" x14ac:dyDescent="0.2">
      <c r="A911" s="30">
        <v>618</v>
      </c>
      <c r="B911" s="30" t="s">
        <v>1790</v>
      </c>
      <c r="C911" s="30" t="s">
        <v>1</v>
      </c>
      <c r="D911" s="30">
        <v>0.06</v>
      </c>
      <c r="E911" s="30">
        <v>17.98</v>
      </c>
      <c r="F911" s="30">
        <v>4</v>
      </c>
      <c r="G911" s="30" t="s">
        <v>14</v>
      </c>
      <c r="H911" s="30" t="s">
        <v>15</v>
      </c>
      <c r="I911" s="30" t="s">
        <v>16</v>
      </c>
      <c r="J911" s="30" t="s">
        <v>17</v>
      </c>
      <c r="K911" s="30" t="s">
        <v>49</v>
      </c>
      <c r="L911" s="30" t="s">
        <v>1633</v>
      </c>
      <c r="M911" s="30">
        <v>0.79</v>
      </c>
      <c r="N911" s="30" t="s">
        <v>8</v>
      </c>
      <c r="O911" s="30" t="s">
        <v>35</v>
      </c>
      <c r="P911" s="30" t="s">
        <v>36</v>
      </c>
      <c r="Q911" s="30" t="s">
        <v>1791</v>
      </c>
      <c r="R911" s="30">
        <v>81007</v>
      </c>
      <c r="S911" s="32">
        <v>42087</v>
      </c>
      <c r="T911" s="32">
        <v>42088</v>
      </c>
      <c r="U911" s="53">
        <v>-78.13</v>
      </c>
      <c r="V911" s="30">
        <v>4</v>
      </c>
      <c r="W911" s="30">
        <v>70.06</v>
      </c>
      <c r="X911" s="30">
        <v>88197</v>
      </c>
      <c r="Y911" s="30" t="s">
        <v>3217</v>
      </c>
      <c r="Z911" s="30">
        <v>601.9153760192346</v>
      </c>
    </row>
    <row r="912" spans="1:26" x14ac:dyDescent="0.2">
      <c r="A912" s="30">
        <v>3309</v>
      </c>
      <c r="B912" s="30" t="s">
        <v>1792</v>
      </c>
      <c r="C912" s="30" t="s">
        <v>1</v>
      </c>
      <c r="D912" s="30">
        <v>0.1</v>
      </c>
      <c r="E912" s="30">
        <v>6.64</v>
      </c>
      <c r="F912" s="30">
        <v>54.95</v>
      </c>
      <c r="G912" s="30" t="s">
        <v>14</v>
      </c>
      <c r="H912" s="30" t="s">
        <v>3</v>
      </c>
      <c r="I912" s="30" t="s">
        <v>4</v>
      </c>
      <c r="J912" s="30" t="s">
        <v>102</v>
      </c>
      <c r="K912" s="30" t="s">
        <v>18</v>
      </c>
      <c r="L912" s="30" t="s">
        <v>244</v>
      </c>
      <c r="M912" s="30">
        <v>0.37</v>
      </c>
      <c r="N912" s="30" t="s">
        <v>8</v>
      </c>
      <c r="O912" s="30" t="s">
        <v>87</v>
      </c>
      <c r="P912" s="30" t="s">
        <v>379</v>
      </c>
      <c r="Q912" s="30" t="s">
        <v>1793</v>
      </c>
      <c r="R912" s="30">
        <v>1760</v>
      </c>
      <c r="S912" s="32">
        <v>42087</v>
      </c>
      <c r="T912" s="32">
        <v>42089</v>
      </c>
      <c r="U912" s="53">
        <v>-25</v>
      </c>
      <c r="V912" s="30">
        <v>4</v>
      </c>
      <c r="W912" s="30">
        <v>25.31</v>
      </c>
      <c r="X912" s="30">
        <v>90460</v>
      </c>
      <c r="Y912" s="30" t="s">
        <v>3218</v>
      </c>
      <c r="Z912" s="30">
        <v>1673.3846484292346</v>
      </c>
    </row>
    <row r="913" spans="1:26" x14ac:dyDescent="0.2">
      <c r="A913" s="30">
        <v>3310</v>
      </c>
      <c r="B913" s="30" t="s">
        <v>1794</v>
      </c>
      <c r="C913" s="30" t="s">
        <v>1</v>
      </c>
      <c r="D913" s="30">
        <v>0.05</v>
      </c>
      <c r="E913" s="30">
        <v>90.48</v>
      </c>
      <c r="F913" s="30">
        <v>19.989999999999998</v>
      </c>
      <c r="G913" s="30" t="s">
        <v>14</v>
      </c>
      <c r="H913" s="30" t="s">
        <v>3</v>
      </c>
      <c r="I913" s="30" t="s">
        <v>24</v>
      </c>
      <c r="J913" s="30" t="s">
        <v>321</v>
      </c>
      <c r="K913" s="30" t="s">
        <v>49</v>
      </c>
      <c r="L913" s="30" t="s">
        <v>478</v>
      </c>
      <c r="M913" s="30">
        <v>0.4</v>
      </c>
      <c r="N913" s="30" t="s">
        <v>8</v>
      </c>
      <c r="O913" s="30" t="s">
        <v>87</v>
      </c>
      <c r="P913" s="30" t="s">
        <v>379</v>
      </c>
      <c r="Q913" s="30" t="s">
        <v>1795</v>
      </c>
      <c r="R913" s="30">
        <v>2563</v>
      </c>
      <c r="S913" s="32">
        <v>42087</v>
      </c>
      <c r="T913" s="32">
        <v>42088</v>
      </c>
      <c r="U913" s="53">
        <v>255.1482</v>
      </c>
      <c r="V913" s="30">
        <v>4</v>
      </c>
      <c r="W913" s="30">
        <v>369.78</v>
      </c>
      <c r="X913" s="30">
        <v>90460</v>
      </c>
      <c r="Y913" s="30" t="s">
        <v>3218</v>
      </c>
      <c r="Z913" s="30">
        <v>1314.6550108181129</v>
      </c>
    </row>
    <row r="914" spans="1:26" x14ac:dyDescent="0.2">
      <c r="A914" s="30">
        <v>1689</v>
      </c>
      <c r="B914" s="30" t="s">
        <v>1796</v>
      </c>
      <c r="C914" s="30" t="s">
        <v>13</v>
      </c>
      <c r="D914" s="30">
        <v>0</v>
      </c>
      <c r="E914" s="30">
        <v>48.91</v>
      </c>
      <c r="F914" s="30">
        <v>35</v>
      </c>
      <c r="G914" s="30" t="s">
        <v>14</v>
      </c>
      <c r="H914" s="30" t="s">
        <v>70</v>
      </c>
      <c r="I914" s="30" t="s">
        <v>24</v>
      </c>
      <c r="J914" s="30" t="s">
        <v>54</v>
      </c>
      <c r="K914" s="30" t="s">
        <v>40</v>
      </c>
      <c r="L914" s="30" t="s">
        <v>1797</v>
      </c>
      <c r="M914" s="30">
        <v>0.83</v>
      </c>
      <c r="N914" s="30" t="s">
        <v>8</v>
      </c>
      <c r="O914" s="30" t="s">
        <v>28</v>
      </c>
      <c r="P914" s="30" t="s">
        <v>29</v>
      </c>
      <c r="Q914" s="30" t="s">
        <v>1798</v>
      </c>
      <c r="R914" s="30">
        <v>46322</v>
      </c>
      <c r="S914" s="32">
        <v>42087</v>
      </c>
      <c r="T914" s="32">
        <v>42088</v>
      </c>
      <c r="U914" s="53">
        <v>-628.38</v>
      </c>
      <c r="V914" s="30">
        <v>10</v>
      </c>
      <c r="W914" s="30">
        <v>514.79</v>
      </c>
      <c r="X914" s="30">
        <v>91077</v>
      </c>
      <c r="Y914" s="30" t="s">
        <v>3216</v>
      </c>
      <c r="Z914" s="30">
        <v>801.50778666753718</v>
      </c>
    </row>
    <row r="915" spans="1:26" x14ac:dyDescent="0.2">
      <c r="A915" s="30">
        <v>2308</v>
      </c>
      <c r="B915" s="30" t="s">
        <v>1799</v>
      </c>
      <c r="C915" s="30" t="s">
        <v>23</v>
      </c>
      <c r="D915" s="30">
        <v>0.08</v>
      </c>
      <c r="E915" s="30">
        <v>9.48</v>
      </c>
      <c r="F915" s="30">
        <v>7.29</v>
      </c>
      <c r="G915" s="30" t="s">
        <v>14</v>
      </c>
      <c r="H915" s="30" t="s">
        <v>3</v>
      </c>
      <c r="I915" s="30" t="s">
        <v>4</v>
      </c>
      <c r="J915" s="30" t="s">
        <v>102</v>
      </c>
      <c r="K915" s="30" t="s">
        <v>18</v>
      </c>
      <c r="L915" s="30" t="s">
        <v>480</v>
      </c>
      <c r="M915" s="30">
        <v>0.45</v>
      </c>
      <c r="N915" s="30" t="s">
        <v>8</v>
      </c>
      <c r="O915" s="30" t="s">
        <v>9</v>
      </c>
      <c r="P915" s="30" t="s">
        <v>99</v>
      </c>
      <c r="Q915" s="30" t="s">
        <v>1800</v>
      </c>
      <c r="R915" s="30">
        <v>33971</v>
      </c>
      <c r="S915" s="32">
        <v>42087</v>
      </c>
      <c r="T915" s="32">
        <v>42089</v>
      </c>
      <c r="U915" s="53">
        <v>-50.4</v>
      </c>
      <c r="V915" s="30">
        <v>2</v>
      </c>
      <c r="W915" s="30">
        <v>20.22</v>
      </c>
      <c r="X915" s="30">
        <v>90557</v>
      </c>
      <c r="Y915" s="30" t="s">
        <v>3215</v>
      </c>
      <c r="Z915" s="30">
        <v>208.45001618310434</v>
      </c>
    </row>
    <row r="916" spans="1:26" x14ac:dyDescent="0.2">
      <c r="A916" s="30">
        <v>2308</v>
      </c>
      <c r="B916" s="30" t="s">
        <v>1799</v>
      </c>
      <c r="C916" s="30" t="s">
        <v>23</v>
      </c>
      <c r="D916" s="30">
        <v>0.03</v>
      </c>
      <c r="E916" s="30">
        <v>193.17</v>
      </c>
      <c r="F916" s="30">
        <v>19.989999999999998</v>
      </c>
      <c r="G916" s="30" t="s">
        <v>14</v>
      </c>
      <c r="H916" s="30" t="s">
        <v>3</v>
      </c>
      <c r="I916" s="30" t="s">
        <v>24</v>
      </c>
      <c r="J916" s="30" t="s">
        <v>54</v>
      </c>
      <c r="K916" s="30" t="s">
        <v>49</v>
      </c>
      <c r="L916" s="30" t="s">
        <v>1558</v>
      </c>
      <c r="M916" s="30">
        <v>0.71</v>
      </c>
      <c r="N916" s="30" t="s">
        <v>8</v>
      </c>
      <c r="O916" s="30" t="s">
        <v>9</v>
      </c>
      <c r="P916" s="30" t="s">
        <v>99</v>
      </c>
      <c r="Q916" s="30" t="s">
        <v>1800</v>
      </c>
      <c r="R916" s="30">
        <v>33971</v>
      </c>
      <c r="S916" s="32">
        <v>42087</v>
      </c>
      <c r="T916" s="32">
        <v>42091</v>
      </c>
      <c r="U916" s="53">
        <v>-348.75400000000002</v>
      </c>
      <c r="V916" s="30">
        <v>8</v>
      </c>
      <c r="W916" s="30">
        <v>1548.97</v>
      </c>
      <c r="X916" s="30">
        <v>90557</v>
      </c>
      <c r="Y916" s="30" t="s">
        <v>3215</v>
      </c>
      <c r="Z916" s="30">
        <v>1078.6303041697345</v>
      </c>
    </row>
    <row r="917" spans="1:26" x14ac:dyDescent="0.2">
      <c r="A917" s="30">
        <v>1060</v>
      </c>
      <c r="B917" s="30" t="s">
        <v>1801</v>
      </c>
      <c r="C917" s="30" t="s">
        <v>92</v>
      </c>
      <c r="D917" s="30">
        <v>0.09</v>
      </c>
      <c r="E917" s="30">
        <v>138.75</v>
      </c>
      <c r="F917" s="30">
        <v>52.42</v>
      </c>
      <c r="G917" s="30" t="s">
        <v>2</v>
      </c>
      <c r="H917" s="30" t="s">
        <v>3</v>
      </c>
      <c r="I917" s="30" t="s">
        <v>4</v>
      </c>
      <c r="J917" s="30" t="s">
        <v>5</v>
      </c>
      <c r="K917" s="30" t="s">
        <v>6</v>
      </c>
      <c r="L917" s="30" t="s">
        <v>1802</v>
      </c>
      <c r="M917" s="30">
        <v>0.74</v>
      </c>
      <c r="N917" s="30" t="s">
        <v>8</v>
      </c>
      <c r="O917" s="30" t="s">
        <v>9</v>
      </c>
      <c r="P917" s="30" t="s">
        <v>51</v>
      </c>
      <c r="Q917" s="30" t="s">
        <v>337</v>
      </c>
      <c r="R917" s="30">
        <v>30318</v>
      </c>
      <c r="S917" s="32">
        <v>42087</v>
      </c>
      <c r="T917" s="32">
        <v>42088</v>
      </c>
      <c r="U917" s="53">
        <v>-445.97177625</v>
      </c>
      <c r="V917" s="30">
        <v>23</v>
      </c>
      <c r="W917" s="30">
        <v>2527.79</v>
      </c>
      <c r="X917" s="30">
        <v>58628</v>
      </c>
      <c r="Y917" s="30" t="s">
        <v>3215</v>
      </c>
      <c r="Z917" s="30">
        <v>1819.6257085429538</v>
      </c>
    </row>
    <row r="918" spans="1:26" x14ac:dyDescent="0.2">
      <c r="A918" s="30">
        <v>1062</v>
      </c>
      <c r="B918" s="30" t="s">
        <v>1803</v>
      </c>
      <c r="C918" s="30" t="s">
        <v>92</v>
      </c>
      <c r="D918" s="30">
        <v>0.09</v>
      </c>
      <c r="E918" s="30">
        <v>138.75</v>
      </c>
      <c r="F918" s="30">
        <v>52.42</v>
      </c>
      <c r="G918" s="30" t="s">
        <v>2</v>
      </c>
      <c r="H918" s="30" t="s">
        <v>3</v>
      </c>
      <c r="I918" s="30" t="s">
        <v>4</v>
      </c>
      <c r="J918" s="30" t="s">
        <v>5</v>
      </c>
      <c r="K918" s="30" t="s">
        <v>6</v>
      </c>
      <c r="L918" s="30" t="s">
        <v>1802</v>
      </c>
      <c r="M918" s="30">
        <v>0.74</v>
      </c>
      <c r="N918" s="30" t="s">
        <v>8</v>
      </c>
      <c r="O918" s="30" t="s">
        <v>87</v>
      </c>
      <c r="P918" s="30" t="s">
        <v>88</v>
      </c>
      <c r="Q918" s="30" t="s">
        <v>1804</v>
      </c>
      <c r="R918" s="30">
        <v>11727</v>
      </c>
      <c r="S918" s="32">
        <v>42087</v>
      </c>
      <c r="T918" s="32">
        <v>42088</v>
      </c>
      <c r="U918" s="53">
        <v>-335.31712499999998</v>
      </c>
      <c r="V918" s="30">
        <v>6</v>
      </c>
      <c r="W918" s="30">
        <v>659.42</v>
      </c>
      <c r="X918" s="30">
        <v>91354</v>
      </c>
      <c r="Y918" s="30" t="s">
        <v>3218</v>
      </c>
      <c r="Z918" s="30">
        <v>1932.9389177242035</v>
      </c>
    </row>
    <row r="919" spans="1:26" x14ac:dyDescent="0.2">
      <c r="A919" s="30">
        <v>1254</v>
      </c>
      <c r="B919" s="30" t="s">
        <v>1566</v>
      </c>
      <c r="C919" s="30" t="s">
        <v>92</v>
      </c>
      <c r="D919" s="30">
        <v>0.06</v>
      </c>
      <c r="E919" s="30">
        <v>3.95</v>
      </c>
      <c r="F919" s="30">
        <v>2</v>
      </c>
      <c r="G919" s="30" t="s">
        <v>14</v>
      </c>
      <c r="H919" s="30" t="s">
        <v>47</v>
      </c>
      <c r="I919" s="30" t="s">
        <v>24</v>
      </c>
      <c r="J919" s="30" t="s">
        <v>152</v>
      </c>
      <c r="K919" s="30" t="s">
        <v>26</v>
      </c>
      <c r="L919" s="30" t="s">
        <v>1805</v>
      </c>
      <c r="M919" s="30">
        <v>0.53</v>
      </c>
      <c r="N919" s="30" t="s">
        <v>8</v>
      </c>
      <c r="O919" s="30" t="s">
        <v>28</v>
      </c>
      <c r="P919" s="30" t="s">
        <v>163</v>
      </c>
      <c r="Q919" s="30" t="s">
        <v>1567</v>
      </c>
      <c r="R919" s="30">
        <v>77530</v>
      </c>
      <c r="S919" s="32">
        <v>42087</v>
      </c>
      <c r="T919" s="32">
        <v>42088</v>
      </c>
      <c r="U919" s="53">
        <v>-9.68</v>
      </c>
      <c r="V919" s="30">
        <v>5</v>
      </c>
      <c r="W919" s="30">
        <v>19.66</v>
      </c>
      <c r="X919" s="30">
        <v>89984</v>
      </c>
      <c r="Y919" s="30" t="s">
        <v>3216</v>
      </c>
      <c r="Z919" s="30">
        <v>138.79174166792691</v>
      </c>
    </row>
    <row r="920" spans="1:26" x14ac:dyDescent="0.2">
      <c r="A920" s="30">
        <v>2256</v>
      </c>
      <c r="B920" s="30" t="s">
        <v>69</v>
      </c>
      <c r="C920" s="30" t="s">
        <v>92</v>
      </c>
      <c r="D920" s="30">
        <v>7.0000000000000007E-2</v>
      </c>
      <c r="E920" s="30">
        <v>70.98</v>
      </c>
      <c r="F920" s="30">
        <v>30</v>
      </c>
      <c r="G920" s="30" t="s">
        <v>2</v>
      </c>
      <c r="H920" s="30" t="s">
        <v>70</v>
      </c>
      <c r="I920" s="30" t="s">
        <v>4</v>
      </c>
      <c r="J920" s="30" t="s">
        <v>85</v>
      </c>
      <c r="K920" s="30" t="s">
        <v>33</v>
      </c>
      <c r="L920" s="30" t="s">
        <v>1806</v>
      </c>
      <c r="M920" s="30">
        <v>0.73</v>
      </c>
      <c r="N920" s="30" t="s">
        <v>8</v>
      </c>
      <c r="O920" s="30" t="s">
        <v>9</v>
      </c>
      <c r="P920" s="30" t="s">
        <v>73</v>
      </c>
      <c r="Q920" s="30" t="s">
        <v>74</v>
      </c>
      <c r="R920" s="30">
        <v>28560</v>
      </c>
      <c r="S920" s="32">
        <v>42087</v>
      </c>
      <c r="T920" s="32">
        <v>42089</v>
      </c>
      <c r="U920" s="53">
        <v>-222.95</v>
      </c>
      <c r="V920" s="30">
        <v>20</v>
      </c>
      <c r="W920" s="30">
        <v>1373.47</v>
      </c>
      <c r="X920" s="30">
        <v>87964</v>
      </c>
      <c r="Y920" s="30" t="s">
        <v>3215</v>
      </c>
      <c r="Z920" s="30">
        <v>1229.9378526589521</v>
      </c>
    </row>
    <row r="921" spans="1:26" x14ac:dyDescent="0.2">
      <c r="A921" s="30">
        <v>2330</v>
      </c>
      <c r="B921" s="30" t="s">
        <v>1807</v>
      </c>
      <c r="C921" s="30" t="s">
        <v>92</v>
      </c>
      <c r="D921" s="30">
        <v>0.06</v>
      </c>
      <c r="E921" s="30">
        <v>28.53</v>
      </c>
      <c r="F921" s="30">
        <v>1.49</v>
      </c>
      <c r="G921" s="30" t="s">
        <v>14</v>
      </c>
      <c r="H921" s="30" t="s">
        <v>47</v>
      </c>
      <c r="I921" s="30" t="s">
        <v>24</v>
      </c>
      <c r="J921" s="30" t="s">
        <v>48</v>
      </c>
      <c r="K921" s="30" t="s">
        <v>49</v>
      </c>
      <c r="L921" s="30" t="s">
        <v>1808</v>
      </c>
      <c r="M921" s="30">
        <v>0.38</v>
      </c>
      <c r="N921" s="30" t="s">
        <v>8</v>
      </c>
      <c r="O921" s="30" t="s">
        <v>28</v>
      </c>
      <c r="P921" s="30" t="s">
        <v>189</v>
      </c>
      <c r="Q921" s="30" t="s">
        <v>1809</v>
      </c>
      <c r="R921" s="30">
        <v>52302</v>
      </c>
      <c r="S921" s="32">
        <v>42087</v>
      </c>
      <c r="T921" s="32">
        <v>42090</v>
      </c>
      <c r="U921" s="53">
        <v>74.638499999999993</v>
      </c>
      <c r="V921" s="30">
        <v>5</v>
      </c>
      <c r="W921" s="30">
        <v>134.09</v>
      </c>
      <c r="X921" s="30">
        <v>90964</v>
      </c>
      <c r="Y921" s="30" t="s">
        <v>3216</v>
      </c>
      <c r="Z921" s="30">
        <v>163.37586514285235</v>
      </c>
    </row>
    <row r="922" spans="1:26" x14ac:dyDescent="0.2">
      <c r="A922" s="30">
        <v>3143</v>
      </c>
      <c r="B922" s="30" t="s">
        <v>1810</v>
      </c>
      <c r="C922" s="30" t="s">
        <v>92</v>
      </c>
      <c r="D922" s="30">
        <v>0.02</v>
      </c>
      <c r="E922" s="30">
        <v>15.42</v>
      </c>
      <c r="F922" s="30">
        <v>5.41</v>
      </c>
      <c r="G922" s="30" t="s">
        <v>14</v>
      </c>
      <c r="H922" s="30" t="s">
        <v>15</v>
      </c>
      <c r="I922" s="30" t="s">
        <v>24</v>
      </c>
      <c r="J922" s="30" t="s">
        <v>54</v>
      </c>
      <c r="K922" s="30" t="s">
        <v>49</v>
      </c>
      <c r="L922" s="30" t="s">
        <v>1811</v>
      </c>
      <c r="M922" s="30">
        <v>0.59</v>
      </c>
      <c r="N922" s="30" t="s">
        <v>8</v>
      </c>
      <c r="O922" s="30" t="s">
        <v>28</v>
      </c>
      <c r="P922" s="30" t="s">
        <v>163</v>
      </c>
      <c r="Q922" s="30" t="s">
        <v>1812</v>
      </c>
      <c r="R922" s="30">
        <v>78660</v>
      </c>
      <c r="S922" s="32">
        <v>42087</v>
      </c>
      <c r="T922" s="32">
        <v>42088</v>
      </c>
      <c r="U922" s="53">
        <v>-16.37</v>
      </c>
      <c r="V922" s="30">
        <v>2</v>
      </c>
      <c r="W922" s="30">
        <v>33.840000000000003</v>
      </c>
      <c r="X922" s="30">
        <v>86368</v>
      </c>
      <c r="Y922" s="30" t="s">
        <v>3216</v>
      </c>
      <c r="Z922" s="30">
        <v>279.05843094104733</v>
      </c>
    </row>
    <row r="923" spans="1:26" x14ac:dyDescent="0.2">
      <c r="A923" s="30">
        <v>2430</v>
      </c>
      <c r="B923" s="30" t="s">
        <v>1813</v>
      </c>
      <c r="C923" s="30" t="s">
        <v>46</v>
      </c>
      <c r="D923" s="30">
        <v>0.1</v>
      </c>
      <c r="E923" s="30">
        <v>14.28</v>
      </c>
      <c r="F923" s="30">
        <v>2.99</v>
      </c>
      <c r="G923" s="30" t="s">
        <v>14</v>
      </c>
      <c r="H923" s="30" t="s">
        <v>47</v>
      </c>
      <c r="I923" s="30" t="s">
        <v>24</v>
      </c>
      <c r="J923" s="30" t="s">
        <v>48</v>
      </c>
      <c r="K923" s="30" t="s">
        <v>49</v>
      </c>
      <c r="L923" s="30" t="s">
        <v>661</v>
      </c>
      <c r="M923" s="30">
        <v>0.39</v>
      </c>
      <c r="N923" s="30" t="s">
        <v>8</v>
      </c>
      <c r="O923" s="30" t="s">
        <v>28</v>
      </c>
      <c r="P923" s="30" t="s">
        <v>163</v>
      </c>
      <c r="Q923" s="30" t="s">
        <v>1814</v>
      </c>
      <c r="R923" s="30">
        <v>76541</v>
      </c>
      <c r="S923" s="32">
        <v>42087</v>
      </c>
      <c r="T923" s="32">
        <v>42088</v>
      </c>
      <c r="U923" s="53">
        <v>104.9145</v>
      </c>
      <c r="V923" s="30">
        <v>11</v>
      </c>
      <c r="W923" s="30">
        <v>152.05000000000001</v>
      </c>
      <c r="X923" s="30">
        <v>91108</v>
      </c>
      <c r="Y923" s="30" t="s">
        <v>3216</v>
      </c>
      <c r="Z923" s="30">
        <v>361.3349089517709</v>
      </c>
    </row>
    <row r="924" spans="1:26" x14ac:dyDescent="0.2">
      <c r="A924" s="30">
        <v>880</v>
      </c>
      <c r="B924" s="30" t="s">
        <v>1815</v>
      </c>
      <c r="C924" s="30" t="s">
        <v>1</v>
      </c>
      <c r="D924" s="30">
        <v>7.0000000000000007E-2</v>
      </c>
      <c r="E924" s="30">
        <v>5.68</v>
      </c>
      <c r="F924" s="30">
        <v>1.39</v>
      </c>
      <c r="G924" s="30" t="s">
        <v>14</v>
      </c>
      <c r="H924" s="30" t="s">
        <v>3</v>
      </c>
      <c r="I924" s="30" t="s">
        <v>24</v>
      </c>
      <c r="J924" s="30" t="s">
        <v>321</v>
      </c>
      <c r="K924" s="30" t="s">
        <v>49</v>
      </c>
      <c r="L924" s="30" t="s">
        <v>574</v>
      </c>
      <c r="M924" s="30">
        <v>0.38</v>
      </c>
      <c r="N924" s="30" t="s">
        <v>8</v>
      </c>
      <c r="O924" s="30" t="s">
        <v>35</v>
      </c>
      <c r="P924" s="30" t="s">
        <v>564</v>
      </c>
      <c r="Q924" s="30" t="s">
        <v>1816</v>
      </c>
      <c r="R924" s="30">
        <v>85254</v>
      </c>
      <c r="S924" s="32">
        <v>42088</v>
      </c>
      <c r="T924" s="32">
        <v>42090</v>
      </c>
      <c r="U924" s="53">
        <v>18.643799999999999</v>
      </c>
      <c r="V924" s="30">
        <v>5</v>
      </c>
      <c r="W924" s="30">
        <v>27.02</v>
      </c>
      <c r="X924" s="30">
        <v>86153</v>
      </c>
      <c r="Y924" s="30" t="s">
        <v>3217</v>
      </c>
      <c r="Z924" s="30">
        <v>262.84285703761554</v>
      </c>
    </row>
    <row r="925" spans="1:26" x14ac:dyDescent="0.2">
      <c r="A925" s="30">
        <v>880</v>
      </c>
      <c r="B925" s="30" t="s">
        <v>1815</v>
      </c>
      <c r="C925" s="30" t="s">
        <v>1</v>
      </c>
      <c r="D925" s="30">
        <v>0.06</v>
      </c>
      <c r="E925" s="30">
        <v>22.84</v>
      </c>
      <c r="F925" s="30">
        <v>11.54</v>
      </c>
      <c r="G925" s="30" t="s">
        <v>14</v>
      </c>
      <c r="H925" s="30" t="s">
        <v>3</v>
      </c>
      <c r="I925" s="30" t="s">
        <v>24</v>
      </c>
      <c r="J925" s="30" t="s">
        <v>64</v>
      </c>
      <c r="K925" s="30" t="s">
        <v>49</v>
      </c>
      <c r="L925" s="30" t="s">
        <v>1817</v>
      </c>
      <c r="M925" s="30">
        <v>0.39</v>
      </c>
      <c r="N925" s="30" t="s">
        <v>8</v>
      </c>
      <c r="O925" s="30" t="s">
        <v>35</v>
      </c>
      <c r="P925" s="30" t="s">
        <v>564</v>
      </c>
      <c r="Q925" s="30" t="s">
        <v>1816</v>
      </c>
      <c r="R925" s="30">
        <v>85254</v>
      </c>
      <c r="S925" s="32">
        <v>42088</v>
      </c>
      <c r="T925" s="32">
        <v>42090</v>
      </c>
      <c r="U925" s="53">
        <v>-31.24</v>
      </c>
      <c r="V925" s="30">
        <v>1</v>
      </c>
      <c r="W925" s="30">
        <v>27.67</v>
      </c>
      <c r="X925" s="30">
        <v>86153</v>
      </c>
      <c r="Y925" s="30" t="s">
        <v>3217</v>
      </c>
      <c r="Z925" s="30">
        <v>560.98543627111178</v>
      </c>
    </row>
    <row r="926" spans="1:26" x14ac:dyDescent="0.2">
      <c r="A926" s="30">
        <v>1241</v>
      </c>
      <c r="B926" s="30" t="s">
        <v>1660</v>
      </c>
      <c r="C926" s="30" t="s">
        <v>1</v>
      </c>
      <c r="D926" s="30">
        <v>0.06</v>
      </c>
      <c r="E926" s="30">
        <v>200.97</v>
      </c>
      <c r="F926" s="30">
        <v>15.59</v>
      </c>
      <c r="G926" s="30" t="s">
        <v>2</v>
      </c>
      <c r="H926" s="30" t="s">
        <v>3</v>
      </c>
      <c r="I926" s="30" t="s">
        <v>16</v>
      </c>
      <c r="J926" s="30" t="s">
        <v>32</v>
      </c>
      <c r="K926" s="30" t="s">
        <v>33</v>
      </c>
      <c r="L926" s="30" t="s">
        <v>916</v>
      </c>
      <c r="M926" s="30">
        <v>0.36</v>
      </c>
      <c r="N926" s="30" t="s">
        <v>8</v>
      </c>
      <c r="O926" s="30" t="s">
        <v>9</v>
      </c>
      <c r="P926" s="30" t="s">
        <v>140</v>
      </c>
      <c r="Q926" s="30" t="s">
        <v>1180</v>
      </c>
      <c r="R926" s="30">
        <v>36830</v>
      </c>
      <c r="S926" s="32">
        <v>42088</v>
      </c>
      <c r="T926" s="32">
        <v>42088</v>
      </c>
      <c r="U926" s="53">
        <v>531.61800000000005</v>
      </c>
      <c r="V926" s="30">
        <v>7</v>
      </c>
      <c r="W926" s="30">
        <v>1348.83</v>
      </c>
      <c r="X926" s="30">
        <v>90881</v>
      </c>
      <c r="Y926" s="30" t="s">
        <v>3215</v>
      </c>
      <c r="Z926" s="30">
        <v>1978.9152948442002</v>
      </c>
    </row>
    <row r="927" spans="1:26" x14ac:dyDescent="0.2">
      <c r="A927" s="30">
        <v>1648</v>
      </c>
      <c r="B927" s="30" t="s">
        <v>1818</v>
      </c>
      <c r="C927" s="30" t="s">
        <v>1</v>
      </c>
      <c r="D927" s="30">
        <v>0.08</v>
      </c>
      <c r="E927" s="30">
        <v>46.89</v>
      </c>
      <c r="F927" s="30">
        <v>5.0999999999999996</v>
      </c>
      <c r="G927" s="30" t="s">
        <v>14</v>
      </c>
      <c r="H927" s="30" t="s">
        <v>70</v>
      </c>
      <c r="I927" s="30" t="s">
        <v>24</v>
      </c>
      <c r="J927" s="30" t="s">
        <v>71</v>
      </c>
      <c r="K927" s="30" t="s">
        <v>120</v>
      </c>
      <c r="L927" s="30" t="s">
        <v>1819</v>
      </c>
      <c r="M927" s="30">
        <v>0.46</v>
      </c>
      <c r="N927" s="30" t="s">
        <v>8</v>
      </c>
      <c r="O927" s="30" t="s">
        <v>28</v>
      </c>
      <c r="P927" s="30" t="s">
        <v>79</v>
      </c>
      <c r="Q927" s="30" t="s">
        <v>640</v>
      </c>
      <c r="R927" s="30">
        <v>60098</v>
      </c>
      <c r="S927" s="32">
        <v>42088</v>
      </c>
      <c r="T927" s="32">
        <v>42090</v>
      </c>
      <c r="U927" s="53">
        <v>507.63299999999998</v>
      </c>
      <c r="V927" s="30">
        <v>17</v>
      </c>
      <c r="W927" s="30">
        <v>735.7</v>
      </c>
      <c r="X927" s="30">
        <v>91043</v>
      </c>
      <c r="Y927" s="30" t="s">
        <v>3216</v>
      </c>
      <c r="Z927" s="30">
        <v>1064.1634286589351</v>
      </c>
    </row>
    <row r="928" spans="1:26" x14ac:dyDescent="0.2">
      <c r="A928" s="30">
        <v>1648</v>
      </c>
      <c r="B928" s="30" t="s">
        <v>1818</v>
      </c>
      <c r="C928" s="30" t="s">
        <v>1</v>
      </c>
      <c r="D928" s="30">
        <v>0.05</v>
      </c>
      <c r="E928" s="30">
        <v>12.98</v>
      </c>
      <c r="F928" s="30">
        <v>3.14</v>
      </c>
      <c r="G928" s="30" t="s">
        <v>14</v>
      </c>
      <c r="H928" s="30" t="s">
        <v>70</v>
      </c>
      <c r="I928" s="30" t="s">
        <v>24</v>
      </c>
      <c r="J928" s="30" t="s">
        <v>544</v>
      </c>
      <c r="K928" s="30" t="s">
        <v>18</v>
      </c>
      <c r="L928" s="30" t="s">
        <v>545</v>
      </c>
      <c r="M928" s="30">
        <v>0.6</v>
      </c>
      <c r="N928" s="30" t="s">
        <v>8</v>
      </c>
      <c r="O928" s="30" t="s">
        <v>28</v>
      </c>
      <c r="P928" s="30" t="s">
        <v>79</v>
      </c>
      <c r="Q928" s="30" t="s">
        <v>640</v>
      </c>
      <c r="R928" s="30">
        <v>60098</v>
      </c>
      <c r="S928" s="32">
        <v>42088</v>
      </c>
      <c r="T928" s="32">
        <v>42088</v>
      </c>
      <c r="U928" s="53">
        <v>38.229999999999997</v>
      </c>
      <c r="V928" s="30">
        <v>18</v>
      </c>
      <c r="W928" s="30">
        <v>225.59</v>
      </c>
      <c r="X928" s="30">
        <v>91043</v>
      </c>
      <c r="Y928" s="30" t="s">
        <v>3216</v>
      </c>
      <c r="Z928" s="30">
        <v>559.2544897959599</v>
      </c>
    </row>
    <row r="929" spans="1:26" x14ac:dyDescent="0.2">
      <c r="A929" s="30">
        <v>1829</v>
      </c>
      <c r="B929" s="30" t="s">
        <v>230</v>
      </c>
      <c r="C929" s="30" t="s">
        <v>1</v>
      </c>
      <c r="D929" s="30">
        <v>0.01</v>
      </c>
      <c r="E929" s="30">
        <v>10.64</v>
      </c>
      <c r="F929" s="30">
        <v>5.16</v>
      </c>
      <c r="G929" s="30" t="s">
        <v>63</v>
      </c>
      <c r="H929" s="30" t="s">
        <v>70</v>
      </c>
      <c r="I929" s="30" t="s">
        <v>4</v>
      </c>
      <c r="J929" s="30" t="s">
        <v>102</v>
      </c>
      <c r="K929" s="30" t="s">
        <v>49</v>
      </c>
      <c r="L929" s="30" t="s">
        <v>1820</v>
      </c>
      <c r="M929" s="30">
        <v>0.56999999999999995</v>
      </c>
      <c r="N929" s="30" t="s">
        <v>8</v>
      </c>
      <c r="O929" s="30" t="s">
        <v>28</v>
      </c>
      <c r="P929" s="30" t="s">
        <v>189</v>
      </c>
      <c r="Q929" s="30" t="s">
        <v>232</v>
      </c>
      <c r="R929" s="30">
        <v>52402</v>
      </c>
      <c r="S929" s="32">
        <v>42088</v>
      </c>
      <c r="T929" s="32">
        <v>42090</v>
      </c>
      <c r="U929" s="53">
        <v>-11.69</v>
      </c>
      <c r="V929" s="30">
        <v>5</v>
      </c>
      <c r="W929" s="30">
        <v>58.52</v>
      </c>
      <c r="X929" s="30">
        <v>86957</v>
      </c>
      <c r="Y929" s="30" t="s">
        <v>3216</v>
      </c>
      <c r="Z929" s="30">
        <v>475.9171264820788</v>
      </c>
    </row>
    <row r="930" spans="1:26" x14ac:dyDescent="0.2">
      <c r="A930" s="30">
        <v>2201</v>
      </c>
      <c r="B930" s="30" t="s">
        <v>1821</v>
      </c>
      <c r="C930" s="30" t="s">
        <v>1</v>
      </c>
      <c r="D930" s="30">
        <v>0.17</v>
      </c>
      <c r="E930" s="30">
        <v>14.89</v>
      </c>
      <c r="F930" s="30">
        <v>13.56</v>
      </c>
      <c r="G930" s="30" t="s">
        <v>14</v>
      </c>
      <c r="H930" s="30" t="s">
        <v>3</v>
      </c>
      <c r="I930" s="30" t="s">
        <v>4</v>
      </c>
      <c r="J930" s="30" t="s">
        <v>102</v>
      </c>
      <c r="K930" s="30" t="s">
        <v>40</v>
      </c>
      <c r="L930" s="30" t="s">
        <v>1822</v>
      </c>
      <c r="M930" s="30">
        <v>0.57999999999999996</v>
      </c>
      <c r="N930" s="30" t="s">
        <v>8</v>
      </c>
      <c r="O930" s="30" t="s">
        <v>28</v>
      </c>
      <c r="P930" s="30" t="s">
        <v>60</v>
      </c>
      <c r="Q930" s="30" t="s">
        <v>1823</v>
      </c>
      <c r="R930" s="30">
        <v>55420</v>
      </c>
      <c r="S930" s="32">
        <v>42088</v>
      </c>
      <c r="T930" s="32">
        <v>42090</v>
      </c>
      <c r="U930" s="53">
        <v>-9.1300000000000008</v>
      </c>
      <c r="V930" s="30">
        <v>1</v>
      </c>
      <c r="W930" s="30">
        <v>27.96</v>
      </c>
      <c r="X930" s="30">
        <v>86054</v>
      </c>
      <c r="Y930" s="30" t="s">
        <v>3216</v>
      </c>
      <c r="Z930" s="30">
        <v>699.78203039152868</v>
      </c>
    </row>
    <row r="931" spans="1:26" x14ac:dyDescent="0.2">
      <c r="A931" s="30">
        <v>3100</v>
      </c>
      <c r="B931" s="30" t="s">
        <v>1824</v>
      </c>
      <c r="C931" s="30" t="s">
        <v>1</v>
      </c>
      <c r="D931" s="30">
        <v>7.0000000000000007E-2</v>
      </c>
      <c r="E931" s="30">
        <v>35.99</v>
      </c>
      <c r="F931" s="30">
        <v>5</v>
      </c>
      <c r="G931" s="30" t="s">
        <v>14</v>
      </c>
      <c r="H931" s="30" t="s">
        <v>15</v>
      </c>
      <c r="I931" s="30" t="s">
        <v>16</v>
      </c>
      <c r="J931" s="30" t="s">
        <v>111</v>
      </c>
      <c r="K931" s="30" t="s">
        <v>26</v>
      </c>
      <c r="L931" s="30" t="s">
        <v>1825</v>
      </c>
      <c r="M931" s="30">
        <v>0.82</v>
      </c>
      <c r="N931" s="30" t="s">
        <v>8</v>
      </c>
      <c r="O931" s="30" t="s">
        <v>9</v>
      </c>
      <c r="P931" s="30" t="s">
        <v>99</v>
      </c>
      <c r="Q931" s="30" t="s">
        <v>1826</v>
      </c>
      <c r="R931" s="30">
        <v>33334</v>
      </c>
      <c r="S931" s="32">
        <v>42088</v>
      </c>
      <c r="T931" s="32">
        <v>42090</v>
      </c>
      <c r="U931" s="53">
        <v>-299.81420000000003</v>
      </c>
      <c r="V931" s="30">
        <v>1</v>
      </c>
      <c r="W931" s="30">
        <v>31.71</v>
      </c>
      <c r="X931" s="30">
        <v>89988</v>
      </c>
      <c r="Y931" s="30" t="s">
        <v>3215</v>
      </c>
      <c r="Z931" s="30">
        <v>477.30001743902596</v>
      </c>
    </row>
    <row r="932" spans="1:26" x14ac:dyDescent="0.2">
      <c r="A932" s="30">
        <v>693</v>
      </c>
      <c r="B932" s="30" t="s">
        <v>1525</v>
      </c>
      <c r="C932" s="30" t="s">
        <v>23</v>
      </c>
      <c r="D932" s="30">
        <v>0.02</v>
      </c>
      <c r="E932" s="30">
        <v>500.98</v>
      </c>
      <c r="F932" s="30">
        <v>41.44</v>
      </c>
      <c r="G932" s="30" t="s">
        <v>2</v>
      </c>
      <c r="H932" s="30" t="s">
        <v>3</v>
      </c>
      <c r="I932" s="30" t="s">
        <v>4</v>
      </c>
      <c r="J932" s="30" t="s">
        <v>93</v>
      </c>
      <c r="K932" s="30" t="s">
        <v>6</v>
      </c>
      <c r="L932" s="30" t="s">
        <v>1827</v>
      </c>
      <c r="M932" s="30">
        <v>0.66</v>
      </c>
      <c r="N932" s="30" t="s">
        <v>8</v>
      </c>
      <c r="O932" s="30" t="s">
        <v>35</v>
      </c>
      <c r="P932" s="30" t="s">
        <v>36</v>
      </c>
      <c r="Q932" s="30" t="s">
        <v>1526</v>
      </c>
      <c r="R932" s="30">
        <v>80229</v>
      </c>
      <c r="S932" s="32">
        <v>42088</v>
      </c>
      <c r="T932" s="32">
        <v>42088</v>
      </c>
      <c r="U932" s="53">
        <v>2568.4629</v>
      </c>
      <c r="V932" s="30">
        <v>7</v>
      </c>
      <c r="W932" s="30">
        <v>3722.41</v>
      </c>
      <c r="X932" s="30">
        <v>87811</v>
      </c>
      <c r="Y932" s="30" t="s">
        <v>3217</v>
      </c>
      <c r="Z932" s="30">
        <v>5784.7037639247928</v>
      </c>
    </row>
    <row r="933" spans="1:26" x14ac:dyDescent="0.2">
      <c r="A933" s="30">
        <v>1557</v>
      </c>
      <c r="B933" s="30" t="s">
        <v>1828</v>
      </c>
      <c r="C933" s="30" t="s">
        <v>23</v>
      </c>
      <c r="D933" s="30">
        <v>0.09</v>
      </c>
      <c r="E933" s="30">
        <v>60.98</v>
      </c>
      <c r="F933" s="30">
        <v>49</v>
      </c>
      <c r="G933" s="30" t="s">
        <v>14</v>
      </c>
      <c r="H933" s="30" t="s">
        <v>15</v>
      </c>
      <c r="I933" s="30" t="s">
        <v>24</v>
      </c>
      <c r="J933" s="30" t="s">
        <v>71</v>
      </c>
      <c r="K933" s="30" t="s">
        <v>40</v>
      </c>
      <c r="L933" s="30" t="s">
        <v>1506</v>
      </c>
      <c r="M933" s="30">
        <v>0.59</v>
      </c>
      <c r="N933" s="30" t="s">
        <v>8</v>
      </c>
      <c r="O933" s="30" t="s">
        <v>9</v>
      </c>
      <c r="P933" s="30" t="s">
        <v>218</v>
      </c>
      <c r="Q933" s="30" t="s">
        <v>1829</v>
      </c>
      <c r="R933" s="30">
        <v>22003</v>
      </c>
      <c r="S933" s="32">
        <v>42088</v>
      </c>
      <c r="T933" s="32">
        <v>42096</v>
      </c>
      <c r="U933" s="53">
        <v>-954.75800000000004</v>
      </c>
      <c r="V933" s="30">
        <v>15</v>
      </c>
      <c r="W933" s="30">
        <v>879.62</v>
      </c>
      <c r="X933" s="30">
        <v>87426</v>
      </c>
      <c r="Y933" s="30" t="s">
        <v>3215</v>
      </c>
      <c r="Z933" s="30">
        <v>686.41799601602895</v>
      </c>
    </row>
    <row r="934" spans="1:26" x14ac:dyDescent="0.2">
      <c r="A934" s="30">
        <v>1557</v>
      </c>
      <c r="B934" s="30" t="s">
        <v>1828</v>
      </c>
      <c r="C934" s="30" t="s">
        <v>23</v>
      </c>
      <c r="D934" s="30">
        <v>0.05</v>
      </c>
      <c r="E934" s="30">
        <v>29.89</v>
      </c>
      <c r="F934" s="30">
        <v>1.99</v>
      </c>
      <c r="G934" s="30" t="s">
        <v>14</v>
      </c>
      <c r="H934" s="30" t="s">
        <v>15</v>
      </c>
      <c r="I934" s="30" t="s">
        <v>16</v>
      </c>
      <c r="J934" s="30" t="s">
        <v>17</v>
      </c>
      <c r="K934" s="30" t="s">
        <v>18</v>
      </c>
      <c r="L934" s="30" t="s">
        <v>419</v>
      </c>
      <c r="M934" s="30">
        <v>0.5</v>
      </c>
      <c r="N934" s="30" t="s">
        <v>8</v>
      </c>
      <c r="O934" s="30" t="s">
        <v>9</v>
      </c>
      <c r="P934" s="30" t="s">
        <v>218</v>
      </c>
      <c r="Q934" s="30" t="s">
        <v>1829</v>
      </c>
      <c r="R934" s="30">
        <v>22003</v>
      </c>
      <c r="S934" s="32">
        <v>42088</v>
      </c>
      <c r="T934" s="32">
        <v>42090</v>
      </c>
      <c r="U934" s="53">
        <v>219.4734</v>
      </c>
      <c r="V934" s="30">
        <v>12</v>
      </c>
      <c r="W934" s="30">
        <v>361.19</v>
      </c>
      <c r="X934" s="30">
        <v>87426</v>
      </c>
      <c r="Y934" s="30" t="s">
        <v>3215</v>
      </c>
      <c r="Z934" s="30">
        <v>443.752120571273</v>
      </c>
    </row>
    <row r="935" spans="1:26" x14ac:dyDescent="0.2">
      <c r="A935" s="30">
        <v>1699</v>
      </c>
      <c r="B935" s="30" t="s">
        <v>1830</v>
      </c>
      <c r="C935" s="30" t="s">
        <v>23</v>
      </c>
      <c r="D935" s="30">
        <v>0.05</v>
      </c>
      <c r="E935" s="30">
        <v>3.98</v>
      </c>
      <c r="F935" s="30">
        <v>5.26</v>
      </c>
      <c r="G935" s="30" t="s">
        <v>14</v>
      </c>
      <c r="H935" s="30" t="s">
        <v>3</v>
      </c>
      <c r="I935" s="30" t="s">
        <v>24</v>
      </c>
      <c r="J935" s="30" t="s">
        <v>48</v>
      </c>
      <c r="K935" s="30" t="s">
        <v>49</v>
      </c>
      <c r="L935" s="30" t="s">
        <v>1831</v>
      </c>
      <c r="M935" s="30">
        <v>0.38</v>
      </c>
      <c r="N935" s="30" t="s">
        <v>8</v>
      </c>
      <c r="O935" s="30" t="s">
        <v>87</v>
      </c>
      <c r="P935" s="30" t="s">
        <v>296</v>
      </c>
      <c r="Q935" s="30" t="s">
        <v>1832</v>
      </c>
      <c r="R935" s="30">
        <v>19057</v>
      </c>
      <c r="S935" s="32">
        <v>42088</v>
      </c>
      <c r="T935" s="32">
        <v>42092</v>
      </c>
      <c r="U935" s="53">
        <v>-152.52449999999999</v>
      </c>
      <c r="V935" s="30">
        <v>12</v>
      </c>
      <c r="W935" s="30">
        <v>49.44</v>
      </c>
      <c r="X935" s="30">
        <v>87345</v>
      </c>
      <c r="Y935" s="30" t="s">
        <v>3218</v>
      </c>
      <c r="Z935" s="30">
        <v>-7.8261382715989392</v>
      </c>
    </row>
    <row r="936" spans="1:26" x14ac:dyDescent="0.2">
      <c r="A936" s="30">
        <v>1699</v>
      </c>
      <c r="B936" s="30" t="s">
        <v>1830</v>
      </c>
      <c r="C936" s="30" t="s">
        <v>23</v>
      </c>
      <c r="D936" s="30">
        <v>0.01</v>
      </c>
      <c r="E936" s="30">
        <v>6.48</v>
      </c>
      <c r="F936" s="30">
        <v>5.4</v>
      </c>
      <c r="G936" s="30" t="s">
        <v>14</v>
      </c>
      <c r="H936" s="30" t="s">
        <v>3</v>
      </c>
      <c r="I936" s="30" t="s">
        <v>24</v>
      </c>
      <c r="J936" s="30" t="s">
        <v>64</v>
      </c>
      <c r="K936" s="30" t="s">
        <v>49</v>
      </c>
      <c r="L936" s="30" t="s">
        <v>1833</v>
      </c>
      <c r="M936" s="30">
        <v>0.37</v>
      </c>
      <c r="N936" s="30" t="s">
        <v>8</v>
      </c>
      <c r="O936" s="30" t="s">
        <v>87</v>
      </c>
      <c r="P936" s="30" t="s">
        <v>296</v>
      </c>
      <c r="Q936" s="30" t="s">
        <v>1832</v>
      </c>
      <c r="R936" s="30">
        <v>19057</v>
      </c>
      <c r="S936" s="32">
        <v>42088</v>
      </c>
      <c r="T936" s="32">
        <v>42088</v>
      </c>
      <c r="U936" s="53">
        <v>-18.850000000000001</v>
      </c>
      <c r="V936" s="30">
        <v>2</v>
      </c>
      <c r="W936" s="30">
        <v>14.29</v>
      </c>
      <c r="X936" s="30">
        <v>87345</v>
      </c>
      <c r="Y936" s="30" t="s">
        <v>3218</v>
      </c>
      <c r="Z936" s="30">
        <v>158.88415313017899</v>
      </c>
    </row>
    <row r="937" spans="1:26" x14ac:dyDescent="0.2">
      <c r="A937" s="30">
        <v>290</v>
      </c>
      <c r="B937" s="30" t="s">
        <v>1834</v>
      </c>
      <c r="C937" s="30" t="s">
        <v>46</v>
      </c>
      <c r="D937" s="30">
        <v>0.04</v>
      </c>
      <c r="E937" s="30">
        <v>4.9800000000000004</v>
      </c>
      <c r="F937" s="30">
        <v>4.62</v>
      </c>
      <c r="G937" s="30" t="s">
        <v>14</v>
      </c>
      <c r="H937" s="30" t="s">
        <v>3</v>
      </c>
      <c r="I937" s="30" t="s">
        <v>16</v>
      </c>
      <c r="J937" s="30" t="s">
        <v>17</v>
      </c>
      <c r="K937" s="30" t="s">
        <v>18</v>
      </c>
      <c r="L937" s="30" t="s">
        <v>1197</v>
      </c>
      <c r="M937" s="30">
        <v>0.64</v>
      </c>
      <c r="N937" s="30" t="s">
        <v>8</v>
      </c>
      <c r="O937" s="30" t="s">
        <v>35</v>
      </c>
      <c r="P937" s="30" t="s">
        <v>36</v>
      </c>
      <c r="Q937" s="30" t="s">
        <v>1835</v>
      </c>
      <c r="R937" s="30">
        <v>80538</v>
      </c>
      <c r="S937" s="32">
        <v>42088</v>
      </c>
      <c r="T937" s="32">
        <v>42089</v>
      </c>
      <c r="U937" s="53">
        <v>-135.16</v>
      </c>
      <c r="V937" s="30">
        <v>20</v>
      </c>
      <c r="W937" s="30">
        <v>102.54</v>
      </c>
      <c r="X937" s="30">
        <v>90837</v>
      </c>
      <c r="Y937" s="30" t="s">
        <v>3217</v>
      </c>
      <c r="Z937" s="30">
        <v>339.37663242311561</v>
      </c>
    </row>
    <row r="938" spans="1:26" x14ac:dyDescent="0.2">
      <c r="A938" s="30">
        <v>2287</v>
      </c>
      <c r="B938" s="30" t="s">
        <v>1239</v>
      </c>
      <c r="C938" s="30" t="s">
        <v>46</v>
      </c>
      <c r="D938" s="30">
        <v>0.01</v>
      </c>
      <c r="E938" s="30">
        <v>18.97</v>
      </c>
      <c r="F938" s="30">
        <v>9.0299999999999994</v>
      </c>
      <c r="G938" s="30" t="s">
        <v>14</v>
      </c>
      <c r="H938" s="30" t="s">
        <v>70</v>
      </c>
      <c r="I938" s="30" t="s">
        <v>24</v>
      </c>
      <c r="J938" s="30" t="s">
        <v>64</v>
      </c>
      <c r="K938" s="30" t="s">
        <v>49</v>
      </c>
      <c r="L938" s="30" t="s">
        <v>606</v>
      </c>
      <c r="M938" s="30">
        <v>0.37</v>
      </c>
      <c r="N938" s="30" t="s">
        <v>8</v>
      </c>
      <c r="O938" s="30" t="s">
        <v>9</v>
      </c>
      <c r="P938" s="30" t="s">
        <v>247</v>
      </c>
      <c r="Q938" s="30" t="s">
        <v>1241</v>
      </c>
      <c r="R938" s="30">
        <v>29483</v>
      </c>
      <c r="S938" s="32">
        <v>42088</v>
      </c>
      <c r="T938" s="32">
        <v>42088</v>
      </c>
      <c r="U938" s="53">
        <v>-12.0267</v>
      </c>
      <c r="V938" s="30">
        <v>8</v>
      </c>
      <c r="W938" s="30">
        <v>164.67</v>
      </c>
      <c r="X938" s="30">
        <v>90146</v>
      </c>
      <c r="Y938" s="30" t="s">
        <v>3215</v>
      </c>
      <c r="Z938" s="30">
        <v>435.6330573557189</v>
      </c>
    </row>
    <row r="939" spans="1:26" x14ac:dyDescent="0.2">
      <c r="A939" s="30">
        <v>2287</v>
      </c>
      <c r="B939" s="30" t="s">
        <v>1239</v>
      </c>
      <c r="C939" s="30" t="s">
        <v>46</v>
      </c>
      <c r="D939" s="30">
        <v>0.03</v>
      </c>
      <c r="E939" s="30">
        <v>12.28</v>
      </c>
      <c r="F939" s="30">
        <v>4.8600000000000003</v>
      </c>
      <c r="G939" s="30" t="s">
        <v>14</v>
      </c>
      <c r="H939" s="30" t="s">
        <v>70</v>
      </c>
      <c r="I939" s="30" t="s">
        <v>24</v>
      </c>
      <c r="J939" s="30" t="s">
        <v>64</v>
      </c>
      <c r="K939" s="30" t="s">
        <v>49</v>
      </c>
      <c r="L939" s="30" t="s">
        <v>1836</v>
      </c>
      <c r="M939" s="30">
        <v>0.38</v>
      </c>
      <c r="N939" s="30" t="s">
        <v>8</v>
      </c>
      <c r="O939" s="30" t="s">
        <v>9</v>
      </c>
      <c r="P939" s="30" t="s">
        <v>247</v>
      </c>
      <c r="Q939" s="30" t="s">
        <v>1241</v>
      </c>
      <c r="R939" s="30">
        <v>29483</v>
      </c>
      <c r="S939" s="32">
        <v>42088</v>
      </c>
      <c r="T939" s="32">
        <v>42089</v>
      </c>
      <c r="U939" s="53">
        <v>122.508</v>
      </c>
      <c r="V939" s="30">
        <v>6</v>
      </c>
      <c r="W939" s="30">
        <v>72.739999999999995</v>
      </c>
      <c r="X939" s="30">
        <v>90146</v>
      </c>
      <c r="Y939" s="30" t="s">
        <v>3215</v>
      </c>
      <c r="Z939" s="30">
        <v>432.27809745383172</v>
      </c>
    </row>
    <row r="940" spans="1:26" x14ac:dyDescent="0.2">
      <c r="A940" s="30">
        <v>2287</v>
      </c>
      <c r="B940" s="30" t="s">
        <v>1239</v>
      </c>
      <c r="C940" s="30" t="s">
        <v>46</v>
      </c>
      <c r="D940" s="30">
        <v>0.05</v>
      </c>
      <c r="E940" s="30">
        <v>34.99</v>
      </c>
      <c r="F940" s="30">
        <v>7.73</v>
      </c>
      <c r="G940" s="30" t="s">
        <v>63</v>
      </c>
      <c r="H940" s="30" t="s">
        <v>70</v>
      </c>
      <c r="I940" s="30" t="s">
        <v>24</v>
      </c>
      <c r="J940" s="30" t="s">
        <v>25</v>
      </c>
      <c r="K940" s="30" t="s">
        <v>49</v>
      </c>
      <c r="L940" s="30" t="s">
        <v>1280</v>
      </c>
      <c r="M940" s="30">
        <v>0.59</v>
      </c>
      <c r="N940" s="30" t="s">
        <v>8</v>
      </c>
      <c r="O940" s="30" t="s">
        <v>9</v>
      </c>
      <c r="P940" s="30" t="s">
        <v>247</v>
      </c>
      <c r="Q940" s="30" t="s">
        <v>1241</v>
      </c>
      <c r="R940" s="30">
        <v>29483</v>
      </c>
      <c r="S940" s="32">
        <v>42088</v>
      </c>
      <c r="T940" s="32">
        <v>42090</v>
      </c>
      <c r="U940" s="53">
        <v>-12.0267</v>
      </c>
      <c r="V940" s="30">
        <v>12</v>
      </c>
      <c r="W940" s="30">
        <v>418.75</v>
      </c>
      <c r="X940" s="30">
        <v>90146</v>
      </c>
      <c r="Y940" s="30" t="s">
        <v>3215</v>
      </c>
      <c r="Z940" s="30">
        <v>524.1063898619235</v>
      </c>
    </row>
    <row r="941" spans="1:26" x14ac:dyDescent="0.2">
      <c r="A941" s="30">
        <v>2833</v>
      </c>
      <c r="B941" s="30" t="s">
        <v>1837</v>
      </c>
      <c r="C941" s="30" t="s">
        <v>46</v>
      </c>
      <c r="D941" s="30">
        <v>0.03</v>
      </c>
      <c r="E941" s="30">
        <v>140.97999999999999</v>
      </c>
      <c r="F941" s="30">
        <v>36.090000000000003</v>
      </c>
      <c r="G941" s="30" t="s">
        <v>2</v>
      </c>
      <c r="H941" s="30" t="s">
        <v>3</v>
      </c>
      <c r="I941" s="30" t="s">
        <v>4</v>
      </c>
      <c r="J941" s="30" t="s">
        <v>93</v>
      </c>
      <c r="K941" s="30" t="s">
        <v>6</v>
      </c>
      <c r="L941" s="30" t="s">
        <v>1838</v>
      </c>
      <c r="M941" s="30">
        <v>0.77</v>
      </c>
      <c r="N941" s="30" t="s">
        <v>8</v>
      </c>
      <c r="O941" s="30" t="s">
        <v>28</v>
      </c>
      <c r="P941" s="30" t="s">
        <v>60</v>
      </c>
      <c r="Q941" s="30" t="s">
        <v>1839</v>
      </c>
      <c r="R941" s="30">
        <v>55076</v>
      </c>
      <c r="S941" s="32">
        <v>42088</v>
      </c>
      <c r="T941" s="32">
        <v>42090</v>
      </c>
      <c r="U941" s="53">
        <v>-221.5</v>
      </c>
      <c r="V941" s="30">
        <v>4</v>
      </c>
      <c r="W941" s="30">
        <v>608.80999999999995</v>
      </c>
      <c r="X941" s="30">
        <v>91030</v>
      </c>
      <c r="Y941" s="30" t="s">
        <v>3216</v>
      </c>
      <c r="Z941" s="30">
        <v>1857.9790015494325</v>
      </c>
    </row>
    <row r="942" spans="1:26" x14ac:dyDescent="0.2">
      <c r="A942" s="30">
        <v>2833</v>
      </c>
      <c r="B942" s="30" t="s">
        <v>1837</v>
      </c>
      <c r="C942" s="30" t="s">
        <v>46</v>
      </c>
      <c r="D942" s="30">
        <v>0.08</v>
      </c>
      <c r="E942" s="30">
        <v>65.989999999999995</v>
      </c>
      <c r="F942" s="30">
        <v>8.99</v>
      </c>
      <c r="G942" s="30" t="s">
        <v>14</v>
      </c>
      <c r="H942" s="30" t="s">
        <v>3</v>
      </c>
      <c r="I942" s="30" t="s">
        <v>16</v>
      </c>
      <c r="J942" s="30" t="s">
        <v>111</v>
      </c>
      <c r="K942" s="30" t="s">
        <v>49</v>
      </c>
      <c r="L942" s="30" t="s">
        <v>1840</v>
      </c>
      <c r="M942" s="30">
        <v>0.56000000000000005</v>
      </c>
      <c r="N942" s="30" t="s">
        <v>8</v>
      </c>
      <c r="O942" s="30" t="s">
        <v>28</v>
      </c>
      <c r="P942" s="30" t="s">
        <v>60</v>
      </c>
      <c r="Q942" s="30" t="s">
        <v>1839</v>
      </c>
      <c r="R942" s="30">
        <v>55076</v>
      </c>
      <c r="S942" s="32">
        <v>42088</v>
      </c>
      <c r="T942" s="32">
        <v>42089</v>
      </c>
      <c r="U942" s="53">
        <v>206.352</v>
      </c>
      <c r="V942" s="30">
        <v>15</v>
      </c>
      <c r="W942" s="30">
        <v>808.61</v>
      </c>
      <c r="X942" s="30">
        <v>91030</v>
      </c>
      <c r="Y942" s="30" t="s">
        <v>3216</v>
      </c>
      <c r="Z942" s="30">
        <v>908.10442077376047</v>
      </c>
    </row>
    <row r="943" spans="1:26" x14ac:dyDescent="0.2">
      <c r="A943" s="30">
        <v>1767</v>
      </c>
      <c r="B943" s="30" t="s">
        <v>1841</v>
      </c>
      <c r="C943" s="30" t="s">
        <v>1</v>
      </c>
      <c r="D943" s="30">
        <v>0.01</v>
      </c>
      <c r="E943" s="30">
        <v>50.98</v>
      </c>
      <c r="F943" s="30">
        <v>6.5</v>
      </c>
      <c r="G943" s="30" t="s">
        <v>14</v>
      </c>
      <c r="H943" s="30" t="s">
        <v>47</v>
      </c>
      <c r="I943" s="30" t="s">
        <v>16</v>
      </c>
      <c r="J943" s="30" t="s">
        <v>17</v>
      </c>
      <c r="K943" s="30" t="s">
        <v>49</v>
      </c>
      <c r="L943" s="30" t="s">
        <v>1842</v>
      </c>
      <c r="M943" s="30">
        <v>0.73</v>
      </c>
      <c r="N943" s="30" t="s">
        <v>8</v>
      </c>
      <c r="O943" s="30" t="s">
        <v>9</v>
      </c>
      <c r="P943" s="30" t="s">
        <v>51</v>
      </c>
      <c r="Q943" s="30" t="s">
        <v>1843</v>
      </c>
      <c r="R943" s="30">
        <v>30265</v>
      </c>
      <c r="S943" s="32">
        <v>42089</v>
      </c>
      <c r="T943" s="32">
        <v>42090</v>
      </c>
      <c r="U943" s="53">
        <v>5.3396999999999997</v>
      </c>
      <c r="V943" s="30">
        <v>16</v>
      </c>
      <c r="W943" s="30">
        <v>818.49</v>
      </c>
      <c r="X943" s="30">
        <v>89211</v>
      </c>
      <c r="Y943" s="30" t="s">
        <v>3215</v>
      </c>
      <c r="Z943" s="30">
        <v>902.4294245067656</v>
      </c>
    </row>
    <row r="944" spans="1:26" x14ac:dyDescent="0.2">
      <c r="A944" s="30">
        <v>2114</v>
      </c>
      <c r="B944" s="30" t="s">
        <v>1351</v>
      </c>
      <c r="C944" s="30" t="s">
        <v>1</v>
      </c>
      <c r="D944" s="30">
        <v>0.08</v>
      </c>
      <c r="E944" s="30">
        <v>6.68</v>
      </c>
      <c r="F944" s="30">
        <v>1.5</v>
      </c>
      <c r="G944" s="30" t="s">
        <v>14</v>
      </c>
      <c r="H944" s="30" t="s">
        <v>70</v>
      </c>
      <c r="I944" s="30" t="s">
        <v>24</v>
      </c>
      <c r="J944" s="30" t="s">
        <v>25</v>
      </c>
      <c r="K944" s="30" t="s">
        <v>26</v>
      </c>
      <c r="L944" s="30" t="s">
        <v>1844</v>
      </c>
      <c r="M944" s="30">
        <v>0.48</v>
      </c>
      <c r="N944" s="30" t="s">
        <v>8</v>
      </c>
      <c r="O944" s="30" t="s">
        <v>9</v>
      </c>
      <c r="P944" s="30" t="s">
        <v>218</v>
      </c>
      <c r="Q944" s="30" t="s">
        <v>1353</v>
      </c>
      <c r="R944" s="30">
        <v>23518</v>
      </c>
      <c r="S944" s="32">
        <v>42089</v>
      </c>
      <c r="T944" s="32">
        <v>42091</v>
      </c>
      <c r="U944" s="53">
        <v>-601.80399999999997</v>
      </c>
      <c r="V944" s="30">
        <v>10</v>
      </c>
      <c r="W944" s="30">
        <v>66.12</v>
      </c>
      <c r="X944" s="30">
        <v>88403</v>
      </c>
      <c r="Y944" s="30" t="s">
        <v>3215</v>
      </c>
      <c r="Z944" s="30">
        <v>-280.79155254241533</v>
      </c>
    </row>
    <row r="945" spans="1:26" x14ac:dyDescent="0.2">
      <c r="A945" s="30">
        <v>3379</v>
      </c>
      <c r="B945" s="30" t="s">
        <v>1845</v>
      </c>
      <c r="C945" s="30" t="s">
        <v>1</v>
      </c>
      <c r="D945" s="30">
        <v>0</v>
      </c>
      <c r="E945" s="30">
        <v>19.98</v>
      </c>
      <c r="F945" s="30">
        <v>5.97</v>
      </c>
      <c r="G945" s="30" t="s">
        <v>63</v>
      </c>
      <c r="H945" s="30" t="s">
        <v>70</v>
      </c>
      <c r="I945" s="30" t="s">
        <v>24</v>
      </c>
      <c r="J945" s="30" t="s">
        <v>64</v>
      </c>
      <c r="K945" s="30" t="s">
        <v>49</v>
      </c>
      <c r="L945" s="30" t="s">
        <v>1846</v>
      </c>
      <c r="M945" s="30">
        <v>0.38</v>
      </c>
      <c r="N945" s="30" t="s">
        <v>8</v>
      </c>
      <c r="O945" s="30" t="s">
        <v>9</v>
      </c>
      <c r="P945" s="30" t="s">
        <v>51</v>
      </c>
      <c r="Q945" s="30" t="s">
        <v>1847</v>
      </c>
      <c r="R945" s="30">
        <v>30144</v>
      </c>
      <c r="S945" s="32">
        <v>42089</v>
      </c>
      <c r="T945" s="32">
        <v>42092</v>
      </c>
      <c r="U945" s="53">
        <v>-189.714</v>
      </c>
      <c r="V945" s="30">
        <v>12</v>
      </c>
      <c r="W945" s="30">
        <v>249.07</v>
      </c>
      <c r="X945" s="30">
        <v>88837</v>
      </c>
      <c r="Y945" s="30" t="s">
        <v>3215</v>
      </c>
      <c r="Z945" s="30">
        <v>193.95115577128638</v>
      </c>
    </row>
    <row r="946" spans="1:26" x14ac:dyDescent="0.2">
      <c r="A946" s="30">
        <v>2124</v>
      </c>
      <c r="B946" s="30" t="s">
        <v>12</v>
      </c>
      <c r="C946" s="30" t="s">
        <v>13</v>
      </c>
      <c r="D946" s="30">
        <v>0.03</v>
      </c>
      <c r="E946" s="30">
        <v>124.49</v>
      </c>
      <c r="F946" s="30">
        <v>51.94</v>
      </c>
      <c r="G946" s="30" t="s">
        <v>2</v>
      </c>
      <c r="H946" s="30" t="s">
        <v>70</v>
      </c>
      <c r="I946" s="30" t="s">
        <v>4</v>
      </c>
      <c r="J946" s="30" t="s">
        <v>5</v>
      </c>
      <c r="K946" s="30" t="s">
        <v>6</v>
      </c>
      <c r="L946" s="30" t="s">
        <v>1125</v>
      </c>
      <c r="M946" s="30">
        <v>0.63</v>
      </c>
      <c r="N946" s="30" t="s">
        <v>8</v>
      </c>
      <c r="O946" s="30" t="s">
        <v>9</v>
      </c>
      <c r="P946" s="30" t="s">
        <v>20</v>
      </c>
      <c r="Q946" s="30" t="s">
        <v>21</v>
      </c>
      <c r="R946" s="30">
        <v>72301</v>
      </c>
      <c r="S946" s="32">
        <v>42089</v>
      </c>
      <c r="T946" s="32">
        <v>42090</v>
      </c>
      <c r="U946" s="53">
        <v>18.173999999999999</v>
      </c>
      <c r="V946" s="30">
        <v>21</v>
      </c>
      <c r="W946" s="30">
        <v>2761.94</v>
      </c>
      <c r="X946" s="30">
        <v>89666</v>
      </c>
      <c r="Y946" s="30" t="s">
        <v>3215</v>
      </c>
      <c r="Z946" s="30">
        <v>2178.9820783766195</v>
      </c>
    </row>
    <row r="947" spans="1:26" x14ac:dyDescent="0.2">
      <c r="A947" s="30">
        <v>2066</v>
      </c>
      <c r="B947" s="30" t="s">
        <v>1848</v>
      </c>
      <c r="C947" s="30" t="s">
        <v>92</v>
      </c>
      <c r="D947" s="30">
        <v>0.09</v>
      </c>
      <c r="E947" s="30">
        <v>20.89</v>
      </c>
      <c r="F947" s="30">
        <v>11.52</v>
      </c>
      <c r="G947" s="30" t="s">
        <v>14</v>
      </c>
      <c r="H947" s="30" t="s">
        <v>47</v>
      </c>
      <c r="I947" s="30" t="s">
        <v>24</v>
      </c>
      <c r="J947" s="30" t="s">
        <v>54</v>
      </c>
      <c r="K947" s="30" t="s">
        <v>49</v>
      </c>
      <c r="L947" s="30" t="s">
        <v>1849</v>
      </c>
      <c r="M947" s="30">
        <v>0.83</v>
      </c>
      <c r="N947" s="30" t="s">
        <v>8</v>
      </c>
      <c r="O947" s="30" t="s">
        <v>9</v>
      </c>
      <c r="P947" s="30" t="s">
        <v>73</v>
      </c>
      <c r="Q947" s="30" t="s">
        <v>1850</v>
      </c>
      <c r="R947" s="30">
        <v>28079</v>
      </c>
      <c r="S947" s="32">
        <v>42089</v>
      </c>
      <c r="T947" s="32">
        <v>42090</v>
      </c>
      <c r="U947" s="53">
        <v>-133.54599999999999</v>
      </c>
      <c r="V947" s="30">
        <v>7</v>
      </c>
      <c r="W947" s="30">
        <v>146.5</v>
      </c>
      <c r="X947" s="30">
        <v>85833</v>
      </c>
      <c r="Y947" s="30" t="s">
        <v>3215</v>
      </c>
      <c r="Z947" s="30">
        <v>557.68232337640541</v>
      </c>
    </row>
    <row r="948" spans="1:26" x14ac:dyDescent="0.2">
      <c r="A948" s="30">
        <v>2419</v>
      </c>
      <c r="B948" s="30" t="s">
        <v>1851</v>
      </c>
      <c r="C948" s="30" t="s">
        <v>46</v>
      </c>
      <c r="D948" s="30">
        <v>7.0000000000000007E-2</v>
      </c>
      <c r="E948" s="30">
        <v>225.04</v>
      </c>
      <c r="F948" s="30">
        <v>11.79</v>
      </c>
      <c r="G948" s="30" t="s">
        <v>14</v>
      </c>
      <c r="H948" s="30" t="s">
        <v>15</v>
      </c>
      <c r="I948" s="30" t="s">
        <v>24</v>
      </c>
      <c r="J948" s="30" t="s">
        <v>71</v>
      </c>
      <c r="K948" s="30" t="s">
        <v>120</v>
      </c>
      <c r="L948" s="30" t="s">
        <v>1852</v>
      </c>
      <c r="M948" s="30">
        <v>0.42</v>
      </c>
      <c r="N948" s="30" t="s">
        <v>8</v>
      </c>
      <c r="O948" s="30" t="s">
        <v>9</v>
      </c>
      <c r="P948" s="30" t="s">
        <v>218</v>
      </c>
      <c r="Q948" s="30" t="s">
        <v>1853</v>
      </c>
      <c r="R948" s="30">
        <v>23701</v>
      </c>
      <c r="S948" s="32">
        <v>42089</v>
      </c>
      <c r="T948" s="32">
        <v>42089</v>
      </c>
      <c r="U948" s="53">
        <v>-162.91800000000001</v>
      </c>
      <c r="V948" s="30">
        <v>5</v>
      </c>
      <c r="W948" s="30">
        <v>1130.1500000000001</v>
      </c>
      <c r="X948" s="30">
        <v>86751</v>
      </c>
      <c r="Y948" s="30" t="s">
        <v>3215</v>
      </c>
      <c r="Z948" s="30">
        <v>976.02769110740451</v>
      </c>
    </row>
    <row r="949" spans="1:26" x14ac:dyDescent="0.2">
      <c r="A949" s="30">
        <v>2419</v>
      </c>
      <c r="B949" s="30" t="s">
        <v>1851</v>
      </c>
      <c r="C949" s="30" t="s">
        <v>46</v>
      </c>
      <c r="D949" s="30">
        <v>0.03</v>
      </c>
      <c r="E949" s="30">
        <v>7.84</v>
      </c>
      <c r="F949" s="30">
        <v>4.71</v>
      </c>
      <c r="G949" s="30" t="s">
        <v>14</v>
      </c>
      <c r="H949" s="30" t="s">
        <v>15</v>
      </c>
      <c r="I949" s="30" t="s">
        <v>24</v>
      </c>
      <c r="J949" s="30" t="s">
        <v>48</v>
      </c>
      <c r="K949" s="30" t="s">
        <v>49</v>
      </c>
      <c r="L949" s="30" t="s">
        <v>655</v>
      </c>
      <c r="M949" s="30">
        <v>0.35</v>
      </c>
      <c r="N949" s="30" t="s">
        <v>8</v>
      </c>
      <c r="O949" s="30" t="s">
        <v>9</v>
      </c>
      <c r="P949" s="30" t="s">
        <v>218</v>
      </c>
      <c r="Q949" s="30" t="s">
        <v>1853</v>
      </c>
      <c r="R949" s="30">
        <v>23701</v>
      </c>
      <c r="S949" s="32">
        <v>42089</v>
      </c>
      <c r="T949" s="32">
        <v>42092</v>
      </c>
      <c r="U949" s="53">
        <v>859.71780000000001</v>
      </c>
      <c r="V949" s="30">
        <v>7</v>
      </c>
      <c r="W949" s="30">
        <v>54.37</v>
      </c>
      <c r="X949" s="30">
        <v>86751</v>
      </c>
      <c r="Y949" s="30" t="s">
        <v>3215</v>
      </c>
      <c r="Z949" s="30">
        <v>1115.2714374966226</v>
      </c>
    </row>
    <row r="950" spans="1:26" x14ac:dyDescent="0.2">
      <c r="A950" s="30">
        <v>2773</v>
      </c>
      <c r="B950" s="30" t="s">
        <v>1854</v>
      </c>
      <c r="C950" s="30" t="s">
        <v>46</v>
      </c>
      <c r="D950" s="30">
        <v>0.1</v>
      </c>
      <c r="E950" s="30">
        <v>5.18</v>
      </c>
      <c r="F950" s="30">
        <v>5.74</v>
      </c>
      <c r="G950" s="30" t="s">
        <v>14</v>
      </c>
      <c r="H950" s="30" t="s">
        <v>70</v>
      </c>
      <c r="I950" s="30" t="s">
        <v>24</v>
      </c>
      <c r="J950" s="30" t="s">
        <v>48</v>
      </c>
      <c r="K950" s="30" t="s">
        <v>49</v>
      </c>
      <c r="L950" s="30" t="s">
        <v>826</v>
      </c>
      <c r="M950" s="30">
        <v>0.36</v>
      </c>
      <c r="N950" s="30" t="s">
        <v>8</v>
      </c>
      <c r="O950" s="30" t="s">
        <v>35</v>
      </c>
      <c r="P950" s="30" t="s">
        <v>66</v>
      </c>
      <c r="Q950" s="30" t="s">
        <v>1586</v>
      </c>
      <c r="R950" s="30">
        <v>94568</v>
      </c>
      <c r="S950" s="32">
        <v>42089</v>
      </c>
      <c r="T950" s="32">
        <v>42091</v>
      </c>
      <c r="U950" s="53">
        <v>-29.003</v>
      </c>
      <c r="V950" s="30">
        <v>2</v>
      </c>
      <c r="W950" s="30">
        <v>10.96</v>
      </c>
      <c r="X950" s="30">
        <v>91584</v>
      </c>
      <c r="Y950" s="30" t="s">
        <v>3217</v>
      </c>
      <c r="Z950" s="30">
        <v>216.32161232489153</v>
      </c>
    </row>
    <row r="951" spans="1:26" x14ac:dyDescent="0.2">
      <c r="A951" s="30">
        <v>2059</v>
      </c>
      <c r="B951" s="30" t="s">
        <v>592</v>
      </c>
      <c r="C951" s="30" t="s">
        <v>1</v>
      </c>
      <c r="D951" s="30">
        <v>0.1</v>
      </c>
      <c r="E951" s="30">
        <v>9.85</v>
      </c>
      <c r="F951" s="30">
        <v>4.82</v>
      </c>
      <c r="G951" s="30" t="s">
        <v>14</v>
      </c>
      <c r="H951" s="30" t="s">
        <v>70</v>
      </c>
      <c r="I951" s="30" t="s">
        <v>24</v>
      </c>
      <c r="J951" s="30" t="s">
        <v>25</v>
      </c>
      <c r="K951" s="30" t="s">
        <v>26</v>
      </c>
      <c r="L951" s="30" t="s">
        <v>1855</v>
      </c>
      <c r="M951" s="30">
        <v>0.47</v>
      </c>
      <c r="N951" s="30" t="s">
        <v>8</v>
      </c>
      <c r="O951" s="30" t="s">
        <v>9</v>
      </c>
      <c r="P951" s="30" t="s">
        <v>73</v>
      </c>
      <c r="Q951" s="30" t="s">
        <v>593</v>
      </c>
      <c r="R951" s="30">
        <v>27260</v>
      </c>
      <c r="S951" s="32">
        <v>42090</v>
      </c>
      <c r="T951" s="32">
        <v>42091</v>
      </c>
      <c r="U951" s="53">
        <v>374.904</v>
      </c>
      <c r="V951" s="30">
        <v>12</v>
      </c>
      <c r="W951" s="30">
        <v>114.91</v>
      </c>
      <c r="X951" s="30">
        <v>88041</v>
      </c>
      <c r="Y951" s="30" t="s">
        <v>3215</v>
      </c>
      <c r="Z951" s="30">
        <v>799.5487382339852</v>
      </c>
    </row>
    <row r="952" spans="1:26" x14ac:dyDescent="0.2">
      <c r="A952" s="30">
        <v>2059</v>
      </c>
      <c r="B952" s="30" t="s">
        <v>592</v>
      </c>
      <c r="C952" s="30" t="s">
        <v>1</v>
      </c>
      <c r="D952" s="30">
        <v>0.04</v>
      </c>
      <c r="E952" s="30">
        <v>125.99</v>
      </c>
      <c r="F952" s="30">
        <v>7.69</v>
      </c>
      <c r="G952" s="30" t="s">
        <v>14</v>
      </c>
      <c r="H952" s="30" t="s">
        <v>70</v>
      </c>
      <c r="I952" s="30" t="s">
        <v>16</v>
      </c>
      <c r="J952" s="30" t="s">
        <v>111</v>
      </c>
      <c r="K952" s="30" t="s">
        <v>49</v>
      </c>
      <c r="L952" s="30" t="s">
        <v>1025</v>
      </c>
      <c r="M952" s="30">
        <v>0.57999999999999996</v>
      </c>
      <c r="N952" s="30" t="s">
        <v>8</v>
      </c>
      <c r="O952" s="30" t="s">
        <v>9</v>
      </c>
      <c r="P952" s="30" t="s">
        <v>73</v>
      </c>
      <c r="Q952" s="30" t="s">
        <v>593</v>
      </c>
      <c r="R952" s="30">
        <v>27260</v>
      </c>
      <c r="S952" s="32">
        <v>42090</v>
      </c>
      <c r="T952" s="32">
        <v>42091</v>
      </c>
      <c r="U952" s="53">
        <v>-528.83600000000001</v>
      </c>
      <c r="V952" s="30">
        <v>9</v>
      </c>
      <c r="W952" s="30">
        <v>934.52</v>
      </c>
      <c r="X952" s="30">
        <v>88041</v>
      </c>
      <c r="Y952" s="30" t="s">
        <v>3215</v>
      </c>
      <c r="Z952" s="30">
        <v>448.38822585100598</v>
      </c>
    </row>
    <row r="953" spans="1:26" x14ac:dyDescent="0.2">
      <c r="A953" s="30">
        <v>32</v>
      </c>
      <c r="B953" s="30" t="s">
        <v>620</v>
      </c>
      <c r="C953" s="30" t="s">
        <v>13</v>
      </c>
      <c r="D953" s="30">
        <v>0.01</v>
      </c>
      <c r="E953" s="30">
        <v>17.98</v>
      </c>
      <c r="F953" s="30">
        <v>8.51</v>
      </c>
      <c r="G953" s="30" t="s">
        <v>14</v>
      </c>
      <c r="H953" s="30" t="s">
        <v>70</v>
      </c>
      <c r="I953" s="30" t="s">
        <v>16</v>
      </c>
      <c r="J953" s="30" t="s">
        <v>32</v>
      </c>
      <c r="K953" s="30" t="s">
        <v>120</v>
      </c>
      <c r="L953" s="30" t="s">
        <v>1856</v>
      </c>
      <c r="M953" s="30">
        <v>0.4</v>
      </c>
      <c r="N953" s="30" t="s">
        <v>8</v>
      </c>
      <c r="O953" s="30" t="s">
        <v>35</v>
      </c>
      <c r="P953" s="30" t="s">
        <v>115</v>
      </c>
      <c r="Q953" s="30" t="s">
        <v>622</v>
      </c>
      <c r="R953" s="30">
        <v>97526</v>
      </c>
      <c r="S953" s="32">
        <v>42090</v>
      </c>
      <c r="T953" s="32">
        <v>42091</v>
      </c>
      <c r="U953" s="53">
        <v>-35.878799999999998</v>
      </c>
      <c r="V953" s="30">
        <v>2</v>
      </c>
      <c r="W953" s="30">
        <v>40.17</v>
      </c>
      <c r="X953" s="30">
        <v>89200</v>
      </c>
      <c r="Y953" s="30" t="s">
        <v>3217</v>
      </c>
      <c r="Z953" s="30">
        <v>215.15143287477778</v>
      </c>
    </row>
    <row r="954" spans="1:26" x14ac:dyDescent="0.2">
      <c r="A954" s="30">
        <v>234</v>
      </c>
      <c r="B954" s="30" t="s">
        <v>961</v>
      </c>
      <c r="C954" s="30" t="s">
        <v>13</v>
      </c>
      <c r="D954" s="30">
        <v>0.03</v>
      </c>
      <c r="E954" s="30">
        <v>28.53</v>
      </c>
      <c r="F954" s="30">
        <v>1.49</v>
      </c>
      <c r="G954" s="30" t="s">
        <v>14</v>
      </c>
      <c r="H954" s="30" t="s">
        <v>3</v>
      </c>
      <c r="I954" s="30" t="s">
        <v>24</v>
      </c>
      <c r="J954" s="30" t="s">
        <v>48</v>
      </c>
      <c r="K954" s="30" t="s">
        <v>49</v>
      </c>
      <c r="L954" s="30" t="s">
        <v>1808</v>
      </c>
      <c r="M954" s="30">
        <v>0.38</v>
      </c>
      <c r="N954" s="30" t="s">
        <v>8</v>
      </c>
      <c r="O954" s="30" t="s">
        <v>28</v>
      </c>
      <c r="P954" s="30" t="s">
        <v>189</v>
      </c>
      <c r="Q954" s="30" t="s">
        <v>713</v>
      </c>
      <c r="R954" s="30">
        <v>50208</v>
      </c>
      <c r="S954" s="32">
        <v>42090</v>
      </c>
      <c r="T954" s="32">
        <v>42092</v>
      </c>
      <c r="U954" s="53">
        <v>136.33709999999999</v>
      </c>
      <c r="V954" s="30">
        <v>7</v>
      </c>
      <c r="W954" s="30">
        <v>197.59</v>
      </c>
      <c r="X954" s="30">
        <v>90238</v>
      </c>
      <c r="Y954" s="30" t="s">
        <v>3216</v>
      </c>
      <c r="Z954" s="30">
        <v>191.65469282728074</v>
      </c>
    </row>
    <row r="955" spans="1:26" x14ac:dyDescent="0.2">
      <c r="A955" s="30">
        <v>234</v>
      </c>
      <c r="B955" s="30" t="s">
        <v>961</v>
      </c>
      <c r="C955" s="30" t="s">
        <v>13</v>
      </c>
      <c r="D955" s="30">
        <v>0.01</v>
      </c>
      <c r="E955" s="30">
        <v>15.28</v>
      </c>
      <c r="F955" s="30">
        <v>1.99</v>
      </c>
      <c r="G955" s="30" t="s">
        <v>14</v>
      </c>
      <c r="H955" s="30" t="s">
        <v>3</v>
      </c>
      <c r="I955" s="30" t="s">
        <v>16</v>
      </c>
      <c r="J955" s="30" t="s">
        <v>17</v>
      </c>
      <c r="K955" s="30" t="s">
        <v>18</v>
      </c>
      <c r="L955" s="30" t="s">
        <v>488</v>
      </c>
      <c r="M955" s="30">
        <v>0.42</v>
      </c>
      <c r="N955" s="30" t="s">
        <v>8</v>
      </c>
      <c r="O955" s="30" t="s">
        <v>28</v>
      </c>
      <c r="P955" s="30" t="s">
        <v>189</v>
      </c>
      <c r="Q955" s="30" t="s">
        <v>713</v>
      </c>
      <c r="R955" s="30">
        <v>50208</v>
      </c>
      <c r="S955" s="32">
        <v>42090</v>
      </c>
      <c r="T955" s="32">
        <v>42092</v>
      </c>
      <c r="U955" s="53">
        <v>-12.46</v>
      </c>
      <c r="V955" s="30">
        <v>2</v>
      </c>
      <c r="W955" s="30">
        <v>33.04</v>
      </c>
      <c r="X955" s="30">
        <v>90238</v>
      </c>
      <c r="Y955" s="30" t="s">
        <v>3216</v>
      </c>
      <c r="Z955" s="30">
        <v>58.051863587707473</v>
      </c>
    </row>
    <row r="956" spans="1:26" x14ac:dyDescent="0.2">
      <c r="A956" s="30">
        <v>920</v>
      </c>
      <c r="B956" s="30" t="s">
        <v>1857</v>
      </c>
      <c r="C956" s="30" t="s">
        <v>23</v>
      </c>
      <c r="D956" s="30">
        <v>0.1</v>
      </c>
      <c r="E956" s="30">
        <v>15.98</v>
      </c>
      <c r="F956" s="30">
        <v>4</v>
      </c>
      <c r="G956" s="30" t="s">
        <v>14</v>
      </c>
      <c r="H956" s="30" t="s">
        <v>70</v>
      </c>
      <c r="I956" s="30" t="s">
        <v>16</v>
      </c>
      <c r="J956" s="30" t="s">
        <v>17</v>
      </c>
      <c r="K956" s="30" t="s">
        <v>49</v>
      </c>
      <c r="L956" s="30" t="s">
        <v>1858</v>
      </c>
      <c r="M956" s="30">
        <v>0.37</v>
      </c>
      <c r="N956" s="30" t="s">
        <v>8</v>
      </c>
      <c r="O956" s="30" t="s">
        <v>35</v>
      </c>
      <c r="P956" s="30" t="s">
        <v>66</v>
      </c>
      <c r="Q956" s="30" t="s">
        <v>1205</v>
      </c>
      <c r="R956" s="30">
        <v>92374</v>
      </c>
      <c r="S956" s="32">
        <v>42090</v>
      </c>
      <c r="T956" s="32">
        <v>42095</v>
      </c>
      <c r="U956" s="53">
        <v>92.722200000000001</v>
      </c>
      <c r="V956" s="30">
        <v>9</v>
      </c>
      <c r="W956" s="30">
        <v>134.38</v>
      </c>
      <c r="X956" s="30">
        <v>90491</v>
      </c>
      <c r="Y956" s="30" t="s">
        <v>3217</v>
      </c>
      <c r="Z956" s="30">
        <v>213.76813533199646</v>
      </c>
    </row>
    <row r="957" spans="1:26" x14ac:dyDescent="0.2">
      <c r="A957" s="30">
        <v>696</v>
      </c>
      <c r="B957" s="30" t="s">
        <v>1859</v>
      </c>
      <c r="C957" s="30" t="s">
        <v>92</v>
      </c>
      <c r="D957" s="30">
        <v>0.06</v>
      </c>
      <c r="E957" s="30">
        <v>8.1199999999999992</v>
      </c>
      <c r="F957" s="30">
        <v>2.83</v>
      </c>
      <c r="G957" s="30" t="s">
        <v>14</v>
      </c>
      <c r="H957" s="30" t="s">
        <v>70</v>
      </c>
      <c r="I957" s="30" t="s">
        <v>16</v>
      </c>
      <c r="J957" s="30" t="s">
        <v>17</v>
      </c>
      <c r="K957" s="30" t="s">
        <v>18</v>
      </c>
      <c r="L957" s="30" t="s">
        <v>1674</v>
      </c>
      <c r="M957" s="30">
        <v>0.77</v>
      </c>
      <c r="N957" s="30" t="s">
        <v>8</v>
      </c>
      <c r="O957" s="30" t="s">
        <v>28</v>
      </c>
      <c r="P957" s="30" t="s">
        <v>29</v>
      </c>
      <c r="Q957" s="30" t="s">
        <v>1860</v>
      </c>
      <c r="R957" s="30">
        <v>46307</v>
      </c>
      <c r="S957" s="32">
        <v>42090</v>
      </c>
      <c r="T957" s="32">
        <v>42091</v>
      </c>
      <c r="U957" s="53">
        <v>-82.83</v>
      </c>
      <c r="V957" s="30">
        <v>10</v>
      </c>
      <c r="W957" s="30">
        <v>78.540000000000006</v>
      </c>
      <c r="X957" s="30">
        <v>89847</v>
      </c>
      <c r="Y957" s="30" t="s">
        <v>3216</v>
      </c>
      <c r="Z957" s="30">
        <v>268.93526909961781</v>
      </c>
    </row>
    <row r="958" spans="1:26" x14ac:dyDescent="0.2">
      <c r="A958" s="30">
        <v>696</v>
      </c>
      <c r="B958" s="30" t="s">
        <v>1859</v>
      </c>
      <c r="C958" s="30" t="s">
        <v>92</v>
      </c>
      <c r="D958" s="30">
        <v>0.05</v>
      </c>
      <c r="E958" s="30">
        <v>51.65</v>
      </c>
      <c r="F958" s="30">
        <v>18.45</v>
      </c>
      <c r="G958" s="30" t="s">
        <v>14</v>
      </c>
      <c r="H958" s="30" t="s">
        <v>70</v>
      </c>
      <c r="I958" s="30" t="s">
        <v>4</v>
      </c>
      <c r="J958" s="30" t="s">
        <v>102</v>
      </c>
      <c r="K958" s="30" t="s">
        <v>120</v>
      </c>
      <c r="L958" s="30" t="s">
        <v>1861</v>
      </c>
      <c r="M958" s="30">
        <v>0.65</v>
      </c>
      <c r="N958" s="30" t="s">
        <v>8</v>
      </c>
      <c r="O958" s="30" t="s">
        <v>28</v>
      </c>
      <c r="P958" s="30" t="s">
        <v>29</v>
      </c>
      <c r="Q958" s="30" t="s">
        <v>1860</v>
      </c>
      <c r="R958" s="30">
        <v>46307</v>
      </c>
      <c r="S958" s="32">
        <v>42090</v>
      </c>
      <c r="T958" s="32">
        <v>42091</v>
      </c>
      <c r="U958" s="53">
        <v>25.04</v>
      </c>
      <c r="V958" s="30">
        <v>12</v>
      </c>
      <c r="W958" s="30">
        <v>605.1</v>
      </c>
      <c r="X958" s="30">
        <v>89847</v>
      </c>
      <c r="Y958" s="30" t="s">
        <v>3216</v>
      </c>
      <c r="Z958" s="30">
        <v>854.37695312620292</v>
      </c>
    </row>
    <row r="959" spans="1:26" x14ac:dyDescent="0.2">
      <c r="A959" s="30">
        <v>697</v>
      </c>
      <c r="B959" s="30" t="s">
        <v>1017</v>
      </c>
      <c r="C959" s="30" t="s">
        <v>92</v>
      </c>
      <c r="D959" s="30">
        <v>0.1</v>
      </c>
      <c r="E959" s="30">
        <v>175.99</v>
      </c>
      <c r="F959" s="30">
        <v>8.99</v>
      </c>
      <c r="G959" s="30" t="s">
        <v>14</v>
      </c>
      <c r="H959" s="30" t="s">
        <v>70</v>
      </c>
      <c r="I959" s="30" t="s">
        <v>16</v>
      </c>
      <c r="J959" s="30" t="s">
        <v>111</v>
      </c>
      <c r="K959" s="30" t="s">
        <v>49</v>
      </c>
      <c r="L959" s="30" t="s">
        <v>1155</v>
      </c>
      <c r="M959" s="30">
        <v>0.56999999999999995</v>
      </c>
      <c r="N959" s="30" t="s">
        <v>8</v>
      </c>
      <c r="O959" s="30" t="s">
        <v>28</v>
      </c>
      <c r="P959" s="30" t="s">
        <v>29</v>
      </c>
      <c r="Q959" s="30" t="s">
        <v>1018</v>
      </c>
      <c r="R959" s="30">
        <v>46312</v>
      </c>
      <c r="S959" s="32">
        <v>42090</v>
      </c>
      <c r="T959" s="32">
        <v>42091</v>
      </c>
      <c r="U959" s="53">
        <v>928.96079999999995</v>
      </c>
      <c r="V959" s="30">
        <v>10</v>
      </c>
      <c r="W959" s="30">
        <v>1346.32</v>
      </c>
      <c r="X959" s="30">
        <v>89847</v>
      </c>
      <c r="Y959" s="30" t="s">
        <v>3216</v>
      </c>
      <c r="Z959" s="30">
        <v>1808.589298309922</v>
      </c>
    </row>
    <row r="960" spans="1:26" x14ac:dyDescent="0.2">
      <c r="A960" s="30">
        <v>698</v>
      </c>
      <c r="B960" s="30" t="s">
        <v>1019</v>
      </c>
      <c r="C960" s="30" t="s">
        <v>92</v>
      </c>
      <c r="D960" s="30">
        <v>0.06</v>
      </c>
      <c r="E960" s="30">
        <v>8.1199999999999992</v>
      </c>
      <c r="F960" s="30">
        <v>2.83</v>
      </c>
      <c r="G960" s="30" t="s">
        <v>14</v>
      </c>
      <c r="H960" s="30" t="s">
        <v>70</v>
      </c>
      <c r="I960" s="30" t="s">
        <v>16</v>
      </c>
      <c r="J960" s="30" t="s">
        <v>17</v>
      </c>
      <c r="K960" s="30" t="s">
        <v>18</v>
      </c>
      <c r="L960" s="30" t="s">
        <v>1674</v>
      </c>
      <c r="M960" s="30">
        <v>0.77</v>
      </c>
      <c r="N960" s="30" t="s">
        <v>8</v>
      </c>
      <c r="O960" s="30" t="s">
        <v>35</v>
      </c>
      <c r="P960" s="30" t="s">
        <v>42</v>
      </c>
      <c r="Q960" s="30" t="s">
        <v>118</v>
      </c>
      <c r="R960" s="30">
        <v>98105</v>
      </c>
      <c r="S960" s="32">
        <v>42090</v>
      </c>
      <c r="T960" s="32">
        <v>42091</v>
      </c>
      <c r="U960" s="53">
        <v>-82.83</v>
      </c>
      <c r="V960" s="30">
        <v>41</v>
      </c>
      <c r="W960" s="30">
        <v>322.02999999999997</v>
      </c>
      <c r="X960" s="30">
        <v>32869</v>
      </c>
      <c r="Y960" s="30" t="s">
        <v>3217</v>
      </c>
      <c r="Z960" s="30">
        <v>268.93526909961781</v>
      </c>
    </row>
    <row r="961" spans="1:26" x14ac:dyDescent="0.2">
      <c r="A961" s="30">
        <v>698</v>
      </c>
      <c r="B961" s="30" t="s">
        <v>1019</v>
      </c>
      <c r="C961" s="30" t="s">
        <v>92</v>
      </c>
      <c r="D961" s="30">
        <v>0.05</v>
      </c>
      <c r="E961" s="30">
        <v>51.65</v>
      </c>
      <c r="F961" s="30">
        <v>18.45</v>
      </c>
      <c r="G961" s="30" t="s">
        <v>14</v>
      </c>
      <c r="H961" s="30" t="s">
        <v>70</v>
      </c>
      <c r="I961" s="30" t="s">
        <v>4</v>
      </c>
      <c r="J961" s="30" t="s">
        <v>102</v>
      </c>
      <c r="K961" s="30" t="s">
        <v>120</v>
      </c>
      <c r="L961" s="30" t="s">
        <v>1861</v>
      </c>
      <c r="M961" s="30">
        <v>0.65</v>
      </c>
      <c r="N961" s="30" t="s">
        <v>8</v>
      </c>
      <c r="O961" s="30" t="s">
        <v>35</v>
      </c>
      <c r="P961" s="30" t="s">
        <v>42</v>
      </c>
      <c r="Q961" s="30" t="s">
        <v>118</v>
      </c>
      <c r="R961" s="30">
        <v>98105</v>
      </c>
      <c r="S961" s="32">
        <v>42090</v>
      </c>
      <c r="T961" s="32">
        <v>42091</v>
      </c>
      <c r="U961" s="53">
        <v>25.04</v>
      </c>
      <c r="V961" s="30">
        <v>49</v>
      </c>
      <c r="W961" s="30">
        <v>2470.84</v>
      </c>
      <c r="X961" s="30">
        <v>32869</v>
      </c>
      <c r="Y961" s="30" t="s">
        <v>3217</v>
      </c>
      <c r="Z961" s="30">
        <v>854.37695312620292</v>
      </c>
    </row>
    <row r="962" spans="1:26" x14ac:dyDescent="0.2">
      <c r="A962" s="30">
        <v>698</v>
      </c>
      <c r="B962" s="30" t="s">
        <v>1019</v>
      </c>
      <c r="C962" s="30" t="s">
        <v>92</v>
      </c>
      <c r="D962" s="30">
        <v>0.1</v>
      </c>
      <c r="E962" s="30">
        <v>175.99</v>
      </c>
      <c r="F962" s="30">
        <v>8.99</v>
      </c>
      <c r="G962" s="30" t="s">
        <v>14</v>
      </c>
      <c r="H962" s="30" t="s">
        <v>70</v>
      </c>
      <c r="I962" s="30" t="s">
        <v>16</v>
      </c>
      <c r="J962" s="30" t="s">
        <v>111</v>
      </c>
      <c r="K962" s="30" t="s">
        <v>49</v>
      </c>
      <c r="L962" s="30" t="s">
        <v>1155</v>
      </c>
      <c r="M962" s="30">
        <v>0.56999999999999995</v>
      </c>
      <c r="N962" s="30" t="s">
        <v>8</v>
      </c>
      <c r="O962" s="30" t="s">
        <v>35</v>
      </c>
      <c r="P962" s="30" t="s">
        <v>42</v>
      </c>
      <c r="Q962" s="30" t="s">
        <v>118</v>
      </c>
      <c r="R962" s="30">
        <v>98105</v>
      </c>
      <c r="S962" s="32">
        <v>42090</v>
      </c>
      <c r="T962" s="32">
        <v>42091</v>
      </c>
      <c r="U962" s="53">
        <v>930.98699999999997</v>
      </c>
      <c r="V962" s="30">
        <v>39</v>
      </c>
      <c r="W962" s="30">
        <v>5250.66</v>
      </c>
      <c r="X962" s="30">
        <v>32869</v>
      </c>
      <c r="Y962" s="30" t="s">
        <v>3217</v>
      </c>
      <c r="Z962" s="30">
        <v>1810.6641792286132</v>
      </c>
    </row>
    <row r="963" spans="1:26" x14ac:dyDescent="0.2">
      <c r="A963" s="30">
        <v>1625</v>
      </c>
      <c r="B963" s="30" t="s">
        <v>1199</v>
      </c>
      <c r="C963" s="30" t="s">
        <v>92</v>
      </c>
      <c r="D963" s="30">
        <v>0.08</v>
      </c>
      <c r="E963" s="30">
        <v>213.45</v>
      </c>
      <c r="F963" s="30">
        <v>14.7</v>
      </c>
      <c r="G963" s="30" t="s">
        <v>2</v>
      </c>
      <c r="H963" s="30" t="s">
        <v>47</v>
      </c>
      <c r="I963" s="30" t="s">
        <v>16</v>
      </c>
      <c r="J963" s="30" t="s">
        <v>32</v>
      </c>
      <c r="K963" s="30" t="s">
        <v>33</v>
      </c>
      <c r="L963" s="30" t="s">
        <v>156</v>
      </c>
      <c r="M963" s="30">
        <v>0.59</v>
      </c>
      <c r="N963" s="30" t="s">
        <v>8</v>
      </c>
      <c r="O963" s="30" t="s">
        <v>87</v>
      </c>
      <c r="P963" s="30" t="s">
        <v>88</v>
      </c>
      <c r="Q963" s="30" t="s">
        <v>1201</v>
      </c>
      <c r="R963" s="30">
        <v>11542</v>
      </c>
      <c r="S963" s="32">
        <v>42090</v>
      </c>
      <c r="T963" s="32">
        <v>42092</v>
      </c>
      <c r="U963" s="53">
        <v>1674.7542000000001</v>
      </c>
      <c r="V963" s="30">
        <v>12</v>
      </c>
      <c r="W963" s="30">
        <v>2427.1799999999998</v>
      </c>
      <c r="X963" s="30">
        <v>90600</v>
      </c>
      <c r="Y963" s="30" t="s">
        <v>3218</v>
      </c>
      <c r="Z963" s="30">
        <v>3104.2023017600595</v>
      </c>
    </row>
    <row r="964" spans="1:26" x14ac:dyDescent="0.2">
      <c r="A964" s="30">
        <v>1625</v>
      </c>
      <c r="B964" s="30" t="s">
        <v>1199</v>
      </c>
      <c r="C964" s="30" t="s">
        <v>92</v>
      </c>
      <c r="D964" s="30">
        <v>0.1</v>
      </c>
      <c r="E964" s="30">
        <v>55.98</v>
      </c>
      <c r="F964" s="30">
        <v>13.88</v>
      </c>
      <c r="G964" s="30" t="s">
        <v>14</v>
      </c>
      <c r="H964" s="30" t="s">
        <v>47</v>
      </c>
      <c r="I964" s="30" t="s">
        <v>24</v>
      </c>
      <c r="J964" s="30" t="s">
        <v>64</v>
      </c>
      <c r="K964" s="30" t="s">
        <v>49</v>
      </c>
      <c r="L964" s="30" t="s">
        <v>1862</v>
      </c>
      <c r="M964" s="30">
        <v>0.36</v>
      </c>
      <c r="N964" s="30" t="s">
        <v>8</v>
      </c>
      <c r="O964" s="30" t="s">
        <v>87</v>
      </c>
      <c r="P964" s="30" t="s">
        <v>88</v>
      </c>
      <c r="Q964" s="30" t="s">
        <v>1201</v>
      </c>
      <c r="R964" s="30">
        <v>11542</v>
      </c>
      <c r="S964" s="32">
        <v>42090</v>
      </c>
      <c r="T964" s="32">
        <v>42092</v>
      </c>
      <c r="U964" s="53">
        <v>300.04649999999998</v>
      </c>
      <c r="V964" s="30">
        <v>8</v>
      </c>
      <c r="W964" s="30">
        <v>434.85</v>
      </c>
      <c r="X964" s="30">
        <v>90600</v>
      </c>
      <c r="Y964" s="30" t="s">
        <v>3218</v>
      </c>
      <c r="Z964" s="30">
        <v>779.59937731928824</v>
      </c>
    </row>
    <row r="965" spans="1:26" x14ac:dyDescent="0.2">
      <c r="A965" s="30">
        <v>1625</v>
      </c>
      <c r="B965" s="30" t="s">
        <v>1199</v>
      </c>
      <c r="C965" s="30" t="s">
        <v>92</v>
      </c>
      <c r="D965" s="30">
        <v>0</v>
      </c>
      <c r="E965" s="30">
        <v>16.059999999999999</v>
      </c>
      <c r="F965" s="30">
        <v>8.34</v>
      </c>
      <c r="G965" s="30" t="s">
        <v>14</v>
      </c>
      <c r="H965" s="30" t="s">
        <v>47</v>
      </c>
      <c r="I965" s="30" t="s">
        <v>24</v>
      </c>
      <c r="J965" s="30" t="s">
        <v>54</v>
      </c>
      <c r="K965" s="30" t="s">
        <v>49</v>
      </c>
      <c r="L965" s="30" t="s">
        <v>1863</v>
      </c>
      <c r="M965" s="30">
        <v>0.59</v>
      </c>
      <c r="N965" s="30" t="s">
        <v>8</v>
      </c>
      <c r="O965" s="30" t="s">
        <v>87</v>
      </c>
      <c r="P965" s="30" t="s">
        <v>88</v>
      </c>
      <c r="Q965" s="30" t="s">
        <v>1201</v>
      </c>
      <c r="R965" s="30">
        <v>11542</v>
      </c>
      <c r="S965" s="32">
        <v>42090</v>
      </c>
      <c r="T965" s="32">
        <v>42091</v>
      </c>
      <c r="U965" s="53">
        <v>-28.09</v>
      </c>
      <c r="V965" s="30">
        <v>1</v>
      </c>
      <c r="W965" s="30">
        <v>19.16</v>
      </c>
      <c r="X965" s="30">
        <v>90600</v>
      </c>
      <c r="Y965" s="30" t="s">
        <v>3218</v>
      </c>
      <c r="Z965" s="30">
        <v>422.63699874621898</v>
      </c>
    </row>
    <row r="966" spans="1:26" x14ac:dyDescent="0.2">
      <c r="A966" s="30">
        <v>1917</v>
      </c>
      <c r="B966" s="30" t="s">
        <v>1432</v>
      </c>
      <c r="C966" s="30" t="s">
        <v>92</v>
      </c>
      <c r="D966" s="30">
        <v>0.08</v>
      </c>
      <c r="E966" s="30">
        <v>18.7</v>
      </c>
      <c r="F966" s="30">
        <v>8.99</v>
      </c>
      <c r="G966" s="30" t="s">
        <v>14</v>
      </c>
      <c r="H966" s="30" t="s">
        <v>47</v>
      </c>
      <c r="I966" s="30" t="s">
        <v>4</v>
      </c>
      <c r="J966" s="30" t="s">
        <v>102</v>
      </c>
      <c r="K966" s="30" t="s">
        <v>18</v>
      </c>
      <c r="L966" s="30" t="s">
        <v>1864</v>
      </c>
      <c r="M966" s="30">
        <v>0.47</v>
      </c>
      <c r="N966" s="30" t="s">
        <v>8</v>
      </c>
      <c r="O966" s="30" t="s">
        <v>9</v>
      </c>
      <c r="P966" s="30" t="s">
        <v>20</v>
      </c>
      <c r="Q966" s="30" t="s">
        <v>1434</v>
      </c>
      <c r="R966" s="30">
        <v>72113</v>
      </c>
      <c r="S966" s="32">
        <v>42090</v>
      </c>
      <c r="T966" s="32">
        <v>42091</v>
      </c>
      <c r="U966" s="53">
        <v>16.136399999999998</v>
      </c>
      <c r="V966" s="30">
        <v>7</v>
      </c>
      <c r="W966" s="30">
        <v>132.22999999999999</v>
      </c>
      <c r="X966" s="30">
        <v>85894</v>
      </c>
      <c r="Y966" s="30" t="s">
        <v>3215</v>
      </c>
      <c r="Z966" s="30">
        <v>341.55395151859909</v>
      </c>
    </row>
    <row r="967" spans="1:26" x14ac:dyDescent="0.2">
      <c r="A967" s="30">
        <v>1072</v>
      </c>
      <c r="B967" s="30" t="s">
        <v>1865</v>
      </c>
      <c r="C967" s="30" t="s">
        <v>46</v>
      </c>
      <c r="D967" s="30">
        <v>0.01</v>
      </c>
      <c r="E967" s="30">
        <v>150.88999999999999</v>
      </c>
      <c r="F967" s="30">
        <v>60.2</v>
      </c>
      <c r="G967" s="30" t="s">
        <v>2</v>
      </c>
      <c r="H967" s="30" t="s">
        <v>70</v>
      </c>
      <c r="I967" s="30" t="s">
        <v>4</v>
      </c>
      <c r="J967" s="30" t="s">
        <v>85</v>
      </c>
      <c r="K967" s="30" t="s">
        <v>33</v>
      </c>
      <c r="L967" s="30" t="s">
        <v>1279</v>
      </c>
      <c r="M967" s="30">
        <v>0.77</v>
      </c>
      <c r="N967" s="30" t="s">
        <v>8</v>
      </c>
      <c r="O967" s="30" t="s">
        <v>87</v>
      </c>
      <c r="P967" s="30" t="s">
        <v>296</v>
      </c>
      <c r="Q967" s="30" t="s">
        <v>1866</v>
      </c>
      <c r="R967" s="30">
        <v>18018</v>
      </c>
      <c r="S967" s="32">
        <v>42090</v>
      </c>
      <c r="T967" s="32">
        <v>42093</v>
      </c>
      <c r="U967" s="53">
        <v>-505.76</v>
      </c>
      <c r="V967" s="30">
        <v>3</v>
      </c>
      <c r="W967" s="30">
        <v>473.53</v>
      </c>
      <c r="X967" s="30">
        <v>89631</v>
      </c>
      <c r="Y967" s="30" t="s">
        <v>3218</v>
      </c>
      <c r="Z967" s="30">
        <v>2286.5772040518827</v>
      </c>
    </row>
    <row r="968" spans="1:26" x14ac:dyDescent="0.2">
      <c r="A968" s="30">
        <v>1481</v>
      </c>
      <c r="B968" s="30" t="s">
        <v>1867</v>
      </c>
      <c r="C968" s="30" t="s">
        <v>46</v>
      </c>
      <c r="D968" s="30">
        <v>7.0000000000000007E-2</v>
      </c>
      <c r="E968" s="30">
        <v>8.9499999999999993</v>
      </c>
      <c r="F968" s="30">
        <v>2.0099999999999998</v>
      </c>
      <c r="G968" s="30" t="s">
        <v>14</v>
      </c>
      <c r="H968" s="30" t="s">
        <v>70</v>
      </c>
      <c r="I968" s="30" t="s">
        <v>24</v>
      </c>
      <c r="J968" s="30" t="s">
        <v>64</v>
      </c>
      <c r="K968" s="30" t="s">
        <v>26</v>
      </c>
      <c r="L968" s="30" t="s">
        <v>1868</v>
      </c>
      <c r="M968" s="30">
        <v>0.39</v>
      </c>
      <c r="N968" s="30" t="s">
        <v>8</v>
      </c>
      <c r="O968" s="30" t="s">
        <v>35</v>
      </c>
      <c r="P968" s="30" t="s">
        <v>66</v>
      </c>
      <c r="Q968" s="30" t="s">
        <v>76</v>
      </c>
      <c r="R968" s="30">
        <v>90049</v>
      </c>
      <c r="S968" s="32">
        <v>42090</v>
      </c>
      <c r="T968" s="32">
        <v>42091</v>
      </c>
      <c r="U968" s="53">
        <v>91.73</v>
      </c>
      <c r="V968" s="30">
        <v>36</v>
      </c>
      <c r="W968" s="30">
        <v>307.64999999999998</v>
      </c>
      <c r="X968" s="30">
        <v>53953</v>
      </c>
      <c r="Y968" s="30" t="s">
        <v>3217</v>
      </c>
      <c r="Z968" s="30">
        <v>293.43330787987134</v>
      </c>
    </row>
    <row r="969" spans="1:26" x14ac:dyDescent="0.2">
      <c r="A969" s="30">
        <v>1482</v>
      </c>
      <c r="B969" s="30" t="s">
        <v>1414</v>
      </c>
      <c r="C969" s="30" t="s">
        <v>46</v>
      </c>
      <c r="D969" s="30">
        <v>7.0000000000000007E-2</v>
      </c>
      <c r="E969" s="30">
        <v>8.9499999999999993</v>
      </c>
      <c r="F969" s="30">
        <v>2.0099999999999998</v>
      </c>
      <c r="G969" s="30" t="s">
        <v>14</v>
      </c>
      <c r="H969" s="30" t="s">
        <v>70</v>
      </c>
      <c r="I969" s="30" t="s">
        <v>24</v>
      </c>
      <c r="J969" s="30" t="s">
        <v>64</v>
      </c>
      <c r="K969" s="30" t="s">
        <v>26</v>
      </c>
      <c r="L969" s="30" t="s">
        <v>1868</v>
      </c>
      <c r="M969" s="30">
        <v>0.39</v>
      </c>
      <c r="N969" s="30" t="s">
        <v>8</v>
      </c>
      <c r="O969" s="30" t="s">
        <v>28</v>
      </c>
      <c r="P969" s="30" t="s">
        <v>265</v>
      </c>
      <c r="Q969" s="30" t="s">
        <v>970</v>
      </c>
      <c r="R969" s="30">
        <v>48708</v>
      </c>
      <c r="S969" s="32">
        <v>42090</v>
      </c>
      <c r="T969" s="32">
        <v>42091</v>
      </c>
      <c r="U969" s="53">
        <v>53.067900000000002</v>
      </c>
      <c r="V969" s="30">
        <v>9</v>
      </c>
      <c r="W969" s="30">
        <v>76.91</v>
      </c>
      <c r="X969" s="30">
        <v>91362</v>
      </c>
      <c r="Y969" s="30" t="s">
        <v>3216</v>
      </c>
      <c r="Z969" s="30">
        <v>253.84232299855211</v>
      </c>
    </row>
    <row r="970" spans="1:26" x14ac:dyDescent="0.2">
      <c r="A970" s="30">
        <v>3354</v>
      </c>
      <c r="B970" s="30" t="s">
        <v>1869</v>
      </c>
      <c r="C970" s="30" t="s">
        <v>46</v>
      </c>
      <c r="D970" s="30">
        <v>0.04</v>
      </c>
      <c r="E970" s="30">
        <v>3.69</v>
      </c>
      <c r="F970" s="30">
        <v>0.5</v>
      </c>
      <c r="G970" s="30" t="s">
        <v>14</v>
      </c>
      <c r="H970" s="30" t="s">
        <v>70</v>
      </c>
      <c r="I970" s="30" t="s">
        <v>24</v>
      </c>
      <c r="J970" s="30" t="s">
        <v>128</v>
      </c>
      <c r="K970" s="30" t="s">
        <v>49</v>
      </c>
      <c r="L970" s="30" t="s">
        <v>1870</v>
      </c>
      <c r="M970" s="30">
        <v>0.38</v>
      </c>
      <c r="N970" s="30" t="s">
        <v>8</v>
      </c>
      <c r="O970" s="30" t="s">
        <v>35</v>
      </c>
      <c r="P970" s="30" t="s">
        <v>66</v>
      </c>
      <c r="Q970" s="30" t="s">
        <v>1871</v>
      </c>
      <c r="R970" s="30">
        <v>92231</v>
      </c>
      <c r="S970" s="32">
        <v>42090</v>
      </c>
      <c r="T970" s="32">
        <v>42092</v>
      </c>
      <c r="U970" s="53">
        <v>47.527200000000001</v>
      </c>
      <c r="V970" s="30">
        <v>19</v>
      </c>
      <c r="W970" s="30">
        <v>68.88</v>
      </c>
      <c r="X970" s="30">
        <v>88590</v>
      </c>
      <c r="Y970" s="30" t="s">
        <v>3217</v>
      </c>
      <c r="Z970" s="30">
        <v>201.46591754614403</v>
      </c>
    </row>
    <row r="971" spans="1:26" x14ac:dyDescent="0.2">
      <c r="A971" s="30">
        <v>2668</v>
      </c>
      <c r="B971" s="30" t="s">
        <v>1872</v>
      </c>
      <c r="C971" s="30" t="s">
        <v>13</v>
      </c>
      <c r="D971" s="30">
        <v>0.04</v>
      </c>
      <c r="E971" s="30">
        <v>10.4</v>
      </c>
      <c r="F971" s="30">
        <v>5.4</v>
      </c>
      <c r="G971" s="30" t="s">
        <v>14</v>
      </c>
      <c r="H971" s="30" t="s">
        <v>70</v>
      </c>
      <c r="I971" s="30" t="s">
        <v>4</v>
      </c>
      <c r="J971" s="30" t="s">
        <v>102</v>
      </c>
      <c r="K971" s="30" t="s">
        <v>18</v>
      </c>
      <c r="L971" s="30" t="s">
        <v>1873</v>
      </c>
      <c r="M971" s="30">
        <v>0.51</v>
      </c>
      <c r="N971" s="30" t="s">
        <v>8</v>
      </c>
      <c r="O971" s="30" t="s">
        <v>28</v>
      </c>
      <c r="P971" s="30" t="s">
        <v>1047</v>
      </c>
      <c r="Q971" s="30" t="s">
        <v>1874</v>
      </c>
      <c r="R971" s="30">
        <v>57701</v>
      </c>
      <c r="S971" s="32">
        <v>42091</v>
      </c>
      <c r="T971" s="32">
        <v>42092</v>
      </c>
      <c r="U971" s="53">
        <v>29.98</v>
      </c>
      <c r="V971" s="30">
        <v>12</v>
      </c>
      <c r="W971" s="30">
        <v>130.74</v>
      </c>
      <c r="X971" s="30">
        <v>87830</v>
      </c>
      <c r="Y971" s="30" t="s">
        <v>3216</v>
      </c>
      <c r="Z971" s="30">
        <v>244.4897617090742</v>
      </c>
    </row>
    <row r="972" spans="1:26" x14ac:dyDescent="0.2">
      <c r="A972" s="30">
        <v>2668</v>
      </c>
      <c r="B972" s="30" t="s">
        <v>1872</v>
      </c>
      <c r="C972" s="30" t="s">
        <v>13</v>
      </c>
      <c r="D972" s="30">
        <v>0.08</v>
      </c>
      <c r="E972" s="30">
        <v>4.28</v>
      </c>
      <c r="F972" s="30">
        <v>4.79</v>
      </c>
      <c r="G972" s="30" t="s">
        <v>14</v>
      </c>
      <c r="H972" s="30" t="s">
        <v>70</v>
      </c>
      <c r="I972" s="30" t="s">
        <v>24</v>
      </c>
      <c r="J972" s="30" t="s">
        <v>64</v>
      </c>
      <c r="K972" s="30" t="s">
        <v>49</v>
      </c>
      <c r="L972" s="30" t="s">
        <v>1875</v>
      </c>
      <c r="M972" s="30">
        <v>0.4</v>
      </c>
      <c r="N972" s="30" t="s">
        <v>8</v>
      </c>
      <c r="O972" s="30" t="s">
        <v>28</v>
      </c>
      <c r="P972" s="30" t="s">
        <v>1047</v>
      </c>
      <c r="Q972" s="30" t="s">
        <v>1874</v>
      </c>
      <c r="R972" s="30">
        <v>57701</v>
      </c>
      <c r="S972" s="32">
        <v>42091</v>
      </c>
      <c r="T972" s="32">
        <v>42093</v>
      </c>
      <c r="U972" s="53">
        <v>-121.2</v>
      </c>
      <c r="V972" s="30">
        <v>12</v>
      </c>
      <c r="W972" s="30">
        <v>49.87</v>
      </c>
      <c r="X972" s="30">
        <v>87830</v>
      </c>
      <c r="Y972" s="30" t="s">
        <v>3216</v>
      </c>
      <c r="Z972" s="30">
        <v>-64.221263534301983</v>
      </c>
    </row>
    <row r="973" spans="1:26" x14ac:dyDescent="0.2">
      <c r="A973" s="30">
        <v>2968</v>
      </c>
      <c r="B973" s="30" t="s">
        <v>1295</v>
      </c>
      <c r="C973" s="30" t="s">
        <v>13</v>
      </c>
      <c r="D973" s="30">
        <v>0.06</v>
      </c>
      <c r="E973" s="30">
        <v>363.25</v>
      </c>
      <c r="F973" s="30">
        <v>19.989999999999998</v>
      </c>
      <c r="G973" s="30" t="s">
        <v>14</v>
      </c>
      <c r="H973" s="30" t="s">
        <v>3</v>
      </c>
      <c r="I973" s="30" t="s">
        <v>24</v>
      </c>
      <c r="J973" s="30" t="s">
        <v>71</v>
      </c>
      <c r="K973" s="30" t="s">
        <v>49</v>
      </c>
      <c r="L973" s="30" t="s">
        <v>175</v>
      </c>
      <c r="M973" s="30">
        <v>0.56999999999999995</v>
      </c>
      <c r="N973" s="30" t="s">
        <v>8</v>
      </c>
      <c r="O973" s="30" t="s">
        <v>9</v>
      </c>
      <c r="P973" s="30" t="s">
        <v>99</v>
      </c>
      <c r="Q973" s="30" t="s">
        <v>1297</v>
      </c>
      <c r="R973" s="30">
        <v>33021</v>
      </c>
      <c r="S973" s="32">
        <v>42091</v>
      </c>
      <c r="T973" s="32">
        <v>42093</v>
      </c>
      <c r="U973" s="53">
        <v>36.164099999999998</v>
      </c>
      <c r="V973" s="30">
        <v>1</v>
      </c>
      <c r="W973" s="30">
        <v>344.87</v>
      </c>
      <c r="X973" s="30">
        <v>86086</v>
      </c>
      <c r="Y973" s="30" t="s">
        <v>3215</v>
      </c>
      <c r="Z973" s="30">
        <v>1787.2391515629654</v>
      </c>
    </row>
    <row r="974" spans="1:26" x14ac:dyDescent="0.2">
      <c r="A974" s="30">
        <v>800</v>
      </c>
      <c r="B974" s="30" t="s">
        <v>1876</v>
      </c>
      <c r="C974" s="30" t="s">
        <v>23</v>
      </c>
      <c r="D974" s="30">
        <v>0.04</v>
      </c>
      <c r="E974" s="30">
        <v>50.98</v>
      </c>
      <c r="F974" s="30">
        <v>6.5</v>
      </c>
      <c r="G974" s="30" t="s">
        <v>14</v>
      </c>
      <c r="H974" s="30" t="s">
        <v>15</v>
      </c>
      <c r="I974" s="30" t="s">
        <v>16</v>
      </c>
      <c r="J974" s="30" t="s">
        <v>17</v>
      </c>
      <c r="K974" s="30" t="s">
        <v>49</v>
      </c>
      <c r="L974" s="30" t="s">
        <v>1842</v>
      </c>
      <c r="M974" s="30">
        <v>0.73</v>
      </c>
      <c r="N974" s="30" t="s">
        <v>8</v>
      </c>
      <c r="O974" s="30" t="s">
        <v>35</v>
      </c>
      <c r="P974" s="30" t="s">
        <v>122</v>
      </c>
      <c r="Q974" s="30" t="s">
        <v>1502</v>
      </c>
      <c r="R974" s="30">
        <v>84067</v>
      </c>
      <c r="S974" s="32">
        <v>42091</v>
      </c>
      <c r="T974" s="32">
        <v>42097</v>
      </c>
      <c r="U974" s="53">
        <v>-13.28</v>
      </c>
      <c r="V974" s="30">
        <v>11</v>
      </c>
      <c r="W974" s="30">
        <v>568.25</v>
      </c>
      <c r="X974" s="30">
        <v>89910</v>
      </c>
      <c r="Y974" s="30" t="s">
        <v>3217</v>
      </c>
      <c r="Z974" s="30">
        <v>593.91944953389952</v>
      </c>
    </row>
    <row r="975" spans="1:26" x14ac:dyDescent="0.2">
      <c r="A975" s="30">
        <v>800</v>
      </c>
      <c r="B975" s="30" t="s">
        <v>1876</v>
      </c>
      <c r="C975" s="30" t="s">
        <v>23</v>
      </c>
      <c r="D975" s="30">
        <v>0.02</v>
      </c>
      <c r="E975" s="30">
        <v>6.48</v>
      </c>
      <c r="F975" s="30">
        <v>5.14</v>
      </c>
      <c r="G975" s="30" t="s">
        <v>14</v>
      </c>
      <c r="H975" s="30" t="s">
        <v>15</v>
      </c>
      <c r="I975" s="30" t="s">
        <v>24</v>
      </c>
      <c r="J975" s="30" t="s">
        <v>64</v>
      </c>
      <c r="K975" s="30" t="s">
        <v>49</v>
      </c>
      <c r="L975" s="30" t="s">
        <v>1721</v>
      </c>
      <c r="M975" s="30">
        <v>0.37</v>
      </c>
      <c r="N975" s="30" t="s">
        <v>8</v>
      </c>
      <c r="O975" s="30" t="s">
        <v>35</v>
      </c>
      <c r="P975" s="30" t="s">
        <v>122</v>
      </c>
      <c r="Q975" s="30" t="s">
        <v>1502</v>
      </c>
      <c r="R975" s="30">
        <v>84067</v>
      </c>
      <c r="S975" s="32">
        <v>42091</v>
      </c>
      <c r="T975" s="32">
        <v>42093</v>
      </c>
      <c r="U975" s="53">
        <v>-48.68</v>
      </c>
      <c r="V975" s="30">
        <v>19</v>
      </c>
      <c r="W975" s="30">
        <v>126.66</v>
      </c>
      <c r="X975" s="30">
        <v>89910</v>
      </c>
      <c r="Y975" s="30" t="s">
        <v>3217</v>
      </c>
      <c r="Z975" s="30">
        <v>94.643702546902603</v>
      </c>
    </row>
    <row r="976" spans="1:26" x14ac:dyDescent="0.2">
      <c r="A976" s="30">
        <v>1738</v>
      </c>
      <c r="B976" s="30" t="s">
        <v>1877</v>
      </c>
      <c r="C976" s="30" t="s">
        <v>92</v>
      </c>
      <c r="D976" s="30">
        <v>0.08</v>
      </c>
      <c r="E976" s="30">
        <v>175.99</v>
      </c>
      <c r="F976" s="30">
        <v>4.99</v>
      </c>
      <c r="G976" s="30" t="s">
        <v>14</v>
      </c>
      <c r="H976" s="30" t="s">
        <v>70</v>
      </c>
      <c r="I976" s="30" t="s">
        <v>16</v>
      </c>
      <c r="J976" s="30" t="s">
        <v>111</v>
      </c>
      <c r="K976" s="30" t="s">
        <v>49</v>
      </c>
      <c r="L976" s="30" t="s">
        <v>1225</v>
      </c>
      <c r="M976" s="30">
        <v>0.59</v>
      </c>
      <c r="N976" s="30" t="s">
        <v>8</v>
      </c>
      <c r="O976" s="30" t="s">
        <v>9</v>
      </c>
      <c r="P976" s="30" t="s">
        <v>73</v>
      </c>
      <c r="Q976" s="30" t="s">
        <v>1878</v>
      </c>
      <c r="R976" s="30">
        <v>28052</v>
      </c>
      <c r="S976" s="32">
        <v>42091</v>
      </c>
      <c r="T976" s="32">
        <v>42091</v>
      </c>
      <c r="U976" s="53">
        <v>-16476.838</v>
      </c>
      <c r="V976" s="30">
        <v>10</v>
      </c>
      <c r="W976" s="30">
        <v>1486.34</v>
      </c>
      <c r="X976" s="30">
        <v>85865</v>
      </c>
      <c r="Y976" s="30" t="s">
        <v>3215</v>
      </c>
      <c r="Z976" s="30">
        <v>-16096.113316386231</v>
      </c>
    </row>
    <row r="977" spans="1:26" x14ac:dyDescent="0.2">
      <c r="A977" s="30">
        <v>2880</v>
      </c>
      <c r="B977" s="30" t="s">
        <v>1879</v>
      </c>
      <c r="C977" s="30" t="s">
        <v>92</v>
      </c>
      <c r="D977" s="30">
        <v>0.05</v>
      </c>
      <c r="E977" s="30">
        <v>6.68</v>
      </c>
      <c r="F977" s="30">
        <v>6.93</v>
      </c>
      <c r="G977" s="30" t="s">
        <v>14</v>
      </c>
      <c r="H977" s="30" t="s">
        <v>3</v>
      </c>
      <c r="I977" s="30" t="s">
        <v>24</v>
      </c>
      <c r="J977" s="30" t="s">
        <v>64</v>
      </c>
      <c r="K977" s="30" t="s">
        <v>49</v>
      </c>
      <c r="L977" s="30" t="s">
        <v>952</v>
      </c>
      <c r="M977" s="30">
        <v>0.37</v>
      </c>
      <c r="N977" s="30" t="s">
        <v>8</v>
      </c>
      <c r="O977" s="30" t="s">
        <v>9</v>
      </c>
      <c r="P977" s="30" t="s">
        <v>99</v>
      </c>
      <c r="Q977" s="30" t="s">
        <v>1880</v>
      </c>
      <c r="R977" s="30">
        <v>33160</v>
      </c>
      <c r="S977" s="32">
        <v>42091</v>
      </c>
      <c r="T977" s="32">
        <v>42092</v>
      </c>
      <c r="U977" s="53">
        <v>-2.3519999999999999</v>
      </c>
      <c r="V977" s="30">
        <v>11</v>
      </c>
      <c r="W977" s="30">
        <v>77.2</v>
      </c>
      <c r="X977" s="30">
        <v>88626</v>
      </c>
      <c r="Y977" s="30" t="s">
        <v>3215</v>
      </c>
      <c r="Z977" s="30">
        <v>125.25460043916969</v>
      </c>
    </row>
    <row r="978" spans="1:26" x14ac:dyDescent="0.2">
      <c r="A978" s="30">
        <v>152</v>
      </c>
      <c r="B978" s="30" t="s">
        <v>481</v>
      </c>
      <c r="C978" s="30" t="s">
        <v>13</v>
      </c>
      <c r="D978" s="30">
        <v>0.01</v>
      </c>
      <c r="E978" s="30">
        <v>65.989999999999995</v>
      </c>
      <c r="F978" s="30">
        <v>8.99</v>
      </c>
      <c r="G978" s="30" t="s">
        <v>14</v>
      </c>
      <c r="H978" s="30" t="s">
        <v>15</v>
      </c>
      <c r="I978" s="30" t="s">
        <v>16</v>
      </c>
      <c r="J978" s="30" t="s">
        <v>111</v>
      </c>
      <c r="K978" s="30" t="s">
        <v>49</v>
      </c>
      <c r="L978" s="30" t="s">
        <v>1881</v>
      </c>
      <c r="M978" s="30">
        <v>0.6</v>
      </c>
      <c r="N978" s="30" t="s">
        <v>8</v>
      </c>
      <c r="O978" s="30" t="s">
        <v>9</v>
      </c>
      <c r="P978" s="30" t="s">
        <v>376</v>
      </c>
      <c r="Q978" s="30" t="s">
        <v>483</v>
      </c>
      <c r="R978" s="30">
        <v>37918</v>
      </c>
      <c r="S978" s="32">
        <v>42092</v>
      </c>
      <c r="T978" s="32">
        <v>42095</v>
      </c>
      <c r="U978" s="53">
        <v>97.86</v>
      </c>
      <c r="V978" s="30">
        <v>5</v>
      </c>
      <c r="W978" s="30">
        <v>292.23</v>
      </c>
      <c r="X978" s="30">
        <v>89524</v>
      </c>
      <c r="Y978" s="30" t="s">
        <v>3215</v>
      </c>
      <c r="Z978" s="30">
        <v>653.09508253291074</v>
      </c>
    </row>
    <row r="979" spans="1:26" x14ac:dyDescent="0.2">
      <c r="A979" s="30">
        <v>2338</v>
      </c>
      <c r="B979" s="30" t="s">
        <v>434</v>
      </c>
      <c r="C979" s="30" t="s">
        <v>13</v>
      </c>
      <c r="D979" s="30">
        <v>0.1</v>
      </c>
      <c r="E979" s="30">
        <v>6.75</v>
      </c>
      <c r="F979" s="30">
        <v>2.99</v>
      </c>
      <c r="G979" s="30" t="s">
        <v>14</v>
      </c>
      <c r="H979" s="30" t="s">
        <v>47</v>
      </c>
      <c r="I979" s="30" t="s">
        <v>24</v>
      </c>
      <c r="J979" s="30" t="s">
        <v>48</v>
      </c>
      <c r="K979" s="30" t="s">
        <v>49</v>
      </c>
      <c r="L979" s="30" t="s">
        <v>1882</v>
      </c>
      <c r="M979" s="30">
        <v>0.35</v>
      </c>
      <c r="N979" s="30" t="s">
        <v>8</v>
      </c>
      <c r="O979" s="30" t="s">
        <v>87</v>
      </c>
      <c r="P979" s="30" t="s">
        <v>394</v>
      </c>
      <c r="Q979" s="30" t="s">
        <v>436</v>
      </c>
      <c r="R979" s="30">
        <v>20740</v>
      </c>
      <c r="S979" s="32">
        <v>42092</v>
      </c>
      <c r="T979" s="32">
        <v>42092</v>
      </c>
      <c r="U979" s="53">
        <v>18.147500000000001</v>
      </c>
      <c r="V979" s="30">
        <v>15</v>
      </c>
      <c r="W979" s="30">
        <v>96.13</v>
      </c>
      <c r="X979" s="30">
        <v>91481</v>
      </c>
      <c r="Y979" s="30" t="s">
        <v>3218</v>
      </c>
      <c r="Z979" s="30">
        <v>12.125429081526544</v>
      </c>
    </row>
    <row r="980" spans="1:26" x14ac:dyDescent="0.2">
      <c r="A980" s="30">
        <v>2530</v>
      </c>
      <c r="B980" s="30" t="s">
        <v>1883</v>
      </c>
      <c r="C980" s="30" t="s">
        <v>13</v>
      </c>
      <c r="D980" s="30">
        <v>0.04</v>
      </c>
      <c r="E980" s="30">
        <v>40.98</v>
      </c>
      <c r="F980" s="30">
        <v>6.5</v>
      </c>
      <c r="G980" s="30" t="s">
        <v>14</v>
      </c>
      <c r="H980" s="30" t="s">
        <v>3</v>
      </c>
      <c r="I980" s="30" t="s">
        <v>16</v>
      </c>
      <c r="J980" s="30" t="s">
        <v>17</v>
      </c>
      <c r="K980" s="30" t="s">
        <v>49</v>
      </c>
      <c r="L980" s="30" t="s">
        <v>422</v>
      </c>
      <c r="M980" s="30">
        <v>0.74</v>
      </c>
      <c r="N980" s="30" t="s">
        <v>8</v>
      </c>
      <c r="O980" s="30" t="s">
        <v>35</v>
      </c>
      <c r="P980" s="30" t="s">
        <v>66</v>
      </c>
      <c r="Q980" s="30" t="s">
        <v>1884</v>
      </c>
      <c r="R980" s="30">
        <v>92307</v>
      </c>
      <c r="S980" s="32">
        <v>42092</v>
      </c>
      <c r="T980" s="32">
        <v>42093</v>
      </c>
      <c r="U980" s="53">
        <v>-89.5</v>
      </c>
      <c r="V980" s="30">
        <v>7</v>
      </c>
      <c r="W980" s="30">
        <v>277.07</v>
      </c>
      <c r="X980" s="30">
        <v>87451</v>
      </c>
      <c r="Y980" s="30" t="s">
        <v>3217</v>
      </c>
      <c r="Z980" s="30">
        <v>430.49065044935963</v>
      </c>
    </row>
    <row r="981" spans="1:26" x14ac:dyDescent="0.2">
      <c r="A981" s="30">
        <v>2534</v>
      </c>
      <c r="B981" s="30" t="s">
        <v>1885</v>
      </c>
      <c r="C981" s="30" t="s">
        <v>13</v>
      </c>
      <c r="D981" s="30">
        <v>0.05</v>
      </c>
      <c r="E981" s="30">
        <v>35.99</v>
      </c>
      <c r="F981" s="30">
        <v>3.3</v>
      </c>
      <c r="G981" s="30" t="s">
        <v>14</v>
      </c>
      <c r="H981" s="30" t="s">
        <v>3</v>
      </c>
      <c r="I981" s="30" t="s">
        <v>16</v>
      </c>
      <c r="J981" s="30" t="s">
        <v>111</v>
      </c>
      <c r="K981" s="30" t="s">
        <v>18</v>
      </c>
      <c r="L981" s="30" t="s">
        <v>1886</v>
      </c>
      <c r="M981" s="30">
        <v>0.39</v>
      </c>
      <c r="N981" s="30" t="s">
        <v>8</v>
      </c>
      <c r="O981" s="30" t="s">
        <v>87</v>
      </c>
      <c r="P981" s="30" t="s">
        <v>307</v>
      </c>
      <c r="Q981" s="30" t="s">
        <v>863</v>
      </c>
      <c r="R981" s="30">
        <v>4401</v>
      </c>
      <c r="S981" s="32">
        <v>42092</v>
      </c>
      <c r="T981" s="32">
        <v>42094</v>
      </c>
      <c r="U981" s="53">
        <v>103.2723</v>
      </c>
      <c r="V981" s="30">
        <v>5</v>
      </c>
      <c r="W981" s="30">
        <v>149.66999999999999</v>
      </c>
      <c r="X981" s="30">
        <v>87451</v>
      </c>
      <c r="Y981" s="30" t="s">
        <v>3218</v>
      </c>
      <c r="Z981" s="30">
        <v>226.29125217315308</v>
      </c>
    </row>
    <row r="982" spans="1:26" x14ac:dyDescent="0.2">
      <c r="A982" s="30">
        <v>3151</v>
      </c>
      <c r="B982" s="30" t="s">
        <v>929</v>
      </c>
      <c r="C982" s="30" t="s">
        <v>13</v>
      </c>
      <c r="D982" s="30">
        <v>0.01</v>
      </c>
      <c r="E982" s="30">
        <v>99.23</v>
      </c>
      <c r="F982" s="30">
        <v>8.99</v>
      </c>
      <c r="G982" s="30" t="s">
        <v>14</v>
      </c>
      <c r="H982" s="30" t="s">
        <v>70</v>
      </c>
      <c r="I982" s="30" t="s">
        <v>4</v>
      </c>
      <c r="J982" s="30" t="s">
        <v>102</v>
      </c>
      <c r="K982" s="30" t="s">
        <v>18</v>
      </c>
      <c r="L982" s="30" t="s">
        <v>103</v>
      </c>
      <c r="M982" s="30">
        <v>0.35</v>
      </c>
      <c r="N982" s="30" t="s">
        <v>8</v>
      </c>
      <c r="O982" s="30" t="s">
        <v>35</v>
      </c>
      <c r="P982" s="30" t="s">
        <v>66</v>
      </c>
      <c r="Q982" s="30" t="s">
        <v>930</v>
      </c>
      <c r="R982" s="30">
        <v>92277</v>
      </c>
      <c r="S982" s="32">
        <v>42092</v>
      </c>
      <c r="T982" s="32">
        <v>42096</v>
      </c>
      <c r="U982" s="53">
        <v>-87.46</v>
      </c>
      <c r="V982" s="30">
        <v>1</v>
      </c>
      <c r="W982" s="30">
        <v>99.22</v>
      </c>
      <c r="X982" s="30">
        <v>88548</v>
      </c>
      <c r="Y982" s="30" t="s">
        <v>3217</v>
      </c>
      <c r="Z982" s="30">
        <v>388.60916712484754</v>
      </c>
    </row>
    <row r="983" spans="1:26" x14ac:dyDescent="0.2">
      <c r="A983" s="30">
        <v>2430</v>
      </c>
      <c r="B983" s="30" t="s">
        <v>1813</v>
      </c>
      <c r="C983" s="30" t="s">
        <v>23</v>
      </c>
      <c r="D983" s="30">
        <v>0.03</v>
      </c>
      <c r="E983" s="30">
        <v>140.99</v>
      </c>
      <c r="F983" s="30">
        <v>4.2</v>
      </c>
      <c r="G983" s="30" t="s">
        <v>14</v>
      </c>
      <c r="H983" s="30" t="s">
        <v>47</v>
      </c>
      <c r="I983" s="30" t="s">
        <v>16</v>
      </c>
      <c r="J983" s="30" t="s">
        <v>111</v>
      </c>
      <c r="K983" s="30" t="s">
        <v>49</v>
      </c>
      <c r="L983" s="30" t="s">
        <v>1887</v>
      </c>
      <c r="M983" s="30">
        <v>0.59</v>
      </c>
      <c r="N983" s="30" t="s">
        <v>8</v>
      </c>
      <c r="O983" s="30" t="s">
        <v>28</v>
      </c>
      <c r="P983" s="30" t="s">
        <v>163</v>
      </c>
      <c r="Q983" s="30" t="s">
        <v>1814</v>
      </c>
      <c r="R983" s="30">
        <v>76541</v>
      </c>
      <c r="S983" s="32">
        <v>42092</v>
      </c>
      <c r="T983" s="32">
        <v>42100</v>
      </c>
      <c r="U983" s="53">
        <v>-458.74400000000003</v>
      </c>
      <c r="V983" s="30">
        <v>2</v>
      </c>
      <c r="W983" s="30">
        <v>246.44</v>
      </c>
      <c r="X983" s="30">
        <v>91110</v>
      </c>
      <c r="Y983" s="30" t="s">
        <v>3216</v>
      </c>
      <c r="Z983" s="30">
        <v>305.81700285095133</v>
      </c>
    </row>
    <row r="984" spans="1:26" x14ac:dyDescent="0.2">
      <c r="A984" s="30">
        <v>1028</v>
      </c>
      <c r="B984" s="30" t="s">
        <v>1888</v>
      </c>
      <c r="C984" s="30" t="s">
        <v>92</v>
      </c>
      <c r="D984" s="30">
        <v>7.0000000000000007E-2</v>
      </c>
      <c r="E984" s="30">
        <v>7.08</v>
      </c>
      <c r="F984" s="30">
        <v>2.35</v>
      </c>
      <c r="G984" s="30" t="s">
        <v>63</v>
      </c>
      <c r="H984" s="30" t="s">
        <v>3</v>
      </c>
      <c r="I984" s="30" t="s">
        <v>24</v>
      </c>
      <c r="J984" s="30" t="s">
        <v>25</v>
      </c>
      <c r="K984" s="30" t="s">
        <v>26</v>
      </c>
      <c r="L984" s="30" t="s">
        <v>1889</v>
      </c>
      <c r="M984" s="30">
        <v>0.47</v>
      </c>
      <c r="N984" s="30" t="s">
        <v>8</v>
      </c>
      <c r="O984" s="30" t="s">
        <v>87</v>
      </c>
      <c r="P984" s="30" t="s">
        <v>88</v>
      </c>
      <c r="Q984" s="30" t="s">
        <v>1890</v>
      </c>
      <c r="R984" s="30">
        <v>11725</v>
      </c>
      <c r="S984" s="32">
        <v>42092</v>
      </c>
      <c r="T984" s="32">
        <v>42093</v>
      </c>
      <c r="U984" s="53">
        <v>30.49</v>
      </c>
      <c r="V984" s="30">
        <v>13</v>
      </c>
      <c r="W984" s="30">
        <v>93.82</v>
      </c>
      <c r="X984" s="30">
        <v>89006</v>
      </c>
      <c r="Y984" s="30" t="s">
        <v>3218</v>
      </c>
      <c r="Z984" s="30">
        <v>21.236445452390068</v>
      </c>
    </row>
    <row r="985" spans="1:26" x14ac:dyDescent="0.2">
      <c r="A985" s="30">
        <v>1129</v>
      </c>
      <c r="B985" s="30" t="s">
        <v>762</v>
      </c>
      <c r="C985" s="30" t="s">
        <v>46</v>
      </c>
      <c r="D985" s="30">
        <v>0.05</v>
      </c>
      <c r="E985" s="30">
        <v>5.78</v>
      </c>
      <c r="F985" s="30">
        <v>7.64</v>
      </c>
      <c r="G985" s="30" t="s">
        <v>63</v>
      </c>
      <c r="H985" s="30" t="s">
        <v>70</v>
      </c>
      <c r="I985" s="30" t="s">
        <v>24</v>
      </c>
      <c r="J985" s="30" t="s">
        <v>64</v>
      </c>
      <c r="K985" s="30" t="s">
        <v>49</v>
      </c>
      <c r="L985" s="30" t="s">
        <v>1891</v>
      </c>
      <c r="M985" s="30">
        <v>0.36</v>
      </c>
      <c r="N985" s="30" t="s">
        <v>8</v>
      </c>
      <c r="O985" s="30" t="s">
        <v>87</v>
      </c>
      <c r="P985" s="30" t="s">
        <v>379</v>
      </c>
      <c r="Q985" s="30" t="s">
        <v>764</v>
      </c>
      <c r="R985" s="30">
        <v>2118</v>
      </c>
      <c r="S985" s="32">
        <v>42092</v>
      </c>
      <c r="T985" s="32">
        <v>42094</v>
      </c>
      <c r="U985" s="53">
        <v>-116.05</v>
      </c>
      <c r="V985" s="30">
        <v>29</v>
      </c>
      <c r="W985" s="30">
        <v>177.41</v>
      </c>
      <c r="X985" s="30">
        <v>49125</v>
      </c>
      <c r="Y985" s="30" t="s">
        <v>3218</v>
      </c>
      <c r="Z985" s="30">
        <v>132.40396587002687</v>
      </c>
    </row>
    <row r="986" spans="1:26" x14ac:dyDescent="0.2">
      <c r="A986" s="30">
        <v>1237</v>
      </c>
      <c r="B986" s="30" t="s">
        <v>1892</v>
      </c>
      <c r="C986" s="30" t="s">
        <v>46</v>
      </c>
      <c r="D986" s="30">
        <v>0.02</v>
      </c>
      <c r="E986" s="30">
        <v>7.38</v>
      </c>
      <c r="F986" s="30">
        <v>5.21</v>
      </c>
      <c r="G986" s="30" t="s">
        <v>14</v>
      </c>
      <c r="H986" s="30" t="s">
        <v>70</v>
      </c>
      <c r="I986" s="30" t="s">
        <v>4</v>
      </c>
      <c r="J986" s="30" t="s">
        <v>102</v>
      </c>
      <c r="K986" s="30" t="s">
        <v>49</v>
      </c>
      <c r="L986" s="30" t="s">
        <v>1893</v>
      </c>
      <c r="M986" s="30">
        <v>0.56000000000000005</v>
      </c>
      <c r="N986" s="30" t="s">
        <v>8</v>
      </c>
      <c r="O986" s="30" t="s">
        <v>28</v>
      </c>
      <c r="P986" s="30" t="s">
        <v>163</v>
      </c>
      <c r="Q986" s="30" t="s">
        <v>1894</v>
      </c>
      <c r="R986" s="30">
        <v>75007</v>
      </c>
      <c r="S986" s="32">
        <v>42092</v>
      </c>
      <c r="T986" s="32">
        <v>42093</v>
      </c>
      <c r="U986" s="53">
        <v>7.74</v>
      </c>
      <c r="V986" s="30">
        <v>3</v>
      </c>
      <c r="W986" s="30">
        <v>24.52</v>
      </c>
      <c r="X986" s="30">
        <v>86076</v>
      </c>
      <c r="Y986" s="30" t="s">
        <v>3216</v>
      </c>
      <c r="Z986" s="30">
        <v>465.29540832181038</v>
      </c>
    </row>
    <row r="987" spans="1:26" x14ac:dyDescent="0.2">
      <c r="A987" s="30">
        <v>3399</v>
      </c>
      <c r="B987" s="30" t="s">
        <v>1895</v>
      </c>
      <c r="C987" s="30" t="s">
        <v>46</v>
      </c>
      <c r="D987" s="30">
        <v>0.08</v>
      </c>
      <c r="E987" s="30">
        <v>11.97</v>
      </c>
      <c r="F987" s="30">
        <v>5.81</v>
      </c>
      <c r="G987" s="30" t="s">
        <v>14</v>
      </c>
      <c r="H987" s="30" t="s">
        <v>3</v>
      </c>
      <c r="I987" s="30" t="s">
        <v>24</v>
      </c>
      <c r="J987" s="30" t="s">
        <v>25</v>
      </c>
      <c r="K987" s="30" t="s">
        <v>18</v>
      </c>
      <c r="L987" s="30" t="s">
        <v>1788</v>
      </c>
      <c r="M987" s="30">
        <v>0.6</v>
      </c>
      <c r="N987" s="30" t="s">
        <v>8</v>
      </c>
      <c r="O987" s="30" t="s">
        <v>28</v>
      </c>
      <c r="P987" s="30" t="s">
        <v>79</v>
      </c>
      <c r="Q987" s="30" t="s">
        <v>1557</v>
      </c>
      <c r="R987" s="30">
        <v>60016</v>
      </c>
      <c r="S987" s="32">
        <v>42092</v>
      </c>
      <c r="T987" s="32">
        <v>42094</v>
      </c>
      <c r="U987" s="53">
        <v>-41.87</v>
      </c>
      <c r="V987" s="30">
        <v>5</v>
      </c>
      <c r="W987" s="30">
        <v>59.98</v>
      </c>
      <c r="X987" s="30">
        <v>87534</v>
      </c>
      <c r="Y987" s="30" t="s">
        <v>3216</v>
      </c>
      <c r="Z987" s="30">
        <v>430.01879927043683</v>
      </c>
    </row>
    <row r="988" spans="1:26" x14ac:dyDescent="0.2">
      <c r="A988" s="30">
        <v>2351</v>
      </c>
      <c r="B988" s="30" t="s">
        <v>1896</v>
      </c>
      <c r="C988" s="30" t="s">
        <v>1</v>
      </c>
      <c r="D988" s="30">
        <v>0.08</v>
      </c>
      <c r="E988" s="30">
        <v>6.48</v>
      </c>
      <c r="F988" s="30">
        <v>7.49</v>
      </c>
      <c r="G988" s="30" t="s">
        <v>14</v>
      </c>
      <c r="H988" s="30" t="s">
        <v>70</v>
      </c>
      <c r="I988" s="30" t="s">
        <v>24</v>
      </c>
      <c r="J988" s="30" t="s">
        <v>64</v>
      </c>
      <c r="K988" s="30" t="s">
        <v>49</v>
      </c>
      <c r="L988" s="30" t="s">
        <v>1897</v>
      </c>
      <c r="M988" s="30">
        <v>0.37</v>
      </c>
      <c r="N988" s="30" t="s">
        <v>8</v>
      </c>
      <c r="O988" s="30" t="s">
        <v>87</v>
      </c>
      <c r="P988" s="30" t="s">
        <v>394</v>
      </c>
      <c r="Q988" s="30" t="s">
        <v>1898</v>
      </c>
      <c r="R988" s="30">
        <v>21114</v>
      </c>
      <c r="S988" s="32">
        <v>42093</v>
      </c>
      <c r="T988" s="32">
        <v>42096</v>
      </c>
      <c r="U988" s="53">
        <v>-119.32</v>
      </c>
      <c r="V988" s="30">
        <v>13</v>
      </c>
      <c r="W988" s="30">
        <v>80.86</v>
      </c>
      <c r="X988" s="30">
        <v>86163</v>
      </c>
      <c r="Y988" s="30" t="s">
        <v>3218</v>
      </c>
      <c r="Z988" s="30">
        <v>286.78729094739049</v>
      </c>
    </row>
    <row r="989" spans="1:26" x14ac:dyDescent="0.2">
      <c r="A989" s="30">
        <v>3154</v>
      </c>
      <c r="B989" s="30" t="s">
        <v>757</v>
      </c>
      <c r="C989" s="30" t="s">
        <v>1</v>
      </c>
      <c r="D989" s="30">
        <v>0.04</v>
      </c>
      <c r="E989" s="30">
        <v>21.38</v>
      </c>
      <c r="F989" s="30">
        <v>8.99</v>
      </c>
      <c r="G989" s="30" t="s">
        <v>14</v>
      </c>
      <c r="H989" s="30" t="s">
        <v>70</v>
      </c>
      <c r="I989" s="30" t="s">
        <v>24</v>
      </c>
      <c r="J989" s="30" t="s">
        <v>25</v>
      </c>
      <c r="K989" s="30" t="s">
        <v>18</v>
      </c>
      <c r="L989" s="30" t="s">
        <v>1653</v>
      </c>
      <c r="M989" s="30">
        <v>0.59</v>
      </c>
      <c r="N989" s="30" t="s">
        <v>8</v>
      </c>
      <c r="O989" s="30" t="s">
        <v>9</v>
      </c>
      <c r="P989" s="30" t="s">
        <v>99</v>
      </c>
      <c r="Q989" s="30" t="s">
        <v>759</v>
      </c>
      <c r="R989" s="30">
        <v>33710</v>
      </c>
      <c r="S989" s="32">
        <v>42093</v>
      </c>
      <c r="T989" s="32">
        <v>42093</v>
      </c>
      <c r="U989" s="53">
        <v>-51.66</v>
      </c>
      <c r="V989" s="30">
        <v>21</v>
      </c>
      <c r="W989" s="30">
        <v>443.66</v>
      </c>
      <c r="X989" s="30">
        <v>86901</v>
      </c>
      <c r="Y989" s="30" t="s">
        <v>3215</v>
      </c>
      <c r="Z989" s="30">
        <v>653.51021179818724</v>
      </c>
    </row>
    <row r="990" spans="1:26" x14ac:dyDescent="0.2">
      <c r="A990" s="30">
        <v>3252</v>
      </c>
      <c r="B990" s="30" t="s">
        <v>1899</v>
      </c>
      <c r="C990" s="30" t="s">
        <v>1</v>
      </c>
      <c r="D990" s="30">
        <v>0.01</v>
      </c>
      <c r="E990" s="30">
        <v>11.34</v>
      </c>
      <c r="F990" s="30">
        <v>5.01</v>
      </c>
      <c r="G990" s="30" t="s">
        <v>14</v>
      </c>
      <c r="H990" s="30" t="s">
        <v>3</v>
      </c>
      <c r="I990" s="30" t="s">
        <v>24</v>
      </c>
      <c r="J990" s="30" t="s">
        <v>64</v>
      </c>
      <c r="K990" s="30" t="s">
        <v>49</v>
      </c>
      <c r="L990" s="30" t="s">
        <v>391</v>
      </c>
      <c r="M990" s="30">
        <v>0.36</v>
      </c>
      <c r="N990" s="30" t="s">
        <v>8</v>
      </c>
      <c r="O990" s="30" t="s">
        <v>87</v>
      </c>
      <c r="P990" s="30" t="s">
        <v>88</v>
      </c>
      <c r="Q990" s="30" t="s">
        <v>1900</v>
      </c>
      <c r="R990" s="30">
        <v>12306</v>
      </c>
      <c r="S990" s="32">
        <v>42093</v>
      </c>
      <c r="T990" s="32">
        <v>42095</v>
      </c>
      <c r="U990" s="53">
        <v>-11.83</v>
      </c>
      <c r="V990" s="30">
        <v>1</v>
      </c>
      <c r="W990" s="30">
        <v>14.52</v>
      </c>
      <c r="X990" s="30">
        <v>87296</v>
      </c>
      <c r="Y990" s="30" t="s">
        <v>3218</v>
      </c>
      <c r="Z990" s="30">
        <v>372.45176223919941</v>
      </c>
    </row>
    <row r="991" spans="1:26" x14ac:dyDescent="0.2">
      <c r="A991" s="30">
        <v>84</v>
      </c>
      <c r="B991" s="30" t="s">
        <v>909</v>
      </c>
      <c r="C991" s="30" t="s">
        <v>13</v>
      </c>
      <c r="D991" s="30">
        <v>0.08</v>
      </c>
      <c r="E991" s="30">
        <v>896.99</v>
      </c>
      <c r="F991" s="30">
        <v>19.989999999999998</v>
      </c>
      <c r="G991" s="30" t="s">
        <v>14</v>
      </c>
      <c r="H991" s="30" t="s">
        <v>70</v>
      </c>
      <c r="I991" s="30" t="s">
        <v>24</v>
      </c>
      <c r="J991" s="30" t="s">
        <v>48</v>
      </c>
      <c r="K991" s="30" t="s">
        <v>49</v>
      </c>
      <c r="L991" s="30" t="s">
        <v>299</v>
      </c>
      <c r="M991" s="30">
        <v>0.38</v>
      </c>
      <c r="N991" s="30" t="s">
        <v>8</v>
      </c>
      <c r="O991" s="30" t="s">
        <v>87</v>
      </c>
      <c r="P991" s="30" t="s">
        <v>293</v>
      </c>
      <c r="Q991" s="30" t="s">
        <v>910</v>
      </c>
      <c r="R991" s="30">
        <v>45231</v>
      </c>
      <c r="S991" s="32">
        <v>42093</v>
      </c>
      <c r="T991" s="32">
        <v>42096</v>
      </c>
      <c r="U991" s="53">
        <v>7402.32</v>
      </c>
      <c r="V991" s="30">
        <v>13</v>
      </c>
      <c r="W991" s="30">
        <v>10728</v>
      </c>
      <c r="X991" s="30">
        <v>87366</v>
      </c>
      <c r="Y991" s="30" t="s">
        <v>3218</v>
      </c>
      <c r="Z991" s="30">
        <v>10840.568296174706</v>
      </c>
    </row>
    <row r="992" spans="1:26" x14ac:dyDescent="0.2">
      <c r="A992" s="30">
        <v>1527</v>
      </c>
      <c r="B992" s="30" t="s">
        <v>314</v>
      </c>
      <c r="C992" s="30" t="s">
        <v>23</v>
      </c>
      <c r="D992" s="30">
        <v>0.03</v>
      </c>
      <c r="E992" s="30">
        <v>65.989999999999995</v>
      </c>
      <c r="F992" s="30">
        <v>5.26</v>
      </c>
      <c r="G992" s="30" t="s">
        <v>14</v>
      </c>
      <c r="H992" s="30" t="s">
        <v>47</v>
      </c>
      <c r="I992" s="30" t="s">
        <v>16</v>
      </c>
      <c r="J992" s="30" t="s">
        <v>111</v>
      </c>
      <c r="K992" s="30" t="s">
        <v>49</v>
      </c>
      <c r="L992" s="30" t="s">
        <v>1701</v>
      </c>
      <c r="M992" s="30">
        <v>0.56000000000000005</v>
      </c>
      <c r="N992" s="30" t="s">
        <v>8</v>
      </c>
      <c r="O992" s="30" t="s">
        <v>9</v>
      </c>
      <c r="P992" s="30" t="s">
        <v>140</v>
      </c>
      <c r="Q992" s="30" t="s">
        <v>316</v>
      </c>
      <c r="R992" s="30">
        <v>35601</v>
      </c>
      <c r="S992" s="32">
        <v>42093</v>
      </c>
      <c r="T992" s="32">
        <v>42103</v>
      </c>
      <c r="U992" s="53">
        <v>-52.247999999999998</v>
      </c>
      <c r="V992" s="30">
        <v>23</v>
      </c>
      <c r="W992" s="30">
        <v>1316.03</v>
      </c>
      <c r="X992" s="30">
        <v>86814</v>
      </c>
      <c r="Y992" s="30" t="s">
        <v>3215</v>
      </c>
      <c r="Z992" s="30">
        <v>491.45338283730587</v>
      </c>
    </row>
    <row r="993" spans="1:26" x14ac:dyDescent="0.2">
      <c r="A993" s="30">
        <v>3205</v>
      </c>
      <c r="B993" s="30" t="s">
        <v>1901</v>
      </c>
      <c r="C993" s="30" t="s">
        <v>23</v>
      </c>
      <c r="D993" s="30">
        <v>7.0000000000000007E-2</v>
      </c>
      <c r="E993" s="30">
        <v>5.98</v>
      </c>
      <c r="F993" s="30">
        <v>0.96</v>
      </c>
      <c r="G993" s="30" t="s">
        <v>14</v>
      </c>
      <c r="H993" s="30" t="s">
        <v>15</v>
      </c>
      <c r="I993" s="30" t="s">
        <v>24</v>
      </c>
      <c r="J993" s="30" t="s">
        <v>25</v>
      </c>
      <c r="K993" s="30" t="s">
        <v>26</v>
      </c>
      <c r="L993" s="30" t="s">
        <v>1243</v>
      </c>
      <c r="M993" s="30">
        <v>0.6</v>
      </c>
      <c r="N993" s="30" t="s">
        <v>8</v>
      </c>
      <c r="O993" s="30" t="s">
        <v>35</v>
      </c>
      <c r="P993" s="30" t="s">
        <v>466</v>
      </c>
      <c r="Q993" s="30" t="s">
        <v>470</v>
      </c>
      <c r="R993" s="30">
        <v>83440</v>
      </c>
      <c r="S993" s="32">
        <v>42093</v>
      </c>
      <c r="T993" s="32">
        <v>42097</v>
      </c>
      <c r="U993" s="53">
        <v>32.83</v>
      </c>
      <c r="V993" s="30">
        <v>10</v>
      </c>
      <c r="W993" s="30">
        <v>56.4</v>
      </c>
      <c r="X993" s="30">
        <v>87933</v>
      </c>
      <c r="Y993" s="30" t="s">
        <v>3217</v>
      </c>
      <c r="Z993" s="30">
        <v>219.1433323198074</v>
      </c>
    </row>
    <row r="994" spans="1:26" x14ac:dyDescent="0.2">
      <c r="A994" s="30">
        <v>3206</v>
      </c>
      <c r="B994" s="30" t="s">
        <v>1902</v>
      </c>
      <c r="C994" s="30" t="s">
        <v>23</v>
      </c>
      <c r="D994" s="30">
        <v>0.01</v>
      </c>
      <c r="E994" s="30">
        <v>39.979999999999997</v>
      </c>
      <c r="F994" s="30">
        <v>4</v>
      </c>
      <c r="G994" s="30" t="s">
        <v>14</v>
      </c>
      <c r="H994" s="30" t="s">
        <v>15</v>
      </c>
      <c r="I994" s="30" t="s">
        <v>16</v>
      </c>
      <c r="J994" s="30" t="s">
        <v>17</v>
      </c>
      <c r="K994" s="30" t="s">
        <v>49</v>
      </c>
      <c r="L994" s="30" t="s">
        <v>1903</v>
      </c>
      <c r="M994" s="30">
        <v>0.7</v>
      </c>
      <c r="N994" s="30" t="s">
        <v>8</v>
      </c>
      <c r="O994" s="30" t="s">
        <v>35</v>
      </c>
      <c r="P994" s="30" t="s">
        <v>466</v>
      </c>
      <c r="Q994" s="30" t="s">
        <v>1904</v>
      </c>
      <c r="R994" s="30">
        <v>83301</v>
      </c>
      <c r="S994" s="32">
        <v>42093</v>
      </c>
      <c r="T994" s="32">
        <v>42098</v>
      </c>
      <c r="U994" s="53">
        <v>51.59</v>
      </c>
      <c r="V994" s="30">
        <v>6</v>
      </c>
      <c r="W994" s="30">
        <v>257.52</v>
      </c>
      <c r="X994" s="30">
        <v>87933</v>
      </c>
      <c r="Y994" s="30" t="s">
        <v>3217</v>
      </c>
      <c r="Z994" s="30">
        <v>551.67435516118428</v>
      </c>
    </row>
    <row r="995" spans="1:26" x14ac:dyDescent="0.2">
      <c r="A995" s="30">
        <v>193</v>
      </c>
      <c r="B995" s="30" t="s">
        <v>155</v>
      </c>
      <c r="C995" s="30" t="s">
        <v>92</v>
      </c>
      <c r="D995" s="30">
        <v>7.0000000000000007E-2</v>
      </c>
      <c r="E995" s="30">
        <v>6.54</v>
      </c>
      <c r="F995" s="30">
        <v>5.27</v>
      </c>
      <c r="G995" s="30" t="s">
        <v>14</v>
      </c>
      <c r="H995" s="30" t="s">
        <v>70</v>
      </c>
      <c r="I995" s="30" t="s">
        <v>24</v>
      </c>
      <c r="J995" s="30" t="s">
        <v>48</v>
      </c>
      <c r="K995" s="30" t="s">
        <v>49</v>
      </c>
      <c r="L995" s="30" t="s">
        <v>1905</v>
      </c>
      <c r="M995" s="30">
        <v>0.36</v>
      </c>
      <c r="N995" s="30" t="s">
        <v>8</v>
      </c>
      <c r="O995" s="30" t="s">
        <v>35</v>
      </c>
      <c r="P995" s="30" t="s">
        <v>122</v>
      </c>
      <c r="Q995" s="30" t="s">
        <v>157</v>
      </c>
      <c r="R995" s="30">
        <v>84041</v>
      </c>
      <c r="S995" s="32">
        <v>42093</v>
      </c>
      <c r="T995" s="32">
        <v>42095</v>
      </c>
      <c r="U995" s="53">
        <v>-66.044499999999999</v>
      </c>
      <c r="V995" s="30">
        <v>21</v>
      </c>
      <c r="W995" s="30">
        <v>140.30000000000001</v>
      </c>
      <c r="X995" s="30">
        <v>90432</v>
      </c>
      <c r="Y995" s="30" t="s">
        <v>3217</v>
      </c>
      <c r="Z995" s="30">
        <v>1.2198640188179297</v>
      </c>
    </row>
    <row r="996" spans="1:26" x14ac:dyDescent="0.2">
      <c r="A996" s="30">
        <v>194</v>
      </c>
      <c r="B996" s="30" t="s">
        <v>369</v>
      </c>
      <c r="C996" s="30" t="s">
        <v>92</v>
      </c>
      <c r="D996" s="30">
        <v>0.09</v>
      </c>
      <c r="E996" s="30">
        <v>3.29</v>
      </c>
      <c r="F996" s="30">
        <v>1.35</v>
      </c>
      <c r="G996" s="30" t="s">
        <v>14</v>
      </c>
      <c r="H996" s="30" t="s">
        <v>70</v>
      </c>
      <c r="I996" s="30" t="s">
        <v>24</v>
      </c>
      <c r="J996" s="30" t="s">
        <v>152</v>
      </c>
      <c r="K996" s="30" t="s">
        <v>26</v>
      </c>
      <c r="L996" s="30" t="s">
        <v>1644</v>
      </c>
      <c r="M996" s="30">
        <v>0.4</v>
      </c>
      <c r="N996" s="30" t="s">
        <v>8</v>
      </c>
      <c r="O996" s="30" t="s">
        <v>35</v>
      </c>
      <c r="P996" s="30" t="s">
        <v>122</v>
      </c>
      <c r="Q996" s="30" t="s">
        <v>371</v>
      </c>
      <c r="R996" s="30">
        <v>84043</v>
      </c>
      <c r="S996" s="32">
        <v>42093</v>
      </c>
      <c r="T996" s="32">
        <v>42095</v>
      </c>
      <c r="U996" s="53">
        <v>15.66</v>
      </c>
      <c r="V996" s="30">
        <v>23</v>
      </c>
      <c r="W996" s="30">
        <v>71.55</v>
      </c>
      <c r="X996" s="30">
        <v>90432</v>
      </c>
      <c r="Y996" s="30" t="s">
        <v>3217</v>
      </c>
      <c r="Z996" s="30">
        <v>-13.611103345638242</v>
      </c>
    </row>
    <row r="997" spans="1:26" x14ac:dyDescent="0.2">
      <c r="A997" s="30">
        <v>271</v>
      </c>
      <c r="B997" s="30" t="s">
        <v>1906</v>
      </c>
      <c r="C997" s="30" t="s">
        <v>92</v>
      </c>
      <c r="D997" s="30">
        <v>0.1</v>
      </c>
      <c r="E997" s="30">
        <v>80.97</v>
      </c>
      <c r="F997" s="30">
        <v>30.06</v>
      </c>
      <c r="G997" s="30" t="s">
        <v>2</v>
      </c>
      <c r="H997" s="30" t="s">
        <v>3</v>
      </c>
      <c r="I997" s="30" t="s">
        <v>16</v>
      </c>
      <c r="J997" s="30" t="s">
        <v>32</v>
      </c>
      <c r="K997" s="30" t="s">
        <v>6</v>
      </c>
      <c r="L997" s="30" t="s">
        <v>1128</v>
      </c>
      <c r="M997" s="30">
        <v>0.4</v>
      </c>
      <c r="N997" s="30" t="s">
        <v>8</v>
      </c>
      <c r="O997" s="30" t="s">
        <v>9</v>
      </c>
      <c r="P997" s="30" t="s">
        <v>51</v>
      </c>
      <c r="Q997" s="30" t="s">
        <v>1735</v>
      </c>
      <c r="R997" s="30">
        <v>30297</v>
      </c>
      <c r="S997" s="32">
        <v>42093</v>
      </c>
      <c r="T997" s="32">
        <v>42094</v>
      </c>
      <c r="U997" s="53">
        <v>128.02529999999999</v>
      </c>
      <c r="V997" s="30">
        <v>12</v>
      </c>
      <c r="W997" s="30">
        <v>899.81</v>
      </c>
      <c r="X997" s="30">
        <v>88940</v>
      </c>
      <c r="Y997" s="30" t="s">
        <v>3215</v>
      </c>
      <c r="Z997" s="30">
        <v>1319.1519341884875</v>
      </c>
    </row>
    <row r="998" spans="1:26" x14ac:dyDescent="0.2">
      <c r="A998" s="30">
        <v>1314</v>
      </c>
      <c r="B998" s="30" t="s">
        <v>199</v>
      </c>
      <c r="C998" s="30" t="s">
        <v>92</v>
      </c>
      <c r="D998" s="30">
        <v>0.04</v>
      </c>
      <c r="E998" s="30">
        <v>5.34</v>
      </c>
      <c r="F998" s="30">
        <v>2.99</v>
      </c>
      <c r="G998" s="30" t="s">
        <v>14</v>
      </c>
      <c r="H998" s="30" t="s">
        <v>47</v>
      </c>
      <c r="I998" s="30" t="s">
        <v>24</v>
      </c>
      <c r="J998" s="30" t="s">
        <v>48</v>
      </c>
      <c r="K998" s="30" t="s">
        <v>49</v>
      </c>
      <c r="L998" s="30" t="s">
        <v>1354</v>
      </c>
      <c r="M998" s="30">
        <v>0.38</v>
      </c>
      <c r="N998" s="30" t="s">
        <v>8</v>
      </c>
      <c r="O998" s="30" t="s">
        <v>35</v>
      </c>
      <c r="P998" s="30" t="s">
        <v>66</v>
      </c>
      <c r="Q998" s="30" t="s">
        <v>76</v>
      </c>
      <c r="R998" s="30">
        <v>90058</v>
      </c>
      <c r="S998" s="32">
        <v>42093</v>
      </c>
      <c r="T998" s="32">
        <v>42095</v>
      </c>
      <c r="U998" s="53">
        <v>3.4510000000000001</v>
      </c>
      <c r="V998" s="30">
        <v>45</v>
      </c>
      <c r="W998" s="30">
        <v>240.6</v>
      </c>
      <c r="X998" s="30">
        <v>22755</v>
      </c>
      <c r="Y998" s="30" t="s">
        <v>3217</v>
      </c>
      <c r="Z998" s="30">
        <v>72.495487666846515</v>
      </c>
    </row>
    <row r="999" spans="1:26" x14ac:dyDescent="0.2">
      <c r="A999" s="30">
        <v>1314</v>
      </c>
      <c r="B999" s="30" t="s">
        <v>199</v>
      </c>
      <c r="C999" s="30" t="s">
        <v>92</v>
      </c>
      <c r="D999" s="30">
        <v>0.06</v>
      </c>
      <c r="E999" s="30">
        <v>55.99</v>
      </c>
      <c r="F999" s="30">
        <v>5</v>
      </c>
      <c r="G999" s="30" t="s">
        <v>14</v>
      </c>
      <c r="H999" s="30" t="s">
        <v>47</v>
      </c>
      <c r="I999" s="30" t="s">
        <v>16</v>
      </c>
      <c r="J999" s="30" t="s">
        <v>111</v>
      </c>
      <c r="K999" s="30" t="s">
        <v>18</v>
      </c>
      <c r="L999" s="30" t="s">
        <v>1907</v>
      </c>
      <c r="M999" s="30">
        <v>0.8</v>
      </c>
      <c r="N999" s="30" t="s">
        <v>8</v>
      </c>
      <c r="O999" s="30" t="s">
        <v>35</v>
      </c>
      <c r="P999" s="30" t="s">
        <v>66</v>
      </c>
      <c r="Q999" s="30" t="s">
        <v>76</v>
      </c>
      <c r="R999" s="30">
        <v>90058</v>
      </c>
      <c r="S999" s="32">
        <v>42093</v>
      </c>
      <c r="T999" s="32">
        <v>42095</v>
      </c>
      <c r="U999" s="53">
        <v>-275.25299999999999</v>
      </c>
      <c r="V999" s="30">
        <v>5</v>
      </c>
      <c r="W999" s="30">
        <v>236.88</v>
      </c>
      <c r="X999" s="30">
        <v>22755</v>
      </c>
      <c r="Y999" s="30" t="s">
        <v>3217</v>
      </c>
      <c r="Z999" s="30">
        <v>337.22629523759167</v>
      </c>
    </row>
    <row r="1000" spans="1:26" x14ac:dyDescent="0.2">
      <c r="A1000" s="30">
        <v>1315</v>
      </c>
      <c r="B1000" s="30" t="s">
        <v>1908</v>
      </c>
      <c r="C1000" s="30" t="s">
        <v>92</v>
      </c>
      <c r="D1000" s="30">
        <v>0</v>
      </c>
      <c r="E1000" s="30">
        <v>4.91</v>
      </c>
      <c r="F1000" s="30">
        <v>5.68</v>
      </c>
      <c r="G1000" s="30" t="s">
        <v>14</v>
      </c>
      <c r="H1000" s="30" t="s">
        <v>47</v>
      </c>
      <c r="I1000" s="30" t="s">
        <v>24</v>
      </c>
      <c r="J1000" s="30" t="s">
        <v>48</v>
      </c>
      <c r="K1000" s="30" t="s">
        <v>49</v>
      </c>
      <c r="L1000" s="30" t="s">
        <v>1909</v>
      </c>
      <c r="M1000" s="30">
        <v>0.36</v>
      </c>
      <c r="N1000" s="30" t="s">
        <v>8</v>
      </c>
      <c r="O1000" s="30" t="s">
        <v>35</v>
      </c>
      <c r="P1000" s="30" t="s">
        <v>36</v>
      </c>
      <c r="Q1000" s="30" t="s">
        <v>1910</v>
      </c>
      <c r="R1000" s="30">
        <v>80906</v>
      </c>
      <c r="S1000" s="32">
        <v>42093</v>
      </c>
      <c r="T1000" s="32">
        <v>42094</v>
      </c>
      <c r="U1000" s="53">
        <v>-95.047499999999999</v>
      </c>
      <c r="V1000" s="30">
        <v>9</v>
      </c>
      <c r="W1000" s="30">
        <v>48.3</v>
      </c>
      <c r="X1000" s="30">
        <v>87602</v>
      </c>
      <c r="Y1000" s="30" t="s">
        <v>3217</v>
      </c>
      <c r="Z1000" s="30">
        <v>54.442941834550709</v>
      </c>
    </row>
    <row r="1001" spans="1:26" x14ac:dyDescent="0.2">
      <c r="A1001" s="30">
        <v>1316</v>
      </c>
      <c r="B1001" s="30" t="s">
        <v>202</v>
      </c>
      <c r="C1001" s="30" t="s">
        <v>92</v>
      </c>
      <c r="D1001" s="30">
        <v>0.04</v>
      </c>
      <c r="E1001" s="30">
        <v>5.34</v>
      </c>
      <c r="F1001" s="30">
        <v>2.99</v>
      </c>
      <c r="G1001" s="30" t="s">
        <v>14</v>
      </c>
      <c r="H1001" s="30" t="s">
        <v>47</v>
      </c>
      <c r="I1001" s="30" t="s">
        <v>24</v>
      </c>
      <c r="J1001" s="30" t="s">
        <v>48</v>
      </c>
      <c r="K1001" s="30" t="s">
        <v>49</v>
      </c>
      <c r="L1001" s="30" t="s">
        <v>1354</v>
      </c>
      <c r="M1001" s="30">
        <v>0.38</v>
      </c>
      <c r="N1001" s="30" t="s">
        <v>8</v>
      </c>
      <c r="O1001" s="30" t="s">
        <v>35</v>
      </c>
      <c r="P1001" s="30" t="s">
        <v>36</v>
      </c>
      <c r="Q1001" s="30" t="s">
        <v>203</v>
      </c>
      <c r="R1001" s="30">
        <v>80022</v>
      </c>
      <c r="S1001" s="32">
        <v>42093</v>
      </c>
      <c r="T1001" s="32">
        <v>42095</v>
      </c>
      <c r="U1001" s="53">
        <v>3.4510000000000001</v>
      </c>
      <c r="V1001" s="30">
        <v>11</v>
      </c>
      <c r="W1001" s="30">
        <v>58.81</v>
      </c>
      <c r="X1001" s="30">
        <v>87602</v>
      </c>
      <c r="Y1001" s="30" t="s">
        <v>3217</v>
      </c>
      <c r="Z1001" s="30">
        <v>72.495487666846515</v>
      </c>
    </row>
    <row r="1002" spans="1:26" x14ac:dyDescent="0.2">
      <c r="A1002" s="30">
        <v>1316</v>
      </c>
      <c r="B1002" s="30" t="s">
        <v>202</v>
      </c>
      <c r="C1002" s="30" t="s">
        <v>92</v>
      </c>
      <c r="D1002" s="30">
        <v>0.06</v>
      </c>
      <c r="E1002" s="30">
        <v>55.99</v>
      </c>
      <c r="F1002" s="30">
        <v>5</v>
      </c>
      <c r="G1002" s="30" t="s">
        <v>14</v>
      </c>
      <c r="H1002" s="30" t="s">
        <v>47</v>
      </c>
      <c r="I1002" s="30" t="s">
        <v>16</v>
      </c>
      <c r="J1002" s="30" t="s">
        <v>111</v>
      </c>
      <c r="K1002" s="30" t="s">
        <v>18</v>
      </c>
      <c r="L1002" s="30" t="s">
        <v>1907</v>
      </c>
      <c r="M1002" s="30">
        <v>0.8</v>
      </c>
      <c r="N1002" s="30" t="s">
        <v>8</v>
      </c>
      <c r="O1002" s="30" t="s">
        <v>35</v>
      </c>
      <c r="P1002" s="30" t="s">
        <v>36</v>
      </c>
      <c r="Q1002" s="30" t="s">
        <v>203</v>
      </c>
      <c r="R1002" s="30">
        <v>80022</v>
      </c>
      <c r="S1002" s="32">
        <v>42093</v>
      </c>
      <c r="T1002" s="32">
        <v>42095</v>
      </c>
      <c r="U1002" s="53">
        <v>-275.25299999999999</v>
      </c>
      <c r="V1002" s="30">
        <v>1</v>
      </c>
      <c r="W1002" s="30">
        <v>47.38</v>
      </c>
      <c r="X1002" s="30">
        <v>87602</v>
      </c>
      <c r="Y1002" s="30" t="s">
        <v>3217</v>
      </c>
      <c r="Z1002" s="30">
        <v>337.22629523759167</v>
      </c>
    </row>
    <row r="1003" spans="1:26" x14ac:dyDescent="0.2">
      <c r="A1003" s="30">
        <v>1840</v>
      </c>
      <c r="B1003" s="30" t="s">
        <v>1911</v>
      </c>
      <c r="C1003" s="30" t="s">
        <v>46</v>
      </c>
      <c r="D1003" s="30">
        <v>7.0000000000000007E-2</v>
      </c>
      <c r="E1003" s="30">
        <v>40.98</v>
      </c>
      <c r="F1003" s="30">
        <v>2.99</v>
      </c>
      <c r="G1003" s="30" t="s">
        <v>14</v>
      </c>
      <c r="H1003" s="30" t="s">
        <v>47</v>
      </c>
      <c r="I1003" s="30" t="s">
        <v>24</v>
      </c>
      <c r="J1003" s="30" t="s">
        <v>48</v>
      </c>
      <c r="K1003" s="30" t="s">
        <v>49</v>
      </c>
      <c r="L1003" s="30" t="s">
        <v>59</v>
      </c>
      <c r="M1003" s="30">
        <v>0.36</v>
      </c>
      <c r="N1003" s="30" t="s">
        <v>8</v>
      </c>
      <c r="O1003" s="30" t="s">
        <v>87</v>
      </c>
      <c r="P1003" s="30" t="s">
        <v>379</v>
      </c>
      <c r="Q1003" s="30" t="s">
        <v>1912</v>
      </c>
      <c r="R1003" s="30">
        <v>1469</v>
      </c>
      <c r="S1003" s="32">
        <v>42093</v>
      </c>
      <c r="T1003" s="32">
        <v>42095</v>
      </c>
      <c r="U1003" s="53">
        <v>369.20519999999999</v>
      </c>
      <c r="V1003" s="30">
        <v>13</v>
      </c>
      <c r="W1003" s="30">
        <v>535.08000000000004</v>
      </c>
      <c r="X1003" s="30">
        <v>86599</v>
      </c>
      <c r="Y1003" s="30" t="s">
        <v>3218</v>
      </c>
      <c r="Z1003" s="30">
        <v>710.52082373507824</v>
      </c>
    </row>
    <row r="1004" spans="1:26" x14ac:dyDescent="0.2">
      <c r="A1004" s="30">
        <v>2066</v>
      </c>
      <c r="B1004" s="30" t="s">
        <v>1848</v>
      </c>
      <c r="C1004" s="30" t="s">
        <v>1</v>
      </c>
      <c r="D1004" s="30">
        <v>0.09</v>
      </c>
      <c r="E1004" s="30">
        <v>20.99</v>
      </c>
      <c r="F1004" s="30">
        <v>4.8099999999999996</v>
      </c>
      <c r="G1004" s="30" t="s">
        <v>63</v>
      </c>
      <c r="H1004" s="30" t="s">
        <v>47</v>
      </c>
      <c r="I1004" s="30" t="s">
        <v>16</v>
      </c>
      <c r="J1004" s="30" t="s">
        <v>111</v>
      </c>
      <c r="K1004" s="30" t="s">
        <v>120</v>
      </c>
      <c r="L1004" s="30" t="s">
        <v>1407</v>
      </c>
      <c r="M1004" s="30">
        <v>0.57999999999999996</v>
      </c>
      <c r="N1004" s="30" t="s">
        <v>8</v>
      </c>
      <c r="O1004" s="30" t="s">
        <v>9</v>
      </c>
      <c r="P1004" s="30" t="s">
        <v>73</v>
      </c>
      <c r="Q1004" s="30" t="s">
        <v>1850</v>
      </c>
      <c r="R1004" s="30">
        <v>28079</v>
      </c>
      <c r="S1004" s="32">
        <v>42094</v>
      </c>
      <c r="T1004" s="32">
        <v>42095</v>
      </c>
      <c r="U1004" s="53">
        <v>272.69400000000002</v>
      </c>
      <c r="V1004" s="30">
        <v>2</v>
      </c>
      <c r="W1004" s="30">
        <v>38.979999999999997</v>
      </c>
      <c r="X1004" s="30">
        <v>85834</v>
      </c>
      <c r="Y1004" s="30" t="s">
        <v>3215</v>
      </c>
      <c r="Z1004" s="30">
        <v>775.77209725697264</v>
      </c>
    </row>
    <row r="1005" spans="1:26" x14ac:dyDescent="0.2">
      <c r="A1005" s="30">
        <v>3177</v>
      </c>
      <c r="B1005" s="30" t="s">
        <v>1618</v>
      </c>
      <c r="C1005" s="30" t="s">
        <v>1</v>
      </c>
      <c r="D1005" s="30">
        <v>0.06</v>
      </c>
      <c r="E1005" s="30">
        <v>1.68</v>
      </c>
      <c r="F1005" s="30">
        <v>1</v>
      </c>
      <c r="G1005" s="30" t="s">
        <v>14</v>
      </c>
      <c r="H1005" s="30" t="s">
        <v>15</v>
      </c>
      <c r="I1005" s="30" t="s">
        <v>24</v>
      </c>
      <c r="J1005" s="30" t="s">
        <v>25</v>
      </c>
      <c r="K1005" s="30" t="s">
        <v>26</v>
      </c>
      <c r="L1005" s="30" t="s">
        <v>396</v>
      </c>
      <c r="M1005" s="30">
        <v>0.35</v>
      </c>
      <c r="N1005" s="30" t="s">
        <v>8</v>
      </c>
      <c r="O1005" s="30" t="s">
        <v>9</v>
      </c>
      <c r="P1005" s="30" t="s">
        <v>99</v>
      </c>
      <c r="Q1005" s="30" t="s">
        <v>1619</v>
      </c>
      <c r="R1005" s="30">
        <v>33458</v>
      </c>
      <c r="S1005" s="32">
        <v>42094</v>
      </c>
      <c r="T1005" s="32">
        <v>42096</v>
      </c>
      <c r="U1005" s="53">
        <v>-1319.5</v>
      </c>
      <c r="V1005" s="30">
        <v>5</v>
      </c>
      <c r="W1005" s="30">
        <v>8.65</v>
      </c>
      <c r="X1005" s="30">
        <v>90819</v>
      </c>
      <c r="Y1005" s="30" t="s">
        <v>3215</v>
      </c>
      <c r="Z1005" s="30">
        <v>-1168.9891327210034</v>
      </c>
    </row>
    <row r="1006" spans="1:26" x14ac:dyDescent="0.2">
      <c r="A1006" s="30">
        <v>1083</v>
      </c>
      <c r="B1006" s="30" t="s">
        <v>1913</v>
      </c>
      <c r="C1006" s="30" t="s">
        <v>46</v>
      </c>
      <c r="D1006" s="30">
        <v>7.0000000000000007E-2</v>
      </c>
      <c r="E1006" s="30">
        <v>55.99</v>
      </c>
      <c r="F1006" s="30">
        <v>5</v>
      </c>
      <c r="G1006" s="30" t="s">
        <v>63</v>
      </c>
      <c r="H1006" s="30" t="s">
        <v>70</v>
      </c>
      <c r="I1006" s="30" t="s">
        <v>16</v>
      </c>
      <c r="J1006" s="30" t="s">
        <v>111</v>
      </c>
      <c r="K1006" s="30" t="s">
        <v>18</v>
      </c>
      <c r="L1006" s="30" t="s">
        <v>1914</v>
      </c>
      <c r="M1006" s="30">
        <v>0.83</v>
      </c>
      <c r="N1006" s="30" t="s">
        <v>8</v>
      </c>
      <c r="O1006" s="30" t="s">
        <v>28</v>
      </c>
      <c r="P1006" s="30" t="s">
        <v>79</v>
      </c>
      <c r="Q1006" s="30" t="s">
        <v>854</v>
      </c>
      <c r="R1006" s="30">
        <v>62701</v>
      </c>
      <c r="S1006" s="32">
        <v>42094</v>
      </c>
      <c r="T1006" s="32">
        <v>42096</v>
      </c>
      <c r="U1006" s="53">
        <v>-232.99100000000001</v>
      </c>
      <c r="V1006" s="30">
        <v>1</v>
      </c>
      <c r="W1006" s="30">
        <v>54.08</v>
      </c>
      <c r="X1006" s="30">
        <v>88460</v>
      </c>
      <c r="Y1006" s="30" t="s">
        <v>3216</v>
      </c>
      <c r="Z1006" s="30">
        <v>474.44188769196671</v>
      </c>
    </row>
    <row r="1007" spans="1:26" x14ac:dyDescent="0.2">
      <c r="A1007" s="30">
        <v>3224</v>
      </c>
      <c r="B1007" s="30" t="s">
        <v>1915</v>
      </c>
      <c r="C1007" s="30" t="s">
        <v>1</v>
      </c>
      <c r="D1007" s="30">
        <v>0.06</v>
      </c>
      <c r="E1007" s="30">
        <v>60.98</v>
      </c>
      <c r="F1007" s="30">
        <v>30</v>
      </c>
      <c r="G1007" s="30" t="s">
        <v>2</v>
      </c>
      <c r="H1007" s="30" t="s">
        <v>3</v>
      </c>
      <c r="I1007" s="30" t="s">
        <v>4</v>
      </c>
      <c r="J1007" s="30" t="s">
        <v>85</v>
      </c>
      <c r="K1007" s="30" t="s">
        <v>33</v>
      </c>
      <c r="L1007" s="30" t="s">
        <v>1916</v>
      </c>
      <c r="M1007" s="30">
        <v>0.7</v>
      </c>
      <c r="N1007" s="30" t="s">
        <v>8</v>
      </c>
      <c r="O1007" s="30" t="s">
        <v>9</v>
      </c>
      <c r="P1007" s="30" t="s">
        <v>376</v>
      </c>
      <c r="Q1007" s="30" t="s">
        <v>1917</v>
      </c>
      <c r="R1007" s="30">
        <v>37066</v>
      </c>
      <c r="S1007" s="32">
        <v>42095</v>
      </c>
      <c r="T1007" s="32">
        <v>42096</v>
      </c>
      <c r="U1007" s="53">
        <v>-74.087999999999994</v>
      </c>
      <c r="V1007" s="30">
        <v>2</v>
      </c>
      <c r="W1007" s="30">
        <v>125.9</v>
      </c>
      <c r="X1007" s="30">
        <v>86508</v>
      </c>
      <c r="Y1007" s="30" t="s">
        <v>3215</v>
      </c>
      <c r="Z1007" s="30">
        <v>1600.9289949842246</v>
      </c>
    </row>
    <row r="1008" spans="1:26" x14ac:dyDescent="0.2">
      <c r="A1008" s="30">
        <v>623</v>
      </c>
      <c r="B1008" s="30" t="s">
        <v>1918</v>
      </c>
      <c r="C1008" s="30" t="s">
        <v>13</v>
      </c>
      <c r="D1008" s="30">
        <v>0.05</v>
      </c>
      <c r="E1008" s="30">
        <v>6.48</v>
      </c>
      <c r="F1008" s="30">
        <v>8.4</v>
      </c>
      <c r="G1008" s="30" t="s">
        <v>14</v>
      </c>
      <c r="H1008" s="30" t="s">
        <v>47</v>
      </c>
      <c r="I1008" s="30" t="s">
        <v>24</v>
      </c>
      <c r="J1008" s="30" t="s">
        <v>64</v>
      </c>
      <c r="K1008" s="30" t="s">
        <v>49</v>
      </c>
      <c r="L1008" s="30" t="s">
        <v>1919</v>
      </c>
      <c r="M1008" s="30">
        <v>0.37</v>
      </c>
      <c r="N1008" s="30" t="s">
        <v>8</v>
      </c>
      <c r="O1008" s="30" t="s">
        <v>87</v>
      </c>
      <c r="P1008" s="30" t="s">
        <v>1332</v>
      </c>
      <c r="Q1008" s="30" t="s">
        <v>1920</v>
      </c>
      <c r="R1008" s="30">
        <v>3101</v>
      </c>
      <c r="S1008" s="32">
        <v>42095</v>
      </c>
      <c r="T1008" s="32">
        <v>42097</v>
      </c>
      <c r="U1008" s="53">
        <v>-226.34639999999999</v>
      </c>
      <c r="V1008" s="30">
        <v>21</v>
      </c>
      <c r="W1008" s="30">
        <v>136.99</v>
      </c>
      <c r="X1008" s="30">
        <v>91433</v>
      </c>
      <c r="Y1008" s="30" t="s">
        <v>3218</v>
      </c>
      <c r="Z1008" s="30">
        <v>-39.894091340819756</v>
      </c>
    </row>
    <row r="1009" spans="1:26" x14ac:dyDescent="0.2">
      <c r="A1009" s="30">
        <v>624</v>
      </c>
      <c r="B1009" s="30" t="s">
        <v>1921</v>
      </c>
      <c r="C1009" s="30" t="s">
        <v>13</v>
      </c>
      <c r="D1009" s="30">
        <v>0.05</v>
      </c>
      <c r="E1009" s="30">
        <v>55.99</v>
      </c>
      <c r="F1009" s="30">
        <v>5</v>
      </c>
      <c r="G1009" s="30" t="s">
        <v>14</v>
      </c>
      <c r="H1009" s="30" t="s">
        <v>47</v>
      </c>
      <c r="I1009" s="30" t="s">
        <v>16</v>
      </c>
      <c r="J1009" s="30" t="s">
        <v>111</v>
      </c>
      <c r="K1009" s="30" t="s">
        <v>18</v>
      </c>
      <c r="L1009" s="30" t="s">
        <v>1907</v>
      </c>
      <c r="M1009" s="30">
        <v>0.8</v>
      </c>
      <c r="N1009" s="30" t="s">
        <v>8</v>
      </c>
      <c r="O1009" s="30" t="s">
        <v>87</v>
      </c>
      <c r="P1009" s="30" t="s">
        <v>609</v>
      </c>
      <c r="Q1009" s="30" t="s">
        <v>1922</v>
      </c>
      <c r="R1009" s="30">
        <v>5701</v>
      </c>
      <c r="S1009" s="32">
        <v>42095</v>
      </c>
      <c r="T1009" s="32">
        <v>42095</v>
      </c>
      <c r="U1009" s="53">
        <v>-281.17583999999999</v>
      </c>
      <c r="V1009" s="30">
        <v>2</v>
      </c>
      <c r="W1009" s="30">
        <v>99.36</v>
      </c>
      <c r="X1009" s="30">
        <v>91433</v>
      </c>
      <c r="Y1009" s="30" t="s">
        <v>3218</v>
      </c>
      <c r="Z1009" s="30">
        <v>322.51796398472038</v>
      </c>
    </row>
    <row r="1010" spans="1:26" x14ac:dyDescent="0.2">
      <c r="A1010" s="30">
        <v>1849</v>
      </c>
      <c r="B1010" s="30" t="s">
        <v>1923</v>
      </c>
      <c r="C1010" s="30" t="s">
        <v>13</v>
      </c>
      <c r="D1010" s="30">
        <v>0.09</v>
      </c>
      <c r="E1010" s="30">
        <v>35.99</v>
      </c>
      <c r="F1010" s="30">
        <v>1.1000000000000001</v>
      </c>
      <c r="G1010" s="30" t="s">
        <v>14</v>
      </c>
      <c r="H1010" s="30" t="s">
        <v>15</v>
      </c>
      <c r="I1010" s="30" t="s">
        <v>16</v>
      </c>
      <c r="J1010" s="30" t="s">
        <v>111</v>
      </c>
      <c r="K1010" s="30" t="s">
        <v>49</v>
      </c>
      <c r="L1010" s="30" t="s">
        <v>250</v>
      </c>
      <c r="M1010" s="30">
        <v>0.55000000000000004</v>
      </c>
      <c r="N1010" s="30" t="s">
        <v>8</v>
      </c>
      <c r="O1010" s="30" t="s">
        <v>9</v>
      </c>
      <c r="P1010" s="30" t="s">
        <v>140</v>
      </c>
      <c r="Q1010" s="30" t="s">
        <v>1924</v>
      </c>
      <c r="R1010" s="30">
        <v>36330</v>
      </c>
      <c r="S1010" s="32">
        <v>42095</v>
      </c>
      <c r="T1010" s="32">
        <v>42097</v>
      </c>
      <c r="U1010" s="53">
        <v>19.350000000000001</v>
      </c>
      <c r="V1010" s="30">
        <v>8</v>
      </c>
      <c r="W1010" s="30">
        <v>222.71</v>
      </c>
      <c r="X1010" s="30">
        <v>89697</v>
      </c>
      <c r="Y1010" s="30" t="s">
        <v>3215</v>
      </c>
      <c r="Z1010" s="30">
        <v>166.20281658949867</v>
      </c>
    </row>
    <row r="1011" spans="1:26" x14ac:dyDescent="0.2">
      <c r="A1011" s="30">
        <v>1849</v>
      </c>
      <c r="B1011" s="30" t="s">
        <v>1923</v>
      </c>
      <c r="C1011" s="30" t="s">
        <v>13</v>
      </c>
      <c r="D1011" s="30">
        <v>0.01</v>
      </c>
      <c r="E1011" s="30">
        <v>125.99</v>
      </c>
      <c r="F1011" s="30">
        <v>2.5</v>
      </c>
      <c r="G1011" s="30" t="s">
        <v>14</v>
      </c>
      <c r="H1011" s="30" t="s">
        <v>15</v>
      </c>
      <c r="I1011" s="30" t="s">
        <v>16</v>
      </c>
      <c r="J1011" s="30" t="s">
        <v>111</v>
      </c>
      <c r="K1011" s="30" t="s">
        <v>49</v>
      </c>
      <c r="L1011" s="30" t="s">
        <v>924</v>
      </c>
      <c r="M1011" s="30">
        <v>0.6</v>
      </c>
      <c r="N1011" s="30" t="s">
        <v>8</v>
      </c>
      <c r="O1011" s="30" t="s">
        <v>9</v>
      </c>
      <c r="P1011" s="30" t="s">
        <v>140</v>
      </c>
      <c r="Q1011" s="30" t="s">
        <v>1924</v>
      </c>
      <c r="R1011" s="30">
        <v>36330</v>
      </c>
      <c r="S1011" s="32">
        <v>42095</v>
      </c>
      <c r="T1011" s="32">
        <v>42096</v>
      </c>
      <c r="U1011" s="53">
        <v>-967.83399999999995</v>
      </c>
      <c r="V1011" s="30">
        <v>2</v>
      </c>
      <c r="W1011" s="30">
        <v>220.52</v>
      </c>
      <c r="X1011" s="30">
        <v>89697</v>
      </c>
      <c r="Y1011" s="30" t="s">
        <v>3215</v>
      </c>
      <c r="Z1011" s="30">
        <v>-429.59179929305975</v>
      </c>
    </row>
    <row r="1012" spans="1:26" x14ac:dyDescent="0.2">
      <c r="A1012" s="30">
        <v>3246</v>
      </c>
      <c r="B1012" s="30" t="s">
        <v>1925</v>
      </c>
      <c r="C1012" s="30" t="s">
        <v>23</v>
      </c>
      <c r="D1012" s="30">
        <v>0.06</v>
      </c>
      <c r="E1012" s="30">
        <v>5.18</v>
      </c>
      <c r="F1012" s="30">
        <v>2.04</v>
      </c>
      <c r="G1012" s="30" t="s">
        <v>14</v>
      </c>
      <c r="H1012" s="30" t="s">
        <v>3</v>
      </c>
      <c r="I1012" s="30" t="s">
        <v>24</v>
      </c>
      <c r="J1012" s="30" t="s">
        <v>64</v>
      </c>
      <c r="K1012" s="30" t="s">
        <v>26</v>
      </c>
      <c r="L1012" s="30" t="s">
        <v>809</v>
      </c>
      <c r="M1012" s="30">
        <v>0.36</v>
      </c>
      <c r="N1012" s="30" t="s">
        <v>8</v>
      </c>
      <c r="O1012" s="30" t="s">
        <v>87</v>
      </c>
      <c r="P1012" s="30" t="s">
        <v>1332</v>
      </c>
      <c r="Q1012" s="30" t="s">
        <v>1926</v>
      </c>
      <c r="R1012" s="30">
        <v>3051</v>
      </c>
      <c r="S1012" s="32">
        <v>42095</v>
      </c>
      <c r="T1012" s="32">
        <v>42095</v>
      </c>
      <c r="U1012" s="53">
        <v>1.9503999999999999</v>
      </c>
      <c r="V1012" s="30">
        <v>4</v>
      </c>
      <c r="W1012" s="30">
        <v>21.86</v>
      </c>
      <c r="X1012" s="30">
        <v>88330</v>
      </c>
      <c r="Y1012" s="30" t="s">
        <v>3218</v>
      </c>
      <c r="Z1012" s="30">
        <v>41.889185989415608</v>
      </c>
    </row>
    <row r="1013" spans="1:26" x14ac:dyDescent="0.2">
      <c r="A1013" s="30">
        <v>568</v>
      </c>
      <c r="B1013" s="30" t="s">
        <v>1458</v>
      </c>
      <c r="C1013" s="30" t="s">
        <v>92</v>
      </c>
      <c r="D1013" s="30">
        <v>0.08</v>
      </c>
      <c r="E1013" s="30">
        <v>67.28</v>
      </c>
      <c r="F1013" s="30">
        <v>19.989999999999998</v>
      </c>
      <c r="G1013" s="30" t="s">
        <v>63</v>
      </c>
      <c r="H1013" s="30" t="s">
        <v>15</v>
      </c>
      <c r="I1013" s="30" t="s">
        <v>24</v>
      </c>
      <c r="J1013" s="30" t="s">
        <v>48</v>
      </c>
      <c r="K1013" s="30" t="s">
        <v>49</v>
      </c>
      <c r="L1013" s="30" t="s">
        <v>1927</v>
      </c>
      <c r="M1013" s="30">
        <v>0.4</v>
      </c>
      <c r="N1013" s="30" t="s">
        <v>8</v>
      </c>
      <c r="O1013" s="30" t="s">
        <v>9</v>
      </c>
      <c r="P1013" s="30" t="s">
        <v>10</v>
      </c>
      <c r="Q1013" s="30" t="s">
        <v>1459</v>
      </c>
      <c r="R1013" s="30">
        <v>39701</v>
      </c>
      <c r="S1013" s="32">
        <v>42095</v>
      </c>
      <c r="T1013" s="32">
        <v>42097</v>
      </c>
      <c r="U1013" s="53">
        <v>224.85059999999999</v>
      </c>
      <c r="V1013" s="30">
        <v>16</v>
      </c>
      <c r="W1013" s="30">
        <v>1066.54</v>
      </c>
      <c r="X1013" s="30">
        <v>88882</v>
      </c>
      <c r="Y1013" s="30" t="s">
        <v>3215</v>
      </c>
      <c r="Z1013" s="30">
        <v>811.751513488456</v>
      </c>
    </row>
    <row r="1014" spans="1:26" x14ac:dyDescent="0.2">
      <c r="A1014" s="30">
        <v>3306</v>
      </c>
      <c r="B1014" s="30" t="s">
        <v>1928</v>
      </c>
      <c r="C1014" s="30" t="s">
        <v>92</v>
      </c>
      <c r="D1014" s="30">
        <v>0.06</v>
      </c>
      <c r="E1014" s="30">
        <v>11.33</v>
      </c>
      <c r="F1014" s="30">
        <v>6.12</v>
      </c>
      <c r="G1014" s="30" t="s">
        <v>14</v>
      </c>
      <c r="H1014" s="30" t="s">
        <v>3</v>
      </c>
      <c r="I1014" s="30" t="s">
        <v>24</v>
      </c>
      <c r="J1014" s="30" t="s">
        <v>71</v>
      </c>
      <c r="K1014" s="30" t="s">
        <v>120</v>
      </c>
      <c r="L1014" s="30" t="s">
        <v>1929</v>
      </c>
      <c r="M1014" s="30">
        <v>0.42</v>
      </c>
      <c r="N1014" s="30" t="s">
        <v>8</v>
      </c>
      <c r="O1014" s="30" t="s">
        <v>87</v>
      </c>
      <c r="P1014" s="30" t="s">
        <v>224</v>
      </c>
      <c r="Q1014" s="30" t="s">
        <v>1930</v>
      </c>
      <c r="R1014" s="30">
        <v>6320</v>
      </c>
      <c r="S1014" s="32">
        <v>42095</v>
      </c>
      <c r="T1014" s="32">
        <v>42097</v>
      </c>
      <c r="U1014" s="53">
        <v>-15.92</v>
      </c>
      <c r="V1014" s="30">
        <v>1</v>
      </c>
      <c r="W1014" s="30">
        <v>17.62</v>
      </c>
      <c r="X1014" s="30">
        <v>90461</v>
      </c>
      <c r="Y1014" s="30" t="s">
        <v>3218</v>
      </c>
      <c r="Z1014" s="30">
        <v>138.49282058989709</v>
      </c>
    </row>
    <row r="1015" spans="1:26" x14ac:dyDescent="0.2">
      <c r="A1015" s="30">
        <v>2859</v>
      </c>
      <c r="B1015" s="30" t="s">
        <v>1931</v>
      </c>
      <c r="C1015" s="30" t="s">
        <v>46</v>
      </c>
      <c r="D1015" s="30">
        <v>0.03</v>
      </c>
      <c r="E1015" s="30">
        <v>142.86000000000001</v>
      </c>
      <c r="F1015" s="30">
        <v>19.989999999999998</v>
      </c>
      <c r="G1015" s="30" t="s">
        <v>14</v>
      </c>
      <c r="H1015" s="30" t="s">
        <v>70</v>
      </c>
      <c r="I1015" s="30" t="s">
        <v>24</v>
      </c>
      <c r="J1015" s="30" t="s">
        <v>54</v>
      </c>
      <c r="K1015" s="30" t="s">
        <v>49</v>
      </c>
      <c r="L1015" s="30" t="s">
        <v>1932</v>
      </c>
      <c r="M1015" s="30">
        <v>0.56000000000000005</v>
      </c>
      <c r="N1015" s="30" t="s">
        <v>8</v>
      </c>
      <c r="O1015" s="30" t="s">
        <v>9</v>
      </c>
      <c r="P1015" s="30" t="s">
        <v>99</v>
      </c>
      <c r="Q1015" s="30" t="s">
        <v>1933</v>
      </c>
      <c r="R1015" s="30">
        <v>32601</v>
      </c>
      <c r="S1015" s="32">
        <v>42095</v>
      </c>
      <c r="T1015" s="32">
        <v>42097</v>
      </c>
      <c r="U1015" s="53">
        <v>-8.3880999999999997</v>
      </c>
      <c r="V1015" s="30">
        <v>23</v>
      </c>
      <c r="W1015" s="30">
        <v>3292.02</v>
      </c>
      <c r="X1015" s="30">
        <v>88281</v>
      </c>
      <c r="Y1015" s="30" t="s">
        <v>3215</v>
      </c>
      <c r="Z1015" s="30">
        <v>1275.1635804230659</v>
      </c>
    </row>
    <row r="1016" spans="1:26" x14ac:dyDescent="0.2">
      <c r="A1016" s="30">
        <v>197</v>
      </c>
      <c r="B1016" s="30" t="s">
        <v>1934</v>
      </c>
      <c r="C1016" s="30" t="s">
        <v>1</v>
      </c>
      <c r="D1016" s="30">
        <v>0</v>
      </c>
      <c r="E1016" s="30">
        <v>161.55000000000001</v>
      </c>
      <c r="F1016" s="30">
        <v>19.989999999999998</v>
      </c>
      <c r="G1016" s="30" t="s">
        <v>14</v>
      </c>
      <c r="H1016" s="30" t="s">
        <v>3</v>
      </c>
      <c r="I1016" s="30" t="s">
        <v>24</v>
      </c>
      <c r="J1016" s="30" t="s">
        <v>54</v>
      </c>
      <c r="K1016" s="30" t="s">
        <v>49</v>
      </c>
      <c r="L1016" s="30" t="s">
        <v>55</v>
      </c>
      <c r="M1016" s="30">
        <v>0.66</v>
      </c>
      <c r="N1016" s="30" t="s">
        <v>8</v>
      </c>
      <c r="O1016" s="30" t="s">
        <v>28</v>
      </c>
      <c r="P1016" s="30" t="s">
        <v>513</v>
      </c>
      <c r="Q1016" s="30" t="s">
        <v>1935</v>
      </c>
      <c r="R1016" s="30">
        <v>66212</v>
      </c>
      <c r="S1016" s="32">
        <v>42096</v>
      </c>
      <c r="T1016" s="32">
        <v>42098</v>
      </c>
      <c r="U1016" s="53">
        <v>1167.1579999999999</v>
      </c>
      <c r="V1016" s="30">
        <v>19</v>
      </c>
      <c r="W1016" s="30">
        <v>3108.98</v>
      </c>
      <c r="X1016" s="30">
        <v>88921</v>
      </c>
      <c r="Y1016" s="30" t="s">
        <v>3216</v>
      </c>
      <c r="Z1016" s="30">
        <v>2720.4010449724296</v>
      </c>
    </row>
    <row r="1017" spans="1:26" x14ac:dyDescent="0.2">
      <c r="A1017" s="30">
        <v>198</v>
      </c>
      <c r="B1017" s="30" t="s">
        <v>1936</v>
      </c>
      <c r="C1017" s="30" t="s">
        <v>1</v>
      </c>
      <c r="D1017" s="30">
        <v>0</v>
      </c>
      <c r="E1017" s="30">
        <v>161.55000000000001</v>
      </c>
      <c r="F1017" s="30">
        <v>19.989999999999998</v>
      </c>
      <c r="G1017" s="30" t="s">
        <v>14</v>
      </c>
      <c r="H1017" s="30" t="s">
        <v>3</v>
      </c>
      <c r="I1017" s="30" t="s">
        <v>24</v>
      </c>
      <c r="J1017" s="30" t="s">
        <v>54</v>
      </c>
      <c r="K1017" s="30" t="s">
        <v>49</v>
      </c>
      <c r="L1017" s="30" t="s">
        <v>55</v>
      </c>
      <c r="M1017" s="30">
        <v>0.66</v>
      </c>
      <c r="N1017" s="30" t="s">
        <v>8</v>
      </c>
      <c r="O1017" s="30" t="s">
        <v>28</v>
      </c>
      <c r="P1017" s="30" t="s">
        <v>265</v>
      </c>
      <c r="Q1017" s="30" t="s">
        <v>1139</v>
      </c>
      <c r="R1017" s="30">
        <v>48138</v>
      </c>
      <c r="S1017" s="32">
        <v>42096</v>
      </c>
      <c r="T1017" s="32">
        <v>42098</v>
      </c>
      <c r="U1017" s="53">
        <v>1014.92</v>
      </c>
      <c r="V1017" s="30">
        <v>77</v>
      </c>
      <c r="W1017" s="30">
        <v>12599.55</v>
      </c>
      <c r="X1017" s="30">
        <v>51072</v>
      </c>
      <c r="Y1017" s="30" t="s">
        <v>3216</v>
      </c>
      <c r="Z1017" s="30">
        <v>2564.5054170483836</v>
      </c>
    </row>
    <row r="1018" spans="1:26" x14ac:dyDescent="0.2">
      <c r="A1018" s="30">
        <v>2667</v>
      </c>
      <c r="B1018" s="30" t="s">
        <v>1937</v>
      </c>
      <c r="C1018" s="30" t="s">
        <v>13</v>
      </c>
      <c r="D1018" s="30">
        <v>0.04</v>
      </c>
      <c r="E1018" s="30">
        <v>90.24</v>
      </c>
      <c r="F1018" s="30">
        <v>0.99</v>
      </c>
      <c r="G1018" s="30" t="s">
        <v>14</v>
      </c>
      <c r="H1018" s="30" t="s">
        <v>47</v>
      </c>
      <c r="I1018" s="30" t="s">
        <v>24</v>
      </c>
      <c r="J1018" s="30" t="s">
        <v>71</v>
      </c>
      <c r="K1018" s="30" t="s">
        <v>49</v>
      </c>
      <c r="L1018" s="30" t="s">
        <v>1938</v>
      </c>
      <c r="M1018" s="30">
        <v>0.56000000000000005</v>
      </c>
      <c r="N1018" s="30" t="s">
        <v>8</v>
      </c>
      <c r="O1018" s="30" t="s">
        <v>87</v>
      </c>
      <c r="P1018" s="30" t="s">
        <v>293</v>
      </c>
      <c r="Q1018" s="30" t="s">
        <v>1939</v>
      </c>
      <c r="R1018" s="30">
        <v>44107</v>
      </c>
      <c r="S1018" s="32">
        <v>42096</v>
      </c>
      <c r="T1018" s="32">
        <v>42098</v>
      </c>
      <c r="U1018" s="53">
        <v>246.2748</v>
      </c>
      <c r="V1018" s="30">
        <v>4</v>
      </c>
      <c r="W1018" s="30">
        <v>356.92</v>
      </c>
      <c r="X1018" s="30">
        <v>87831</v>
      </c>
      <c r="Y1018" s="30" t="s">
        <v>3218</v>
      </c>
      <c r="Z1018" s="30">
        <v>666.24273879397049</v>
      </c>
    </row>
    <row r="1019" spans="1:26" x14ac:dyDescent="0.2">
      <c r="A1019" s="30">
        <v>2667</v>
      </c>
      <c r="B1019" s="30" t="s">
        <v>1937</v>
      </c>
      <c r="C1019" s="30" t="s">
        <v>13</v>
      </c>
      <c r="D1019" s="30">
        <v>0.09</v>
      </c>
      <c r="E1019" s="30">
        <v>47.9</v>
      </c>
      <c r="F1019" s="30">
        <v>5.86</v>
      </c>
      <c r="G1019" s="30" t="s">
        <v>63</v>
      </c>
      <c r="H1019" s="30" t="s">
        <v>47</v>
      </c>
      <c r="I1019" s="30" t="s">
        <v>24</v>
      </c>
      <c r="J1019" s="30" t="s">
        <v>64</v>
      </c>
      <c r="K1019" s="30" t="s">
        <v>49</v>
      </c>
      <c r="L1019" s="30" t="s">
        <v>1285</v>
      </c>
      <c r="M1019" s="30">
        <v>0.37</v>
      </c>
      <c r="N1019" s="30" t="s">
        <v>8</v>
      </c>
      <c r="O1019" s="30" t="s">
        <v>87</v>
      </c>
      <c r="P1019" s="30" t="s">
        <v>293</v>
      </c>
      <c r="Q1019" s="30" t="s">
        <v>1939</v>
      </c>
      <c r="R1019" s="30">
        <v>44107</v>
      </c>
      <c r="S1019" s="32">
        <v>42096</v>
      </c>
      <c r="T1019" s="32">
        <v>42098</v>
      </c>
      <c r="U1019" s="53">
        <v>93.950400000000002</v>
      </c>
      <c r="V1019" s="30">
        <v>3</v>
      </c>
      <c r="W1019" s="30">
        <v>136.16</v>
      </c>
      <c r="X1019" s="30">
        <v>87831</v>
      </c>
      <c r="Y1019" s="30" t="s">
        <v>3218</v>
      </c>
      <c r="Z1019" s="30">
        <v>239.02082535358113</v>
      </c>
    </row>
    <row r="1020" spans="1:26" x14ac:dyDescent="0.2">
      <c r="A1020" s="30">
        <v>228</v>
      </c>
      <c r="B1020" s="30" t="s">
        <v>1940</v>
      </c>
      <c r="C1020" s="30" t="s">
        <v>92</v>
      </c>
      <c r="D1020" s="30">
        <v>0.03</v>
      </c>
      <c r="E1020" s="30">
        <v>60.89</v>
      </c>
      <c r="F1020" s="30">
        <v>32.409999999999997</v>
      </c>
      <c r="G1020" s="30" t="s">
        <v>2</v>
      </c>
      <c r="H1020" s="30" t="s">
        <v>3</v>
      </c>
      <c r="I1020" s="30" t="s">
        <v>4</v>
      </c>
      <c r="J1020" s="30" t="s">
        <v>85</v>
      </c>
      <c r="K1020" s="30" t="s">
        <v>33</v>
      </c>
      <c r="L1020" s="30" t="s">
        <v>1941</v>
      </c>
      <c r="M1020" s="30">
        <v>0.56000000000000005</v>
      </c>
      <c r="N1020" s="30" t="s">
        <v>8</v>
      </c>
      <c r="O1020" s="30" t="s">
        <v>9</v>
      </c>
      <c r="P1020" s="30" t="s">
        <v>73</v>
      </c>
      <c r="Q1020" s="30" t="s">
        <v>1942</v>
      </c>
      <c r="R1020" s="30">
        <v>28227</v>
      </c>
      <c r="S1020" s="32">
        <v>42096</v>
      </c>
      <c r="T1020" s="32">
        <v>42097</v>
      </c>
      <c r="U1020" s="53">
        <v>36.353999999999999</v>
      </c>
      <c r="V1020" s="30">
        <v>7</v>
      </c>
      <c r="W1020" s="30">
        <v>450.49</v>
      </c>
      <c r="X1020" s="30">
        <v>88527</v>
      </c>
      <c r="Y1020" s="30" t="s">
        <v>3215</v>
      </c>
      <c r="Z1020" s="30">
        <v>1406.5646017070326</v>
      </c>
    </row>
    <row r="1021" spans="1:26" x14ac:dyDescent="0.2">
      <c r="A1021" s="30">
        <v>2957</v>
      </c>
      <c r="B1021" s="30" t="s">
        <v>1943</v>
      </c>
      <c r="C1021" s="30" t="s">
        <v>92</v>
      </c>
      <c r="D1021" s="30">
        <v>0.1</v>
      </c>
      <c r="E1021" s="30">
        <v>37.94</v>
      </c>
      <c r="F1021" s="30">
        <v>5.08</v>
      </c>
      <c r="G1021" s="30" t="s">
        <v>63</v>
      </c>
      <c r="H1021" s="30" t="s">
        <v>70</v>
      </c>
      <c r="I1021" s="30" t="s">
        <v>24</v>
      </c>
      <c r="J1021" s="30" t="s">
        <v>64</v>
      </c>
      <c r="K1021" s="30" t="s">
        <v>26</v>
      </c>
      <c r="L1021" s="30" t="s">
        <v>1089</v>
      </c>
      <c r="M1021" s="30">
        <v>0.38</v>
      </c>
      <c r="N1021" s="30" t="s">
        <v>8</v>
      </c>
      <c r="O1021" s="30" t="s">
        <v>28</v>
      </c>
      <c r="P1021" s="30" t="s">
        <v>333</v>
      </c>
      <c r="Q1021" s="30" t="s">
        <v>1944</v>
      </c>
      <c r="R1021" s="30">
        <v>53209</v>
      </c>
      <c r="S1021" s="32">
        <v>42096</v>
      </c>
      <c r="T1021" s="32">
        <v>42098</v>
      </c>
      <c r="U1021" s="53">
        <v>95.054400000000001</v>
      </c>
      <c r="V1021" s="30">
        <v>4</v>
      </c>
      <c r="W1021" s="30">
        <v>137.76</v>
      </c>
      <c r="X1021" s="30">
        <v>90264</v>
      </c>
      <c r="Y1021" s="30" t="s">
        <v>3216</v>
      </c>
      <c r="Z1021" s="30">
        <v>173.9021439628805</v>
      </c>
    </row>
    <row r="1022" spans="1:26" x14ac:dyDescent="0.2">
      <c r="A1022" s="30">
        <v>1112</v>
      </c>
      <c r="B1022" s="30" t="s">
        <v>1945</v>
      </c>
      <c r="C1022" s="30" t="s">
        <v>46</v>
      </c>
      <c r="D1022" s="30">
        <v>0.03</v>
      </c>
      <c r="E1022" s="30">
        <v>300.98</v>
      </c>
      <c r="F1022" s="30">
        <v>54.92</v>
      </c>
      <c r="G1022" s="30" t="s">
        <v>2</v>
      </c>
      <c r="H1022" s="30" t="s">
        <v>70</v>
      </c>
      <c r="I1022" s="30" t="s">
        <v>4</v>
      </c>
      <c r="J1022" s="30" t="s">
        <v>93</v>
      </c>
      <c r="K1022" s="30" t="s">
        <v>6</v>
      </c>
      <c r="L1022" s="30" t="s">
        <v>1946</v>
      </c>
      <c r="M1022" s="30">
        <v>0.55000000000000004</v>
      </c>
      <c r="N1022" s="30" t="s">
        <v>8</v>
      </c>
      <c r="O1022" s="30" t="s">
        <v>35</v>
      </c>
      <c r="P1022" s="30" t="s">
        <v>66</v>
      </c>
      <c r="Q1022" s="30" t="s">
        <v>1947</v>
      </c>
      <c r="R1022" s="30">
        <v>92399</v>
      </c>
      <c r="S1022" s="32">
        <v>42096</v>
      </c>
      <c r="T1022" s="32">
        <v>42098</v>
      </c>
      <c r="U1022" s="53">
        <v>1272.5808</v>
      </c>
      <c r="V1022" s="30">
        <v>12</v>
      </c>
      <c r="W1022" s="30">
        <v>3527.82</v>
      </c>
      <c r="X1022" s="30">
        <v>90832</v>
      </c>
      <c r="Y1022" s="30" t="s">
        <v>3217</v>
      </c>
      <c r="Z1022" s="30">
        <v>4235.8892817550068</v>
      </c>
    </row>
    <row r="1023" spans="1:26" x14ac:dyDescent="0.2">
      <c r="A1023" s="30">
        <v>1112</v>
      </c>
      <c r="B1023" s="30" t="s">
        <v>1945</v>
      </c>
      <c r="C1023" s="30" t="s">
        <v>46</v>
      </c>
      <c r="D1023" s="30">
        <v>0.02</v>
      </c>
      <c r="E1023" s="30">
        <v>2550.14</v>
      </c>
      <c r="F1023" s="30">
        <v>29.7</v>
      </c>
      <c r="G1023" s="30" t="s">
        <v>2</v>
      </c>
      <c r="H1023" s="30" t="s">
        <v>70</v>
      </c>
      <c r="I1023" s="30" t="s">
        <v>16</v>
      </c>
      <c r="J1023" s="30" t="s">
        <v>32</v>
      </c>
      <c r="K1023" s="30" t="s">
        <v>33</v>
      </c>
      <c r="L1023" s="30" t="s">
        <v>1948</v>
      </c>
      <c r="M1023" s="30">
        <v>0.56999999999999995</v>
      </c>
      <c r="N1023" s="30" t="s">
        <v>8</v>
      </c>
      <c r="O1023" s="30" t="s">
        <v>35</v>
      </c>
      <c r="P1023" s="30" t="s">
        <v>66</v>
      </c>
      <c r="Q1023" s="30" t="s">
        <v>1947</v>
      </c>
      <c r="R1023" s="30">
        <v>92399</v>
      </c>
      <c r="S1023" s="32">
        <v>42096</v>
      </c>
      <c r="T1023" s="32">
        <v>42098</v>
      </c>
      <c r="U1023" s="53">
        <v>-5390.7388920000003</v>
      </c>
      <c r="V1023" s="30">
        <v>2</v>
      </c>
      <c r="W1023" s="30">
        <v>4698.21</v>
      </c>
      <c r="X1023" s="30">
        <v>90832</v>
      </c>
      <c r="Y1023" s="30" t="s">
        <v>3217</v>
      </c>
      <c r="Z1023" s="30">
        <v>3785.6595341844577</v>
      </c>
    </row>
    <row r="1024" spans="1:26" x14ac:dyDescent="0.2">
      <c r="A1024" s="30">
        <v>1777</v>
      </c>
      <c r="B1024" s="30" t="s">
        <v>148</v>
      </c>
      <c r="C1024" s="30" t="s">
        <v>46</v>
      </c>
      <c r="D1024" s="30">
        <v>0.03</v>
      </c>
      <c r="E1024" s="30">
        <v>19.989999999999998</v>
      </c>
      <c r="F1024" s="30">
        <v>11.17</v>
      </c>
      <c r="G1024" s="30" t="s">
        <v>14</v>
      </c>
      <c r="H1024" s="30" t="s">
        <v>70</v>
      </c>
      <c r="I1024" s="30" t="s">
        <v>4</v>
      </c>
      <c r="J1024" s="30" t="s">
        <v>102</v>
      </c>
      <c r="K1024" s="30" t="s">
        <v>40</v>
      </c>
      <c r="L1024" s="30" t="s">
        <v>465</v>
      </c>
      <c r="M1024" s="30">
        <v>0.6</v>
      </c>
      <c r="N1024" s="30" t="s">
        <v>8</v>
      </c>
      <c r="O1024" s="30" t="s">
        <v>28</v>
      </c>
      <c r="P1024" s="30" t="s">
        <v>29</v>
      </c>
      <c r="Q1024" s="30" t="s">
        <v>150</v>
      </c>
      <c r="R1024" s="30">
        <v>46383</v>
      </c>
      <c r="S1024" s="32">
        <v>42096</v>
      </c>
      <c r="T1024" s="32">
        <v>42097</v>
      </c>
      <c r="U1024" s="53">
        <v>-20.8764</v>
      </c>
      <c r="V1024" s="30">
        <v>12</v>
      </c>
      <c r="W1024" s="30">
        <v>251.61</v>
      </c>
      <c r="X1024" s="30">
        <v>89942</v>
      </c>
      <c r="Y1024" s="30" t="s">
        <v>3216</v>
      </c>
      <c r="Z1024" s="30">
        <v>666.87028511244625</v>
      </c>
    </row>
    <row r="1025" spans="1:26" x14ac:dyDescent="0.2">
      <c r="A1025" s="30">
        <v>2014</v>
      </c>
      <c r="B1025" s="30" t="s">
        <v>1764</v>
      </c>
      <c r="C1025" s="30" t="s">
        <v>1</v>
      </c>
      <c r="D1025" s="30">
        <v>0.06</v>
      </c>
      <c r="E1025" s="30">
        <v>6.48</v>
      </c>
      <c r="F1025" s="30">
        <v>7.49</v>
      </c>
      <c r="G1025" s="30" t="s">
        <v>14</v>
      </c>
      <c r="H1025" s="30" t="s">
        <v>47</v>
      </c>
      <c r="I1025" s="30" t="s">
        <v>24</v>
      </c>
      <c r="J1025" s="30" t="s">
        <v>64</v>
      </c>
      <c r="K1025" s="30" t="s">
        <v>49</v>
      </c>
      <c r="L1025" s="30" t="s">
        <v>1897</v>
      </c>
      <c r="M1025" s="30">
        <v>0.37</v>
      </c>
      <c r="N1025" s="30" t="s">
        <v>8</v>
      </c>
      <c r="O1025" s="30" t="s">
        <v>28</v>
      </c>
      <c r="P1025" s="30" t="s">
        <v>189</v>
      </c>
      <c r="Q1025" s="30" t="s">
        <v>1765</v>
      </c>
      <c r="R1025" s="30">
        <v>51503</v>
      </c>
      <c r="S1025" s="32">
        <v>42098</v>
      </c>
      <c r="T1025" s="32">
        <v>42098</v>
      </c>
      <c r="U1025" s="53">
        <v>-191.49</v>
      </c>
      <c r="V1025" s="30">
        <v>12</v>
      </c>
      <c r="W1025" s="30">
        <v>74.930000000000007</v>
      </c>
      <c r="X1025" s="30">
        <v>88368</v>
      </c>
      <c r="Y1025" s="30" t="s">
        <v>3216</v>
      </c>
      <c r="Z1025" s="30">
        <v>256.53924976266626</v>
      </c>
    </row>
    <row r="1026" spans="1:26" x14ac:dyDescent="0.2">
      <c r="A1026" s="30">
        <v>911</v>
      </c>
      <c r="B1026" s="30" t="s">
        <v>878</v>
      </c>
      <c r="C1026" s="30" t="s">
        <v>13</v>
      </c>
      <c r="D1026" s="30">
        <v>0.01</v>
      </c>
      <c r="E1026" s="30">
        <v>59.76</v>
      </c>
      <c r="F1026" s="30">
        <v>9.7100000000000009</v>
      </c>
      <c r="G1026" s="30" t="s">
        <v>14</v>
      </c>
      <c r="H1026" s="30" t="s">
        <v>70</v>
      </c>
      <c r="I1026" s="30" t="s">
        <v>24</v>
      </c>
      <c r="J1026" s="30" t="s">
        <v>54</v>
      </c>
      <c r="K1026" s="30" t="s">
        <v>49</v>
      </c>
      <c r="L1026" s="30" t="s">
        <v>1949</v>
      </c>
      <c r="M1026" s="30">
        <v>0.56999999999999995</v>
      </c>
      <c r="N1026" s="30" t="s">
        <v>8</v>
      </c>
      <c r="O1026" s="30" t="s">
        <v>87</v>
      </c>
      <c r="P1026" s="30" t="s">
        <v>879</v>
      </c>
      <c r="Q1026" s="30" t="s">
        <v>880</v>
      </c>
      <c r="R1026" s="30">
        <v>26003</v>
      </c>
      <c r="S1026" s="32">
        <v>42098</v>
      </c>
      <c r="T1026" s="32">
        <v>42100</v>
      </c>
      <c r="U1026" s="53">
        <v>354.3288</v>
      </c>
      <c r="V1026" s="30">
        <v>8</v>
      </c>
      <c r="W1026" s="30">
        <v>513.52</v>
      </c>
      <c r="X1026" s="30">
        <v>90186</v>
      </c>
      <c r="Y1026" s="30" t="s">
        <v>3218</v>
      </c>
      <c r="Z1026" s="30">
        <v>920.10659987519352</v>
      </c>
    </row>
    <row r="1027" spans="1:26" x14ac:dyDescent="0.2">
      <c r="A1027" s="30">
        <v>2685</v>
      </c>
      <c r="B1027" s="30" t="s">
        <v>1950</v>
      </c>
      <c r="C1027" s="30" t="s">
        <v>13</v>
      </c>
      <c r="D1027" s="30">
        <v>0</v>
      </c>
      <c r="E1027" s="30">
        <v>7.38</v>
      </c>
      <c r="F1027" s="30">
        <v>11.51</v>
      </c>
      <c r="G1027" s="30" t="s">
        <v>14</v>
      </c>
      <c r="H1027" s="30" t="s">
        <v>3</v>
      </c>
      <c r="I1027" s="30" t="s">
        <v>24</v>
      </c>
      <c r="J1027" s="30" t="s">
        <v>48</v>
      </c>
      <c r="K1027" s="30" t="s">
        <v>49</v>
      </c>
      <c r="L1027" s="30" t="s">
        <v>1951</v>
      </c>
      <c r="M1027" s="30">
        <v>0.36</v>
      </c>
      <c r="N1027" s="30" t="s">
        <v>8</v>
      </c>
      <c r="O1027" s="30" t="s">
        <v>87</v>
      </c>
      <c r="P1027" s="30" t="s">
        <v>88</v>
      </c>
      <c r="Q1027" s="30" t="s">
        <v>1952</v>
      </c>
      <c r="R1027" s="30">
        <v>11803</v>
      </c>
      <c r="S1027" s="32">
        <v>42098</v>
      </c>
      <c r="T1027" s="32">
        <v>42099</v>
      </c>
      <c r="U1027" s="53">
        <v>-66.171000000000006</v>
      </c>
      <c r="V1027" s="30">
        <v>2</v>
      </c>
      <c r="W1027" s="30">
        <v>17.64</v>
      </c>
      <c r="X1027" s="30">
        <v>89147</v>
      </c>
      <c r="Y1027" s="30" t="s">
        <v>3218</v>
      </c>
      <c r="Z1027" s="30">
        <v>198.16225317374492</v>
      </c>
    </row>
    <row r="1028" spans="1:26" x14ac:dyDescent="0.2">
      <c r="A1028" s="30">
        <v>321</v>
      </c>
      <c r="B1028" s="30" t="s">
        <v>1953</v>
      </c>
      <c r="C1028" s="30" t="s">
        <v>23</v>
      </c>
      <c r="D1028" s="30">
        <v>0.04</v>
      </c>
      <c r="E1028" s="30">
        <v>8.33</v>
      </c>
      <c r="F1028" s="30">
        <v>1.99</v>
      </c>
      <c r="G1028" s="30" t="s">
        <v>14</v>
      </c>
      <c r="H1028" s="30" t="s">
        <v>15</v>
      </c>
      <c r="I1028" s="30" t="s">
        <v>16</v>
      </c>
      <c r="J1028" s="30" t="s">
        <v>17</v>
      </c>
      <c r="K1028" s="30" t="s">
        <v>18</v>
      </c>
      <c r="L1028" s="30" t="s">
        <v>1150</v>
      </c>
      <c r="M1028" s="30">
        <v>0.52</v>
      </c>
      <c r="N1028" s="30" t="s">
        <v>8</v>
      </c>
      <c r="O1028" s="30" t="s">
        <v>87</v>
      </c>
      <c r="P1028" s="30" t="s">
        <v>394</v>
      </c>
      <c r="Q1028" s="30" t="s">
        <v>1954</v>
      </c>
      <c r="R1028" s="30">
        <v>20854</v>
      </c>
      <c r="S1028" s="32">
        <v>42098</v>
      </c>
      <c r="T1028" s="32">
        <v>42103</v>
      </c>
      <c r="U1028" s="53">
        <v>9.9268000000000001</v>
      </c>
      <c r="V1028" s="30">
        <v>11</v>
      </c>
      <c r="W1028" s="30">
        <v>89.76</v>
      </c>
      <c r="X1028" s="30">
        <v>91057</v>
      </c>
      <c r="Y1028" s="30" t="s">
        <v>3218</v>
      </c>
      <c r="Z1028" s="30">
        <v>184.85181258168808</v>
      </c>
    </row>
    <row r="1029" spans="1:26" x14ac:dyDescent="0.2">
      <c r="A1029" s="30">
        <v>975</v>
      </c>
      <c r="B1029" s="30" t="s">
        <v>1955</v>
      </c>
      <c r="C1029" s="30" t="s">
        <v>23</v>
      </c>
      <c r="D1029" s="30">
        <v>0.1</v>
      </c>
      <c r="E1029" s="30">
        <v>2.2200000000000002</v>
      </c>
      <c r="F1029" s="30">
        <v>5</v>
      </c>
      <c r="G1029" s="30" t="s">
        <v>14</v>
      </c>
      <c r="H1029" s="30" t="s">
        <v>70</v>
      </c>
      <c r="I1029" s="30" t="s">
        <v>24</v>
      </c>
      <c r="J1029" s="30" t="s">
        <v>71</v>
      </c>
      <c r="K1029" s="30" t="s">
        <v>49</v>
      </c>
      <c r="L1029" s="30" t="s">
        <v>1956</v>
      </c>
      <c r="M1029" s="30">
        <v>0.55000000000000004</v>
      </c>
      <c r="N1029" s="30" t="s">
        <v>8</v>
      </c>
      <c r="O1029" s="30" t="s">
        <v>87</v>
      </c>
      <c r="P1029" s="30" t="s">
        <v>379</v>
      </c>
      <c r="Q1029" s="30" t="s">
        <v>764</v>
      </c>
      <c r="R1029" s="30">
        <v>2108</v>
      </c>
      <c r="S1029" s="32">
        <v>42098</v>
      </c>
      <c r="T1029" s="32">
        <v>42103</v>
      </c>
      <c r="U1029" s="53">
        <v>-21.319199999999999</v>
      </c>
      <c r="V1029" s="30">
        <v>3</v>
      </c>
      <c r="W1029" s="30">
        <v>8.8000000000000007</v>
      </c>
      <c r="X1029" s="30">
        <v>87260</v>
      </c>
      <c r="Y1029" s="30" t="s">
        <v>3218</v>
      </c>
      <c r="Z1029" s="30">
        <v>231.12675270865216</v>
      </c>
    </row>
    <row r="1030" spans="1:26" x14ac:dyDescent="0.2">
      <c r="A1030" s="30">
        <v>1918</v>
      </c>
      <c r="B1030" s="30" t="s">
        <v>1957</v>
      </c>
      <c r="C1030" s="30" t="s">
        <v>23</v>
      </c>
      <c r="D1030" s="30">
        <v>0.1</v>
      </c>
      <c r="E1030" s="30">
        <v>10.44</v>
      </c>
      <c r="F1030" s="30">
        <v>5.75</v>
      </c>
      <c r="G1030" s="30" t="s">
        <v>63</v>
      </c>
      <c r="H1030" s="30" t="s">
        <v>47</v>
      </c>
      <c r="I1030" s="30" t="s">
        <v>24</v>
      </c>
      <c r="J1030" s="30" t="s">
        <v>48</v>
      </c>
      <c r="K1030" s="30" t="s">
        <v>49</v>
      </c>
      <c r="L1030" s="30" t="s">
        <v>1958</v>
      </c>
      <c r="M1030" s="30">
        <v>0.39</v>
      </c>
      <c r="N1030" s="30" t="s">
        <v>8</v>
      </c>
      <c r="O1030" s="30" t="s">
        <v>9</v>
      </c>
      <c r="P1030" s="30" t="s">
        <v>20</v>
      </c>
      <c r="Q1030" s="30" t="s">
        <v>1959</v>
      </c>
      <c r="R1030" s="30">
        <v>72450</v>
      </c>
      <c r="S1030" s="32">
        <v>42098</v>
      </c>
      <c r="T1030" s="32">
        <v>42105</v>
      </c>
      <c r="U1030" s="53">
        <v>125.724</v>
      </c>
      <c r="V1030" s="30">
        <v>17</v>
      </c>
      <c r="W1030" s="30">
        <v>168.04</v>
      </c>
      <c r="X1030" s="30">
        <v>85898</v>
      </c>
      <c r="Y1030" s="30" t="s">
        <v>3215</v>
      </c>
      <c r="Z1030" s="30">
        <v>243.42079702234594</v>
      </c>
    </row>
    <row r="1031" spans="1:26" x14ac:dyDescent="0.2">
      <c r="A1031" s="30">
        <v>2548</v>
      </c>
      <c r="B1031" s="30" t="s">
        <v>1960</v>
      </c>
      <c r="C1031" s="30" t="s">
        <v>23</v>
      </c>
      <c r="D1031" s="30">
        <v>0</v>
      </c>
      <c r="E1031" s="30">
        <v>35.99</v>
      </c>
      <c r="F1031" s="30">
        <v>0.99</v>
      </c>
      <c r="G1031" s="30" t="s">
        <v>14</v>
      </c>
      <c r="H1031" s="30" t="s">
        <v>3</v>
      </c>
      <c r="I1031" s="30" t="s">
        <v>16</v>
      </c>
      <c r="J1031" s="30" t="s">
        <v>111</v>
      </c>
      <c r="K1031" s="30" t="s">
        <v>18</v>
      </c>
      <c r="L1031" s="30" t="s">
        <v>1961</v>
      </c>
      <c r="M1031" s="30">
        <v>0.35</v>
      </c>
      <c r="N1031" s="30" t="s">
        <v>8</v>
      </c>
      <c r="O1031" s="30" t="s">
        <v>35</v>
      </c>
      <c r="P1031" s="30" t="s">
        <v>66</v>
      </c>
      <c r="Q1031" s="30" t="s">
        <v>76</v>
      </c>
      <c r="R1031" s="30">
        <v>90068</v>
      </c>
      <c r="S1031" s="32">
        <v>42098</v>
      </c>
      <c r="T1031" s="32">
        <v>42105</v>
      </c>
      <c r="U1031" s="53">
        <v>840.05100000000004</v>
      </c>
      <c r="V1031" s="30">
        <v>46</v>
      </c>
      <c r="W1031" s="30">
        <v>1477.57</v>
      </c>
      <c r="X1031" s="30">
        <v>46436</v>
      </c>
      <c r="Y1031" s="30" t="s">
        <v>3217</v>
      </c>
      <c r="Z1031" s="30">
        <v>998.97608202250319</v>
      </c>
    </row>
    <row r="1032" spans="1:26" x14ac:dyDescent="0.2">
      <c r="A1032" s="30">
        <v>2551</v>
      </c>
      <c r="B1032" s="30" t="s">
        <v>1962</v>
      </c>
      <c r="C1032" s="30" t="s">
        <v>23</v>
      </c>
      <c r="D1032" s="30">
        <v>0</v>
      </c>
      <c r="E1032" s="30">
        <v>35.99</v>
      </c>
      <c r="F1032" s="30">
        <v>0.99</v>
      </c>
      <c r="G1032" s="30" t="s">
        <v>14</v>
      </c>
      <c r="H1032" s="30" t="s">
        <v>3</v>
      </c>
      <c r="I1032" s="30" t="s">
        <v>16</v>
      </c>
      <c r="J1032" s="30" t="s">
        <v>111</v>
      </c>
      <c r="K1032" s="30" t="s">
        <v>18</v>
      </c>
      <c r="L1032" s="30" t="s">
        <v>1961</v>
      </c>
      <c r="M1032" s="30">
        <v>0.35</v>
      </c>
      <c r="N1032" s="30" t="s">
        <v>8</v>
      </c>
      <c r="O1032" s="30" t="s">
        <v>87</v>
      </c>
      <c r="P1032" s="30" t="s">
        <v>296</v>
      </c>
      <c r="Q1032" s="30" t="s">
        <v>1963</v>
      </c>
      <c r="R1032" s="30">
        <v>17403</v>
      </c>
      <c r="S1032" s="32">
        <v>42098</v>
      </c>
      <c r="T1032" s="32">
        <v>42105</v>
      </c>
      <c r="U1032" s="53">
        <v>265.96050000000002</v>
      </c>
      <c r="V1032" s="30">
        <v>12</v>
      </c>
      <c r="W1032" s="30">
        <v>385.45</v>
      </c>
      <c r="X1032" s="30">
        <v>88656</v>
      </c>
      <c r="Y1032" s="30" t="s">
        <v>3218</v>
      </c>
      <c r="Z1032" s="30">
        <v>411.09264304715049</v>
      </c>
    </row>
    <row r="1033" spans="1:26" x14ac:dyDescent="0.2">
      <c r="A1033" s="30">
        <v>114</v>
      </c>
      <c r="B1033" s="30" t="s">
        <v>113</v>
      </c>
      <c r="C1033" s="30" t="s">
        <v>92</v>
      </c>
      <c r="D1033" s="30">
        <v>0.01</v>
      </c>
      <c r="E1033" s="30">
        <v>4.91</v>
      </c>
      <c r="F1033" s="30">
        <v>0.5</v>
      </c>
      <c r="G1033" s="30" t="s">
        <v>14</v>
      </c>
      <c r="H1033" s="30" t="s">
        <v>47</v>
      </c>
      <c r="I1033" s="30" t="s">
        <v>24</v>
      </c>
      <c r="J1033" s="30" t="s">
        <v>128</v>
      </c>
      <c r="K1033" s="30" t="s">
        <v>49</v>
      </c>
      <c r="L1033" s="30" t="s">
        <v>949</v>
      </c>
      <c r="M1033" s="30">
        <v>0.36</v>
      </c>
      <c r="N1033" s="30" t="s">
        <v>8</v>
      </c>
      <c r="O1033" s="30" t="s">
        <v>35</v>
      </c>
      <c r="P1033" s="30" t="s">
        <v>115</v>
      </c>
      <c r="Q1033" s="30" t="s">
        <v>116</v>
      </c>
      <c r="R1033" s="30">
        <v>97035</v>
      </c>
      <c r="S1033" s="32">
        <v>42098</v>
      </c>
      <c r="T1033" s="32">
        <v>42100</v>
      </c>
      <c r="U1033" s="53">
        <v>40.247700000000002</v>
      </c>
      <c r="V1033" s="30">
        <v>12</v>
      </c>
      <c r="W1033" s="30">
        <v>58.33</v>
      </c>
      <c r="X1033" s="30">
        <v>89584</v>
      </c>
      <c r="Y1033" s="30" t="s">
        <v>3217</v>
      </c>
      <c r="Z1033" s="30">
        <v>43.208510155226492</v>
      </c>
    </row>
    <row r="1034" spans="1:26" x14ac:dyDescent="0.2">
      <c r="A1034" s="30">
        <v>114</v>
      </c>
      <c r="B1034" s="30" t="s">
        <v>113</v>
      </c>
      <c r="C1034" s="30" t="s">
        <v>92</v>
      </c>
      <c r="D1034" s="30">
        <v>0.09</v>
      </c>
      <c r="E1034" s="30">
        <v>4</v>
      </c>
      <c r="F1034" s="30">
        <v>1.3</v>
      </c>
      <c r="G1034" s="30" t="s">
        <v>63</v>
      </c>
      <c r="H1034" s="30" t="s">
        <v>47</v>
      </c>
      <c r="I1034" s="30" t="s">
        <v>24</v>
      </c>
      <c r="J1034" s="30" t="s">
        <v>64</v>
      </c>
      <c r="K1034" s="30" t="s">
        <v>26</v>
      </c>
      <c r="L1034" s="30" t="s">
        <v>347</v>
      </c>
      <c r="M1034" s="30">
        <v>0.37</v>
      </c>
      <c r="N1034" s="30" t="s">
        <v>8</v>
      </c>
      <c r="O1034" s="30" t="s">
        <v>35</v>
      </c>
      <c r="P1034" s="30" t="s">
        <v>115</v>
      </c>
      <c r="Q1034" s="30" t="s">
        <v>116</v>
      </c>
      <c r="R1034" s="30">
        <v>97035</v>
      </c>
      <c r="S1034" s="32">
        <v>42098</v>
      </c>
      <c r="T1034" s="32">
        <v>42100</v>
      </c>
      <c r="U1034" s="53">
        <v>14.0898</v>
      </c>
      <c r="V1034" s="30">
        <v>5</v>
      </c>
      <c r="W1034" s="30">
        <v>20.420000000000002</v>
      </c>
      <c r="X1034" s="30">
        <v>89584</v>
      </c>
      <c r="Y1034" s="30" t="s">
        <v>3217</v>
      </c>
      <c r="Z1034" s="30">
        <v>-91.088725790554832</v>
      </c>
    </row>
    <row r="1035" spans="1:26" x14ac:dyDescent="0.2">
      <c r="A1035" s="30">
        <v>117</v>
      </c>
      <c r="B1035" s="30" t="s">
        <v>117</v>
      </c>
      <c r="C1035" s="30" t="s">
        <v>92</v>
      </c>
      <c r="D1035" s="30">
        <v>0.01</v>
      </c>
      <c r="E1035" s="30">
        <v>4.91</v>
      </c>
      <c r="F1035" s="30">
        <v>0.5</v>
      </c>
      <c r="G1035" s="30" t="s">
        <v>14</v>
      </c>
      <c r="H1035" s="30" t="s">
        <v>47</v>
      </c>
      <c r="I1035" s="30" t="s">
        <v>24</v>
      </c>
      <c r="J1035" s="30" t="s">
        <v>128</v>
      </c>
      <c r="K1035" s="30" t="s">
        <v>49</v>
      </c>
      <c r="L1035" s="30" t="s">
        <v>949</v>
      </c>
      <c r="M1035" s="30">
        <v>0.36</v>
      </c>
      <c r="N1035" s="30" t="s">
        <v>8</v>
      </c>
      <c r="O1035" s="30" t="s">
        <v>35</v>
      </c>
      <c r="P1035" s="30" t="s">
        <v>42</v>
      </c>
      <c r="Q1035" s="30" t="s">
        <v>118</v>
      </c>
      <c r="R1035" s="30">
        <v>98103</v>
      </c>
      <c r="S1035" s="32">
        <v>42098</v>
      </c>
      <c r="T1035" s="32">
        <v>42100</v>
      </c>
      <c r="U1035" s="53">
        <v>112.06</v>
      </c>
      <c r="V1035" s="30">
        <v>47</v>
      </c>
      <c r="W1035" s="30">
        <v>228.46</v>
      </c>
      <c r="X1035" s="30">
        <v>13959</v>
      </c>
      <c r="Y1035" s="30" t="s">
        <v>3217</v>
      </c>
      <c r="Z1035" s="30">
        <v>116.74615253866551</v>
      </c>
    </row>
    <row r="1036" spans="1:26" x14ac:dyDescent="0.2">
      <c r="A1036" s="30">
        <v>117</v>
      </c>
      <c r="B1036" s="30" t="s">
        <v>117</v>
      </c>
      <c r="C1036" s="30" t="s">
        <v>92</v>
      </c>
      <c r="D1036" s="30">
        <v>0.09</v>
      </c>
      <c r="E1036" s="30">
        <v>4</v>
      </c>
      <c r="F1036" s="30">
        <v>1.3</v>
      </c>
      <c r="G1036" s="30" t="s">
        <v>63</v>
      </c>
      <c r="H1036" s="30" t="s">
        <v>47</v>
      </c>
      <c r="I1036" s="30" t="s">
        <v>24</v>
      </c>
      <c r="J1036" s="30" t="s">
        <v>64</v>
      </c>
      <c r="K1036" s="30" t="s">
        <v>26</v>
      </c>
      <c r="L1036" s="30" t="s">
        <v>347</v>
      </c>
      <c r="M1036" s="30">
        <v>0.37</v>
      </c>
      <c r="N1036" s="30" t="s">
        <v>8</v>
      </c>
      <c r="O1036" s="30" t="s">
        <v>35</v>
      </c>
      <c r="P1036" s="30" t="s">
        <v>42</v>
      </c>
      <c r="Q1036" s="30" t="s">
        <v>118</v>
      </c>
      <c r="R1036" s="30">
        <v>98103</v>
      </c>
      <c r="S1036" s="32">
        <v>42098</v>
      </c>
      <c r="T1036" s="32">
        <v>42100</v>
      </c>
      <c r="U1036" s="53">
        <v>16.79</v>
      </c>
      <c r="V1036" s="30">
        <v>19</v>
      </c>
      <c r="W1036" s="30">
        <v>77.61</v>
      </c>
      <c r="X1036" s="30">
        <v>13959</v>
      </c>
      <c r="Y1036" s="30" t="s">
        <v>3217</v>
      </c>
      <c r="Z1036" s="30">
        <v>-88.323651534977969</v>
      </c>
    </row>
    <row r="1037" spans="1:26" x14ac:dyDescent="0.2">
      <c r="A1037" s="30">
        <v>1590</v>
      </c>
      <c r="B1037" s="30" t="s">
        <v>1964</v>
      </c>
      <c r="C1037" s="30" t="s">
        <v>92</v>
      </c>
      <c r="D1037" s="30">
        <v>0.03</v>
      </c>
      <c r="E1037" s="30">
        <v>19.04</v>
      </c>
      <c r="F1037" s="30">
        <v>6.38</v>
      </c>
      <c r="G1037" s="30" t="s">
        <v>63</v>
      </c>
      <c r="H1037" s="30" t="s">
        <v>70</v>
      </c>
      <c r="I1037" s="30" t="s">
        <v>4</v>
      </c>
      <c r="J1037" s="30" t="s">
        <v>102</v>
      </c>
      <c r="K1037" s="30" t="s">
        <v>49</v>
      </c>
      <c r="L1037" s="30" t="s">
        <v>1965</v>
      </c>
      <c r="M1037" s="30">
        <v>0.56000000000000005</v>
      </c>
      <c r="N1037" s="30" t="s">
        <v>8</v>
      </c>
      <c r="O1037" s="30" t="s">
        <v>87</v>
      </c>
      <c r="P1037" s="30" t="s">
        <v>293</v>
      </c>
      <c r="Q1037" s="30" t="s">
        <v>1966</v>
      </c>
      <c r="R1037" s="30">
        <v>44094</v>
      </c>
      <c r="S1037" s="32">
        <v>42098</v>
      </c>
      <c r="T1037" s="32">
        <v>42098</v>
      </c>
      <c r="U1037" s="53">
        <v>83.793599999999998</v>
      </c>
      <c r="V1037" s="30">
        <v>7</v>
      </c>
      <c r="W1037" s="30">
        <v>144.03</v>
      </c>
      <c r="X1037" s="30">
        <v>86668</v>
      </c>
      <c r="Y1037" s="30" t="s">
        <v>3218</v>
      </c>
      <c r="Z1037" s="30">
        <v>334.95674398698645</v>
      </c>
    </row>
    <row r="1038" spans="1:26" x14ac:dyDescent="0.2">
      <c r="A1038" s="30">
        <v>1593</v>
      </c>
      <c r="B1038" s="30" t="s">
        <v>1967</v>
      </c>
      <c r="C1038" s="30" t="s">
        <v>92</v>
      </c>
      <c r="D1038" s="30">
        <v>0.02</v>
      </c>
      <c r="E1038" s="30">
        <v>5.53</v>
      </c>
      <c r="F1038" s="30">
        <v>6.98</v>
      </c>
      <c r="G1038" s="30" t="s">
        <v>14</v>
      </c>
      <c r="H1038" s="30" t="s">
        <v>70</v>
      </c>
      <c r="I1038" s="30" t="s">
        <v>24</v>
      </c>
      <c r="J1038" s="30" t="s">
        <v>48</v>
      </c>
      <c r="K1038" s="30" t="s">
        <v>49</v>
      </c>
      <c r="L1038" s="30" t="s">
        <v>1968</v>
      </c>
      <c r="M1038" s="30">
        <v>0.39</v>
      </c>
      <c r="N1038" s="30" t="s">
        <v>8</v>
      </c>
      <c r="O1038" s="30" t="s">
        <v>28</v>
      </c>
      <c r="P1038" s="30" t="s">
        <v>183</v>
      </c>
      <c r="Q1038" s="30" t="s">
        <v>526</v>
      </c>
      <c r="R1038" s="30">
        <v>74006</v>
      </c>
      <c r="S1038" s="32">
        <v>42098</v>
      </c>
      <c r="T1038" s="32">
        <v>42100</v>
      </c>
      <c r="U1038" s="53">
        <v>-77.823719999999994</v>
      </c>
      <c r="V1038" s="30">
        <v>8</v>
      </c>
      <c r="W1038" s="30">
        <v>48.81</v>
      </c>
      <c r="X1038" s="30">
        <v>86668</v>
      </c>
      <c r="Y1038" s="30" t="s">
        <v>3216</v>
      </c>
      <c r="Z1038" s="30">
        <v>91.233873793220738</v>
      </c>
    </row>
    <row r="1039" spans="1:26" x14ac:dyDescent="0.2">
      <c r="A1039" s="30">
        <v>2441</v>
      </c>
      <c r="B1039" s="30" t="s">
        <v>1969</v>
      </c>
      <c r="C1039" s="30" t="s">
        <v>92</v>
      </c>
      <c r="D1039" s="30">
        <v>0.02</v>
      </c>
      <c r="E1039" s="30">
        <v>63.94</v>
      </c>
      <c r="F1039" s="30">
        <v>14.48</v>
      </c>
      <c r="G1039" s="30" t="s">
        <v>14</v>
      </c>
      <c r="H1039" s="30" t="s">
        <v>15</v>
      </c>
      <c r="I1039" s="30" t="s">
        <v>4</v>
      </c>
      <c r="J1039" s="30" t="s">
        <v>102</v>
      </c>
      <c r="K1039" s="30" t="s">
        <v>49</v>
      </c>
      <c r="L1039" s="30" t="s">
        <v>1970</v>
      </c>
      <c r="M1039" s="30">
        <v>0.46</v>
      </c>
      <c r="N1039" s="30" t="s">
        <v>8</v>
      </c>
      <c r="O1039" s="30" t="s">
        <v>9</v>
      </c>
      <c r="P1039" s="30" t="s">
        <v>99</v>
      </c>
      <c r="Q1039" s="30" t="s">
        <v>1971</v>
      </c>
      <c r="R1039" s="30">
        <v>32935</v>
      </c>
      <c r="S1039" s="32">
        <v>42098</v>
      </c>
      <c r="T1039" s="32">
        <v>42098</v>
      </c>
      <c r="U1039" s="53">
        <v>-100.17</v>
      </c>
      <c r="V1039" s="30">
        <v>11</v>
      </c>
      <c r="W1039" s="30">
        <v>709.7</v>
      </c>
      <c r="X1039" s="30">
        <v>89300</v>
      </c>
      <c r="Y1039" s="30" t="s">
        <v>3215</v>
      </c>
      <c r="Z1039" s="30">
        <v>487.90171300083699</v>
      </c>
    </row>
    <row r="1040" spans="1:26" x14ac:dyDescent="0.2">
      <c r="A1040" s="30">
        <v>2442</v>
      </c>
      <c r="B1040" s="30" t="s">
        <v>1972</v>
      </c>
      <c r="C1040" s="30" t="s">
        <v>92</v>
      </c>
      <c r="D1040" s="30">
        <v>0.01</v>
      </c>
      <c r="E1040" s="30">
        <v>5.0199999999999996</v>
      </c>
      <c r="F1040" s="30">
        <v>5.14</v>
      </c>
      <c r="G1040" s="30" t="s">
        <v>14</v>
      </c>
      <c r="H1040" s="30" t="s">
        <v>15</v>
      </c>
      <c r="I1040" s="30" t="s">
        <v>16</v>
      </c>
      <c r="J1040" s="30" t="s">
        <v>17</v>
      </c>
      <c r="K1040" s="30" t="s">
        <v>18</v>
      </c>
      <c r="L1040" s="30" t="s">
        <v>367</v>
      </c>
      <c r="M1040" s="30">
        <v>0.79</v>
      </c>
      <c r="N1040" s="30" t="s">
        <v>8</v>
      </c>
      <c r="O1040" s="30" t="s">
        <v>9</v>
      </c>
      <c r="P1040" s="30" t="s">
        <v>99</v>
      </c>
      <c r="Q1040" s="30" t="s">
        <v>1973</v>
      </c>
      <c r="R1040" s="30">
        <v>32953</v>
      </c>
      <c r="S1040" s="32">
        <v>42098</v>
      </c>
      <c r="T1040" s="32">
        <v>42100</v>
      </c>
      <c r="U1040" s="53">
        <v>-3.948</v>
      </c>
      <c r="V1040" s="30">
        <v>5</v>
      </c>
      <c r="W1040" s="30">
        <v>27.42</v>
      </c>
      <c r="X1040" s="30">
        <v>89300</v>
      </c>
      <c r="Y1040" s="30" t="s">
        <v>3215</v>
      </c>
      <c r="Z1040" s="30">
        <v>424.57639097861698</v>
      </c>
    </row>
    <row r="1041" spans="1:26" x14ac:dyDescent="0.2">
      <c r="A1041" s="30">
        <v>3400</v>
      </c>
      <c r="B1041" s="30" t="s">
        <v>1974</v>
      </c>
      <c r="C1041" s="30" t="s">
        <v>92</v>
      </c>
      <c r="D1041" s="30">
        <v>0.1</v>
      </c>
      <c r="E1041" s="30">
        <v>9.3800000000000008</v>
      </c>
      <c r="F1041" s="30">
        <v>4.93</v>
      </c>
      <c r="G1041" s="30" t="s">
        <v>63</v>
      </c>
      <c r="H1041" s="30" t="s">
        <v>3</v>
      </c>
      <c r="I1041" s="30" t="s">
        <v>4</v>
      </c>
      <c r="J1041" s="30" t="s">
        <v>102</v>
      </c>
      <c r="K1041" s="30" t="s">
        <v>49</v>
      </c>
      <c r="L1041" s="30" t="s">
        <v>1975</v>
      </c>
      <c r="M1041" s="30">
        <v>0.56999999999999995</v>
      </c>
      <c r="N1041" s="30" t="s">
        <v>8</v>
      </c>
      <c r="O1041" s="30" t="s">
        <v>87</v>
      </c>
      <c r="P1041" s="30" t="s">
        <v>879</v>
      </c>
      <c r="Q1041" s="30" t="s">
        <v>1976</v>
      </c>
      <c r="R1041" s="30">
        <v>26554</v>
      </c>
      <c r="S1041" s="32">
        <v>42098</v>
      </c>
      <c r="T1041" s="32">
        <v>42098</v>
      </c>
      <c r="U1041" s="53">
        <v>-24.7104</v>
      </c>
      <c r="V1041" s="30">
        <v>15</v>
      </c>
      <c r="W1041" s="30">
        <v>135.78</v>
      </c>
      <c r="X1041" s="30">
        <v>87537</v>
      </c>
      <c r="Y1041" s="30" t="s">
        <v>3218</v>
      </c>
      <c r="Z1041" s="30">
        <v>106.51884933923002</v>
      </c>
    </row>
    <row r="1042" spans="1:26" x14ac:dyDescent="0.2">
      <c r="A1042" s="30">
        <v>1733</v>
      </c>
      <c r="B1042" s="30" t="s">
        <v>1977</v>
      </c>
      <c r="C1042" s="30" t="s">
        <v>46</v>
      </c>
      <c r="D1042" s="30">
        <v>0.02</v>
      </c>
      <c r="E1042" s="30">
        <v>60.98</v>
      </c>
      <c r="F1042" s="30">
        <v>49</v>
      </c>
      <c r="G1042" s="30" t="s">
        <v>14</v>
      </c>
      <c r="H1042" s="30" t="s">
        <v>3</v>
      </c>
      <c r="I1042" s="30" t="s">
        <v>24</v>
      </c>
      <c r="J1042" s="30" t="s">
        <v>71</v>
      </c>
      <c r="K1042" s="30" t="s">
        <v>40</v>
      </c>
      <c r="L1042" s="30" t="s">
        <v>1506</v>
      </c>
      <c r="M1042" s="30">
        <v>0.59</v>
      </c>
      <c r="N1042" s="30" t="s">
        <v>8</v>
      </c>
      <c r="O1042" s="30" t="s">
        <v>87</v>
      </c>
      <c r="P1042" s="30" t="s">
        <v>350</v>
      </c>
      <c r="Q1042" s="30" t="s">
        <v>42</v>
      </c>
      <c r="R1042" s="30">
        <v>20012</v>
      </c>
      <c r="S1042" s="32">
        <v>42098</v>
      </c>
      <c r="T1042" s="32">
        <v>42100</v>
      </c>
      <c r="U1042" s="53">
        <v>-662.52</v>
      </c>
      <c r="V1042" s="30">
        <v>34</v>
      </c>
      <c r="W1042" s="30">
        <v>2119.54</v>
      </c>
      <c r="X1042" s="30">
        <v>3841</v>
      </c>
      <c r="Y1042" s="30" t="s">
        <v>3218</v>
      </c>
      <c r="Z1042" s="30">
        <v>1173.095980625141</v>
      </c>
    </row>
    <row r="1043" spans="1:26" x14ac:dyDescent="0.2">
      <c r="A1043" s="30">
        <v>1733</v>
      </c>
      <c r="B1043" s="30" t="s">
        <v>1977</v>
      </c>
      <c r="C1043" s="30" t="s">
        <v>46</v>
      </c>
      <c r="D1043" s="30">
        <v>0.02</v>
      </c>
      <c r="E1043" s="30">
        <v>1270.99</v>
      </c>
      <c r="F1043" s="30">
        <v>19.989999999999998</v>
      </c>
      <c r="G1043" s="30" t="s">
        <v>14</v>
      </c>
      <c r="H1043" s="30" t="s">
        <v>3</v>
      </c>
      <c r="I1043" s="30" t="s">
        <v>24</v>
      </c>
      <c r="J1043" s="30" t="s">
        <v>48</v>
      </c>
      <c r="K1043" s="30" t="s">
        <v>49</v>
      </c>
      <c r="L1043" s="30" t="s">
        <v>628</v>
      </c>
      <c r="M1043" s="30">
        <v>0.35</v>
      </c>
      <c r="N1043" s="30" t="s">
        <v>8</v>
      </c>
      <c r="O1043" s="30" t="s">
        <v>87</v>
      </c>
      <c r="P1043" s="30" t="s">
        <v>350</v>
      </c>
      <c r="Q1043" s="30" t="s">
        <v>42</v>
      </c>
      <c r="R1043" s="30">
        <v>20012</v>
      </c>
      <c r="S1043" s="32">
        <v>42098</v>
      </c>
      <c r="T1043" s="32">
        <v>42100</v>
      </c>
      <c r="U1043" s="53">
        <v>9228.2255999999998</v>
      </c>
      <c r="V1043" s="30">
        <v>36</v>
      </c>
      <c r="W1043" s="30">
        <v>23939.200000000001</v>
      </c>
      <c r="X1043" s="30">
        <v>3841</v>
      </c>
      <c r="Y1043" s="30" t="s">
        <v>3218</v>
      </c>
      <c r="Z1043" s="30">
        <v>14091.346166822248</v>
      </c>
    </row>
    <row r="1044" spans="1:26" x14ac:dyDescent="0.2">
      <c r="A1044" s="30">
        <v>1734</v>
      </c>
      <c r="B1044" s="30" t="s">
        <v>1978</v>
      </c>
      <c r="C1044" s="30" t="s">
        <v>46</v>
      </c>
      <c r="D1044" s="30">
        <v>0.02</v>
      </c>
      <c r="E1044" s="30">
        <v>60.98</v>
      </c>
      <c r="F1044" s="30">
        <v>49</v>
      </c>
      <c r="G1044" s="30" t="s">
        <v>14</v>
      </c>
      <c r="H1044" s="30" t="s">
        <v>3</v>
      </c>
      <c r="I1044" s="30" t="s">
        <v>24</v>
      </c>
      <c r="J1044" s="30" t="s">
        <v>71</v>
      </c>
      <c r="K1044" s="30" t="s">
        <v>40</v>
      </c>
      <c r="L1044" s="30" t="s">
        <v>1506</v>
      </c>
      <c r="M1044" s="30">
        <v>0.59</v>
      </c>
      <c r="N1044" s="30" t="s">
        <v>8</v>
      </c>
      <c r="O1044" s="30" t="s">
        <v>87</v>
      </c>
      <c r="P1044" s="30" t="s">
        <v>88</v>
      </c>
      <c r="Q1044" s="30" t="s">
        <v>1979</v>
      </c>
      <c r="R1044" s="30">
        <v>10528</v>
      </c>
      <c r="S1044" s="32">
        <v>42098</v>
      </c>
      <c r="T1044" s="32">
        <v>42100</v>
      </c>
      <c r="U1044" s="53">
        <v>-596.26800000000003</v>
      </c>
      <c r="V1044" s="30">
        <v>9</v>
      </c>
      <c r="W1044" s="30">
        <v>561.05999999999995</v>
      </c>
      <c r="X1044" s="30">
        <v>88443</v>
      </c>
      <c r="Y1044" s="30" t="s">
        <v>3218</v>
      </c>
      <c r="Z1044" s="30">
        <v>1240.9397327844174</v>
      </c>
    </row>
    <row r="1045" spans="1:26" x14ac:dyDescent="0.2">
      <c r="A1045" s="30">
        <v>1734</v>
      </c>
      <c r="B1045" s="30" t="s">
        <v>1978</v>
      </c>
      <c r="C1045" s="30" t="s">
        <v>46</v>
      </c>
      <c r="D1045" s="30">
        <v>0.02</v>
      </c>
      <c r="E1045" s="30">
        <v>1270.99</v>
      </c>
      <c r="F1045" s="30">
        <v>19.989999999999998</v>
      </c>
      <c r="G1045" s="30" t="s">
        <v>14</v>
      </c>
      <c r="H1045" s="30" t="s">
        <v>3</v>
      </c>
      <c r="I1045" s="30" t="s">
        <v>24</v>
      </c>
      <c r="J1045" s="30" t="s">
        <v>48</v>
      </c>
      <c r="K1045" s="30" t="s">
        <v>49</v>
      </c>
      <c r="L1045" s="30" t="s">
        <v>628</v>
      </c>
      <c r="M1045" s="30">
        <v>0.35</v>
      </c>
      <c r="N1045" s="30" t="s">
        <v>8</v>
      </c>
      <c r="O1045" s="30" t="s">
        <v>87</v>
      </c>
      <c r="P1045" s="30" t="s">
        <v>88</v>
      </c>
      <c r="Q1045" s="30" t="s">
        <v>1979</v>
      </c>
      <c r="R1045" s="30">
        <v>10528</v>
      </c>
      <c r="S1045" s="32">
        <v>42098</v>
      </c>
      <c r="T1045" s="32">
        <v>42100</v>
      </c>
      <c r="U1045" s="53">
        <v>7889.6877000000004</v>
      </c>
      <c r="V1045" s="30">
        <v>9</v>
      </c>
      <c r="W1045" s="30">
        <v>11434.33</v>
      </c>
      <c r="X1045" s="30">
        <v>88443</v>
      </c>
      <c r="Y1045" s="30" t="s">
        <v>3218</v>
      </c>
      <c r="Z1045" s="30">
        <v>12720.648926838578</v>
      </c>
    </row>
    <row r="1046" spans="1:26" x14ac:dyDescent="0.2">
      <c r="A1046" s="30">
        <v>1734</v>
      </c>
      <c r="B1046" s="30" t="s">
        <v>1978</v>
      </c>
      <c r="C1046" s="30" t="s">
        <v>46</v>
      </c>
      <c r="D1046" s="30">
        <v>0.05</v>
      </c>
      <c r="E1046" s="30">
        <v>205.99</v>
      </c>
      <c r="F1046" s="30">
        <v>8.99</v>
      </c>
      <c r="G1046" s="30" t="s">
        <v>63</v>
      </c>
      <c r="H1046" s="30" t="s">
        <v>3</v>
      </c>
      <c r="I1046" s="30" t="s">
        <v>16</v>
      </c>
      <c r="J1046" s="30" t="s">
        <v>111</v>
      </c>
      <c r="K1046" s="30" t="s">
        <v>49</v>
      </c>
      <c r="L1046" s="30" t="s">
        <v>1008</v>
      </c>
      <c r="M1046" s="30">
        <v>0.6</v>
      </c>
      <c r="N1046" s="30" t="s">
        <v>8</v>
      </c>
      <c r="O1046" s="30" t="s">
        <v>87</v>
      </c>
      <c r="P1046" s="30" t="s">
        <v>88</v>
      </c>
      <c r="Q1046" s="30" t="s">
        <v>1979</v>
      </c>
      <c r="R1046" s="30">
        <v>10528</v>
      </c>
      <c r="S1046" s="32">
        <v>42098</v>
      </c>
      <c r="T1046" s="32">
        <v>42100</v>
      </c>
      <c r="U1046" s="53">
        <v>1545.8097600000001</v>
      </c>
      <c r="V1046" s="30">
        <v>19</v>
      </c>
      <c r="W1046" s="30">
        <v>3229.24</v>
      </c>
      <c r="X1046" s="30">
        <v>88443</v>
      </c>
      <c r="Y1046" s="30" t="s">
        <v>3218</v>
      </c>
      <c r="Z1046" s="30">
        <v>2689.2448409093317</v>
      </c>
    </row>
    <row r="1047" spans="1:26" x14ac:dyDescent="0.2">
      <c r="A1047" s="30">
        <v>2603</v>
      </c>
      <c r="B1047" s="30" t="s">
        <v>1980</v>
      </c>
      <c r="C1047" s="30" t="s">
        <v>1</v>
      </c>
      <c r="D1047" s="30">
        <v>7.0000000000000007E-2</v>
      </c>
      <c r="E1047" s="30">
        <v>200.99</v>
      </c>
      <c r="F1047" s="30">
        <v>4.2</v>
      </c>
      <c r="G1047" s="30" t="s">
        <v>14</v>
      </c>
      <c r="H1047" s="30" t="s">
        <v>70</v>
      </c>
      <c r="I1047" s="30" t="s">
        <v>16</v>
      </c>
      <c r="J1047" s="30" t="s">
        <v>111</v>
      </c>
      <c r="K1047" s="30" t="s">
        <v>49</v>
      </c>
      <c r="L1047" s="30" t="s">
        <v>770</v>
      </c>
      <c r="M1047" s="30">
        <v>0.59</v>
      </c>
      <c r="N1047" s="30" t="s">
        <v>8</v>
      </c>
      <c r="O1047" s="30" t="s">
        <v>87</v>
      </c>
      <c r="P1047" s="30" t="s">
        <v>373</v>
      </c>
      <c r="Q1047" s="30" t="s">
        <v>1981</v>
      </c>
      <c r="R1047" s="30">
        <v>7601</v>
      </c>
      <c r="S1047" s="32">
        <v>42099</v>
      </c>
      <c r="T1047" s="32">
        <v>42100</v>
      </c>
      <c r="U1047" s="53">
        <v>2225.0761200000002</v>
      </c>
      <c r="V1047" s="30">
        <v>22</v>
      </c>
      <c r="W1047" s="30">
        <v>3705.14</v>
      </c>
      <c r="X1047" s="30">
        <v>87383</v>
      </c>
      <c r="Y1047" s="30" t="s">
        <v>3218</v>
      </c>
      <c r="Z1047" s="30">
        <v>3395.4786009099744</v>
      </c>
    </row>
    <row r="1048" spans="1:26" x14ac:dyDescent="0.2">
      <c r="A1048" s="30">
        <v>2604</v>
      </c>
      <c r="B1048" s="30" t="s">
        <v>1982</v>
      </c>
      <c r="C1048" s="30" t="s">
        <v>1</v>
      </c>
      <c r="D1048" s="30">
        <v>0.01</v>
      </c>
      <c r="E1048" s="30">
        <v>297.48</v>
      </c>
      <c r="F1048" s="30">
        <v>18.059999999999999</v>
      </c>
      <c r="G1048" s="30" t="s">
        <v>2</v>
      </c>
      <c r="H1048" s="30" t="s">
        <v>70</v>
      </c>
      <c r="I1048" s="30" t="s">
        <v>16</v>
      </c>
      <c r="J1048" s="30" t="s">
        <v>32</v>
      </c>
      <c r="K1048" s="30" t="s">
        <v>33</v>
      </c>
      <c r="L1048" s="30" t="s">
        <v>363</v>
      </c>
      <c r="M1048" s="30">
        <v>0.6</v>
      </c>
      <c r="N1048" s="30" t="s">
        <v>8</v>
      </c>
      <c r="O1048" s="30" t="s">
        <v>87</v>
      </c>
      <c r="P1048" s="30" t="s">
        <v>373</v>
      </c>
      <c r="Q1048" s="30" t="s">
        <v>1983</v>
      </c>
      <c r="R1048" s="30">
        <v>8830</v>
      </c>
      <c r="S1048" s="32">
        <v>42099</v>
      </c>
      <c r="T1048" s="32">
        <v>42100</v>
      </c>
      <c r="U1048" s="53">
        <v>-338.18083200000001</v>
      </c>
      <c r="V1048" s="30">
        <v>3</v>
      </c>
      <c r="W1048" s="30">
        <v>945.36</v>
      </c>
      <c r="X1048" s="30">
        <v>87383</v>
      </c>
      <c r="Y1048" s="30" t="s">
        <v>3218</v>
      </c>
      <c r="Z1048" s="30">
        <v>1700.4335458853093</v>
      </c>
    </row>
    <row r="1049" spans="1:26" x14ac:dyDescent="0.2">
      <c r="A1049" s="30">
        <v>635</v>
      </c>
      <c r="B1049" s="30" t="s">
        <v>1984</v>
      </c>
      <c r="C1049" s="30" t="s">
        <v>13</v>
      </c>
      <c r="D1049" s="30">
        <v>0.01</v>
      </c>
      <c r="E1049" s="30">
        <v>2.08</v>
      </c>
      <c r="F1049" s="30">
        <v>5.33</v>
      </c>
      <c r="G1049" s="30" t="s">
        <v>14</v>
      </c>
      <c r="H1049" s="30" t="s">
        <v>70</v>
      </c>
      <c r="I1049" s="30" t="s">
        <v>4</v>
      </c>
      <c r="J1049" s="30" t="s">
        <v>102</v>
      </c>
      <c r="K1049" s="30" t="s">
        <v>49</v>
      </c>
      <c r="L1049" s="30" t="s">
        <v>435</v>
      </c>
      <c r="M1049" s="30">
        <v>0.43</v>
      </c>
      <c r="N1049" s="30" t="s">
        <v>8</v>
      </c>
      <c r="O1049" s="30" t="s">
        <v>28</v>
      </c>
      <c r="P1049" s="30" t="s">
        <v>60</v>
      </c>
      <c r="Q1049" s="30" t="s">
        <v>1985</v>
      </c>
      <c r="R1049" s="30">
        <v>55106</v>
      </c>
      <c r="S1049" s="32">
        <v>42099</v>
      </c>
      <c r="T1049" s="32">
        <v>42099</v>
      </c>
      <c r="U1049" s="53">
        <v>-103.7124</v>
      </c>
      <c r="V1049" s="30">
        <v>12</v>
      </c>
      <c r="W1049" s="30">
        <v>28.32</v>
      </c>
      <c r="X1049" s="30">
        <v>89284</v>
      </c>
      <c r="Y1049" s="30" t="s">
        <v>3216</v>
      </c>
      <c r="Z1049" s="30">
        <v>32.912988179760561</v>
      </c>
    </row>
    <row r="1050" spans="1:26" x14ac:dyDescent="0.2">
      <c r="A1050" s="30">
        <v>635</v>
      </c>
      <c r="B1050" s="30" t="s">
        <v>1984</v>
      </c>
      <c r="C1050" s="30" t="s">
        <v>13</v>
      </c>
      <c r="D1050" s="30">
        <v>0.03</v>
      </c>
      <c r="E1050" s="30">
        <v>370.98</v>
      </c>
      <c r="F1050" s="30">
        <v>99</v>
      </c>
      <c r="G1050" s="30" t="s">
        <v>2</v>
      </c>
      <c r="H1050" s="30" t="s">
        <v>70</v>
      </c>
      <c r="I1050" s="30" t="s">
        <v>24</v>
      </c>
      <c r="J1050" s="30" t="s">
        <v>54</v>
      </c>
      <c r="K1050" s="30" t="s">
        <v>33</v>
      </c>
      <c r="L1050" s="30" t="s">
        <v>1986</v>
      </c>
      <c r="M1050" s="30">
        <v>0.65</v>
      </c>
      <c r="N1050" s="30" t="s">
        <v>8</v>
      </c>
      <c r="O1050" s="30" t="s">
        <v>28</v>
      </c>
      <c r="P1050" s="30" t="s">
        <v>60</v>
      </c>
      <c r="Q1050" s="30" t="s">
        <v>1985</v>
      </c>
      <c r="R1050" s="30">
        <v>55106</v>
      </c>
      <c r="S1050" s="32">
        <v>42099</v>
      </c>
      <c r="T1050" s="32">
        <v>42100</v>
      </c>
      <c r="U1050" s="53">
        <v>-124.2864</v>
      </c>
      <c r="V1050" s="30">
        <v>6</v>
      </c>
      <c r="W1050" s="30">
        <v>2309.4899999999998</v>
      </c>
      <c r="X1050" s="30">
        <v>89284</v>
      </c>
      <c r="Y1050" s="30" t="s">
        <v>3216</v>
      </c>
      <c r="Z1050" s="30">
        <v>4122.7266745060306</v>
      </c>
    </row>
    <row r="1051" spans="1:26" x14ac:dyDescent="0.2">
      <c r="A1051" s="30">
        <v>1246</v>
      </c>
      <c r="B1051" s="30" t="s">
        <v>1987</v>
      </c>
      <c r="C1051" s="30" t="s">
        <v>13</v>
      </c>
      <c r="D1051" s="30">
        <v>0.1</v>
      </c>
      <c r="E1051" s="30">
        <v>22.38</v>
      </c>
      <c r="F1051" s="30">
        <v>15.1</v>
      </c>
      <c r="G1051" s="30" t="s">
        <v>14</v>
      </c>
      <c r="H1051" s="30" t="s">
        <v>47</v>
      </c>
      <c r="I1051" s="30" t="s">
        <v>24</v>
      </c>
      <c r="J1051" s="30" t="s">
        <v>48</v>
      </c>
      <c r="K1051" s="30" t="s">
        <v>49</v>
      </c>
      <c r="L1051" s="30" t="s">
        <v>1061</v>
      </c>
      <c r="M1051" s="30">
        <v>0.38</v>
      </c>
      <c r="N1051" s="30" t="s">
        <v>8</v>
      </c>
      <c r="O1051" s="30" t="s">
        <v>87</v>
      </c>
      <c r="P1051" s="30" t="s">
        <v>88</v>
      </c>
      <c r="Q1051" s="30" t="s">
        <v>89</v>
      </c>
      <c r="R1051" s="30">
        <v>10009</v>
      </c>
      <c r="S1051" s="32">
        <v>42099</v>
      </c>
      <c r="T1051" s="32">
        <v>42100</v>
      </c>
      <c r="U1051" s="53">
        <v>-107.51349999999999</v>
      </c>
      <c r="V1051" s="30">
        <v>26</v>
      </c>
      <c r="W1051" s="30">
        <v>564.98</v>
      </c>
      <c r="X1051" s="30">
        <v>36452</v>
      </c>
      <c r="Y1051" s="30" t="s">
        <v>3218</v>
      </c>
      <c r="Z1051" s="30">
        <v>292.06485224300468</v>
      </c>
    </row>
    <row r="1052" spans="1:26" x14ac:dyDescent="0.2">
      <c r="A1052" s="30">
        <v>1246</v>
      </c>
      <c r="B1052" s="30" t="s">
        <v>1987</v>
      </c>
      <c r="C1052" s="30" t="s">
        <v>13</v>
      </c>
      <c r="D1052" s="30">
        <v>0.04</v>
      </c>
      <c r="E1052" s="30">
        <v>6.98</v>
      </c>
      <c r="F1052" s="30">
        <v>2.83</v>
      </c>
      <c r="G1052" s="30" t="s">
        <v>14</v>
      </c>
      <c r="H1052" s="30" t="s">
        <v>47</v>
      </c>
      <c r="I1052" s="30" t="s">
        <v>4</v>
      </c>
      <c r="J1052" s="30" t="s">
        <v>102</v>
      </c>
      <c r="K1052" s="30" t="s">
        <v>18</v>
      </c>
      <c r="L1052" s="30" t="s">
        <v>1988</v>
      </c>
      <c r="M1052" s="30">
        <v>0.37</v>
      </c>
      <c r="N1052" s="30" t="s">
        <v>8</v>
      </c>
      <c r="O1052" s="30" t="s">
        <v>87</v>
      </c>
      <c r="P1052" s="30" t="s">
        <v>88</v>
      </c>
      <c r="Q1052" s="30" t="s">
        <v>89</v>
      </c>
      <c r="R1052" s="30">
        <v>10009</v>
      </c>
      <c r="S1052" s="32">
        <v>42099</v>
      </c>
      <c r="T1052" s="32">
        <v>42101</v>
      </c>
      <c r="U1052" s="53">
        <v>46.01</v>
      </c>
      <c r="V1052" s="30">
        <v>18</v>
      </c>
      <c r="W1052" s="30">
        <v>129.47999999999999</v>
      </c>
      <c r="X1052" s="30">
        <v>36452</v>
      </c>
      <c r="Y1052" s="30" t="s">
        <v>3218</v>
      </c>
      <c r="Z1052" s="30">
        <v>93.229692692749495</v>
      </c>
    </row>
    <row r="1053" spans="1:26" x14ac:dyDescent="0.2">
      <c r="A1053" s="30">
        <v>1247</v>
      </c>
      <c r="B1053" s="30" t="s">
        <v>1989</v>
      </c>
      <c r="C1053" s="30" t="s">
        <v>13</v>
      </c>
      <c r="D1053" s="30">
        <v>0.1</v>
      </c>
      <c r="E1053" s="30">
        <v>22.38</v>
      </c>
      <c r="F1053" s="30">
        <v>15.1</v>
      </c>
      <c r="G1053" s="30" t="s">
        <v>14</v>
      </c>
      <c r="H1053" s="30" t="s">
        <v>47</v>
      </c>
      <c r="I1053" s="30" t="s">
        <v>24</v>
      </c>
      <c r="J1053" s="30" t="s">
        <v>48</v>
      </c>
      <c r="K1053" s="30" t="s">
        <v>49</v>
      </c>
      <c r="L1053" s="30" t="s">
        <v>1061</v>
      </c>
      <c r="M1053" s="30">
        <v>0.38</v>
      </c>
      <c r="N1053" s="30" t="s">
        <v>8</v>
      </c>
      <c r="O1053" s="30" t="s">
        <v>28</v>
      </c>
      <c r="P1053" s="30" t="s">
        <v>163</v>
      </c>
      <c r="Q1053" s="30" t="s">
        <v>1990</v>
      </c>
      <c r="R1053" s="30">
        <v>78641</v>
      </c>
      <c r="S1053" s="32">
        <v>42099</v>
      </c>
      <c r="T1053" s="32">
        <v>42100</v>
      </c>
      <c r="U1053" s="53">
        <v>-107.51349999999999</v>
      </c>
      <c r="V1053" s="30">
        <v>7</v>
      </c>
      <c r="W1053" s="30">
        <v>152.11000000000001</v>
      </c>
      <c r="X1053" s="30">
        <v>91555</v>
      </c>
      <c r="Y1053" s="30" t="s">
        <v>3216</v>
      </c>
      <c r="Z1053" s="30">
        <v>292.06485224300468</v>
      </c>
    </row>
    <row r="1054" spans="1:26" x14ac:dyDescent="0.2">
      <c r="A1054" s="30">
        <v>1247</v>
      </c>
      <c r="B1054" s="30" t="s">
        <v>1989</v>
      </c>
      <c r="C1054" s="30" t="s">
        <v>13</v>
      </c>
      <c r="D1054" s="30">
        <v>0.04</v>
      </c>
      <c r="E1054" s="30">
        <v>6.98</v>
      </c>
      <c r="F1054" s="30">
        <v>2.83</v>
      </c>
      <c r="G1054" s="30" t="s">
        <v>14</v>
      </c>
      <c r="H1054" s="30" t="s">
        <v>47</v>
      </c>
      <c r="I1054" s="30" t="s">
        <v>4</v>
      </c>
      <c r="J1054" s="30" t="s">
        <v>102</v>
      </c>
      <c r="K1054" s="30" t="s">
        <v>18</v>
      </c>
      <c r="L1054" s="30" t="s">
        <v>1988</v>
      </c>
      <c r="M1054" s="30">
        <v>0.37</v>
      </c>
      <c r="N1054" s="30" t="s">
        <v>8</v>
      </c>
      <c r="O1054" s="30" t="s">
        <v>28</v>
      </c>
      <c r="P1054" s="30" t="s">
        <v>163</v>
      </c>
      <c r="Q1054" s="30" t="s">
        <v>1990</v>
      </c>
      <c r="R1054" s="30">
        <v>78641</v>
      </c>
      <c r="S1054" s="32">
        <v>42099</v>
      </c>
      <c r="T1054" s="32">
        <v>42101</v>
      </c>
      <c r="U1054" s="53">
        <v>24.819299999999998</v>
      </c>
      <c r="V1054" s="30">
        <v>5</v>
      </c>
      <c r="W1054" s="30">
        <v>35.97</v>
      </c>
      <c r="X1054" s="30">
        <v>91555</v>
      </c>
      <c r="Y1054" s="30" t="s">
        <v>3216</v>
      </c>
      <c r="Z1054" s="30">
        <v>71.529870817461557</v>
      </c>
    </row>
    <row r="1055" spans="1:26" x14ac:dyDescent="0.2">
      <c r="A1055" s="30">
        <v>1459</v>
      </c>
      <c r="B1055" s="30" t="s">
        <v>1991</v>
      </c>
      <c r="C1055" s="30" t="s">
        <v>13</v>
      </c>
      <c r="D1055" s="30">
        <v>0.05</v>
      </c>
      <c r="E1055" s="30">
        <v>85.99</v>
      </c>
      <c r="F1055" s="30">
        <v>0.99</v>
      </c>
      <c r="G1055" s="30" t="s">
        <v>14</v>
      </c>
      <c r="H1055" s="30" t="s">
        <v>15</v>
      </c>
      <c r="I1055" s="30" t="s">
        <v>16</v>
      </c>
      <c r="J1055" s="30" t="s">
        <v>111</v>
      </c>
      <c r="K1055" s="30" t="s">
        <v>26</v>
      </c>
      <c r="L1055" s="30" t="s">
        <v>1152</v>
      </c>
      <c r="M1055" s="30">
        <v>0.55000000000000004</v>
      </c>
      <c r="N1055" s="30" t="s">
        <v>8</v>
      </c>
      <c r="O1055" s="30" t="s">
        <v>9</v>
      </c>
      <c r="P1055" s="30" t="s">
        <v>247</v>
      </c>
      <c r="Q1055" s="30" t="s">
        <v>1992</v>
      </c>
      <c r="R1055" s="30">
        <v>29687</v>
      </c>
      <c r="S1055" s="32">
        <v>42099</v>
      </c>
      <c r="T1055" s="32">
        <v>42101</v>
      </c>
      <c r="U1055" s="53">
        <v>36.216000000000001</v>
      </c>
      <c r="V1055" s="30">
        <v>4</v>
      </c>
      <c r="W1055" s="30">
        <v>291.64</v>
      </c>
      <c r="X1055" s="30">
        <v>86734</v>
      </c>
      <c r="Y1055" s="30" t="s">
        <v>3215</v>
      </c>
      <c r="Z1055" s="30">
        <v>363.52604271876379</v>
      </c>
    </row>
    <row r="1056" spans="1:26" x14ac:dyDescent="0.2">
      <c r="A1056" s="30">
        <v>1891</v>
      </c>
      <c r="B1056" s="30" t="s">
        <v>1993</v>
      </c>
      <c r="C1056" s="30" t="s">
        <v>46</v>
      </c>
      <c r="D1056" s="30">
        <v>0.03</v>
      </c>
      <c r="E1056" s="30">
        <v>320.64</v>
      </c>
      <c r="F1056" s="30">
        <v>29.2</v>
      </c>
      <c r="G1056" s="30" t="s">
        <v>2</v>
      </c>
      <c r="H1056" s="30" t="s">
        <v>47</v>
      </c>
      <c r="I1056" s="30" t="s">
        <v>4</v>
      </c>
      <c r="J1056" s="30" t="s">
        <v>5</v>
      </c>
      <c r="K1056" s="30" t="s">
        <v>6</v>
      </c>
      <c r="L1056" s="30" t="s">
        <v>1994</v>
      </c>
      <c r="M1056" s="30">
        <v>0.66</v>
      </c>
      <c r="N1056" s="30" t="s">
        <v>8</v>
      </c>
      <c r="O1056" s="30" t="s">
        <v>87</v>
      </c>
      <c r="P1056" s="30" t="s">
        <v>293</v>
      </c>
      <c r="Q1056" s="30" t="s">
        <v>1995</v>
      </c>
      <c r="R1056" s="30">
        <v>45801</v>
      </c>
      <c r="S1056" s="32">
        <v>42099</v>
      </c>
      <c r="T1056" s="32">
        <v>42101</v>
      </c>
      <c r="U1056" s="53">
        <v>429.75435599999997</v>
      </c>
      <c r="V1056" s="30">
        <v>7</v>
      </c>
      <c r="W1056" s="30">
        <v>2233.46</v>
      </c>
      <c r="X1056" s="30">
        <v>90630</v>
      </c>
      <c r="Y1056" s="30" t="s">
        <v>3218</v>
      </c>
      <c r="Z1056" s="30">
        <v>2845.3969425048331</v>
      </c>
    </row>
    <row r="1057" spans="1:26" x14ac:dyDescent="0.2">
      <c r="A1057" s="30">
        <v>2960</v>
      </c>
      <c r="B1057" s="30" t="s">
        <v>1996</v>
      </c>
      <c r="C1057" s="30" t="s">
        <v>46</v>
      </c>
      <c r="D1057" s="30">
        <v>0.1</v>
      </c>
      <c r="E1057" s="30">
        <v>36.549999999999997</v>
      </c>
      <c r="F1057" s="30">
        <v>13.89</v>
      </c>
      <c r="G1057" s="30" t="s">
        <v>14</v>
      </c>
      <c r="H1057" s="30" t="s">
        <v>70</v>
      </c>
      <c r="I1057" s="30" t="s">
        <v>24</v>
      </c>
      <c r="J1057" s="30" t="s">
        <v>25</v>
      </c>
      <c r="K1057" s="30" t="s">
        <v>26</v>
      </c>
      <c r="L1057" s="30" t="s">
        <v>1329</v>
      </c>
      <c r="M1057" s="30">
        <v>0.41</v>
      </c>
      <c r="N1057" s="30" t="s">
        <v>8</v>
      </c>
      <c r="O1057" s="30" t="s">
        <v>9</v>
      </c>
      <c r="P1057" s="30" t="s">
        <v>20</v>
      </c>
      <c r="Q1057" s="30" t="s">
        <v>1997</v>
      </c>
      <c r="R1057" s="30">
        <v>72956</v>
      </c>
      <c r="S1057" s="32">
        <v>42099</v>
      </c>
      <c r="T1057" s="32">
        <v>42101</v>
      </c>
      <c r="U1057" s="53">
        <v>-89.572000000000003</v>
      </c>
      <c r="V1057" s="30">
        <v>11</v>
      </c>
      <c r="W1057" s="30">
        <v>379.72</v>
      </c>
      <c r="X1057" s="30">
        <v>90646</v>
      </c>
      <c r="Y1057" s="30" t="s">
        <v>3215</v>
      </c>
      <c r="Z1057" s="30">
        <v>519.40497249957355</v>
      </c>
    </row>
    <row r="1058" spans="1:26" x14ac:dyDescent="0.2">
      <c r="A1058" s="30">
        <v>925</v>
      </c>
      <c r="B1058" s="30" t="s">
        <v>1998</v>
      </c>
      <c r="C1058" s="30" t="s">
        <v>1</v>
      </c>
      <c r="D1058" s="30">
        <v>0.03</v>
      </c>
      <c r="E1058" s="30">
        <v>2.1800000000000002</v>
      </c>
      <c r="F1058" s="30">
        <v>1.38</v>
      </c>
      <c r="G1058" s="30" t="s">
        <v>14</v>
      </c>
      <c r="H1058" s="30" t="s">
        <v>3</v>
      </c>
      <c r="I1058" s="30" t="s">
        <v>24</v>
      </c>
      <c r="J1058" s="30" t="s">
        <v>152</v>
      </c>
      <c r="K1058" s="30" t="s">
        <v>26</v>
      </c>
      <c r="L1058" s="30" t="s">
        <v>1999</v>
      </c>
      <c r="M1058" s="30">
        <v>0.44</v>
      </c>
      <c r="N1058" s="30" t="s">
        <v>8</v>
      </c>
      <c r="O1058" s="30" t="s">
        <v>87</v>
      </c>
      <c r="P1058" s="30" t="s">
        <v>307</v>
      </c>
      <c r="Q1058" s="30" t="s">
        <v>346</v>
      </c>
      <c r="R1058" s="30">
        <v>4330</v>
      </c>
      <c r="S1058" s="32">
        <v>42100</v>
      </c>
      <c r="T1058" s="32">
        <v>42100</v>
      </c>
      <c r="U1058" s="53">
        <v>-7.04</v>
      </c>
      <c r="V1058" s="30">
        <v>7</v>
      </c>
      <c r="W1058" s="30">
        <v>15.73</v>
      </c>
      <c r="X1058" s="30">
        <v>87134</v>
      </c>
      <c r="Y1058" s="30" t="s">
        <v>3218</v>
      </c>
      <c r="Z1058" s="30">
        <v>301.60406530180637</v>
      </c>
    </row>
    <row r="1059" spans="1:26" x14ac:dyDescent="0.2">
      <c r="A1059" s="30">
        <v>929</v>
      </c>
      <c r="B1059" s="30" t="s">
        <v>2000</v>
      </c>
      <c r="C1059" s="30" t="s">
        <v>1</v>
      </c>
      <c r="D1059" s="30">
        <v>0.01</v>
      </c>
      <c r="E1059" s="30">
        <v>170.98</v>
      </c>
      <c r="F1059" s="30">
        <v>35.89</v>
      </c>
      <c r="G1059" s="30" t="s">
        <v>2</v>
      </c>
      <c r="H1059" s="30" t="s">
        <v>3</v>
      </c>
      <c r="I1059" s="30" t="s">
        <v>4</v>
      </c>
      <c r="J1059" s="30" t="s">
        <v>93</v>
      </c>
      <c r="K1059" s="30" t="s">
        <v>6</v>
      </c>
      <c r="L1059" s="30" t="s">
        <v>1445</v>
      </c>
      <c r="M1059" s="30">
        <v>0.66</v>
      </c>
      <c r="N1059" s="30" t="s">
        <v>8</v>
      </c>
      <c r="O1059" s="30" t="s">
        <v>87</v>
      </c>
      <c r="P1059" s="30" t="s">
        <v>373</v>
      </c>
      <c r="Q1059" s="30" t="s">
        <v>2001</v>
      </c>
      <c r="R1059" s="30">
        <v>8857</v>
      </c>
      <c r="S1059" s="32">
        <v>42100</v>
      </c>
      <c r="T1059" s="32">
        <v>42102</v>
      </c>
      <c r="U1059" s="53">
        <v>538.52</v>
      </c>
      <c r="V1059" s="30">
        <v>10</v>
      </c>
      <c r="W1059" s="30">
        <v>1719.07</v>
      </c>
      <c r="X1059" s="30">
        <v>87134</v>
      </c>
      <c r="Y1059" s="30" t="s">
        <v>3218</v>
      </c>
      <c r="Z1059" s="30">
        <v>2735.4949939448402</v>
      </c>
    </row>
    <row r="1060" spans="1:26" x14ac:dyDescent="0.2">
      <c r="A1060" s="30">
        <v>1113</v>
      </c>
      <c r="B1060" s="30" t="s">
        <v>2002</v>
      </c>
      <c r="C1060" s="30" t="s">
        <v>1</v>
      </c>
      <c r="D1060" s="30">
        <v>0.01</v>
      </c>
      <c r="E1060" s="30">
        <v>2.89</v>
      </c>
      <c r="F1060" s="30">
        <v>0.5</v>
      </c>
      <c r="G1060" s="30" t="s">
        <v>14</v>
      </c>
      <c r="H1060" s="30" t="s">
        <v>70</v>
      </c>
      <c r="I1060" s="30" t="s">
        <v>24</v>
      </c>
      <c r="J1060" s="30" t="s">
        <v>128</v>
      </c>
      <c r="K1060" s="30" t="s">
        <v>49</v>
      </c>
      <c r="L1060" s="30" t="s">
        <v>705</v>
      </c>
      <c r="M1060" s="30">
        <v>0.38</v>
      </c>
      <c r="N1060" s="30" t="s">
        <v>8</v>
      </c>
      <c r="O1060" s="30" t="s">
        <v>35</v>
      </c>
      <c r="P1060" s="30" t="s">
        <v>36</v>
      </c>
      <c r="Q1060" s="30" t="s">
        <v>2003</v>
      </c>
      <c r="R1060" s="30">
        <v>80004</v>
      </c>
      <c r="S1060" s="32">
        <v>42100</v>
      </c>
      <c r="T1060" s="32">
        <v>42101</v>
      </c>
      <c r="U1060" s="53">
        <v>29.725200000000001</v>
      </c>
      <c r="V1060" s="30">
        <v>14</v>
      </c>
      <c r="W1060" s="30">
        <v>43.08</v>
      </c>
      <c r="X1060" s="30">
        <v>90833</v>
      </c>
      <c r="Y1060" s="30" t="s">
        <v>3217</v>
      </c>
      <c r="Z1060" s="30">
        <v>289.53684921381404</v>
      </c>
    </row>
    <row r="1061" spans="1:26" x14ac:dyDescent="0.2">
      <c r="A1061" s="30">
        <v>1113</v>
      </c>
      <c r="B1061" s="30" t="s">
        <v>2002</v>
      </c>
      <c r="C1061" s="30" t="s">
        <v>1</v>
      </c>
      <c r="D1061" s="30">
        <v>0</v>
      </c>
      <c r="E1061" s="30">
        <v>55.99</v>
      </c>
      <c r="F1061" s="30">
        <v>5</v>
      </c>
      <c r="G1061" s="30" t="s">
        <v>14</v>
      </c>
      <c r="H1061" s="30" t="s">
        <v>70</v>
      </c>
      <c r="I1061" s="30" t="s">
        <v>16</v>
      </c>
      <c r="J1061" s="30" t="s">
        <v>111</v>
      </c>
      <c r="K1061" s="30" t="s">
        <v>18</v>
      </c>
      <c r="L1061" s="30" t="s">
        <v>1907</v>
      </c>
      <c r="M1061" s="30">
        <v>0.8</v>
      </c>
      <c r="N1061" s="30" t="s">
        <v>8</v>
      </c>
      <c r="O1061" s="30" t="s">
        <v>35</v>
      </c>
      <c r="P1061" s="30" t="s">
        <v>36</v>
      </c>
      <c r="Q1061" s="30" t="s">
        <v>2003</v>
      </c>
      <c r="R1061" s="30">
        <v>80004</v>
      </c>
      <c r="S1061" s="32">
        <v>42100</v>
      </c>
      <c r="T1061" s="32">
        <v>42102</v>
      </c>
      <c r="U1061" s="53">
        <v>-187.11</v>
      </c>
      <c r="V1061" s="30">
        <v>5</v>
      </c>
      <c r="W1061" s="30">
        <v>258.93</v>
      </c>
      <c r="X1061" s="30">
        <v>90833</v>
      </c>
      <c r="Y1061" s="30" t="s">
        <v>3217</v>
      </c>
      <c r="Z1061" s="30">
        <v>713.94631609668579</v>
      </c>
    </row>
    <row r="1062" spans="1:26" x14ac:dyDescent="0.2">
      <c r="A1062" s="30">
        <v>2481</v>
      </c>
      <c r="B1062" s="30" t="s">
        <v>2004</v>
      </c>
      <c r="C1062" s="30" t="s">
        <v>1</v>
      </c>
      <c r="D1062" s="30">
        <v>7.0000000000000007E-2</v>
      </c>
      <c r="E1062" s="30">
        <v>5.18</v>
      </c>
      <c r="F1062" s="30">
        <v>5.74</v>
      </c>
      <c r="G1062" s="30" t="s">
        <v>63</v>
      </c>
      <c r="H1062" s="30" t="s">
        <v>70</v>
      </c>
      <c r="I1062" s="30" t="s">
        <v>24</v>
      </c>
      <c r="J1062" s="30" t="s">
        <v>48</v>
      </c>
      <c r="K1062" s="30" t="s">
        <v>49</v>
      </c>
      <c r="L1062" s="30" t="s">
        <v>826</v>
      </c>
      <c r="M1062" s="30">
        <v>0.36</v>
      </c>
      <c r="N1062" s="30" t="s">
        <v>8</v>
      </c>
      <c r="O1062" s="30" t="s">
        <v>9</v>
      </c>
      <c r="P1062" s="30" t="s">
        <v>144</v>
      </c>
      <c r="Q1062" s="30" t="s">
        <v>2005</v>
      </c>
      <c r="R1062" s="30">
        <v>70506</v>
      </c>
      <c r="S1062" s="32">
        <v>42100</v>
      </c>
      <c r="T1062" s="32">
        <v>42102</v>
      </c>
      <c r="U1062" s="53">
        <v>-188.03399999999999</v>
      </c>
      <c r="V1062" s="30">
        <v>14</v>
      </c>
      <c r="W1062" s="30">
        <v>79.61</v>
      </c>
      <c r="X1062" s="30">
        <v>91000</v>
      </c>
      <c r="Y1062" s="30" t="s">
        <v>3215</v>
      </c>
      <c r="Z1062" s="30">
        <v>80.061069928776377</v>
      </c>
    </row>
    <row r="1063" spans="1:26" x14ac:dyDescent="0.2">
      <c r="A1063" s="30">
        <v>1618</v>
      </c>
      <c r="B1063" s="30" t="s">
        <v>2006</v>
      </c>
      <c r="C1063" s="30" t="s">
        <v>13</v>
      </c>
      <c r="D1063" s="30">
        <v>0.09</v>
      </c>
      <c r="E1063" s="30">
        <v>12.88</v>
      </c>
      <c r="F1063" s="30">
        <v>4.59</v>
      </c>
      <c r="G1063" s="30" t="s">
        <v>14</v>
      </c>
      <c r="H1063" s="30" t="s">
        <v>15</v>
      </c>
      <c r="I1063" s="30" t="s">
        <v>24</v>
      </c>
      <c r="J1063" s="30" t="s">
        <v>544</v>
      </c>
      <c r="K1063" s="30" t="s">
        <v>26</v>
      </c>
      <c r="L1063" s="30" t="s">
        <v>2007</v>
      </c>
      <c r="M1063" s="30">
        <v>0.82</v>
      </c>
      <c r="N1063" s="30" t="s">
        <v>8</v>
      </c>
      <c r="O1063" s="30" t="s">
        <v>28</v>
      </c>
      <c r="P1063" s="30" t="s">
        <v>29</v>
      </c>
      <c r="Q1063" s="30" t="s">
        <v>1798</v>
      </c>
      <c r="R1063" s="30">
        <v>46322</v>
      </c>
      <c r="S1063" s="32">
        <v>42100</v>
      </c>
      <c r="T1063" s="32">
        <v>42100</v>
      </c>
      <c r="U1063" s="53">
        <v>-175.13</v>
      </c>
      <c r="V1063" s="30">
        <v>13</v>
      </c>
      <c r="W1063" s="30">
        <v>158.13</v>
      </c>
      <c r="X1063" s="30">
        <v>90248</v>
      </c>
      <c r="Y1063" s="30" t="s">
        <v>3216</v>
      </c>
      <c r="Z1063" s="30">
        <v>215.52356367120061</v>
      </c>
    </row>
    <row r="1064" spans="1:26" x14ac:dyDescent="0.2">
      <c r="A1064" s="30">
        <v>1620</v>
      </c>
      <c r="B1064" s="30" t="s">
        <v>2008</v>
      </c>
      <c r="C1064" s="30" t="s">
        <v>13</v>
      </c>
      <c r="D1064" s="30">
        <v>0.02</v>
      </c>
      <c r="E1064" s="30">
        <v>45.99</v>
      </c>
      <c r="F1064" s="30">
        <v>4.99</v>
      </c>
      <c r="G1064" s="30" t="s">
        <v>63</v>
      </c>
      <c r="H1064" s="30" t="s">
        <v>15</v>
      </c>
      <c r="I1064" s="30" t="s">
        <v>16</v>
      </c>
      <c r="J1064" s="30" t="s">
        <v>111</v>
      </c>
      <c r="K1064" s="30" t="s">
        <v>49</v>
      </c>
      <c r="L1064" s="30" t="s">
        <v>2009</v>
      </c>
      <c r="M1064" s="30">
        <v>0.56999999999999995</v>
      </c>
      <c r="N1064" s="30" t="s">
        <v>8</v>
      </c>
      <c r="O1064" s="30" t="s">
        <v>87</v>
      </c>
      <c r="P1064" s="30" t="s">
        <v>296</v>
      </c>
      <c r="Q1064" s="30" t="s">
        <v>2010</v>
      </c>
      <c r="R1064" s="30">
        <v>17602</v>
      </c>
      <c r="S1064" s="32">
        <v>42100</v>
      </c>
      <c r="T1064" s="32">
        <v>42101</v>
      </c>
      <c r="U1064" s="53">
        <v>3.96</v>
      </c>
      <c r="V1064" s="30">
        <v>4</v>
      </c>
      <c r="W1064" s="30">
        <v>163.01</v>
      </c>
      <c r="X1064" s="30">
        <v>90248</v>
      </c>
      <c r="Y1064" s="30" t="s">
        <v>3218</v>
      </c>
      <c r="Z1064" s="30">
        <v>269.95838410144148</v>
      </c>
    </row>
    <row r="1065" spans="1:26" x14ac:dyDescent="0.2">
      <c r="A1065" s="30">
        <v>3279</v>
      </c>
      <c r="B1065" s="30" t="s">
        <v>1612</v>
      </c>
      <c r="C1065" s="30" t="s">
        <v>13</v>
      </c>
      <c r="D1065" s="30">
        <v>0.06</v>
      </c>
      <c r="E1065" s="30">
        <v>89.83</v>
      </c>
      <c r="F1065" s="30">
        <v>35</v>
      </c>
      <c r="G1065" s="30" t="s">
        <v>14</v>
      </c>
      <c r="H1065" s="30" t="s">
        <v>47</v>
      </c>
      <c r="I1065" s="30" t="s">
        <v>24</v>
      </c>
      <c r="J1065" s="30" t="s">
        <v>54</v>
      </c>
      <c r="K1065" s="30" t="s">
        <v>40</v>
      </c>
      <c r="L1065" s="30" t="s">
        <v>2011</v>
      </c>
      <c r="M1065" s="30">
        <v>0.83</v>
      </c>
      <c r="N1065" s="30" t="s">
        <v>8</v>
      </c>
      <c r="O1065" s="30" t="s">
        <v>9</v>
      </c>
      <c r="P1065" s="30" t="s">
        <v>247</v>
      </c>
      <c r="Q1065" s="30" t="s">
        <v>1613</v>
      </c>
      <c r="R1065" s="30">
        <v>29203</v>
      </c>
      <c r="S1065" s="32">
        <v>42100</v>
      </c>
      <c r="T1065" s="32">
        <v>42102</v>
      </c>
      <c r="U1065" s="53">
        <v>31.11</v>
      </c>
      <c r="V1065" s="30">
        <v>4</v>
      </c>
      <c r="W1065" s="30">
        <v>366.26</v>
      </c>
      <c r="X1065" s="30">
        <v>90766</v>
      </c>
      <c r="Y1065" s="30" t="s">
        <v>3215</v>
      </c>
      <c r="Z1065" s="30">
        <v>1595.8408384118829</v>
      </c>
    </row>
    <row r="1066" spans="1:26" x14ac:dyDescent="0.2">
      <c r="A1066" s="30">
        <v>3279</v>
      </c>
      <c r="B1066" s="30" t="s">
        <v>1612</v>
      </c>
      <c r="C1066" s="30" t="s">
        <v>13</v>
      </c>
      <c r="D1066" s="30">
        <v>0.1</v>
      </c>
      <c r="E1066" s="30">
        <v>13.43</v>
      </c>
      <c r="F1066" s="30">
        <v>5.5</v>
      </c>
      <c r="G1066" s="30" t="s">
        <v>14</v>
      </c>
      <c r="H1066" s="30" t="s">
        <v>47</v>
      </c>
      <c r="I1066" s="30" t="s">
        <v>24</v>
      </c>
      <c r="J1066" s="30" t="s">
        <v>54</v>
      </c>
      <c r="K1066" s="30" t="s">
        <v>49</v>
      </c>
      <c r="L1066" s="30" t="s">
        <v>535</v>
      </c>
      <c r="M1066" s="30">
        <v>0.56999999999999995</v>
      </c>
      <c r="N1066" s="30" t="s">
        <v>8</v>
      </c>
      <c r="O1066" s="30" t="s">
        <v>9</v>
      </c>
      <c r="P1066" s="30" t="s">
        <v>247</v>
      </c>
      <c r="Q1066" s="30" t="s">
        <v>1613</v>
      </c>
      <c r="R1066" s="30">
        <v>29203</v>
      </c>
      <c r="S1066" s="32">
        <v>42100</v>
      </c>
      <c r="T1066" s="32">
        <v>42102</v>
      </c>
      <c r="U1066" s="53">
        <v>358.29539999999997</v>
      </c>
      <c r="V1066" s="30">
        <v>12</v>
      </c>
      <c r="W1066" s="30">
        <v>157.99</v>
      </c>
      <c r="X1066" s="30">
        <v>90766</v>
      </c>
      <c r="Y1066" s="30" t="s">
        <v>3215</v>
      </c>
      <c r="Z1066" s="30">
        <v>633.61044737000202</v>
      </c>
    </row>
    <row r="1067" spans="1:26" x14ac:dyDescent="0.2">
      <c r="A1067" s="30">
        <v>3279</v>
      </c>
      <c r="B1067" s="30" t="s">
        <v>1612</v>
      </c>
      <c r="C1067" s="30" t="s">
        <v>13</v>
      </c>
      <c r="D1067" s="30">
        <v>0.01</v>
      </c>
      <c r="E1067" s="30">
        <v>125.99</v>
      </c>
      <c r="F1067" s="30">
        <v>7.69</v>
      </c>
      <c r="G1067" s="30" t="s">
        <v>14</v>
      </c>
      <c r="H1067" s="30" t="s">
        <v>47</v>
      </c>
      <c r="I1067" s="30" t="s">
        <v>16</v>
      </c>
      <c r="J1067" s="30" t="s">
        <v>111</v>
      </c>
      <c r="K1067" s="30" t="s">
        <v>49</v>
      </c>
      <c r="L1067" s="30" t="s">
        <v>1025</v>
      </c>
      <c r="M1067" s="30">
        <v>0.57999999999999996</v>
      </c>
      <c r="N1067" s="30" t="s">
        <v>8</v>
      </c>
      <c r="O1067" s="30" t="s">
        <v>9</v>
      </c>
      <c r="P1067" s="30" t="s">
        <v>247</v>
      </c>
      <c r="Q1067" s="30" t="s">
        <v>1613</v>
      </c>
      <c r="R1067" s="30">
        <v>29203</v>
      </c>
      <c r="S1067" s="32">
        <v>42100</v>
      </c>
      <c r="T1067" s="32">
        <v>42100</v>
      </c>
      <c r="U1067" s="53">
        <v>8.3219999999999992</v>
      </c>
      <c r="V1067" s="30">
        <v>11</v>
      </c>
      <c r="W1067" s="30">
        <v>1212.8800000000001</v>
      </c>
      <c r="X1067" s="30">
        <v>90766</v>
      </c>
      <c r="Y1067" s="30" t="s">
        <v>3215</v>
      </c>
      <c r="Z1067" s="30">
        <v>756.21643509697628</v>
      </c>
    </row>
    <row r="1068" spans="1:26" x14ac:dyDescent="0.2">
      <c r="A1068" s="30">
        <v>2240</v>
      </c>
      <c r="B1068" s="30" t="s">
        <v>2012</v>
      </c>
      <c r="C1068" s="30" t="s">
        <v>23</v>
      </c>
      <c r="D1068" s="30">
        <v>0.01</v>
      </c>
      <c r="E1068" s="30">
        <v>13.43</v>
      </c>
      <c r="F1068" s="30">
        <v>5.5</v>
      </c>
      <c r="G1068" s="30" t="s">
        <v>63</v>
      </c>
      <c r="H1068" s="30" t="s">
        <v>70</v>
      </c>
      <c r="I1068" s="30" t="s">
        <v>24</v>
      </c>
      <c r="J1068" s="30" t="s">
        <v>54</v>
      </c>
      <c r="K1068" s="30" t="s">
        <v>49</v>
      </c>
      <c r="L1068" s="30" t="s">
        <v>535</v>
      </c>
      <c r="M1068" s="30">
        <v>0.56999999999999995</v>
      </c>
      <c r="N1068" s="30" t="s">
        <v>8</v>
      </c>
      <c r="O1068" s="30" t="s">
        <v>9</v>
      </c>
      <c r="P1068" s="30" t="s">
        <v>99</v>
      </c>
      <c r="Q1068" s="30" t="s">
        <v>2013</v>
      </c>
      <c r="R1068" s="30">
        <v>33801</v>
      </c>
      <c r="S1068" s="32">
        <v>42100</v>
      </c>
      <c r="T1068" s="32">
        <v>42107</v>
      </c>
      <c r="U1068" s="53">
        <v>-313.02179999999998</v>
      </c>
      <c r="V1068" s="30">
        <v>7</v>
      </c>
      <c r="W1068" s="30">
        <v>99.75</v>
      </c>
      <c r="X1068" s="30">
        <v>89102</v>
      </c>
      <c r="Y1068" s="30" t="s">
        <v>3215</v>
      </c>
      <c r="Z1068" s="30">
        <v>-24.758348791768157</v>
      </c>
    </row>
    <row r="1069" spans="1:26" x14ac:dyDescent="0.2">
      <c r="A1069" s="30">
        <v>2334</v>
      </c>
      <c r="B1069" s="30" t="s">
        <v>2014</v>
      </c>
      <c r="C1069" s="30" t="s">
        <v>23</v>
      </c>
      <c r="D1069" s="30">
        <v>0.06</v>
      </c>
      <c r="E1069" s="30">
        <v>60.65</v>
      </c>
      <c r="F1069" s="30">
        <v>12.23</v>
      </c>
      <c r="G1069" s="30" t="s">
        <v>14</v>
      </c>
      <c r="H1069" s="30" t="s">
        <v>15</v>
      </c>
      <c r="I1069" s="30" t="s">
        <v>4</v>
      </c>
      <c r="J1069" s="30" t="s">
        <v>102</v>
      </c>
      <c r="K1069" s="30" t="s">
        <v>120</v>
      </c>
      <c r="L1069" s="30" t="s">
        <v>1157</v>
      </c>
      <c r="M1069" s="30">
        <v>0.64</v>
      </c>
      <c r="N1069" s="30" t="s">
        <v>8</v>
      </c>
      <c r="O1069" s="30" t="s">
        <v>28</v>
      </c>
      <c r="P1069" s="30" t="s">
        <v>333</v>
      </c>
      <c r="Q1069" s="30" t="s">
        <v>2015</v>
      </c>
      <c r="R1069" s="30">
        <v>53220</v>
      </c>
      <c r="S1069" s="32">
        <v>42100</v>
      </c>
      <c r="T1069" s="32">
        <v>42102</v>
      </c>
      <c r="U1069" s="53">
        <v>427.00650000000002</v>
      </c>
      <c r="V1069" s="30">
        <v>10</v>
      </c>
      <c r="W1069" s="30">
        <v>618.85</v>
      </c>
      <c r="X1069" s="30">
        <v>89608</v>
      </c>
      <c r="Y1069" s="30" t="s">
        <v>3216</v>
      </c>
      <c r="Z1069" s="30">
        <v>1145.4320801733793</v>
      </c>
    </row>
    <row r="1070" spans="1:26" x14ac:dyDescent="0.2">
      <c r="A1070" s="30">
        <v>2874</v>
      </c>
      <c r="B1070" s="30" t="s">
        <v>2016</v>
      </c>
      <c r="C1070" s="30" t="s">
        <v>23</v>
      </c>
      <c r="D1070" s="30">
        <v>0.05</v>
      </c>
      <c r="E1070" s="30">
        <v>4.84</v>
      </c>
      <c r="F1070" s="30">
        <v>0.71</v>
      </c>
      <c r="G1070" s="30" t="s">
        <v>14</v>
      </c>
      <c r="H1070" s="30" t="s">
        <v>47</v>
      </c>
      <c r="I1070" s="30" t="s">
        <v>24</v>
      </c>
      <c r="J1070" s="30" t="s">
        <v>25</v>
      </c>
      <c r="K1070" s="30" t="s">
        <v>26</v>
      </c>
      <c r="L1070" s="30" t="s">
        <v>27</v>
      </c>
      <c r="M1070" s="30">
        <v>0.52</v>
      </c>
      <c r="N1070" s="30" t="s">
        <v>8</v>
      </c>
      <c r="O1070" s="30" t="s">
        <v>28</v>
      </c>
      <c r="P1070" s="30" t="s">
        <v>109</v>
      </c>
      <c r="Q1070" s="30" t="s">
        <v>2017</v>
      </c>
      <c r="R1070" s="30">
        <v>68128</v>
      </c>
      <c r="S1070" s="32">
        <v>42100</v>
      </c>
      <c r="T1070" s="32">
        <v>42109</v>
      </c>
      <c r="U1070" s="53">
        <v>13.4481</v>
      </c>
      <c r="V1070" s="30">
        <v>4</v>
      </c>
      <c r="W1070" s="30">
        <v>19.489999999999998</v>
      </c>
      <c r="X1070" s="30">
        <v>89873</v>
      </c>
      <c r="Y1070" s="30" t="s">
        <v>3216</v>
      </c>
      <c r="Z1070" s="30">
        <v>194.9110383855394</v>
      </c>
    </row>
    <row r="1071" spans="1:26" x14ac:dyDescent="0.2">
      <c r="A1071" s="30">
        <v>102</v>
      </c>
      <c r="B1071" s="30" t="s">
        <v>2018</v>
      </c>
      <c r="C1071" s="30" t="s">
        <v>92</v>
      </c>
      <c r="D1071" s="30">
        <v>0.04</v>
      </c>
      <c r="E1071" s="30">
        <v>300.98</v>
      </c>
      <c r="F1071" s="30">
        <v>54.92</v>
      </c>
      <c r="G1071" s="30" t="s">
        <v>2</v>
      </c>
      <c r="H1071" s="30" t="s">
        <v>15</v>
      </c>
      <c r="I1071" s="30" t="s">
        <v>4</v>
      </c>
      <c r="J1071" s="30" t="s">
        <v>93</v>
      </c>
      <c r="K1071" s="30" t="s">
        <v>6</v>
      </c>
      <c r="L1071" s="30" t="s">
        <v>1946</v>
      </c>
      <c r="M1071" s="30">
        <v>0.55000000000000004</v>
      </c>
      <c r="N1071" s="30" t="s">
        <v>8</v>
      </c>
      <c r="O1071" s="30" t="s">
        <v>87</v>
      </c>
      <c r="P1071" s="30" t="s">
        <v>379</v>
      </c>
      <c r="Q1071" s="30" t="s">
        <v>764</v>
      </c>
      <c r="R1071" s="30">
        <v>2129</v>
      </c>
      <c r="S1071" s="32">
        <v>42100</v>
      </c>
      <c r="T1071" s="32">
        <v>42101</v>
      </c>
      <c r="U1071" s="53">
        <v>2023.75</v>
      </c>
      <c r="V1071" s="30">
        <v>31</v>
      </c>
      <c r="W1071" s="30">
        <v>9459.94</v>
      </c>
      <c r="X1071" s="30">
        <v>42599</v>
      </c>
      <c r="Y1071" s="30" t="s">
        <v>3218</v>
      </c>
      <c r="Z1071" s="30">
        <v>4781.2956413681077</v>
      </c>
    </row>
    <row r="1072" spans="1:26" x14ac:dyDescent="0.2">
      <c r="A1072" s="30">
        <v>107</v>
      </c>
      <c r="B1072" s="30" t="s">
        <v>2019</v>
      </c>
      <c r="C1072" s="30" t="s">
        <v>92</v>
      </c>
      <c r="D1072" s="30">
        <v>0.04</v>
      </c>
      <c r="E1072" s="30">
        <v>300.98</v>
      </c>
      <c r="F1072" s="30">
        <v>54.92</v>
      </c>
      <c r="G1072" s="30" t="s">
        <v>2</v>
      </c>
      <c r="H1072" s="30" t="s">
        <v>15</v>
      </c>
      <c r="I1072" s="30" t="s">
        <v>4</v>
      </c>
      <c r="J1072" s="30" t="s">
        <v>93</v>
      </c>
      <c r="K1072" s="30" t="s">
        <v>6</v>
      </c>
      <c r="L1072" s="30" t="s">
        <v>1946</v>
      </c>
      <c r="M1072" s="30">
        <v>0.55000000000000004</v>
      </c>
      <c r="N1072" s="30" t="s">
        <v>8</v>
      </c>
      <c r="O1072" s="30" t="s">
        <v>87</v>
      </c>
      <c r="P1072" s="30" t="s">
        <v>1332</v>
      </c>
      <c r="Q1072" s="30" t="s">
        <v>2020</v>
      </c>
      <c r="R1072" s="30">
        <v>3820</v>
      </c>
      <c r="S1072" s="32">
        <v>42100</v>
      </c>
      <c r="T1072" s="32">
        <v>42101</v>
      </c>
      <c r="U1072" s="53">
        <v>1684.4763</v>
      </c>
      <c r="V1072" s="30">
        <v>8</v>
      </c>
      <c r="W1072" s="30">
        <v>2441.27</v>
      </c>
      <c r="X1072" s="30">
        <v>88204</v>
      </c>
      <c r="Y1072" s="30" t="s">
        <v>3218</v>
      </c>
      <c r="Z1072" s="30">
        <v>4433.8706456402706</v>
      </c>
    </row>
    <row r="1073" spans="1:26" x14ac:dyDescent="0.2">
      <c r="A1073" s="30">
        <v>786</v>
      </c>
      <c r="B1073" s="30" t="s">
        <v>2021</v>
      </c>
      <c r="C1073" s="30" t="s">
        <v>92</v>
      </c>
      <c r="D1073" s="30">
        <v>0</v>
      </c>
      <c r="E1073" s="30">
        <v>8.34</v>
      </c>
      <c r="F1073" s="30">
        <v>4.82</v>
      </c>
      <c r="G1073" s="30" t="s">
        <v>14</v>
      </c>
      <c r="H1073" s="30" t="s">
        <v>47</v>
      </c>
      <c r="I1073" s="30" t="s">
        <v>24</v>
      </c>
      <c r="J1073" s="30" t="s">
        <v>64</v>
      </c>
      <c r="K1073" s="30" t="s">
        <v>49</v>
      </c>
      <c r="L1073" s="30" t="s">
        <v>937</v>
      </c>
      <c r="M1073" s="30">
        <v>0.4</v>
      </c>
      <c r="N1073" s="30" t="s">
        <v>8</v>
      </c>
      <c r="O1073" s="30" t="s">
        <v>35</v>
      </c>
      <c r="P1073" s="30" t="s">
        <v>66</v>
      </c>
      <c r="Q1073" s="30" t="s">
        <v>2022</v>
      </c>
      <c r="R1073" s="30">
        <v>92691</v>
      </c>
      <c r="S1073" s="32">
        <v>42100</v>
      </c>
      <c r="T1073" s="32">
        <v>42101</v>
      </c>
      <c r="U1073" s="53">
        <v>-5.05</v>
      </c>
      <c r="V1073" s="30">
        <v>9</v>
      </c>
      <c r="W1073" s="30">
        <v>76.23</v>
      </c>
      <c r="X1073" s="30">
        <v>91513</v>
      </c>
      <c r="Y1073" s="30" t="s">
        <v>3217</v>
      </c>
      <c r="Z1073" s="30">
        <v>166.82700688720755</v>
      </c>
    </row>
    <row r="1074" spans="1:26" x14ac:dyDescent="0.2">
      <c r="A1074" s="30">
        <v>1730</v>
      </c>
      <c r="B1074" s="30" t="s">
        <v>2023</v>
      </c>
      <c r="C1074" s="30" t="s">
        <v>13</v>
      </c>
      <c r="D1074" s="30">
        <v>0.1</v>
      </c>
      <c r="E1074" s="30">
        <v>65.989999999999995</v>
      </c>
      <c r="F1074" s="30">
        <v>3.99</v>
      </c>
      <c r="G1074" s="30" t="s">
        <v>63</v>
      </c>
      <c r="H1074" s="30" t="s">
        <v>3</v>
      </c>
      <c r="I1074" s="30" t="s">
        <v>16</v>
      </c>
      <c r="J1074" s="30" t="s">
        <v>111</v>
      </c>
      <c r="K1074" s="30" t="s">
        <v>49</v>
      </c>
      <c r="L1074" s="30" t="s">
        <v>1610</v>
      </c>
      <c r="M1074" s="30">
        <v>0.59</v>
      </c>
      <c r="N1074" s="30" t="s">
        <v>8</v>
      </c>
      <c r="O1074" s="30" t="s">
        <v>35</v>
      </c>
      <c r="P1074" s="30" t="s">
        <v>466</v>
      </c>
      <c r="Q1074" s="30" t="s">
        <v>1474</v>
      </c>
      <c r="R1074" s="30">
        <v>83843</v>
      </c>
      <c r="S1074" s="32">
        <v>42101</v>
      </c>
      <c r="T1074" s="32">
        <v>42103</v>
      </c>
      <c r="U1074" s="53">
        <v>-88.624799999999993</v>
      </c>
      <c r="V1074" s="30">
        <v>5</v>
      </c>
      <c r="W1074" s="30">
        <v>272.86</v>
      </c>
      <c r="X1074" s="30">
        <v>90653</v>
      </c>
      <c r="Y1074" s="30" t="s">
        <v>3217</v>
      </c>
      <c r="Z1074" s="30">
        <v>193.82904345101511</v>
      </c>
    </row>
    <row r="1075" spans="1:26" x14ac:dyDescent="0.2">
      <c r="A1075" s="30">
        <v>1957</v>
      </c>
      <c r="B1075" s="30" t="s">
        <v>2024</v>
      </c>
      <c r="C1075" s="30" t="s">
        <v>13</v>
      </c>
      <c r="D1075" s="30">
        <v>0.09</v>
      </c>
      <c r="E1075" s="30">
        <v>77.510000000000005</v>
      </c>
      <c r="F1075" s="30">
        <v>4</v>
      </c>
      <c r="G1075" s="30" t="s">
        <v>14</v>
      </c>
      <c r="H1075" s="30" t="s">
        <v>15</v>
      </c>
      <c r="I1075" s="30" t="s">
        <v>16</v>
      </c>
      <c r="J1075" s="30" t="s">
        <v>17</v>
      </c>
      <c r="K1075" s="30" t="s">
        <v>49</v>
      </c>
      <c r="L1075" s="30" t="s">
        <v>2025</v>
      </c>
      <c r="M1075" s="30">
        <v>0.76</v>
      </c>
      <c r="N1075" s="30" t="s">
        <v>8</v>
      </c>
      <c r="O1075" s="30" t="s">
        <v>28</v>
      </c>
      <c r="P1075" s="30" t="s">
        <v>56</v>
      </c>
      <c r="Q1075" s="30" t="s">
        <v>1000</v>
      </c>
      <c r="R1075" s="30">
        <v>63130</v>
      </c>
      <c r="S1075" s="32">
        <v>42101</v>
      </c>
      <c r="T1075" s="32">
        <v>42103</v>
      </c>
      <c r="U1075" s="53">
        <v>-387.1044</v>
      </c>
      <c r="V1075" s="30">
        <v>1</v>
      </c>
      <c r="W1075" s="30">
        <v>77.47</v>
      </c>
      <c r="X1075" s="30">
        <v>89818</v>
      </c>
      <c r="Y1075" s="30" t="s">
        <v>3216</v>
      </c>
      <c r="Z1075" s="30">
        <v>134.77521909399482</v>
      </c>
    </row>
    <row r="1076" spans="1:26" x14ac:dyDescent="0.2">
      <c r="A1076" s="30">
        <v>268</v>
      </c>
      <c r="B1076" s="30" t="s">
        <v>2026</v>
      </c>
      <c r="C1076" s="30" t="s">
        <v>23</v>
      </c>
      <c r="D1076" s="30">
        <v>0.02</v>
      </c>
      <c r="E1076" s="30">
        <v>5.58</v>
      </c>
      <c r="F1076" s="30">
        <v>5.3</v>
      </c>
      <c r="G1076" s="30" t="s">
        <v>14</v>
      </c>
      <c r="H1076" s="30" t="s">
        <v>47</v>
      </c>
      <c r="I1076" s="30" t="s">
        <v>24</v>
      </c>
      <c r="J1076" s="30" t="s">
        <v>321</v>
      </c>
      <c r="K1076" s="30" t="s">
        <v>49</v>
      </c>
      <c r="L1076" s="30" t="s">
        <v>322</v>
      </c>
      <c r="M1076" s="30">
        <v>0.35</v>
      </c>
      <c r="N1076" s="30" t="s">
        <v>8</v>
      </c>
      <c r="O1076" s="30" t="s">
        <v>35</v>
      </c>
      <c r="P1076" s="30" t="s">
        <v>564</v>
      </c>
      <c r="Q1076" s="30" t="s">
        <v>2027</v>
      </c>
      <c r="R1076" s="30">
        <v>86001</v>
      </c>
      <c r="S1076" s="32">
        <v>42101</v>
      </c>
      <c r="T1076" s="32">
        <v>42106</v>
      </c>
      <c r="U1076" s="53">
        <v>-22.48</v>
      </c>
      <c r="V1076" s="30">
        <v>3</v>
      </c>
      <c r="W1076" s="30">
        <v>18.670000000000002</v>
      </c>
      <c r="X1076" s="30">
        <v>88941</v>
      </c>
      <c r="Y1076" s="30" t="s">
        <v>3217</v>
      </c>
      <c r="Z1076" s="30">
        <v>165.82679401145845</v>
      </c>
    </row>
    <row r="1077" spans="1:26" x14ac:dyDescent="0.2">
      <c r="A1077" s="30">
        <v>268</v>
      </c>
      <c r="B1077" s="30" t="s">
        <v>2026</v>
      </c>
      <c r="C1077" s="30" t="s">
        <v>23</v>
      </c>
      <c r="D1077" s="30">
        <v>0.03</v>
      </c>
      <c r="E1077" s="30">
        <v>40.89</v>
      </c>
      <c r="F1077" s="30">
        <v>18.98</v>
      </c>
      <c r="G1077" s="30" t="s">
        <v>14</v>
      </c>
      <c r="H1077" s="30" t="s">
        <v>47</v>
      </c>
      <c r="I1077" s="30" t="s">
        <v>4</v>
      </c>
      <c r="J1077" s="30" t="s">
        <v>102</v>
      </c>
      <c r="K1077" s="30" t="s">
        <v>49</v>
      </c>
      <c r="L1077" s="30" t="s">
        <v>2028</v>
      </c>
      <c r="M1077" s="30">
        <v>0.56999999999999995</v>
      </c>
      <c r="N1077" s="30" t="s">
        <v>8</v>
      </c>
      <c r="O1077" s="30" t="s">
        <v>35</v>
      </c>
      <c r="P1077" s="30" t="s">
        <v>564</v>
      </c>
      <c r="Q1077" s="30" t="s">
        <v>2027</v>
      </c>
      <c r="R1077" s="30">
        <v>86001</v>
      </c>
      <c r="S1077" s="32">
        <v>42101</v>
      </c>
      <c r="T1077" s="32">
        <v>42108</v>
      </c>
      <c r="U1077" s="53">
        <v>78.98</v>
      </c>
      <c r="V1077" s="30">
        <v>5</v>
      </c>
      <c r="W1077" s="30">
        <v>210.77</v>
      </c>
      <c r="X1077" s="30">
        <v>88941</v>
      </c>
      <c r="Y1077" s="30" t="s">
        <v>3217</v>
      </c>
      <c r="Z1077" s="30">
        <v>934.71517594778516</v>
      </c>
    </row>
    <row r="1078" spans="1:26" x14ac:dyDescent="0.2">
      <c r="A1078" s="30">
        <v>272</v>
      </c>
      <c r="B1078" s="30" t="s">
        <v>2029</v>
      </c>
      <c r="C1078" s="30" t="s">
        <v>23</v>
      </c>
      <c r="D1078" s="30">
        <v>0.02</v>
      </c>
      <c r="E1078" s="30">
        <v>5.58</v>
      </c>
      <c r="F1078" s="30">
        <v>5.3</v>
      </c>
      <c r="G1078" s="30" t="s">
        <v>14</v>
      </c>
      <c r="H1078" s="30" t="s">
        <v>47</v>
      </c>
      <c r="I1078" s="30" t="s">
        <v>24</v>
      </c>
      <c r="J1078" s="30" t="s">
        <v>321</v>
      </c>
      <c r="K1078" s="30" t="s">
        <v>49</v>
      </c>
      <c r="L1078" s="30" t="s">
        <v>322</v>
      </c>
      <c r="M1078" s="30">
        <v>0.35</v>
      </c>
      <c r="N1078" s="30" t="s">
        <v>8</v>
      </c>
      <c r="O1078" s="30" t="s">
        <v>9</v>
      </c>
      <c r="P1078" s="30" t="s">
        <v>73</v>
      </c>
      <c r="Q1078" s="30" t="s">
        <v>649</v>
      </c>
      <c r="R1078" s="30">
        <v>28204</v>
      </c>
      <c r="S1078" s="32">
        <v>42101</v>
      </c>
      <c r="T1078" s="32">
        <v>42106</v>
      </c>
      <c r="U1078" s="53">
        <v>-29.898399999999999</v>
      </c>
      <c r="V1078" s="30">
        <v>11</v>
      </c>
      <c r="W1078" s="30">
        <v>68.459999999999994</v>
      </c>
      <c r="X1078" s="30">
        <v>5509</v>
      </c>
      <c r="Y1078" s="30" t="s">
        <v>3215</v>
      </c>
      <c r="Z1078" s="30">
        <v>158.23016159253712</v>
      </c>
    </row>
    <row r="1079" spans="1:26" x14ac:dyDescent="0.2">
      <c r="A1079" s="30">
        <v>272</v>
      </c>
      <c r="B1079" s="30" t="s">
        <v>2029</v>
      </c>
      <c r="C1079" s="30" t="s">
        <v>23</v>
      </c>
      <c r="D1079" s="30">
        <v>0.03</v>
      </c>
      <c r="E1079" s="30">
        <v>40.89</v>
      </c>
      <c r="F1079" s="30">
        <v>18.98</v>
      </c>
      <c r="G1079" s="30" t="s">
        <v>14</v>
      </c>
      <c r="H1079" s="30" t="s">
        <v>47</v>
      </c>
      <c r="I1079" s="30" t="s">
        <v>4</v>
      </c>
      <c r="J1079" s="30" t="s">
        <v>102</v>
      </c>
      <c r="K1079" s="30" t="s">
        <v>49</v>
      </c>
      <c r="L1079" s="30" t="s">
        <v>2028</v>
      </c>
      <c r="M1079" s="30">
        <v>0.56999999999999995</v>
      </c>
      <c r="N1079" s="30" t="s">
        <v>8</v>
      </c>
      <c r="O1079" s="30" t="s">
        <v>9</v>
      </c>
      <c r="P1079" s="30" t="s">
        <v>73</v>
      </c>
      <c r="Q1079" s="30" t="s">
        <v>649</v>
      </c>
      <c r="R1079" s="30">
        <v>28204</v>
      </c>
      <c r="S1079" s="32">
        <v>42101</v>
      </c>
      <c r="T1079" s="32">
        <v>42108</v>
      </c>
      <c r="U1079" s="53">
        <v>52.916600000000003</v>
      </c>
      <c r="V1079" s="30">
        <v>21</v>
      </c>
      <c r="W1079" s="30">
        <v>885.23</v>
      </c>
      <c r="X1079" s="30">
        <v>5509</v>
      </c>
      <c r="Y1079" s="30" t="s">
        <v>3215</v>
      </c>
      <c r="Z1079" s="30">
        <v>908.02558393504466</v>
      </c>
    </row>
    <row r="1080" spans="1:26" x14ac:dyDescent="0.2">
      <c r="A1080" s="30">
        <v>696</v>
      </c>
      <c r="B1080" s="30" t="s">
        <v>1859</v>
      </c>
      <c r="C1080" s="30" t="s">
        <v>23</v>
      </c>
      <c r="D1080" s="30">
        <v>0.1</v>
      </c>
      <c r="E1080" s="30">
        <v>40.479999999999997</v>
      </c>
      <c r="F1080" s="30">
        <v>19.989999999999998</v>
      </c>
      <c r="G1080" s="30" t="s">
        <v>14</v>
      </c>
      <c r="H1080" s="30" t="s">
        <v>70</v>
      </c>
      <c r="I1080" s="30" t="s">
        <v>16</v>
      </c>
      <c r="J1080" s="30" t="s">
        <v>17</v>
      </c>
      <c r="K1080" s="30" t="s">
        <v>49</v>
      </c>
      <c r="L1080" s="30" t="s">
        <v>2030</v>
      </c>
      <c r="M1080" s="30">
        <v>0.77</v>
      </c>
      <c r="N1080" s="30" t="s">
        <v>8</v>
      </c>
      <c r="O1080" s="30" t="s">
        <v>28</v>
      </c>
      <c r="P1080" s="30" t="s">
        <v>29</v>
      </c>
      <c r="Q1080" s="30" t="s">
        <v>1860</v>
      </c>
      <c r="R1080" s="30">
        <v>46307</v>
      </c>
      <c r="S1080" s="32">
        <v>42101</v>
      </c>
      <c r="T1080" s="32">
        <v>42103</v>
      </c>
      <c r="U1080" s="53">
        <v>-580.32000000000005</v>
      </c>
      <c r="V1080" s="30">
        <v>9</v>
      </c>
      <c r="W1080" s="30">
        <v>355.84</v>
      </c>
      <c r="X1080" s="30">
        <v>89848</v>
      </c>
      <c r="Y1080" s="30" t="s">
        <v>3216</v>
      </c>
      <c r="Z1080" s="30">
        <v>375.74508596915098</v>
      </c>
    </row>
    <row r="1081" spans="1:26" x14ac:dyDescent="0.2">
      <c r="A1081" s="30">
        <v>698</v>
      </c>
      <c r="B1081" s="30" t="s">
        <v>1019</v>
      </c>
      <c r="C1081" s="30" t="s">
        <v>23</v>
      </c>
      <c r="D1081" s="30">
        <v>0.1</v>
      </c>
      <c r="E1081" s="30">
        <v>40.479999999999997</v>
      </c>
      <c r="F1081" s="30">
        <v>19.989999999999998</v>
      </c>
      <c r="G1081" s="30" t="s">
        <v>14</v>
      </c>
      <c r="H1081" s="30" t="s">
        <v>70</v>
      </c>
      <c r="I1081" s="30" t="s">
        <v>16</v>
      </c>
      <c r="J1081" s="30" t="s">
        <v>17</v>
      </c>
      <c r="K1081" s="30" t="s">
        <v>49</v>
      </c>
      <c r="L1081" s="30" t="s">
        <v>2030</v>
      </c>
      <c r="M1081" s="30">
        <v>0.77</v>
      </c>
      <c r="N1081" s="30" t="s">
        <v>8</v>
      </c>
      <c r="O1081" s="30" t="s">
        <v>35</v>
      </c>
      <c r="P1081" s="30" t="s">
        <v>42</v>
      </c>
      <c r="Q1081" s="30" t="s">
        <v>118</v>
      </c>
      <c r="R1081" s="30">
        <v>98105</v>
      </c>
      <c r="S1081" s="32">
        <v>42101</v>
      </c>
      <c r="T1081" s="32">
        <v>42103</v>
      </c>
      <c r="U1081" s="53">
        <v>-580.32000000000005</v>
      </c>
      <c r="V1081" s="30">
        <v>36</v>
      </c>
      <c r="W1081" s="30">
        <v>1423.35</v>
      </c>
      <c r="X1081" s="30">
        <v>8994</v>
      </c>
      <c r="Y1081" s="30" t="s">
        <v>3217</v>
      </c>
      <c r="Z1081" s="30">
        <v>375.74508596915098</v>
      </c>
    </row>
    <row r="1082" spans="1:26" x14ac:dyDescent="0.2">
      <c r="A1082" s="30">
        <v>683</v>
      </c>
      <c r="B1082" s="30" t="s">
        <v>2031</v>
      </c>
      <c r="C1082" s="30" t="s">
        <v>92</v>
      </c>
      <c r="D1082" s="30">
        <v>0.06</v>
      </c>
      <c r="E1082" s="30">
        <v>17.670000000000002</v>
      </c>
      <c r="F1082" s="30">
        <v>8.99</v>
      </c>
      <c r="G1082" s="30" t="s">
        <v>63</v>
      </c>
      <c r="H1082" s="30" t="s">
        <v>3</v>
      </c>
      <c r="I1082" s="30" t="s">
        <v>4</v>
      </c>
      <c r="J1082" s="30" t="s">
        <v>102</v>
      </c>
      <c r="K1082" s="30" t="s">
        <v>18</v>
      </c>
      <c r="L1082" s="30" t="s">
        <v>2032</v>
      </c>
      <c r="M1082" s="30">
        <v>0.47</v>
      </c>
      <c r="N1082" s="30" t="s">
        <v>8</v>
      </c>
      <c r="O1082" s="30" t="s">
        <v>28</v>
      </c>
      <c r="P1082" s="30" t="s">
        <v>109</v>
      </c>
      <c r="Q1082" s="30" t="s">
        <v>1565</v>
      </c>
      <c r="R1082" s="30">
        <v>68046</v>
      </c>
      <c r="S1082" s="32">
        <v>42101</v>
      </c>
      <c r="T1082" s="32">
        <v>42102</v>
      </c>
      <c r="U1082" s="53">
        <v>38.06</v>
      </c>
      <c r="V1082" s="30">
        <v>4</v>
      </c>
      <c r="W1082" s="30">
        <v>69.959999999999994</v>
      </c>
      <c r="X1082" s="30">
        <v>87765</v>
      </c>
      <c r="Y1082" s="30" t="s">
        <v>3216</v>
      </c>
      <c r="Z1082" s="30">
        <v>252.30229017511732</v>
      </c>
    </row>
    <row r="1083" spans="1:26" x14ac:dyDescent="0.2">
      <c r="A1083" s="30">
        <v>1410</v>
      </c>
      <c r="B1083" s="30" t="s">
        <v>2033</v>
      </c>
      <c r="C1083" s="30" t="s">
        <v>92</v>
      </c>
      <c r="D1083" s="30">
        <v>0</v>
      </c>
      <c r="E1083" s="30">
        <v>65.989999999999995</v>
      </c>
      <c r="F1083" s="30">
        <v>5.26</v>
      </c>
      <c r="G1083" s="30" t="s">
        <v>14</v>
      </c>
      <c r="H1083" s="30" t="s">
        <v>70</v>
      </c>
      <c r="I1083" s="30" t="s">
        <v>16</v>
      </c>
      <c r="J1083" s="30" t="s">
        <v>111</v>
      </c>
      <c r="K1083" s="30" t="s">
        <v>49</v>
      </c>
      <c r="L1083" s="30" t="s">
        <v>2034</v>
      </c>
      <c r="M1083" s="30">
        <v>0.59</v>
      </c>
      <c r="N1083" s="30" t="s">
        <v>8</v>
      </c>
      <c r="O1083" s="30" t="s">
        <v>35</v>
      </c>
      <c r="P1083" s="30" t="s">
        <v>66</v>
      </c>
      <c r="Q1083" s="30" t="s">
        <v>2035</v>
      </c>
      <c r="R1083" s="30">
        <v>92553</v>
      </c>
      <c r="S1083" s="32">
        <v>42101</v>
      </c>
      <c r="T1083" s="32">
        <v>42102</v>
      </c>
      <c r="U1083" s="53">
        <v>369.99869999999999</v>
      </c>
      <c r="V1083" s="30">
        <v>9</v>
      </c>
      <c r="W1083" s="30">
        <v>536.23</v>
      </c>
      <c r="X1083" s="30">
        <v>87086</v>
      </c>
      <c r="Y1083" s="30" t="s">
        <v>3217</v>
      </c>
      <c r="Z1083" s="30">
        <v>871.1612250966316</v>
      </c>
    </row>
    <row r="1084" spans="1:26" x14ac:dyDescent="0.2">
      <c r="A1084" s="30">
        <v>1413</v>
      </c>
      <c r="B1084" s="30" t="s">
        <v>914</v>
      </c>
      <c r="C1084" s="30" t="s">
        <v>92</v>
      </c>
      <c r="D1084" s="30">
        <v>0</v>
      </c>
      <c r="E1084" s="30">
        <v>65.989999999999995</v>
      </c>
      <c r="F1084" s="30">
        <v>5.26</v>
      </c>
      <c r="G1084" s="30" t="s">
        <v>14</v>
      </c>
      <c r="H1084" s="30" t="s">
        <v>70</v>
      </c>
      <c r="I1084" s="30" t="s">
        <v>16</v>
      </c>
      <c r="J1084" s="30" t="s">
        <v>111</v>
      </c>
      <c r="K1084" s="30" t="s">
        <v>49</v>
      </c>
      <c r="L1084" s="30" t="s">
        <v>2034</v>
      </c>
      <c r="M1084" s="30">
        <v>0.59</v>
      </c>
      <c r="N1084" s="30" t="s">
        <v>8</v>
      </c>
      <c r="O1084" s="30" t="s">
        <v>87</v>
      </c>
      <c r="P1084" s="30" t="s">
        <v>379</v>
      </c>
      <c r="Q1084" s="30" t="s">
        <v>764</v>
      </c>
      <c r="R1084" s="30">
        <v>2113</v>
      </c>
      <c r="S1084" s="32">
        <v>42101</v>
      </c>
      <c r="T1084" s="32">
        <v>42102</v>
      </c>
      <c r="U1084" s="53">
        <v>542.25</v>
      </c>
      <c r="V1084" s="30">
        <v>36</v>
      </c>
      <c r="W1084" s="30">
        <v>2144.92</v>
      </c>
      <c r="X1084" s="30">
        <v>10277</v>
      </c>
      <c r="Y1084" s="30" t="s">
        <v>3218</v>
      </c>
      <c r="Z1084" s="30">
        <v>1047.5509870104329</v>
      </c>
    </row>
    <row r="1085" spans="1:26" x14ac:dyDescent="0.2">
      <c r="A1085" s="30">
        <v>2196</v>
      </c>
      <c r="B1085" s="30" t="s">
        <v>2036</v>
      </c>
      <c r="C1085" s="30" t="s">
        <v>92</v>
      </c>
      <c r="D1085" s="30">
        <v>0.03</v>
      </c>
      <c r="E1085" s="30">
        <v>27.48</v>
      </c>
      <c r="F1085" s="30">
        <v>4</v>
      </c>
      <c r="G1085" s="30" t="s">
        <v>14</v>
      </c>
      <c r="H1085" s="30" t="s">
        <v>3</v>
      </c>
      <c r="I1085" s="30" t="s">
        <v>16</v>
      </c>
      <c r="J1085" s="30" t="s">
        <v>17</v>
      </c>
      <c r="K1085" s="30" t="s">
        <v>49</v>
      </c>
      <c r="L1085" s="30" t="s">
        <v>2037</v>
      </c>
      <c r="M1085" s="30">
        <v>0.75</v>
      </c>
      <c r="N1085" s="30" t="s">
        <v>8</v>
      </c>
      <c r="O1085" s="30" t="s">
        <v>87</v>
      </c>
      <c r="P1085" s="30" t="s">
        <v>88</v>
      </c>
      <c r="Q1085" s="30" t="s">
        <v>2038</v>
      </c>
      <c r="R1085" s="30">
        <v>14701</v>
      </c>
      <c r="S1085" s="32">
        <v>42101</v>
      </c>
      <c r="T1085" s="32">
        <v>42102</v>
      </c>
      <c r="U1085" s="53">
        <v>-88.840800000000002</v>
      </c>
      <c r="V1085" s="30">
        <v>11</v>
      </c>
      <c r="W1085" s="30">
        <v>294.97000000000003</v>
      </c>
      <c r="X1085" s="30">
        <v>89175</v>
      </c>
      <c r="Y1085" s="30" t="s">
        <v>3218</v>
      </c>
      <c r="Z1085" s="30">
        <v>349.9412624582954</v>
      </c>
    </row>
    <row r="1086" spans="1:26" x14ac:dyDescent="0.2">
      <c r="A1086" s="30">
        <v>2196</v>
      </c>
      <c r="B1086" s="30" t="s">
        <v>2036</v>
      </c>
      <c r="C1086" s="30" t="s">
        <v>92</v>
      </c>
      <c r="D1086" s="30">
        <v>0.1</v>
      </c>
      <c r="E1086" s="30">
        <v>179.99</v>
      </c>
      <c r="F1086" s="30">
        <v>19.989999999999998</v>
      </c>
      <c r="G1086" s="30" t="s">
        <v>14</v>
      </c>
      <c r="H1086" s="30" t="s">
        <v>3</v>
      </c>
      <c r="I1086" s="30" t="s">
        <v>16</v>
      </c>
      <c r="J1086" s="30" t="s">
        <v>17</v>
      </c>
      <c r="K1086" s="30" t="s">
        <v>49</v>
      </c>
      <c r="L1086" s="30" t="s">
        <v>691</v>
      </c>
      <c r="M1086" s="30">
        <v>0.48</v>
      </c>
      <c r="N1086" s="30" t="s">
        <v>8</v>
      </c>
      <c r="O1086" s="30" t="s">
        <v>87</v>
      </c>
      <c r="P1086" s="30" t="s">
        <v>88</v>
      </c>
      <c r="Q1086" s="30" t="s">
        <v>2038</v>
      </c>
      <c r="R1086" s="30">
        <v>14701</v>
      </c>
      <c r="S1086" s="32">
        <v>42101</v>
      </c>
      <c r="T1086" s="32">
        <v>42102</v>
      </c>
      <c r="U1086" s="53">
        <v>1208.9903999999999</v>
      </c>
      <c r="V1086" s="30">
        <v>14</v>
      </c>
      <c r="W1086" s="30">
        <v>2458.0500000000002</v>
      </c>
      <c r="X1086" s="30">
        <v>89175</v>
      </c>
      <c r="Y1086" s="30" t="s">
        <v>3218</v>
      </c>
      <c r="Z1086" s="30">
        <v>2328.0691661267233</v>
      </c>
    </row>
    <row r="1087" spans="1:26" x14ac:dyDescent="0.2">
      <c r="A1087" s="30">
        <v>2196</v>
      </c>
      <c r="B1087" s="30" t="s">
        <v>2036</v>
      </c>
      <c r="C1087" s="30" t="s">
        <v>92</v>
      </c>
      <c r="D1087" s="30">
        <v>0.1</v>
      </c>
      <c r="E1087" s="30">
        <v>140.85</v>
      </c>
      <c r="F1087" s="30">
        <v>19.989999999999998</v>
      </c>
      <c r="G1087" s="30" t="s">
        <v>14</v>
      </c>
      <c r="H1087" s="30" t="s">
        <v>3</v>
      </c>
      <c r="I1087" s="30" t="s">
        <v>24</v>
      </c>
      <c r="J1087" s="30" t="s">
        <v>54</v>
      </c>
      <c r="K1087" s="30" t="s">
        <v>49</v>
      </c>
      <c r="L1087" s="30" t="s">
        <v>2039</v>
      </c>
      <c r="M1087" s="30">
        <v>0.73</v>
      </c>
      <c r="N1087" s="30" t="s">
        <v>8</v>
      </c>
      <c r="O1087" s="30" t="s">
        <v>87</v>
      </c>
      <c r="P1087" s="30" t="s">
        <v>88</v>
      </c>
      <c r="Q1087" s="30" t="s">
        <v>2038</v>
      </c>
      <c r="R1087" s="30">
        <v>14701</v>
      </c>
      <c r="S1087" s="32">
        <v>42101</v>
      </c>
      <c r="T1087" s="32">
        <v>42103</v>
      </c>
      <c r="U1087" s="53">
        <v>9.9911999999999992</v>
      </c>
      <c r="V1087" s="30">
        <v>19</v>
      </c>
      <c r="W1087" s="30">
        <v>2465.75</v>
      </c>
      <c r="X1087" s="30">
        <v>89175</v>
      </c>
      <c r="Y1087" s="30" t="s">
        <v>3218</v>
      </c>
      <c r="Z1087" s="30">
        <v>1185.4266173160543</v>
      </c>
    </row>
    <row r="1088" spans="1:26" x14ac:dyDescent="0.2">
      <c r="A1088" s="30">
        <v>2073</v>
      </c>
      <c r="B1088" s="30" t="s">
        <v>2040</v>
      </c>
      <c r="C1088" s="30" t="s">
        <v>46</v>
      </c>
      <c r="D1088" s="30">
        <v>0.05</v>
      </c>
      <c r="E1088" s="30">
        <v>291.73</v>
      </c>
      <c r="F1088" s="30">
        <v>48.8</v>
      </c>
      <c r="G1088" s="30" t="s">
        <v>2</v>
      </c>
      <c r="H1088" s="30" t="s">
        <v>15</v>
      </c>
      <c r="I1088" s="30" t="s">
        <v>4</v>
      </c>
      <c r="J1088" s="30" t="s">
        <v>85</v>
      </c>
      <c r="K1088" s="30" t="s">
        <v>33</v>
      </c>
      <c r="L1088" s="30" t="s">
        <v>86</v>
      </c>
      <c r="M1088" s="30">
        <v>0.56000000000000005</v>
      </c>
      <c r="N1088" s="30" t="s">
        <v>8</v>
      </c>
      <c r="O1088" s="30" t="s">
        <v>28</v>
      </c>
      <c r="P1088" s="30" t="s">
        <v>265</v>
      </c>
      <c r="Q1088" s="30" t="s">
        <v>2041</v>
      </c>
      <c r="R1088" s="30">
        <v>48135</v>
      </c>
      <c r="S1088" s="32">
        <v>42101</v>
      </c>
      <c r="T1088" s="32">
        <v>42103</v>
      </c>
      <c r="U1088" s="53">
        <v>550.38080000000002</v>
      </c>
      <c r="V1088" s="30">
        <v>6</v>
      </c>
      <c r="W1088" s="30">
        <v>1818.41</v>
      </c>
      <c r="X1088" s="30">
        <v>88557</v>
      </c>
      <c r="Y1088" s="30" t="s">
        <v>3216</v>
      </c>
      <c r="Z1088" s="30">
        <v>3264.3625587526803</v>
      </c>
    </row>
    <row r="1089" spans="1:26" x14ac:dyDescent="0.2">
      <c r="A1089" s="30">
        <v>2539</v>
      </c>
      <c r="B1089" s="30" t="s">
        <v>2042</v>
      </c>
      <c r="C1089" s="30" t="s">
        <v>46</v>
      </c>
      <c r="D1089" s="30">
        <v>0.08</v>
      </c>
      <c r="E1089" s="30">
        <v>12.53</v>
      </c>
      <c r="F1089" s="30">
        <v>0.5</v>
      </c>
      <c r="G1089" s="30" t="s">
        <v>14</v>
      </c>
      <c r="H1089" s="30" t="s">
        <v>47</v>
      </c>
      <c r="I1089" s="30" t="s">
        <v>24</v>
      </c>
      <c r="J1089" s="30" t="s">
        <v>128</v>
      </c>
      <c r="K1089" s="30" t="s">
        <v>49</v>
      </c>
      <c r="L1089" s="30" t="s">
        <v>2043</v>
      </c>
      <c r="M1089" s="30">
        <v>0.38</v>
      </c>
      <c r="N1089" s="30" t="s">
        <v>8</v>
      </c>
      <c r="O1089" s="30" t="s">
        <v>9</v>
      </c>
      <c r="P1089" s="30" t="s">
        <v>99</v>
      </c>
      <c r="Q1089" s="30" t="s">
        <v>2044</v>
      </c>
      <c r="R1089" s="30">
        <v>32789</v>
      </c>
      <c r="S1089" s="32">
        <v>42101</v>
      </c>
      <c r="T1089" s="32">
        <v>42102</v>
      </c>
      <c r="U1089" s="53">
        <v>215.71799999999999</v>
      </c>
      <c r="V1089" s="30">
        <v>5</v>
      </c>
      <c r="W1089" s="30">
        <v>61.1</v>
      </c>
      <c r="X1089" s="30">
        <v>91017</v>
      </c>
      <c r="Y1089" s="30" t="s">
        <v>3215</v>
      </c>
      <c r="Z1089" s="30">
        <v>405.40045604553995</v>
      </c>
    </row>
    <row r="1090" spans="1:26" x14ac:dyDescent="0.2">
      <c r="A1090" s="30">
        <v>2540</v>
      </c>
      <c r="B1090" s="30" t="s">
        <v>2045</v>
      </c>
      <c r="C1090" s="30" t="s">
        <v>46</v>
      </c>
      <c r="D1090" s="30">
        <v>0.02</v>
      </c>
      <c r="E1090" s="30">
        <v>178.47</v>
      </c>
      <c r="F1090" s="30">
        <v>19.989999999999998</v>
      </c>
      <c r="G1090" s="30" t="s">
        <v>14</v>
      </c>
      <c r="H1090" s="30" t="s">
        <v>47</v>
      </c>
      <c r="I1090" s="30" t="s">
        <v>24</v>
      </c>
      <c r="J1090" s="30" t="s">
        <v>54</v>
      </c>
      <c r="K1090" s="30" t="s">
        <v>49</v>
      </c>
      <c r="L1090" s="30" t="s">
        <v>987</v>
      </c>
      <c r="M1090" s="30">
        <v>0.55000000000000004</v>
      </c>
      <c r="N1090" s="30" t="s">
        <v>8</v>
      </c>
      <c r="O1090" s="30" t="s">
        <v>9</v>
      </c>
      <c r="P1090" s="30" t="s">
        <v>99</v>
      </c>
      <c r="Q1090" s="30" t="s">
        <v>2046</v>
      </c>
      <c r="R1090" s="30">
        <v>32708</v>
      </c>
      <c r="S1090" s="32">
        <v>42101</v>
      </c>
      <c r="T1090" s="32">
        <v>42102</v>
      </c>
      <c r="U1090" s="53">
        <v>106.98480000000001</v>
      </c>
      <c r="V1090" s="30">
        <v>1</v>
      </c>
      <c r="W1090" s="30">
        <v>193.81</v>
      </c>
      <c r="X1090" s="30">
        <v>91017</v>
      </c>
      <c r="Y1090" s="30" t="s">
        <v>3215</v>
      </c>
      <c r="Z1090" s="30">
        <v>1533.6164482470253</v>
      </c>
    </row>
    <row r="1091" spans="1:26" x14ac:dyDescent="0.2">
      <c r="A1091" s="30">
        <v>15</v>
      </c>
      <c r="B1091" s="30" t="s">
        <v>2047</v>
      </c>
      <c r="C1091" s="30" t="s">
        <v>1</v>
      </c>
      <c r="D1091" s="30">
        <v>0</v>
      </c>
      <c r="E1091" s="30">
        <v>4.42</v>
      </c>
      <c r="F1091" s="30">
        <v>4.99</v>
      </c>
      <c r="G1091" s="30" t="s">
        <v>14</v>
      </c>
      <c r="H1091" s="30" t="s">
        <v>3</v>
      </c>
      <c r="I1091" s="30" t="s">
        <v>24</v>
      </c>
      <c r="J1091" s="30" t="s">
        <v>321</v>
      </c>
      <c r="K1091" s="30" t="s">
        <v>49</v>
      </c>
      <c r="L1091" s="30" t="s">
        <v>2048</v>
      </c>
      <c r="M1091" s="30">
        <v>0.38</v>
      </c>
      <c r="N1091" s="30" t="s">
        <v>8</v>
      </c>
      <c r="O1091" s="30" t="s">
        <v>87</v>
      </c>
      <c r="P1091" s="30" t="s">
        <v>88</v>
      </c>
      <c r="Q1091" s="30" t="s">
        <v>2049</v>
      </c>
      <c r="R1091" s="30">
        <v>11787</v>
      </c>
      <c r="S1091" s="32">
        <v>42102</v>
      </c>
      <c r="T1091" s="32">
        <v>42103</v>
      </c>
      <c r="U1091" s="53">
        <v>-59.82</v>
      </c>
      <c r="V1091" s="30">
        <v>7</v>
      </c>
      <c r="W1091" s="30">
        <v>33.47</v>
      </c>
      <c r="X1091" s="30">
        <v>86837</v>
      </c>
      <c r="Y1091" s="30" t="s">
        <v>3218</v>
      </c>
      <c r="Z1091" s="30">
        <v>324.3064721368134</v>
      </c>
    </row>
    <row r="1092" spans="1:26" x14ac:dyDescent="0.2">
      <c r="A1092" s="30">
        <v>1935</v>
      </c>
      <c r="B1092" s="30" t="s">
        <v>2050</v>
      </c>
      <c r="C1092" s="30" t="s">
        <v>1</v>
      </c>
      <c r="D1092" s="30">
        <v>0.01</v>
      </c>
      <c r="E1092" s="30">
        <v>42.98</v>
      </c>
      <c r="F1092" s="30">
        <v>4.62</v>
      </c>
      <c r="G1092" s="30" t="s">
        <v>63</v>
      </c>
      <c r="H1092" s="30" t="s">
        <v>70</v>
      </c>
      <c r="I1092" s="30" t="s">
        <v>24</v>
      </c>
      <c r="J1092" s="30" t="s">
        <v>71</v>
      </c>
      <c r="K1092" s="30" t="s">
        <v>49</v>
      </c>
      <c r="L1092" s="30" t="s">
        <v>256</v>
      </c>
      <c r="M1092" s="30">
        <v>0.56000000000000005</v>
      </c>
      <c r="N1092" s="30" t="s">
        <v>8</v>
      </c>
      <c r="O1092" s="30" t="s">
        <v>28</v>
      </c>
      <c r="P1092" s="30" t="s">
        <v>163</v>
      </c>
      <c r="Q1092" s="30" t="s">
        <v>2051</v>
      </c>
      <c r="R1092" s="30">
        <v>75051</v>
      </c>
      <c r="S1092" s="32">
        <v>42102</v>
      </c>
      <c r="T1092" s="32">
        <v>42104</v>
      </c>
      <c r="U1092" s="53">
        <v>285.47370000000001</v>
      </c>
      <c r="V1092" s="30">
        <v>9</v>
      </c>
      <c r="W1092" s="30">
        <v>413.73</v>
      </c>
      <c r="X1092" s="30">
        <v>86686</v>
      </c>
      <c r="Y1092" s="30" t="s">
        <v>3216</v>
      </c>
      <c r="Z1092" s="30">
        <v>858.31021292407377</v>
      </c>
    </row>
    <row r="1093" spans="1:26" x14ac:dyDescent="0.2">
      <c r="A1093" s="30">
        <v>2655</v>
      </c>
      <c r="B1093" s="30" t="s">
        <v>2052</v>
      </c>
      <c r="C1093" s="30" t="s">
        <v>1</v>
      </c>
      <c r="D1093" s="30">
        <v>7.0000000000000007E-2</v>
      </c>
      <c r="E1093" s="30">
        <v>2.94</v>
      </c>
      <c r="F1093" s="30">
        <v>0.81</v>
      </c>
      <c r="G1093" s="30" t="s">
        <v>14</v>
      </c>
      <c r="H1093" s="30" t="s">
        <v>70</v>
      </c>
      <c r="I1093" s="30" t="s">
        <v>24</v>
      </c>
      <c r="J1093" s="30" t="s">
        <v>25</v>
      </c>
      <c r="K1093" s="30" t="s">
        <v>26</v>
      </c>
      <c r="L1093" s="30" t="s">
        <v>2053</v>
      </c>
      <c r="M1093" s="30">
        <v>0.4</v>
      </c>
      <c r="N1093" s="30" t="s">
        <v>8</v>
      </c>
      <c r="O1093" s="30" t="s">
        <v>9</v>
      </c>
      <c r="P1093" s="30" t="s">
        <v>51</v>
      </c>
      <c r="Q1093" s="30" t="s">
        <v>337</v>
      </c>
      <c r="R1093" s="30">
        <v>30318</v>
      </c>
      <c r="S1093" s="32">
        <v>42102</v>
      </c>
      <c r="T1093" s="32">
        <v>42103</v>
      </c>
      <c r="U1093" s="53">
        <v>-93.927400000000006</v>
      </c>
      <c r="V1093" s="30">
        <v>10</v>
      </c>
      <c r="W1093" s="30">
        <v>29.88</v>
      </c>
      <c r="X1093" s="30">
        <v>86064</v>
      </c>
      <c r="Y1093" s="30" t="s">
        <v>3215</v>
      </c>
      <c r="Z1093" s="30">
        <v>148.61160475028876</v>
      </c>
    </row>
    <row r="1094" spans="1:26" x14ac:dyDescent="0.2">
      <c r="A1094" s="30">
        <v>3098</v>
      </c>
      <c r="B1094" s="30" t="s">
        <v>1396</v>
      </c>
      <c r="C1094" s="30" t="s">
        <v>1</v>
      </c>
      <c r="D1094" s="30">
        <v>0.05</v>
      </c>
      <c r="E1094" s="30">
        <v>35.44</v>
      </c>
      <c r="F1094" s="30">
        <v>5.09</v>
      </c>
      <c r="G1094" s="30" t="s">
        <v>14</v>
      </c>
      <c r="H1094" s="30" t="s">
        <v>15</v>
      </c>
      <c r="I1094" s="30" t="s">
        <v>24</v>
      </c>
      <c r="J1094" s="30" t="s">
        <v>64</v>
      </c>
      <c r="K1094" s="30" t="s">
        <v>49</v>
      </c>
      <c r="L1094" s="30" t="s">
        <v>2054</v>
      </c>
      <c r="M1094" s="30">
        <v>0.38</v>
      </c>
      <c r="N1094" s="30" t="s">
        <v>8</v>
      </c>
      <c r="O1094" s="30" t="s">
        <v>87</v>
      </c>
      <c r="P1094" s="30" t="s">
        <v>88</v>
      </c>
      <c r="Q1094" s="30" t="s">
        <v>1397</v>
      </c>
      <c r="R1094" s="30">
        <v>11967</v>
      </c>
      <c r="S1094" s="32">
        <v>42102</v>
      </c>
      <c r="T1094" s="32">
        <v>42103</v>
      </c>
      <c r="U1094" s="53">
        <v>240.17519999999999</v>
      </c>
      <c r="V1094" s="30">
        <v>10</v>
      </c>
      <c r="W1094" s="30">
        <v>348.08</v>
      </c>
      <c r="X1094" s="30">
        <v>89314</v>
      </c>
      <c r="Y1094" s="30" t="s">
        <v>3218</v>
      </c>
      <c r="Z1094" s="30">
        <v>678.52322524240697</v>
      </c>
    </row>
    <row r="1095" spans="1:26" x14ac:dyDescent="0.2">
      <c r="A1095" s="30">
        <v>1614</v>
      </c>
      <c r="B1095" s="30" t="s">
        <v>2055</v>
      </c>
      <c r="C1095" s="30" t="s">
        <v>23</v>
      </c>
      <c r="D1095" s="30">
        <v>0.06</v>
      </c>
      <c r="E1095" s="30">
        <v>40.97</v>
      </c>
      <c r="F1095" s="30">
        <v>1.99</v>
      </c>
      <c r="G1095" s="30" t="s">
        <v>14</v>
      </c>
      <c r="H1095" s="30" t="s">
        <v>15</v>
      </c>
      <c r="I1095" s="30" t="s">
        <v>16</v>
      </c>
      <c r="J1095" s="30" t="s">
        <v>17</v>
      </c>
      <c r="K1095" s="30" t="s">
        <v>18</v>
      </c>
      <c r="L1095" s="30" t="s">
        <v>2056</v>
      </c>
      <c r="M1095" s="30">
        <v>0.42</v>
      </c>
      <c r="N1095" s="30" t="s">
        <v>8</v>
      </c>
      <c r="O1095" s="30" t="s">
        <v>87</v>
      </c>
      <c r="P1095" s="30" t="s">
        <v>379</v>
      </c>
      <c r="Q1095" s="30" t="s">
        <v>2057</v>
      </c>
      <c r="R1095" s="30">
        <v>1748</v>
      </c>
      <c r="S1095" s="32">
        <v>42102</v>
      </c>
      <c r="T1095" s="32">
        <v>42106</v>
      </c>
      <c r="U1095" s="53">
        <v>341.19810000000001</v>
      </c>
      <c r="V1095" s="30">
        <v>12</v>
      </c>
      <c r="W1095" s="30">
        <v>494.49</v>
      </c>
      <c r="X1095" s="30">
        <v>87823</v>
      </c>
      <c r="Y1095" s="30" t="s">
        <v>3218</v>
      </c>
      <c r="Z1095" s="30">
        <v>530.01383184444478</v>
      </c>
    </row>
    <row r="1096" spans="1:26" x14ac:dyDescent="0.2">
      <c r="A1096" s="30">
        <v>1018</v>
      </c>
      <c r="B1096" s="30" t="s">
        <v>2058</v>
      </c>
      <c r="C1096" s="30" t="s">
        <v>92</v>
      </c>
      <c r="D1096" s="30">
        <v>0.05</v>
      </c>
      <c r="E1096" s="30">
        <v>35.89</v>
      </c>
      <c r="F1096" s="30">
        <v>14.72</v>
      </c>
      <c r="G1096" s="30" t="s">
        <v>14</v>
      </c>
      <c r="H1096" s="30" t="s">
        <v>47</v>
      </c>
      <c r="I1096" s="30" t="s">
        <v>24</v>
      </c>
      <c r="J1096" s="30" t="s">
        <v>321</v>
      </c>
      <c r="K1096" s="30" t="s">
        <v>49</v>
      </c>
      <c r="L1096" s="30" t="s">
        <v>2059</v>
      </c>
      <c r="M1096" s="30">
        <v>0.4</v>
      </c>
      <c r="N1096" s="30" t="s">
        <v>8</v>
      </c>
      <c r="O1096" s="30" t="s">
        <v>9</v>
      </c>
      <c r="P1096" s="30" t="s">
        <v>73</v>
      </c>
      <c r="Q1096" s="30" t="s">
        <v>2060</v>
      </c>
      <c r="R1096" s="30">
        <v>27511</v>
      </c>
      <c r="S1096" s="32">
        <v>42102</v>
      </c>
      <c r="T1096" s="32">
        <v>42103</v>
      </c>
      <c r="U1096" s="53">
        <v>22.866</v>
      </c>
      <c r="V1096" s="30">
        <v>19</v>
      </c>
      <c r="W1096" s="30">
        <v>680.39</v>
      </c>
      <c r="X1096" s="30">
        <v>88391</v>
      </c>
      <c r="Y1096" s="30" t="s">
        <v>3215</v>
      </c>
      <c r="Z1096" s="30">
        <v>522.32026761494421</v>
      </c>
    </row>
    <row r="1097" spans="1:26" x14ac:dyDescent="0.2">
      <c r="A1097" s="30">
        <v>1018</v>
      </c>
      <c r="B1097" s="30" t="s">
        <v>2058</v>
      </c>
      <c r="C1097" s="30" t="s">
        <v>92</v>
      </c>
      <c r="D1097" s="30">
        <v>0</v>
      </c>
      <c r="E1097" s="30">
        <v>11.48</v>
      </c>
      <c r="F1097" s="30">
        <v>5.43</v>
      </c>
      <c r="G1097" s="30" t="s">
        <v>14</v>
      </c>
      <c r="H1097" s="30" t="s">
        <v>47</v>
      </c>
      <c r="I1097" s="30" t="s">
        <v>24</v>
      </c>
      <c r="J1097" s="30" t="s">
        <v>64</v>
      </c>
      <c r="K1097" s="30" t="s">
        <v>49</v>
      </c>
      <c r="L1097" s="30" t="s">
        <v>2061</v>
      </c>
      <c r="M1097" s="30">
        <v>0.36</v>
      </c>
      <c r="N1097" s="30" t="s">
        <v>8</v>
      </c>
      <c r="O1097" s="30" t="s">
        <v>9</v>
      </c>
      <c r="P1097" s="30" t="s">
        <v>73</v>
      </c>
      <c r="Q1097" s="30" t="s">
        <v>2060</v>
      </c>
      <c r="R1097" s="30">
        <v>27511</v>
      </c>
      <c r="S1097" s="32">
        <v>42102</v>
      </c>
      <c r="T1097" s="32">
        <v>42102</v>
      </c>
      <c r="U1097" s="53">
        <v>115.72799999999999</v>
      </c>
      <c r="V1097" s="30">
        <v>6</v>
      </c>
      <c r="W1097" s="30">
        <v>75.52</v>
      </c>
      <c r="X1097" s="30">
        <v>88391</v>
      </c>
      <c r="Y1097" s="30" t="s">
        <v>3215</v>
      </c>
      <c r="Z1097" s="30">
        <v>283.95760289732203</v>
      </c>
    </row>
    <row r="1098" spans="1:26" x14ac:dyDescent="0.2">
      <c r="A1098" s="30">
        <v>2561</v>
      </c>
      <c r="B1098" s="30" t="s">
        <v>1774</v>
      </c>
      <c r="C1098" s="30" t="s">
        <v>46</v>
      </c>
      <c r="D1098" s="30">
        <v>7.0000000000000007E-2</v>
      </c>
      <c r="E1098" s="30">
        <v>3.98</v>
      </c>
      <c r="F1098" s="30">
        <v>5.26</v>
      </c>
      <c r="G1098" s="30" t="s">
        <v>14</v>
      </c>
      <c r="H1098" s="30" t="s">
        <v>15</v>
      </c>
      <c r="I1098" s="30" t="s">
        <v>24</v>
      </c>
      <c r="J1098" s="30" t="s">
        <v>48</v>
      </c>
      <c r="K1098" s="30" t="s">
        <v>49</v>
      </c>
      <c r="L1098" s="30" t="s">
        <v>1831</v>
      </c>
      <c r="M1098" s="30">
        <v>0.38</v>
      </c>
      <c r="N1098" s="30" t="s">
        <v>8</v>
      </c>
      <c r="O1098" s="30" t="s">
        <v>87</v>
      </c>
      <c r="P1098" s="30" t="s">
        <v>88</v>
      </c>
      <c r="Q1098" s="30" t="s">
        <v>1775</v>
      </c>
      <c r="R1098" s="30">
        <v>10562</v>
      </c>
      <c r="S1098" s="32">
        <v>42102</v>
      </c>
      <c r="T1098" s="32">
        <v>42104</v>
      </c>
      <c r="U1098" s="53">
        <v>-59.963760000000001</v>
      </c>
      <c r="V1098" s="30">
        <v>7</v>
      </c>
      <c r="W1098" s="30">
        <v>29.77</v>
      </c>
      <c r="X1098" s="30">
        <v>86466</v>
      </c>
      <c r="Y1098" s="30" t="s">
        <v>3218</v>
      </c>
      <c r="Z1098" s="30">
        <v>175.10340525548406</v>
      </c>
    </row>
    <row r="1099" spans="1:26" x14ac:dyDescent="0.2">
      <c r="A1099" s="30">
        <v>2561</v>
      </c>
      <c r="B1099" s="30" t="s">
        <v>1774</v>
      </c>
      <c r="C1099" s="30" t="s">
        <v>46</v>
      </c>
      <c r="D1099" s="30">
        <v>7.0000000000000007E-2</v>
      </c>
      <c r="E1099" s="30">
        <v>12.22</v>
      </c>
      <c r="F1099" s="30">
        <v>2.85</v>
      </c>
      <c r="G1099" s="30" t="s">
        <v>14</v>
      </c>
      <c r="H1099" s="30" t="s">
        <v>15</v>
      </c>
      <c r="I1099" s="30" t="s">
        <v>4</v>
      </c>
      <c r="J1099" s="30" t="s">
        <v>102</v>
      </c>
      <c r="K1099" s="30" t="s">
        <v>18</v>
      </c>
      <c r="L1099" s="30" t="s">
        <v>2062</v>
      </c>
      <c r="M1099" s="30">
        <v>0.55000000000000004</v>
      </c>
      <c r="N1099" s="30" t="s">
        <v>8</v>
      </c>
      <c r="O1099" s="30" t="s">
        <v>87</v>
      </c>
      <c r="P1099" s="30" t="s">
        <v>88</v>
      </c>
      <c r="Q1099" s="30" t="s">
        <v>1775</v>
      </c>
      <c r="R1099" s="30">
        <v>10562</v>
      </c>
      <c r="S1099" s="32">
        <v>42102</v>
      </c>
      <c r="T1099" s="32">
        <v>42102</v>
      </c>
      <c r="U1099" s="53">
        <v>89.4148</v>
      </c>
      <c r="V1099" s="30">
        <v>12</v>
      </c>
      <c r="W1099" s="30">
        <v>147.19</v>
      </c>
      <c r="X1099" s="30">
        <v>86466</v>
      </c>
      <c r="Y1099" s="30" t="s">
        <v>3218</v>
      </c>
      <c r="Z1099" s="30">
        <v>428.57869527085279</v>
      </c>
    </row>
    <row r="1100" spans="1:26" x14ac:dyDescent="0.2">
      <c r="A1100" s="30">
        <v>2563</v>
      </c>
      <c r="B1100" s="30" t="s">
        <v>2063</v>
      </c>
      <c r="C1100" s="30" t="s">
        <v>46</v>
      </c>
      <c r="D1100" s="30">
        <v>0.08</v>
      </c>
      <c r="E1100" s="30">
        <v>4.55</v>
      </c>
      <c r="F1100" s="30">
        <v>1.49</v>
      </c>
      <c r="G1100" s="30" t="s">
        <v>14</v>
      </c>
      <c r="H1100" s="30" t="s">
        <v>47</v>
      </c>
      <c r="I1100" s="30" t="s">
        <v>24</v>
      </c>
      <c r="J1100" s="30" t="s">
        <v>48</v>
      </c>
      <c r="K1100" s="30" t="s">
        <v>49</v>
      </c>
      <c r="L1100" s="30" t="s">
        <v>1479</v>
      </c>
      <c r="M1100" s="30">
        <v>0.35</v>
      </c>
      <c r="N1100" s="30" t="s">
        <v>8</v>
      </c>
      <c r="O1100" s="30" t="s">
        <v>28</v>
      </c>
      <c r="P1100" s="30" t="s">
        <v>60</v>
      </c>
      <c r="Q1100" s="30" t="s">
        <v>2064</v>
      </c>
      <c r="R1100" s="30">
        <v>55432</v>
      </c>
      <c r="S1100" s="32">
        <v>42102</v>
      </c>
      <c r="T1100" s="32">
        <v>42103</v>
      </c>
      <c r="U1100" s="53">
        <v>27.0273</v>
      </c>
      <c r="V1100" s="30">
        <v>9</v>
      </c>
      <c r="W1100" s="30">
        <v>39.17</v>
      </c>
      <c r="X1100" s="30">
        <v>91447</v>
      </c>
      <c r="Y1100" s="30" t="s">
        <v>3216</v>
      </c>
      <c r="Z1100" s="30">
        <v>189.60102009591824</v>
      </c>
    </row>
    <row r="1101" spans="1:26" x14ac:dyDescent="0.2">
      <c r="A1101" s="30">
        <v>2699</v>
      </c>
      <c r="B1101" s="30" t="s">
        <v>2065</v>
      </c>
      <c r="C1101" s="30" t="s">
        <v>46</v>
      </c>
      <c r="D1101" s="30">
        <v>0.04</v>
      </c>
      <c r="E1101" s="30">
        <v>70.98</v>
      </c>
      <c r="F1101" s="30">
        <v>26.74</v>
      </c>
      <c r="G1101" s="30" t="s">
        <v>2</v>
      </c>
      <c r="H1101" s="30" t="s">
        <v>70</v>
      </c>
      <c r="I1101" s="30" t="s">
        <v>4</v>
      </c>
      <c r="J1101" s="30" t="s">
        <v>93</v>
      </c>
      <c r="K1101" s="30" t="s">
        <v>6</v>
      </c>
      <c r="L1101" s="30" t="s">
        <v>2066</v>
      </c>
      <c r="M1101" s="30">
        <v>0.6</v>
      </c>
      <c r="N1101" s="30" t="s">
        <v>8</v>
      </c>
      <c r="O1101" s="30" t="s">
        <v>35</v>
      </c>
      <c r="P1101" s="30" t="s">
        <v>564</v>
      </c>
      <c r="Q1101" s="30" t="s">
        <v>2067</v>
      </c>
      <c r="R1101" s="30">
        <v>86442</v>
      </c>
      <c r="S1101" s="32">
        <v>42102</v>
      </c>
      <c r="T1101" s="32">
        <v>42104</v>
      </c>
      <c r="U1101" s="53">
        <v>-84.628799999999998</v>
      </c>
      <c r="V1101" s="30">
        <v>19</v>
      </c>
      <c r="W1101" s="30">
        <v>1345.33</v>
      </c>
      <c r="X1101" s="30">
        <v>87679</v>
      </c>
      <c r="Y1101" s="30" t="s">
        <v>3217</v>
      </c>
      <c r="Z1101" s="30">
        <v>1381.5154127027452</v>
      </c>
    </row>
    <row r="1102" spans="1:26" x14ac:dyDescent="0.2">
      <c r="A1102" s="30">
        <v>123</v>
      </c>
      <c r="B1102" s="30" t="s">
        <v>2068</v>
      </c>
      <c r="C1102" s="30" t="s">
        <v>1</v>
      </c>
      <c r="D1102" s="30">
        <v>0.06</v>
      </c>
      <c r="E1102" s="30">
        <v>8.57</v>
      </c>
      <c r="F1102" s="30">
        <v>6.14</v>
      </c>
      <c r="G1102" s="30" t="s">
        <v>14</v>
      </c>
      <c r="H1102" s="30" t="s">
        <v>47</v>
      </c>
      <c r="I1102" s="30" t="s">
        <v>24</v>
      </c>
      <c r="J1102" s="30" t="s">
        <v>544</v>
      </c>
      <c r="K1102" s="30" t="s">
        <v>18</v>
      </c>
      <c r="L1102" s="30" t="s">
        <v>2069</v>
      </c>
      <c r="M1102" s="30">
        <v>0.59</v>
      </c>
      <c r="N1102" s="30" t="s">
        <v>8</v>
      </c>
      <c r="O1102" s="30" t="s">
        <v>9</v>
      </c>
      <c r="P1102" s="30" t="s">
        <v>218</v>
      </c>
      <c r="Q1102" s="30" t="s">
        <v>2070</v>
      </c>
      <c r="R1102" s="30">
        <v>22102</v>
      </c>
      <c r="S1102" s="32">
        <v>42103</v>
      </c>
      <c r="T1102" s="32">
        <v>42104</v>
      </c>
      <c r="U1102" s="53">
        <v>105.678</v>
      </c>
      <c r="V1102" s="30">
        <v>11</v>
      </c>
      <c r="W1102" s="30">
        <v>94.97</v>
      </c>
      <c r="X1102" s="30">
        <v>90669</v>
      </c>
      <c r="Y1102" s="30" t="s">
        <v>3215</v>
      </c>
      <c r="Z1102" s="30">
        <v>712.9425968958933</v>
      </c>
    </row>
    <row r="1103" spans="1:26" x14ac:dyDescent="0.2">
      <c r="A1103" s="30">
        <v>1186</v>
      </c>
      <c r="B1103" s="30" t="s">
        <v>2071</v>
      </c>
      <c r="C1103" s="30" t="s">
        <v>1</v>
      </c>
      <c r="D1103" s="30">
        <v>7.0000000000000007E-2</v>
      </c>
      <c r="E1103" s="30">
        <v>400.97</v>
      </c>
      <c r="F1103" s="30">
        <v>48.26</v>
      </c>
      <c r="G1103" s="30" t="s">
        <v>2</v>
      </c>
      <c r="H1103" s="30" t="s">
        <v>15</v>
      </c>
      <c r="I1103" s="30" t="s">
        <v>16</v>
      </c>
      <c r="J1103" s="30" t="s">
        <v>32</v>
      </c>
      <c r="K1103" s="30" t="s">
        <v>6</v>
      </c>
      <c r="L1103" s="30" t="s">
        <v>1536</v>
      </c>
      <c r="M1103" s="30">
        <v>0.36</v>
      </c>
      <c r="N1103" s="30" t="s">
        <v>8</v>
      </c>
      <c r="O1103" s="30" t="s">
        <v>35</v>
      </c>
      <c r="P1103" s="30" t="s">
        <v>66</v>
      </c>
      <c r="Q1103" s="30" t="s">
        <v>2072</v>
      </c>
      <c r="R1103" s="30">
        <v>92646</v>
      </c>
      <c r="S1103" s="32">
        <v>42103</v>
      </c>
      <c r="T1103" s="32">
        <v>42104</v>
      </c>
      <c r="U1103" s="53">
        <v>2581.5590999999999</v>
      </c>
      <c r="V1103" s="30">
        <v>10</v>
      </c>
      <c r="W1103" s="30">
        <v>3741.39</v>
      </c>
      <c r="X1103" s="30">
        <v>85939</v>
      </c>
      <c r="Y1103" s="30" t="s">
        <v>3217</v>
      </c>
      <c r="Z1103" s="30">
        <v>5581.2127006135115</v>
      </c>
    </row>
    <row r="1104" spans="1:26" x14ac:dyDescent="0.2">
      <c r="A1104" s="30">
        <v>1233</v>
      </c>
      <c r="B1104" s="30" t="s">
        <v>2073</v>
      </c>
      <c r="C1104" s="30" t="s">
        <v>1</v>
      </c>
      <c r="D1104" s="30">
        <v>0.1</v>
      </c>
      <c r="E1104" s="30">
        <v>120.98</v>
      </c>
      <c r="F1104" s="30">
        <v>9.07</v>
      </c>
      <c r="G1104" s="30" t="s">
        <v>63</v>
      </c>
      <c r="H1104" s="30" t="s">
        <v>15</v>
      </c>
      <c r="I1104" s="30" t="s">
        <v>24</v>
      </c>
      <c r="J1104" s="30" t="s">
        <v>48</v>
      </c>
      <c r="K1104" s="30" t="s">
        <v>49</v>
      </c>
      <c r="L1104" s="30" t="s">
        <v>1399</v>
      </c>
      <c r="M1104" s="30">
        <v>0.35</v>
      </c>
      <c r="N1104" s="30" t="s">
        <v>8</v>
      </c>
      <c r="O1104" s="30" t="s">
        <v>28</v>
      </c>
      <c r="P1104" s="30" t="s">
        <v>163</v>
      </c>
      <c r="Q1104" s="30" t="s">
        <v>2074</v>
      </c>
      <c r="R1104" s="30">
        <v>75028</v>
      </c>
      <c r="S1104" s="32">
        <v>42103</v>
      </c>
      <c r="T1104" s="32">
        <v>42105</v>
      </c>
      <c r="U1104" s="53">
        <v>297.45715999999999</v>
      </c>
      <c r="V1104" s="30">
        <v>5</v>
      </c>
      <c r="W1104" s="30">
        <v>568.24</v>
      </c>
      <c r="X1104" s="30">
        <v>89375</v>
      </c>
      <c r="Y1104" s="30" t="s">
        <v>3216</v>
      </c>
      <c r="Z1104" s="30">
        <v>975.00451275503497</v>
      </c>
    </row>
    <row r="1105" spans="1:26" x14ac:dyDescent="0.2">
      <c r="A1105" s="30">
        <v>1233</v>
      </c>
      <c r="B1105" s="30" t="s">
        <v>2073</v>
      </c>
      <c r="C1105" s="30" t="s">
        <v>1</v>
      </c>
      <c r="D1105" s="30">
        <v>0.02</v>
      </c>
      <c r="E1105" s="30">
        <v>152.47999999999999</v>
      </c>
      <c r="F1105" s="30">
        <v>6.5</v>
      </c>
      <c r="G1105" s="30" t="s">
        <v>63</v>
      </c>
      <c r="H1105" s="30" t="s">
        <v>15</v>
      </c>
      <c r="I1105" s="30" t="s">
        <v>16</v>
      </c>
      <c r="J1105" s="30" t="s">
        <v>17</v>
      </c>
      <c r="K1105" s="30" t="s">
        <v>49</v>
      </c>
      <c r="L1105" s="30" t="s">
        <v>1769</v>
      </c>
      <c r="M1105" s="30">
        <v>0.74</v>
      </c>
      <c r="N1105" s="30" t="s">
        <v>8</v>
      </c>
      <c r="O1105" s="30" t="s">
        <v>28</v>
      </c>
      <c r="P1105" s="30" t="s">
        <v>163</v>
      </c>
      <c r="Q1105" s="30" t="s">
        <v>2074</v>
      </c>
      <c r="R1105" s="30">
        <v>75028</v>
      </c>
      <c r="S1105" s="32">
        <v>42103</v>
      </c>
      <c r="T1105" s="32">
        <v>42105</v>
      </c>
      <c r="U1105" s="53">
        <v>-564.60239999999999</v>
      </c>
      <c r="V1105" s="30">
        <v>1</v>
      </c>
      <c r="W1105" s="30">
        <v>162.91</v>
      </c>
      <c r="X1105" s="30">
        <v>89375</v>
      </c>
      <c r="Y1105" s="30" t="s">
        <v>3216</v>
      </c>
      <c r="Z1105" s="30">
        <v>496.92408324853801</v>
      </c>
    </row>
    <row r="1106" spans="1:26" x14ac:dyDescent="0.2">
      <c r="A1106" s="30">
        <v>1178</v>
      </c>
      <c r="B1106" s="30" t="s">
        <v>2075</v>
      </c>
      <c r="C1106" s="30" t="s">
        <v>13</v>
      </c>
      <c r="D1106" s="30">
        <v>0.03</v>
      </c>
      <c r="E1106" s="30">
        <v>4.4800000000000004</v>
      </c>
      <c r="F1106" s="30">
        <v>49</v>
      </c>
      <c r="G1106" s="30" t="s">
        <v>14</v>
      </c>
      <c r="H1106" s="30" t="s">
        <v>15</v>
      </c>
      <c r="I1106" s="30" t="s">
        <v>24</v>
      </c>
      <c r="J1106" s="30" t="s">
        <v>71</v>
      </c>
      <c r="K1106" s="30" t="s">
        <v>40</v>
      </c>
      <c r="L1106" s="30" t="s">
        <v>444</v>
      </c>
      <c r="M1106" s="30">
        <v>0.6</v>
      </c>
      <c r="N1106" s="30" t="s">
        <v>8</v>
      </c>
      <c r="O1106" s="30" t="s">
        <v>9</v>
      </c>
      <c r="P1106" s="30" t="s">
        <v>99</v>
      </c>
      <c r="Q1106" s="30" t="s">
        <v>2076</v>
      </c>
      <c r="R1106" s="30">
        <v>32701</v>
      </c>
      <c r="S1106" s="32">
        <v>42103</v>
      </c>
      <c r="T1106" s="32">
        <v>42105</v>
      </c>
      <c r="U1106" s="53">
        <v>64.266000000000005</v>
      </c>
      <c r="V1106" s="30">
        <v>2</v>
      </c>
      <c r="W1106" s="30">
        <v>21.46</v>
      </c>
      <c r="X1106" s="30">
        <v>89787</v>
      </c>
      <c r="Y1106" s="30" t="s">
        <v>3215</v>
      </c>
      <c r="Z1106" s="30">
        <v>1518.6057498428854</v>
      </c>
    </row>
    <row r="1107" spans="1:26" x14ac:dyDescent="0.2">
      <c r="A1107" s="30">
        <v>1178</v>
      </c>
      <c r="B1107" s="30" t="s">
        <v>2075</v>
      </c>
      <c r="C1107" s="30" t="s">
        <v>13</v>
      </c>
      <c r="D1107" s="30">
        <v>0.06</v>
      </c>
      <c r="E1107" s="30">
        <v>350.99</v>
      </c>
      <c r="F1107" s="30">
        <v>39</v>
      </c>
      <c r="G1107" s="30" t="s">
        <v>2</v>
      </c>
      <c r="H1107" s="30" t="s">
        <v>15</v>
      </c>
      <c r="I1107" s="30" t="s">
        <v>4</v>
      </c>
      <c r="J1107" s="30" t="s">
        <v>85</v>
      </c>
      <c r="K1107" s="30" t="s">
        <v>33</v>
      </c>
      <c r="L1107" s="30" t="s">
        <v>414</v>
      </c>
      <c r="M1107" s="30">
        <v>0.55000000000000004</v>
      </c>
      <c r="N1107" s="30" t="s">
        <v>8</v>
      </c>
      <c r="O1107" s="30" t="s">
        <v>9</v>
      </c>
      <c r="P1107" s="30" t="s">
        <v>99</v>
      </c>
      <c r="Q1107" s="30" t="s">
        <v>2076</v>
      </c>
      <c r="R1107" s="30">
        <v>32701</v>
      </c>
      <c r="S1107" s="32">
        <v>42103</v>
      </c>
      <c r="T1107" s="32">
        <v>42105</v>
      </c>
      <c r="U1107" s="53">
        <v>-302.61559999999997</v>
      </c>
      <c r="V1107" s="30">
        <v>10</v>
      </c>
      <c r="W1107" s="30">
        <v>3506.78</v>
      </c>
      <c r="X1107" s="30">
        <v>89787</v>
      </c>
      <c r="Y1107" s="30" t="s">
        <v>3215</v>
      </c>
      <c r="Z1107" s="30">
        <v>2087.2408073480692</v>
      </c>
    </row>
    <row r="1108" spans="1:26" x14ac:dyDescent="0.2">
      <c r="A1108" s="30">
        <v>1178</v>
      </c>
      <c r="B1108" s="30" t="s">
        <v>2075</v>
      </c>
      <c r="C1108" s="30" t="s">
        <v>13</v>
      </c>
      <c r="D1108" s="30">
        <v>0.09</v>
      </c>
      <c r="E1108" s="30">
        <v>40.98</v>
      </c>
      <c r="F1108" s="30">
        <v>6.5</v>
      </c>
      <c r="G1108" s="30" t="s">
        <v>63</v>
      </c>
      <c r="H1108" s="30" t="s">
        <v>15</v>
      </c>
      <c r="I1108" s="30" t="s">
        <v>16</v>
      </c>
      <c r="J1108" s="30" t="s">
        <v>17</v>
      </c>
      <c r="K1108" s="30" t="s">
        <v>49</v>
      </c>
      <c r="L1108" s="30" t="s">
        <v>422</v>
      </c>
      <c r="M1108" s="30">
        <v>0.74</v>
      </c>
      <c r="N1108" s="30" t="s">
        <v>8</v>
      </c>
      <c r="O1108" s="30" t="s">
        <v>9</v>
      </c>
      <c r="P1108" s="30" t="s">
        <v>99</v>
      </c>
      <c r="Q1108" s="30" t="s">
        <v>2076</v>
      </c>
      <c r="R1108" s="30">
        <v>32701</v>
      </c>
      <c r="S1108" s="32">
        <v>42103</v>
      </c>
      <c r="T1108" s="32">
        <v>42105</v>
      </c>
      <c r="U1108" s="53">
        <v>5.6916000000000002</v>
      </c>
      <c r="V1108" s="30">
        <v>7</v>
      </c>
      <c r="W1108" s="30">
        <v>267.69</v>
      </c>
      <c r="X1108" s="30">
        <v>89787</v>
      </c>
      <c r="Y1108" s="30" t="s">
        <v>3215</v>
      </c>
      <c r="Z1108" s="30">
        <v>392.81232173535187</v>
      </c>
    </row>
    <row r="1109" spans="1:26" x14ac:dyDescent="0.2">
      <c r="A1109" s="30">
        <v>1250</v>
      </c>
      <c r="B1109" s="30" t="s">
        <v>2077</v>
      </c>
      <c r="C1109" s="30" t="s">
        <v>13</v>
      </c>
      <c r="D1109" s="30">
        <v>0</v>
      </c>
      <c r="E1109" s="30">
        <v>3.89</v>
      </c>
      <c r="F1109" s="30">
        <v>7.01</v>
      </c>
      <c r="G1109" s="30" t="s">
        <v>14</v>
      </c>
      <c r="H1109" s="30" t="s">
        <v>70</v>
      </c>
      <c r="I1109" s="30" t="s">
        <v>24</v>
      </c>
      <c r="J1109" s="30" t="s">
        <v>48</v>
      </c>
      <c r="K1109" s="30" t="s">
        <v>49</v>
      </c>
      <c r="L1109" s="30" t="s">
        <v>702</v>
      </c>
      <c r="M1109" s="30">
        <v>0.37</v>
      </c>
      <c r="N1109" s="30" t="s">
        <v>8</v>
      </c>
      <c r="O1109" s="30" t="s">
        <v>28</v>
      </c>
      <c r="P1109" s="30" t="s">
        <v>79</v>
      </c>
      <c r="Q1109" s="30" t="s">
        <v>2078</v>
      </c>
      <c r="R1109" s="30">
        <v>60110</v>
      </c>
      <c r="S1109" s="32">
        <v>42103</v>
      </c>
      <c r="T1109" s="32">
        <v>42103</v>
      </c>
      <c r="U1109" s="53">
        <v>-255.16890000000001</v>
      </c>
      <c r="V1109" s="30">
        <v>21</v>
      </c>
      <c r="W1109" s="30">
        <v>85.64</v>
      </c>
      <c r="X1109" s="30">
        <v>87877</v>
      </c>
      <c r="Y1109" s="30" t="s">
        <v>3216</v>
      </c>
      <c r="Z1109" s="30">
        <v>-113.33985884706718</v>
      </c>
    </row>
    <row r="1110" spans="1:26" x14ac:dyDescent="0.2">
      <c r="A1110" s="30">
        <v>1250</v>
      </c>
      <c r="B1110" s="30" t="s">
        <v>2077</v>
      </c>
      <c r="C1110" s="30" t="s">
        <v>13</v>
      </c>
      <c r="D1110" s="30">
        <v>0.09</v>
      </c>
      <c r="E1110" s="30">
        <v>120.98</v>
      </c>
      <c r="F1110" s="30">
        <v>30</v>
      </c>
      <c r="G1110" s="30" t="s">
        <v>2</v>
      </c>
      <c r="H1110" s="30" t="s">
        <v>70</v>
      </c>
      <c r="I1110" s="30" t="s">
        <v>4</v>
      </c>
      <c r="J1110" s="30" t="s">
        <v>85</v>
      </c>
      <c r="K1110" s="30" t="s">
        <v>33</v>
      </c>
      <c r="L1110" s="30" t="s">
        <v>1101</v>
      </c>
      <c r="M1110" s="30">
        <v>0.64</v>
      </c>
      <c r="N1110" s="30" t="s">
        <v>8</v>
      </c>
      <c r="O1110" s="30" t="s">
        <v>28</v>
      </c>
      <c r="P1110" s="30" t="s">
        <v>79</v>
      </c>
      <c r="Q1110" s="30" t="s">
        <v>2078</v>
      </c>
      <c r="R1110" s="30">
        <v>60110</v>
      </c>
      <c r="S1110" s="32">
        <v>42103</v>
      </c>
      <c r="T1110" s="32">
        <v>42105</v>
      </c>
      <c r="U1110" s="53">
        <v>74.004800000000003</v>
      </c>
      <c r="V1110" s="30">
        <v>22</v>
      </c>
      <c r="W1110" s="30">
        <v>2508.15</v>
      </c>
      <c r="X1110" s="30">
        <v>87877</v>
      </c>
      <c r="Y1110" s="30" t="s">
        <v>3216</v>
      </c>
      <c r="Z1110" s="30">
        <v>1587.4110804382431</v>
      </c>
    </row>
    <row r="1111" spans="1:26" x14ac:dyDescent="0.2">
      <c r="A1111" s="30">
        <v>1250</v>
      </c>
      <c r="B1111" s="30" t="s">
        <v>2077</v>
      </c>
      <c r="C1111" s="30" t="s">
        <v>13</v>
      </c>
      <c r="D1111" s="30">
        <v>0.1</v>
      </c>
      <c r="E1111" s="30">
        <v>30.98</v>
      </c>
      <c r="F1111" s="30">
        <v>5.76</v>
      </c>
      <c r="G1111" s="30" t="s">
        <v>14</v>
      </c>
      <c r="H1111" s="30" t="s">
        <v>70</v>
      </c>
      <c r="I1111" s="30" t="s">
        <v>24</v>
      </c>
      <c r="J1111" s="30" t="s">
        <v>64</v>
      </c>
      <c r="K1111" s="30" t="s">
        <v>49</v>
      </c>
      <c r="L1111" s="30" t="s">
        <v>715</v>
      </c>
      <c r="M1111" s="30">
        <v>0.4</v>
      </c>
      <c r="N1111" s="30" t="s">
        <v>8</v>
      </c>
      <c r="O1111" s="30" t="s">
        <v>28</v>
      </c>
      <c r="P1111" s="30" t="s">
        <v>79</v>
      </c>
      <c r="Q1111" s="30" t="s">
        <v>2078</v>
      </c>
      <c r="R1111" s="30">
        <v>60110</v>
      </c>
      <c r="S1111" s="32">
        <v>42103</v>
      </c>
      <c r="T1111" s="32">
        <v>42104</v>
      </c>
      <c r="U1111" s="53">
        <v>109.4248</v>
      </c>
      <c r="V1111" s="30">
        <v>8</v>
      </c>
      <c r="W1111" s="30">
        <v>225.62</v>
      </c>
      <c r="X1111" s="30">
        <v>87877</v>
      </c>
      <c r="Y1111" s="30" t="s">
        <v>3216</v>
      </c>
      <c r="Z1111" s="30">
        <v>269.19363894997548</v>
      </c>
    </row>
    <row r="1112" spans="1:26" x14ac:dyDescent="0.2">
      <c r="A1112" s="30">
        <v>2488</v>
      </c>
      <c r="B1112" s="30" t="s">
        <v>2079</v>
      </c>
      <c r="C1112" s="30" t="s">
        <v>13</v>
      </c>
      <c r="D1112" s="30">
        <v>0.08</v>
      </c>
      <c r="E1112" s="30">
        <v>4.91</v>
      </c>
      <c r="F1112" s="30">
        <v>0.5</v>
      </c>
      <c r="G1112" s="30" t="s">
        <v>14</v>
      </c>
      <c r="H1112" s="30" t="s">
        <v>15</v>
      </c>
      <c r="I1112" s="30" t="s">
        <v>24</v>
      </c>
      <c r="J1112" s="30" t="s">
        <v>128</v>
      </c>
      <c r="K1112" s="30" t="s">
        <v>49</v>
      </c>
      <c r="L1112" s="30" t="s">
        <v>949</v>
      </c>
      <c r="M1112" s="30">
        <v>0.36</v>
      </c>
      <c r="N1112" s="30" t="s">
        <v>8</v>
      </c>
      <c r="O1112" s="30" t="s">
        <v>9</v>
      </c>
      <c r="P1112" s="30" t="s">
        <v>20</v>
      </c>
      <c r="Q1112" s="30" t="s">
        <v>2080</v>
      </c>
      <c r="R1112" s="30">
        <v>72023</v>
      </c>
      <c r="S1112" s="32">
        <v>42103</v>
      </c>
      <c r="T1112" s="32">
        <v>42103</v>
      </c>
      <c r="U1112" s="53">
        <v>12.726000000000001</v>
      </c>
      <c r="V1112" s="30">
        <v>9</v>
      </c>
      <c r="W1112" s="30">
        <v>42.69</v>
      </c>
      <c r="X1112" s="30">
        <v>86887</v>
      </c>
      <c r="Y1112" s="30" t="s">
        <v>3215</v>
      </c>
      <c r="Z1112" s="30">
        <v>-105.85957957677957</v>
      </c>
    </row>
    <row r="1113" spans="1:26" x14ac:dyDescent="0.2">
      <c r="A1113" s="30">
        <v>2488</v>
      </c>
      <c r="B1113" s="30" t="s">
        <v>2079</v>
      </c>
      <c r="C1113" s="30" t="s">
        <v>13</v>
      </c>
      <c r="D1113" s="30">
        <v>0.02</v>
      </c>
      <c r="E1113" s="30">
        <v>28.15</v>
      </c>
      <c r="F1113" s="30">
        <v>6.17</v>
      </c>
      <c r="G1113" s="30" t="s">
        <v>14</v>
      </c>
      <c r="H1113" s="30" t="s">
        <v>15</v>
      </c>
      <c r="I1113" s="30" t="s">
        <v>24</v>
      </c>
      <c r="J1113" s="30" t="s">
        <v>25</v>
      </c>
      <c r="K1113" s="30" t="s">
        <v>18</v>
      </c>
      <c r="L1113" s="30" t="s">
        <v>595</v>
      </c>
      <c r="M1113" s="30">
        <v>0.55000000000000004</v>
      </c>
      <c r="N1113" s="30" t="s">
        <v>8</v>
      </c>
      <c r="O1113" s="30" t="s">
        <v>9</v>
      </c>
      <c r="P1113" s="30" t="s">
        <v>20</v>
      </c>
      <c r="Q1113" s="30" t="s">
        <v>2080</v>
      </c>
      <c r="R1113" s="30">
        <v>72023</v>
      </c>
      <c r="S1113" s="32">
        <v>42103</v>
      </c>
      <c r="T1113" s="32">
        <v>42104</v>
      </c>
      <c r="U1113" s="53">
        <v>160.8066</v>
      </c>
      <c r="V1113" s="30">
        <v>11</v>
      </c>
      <c r="W1113" s="30">
        <v>327.41000000000003</v>
      </c>
      <c r="X1113" s="30">
        <v>86887</v>
      </c>
      <c r="Y1113" s="30" t="s">
        <v>3215</v>
      </c>
      <c r="Z1113" s="30">
        <v>472.88411999278725</v>
      </c>
    </row>
    <row r="1114" spans="1:26" x14ac:dyDescent="0.2">
      <c r="A1114" s="30">
        <v>2491</v>
      </c>
      <c r="B1114" s="30" t="s">
        <v>433</v>
      </c>
      <c r="C1114" s="30" t="s">
        <v>13</v>
      </c>
      <c r="D1114" s="30">
        <v>0.08</v>
      </c>
      <c r="E1114" s="30">
        <v>4.91</v>
      </c>
      <c r="F1114" s="30">
        <v>0.5</v>
      </c>
      <c r="G1114" s="30" t="s">
        <v>14</v>
      </c>
      <c r="H1114" s="30" t="s">
        <v>15</v>
      </c>
      <c r="I1114" s="30" t="s">
        <v>24</v>
      </c>
      <c r="J1114" s="30" t="s">
        <v>128</v>
      </c>
      <c r="K1114" s="30" t="s">
        <v>49</v>
      </c>
      <c r="L1114" s="30" t="s">
        <v>949</v>
      </c>
      <c r="M1114" s="30">
        <v>0.36</v>
      </c>
      <c r="N1114" s="30" t="s">
        <v>8</v>
      </c>
      <c r="O1114" s="30" t="s">
        <v>35</v>
      </c>
      <c r="P1114" s="30" t="s">
        <v>66</v>
      </c>
      <c r="Q1114" s="30" t="s">
        <v>76</v>
      </c>
      <c r="R1114" s="30">
        <v>90045</v>
      </c>
      <c r="S1114" s="32">
        <v>42103</v>
      </c>
      <c r="T1114" s="32">
        <v>42103</v>
      </c>
      <c r="U1114" s="53">
        <v>31.751999999999999</v>
      </c>
      <c r="V1114" s="30">
        <v>36</v>
      </c>
      <c r="W1114" s="30">
        <v>170.75</v>
      </c>
      <c r="X1114" s="30">
        <v>14785</v>
      </c>
      <c r="Y1114" s="30" t="s">
        <v>3217</v>
      </c>
      <c r="Z1114" s="30">
        <v>-86.376466182732713</v>
      </c>
    </row>
    <row r="1115" spans="1:26" x14ac:dyDescent="0.2">
      <c r="A1115" s="30">
        <v>2491</v>
      </c>
      <c r="B1115" s="30" t="s">
        <v>433</v>
      </c>
      <c r="C1115" s="30" t="s">
        <v>13</v>
      </c>
      <c r="D1115" s="30">
        <v>0.02</v>
      </c>
      <c r="E1115" s="30">
        <v>28.15</v>
      </c>
      <c r="F1115" s="30">
        <v>6.17</v>
      </c>
      <c r="G1115" s="30" t="s">
        <v>14</v>
      </c>
      <c r="H1115" s="30" t="s">
        <v>15</v>
      </c>
      <c r="I1115" s="30" t="s">
        <v>24</v>
      </c>
      <c r="J1115" s="30" t="s">
        <v>25</v>
      </c>
      <c r="K1115" s="30" t="s">
        <v>18</v>
      </c>
      <c r="L1115" s="30" t="s">
        <v>595</v>
      </c>
      <c r="M1115" s="30">
        <v>0.55000000000000004</v>
      </c>
      <c r="N1115" s="30" t="s">
        <v>8</v>
      </c>
      <c r="O1115" s="30" t="s">
        <v>35</v>
      </c>
      <c r="P1115" s="30" t="s">
        <v>66</v>
      </c>
      <c r="Q1115" s="30" t="s">
        <v>76</v>
      </c>
      <c r="R1115" s="30">
        <v>90045</v>
      </c>
      <c r="S1115" s="32">
        <v>42103</v>
      </c>
      <c r="T1115" s="32">
        <v>42104</v>
      </c>
      <c r="U1115" s="53">
        <v>117.208</v>
      </c>
      <c r="V1115" s="30">
        <v>45</v>
      </c>
      <c r="W1115" s="30">
        <v>1339.42</v>
      </c>
      <c r="X1115" s="30">
        <v>14785</v>
      </c>
      <c r="Y1115" s="30" t="s">
        <v>3217</v>
      </c>
      <c r="Z1115" s="30">
        <v>428.23803213292746</v>
      </c>
    </row>
    <row r="1116" spans="1:26" x14ac:dyDescent="0.2">
      <c r="A1116" s="30">
        <v>115</v>
      </c>
      <c r="B1116" s="30" t="s">
        <v>2081</v>
      </c>
      <c r="C1116" s="30" t="s">
        <v>23</v>
      </c>
      <c r="D1116" s="30">
        <v>7.0000000000000007E-2</v>
      </c>
      <c r="E1116" s="30">
        <v>2.12</v>
      </c>
      <c r="F1116" s="30">
        <v>1.99</v>
      </c>
      <c r="G1116" s="30" t="s">
        <v>14</v>
      </c>
      <c r="H1116" s="30" t="s">
        <v>47</v>
      </c>
      <c r="I1116" s="30" t="s">
        <v>16</v>
      </c>
      <c r="J1116" s="30" t="s">
        <v>17</v>
      </c>
      <c r="K1116" s="30" t="s">
        <v>18</v>
      </c>
      <c r="L1116" s="30" t="s">
        <v>2082</v>
      </c>
      <c r="M1116" s="30">
        <v>0.55000000000000004</v>
      </c>
      <c r="N1116" s="30" t="s">
        <v>8</v>
      </c>
      <c r="O1116" s="30" t="s">
        <v>35</v>
      </c>
      <c r="P1116" s="30" t="s">
        <v>115</v>
      </c>
      <c r="Q1116" s="30" t="s">
        <v>2083</v>
      </c>
      <c r="R1116" s="30">
        <v>97128</v>
      </c>
      <c r="S1116" s="32">
        <v>42103</v>
      </c>
      <c r="T1116" s="32">
        <v>42105</v>
      </c>
      <c r="U1116" s="53">
        <v>-55.84</v>
      </c>
      <c r="V1116" s="30">
        <v>12</v>
      </c>
      <c r="W1116" s="30">
        <v>26.07</v>
      </c>
      <c r="X1116" s="30">
        <v>89585</v>
      </c>
      <c r="Y1116" s="30" t="s">
        <v>3217</v>
      </c>
      <c r="Z1116" s="30">
        <v>162.5331035759236</v>
      </c>
    </row>
    <row r="1117" spans="1:26" x14ac:dyDescent="0.2">
      <c r="A1117" s="30">
        <v>117</v>
      </c>
      <c r="B1117" s="30" t="s">
        <v>117</v>
      </c>
      <c r="C1117" s="30" t="s">
        <v>23</v>
      </c>
      <c r="D1117" s="30">
        <v>7.0000000000000007E-2</v>
      </c>
      <c r="E1117" s="30">
        <v>2.12</v>
      </c>
      <c r="F1117" s="30">
        <v>1.99</v>
      </c>
      <c r="G1117" s="30" t="s">
        <v>14</v>
      </c>
      <c r="H1117" s="30" t="s">
        <v>47</v>
      </c>
      <c r="I1117" s="30" t="s">
        <v>16</v>
      </c>
      <c r="J1117" s="30" t="s">
        <v>17</v>
      </c>
      <c r="K1117" s="30" t="s">
        <v>18</v>
      </c>
      <c r="L1117" s="30" t="s">
        <v>2082</v>
      </c>
      <c r="M1117" s="30">
        <v>0.55000000000000004</v>
      </c>
      <c r="N1117" s="30" t="s">
        <v>8</v>
      </c>
      <c r="O1117" s="30" t="s">
        <v>35</v>
      </c>
      <c r="P1117" s="30" t="s">
        <v>42</v>
      </c>
      <c r="Q1117" s="30" t="s">
        <v>118</v>
      </c>
      <c r="R1117" s="30">
        <v>98103</v>
      </c>
      <c r="S1117" s="32">
        <v>42103</v>
      </c>
      <c r="T1117" s="32">
        <v>42105</v>
      </c>
      <c r="U1117" s="53">
        <v>-55.84</v>
      </c>
      <c r="V1117" s="30">
        <v>46</v>
      </c>
      <c r="W1117" s="30">
        <v>99.94</v>
      </c>
      <c r="X1117" s="30">
        <v>58914</v>
      </c>
      <c r="Y1117" s="30" t="s">
        <v>3217</v>
      </c>
      <c r="Z1117" s="30">
        <v>162.5331035759236</v>
      </c>
    </row>
    <row r="1118" spans="1:26" x14ac:dyDescent="0.2">
      <c r="A1118" s="30">
        <v>2851</v>
      </c>
      <c r="B1118" s="30" t="s">
        <v>2084</v>
      </c>
      <c r="C1118" s="30" t="s">
        <v>23</v>
      </c>
      <c r="D1118" s="30">
        <v>0.05</v>
      </c>
      <c r="E1118" s="30">
        <v>115.99</v>
      </c>
      <c r="F1118" s="30">
        <v>8.99</v>
      </c>
      <c r="G1118" s="30" t="s">
        <v>14</v>
      </c>
      <c r="H1118" s="30" t="s">
        <v>15</v>
      </c>
      <c r="I1118" s="30" t="s">
        <v>16</v>
      </c>
      <c r="J1118" s="30" t="s">
        <v>111</v>
      </c>
      <c r="K1118" s="30" t="s">
        <v>49</v>
      </c>
      <c r="L1118" s="30" t="s">
        <v>2085</v>
      </c>
      <c r="M1118" s="30">
        <v>0.57999999999999996</v>
      </c>
      <c r="N1118" s="30" t="s">
        <v>8</v>
      </c>
      <c r="O1118" s="30" t="s">
        <v>28</v>
      </c>
      <c r="P1118" s="30" t="s">
        <v>163</v>
      </c>
      <c r="Q1118" s="30" t="s">
        <v>2086</v>
      </c>
      <c r="R1118" s="30">
        <v>79762</v>
      </c>
      <c r="S1118" s="32">
        <v>42103</v>
      </c>
      <c r="T1118" s="32">
        <v>42107</v>
      </c>
      <c r="U1118" s="53">
        <v>719.35260000000005</v>
      </c>
      <c r="V1118" s="30">
        <v>11</v>
      </c>
      <c r="W1118" s="30">
        <v>1042.54</v>
      </c>
      <c r="X1118" s="30">
        <v>86454</v>
      </c>
      <c r="Y1118" s="30" t="s">
        <v>3216</v>
      </c>
      <c r="Z1118" s="30">
        <v>1485.3778232207078</v>
      </c>
    </row>
    <row r="1119" spans="1:26" x14ac:dyDescent="0.2">
      <c r="A1119" s="30">
        <v>1271</v>
      </c>
      <c r="B1119" s="30" t="s">
        <v>2087</v>
      </c>
      <c r="C1119" s="30" t="s">
        <v>92</v>
      </c>
      <c r="D1119" s="30">
        <v>7.0000000000000007E-2</v>
      </c>
      <c r="E1119" s="30">
        <v>125.99</v>
      </c>
      <c r="F1119" s="30">
        <v>7.69</v>
      </c>
      <c r="G1119" s="30" t="s">
        <v>14</v>
      </c>
      <c r="H1119" s="30" t="s">
        <v>70</v>
      </c>
      <c r="I1119" s="30" t="s">
        <v>16</v>
      </c>
      <c r="J1119" s="30" t="s">
        <v>111</v>
      </c>
      <c r="K1119" s="30" t="s">
        <v>49</v>
      </c>
      <c r="L1119" s="30" t="s">
        <v>621</v>
      </c>
      <c r="M1119" s="30">
        <v>0.59</v>
      </c>
      <c r="N1119" s="30" t="s">
        <v>8</v>
      </c>
      <c r="O1119" s="30" t="s">
        <v>35</v>
      </c>
      <c r="P1119" s="30" t="s">
        <v>66</v>
      </c>
      <c r="Q1119" s="30" t="s">
        <v>2088</v>
      </c>
      <c r="R1119" s="30">
        <v>91941</v>
      </c>
      <c r="S1119" s="32">
        <v>42103</v>
      </c>
      <c r="T1119" s="32">
        <v>42104</v>
      </c>
      <c r="U1119" s="53">
        <v>588.24570000000006</v>
      </c>
      <c r="V1119" s="30">
        <v>8</v>
      </c>
      <c r="W1119" s="30">
        <v>852.53</v>
      </c>
      <c r="X1119" s="30">
        <v>88410</v>
      </c>
      <c r="Y1119" s="30" t="s">
        <v>3217</v>
      </c>
      <c r="Z1119" s="30">
        <v>1303.5471878703479</v>
      </c>
    </row>
    <row r="1120" spans="1:26" x14ac:dyDescent="0.2">
      <c r="A1120" s="30">
        <v>191</v>
      </c>
      <c r="B1120" s="30" t="s">
        <v>1097</v>
      </c>
      <c r="C1120" s="30" t="s">
        <v>46</v>
      </c>
      <c r="D1120" s="30">
        <v>0.05</v>
      </c>
      <c r="E1120" s="30">
        <v>3.8</v>
      </c>
      <c r="F1120" s="30">
        <v>1.49</v>
      </c>
      <c r="G1120" s="30" t="s">
        <v>14</v>
      </c>
      <c r="H1120" s="30" t="s">
        <v>70</v>
      </c>
      <c r="I1120" s="30" t="s">
        <v>24</v>
      </c>
      <c r="J1120" s="30" t="s">
        <v>48</v>
      </c>
      <c r="K1120" s="30" t="s">
        <v>49</v>
      </c>
      <c r="L1120" s="30" t="s">
        <v>1168</v>
      </c>
      <c r="M1120" s="30">
        <v>0.38</v>
      </c>
      <c r="N1120" s="30" t="s">
        <v>8</v>
      </c>
      <c r="O1120" s="30" t="s">
        <v>28</v>
      </c>
      <c r="P1120" s="30" t="s">
        <v>79</v>
      </c>
      <c r="Q1120" s="30" t="s">
        <v>1099</v>
      </c>
      <c r="R1120" s="30">
        <v>60505</v>
      </c>
      <c r="S1120" s="32">
        <v>42103</v>
      </c>
      <c r="T1120" s="32">
        <v>42105</v>
      </c>
      <c r="U1120" s="53">
        <v>14.467000000000001</v>
      </c>
      <c r="V1120" s="30">
        <v>14</v>
      </c>
      <c r="W1120" s="30">
        <v>53.26</v>
      </c>
      <c r="X1120" s="30">
        <v>89093</v>
      </c>
      <c r="Y1120" s="30" t="s">
        <v>3216</v>
      </c>
      <c r="Z1120" s="30">
        <v>188.71063422750922</v>
      </c>
    </row>
    <row r="1121" spans="1:26" x14ac:dyDescent="0.2">
      <c r="A1121" s="30">
        <v>191</v>
      </c>
      <c r="B1121" s="30" t="s">
        <v>1097</v>
      </c>
      <c r="C1121" s="30" t="s">
        <v>46</v>
      </c>
      <c r="D1121" s="30">
        <v>0.09</v>
      </c>
      <c r="E1121" s="30">
        <v>30.73</v>
      </c>
      <c r="F1121" s="30">
        <v>4</v>
      </c>
      <c r="G1121" s="30" t="s">
        <v>14</v>
      </c>
      <c r="H1121" s="30" t="s">
        <v>70</v>
      </c>
      <c r="I1121" s="30" t="s">
        <v>16</v>
      </c>
      <c r="J1121" s="30" t="s">
        <v>17</v>
      </c>
      <c r="K1121" s="30" t="s">
        <v>49</v>
      </c>
      <c r="L1121" s="30" t="s">
        <v>650</v>
      </c>
      <c r="M1121" s="30">
        <v>0.75</v>
      </c>
      <c r="N1121" s="30" t="s">
        <v>8</v>
      </c>
      <c r="O1121" s="30" t="s">
        <v>28</v>
      </c>
      <c r="P1121" s="30" t="s">
        <v>79</v>
      </c>
      <c r="Q1121" s="30" t="s">
        <v>1099</v>
      </c>
      <c r="R1121" s="30">
        <v>60505</v>
      </c>
      <c r="S1121" s="32">
        <v>42103</v>
      </c>
      <c r="T1121" s="32">
        <v>42103</v>
      </c>
      <c r="U1121" s="53">
        <v>-99.986400000000003</v>
      </c>
      <c r="V1121" s="30">
        <v>7</v>
      </c>
      <c r="W1121" s="30">
        <v>203.49</v>
      </c>
      <c r="X1121" s="30">
        <v>89093</v>
      </c>
      <c r="Y1121" s="30" t="s">
        <v>3216</v>
      </c>
      <c r="Z1121" s="30">
        <v>506.36305708527692</v>
      </c>
    </row>
    <row r="1122" spans="1:26" x14ac:dyDescent="0.2">
      <c r="A1122" s="30">
        <v>191</v>
      </c>
      <c r="B1122" s="30" t="s">
        <v>1097</v>
      </c>
      <c r="C1122" s="30" t="s">
        <v>46</v>
      </c>
      <c r="D1122" s="30">
        <v>0</v>
      </c>
      <c r="E1122" s="30">
        <v>125.99</v>
      </c>
      <c r="F1122" s="30">
        <v>8.08</v>
      </c>
      <c r="G1122" s="30" t="s">
        <v>14</v>
      </c>
      <c r="H1122" s="30" t="s">
        <v>70</v>
      </c>
      <c r="I1122" s="30" t="s">
        <v>16</v>
      </c>
      <c r="J1122" s="30" t="s">
        <v>111</v>
      </c>
      <c r="K1122" s="30" t="s">
        <v>49</v>
      </c>
      <c r="L1122" s="30" t="s">
        <v>2089</v>
      </c>
      <c r="M1122" s="30">
        <v>0.56999999999999995</v>
      </c>
      <c r="N1122" s="30" t="s">
        <v>8</v>
      </c>
      <c r="O1122" s="30" t="s">
        <v>28</v>
      </c>
      <c r="P1122" s="30" t="s">
        <v>79</v>
      </c>
      <c r="Q1122" s="30" t="s">
        <v>1099</v>
      </c>
      <c r="R1122" s="30">
        <v>60505</v>
      </c>
      <c r="S1122" s="32">
        <v>42103</v>
      </c>
      <c r="T1122" s="32">
        <v>42104</v>
      </c>
      <c r="U1122" s="53">
        <v>1348.59672</v>
      </c>
      <c r="V1122" s="30">
        <v>22</v>
      </c>
      <c r="W1122" s="30">
        <v>2356.0100000000002</v>
      </c>
      <c r="X1122" s="30">
        <v>89093</v>
      </c>
      <c r="Y1122" s="30" t="s">
        <v>3216</v>
      </c>
      <c r="Z1122" s="30">
        <v>2310.8466745960077</v>
      </c>
    </row>
    <row r="1123" spans="1:26" x14ac:dyDescent="0.2">
      <c r="A1123" s="30">
        <v>1634</v>
      </c>
      <c r="B1123" s="30" t="s">
        <v>2090</v>
      </c>
      <c r="C1123" s="30" t="s">
        <v>46</v>
      </c>
      <c r="D1123" s="30">
        <v>0.08</v>
      </c>
      <c r="E1123" s="30">
        <v>100.97</v>
      </c>
      <c r="F1123" s="30">
        <v>14</v>
      </c>
      <c r="G1123" s="30" t="s">
        <v>2</v>
      </c>
      <c r="H1123" s="30" t="s">
        <v>47</v>
      </c>
      <c r="I1123" s="30" t="s">
        <v>16</v>
      </c>
      <c r="J1123" s="30" t="s">
        <v>32</v>
      </c>
      <c r="K1123" s="30" t="s">
        <v>33</v>
      </c>
      <c r="L1123" s="30" t="s">
        <v>2091</v>
      </c>
      <c r="M1123" s="30">
        <v>0.37</v>
      </c>
      <c r="N1123" s="30" t="s">
        <v>8</v>
      </c>
      <c r="O1123" s="30" t="s">
        <v>9</v>
      </c>
      <c r="P1123" s="30" t="s">
        <v>10</v>
      </c>
      <c r="Q1123" s="30" t="s">
        <v>2092</v>
      </c>
      <c r="R1123" s="30">
        <v>39212</v>
      </c>
      <c r="S1123" s="32">
        <v>42103</v>
      </c>
      <c r="T1123" s="32">
        <v>42104</v>
      </c>
      <c r="U1123" s="53">
        <v>-73.494119999999995</v>
      </c>
      <c r="V1123" s="30">
        <v>15</v>
      </c>
      <c r="W1123" s="30">
        <v>1483.16</v>
      </c>
      <c r="X1123" s="30">
        <v>90532</v>
      </c>
      <c r="Y1123" s="30" t="s">
        <v>3215</v>
      </c>
      <c r="Z1123" s="30">
        <v>947.5895632927992</v>
      </c>
    </row>
    <row r="1124" spans="1:26" x14ac:dyDescent="0.2">
      <c r="A1124" s="30">
        <v>2334</v>
      </c>
      <c r="B1124" s="30" t="s">
        <v>2014</v>
      </c>
      <c r="C1124" s="30" t="s">
        <v>46</v>
      </c>
      <c r="D1124" s="30">
        <v>0.05</v>
      </c>
      <c r="E1124" s="30">
        <v>14.81</v>
      </c>
      <c r="F1124" s="30">
        <v>13.32</v>
      </c>
      <c r="G1124" s="30" t="s">
        <v>14</v>
      </c>
      <c r="H1124" s="30" t="s">
        <v>3</v>
      </c>
      <c r="I1124" s="30" t="s">
        <v>24</v>
      </c>
      <c r="J1124" s="30" t="s">
        <v>71</v>
      </c>
      <c r="K1124" s="30" t="s">
        <v>49</v>
      </c>
      <c r="L1124" s="30" t="s">
        <v>570</v>
      </c>
      <c r="M1124" s="30">
        <v>0.43</v>
      </c>
      <c r="N1124" s="30" t="s">
        <v>8</v>
      </c>
      <c r="O1124" s="30" t="s">
        <v>28</v>
      </c>
      <c r="P1124" s="30" t="s">
        <v>333</v>
      </c>
      <c r="Q1124" s="30" t="s">
        <v>2015</v>
      </c>
      <c r="R1124" s="30">
        <v>53220</v>
      </c>
      <c r="S1124" s="32">
        <v>42103</v>
      </c>
      <c r="T1124" s="32">
        <v>42105</v>
      </c>
      <c r="U1124" s="53">
        <v>-190.49</v>
      </c>
      <c r="V1124" s="30">
        <v>8</v>
      </c>
      <c r="W1124" s="30">
        <v>115.99</v>
      </c>
      <c r="X1124" s="30">
        <v>89609</v>
      </c>
      <c r="Y1124" s="30" t="s">
        <v>3216</v>
      </c>
      <c r="Z1124" s="30">
        <v>372.82170698504927</v>
      </c>
    </row>
    <row r="1125" spans="1:26" x14ac:dyDescent="0.2">
      <c r="A1125" s="30">
        <v>2334</v>
      </c>
      <c r="B1125" s="30" t="s">
        <v>2014</v>
      </c>
      <c r="C1125" s="30" t="s">
        <v>46</v>
      </c>
      <c r="D1125" s="30">
        <v>0.08</v>
      </c>
      <c r="E1125" s="30">
        <v>2.78</v>
      </c>
      <c r="F1125" s="30">
        <v>1.25</v>
      </c>
      <c r="G1125" s="30" t="s">
        <v>14</v>
      </c>
      <c r="H1125" s="30" t="s">
        <v>3</v>
      </c>
      <c r="I1125" s="30" t="s">
        <v>24</v>
      </c>
      <c r="J1125" s="30" t="s">
        <v>25</v>
      </c>
      <c r="K1125" s="30" t="s">
        <v>26</v>
      </c>
      <c r="L1125" s="30" t="s">
        <v>358</v>
      </c>
      <c r="M1125" s="30">
        <v>0.59</v>
      </c>
      <c r="N1125" s="30" t="s">
        <v>8</v>
      </c>
      <c r="O1125" s="30" t="s">
        <v>28</v>
      </c>
      <c r="P1125" s="30" t="s">
        <v>333</v>
      </c>
      <c r="Q1125" s="30" t="s">
        <v>2015</v>
      </c>
      <c r="R1125" s="30">
        <v>53220</v>
      </c>
      <c r="S1125" s="32">
        <v>42103</v>
      </c>
      <c r="T1125" s="32">
        <v>42104</v>
      </c>
      <c r="U1125" s="53">
        <v>-8.77</v>
      </c>
      <c r="V1125" s="30">
        <v>7</v>
      </c>
      <c r="W1125" s="30">
        <v>19.46</v>
      </c>
      <c r="X1125" s="30">
        <v>89609</v>
      </c>
      <c r="Y1125" s="30" t="s">
        <v>3216</v>
      </c>
      <c r="Z1125" s="30">
        <v>300.77291471820394</v>
      </c>
    </row>
    <row r="1126" spans="1:26" x14ac:dyDescent="0.2">
      <c r="A1126" s="30">
        <v>2847</v>
      </c>
      <c r="B1126" s="30" t="s">
        <v>2093</v>
      </c>
      <c r="C1126" s="30" t="s">
        <v>46</v>
      </c>
      <c r="D1126" s="30">
        <v>0.04</v>
      </c>
      <c r="E1126" s="30">
        <v>90.48</v>
      </c>
      <c r="F1126" s="30">
        <v>19.989999999999998</v>
      </c>
      <c r="G1126" s="30" t="s">
        <v>14</v>
      </c>
      <c r="H1126" s="30" t="s">
        <v>70</v>
      </c>
      <c r="I1126" s="30" t="s">
        <v>24</v>
      </c>
      <c r="J1126" s="30" t="s">
        <v>321</v>
      </c>
      <c r="K1126" s="30" t="s">
        <v>49</v>
      </c>
      <c r="L1126" s="30" t="s">
        <v>478</v>
      </c>
      <c r="M1126" s="30">
        <v>0.4</v>
      </c>
      <c r="N1126" s="30" t="s">
        <v>8</v>
      </c>
      <c r="O1126" s="30" t="s">
        <v>9</v>
      </c>
      <c r="P1126" s="30" t="s">
        <v>376</v>
      </c>
      <c r="Q1126" s="30" t="s">
        <v>2094</v>
      </c>
      <c r="R1126" s="30">
        <v>38017</v>
      </c>
      <c r="S1126" s="32">
        <v>42103</v>
      </c>
      <c r="T1126" s="32">
        <v>42105</v>
      </c>
      <c r="U1126" s="53">
        <v>55.555199999999999</v>
      </c>
      <c r="V1126" s="30">
        <v>3</v>
      </c>
      <c r="W1126" s="30">
        <v>268.64</v>
      </c>
      <c r="X1126" s="30">
        <v>85928</v>
      </c>
      <c r="Y1126" s="30" t="s">
        <v>3215</v>
      </c>
      <c r="Z1126" s="30">
        <v>1036.929619178585</v>
      </c>
    </row>
    <row r="1127" spans="1:26" x14ac:dyDescent="0.2">
      <c r="A1127" s="30">
        <v>2847</v>
      </c>
      <c r="B1127" s="30" t="s">
        <v>2093</v>
      </c>
      <c r="C1127" s="30" t="s">
        <v>46</v>
      </c>
      <c r="D1127" s="30">
        <v>0.02</v>
      </c>
      <c r="E1127" s="30">
        <v>9.77</v>
      </c>
      <c r="F1127" s="30">
        <v>6.02</v>
      </c>
      <c r="G1127" s="30" t="s">
        <v>14</v>
      </c>
      <c r="H1127" s="30" t="s">
        <v>70</v>
      </c>
      <c r="I1127" s="30" t="s">
        <v>4</v>
      </c>
      <c r="J1127" s="30" t="s">
        <v>102</v>
      </c>
      <c r="K1127" s="30" t="s">
        <v>120</v>
      </c>
      <c r="L1127" s="30" t="s">
        <v>2095</v>
      </c>
      <c r="M1127" s="30">
        <v>0.48</v>
      </c>
      <c r="N1127" s="30" t="s">
        <v>8</v>
      </c>
      <c r="O1127" s="30" t="s">
        <v>9</v>
      </c>
      <c r="P1127" s="30" t="s">
        <v>376</v>
      </c>
      <c r="Q1127" s="30" t="s">
        <v>2094</v>
      </c>
      <c r="R1127" s="30">
        <v>38017</v>
      </c>
      <c r="S1127" s="32">
        <v>42103</v>
      </c>
      <c r="T1127" s="32">
        <v>42104</v>
      </c>
      <c r="U1127" s="53">
        <v>-535.33199999999999</v>
      </c>
      <c r="V1127" s="30">
        <v>9</v>
      </c>
      <c r="W1127" s="30">
        <v>87.68</v>
      </c>
      <c r="X1127" s="30">
        <v>85928</v>
      </c>
      <c r="Y1127" s="30" t="s">
        <v>3215</v>
      </c>
      <c r="Z1127" s="30">
        <v>-127.44283872219535</v>
      </c>
    </row>
    <row r="1128" spans="1:26" x14ac:dyDescent="0.2">
      <c r="A1128" s="30">
        <v>2847</v>
      </c>
      <c r="B1128" s="30" t="s">
        <v>2093</v>
      </c>
      <c r="C1128" s="30" t="s">
        <v>46</v>
      </c>
      <c r="D1128" s="30">
        <v>0.09</v>
      </c>
      <c r="E1128" s="30">
        <v>34.99</v>
      </c>
      <c r="F1128" s="30">
        <v>7.73</v>
      </c>
      <c r="G1128" s="30" t="s">
        <v>14</v>
      </c>
      <c r="H1128" s="30" t="s">
        <v>70</v>
      </c>
      <c r="I1128" s="30" t="s">
        <v>24</v>
      </c>
      <c r="J1128" s="30" t="s">
        <v>25</v>
      </c>
      <c r="K1128" s="30" t="s">
        <v>49</v>
      </c>
      <c r="L1128" s="30" t="s">
        <v>1280</v>
      </c>
      <c r="M1128" s="30">
        <v>0.59</v>
      </c>
      <c r="N1128" s="30" t="s">
        <v>8</v>
      </c>
      <c r="O1128" s="30" t="s">
        <v>9</v>
      </c>
      <c r="P1128" s="30" t="s">
        <v>376</v>
      </c>
      <c r="Q1128" s="30" t="s">
        <v>2094</v>
      </c>
      <c r="R1128" s="30">
        <v>38017</v>
      </c>
      <c r="S1128" s="32">
        <v>42103</v>
      </c>
      <c r="T1128" s="32">
        <v>42105</v>
      </c>
      <c r="U1128" s="53">
        <v>-208.72040000000001</v>
      </c>
      <c r="V1128" s="30">
        <v>1</v>
      </c>
      <c r="W1128" s="30">
        <v>37.619999999999997</v>
      </c>
      <c r="X1128" s="30">
        <v>85928</v>
      </c>
      <c r="Y1128" s="30" t="s">
        <v>3215</v>
      </c>
      <c r="Z1128" s="30">
        <v>378.46931111946174</v>
      </c>
    </row>
    <row r="1129" spans="1:26" x14ac:dyDescent="0.2">
      <c r="A1129" s="30">
        <v>1602</v>
      </c>
      <c r="B1129" s="30" t="s">
        <v>2096</v>
      </c>
      <c r="C1129" s="30" t="s">
        <v>1</v>
      </c>
      <c r="D1129" s="30">
        <v>0.1</v>
      </c>
      <c r="E1129" s="30">
        <v>9.11</v>
      </c>
      <c r="F1129" s="30">
        <v>2.15</v>
      </c>
      <c r="G1129" s="30" t="s">
        <v>14</v>
      </c>
      <c r="H1129" s="30" t="s">
        <v>47</v>
      </c>
      <c r="I1129" s="30" t="s">
        <v>24</v>
      </c>
      <c r="J1129" s="30" t="s">
        <v>64</v>
      </c>
      <c r="K1129" s="30" t="s">
        <v>26</v>
      </c>
      <c r="L1129" s="30" t="s">
        <v>65</v>
      </c>
      <c r="M1129" s="30">
        <v>0.4</v>
      </c>
      <c r="N1129" s="30" t="s">
        <v>8</v>
      </c>
      <c r="O1129" s="30" t="s">
        <v>87</v>
      </c>
      <c r="P1129" s="30" t="s">
        <v>394</v>
      </c>
      <c r="Q1129" s="30" t="s">
        <v>2097</v>
      </c>
      <c r="R1129" s="30">
        <v>20601</v>
      </c>
      <c r="S1129" s="32">
        <v>42104</v>
      </c>
      <c r="T1129" s="32">
        <v>42106</v>
      </c>
      <c r="U1129" s="53">
        <v>-3.9312</v>
      </c>
      <c r="V1129" s="30">
        <v>2</v>
      </c>
      <c r="W1129" s="30">
        <v>17.420000000000002</v>
      </c>
      <c r="X1129" s="30">
        <v>89680</v>
      </c>
      <c r="Y1129" s="30" t="s">
        <v>3218</v>
      </c>
      <c r="Z1129" s="30">
        <v>307.75239413418296</v>
      </c>
    </row>
    <row r="1130" spans="1:26" x14ac:dyDescent="0.2">
      <c r="A1130" s="30">
        <v>451</v>
      </c>
      <c r="B1130" s="30" t="s">
        <v>195</v>
      </c>
      <c r="C1130" s="30" t="s">
        <v>13</v>
      </c>
      <c r="D1130" s="30">
        <v>0.03</v>
      </c>
      <c r="E1130" s="30">
        <v>15.99</v>
      </c>
      <c r="F1130" s="30">
        <v>11.28</v>
      </c>
      <c r="G1130" s="30" t="s">
        <v>14</v>
      </c>
      <c r="H1130" s="30" t="s">
        <v>47</v>
      </c>
      <c r="I1130" s="30" t="s">
        <v>16</v>
      </c>
      <c r="J1130" s="30" t="s">
        <v>32</v>
      </c>
      <c r="K1130" s="30" t="s">
        <v>120</v>
      </c>
      <c r="L1130" s="30" t="s">
        <v>1182</v>
      </c>
      <c r="M1130" s="30">
        <v>0.38</v>
      </c>
      <c r="N1130" s="30" t="s">
        <v>8</v>
      </c>
      <c r="O1130" s="30" t="s">
        <v>35</v>
      </c>
      <c r="P1130" s="30" t="s">
        <v>66</v>
      </c>
      <c r="Q1130" s="30" t="s">
        <v>197</v>
      </c>
      <c r="R1130" s="30">
        <v>94024</v>
      </c>
      <c r="S1130" s="32">
        <v>42104</v>
      </c>
      <c r="T1130" s="32">
        <v>42105</v>
      </c>
      <c r="U1130" s="53">
        <v>-53.296199999999999</v>
      </c>
      <c r="V1130" s="30">
        <v>2</v>
      </c>
      <c r="W1130" s="30">
        <v>35.479999999999997</v>
      </c>
      <c r="X1130" s="30">
        <v>86010</v>
      </c>
      <c r="Y1130" s="30" t="s">
        <v>3217</v>
      </c>
      <c r="Z1130" s="30">
        <v>268.24019529631164</v>
      </c>
    </row>
    <row r="1131" spans="1:26" x14ac:dyDescent="0.2">
      <c r="A1131" s="30">
        <v>3191</v>
      </c>
      <c r="B1131" s="30" t="s">
        <v>1682</v>
      </c>
      <c r="C1131" s="30" t="s">
        <v>13</v>
      </c>
      <c r="D1131" s="30">
        <v>0.09</v>
      </c>
      <c r="E1131" s="30">
        <v>35.94</v>
      </c>
      <c r="F1131" s="30">
        <v>6.66</v>
      </c>
      <c r="G1131" s="30" t="s">
        <v>14</v>
      </c>
      <c r="H1131" s="30" t="s">
        <v>70</v>
      </c>
      <c r="I1131" s="30" t="s">
        <v>24</v>
      </c>
      <c r="J1131" s="30" t="s">
        <v>321</v>
      </c>
      <c r="K1131" s="30" t="s">
        <v>49</v>
      </c>
      <c r="L1131" s="30" t="s">
        <v>2098</v>
      </c>
      <c r="M1131" s="30">
        <v>0.4</v>
      </c>
      <c r="N1131" s="30" t="s">
        <v>8</v>
      </c>
      <c r="O1131" s="30" t="s">
        <v>28</v>
      </c>
      <c r="P1131" s="30" t="s">
        <v>333</v>
      </c>
      <c r="Q1131" s="30" t="s">
        <v>1683</v>
      </c>
      <c r="R1131" s="30">
        <v>54481</v>
      </c>
      <c r="S1131" s="32">
        <v>42104</v>
      </c>
      <c r="T1131" s="32">
        <v>42106</v>
      </c>
      <c r="U1131" s="53">
        <v>172.56440000000001</v>
      </c>
      <c r="V1131" s="30">
        <v>9</v>
      </c>
      <c r="W1131" s="30">
        <v>312.22000000000003</v>
      </c>
      <c r="X1131" s="30">
        <v>86448</v>
      </c>
      <c r="Y1131" s="30" t="s">
        <v>3216</v>
      </c>
      <c r="Z1131" s="30">
        <v>380.87456407113064</v>
      </c>
    </row>
    <row r="1132" spans="1:26" x14ac:dyDescent="0.2">
      <c r="A1132" s="30">
        <v>2684</v>
      </c>
      <c r="B1132" s="30" t="s">
        <v>1183</v>
      </c>
      <c r="C1132" s="30" t="s">
        <v>23</v>
      </c>
      <c r="D1132" s="30">
        <v>7.0000000000000007E-2</v>
      </c>
      <c r="E1132" s="30">
        <v>4.97</v>
      </c>
      <c r="F1132" s="30">
        <v>5.71</v>
      </c>
      <c r="G1132" s="30" t="s">
        <v>14</v>
      </c>
      <c r="H1132" s="30" t="s">
        <v>3</v>
      </c>
      <c r="I1132" s="30" t="s">
        <v>4</v>
      </c>
      <c r="J1132" s="30" t="s">
        <v>102</v>
      </c>
      <c r="K1132" s="30" t="s">
        <v>120</v>
      </c>
      <c r="L1132" s="30" t="s">
        <v>2099</v>
      </c>
      <c r="M1132" s="30">
        <v>0.54</v>
      </c>
      <c r="N1132" s="30" t="s">
        <v>8</v>
      </c>
      <c r="O1132" s="30" t="s">
        <v>9</v>
      </c>
      <c r="P1132" s="30" t="s">
        <v>99</v>
      </c>
      <c r="Q1132" s="30" t="s">
        <v>1184</v>
      </c>
      <c r="R1132" s="30">
        <v>33952</v>
      </c>
      <c r="S1132" s="32">
        <v>42104</v>
      </c>
      <c r="T1132" s="32">
        <v>42109</v>
      </c>
      <c r="U1132" s="53">
        <v>-180.15199999999999</v>
      </c>
      <c r="V1132" s="30">
        <v>5</v>
      </c>
      <c r="W1132" s="30">
        <v>26.66</v>
      </c>
      <c r="X1132" s="30">
        <v>89148</v>
      </c>
      <c r="Y1132" s="30" t="s">
        <v>3215</v>
      </c>
      <c r="Z1132" s="30">
        <v>99.194780328209973</v>
      </c>
    </row>
    <row r="1133" spans="1:26" x14ac:dyDescent="0.2">
      <c r="A1133" s="30">
        <v>2684</v>
      </c>
      <c r="B1133" s="30" t="s">
        <v>1183</v>
      </c>
      <c r="C1133" s="30" t="s">
        <v>23</v>
      </c>
      <c r="D1133" s="30">
        <v>0.09</v>
      </c>
      <c r="E1133" s="30">
        <v>2.62</v>
      </c>
      <c r="F1133" s="30">
        <v>0.8</v>
      </c>
      <c r="G1133" s="30" t="s">
        <v>14</v>
      </c>
      <c r="H1133" s="30" t="s">
        <v>3</v>
      </c>
      <c r="I1133" s="30" t="s">
        <v>24</v>
      </c>
      <c r="J1133" s="30" t="s">
        <v>152</v>
      </c>
      <c r="K1133" s="30" t="s">
        <v>26</v>
      </c>
      <c r="L1133" s="30" t="s">
        <v>2100</v>
      </c>
      <c r="M1133" s="30">
        <v>0.39</v>
      </c>
      <c r="N1133" s="30" t="s">
        <v>8</v>
      </c>
      <c r="O1133" s="30" t="s">
        <v>9</v>
      </c>
      <c r="P1133" s="30" t="s">
        <v>99</v>
      </c>
      <c r="Q1133" s="30" t="s">
        <v>1184</v>
      </c>
      <c r="R1133" s="30">
        <v>33952</v>
      </c>
      <c r="S1133" s="32">
        <v>42104</v>
      </c>
      <c r="T1133" s="32">
        <v>42106</v>
      </c>
      <c r="U1133" s="53">
        <v>8.3879999999999999</v>
      </c>
      <c r="V1133" s="30">
        <v>12</v>
      </c>
      <c r="W1133" s="30">
        <v>29.55</v>
      </c>
      <c r="X1133" s="30">
        <v>89148</v>
      </c>
      <c r="Y1133" s="30" t="s">
        <v>3215</v>
      </c>
      <c r="Z1133" s="30">
        <v>11.298085241017372</v>
      </c>
    </row>
    <row r="1134" spans="1:26" x14ac:dyDescent="0.2">
      <c r="A1134" s="30">
        <v>2684</v>
      </c>
      <c r="B1134" s="30" t="s">
        <v>1183</v>
      </c>
      <c r="C1134" s="30" t="s">
        <v>23</v>
      </c>
      <c r="D1134" s="30">
        <v>0.03</v>
      </c>
      <c r="E1134" s="30">
        <v>65.989999999999995</v>
      </c>
      <c r="F1134" s="30">
        <v>8.8000000000000007</v>
      </c>
      <c r="G1134" s="30" t="s">
        <v>14</v>
      </c>
      <c r="H1134" s="30" t="s">
        <v>3</v>
      </c>
      <c r="I1134" s="30" t="s">
        <v>16</v>
      </c>
      <c r="J1134" s="30" t="s">
        <v>111</v>
      </c>
      <c r="K1134" s="30" t="s">
        <v>49</v>
      </c>
      <c r="L1134" s="30" t="s">
        <v>428</v>
      </c>
      <c r="M1134" s="30">
        <v>0.57999999999999996</v>
      </c>
      <c r="N1134" s="30" t="s">
        <v>8</v>
      </c>
      <c r="O1134" s="30" t="s">
        <v>9</v>
      </c>
      <c r="P1134" s="30" t="s">
        <v>99</v>
      </c>
      <c r="Q1134" s="30" t="s">
        <v>1184</v>
      </c>
      <c r="R1134" s="30">
        <v>33952</v>
      </c>
      <c r="S1134" s="32">
        <v>42104</v>
      </c>
      <c r="T1134" s="32">
        <v>42104</v>
      </c>
      <c r="U1134" s="53">
        <v>9.9398999999999997</v>
      </c>
      <c r="V1134" s="30">
        <v>21</v>
      </c>
      <c r="W1134" s="30">
        <v>1237.4000000000001</v>
      </c>
      <c r="X1134" s="30">
        <v>89148</v>
      </c>
      <c r="Y1134" s="30" t="s">
        <v>3215</v>
      </c>
      <c r="Z1134" s="30">
        <v>630.12663776554621</v>
      </c>
    </row>
    <row r="1135" spans="1:26" x14ac:dyDescent="0.2">
      <c r="A1135" s="30">
        <v>1103</v>
      </c>
      <c r="B1135" s="30" t="s">
        <v>2101</v>
      </c>
      <c r="C1135" s="30" t="s">
        <v>46</v>
      </c>
      <c r="D1135" s="30">
        <v>0.05</v>
      </c>
      <c r="E1135" s="30">
        <v>328.14</v>
      </c>
      <c r="F1135" s="30">
        <v>91.05</v>
      </c>
      <c r="G1135" s="30" t="s">
        <v>2</v>
      </c>
      <c r="H1135" s="30" t="s">
        <v>47</v>
      </c>
      <c r="I1135" s="30" t="s">
        <v>24</v>
      </c>
      <c r="J1135" s="30" t="s">
        <v>71</v>
      </c>
      <c r="K1135" s="30" t="s">
        <v>33</v>
      </c>
      <c r="L1135" s="30" t="s">
        <v>559</v>
      </c>
      <c r="M1135" s="30">
        <v>0.56999999999999995</v>
      </c>
      <c r="N1135" s="30" t="s">
        <v>8</v>
      </c>
      <c r="O1135" s="30" t="s">
        <v>28</v>
      </c>
      <c r="P1135" s="30" t="s">
        <v>109</v>
      </c>
      <c r="Q1135" s="30" t="s">
        <v>2102</v>
      </c>
      <c r="R1135" s="30">
        <v>68046</v>
      </c>
      <c r="S1135" s="32">
        <v>42104</v>
      </c>
      <c r="T1135" s="32">
        <v>42105</v>
      </c>
      <c r="U1135" s="53">
        <v>772.04</v>
      </c>
      <c r="V1135" s="30">
        <v>7</v>
      </c>
      <c r="W1135" s="30">
        <v>2291.39</v>
      </c>
      <c r="X1135" s="30">
        <v>90977</v>
      </c>
      <c r="Y1135" s="30" t="s">
        <v>3216</v>
      </c>
      <c r="Z1135" s="30">
        <v>4840.8752306536944</v>
      </c>
    </row>
    <row r="1136" spans="1:26" x14ac:dyDescent="0.2">
      <c r="A1136" s="30">
        <v>1104</v>
      </c>
      <c r="B1136" s="30" t="s">
        <v>2103</v>
      </c>
      <c r="C1136" s="30" t="s">
        <v>46</v>
      </c>
      <c r="D1136" s="30">
        <v>0.05</v>
      </c>
      <c r="E1136" s="30">
        <v>328.14</v>
      </c>
      <c r="F1136" s="30">
        <v>91.05</v>
      </c>
      <c r="G1136" s="30" t="s">
        <v>2</v>
      </c>
      <c r="H1136" s="30" t="s">
        <v>47</v>
      </c>
      <c r="I1136" s="30" t="s">
        <v>24</v>
      </c>
      <c r="J1136" s="30" t="s">
        <v>71</v>
      </c>
      <c r="K1136" s="30" t="s">
        <v>33</v>
      </c>
      <c r="L1136" s="30" t="s">
        <v>559</v>
      </c>
      <c r="M1136" s="30">
        <v>0.56999999999999995</v>
      </c>
      <c r="N1136" s="30" t="s">
        <v>8</v>
      </c>
      <c r="O1136" s="30" t="s">
        <v>87</v>
      </c>
      <c r="P1136" s="30" t="s">
        <v>88</v>
      </c>
      <c r="Q1136" s="30" t="s">
        <v>89</v>
      </c>
      <c r="R1136" s="30">
        <v>10282</v>
      </c>
      <c r="S1136" s="32">
        <v>42104</v>
      </c>
      <c r="T1136" s="32">
        <v>42105</v>
      </c>
      <c r="U1136" s="53">
        <v>772.04</v>
      </c>
      <c r="V1136" s="30">
        <v>29</v>
      </c>
      <c r="W1136" s="30">
        <v>9492.92</v>
      </c>
      <c r="X1136" s="30">
        <v>27456</v>
      </c>
      <c r="Y1136" s="30" t="s">
        <v>3218</v>
      </c>
      <c r="Z1136" s="30">
        <v>4840.8752306536944</v>
      </c>
    </row>
    <row r="1137" spans="1:26" x14ac:dyDescent="0.2">
      <c r="A1137" s="30">
        <v>1185</v>
      </c>
      <c r="B1137" s="30" t="s">
        <v>1758</v>
      </c>
      <c r="C1137" s="30" t="s">
        <v>46</v>
      </c>
      <c r="D1137" s="30">
        <v>0.08</v>
      </c>
      <c r="E1137" s="30">
        <v>11.7</v>
      </c>
      <c r="F1137" s="30">
        <v>6.96</v>
      </c>
      <c r="G1137" s="30" t="s">
        <v>14</v>
      </c>
      <c r="H1137" s="30" t="s">
        <v>15</v>
      </c>
      <c r="I1137" s="30" t="s">
        <v>24</v>
      </c>
      <c r="J1137" s="30" t="s">
        <v>71</v>
      </c>
      <c r="K1137" s="30" t="s">
        <v>120</v>
      </c>
      <c r="L1137" s="30" t="s">
        <v>736</v>
      </c>
      <c r="M1137" s="30">
        <v>0.5</v>
      </c>
      <c r="N1137" s="30" t="s">
        <v>8</v>
      </c>
      <c r="O1137" s="30" t="s">
        <v>9</v>
      </c>
      <c r="P1137" s="30" t="s">
        <v>140</v>
      </c>
      <c r="Q1137" s="30" t="s">
        <v>334</v>
      </c>
      <c r="R1137" s="30">
        <v>35756</v>
      </c>
      <c r="S1137" s="32">
        <v>42104</v>
      </c>
      <c r="T1137" s="32">
        <v>42107</v>
      </c>
      <c r="U1137" s="53">
        <v>28.565999999999999</v>
      </c>
      <c r="V1137" s="30">
        <v>8</v>
      </c>
      <c r="W1137" s="30">
        <v>87.8</v>
      </c>
      <c r="X1137" s="30">
        <v>85940</v>
      </c>
      <c r="Y1137" s="30" t="s">
        <v>3215</v>
      </c>
      <c r="Z1137" s="30">
        <v>430.0688335777354</v>
      </c>
    </row>
    <row r="1138" spans="1:26" x14ac:dyDescent="0.2">
      <c r="A1138" s="30">
        <v>2430</v>
      </c>
      <c r="B1138" s="30" t="s">
        <v>1813</v>
      </c>
      <c r="C1138" s="30" t="s">
        <v>46</v>
      </c>
      <c r="D1138" s="30">
        <v>0.04</v>
      </c>
      <c r="E1138" s="30">
        <v>7.08</v>
      </c>
      <c r="F1138" s="30">
        <v>2.35</v>
      </c>
      <c r="G1138" s="30" t="s">
        <v>14</v>
      </c>
      <c r="H1138" s="30" t="s">
        <v>47</v>
      </c>
      <c r="I1138" s="30" t="s">
        <v>24</v>
      </c>
      <c r="J1138" s="30" t="s">
        <v>25</v>
      </c>
      <c r="K1138" s="30" t="s">
        <v>26</v>
      </c>
      <c r="L1138" s="30" t="s">
        <v>1889</v>
      </c>
      <c r="M1138" s="30">
        <v>0.47</v>
      </c>
      <c r="N1138" s="30" t="s">
        <v>8</v>
      </c>
      <c r="O1138" s="30" t="s">
        <v>28</v>
      </c>
      <c r="P1138" s="30" t="s">
        <v>163</v>
      </c>
      <c r="Q1138" s="30" t="s">
        <v>1814</v>
      </c>
      <c r="R1138" s="30">
        <v>76541</v>
      </c>
      <c r="S1138" s="32">
        <v>42104</v>
      </c>
      <c r="T1138" s="32">
        <v>42105</v>
      </c>
      <c r="U1138" s="53">
        <v>24.59</v>
      </c>
      <c r="V1138" s="30">
        <v>7</v>
      </c>
      <c r="W1138" s="30">
        <v>49.1</v>
      </c>
      <c r="X1138" s="30">
        <v>91109</v>
      </c>
      <c r="Y1138" s="30" t="s">
        <v>3216</v>
      </c>
      <c r="Z1138" s="30">
        <v>344.97755324825209</v>
      </c>
    </row>
    <row r="1139" spans="1:26" x14ac:dyDescent="0.2">
      <c r="A1139" s="30">
        <v>2999</v>
      </c>
      <c r="B1139" s="30" t="s">
        <v>2104</v>
      </c>
      <c r="C1139" s="30" t="s">
        <v>46</v>
      </c>
      <c r="D1139" s="30">
        <v>0.03</v>
      </c>
      <c r="E1139" s="30">
        <v>10.98</v>
      </c>
      <c r="F1139" s="30">
        <v>3.37</v>
      </c>
      <c r="G1139" s="30" t="s">
        <v>14</v>
      </c>
      <c r="H1139" s="30" t="s">
        <v>15</v>
      </c>
      <c r="I1139" s="30" t="s">
        <v>24</v>
      </c>
      <c r="J1139" s="30" t="s">
        <v>544</v>
      </c>
      <c r="K1139" s="30" t="s">
        <v>18</v>
      </c>
      <c r="L1139" s="30" t="s">
        <v>2105</v>
      </c>
      <c r="M1139" s="30">
        <v>0.56999999999999995</v>
      </c>
      <c r="N1139" s="30" t="s">
        <v>8</v>
      </c>
      <c r="O1139" s="30" t="s">
        <v>28</v>
      </c>
      <c r="P1139" s="30" t="s">
        <v>265</v>
      </c>
      <c r="Q1139" s="30" t="s">
        <v>2106</v>
      </c>
      <c r="R1139" s="30">
        <v>48237</v>
      </c>
      <c r="S1139" s="32">
        <v>42104</v>
      </c>
      <c r="T1139" s="32">
        <v>42105</v>
      </c>
      <c r="U1139" s="53">
        <v>11.82</v>
      </c>
      <c r="V1139" s="30">
        <v>5</v>
      </c>
      <c r="W1139" s="30">
        <v>56.19</v>
      </c>
      <c r="X1139" s="30">
        <v>87041</v>
      </c>
      <c r="Y1139" s="30" t="s">
        <v>3216</v>
      </c>
      <c r="Z1139" s="30">
        <v>402.66417943918043</v>
      </c>
    </row>
    <row r="1140" spans="1:26" x14ac:dyDescent="0.2">
      <c r="A1140" s="30">
        <v>2363</v>
      </c>
      <c r="B1140" s="30" t="s">
        <v>2107</v>
      </c>
      <c r="C1140" s="30" t="s">
        <v>13</v>
      </c>
      <c r="D1140" s="30">
        <v>0</v>
      </c>
      <c r="E1140" s="30">
        <v>5.77</v>
      </c>
      <c r="F1140" s="30">
        <v>5.92</v>
      </c>
      <c r="G1140" s="30" t="s">
        <v>14</v>
      </c>
      <c r="H1140" s="30" t="s">
        <v>47</v>
      </c>
      <c r="I1140" s="30" t="s">
        <v>4</v>
      </c>
      <c r="J1140" s="30" t="s">
        <v>102</v>
      </c>
      <c r="K1140" s="30" t="s">
        <v>120</v>
      </c>
      <c r="L1140" s="30" t="s">
        <v>2108</v>
      </c>
      <c r="M1140" s="30">
        <v>0.55000000000000004</v>
      </c>
      <c r="N1140" s="30" t="s">
        <v>8</v>
      </c>
      <c r="O1140" s="30" t="s">
        <v>87</v>
      </c>
      <c r="P1140" s="30" t="s">
        <v>293</v>
      </c>
      <c r="Q1140" s="30" t="s">
        <v>2109</v>
      </c>
      <c r="R1140" s="30">
        <v>44256</v>
      </c>
      <c r="S1140" s="32">
        <v>42105</v>
      </c>
      <c r="T1140" s="32">
        <v>42107</v>
      </c>
      <c r="U1140" s="53">
        <v>-61.5276</v>
      </c>
      <c r="V1140" s="30">
        <v>11</v>
      </c>
      <c r="W1140" s="30">
        <v>69.89</v>
      </c>
      <c r="X1140" s="30">
        <v>90040</v>
      </c>
      <c r="Y1140" s="30" t="s">
        <v>3218</v>
      </c>
      <c r="Z1140" s="30">
        <v>240.76950985582641</v>
      </c>
    </row>
    <row r="1141" spans="1:26" x14ac:dyDescent="0.2">
      <c r="A1141" s="30">
        <v>2862</v>
      </c>
      <c r="B1141" s="30" t="s">
        <v>2110</v>
      </c>
      <c r="C1141" s="30" t="s">
        <v>13</v>
      </c>
      <c r="D1141" s="30">
        <v>0</v>
      </c>
      <c r="E1141" s="30">
        <v>12.22</v>
      </c>
      <c r="F1141" s="30">
        <v>2.85</v>
      </c>
      <c r="G1141" s="30" t="s">
        <v>14</v>
      </c>
      <c r="H1141" s="30" t="s">
        <v>70</v>
      </c>
      <c r="I1141" s="30" t="s">
        <v>4</v>
      </c>
      <c r="J1141" s="30" t="s">
        <v>102</v>
      </c>
      <c r="K1141" s="30" t="s">
        <v>18</v>
      </c>
      <c r="L1141" s="30" t="s">
        <v>2062</v>
      </c>
      <c r="M1141" s="30">
        <v>0.55000000000000004</v>
      </c>
      <c r="N1141" s="30" t="s">
        <v>8</v>
      </c>
      <c r="O1141" s="30" t="s">
        <v>28</v>
      </c>
      <c r="P1141" s="30" t="s">
        <v>109</v>
      </c>
      <c r="Q1141" s="30" t="s">
        <v>2017</v>
      </c>
      <c r="R1141" s="30">
        <v>68128</v>
      </c>
      <c r="S1141" s="32">
        <v>42105</v>
      </c>
      <c r="T1141" s="32">
        <v>42106</v>
      </c>
      <c r="U1141" s="53">
        <v>76.389899999999997</v>
      </c>
      <c r="V1141" s="30">
        <v>9</v>
      </c>
      <c r="W1141" s="30">
        <v>110.71</v>
      </c>
      <c r="X1141" s="30">
        <v>88278</v>
      </c>
      <c r="Y1141" s="30" t="s">
        <v>3216</v>
      </c>
      <c r="Z1141" s="30">
        <v>286.91765359297017</v>
      </c>
    </row>
    <row r="1142" spans="1:26" x14ac:dyDescent="0.2">
      <c r="A1142" s="30">
        <v>369</v>
      </c>
      <c r="B1142" s="30" t="s">
        <v>2111</v>
      </c>
      <c r="C1142" s="30" t="s">
        <v>23</v>
      </c>
      <c r="D1142" s="30">
        <v>0.09</v>
      </c>
      <c r="E1142" s="30">
        <v>19.23</v>
      </c>
      <c r="F1142" s="30">
        <v>6.15</v>
      </c>
      <c r="G1142" s="30" t="s">
        <v>63</v>
      </c>
      <c r="H1142" s="30" t="s">
        <v>70</v>
      </c>
      <c r="I1142" s="30" t="s">
        <v>4</v>
      </c>
      <c r="J1142" s="30" t="s">
        <v>102</v>
      </c>
      <c r="K1142" s="30" t="s">
        <v>18</v>
      </c>
      <c r="L1142" s="30" t="s">
        <v>1253</v>
      </c>
      <c r="M1142" s="30">
        <v>0.44</v>
      </c>
      <c r="N1142" s="30" t="s">
        <v>8</v>
      </c>
      <c r="O1142" s="30" t="s">
        <v>35</v>
      </c>
      <c r="P1142" s="30" t="s">
        <v>66</v>
      </c>
      <c r="Q1142" s="30" t="s">
        <v>2112</v>
      </c>
      <c r="R1142" s="30">
        <v>94601</v>
      </c>
      <c r="S1142" s="32">
        <v>42105</v>
      </c>
      <c r="T1142" s="32">
        <v>42107</v>
      </c>
      <c r="U1142" s="53">
        <v>211.232</v>
      </c>
      <c r="V1142" s="30">
        <v>21</v>
      </c>
      <c r="W1142" s="30">
        <v>394.1</v>
      </c>
      <c r="X1142" s="30">
        <v>90292</v>
      </c>
      <c r="Y1142" s="30" t="s">
        <v>3217</v>
      </c>
      <c r="Z1142" s="30">
        <v>387.30800527964777</v>
      </c>
    </row>
    <row r="1143" spans="1:26" x14ac:dyDescent="0.2">
      <c r="A1143" s="30">
        <v>1712</v>
      </c>
      <c r="B1143" s="30" t="s">
        <v>2113</v>
      </c>
      <c r="C1143" s="30" t="s">
        <v>23</v>
      </c>
      <c r="D1143" s="30">
        <v>0.03</v>
      </c>
      <c r="E1143" s="30">
        <v>11.66</v>
      </c>
      <c r="F1143" s="30">
        <v>7.95</v>
      </c>
      <c r="G1143" s="30" t="s">
        <v>14</v>
      </c>
      <c r="H1143" s="30" t="s">
        <v>70</v>
      </c>
      <c r="I1143" s="30" t="s">
        <v>24</v>
      </c>
      <c r="J1143" s="30" t="s">
        <v>25</v>
      </c>
      <c r="K1143" s="30" t="s">
        <v>18</v>
      </c>
      <c r="L1143" s="30" t="s">
        <v>2114</v>
      </c>
      <c r="M1143" s="30">
        <v>0.57999999999999996</v>
      </c>
      <c r="N1143" s="30" t="s">
        <v>8</v>
      </c>
      <c r="O1143" s="30" t="s">
        <v>9</v>
      </c>
      <c r="P1143" s="30" t="s">
        <v>51</v>
      </c>
      <c r="Q1143" s="30" t="s">
        <v>2115</v>
      </c>
      <c r="R1143" s="30">
        <v>30907</v>
      </c>
      <c r="S1143" s="32">
        <v>42105</v>
      </c>
      <c r="T1143" s="32">
        <v>42114</v>
      </c>
      <c r="U1143" s="53">
        <v>-31.094000000000001</v>
      </c>
      <c r="V1143" s="30">
        <v>22</v>
      </c>
      <c r="W1143" s="30">
        <v>267.32</v>
      </c>
      <c r="X1143" s="30">
        <v>87749</v>
      </c>
      <c r="Y1143" s="30" t="s">
        <v>3215</v>
      </c>
      <c r="Z1143" s="30">
        <v>403.4245911842944</v>
      </c>
    </row>
    <row r="1144" spans="1:26" x14ac:dyDescent="0.2">
      <c r="A1144" s="30">
        <v>721</v>
      </c>
      <c r="B1144" s="30" t="s">
        <v>2116</v>
      </c>
      <c r="C1144" s="30" t="s">
        <v>92</v>
      </c>
      <c r="D1144" s="30">
        <v>0.01</v>
      </c>
      <c r="E1144" s="30">
        <v>7.28</v>
      </c>
      <c r="F1144" s="30">
        <v>11.15</v>
      </c>
      <c r="G1144" s="30" t="s">
        <v>14</v>
      </c>
      <c r="H1144" s="30" t="s">
        <v>70</v>
      </c>
      <c r="I1144" s="30" t="s">
        <v>24</v>
      </c>
      <c r="J1144" s="30" t="s">
        <v>64</v>
      </c>
      <c r="K1144" s="30" t="s">
        <v>49</v>
      </c>
      <c r="L1144" s="30" t="s">
        <v>951</v>
      </c>
      <c r="M1144" s="30">
        <v>0.37</v>
      </c>
      <c r="N1144" s="30" t="s">
        <v>8</v>
      </c>
      <c r="O1144" s="30" t="s">
        <v>28</v>
      </c>
      <c r="P1144" s="30" t="s">
        <v>29</v>
      </c>
      <c r="Q1144" s="30" t="s">
        <v>2117</v>
      </c>
      <c r="R1144" s="30">
        <v>46041</v>
      </c>
      <c r="S1144" s="32">
        <v>42105</v>
      </c>
      <c r="T1144" s="32">
        <v>42107</v>
      </c>
      <c r="U1144" s="53">
        <v>-24.245999999999999</v>
      </c>
      <c r="V1144" s="30">
        <v>1</v>
      </c>
      <c r="W1144" s="30">
        <v>11.21</v>
      </c>
      <c r="X1144" s="30">
        <v>91054</v>
      </c>
      <c r="Y1144" s="30" t="s">
        <v>3216</v>
      </c>
      <c r="Z1144" s="30">
        <v>256.82267529704768</v>
      </c>
    </row>
    <row r="1145" spans="1:26" x14ac:dyDescent="0.2">
      <c r="A1145" s="30">
        <v>445</v>
      </c>
      <c r="B1145" s="30" t="s">
        <v>2118</v>
      </c>
      <c r="C1145" s="30" t="s">
        <v>46</v>
      </c>
      <c r="D1145" s="30">
        <v>0.03</v>
      </c>
      <c r="E1145" s="30">
        <v>48.04</v>
      </c>
      <c r="F1145" s="30">
        <v>19.989999999999998</v>
      </c>
      <c r="G1145" s="30" t="s">
        <v>14</v>
      </c>
      <c r="H1145" s="30" t="s">
        <v>3</v>
      </c>
      <c r="I1145" s="30" t="s">
        <v>24</v>
      </c>
      <c r="J1145" s="30" t="s">
        <v>64</v>
      </c>
      <c r="K1145" s="30" t="s">
        <v>49</v>
      </c>
      <c r="L1145" s="30" t="s">
        <v>2119</v>
      </c>
      <c r="M1145" s="30">
        <v>0.37</v>
      </c>
      <c r="N1145" s="30" t="s">
        <v>8</v>
      </c>
      <c r="O1145" s="30" t="s">
        <v>28</v>
      </c>
      <c r="P1145" s="30" t="s">
        <v>109</v>
      </c>
      <c r="Q1145" s="30" t="s">
        <v>1353</v>
      </c>
      <c r="R1145" s="30">
        <v>68701</v>
      </c>
      <c r="S1145" s="32">
        <v>42105</v>
      </c>
      <c r="T1145" s="32">
        <v>42107</v>
      </c>
      <c r="U1145" s="53">
        <v>-4.46</v>
      </c>
      <c r="V1145" s="30">
        <v>2</v>
      </c>
      <c r="W1145" s="30">
        <v>101.71</v>
      </c>
      <c r="X1145" s="30">
        <v>88083</v>
      </c>
      <c r="Y1145" s="30" t="s">
        <v>3216</v>
      </c>
      <c r="Z1145" s="30">
        <v>815.13681526193716</v>
      </c>
    </row>
    <row r="1146" spans="1:26" x14ac:dyDescent="0.2">
      <c r="A1146" s="30">
        <v>918</v>
      </c>
      <c r="B1146" s="30" t="s">
        <v>2120</v>
      </c>
      <c r="C1146" s="30" t="s">
        <v>13</v>
      </c>
      <c r="D1146" s="30">
        <v>0.05</v>
      </c>
      <c r="E1146" s="30">
        <v>35.51</v>
      </c>
      <c r="F1146" s="30">
        <v>6.31</v>
      </c>
      <c r="G1146" s="30" t="s">
        <v>14</v>
      </c>
      <c r="H1146" s="30" t="s">
        <v>15</v>
      </c>
      <c r="I1146" s="30" t="s">
        <v>24</v>
      </c>
      <c r="J1146" s="30" t="s">
        <v>54</v>
      </c>
      <c r="K1146" s="30" t="s">
        <v>49</v>
      </c>
      <c r="L1146" s="30" t="s">
        <v>2121</v>
      </c>
      <c r="M1146" s="30">
        <v>0.57999999999999996</v>
      </c>
      <c r="N1146" s="30" t="s">
        <v>8</v>
      </c>
      <c r="O1146" s="30" t="s">
        <v>35</v>
      </c>
      <c r="P1146" s="30" t="s">
        <v>66</v>
      </c>
      <c r="Q1146" s="30" t="s">
        <v>2122</v>
      </c>
      <c r="R1146" s="30">
        <v>91730</v>
      </c>
      <c r="S1146" s="32">
        <v>42106</v>
      </c>
      <c r="T1146" s="32">
        <v>42108</v>
      </c>
      <c r="U1146" s="53">
        <v>6.11</v>
      </c>
      <c r="V1146" s="30">
        <v>2</v>
      </c>
      <c r="W1146" s="30">
        <v>73.099999999999994</v>
      </c>
      <c r="X1146" s="30">
        <v>90492</v>
      </c>
      <c r="Y1146" s="30" t="s">
        <v>3217</v>
      </c>
      <c r="Z1146" s="30">
        <v>346.51085184126993</v>
      </c>
    </row>
    <row r="1147" spans="1:26" x14ac:dyDescent="0.2">
      <c r="A1147" s="30">
        <v>919</v>
      </c>
      <c r="B1147" s="30" t="s">
        <v>2123</v>
      </c>
      <c r="C1147" s="30" t="s">
        <v>13</v>
      </c>
      <c r="D1147" s="30">
        <v>0.1</v>
      </c>
      <c r="E1147" s="30">
        <v>8.34</v>
      </c>
      <c r="F1147" s="30">
        <v>2.64</v>
      </c>
      <c r="G1147" s="30" t="s">
        <v>14</v>
      </c>
      <c r="H1147" s="30" t="s">
        <v>15</v>
      </c>
      <c r="I1147" s="30" t="s">
        <v>24</v>
      </c>
      <c r="J1147" s="30" t="s">
        <v>544</v>
      </c>
      <c r="K1147" s="30" t="s">
        <v>18</v>
      </c>
      <c r="L1147" s="30" t="s">
        <v>859</v>
      </c>
      <c r="M1147" s="30">
        <v>0.59</v>
      </c>
      <c r="N1147" s="30" t="s">
        <v>8</v>
      </c>
      <c r="O1147" s="30" t="s">
        <v>35</v>
      </c>
      <c r="P1147" s="30" t="s">
        <v>66</v>
      </c>
      <c r="Q1147" s="30" t="s">
        <v>2124</v>
      </c>
      <c r="R1147" s="30">
        <v>96003</v>
      </c>
      <c r="S1147" s="32">
        <v>42106</v>
      </c>
      <c r="T1147" s="32">
        <v>42106</v>
      </c>
      <c r="U1147" s="53">
        <v>-6.34</v>
      </c>
      <c r="V1147" s="30">
        <v>6</v>
      </c>
      <c r="W1147" s="30">
        <v>47.95</v>
      </c>
      <c r="X1147" s="30">
        <v>90492</v>
      </c>
      <c r="Y1147" s="30" t="s">
        <v>3217</v>
      </c>
      <c r="Z1147" s="30">
        <v>122.46684738576701</v>
      </c>
    </row>
    <row r="1148" spans="1:26" x14ac:dyDescent="0.2">
      <c r="A1148" s="30">
        <v>920</v>
      </c>
      <c r="B1148" s="30" t="s">
        <v>1857</v>
      </c>
      <c r="C1148" s="30" t="s">
        <v>13</v>
      </c>
      <c r="D1148" s="30">
        <v>0.03</v>
      </c>
      <c r="E1148" s="30">
        <v>8.0399999999999991</v>
      </c>
      <c r="F1148" s="30">
        <v>8.94</v>
      </c>
      <c r="G1148" s="30" t="s">
        <v>14</v>
      </c>
      <c r="H1148" s="30" t="s">
        <v>15</v>
      </c>
      <c r="I1148" s="30" t="s">
        <v>24</v>
      </c>
      <c r="J1148" s="30" t="s">
        <v>48</v>
      </c>
      <c r="K1148" s="30" t="s">
        <v>49</v>
      </c>
      <c r="L1148" s="30" t="s">
        <v>2125</v>
      </c>
      <c r="M1148" s="30">
        <v>0.4</v>
      </c>
      <c r="N1148" s="30" t="s">
        <v>8</v>
      </c>
      <c r="O1148" s="30" t="s">
        <v>35</v>
      </c>
      <c r="P1148" s="30" t="s">
        <v>66</v>
      </c>
      <c r="Q1148" s="30" t="s">
        <v>1205</v>
      </c>
      <c r="R1148" s="30">
        <v>92374</v>
      </c>
      <c r="S1148" s="32">
        <v>42106</v>
      </c>
      <c r="T1148" s="32">
        <v>42108</v>
      </c>
      <c r="U1148" s="53">
        <v>-160.27549999999999</v>
      </c>
      <c r="V1148" s="30">
        <v>9</v>
      </c>
      <c r="W1148" s="30">
        <v>76.77</v>
      </c>
      <c r="X1148" s="30">
        <v>90492</v>
      </c>
      <c r="Y1148" s="30" t="s">
        <v>3217</v>
      </c>
      <c r="Z1148" s="30">
        <v>26.354646469759523</v>
      </c>
    </row>
    <row r="1149" spans="1:26" x14ac:dyDescent="0.2">
      <c r="A1149" s="30">
        <v>754</v>
      </c>
      <c r="B1149" s="30" t="s">
        <v>2126</v>
      </c>
      <c r="C1149" s="30" t="s">
        <v>23</v>
      </c>
      <c r="D1149" s="30">
        <v>0.06</v>
      </c>
      <c r="E1149" s="30">
        <v>119.99</v>
      </c>
      <c r="F1149" s="30">
        <v>14</v>
      </c>
      <c r="G1149" s="30" t="s">
        <v>2</v>
      </c>
      <c r="H1149" s="30" t="s">
        <v>15</v>
      </c>
      <c r="I1149" s="30" t="s">
        <v>16</v>
      </c>
      <c r="J1149" s="30" t="s">
        <v>32</v>
      </c>
      <c r="K1149" s="30" t="s">
        <v>33</v>
      </c>
      <c r="L1149" s="30" t="s">
        <v>2127</v>
      </c>
      <c r="M1149" s="30">
        <v>0.36</v>
      </c>
      <c r="N1149" s="30" t="s">
        <v>8</v>
      </c>
      <c r="O1149" s="30" t="s">
        <v>35</v>
      </c>
      <c r="P1149" s="30" t="s">
        <v>564</v>
      </c>
      <c r="Q1149" s="30" t="s">
        <v>2128</v>
      </c>
      <c r="R1149" s="30">
        <v>86314</v>
      </c>
      <c r="S1149" s="32">
        <v>42106</v>
      </c>
      <c r="T1149" s="32">
        <v>42113</v>
      </c>
      <c r="U1149" s="53">
        <v>-207.679788</v>
      </c>
      <c r="V1149" s="30">
        <v>2</v>
      </c>
      <c r="W1149" s="30">
        <v>243.86</v>
      </c>
      <c r="X1149" s="30">
        <v>90439</v>
      </c>
      <c r="Y1149" s="30" t="s">
        <v>3217</v>
      </c>
      <c r="Z1149" s="30">
        <v>694.04218191637278</v>
      </c>
    </row>
    <row r="1150" spans="1:26" x14ac:dyDescent="0.2">
      <c r="A1150" s="30">
        <v>3221</v>
      </c>
      <c r="B1150" s="30" t="s">
        <v>2129</v>
      </c>
      <c r="C1150" s="30" t="s">
        <v>46</v>
      </c>
      <c r="D1150" s="30">
        <v>0.03</v>
      </c>
      <c r="E1150" s="30">
        <v>6.68</v>
      </c>
      <c r="F1150" s="30">
        <v>1.5</v>
      </c>
      <c r="G1150" s="30" t="s">
        <v>14</v>
      </c>
      <c r="H1150" s="30" t="s">
        <v>70</v>
      </c>
      <c r="I1150" s="30" t="s">
        <v>24</v>
      </c>
      <c r="J1150" s="30" t="s">
        <v>25</v>
      </c>
      <c r="K1150" s="30" t="s">
        <v>26</v>
      </c>
      <c r="L1150" s="30" t="s">
        <v>1844</v>
      </c>
      <c r="M1150" s="30">
        <v>0.48</v>
      </c>
      <c r="N1150" s="30" t="s">
        <v>8</v>
      </c>
      <c r="O1150" s="30" t="s">
        <v>9</v>
      </c>
      <c r="P1150" s="30" t="s">
        <v>99</v>
      </c>
      <c r="Q1150" s="30" t="s">
        <v>2130</v>
      </c>
      <c r="R1150" s="30">
        <v>33322</v>
      </c>
      <c r="S1150" s="32">
        <v>42106</v>
      </c>
      <c r="T1150" s="32">
        <v>42107</v>
      </c>
      <c r="U1150" s="53">
        <v>-577.30399999999997</v>
      </c>
      <c r="V1150" s="30">
        <v>7</v>
      </c>
      <c r="W1150" s="30">
        <v>48.32</v>
      </c>
      <c r="X1150" s="30">
        <v>90815</v>
      </c>
      <c r="Y1150" s="30" t="s">
        <v>3215</v>
      </c>
      <c r="Z1150" s="30">
        <v>-311.64298778373723</v>
      </c>
    </row>
    <row r="1151" spans="1:26" x14ac:dyDescent="0.2">
      <c r="A1151" s="30">
        <v>171</v>
      </c>
      <c r="B1151" s="30" t="s">
        <v>2131</v>
      </c>
      <c r="C1151" s="30" t="s">
        <v>1</v>
      </c>
      <c r="D1151" s="30">
        <v>0.05</v>
      </c>
      <c r="E1151" s="30">
        <v>1.88</v>
      </c>
      <c r="F1151" s="30">
        <v>1.49</v>
      </c>
      <c r="G1151" s="30" t="s">
        <v>14</v>
      </c>
      <c r="H1151" s="30" t="s">
        <v>70</v>
      </c>
      <c r="I1151" s="30" t="s">
        <v>24</v>
      </c>
      <c r="J1151" s="30" t="s">
        <v>48</v>
      </c>
      <c r="K1151" s="30" t="s">
        <v>49</v>
      </c>
      <c r="L1151" s="30" t="s">
        <v>589</v>
      </c>
      <c r="M1151" s="30">
        <v>0.37</v>
      </c>
      <c r="N1151" s="30" t="s">
        <v>8</v>
      </c>
      <c r="O1151" s="30" t="s">
        <v>87</v>
      </c>
      <c r="P1151" s="30" t="s">
        <v>373</v>
      </c>
      <c r="Q1151" s="30" t="s">
        <v>781</v>
      </c>
      <c r="R1151" s="30">
        <v>7024</v>
      </c>
      <c r="S1151" s="32">
        <v>42107</v>
      </c>
      <c r="T1151" s="32">
        <v>42109</v>
      </c>
      <c r="U1151" s="53">
        <v>-2.9095</v>
      </c>
      <c r="V1151" s="30">
        <v>1</v>
      </c>
      <c r="W1151" s="30">
        <v>3.42</v>
      </c>
      <c r="X1151" s="30">
        <v>87464</v>
      </c>
      <c r="Y1151" s="30" t="s">
        <v>3218</v>
      </c>
      <c r="Z1151" s="30">
        <v>245.57112629602608</v>
      </c>
    </row>
    <row r="1152" spans="1:26" x14ac:dyDescent="0.2">
      <c r="A1152" s="30">
        <v>1561</v>
      </c>
      <c r="B1152" s="30" t="s">
        <v>1428</v>
      </c>
      <c r="C1152" s="30" t="s">
        <v>1</v>
      </c>
      <c r="D1152" s="30">
        <v>0.05</v>
      </c>
      <c r="E1152" s="30">
        <v>12.2</v>
      </c>
      <c r="F1152" s="30">
        <v>6.02</v>
      </c>
      <c r="G1152" s="30" t="s">
        <v>14</v>
      </c>
      <c r="H1152" s="30" t="s">
        <v>70</v>
      </c>
      <c r="I1152" s="30" t="s">
        <v>4</v>
      </c>
      <c r="J1152" s="30" t="s">
        <v>102</v>
      </c>
      <c r="K1152" s="30" t="s">
        <v>18</v>
      </c>
      <c r="L1152" s="30" t="s">
        <v>2132</v>
      </c>
      <c r="M1152" s="30">
        <v>0.43</v>
      </c>
      <c r="N1152" s="30" t="s">
        <v>8</v>
      </c>
      <c r="O1152" s="30" t="s">
        <v>28</v>
      </c>
      <c r="P1152" s="30" t="s">
        <v>163</v>
      </c>
      <c r="Q1152" s="30" t="s">
        <v>1430</v>
      </c>
      <c r="R1152" s="30">
        <v>76063</v>
      </c>
      <c r="S1152" s="32">
        <v>42107</v>
      </c>
      <c r="T1152" s="32">
        <v>42108</v>
      </c>
      <c r="U1152" s="53">
        <v>-6.6420000000000003</v>
      </c>
      <c r="V1152" s="30">
        <v>5</v>
      </c>
      <c r="W1152" s="30">
        <v>63.93</v>
      </c>
      <c r="X1152" s="30">
        <v>88094</v>
      </c>
      <c r="Y1152" s="30" t="s">
        <v>3216</v>
      </c>
      <c r="Z1152" s="30">
        <v>449.1605875340631</v>
      </c>
    </row>
    <row r="1153" spans="1:26" x14ac:dyDescent="0.2">
      <c r="A1153" s="30">
        <v>2738</v>
      </c>
      <c r="B1153" s="30" t="s">
        <v>2133</v>
      </c>
      <c r="C1153" s="30" t="s">
        <v>1</v>
      </c>
      <c r="D1153" s="30">
        <v>0.02</v>
      </c>
      <c r="E1153" s="30">
        <v>33.979999999999997</v>
      </c>
      <c r="F1153" s="30">
        <v>1.99</v>
      </c>
      <c r="G1153" s="30" t="s">
        <v>14</v>
      </c>
      <c r="H1153" s="30" t="s">
        <v>3</v>
      </c>
      <c r="I1153" s="30" t="s">
        <v>16</v>
      </c>
      <c r="J1153" s="30" t="s">
        <v>17</v>
      </c>
      <c r="K1153" s="30" t="s">
        <v>18</v>
      </c>
      <c r="L1153" s="30" t="s">
        <v>2134</v>
      </c>
      <c r="M1153" s="30">
        <v>0.45</v>
      </c>
      <c r="N1153" s="30" t="s">
        <v>8</v>
      </c>
      <c r="O1153" s="30" t="s">
        <v>87</v>
      </c>
      <c r="P1153" s="30" t="s">
        <v>609</v>
      </c>
      <c r="Q1153" s="30" t="s">
        <v>610</v>
      </c>
      <c r="R1153" s="30">
        <v>5403</v>
      </c>
      <c r="S1153" s="32">
        <v>42107</v>
      </c>
      <c r="T1153" s="32">
        <v>42109</v>
      </c>
      <c r="U1153" s="53">
        <v>164.06129999999999</v>
      </c>
      <c r="V1153" s="30">
        <v>7</v>
      </c>
      <c r="W1153" s="30">
        <v>237.77</v>
      </c>
      <c r="X1153" s="30">
        <v>89017</v>
      </c>
      <c r="Y1153" s="30" t="s">
        <v>3218</v>
      </c>
      <c r="Z1153" s="30">
        <v>608.23140989859507</v>
      </c>
    </row>
    <row r="1154" spans="1:26" x14ac:dyDescent="0.2">
      <c r="A1154" s="30">
        <v>3169</v>
      </c>
      <c r="B1154" s="30" t="s">
        <v>2135</v>
      </c>
      <c r="C1154" s="30" t="s">
        <v>1</v>
      </c>
      <c r="D1154" s="30">
        <v>0.08</v>
      </c>
      <c r="E1154" s="30">
        <v>7.28</v>
      </c>
      <c r="F1154" s="30">
        <v>11.15</v>
      </c>
      <c r="G1154" s="30" t="s">
        <v>63</v>
      </c>
      <c r="H1154" s="30" t="s">
        <v>3</v>
      </c>
      <c r="I1154" s="30" t="s">
        <v>24</v>
      </c>
      <c r="J1154" s="30" t="s">
        <v>64</v>
      </c>
      <c r="K1154" s="30" t="s">
        <v>49</v>
      </c>
      <c r="L1154" s="30" t="s">
        <v>951</v>
      </c>
      <c r="M1154" s="30">
        <v>0.37</v>
      </c>
      <c r="N1154" s="30" t="s">
        <v>8</v>
      </c>
      <c r="O1154" s="30" t="s">
        <v>9</v>
      </c>
      <c r="P1154" s="30" t="s">
        <v>99</v>
      </c>
      <c r="Q1154" s="30" t="s">
        <v>2136</v>
      </c>
      <c r="R1154" s="30">
        <v>32127</v>
      </c>
      <c r="S1154" s="32">
        <v>42107</v>
      </c>
      <c r="T1154" s="32">
        <v>42108</v>
      </c>
      <c r="U1154" s="53">
        <v>-44.414999999999999</v>
      </c>
      <c r="V1154" s="30">
        <v>1</v>
      </c>
      <c r="W1154" s="30">
        <v>14.66</v>
      </c>
      <c r="X1154" s="30">
        <v>86490</v>
      </c>
      <c r="Y1154" s="30" t="s">
        <v>3215</v>
      </c>
      <c r="Z1154" s="30">
        <v>375.90599924357349</v>
      </c>
    </row>
    <row r="1155" spans="1:26" x14ac:dyDescent="0.2">
      <c r="A1155" s="30">
        <v>2973</v>
      </c>
      <c r="B1155" s="30" t="s">
        <v>2137</v>
      </c>
      <c r="C1155" s="30" t="s">
        <v>13</v>
      </c>
      <c r="D1155" s="30">
        <v>0.01</v>
      </c>
      <c r="E1155" s="30">
        <v>30.97</v>
      </c>
      <c r="F1155" s="30">
        <v>4</v>
      </c>
      <c r="G1155" s="30" t="s">
        <v>14</v>
      </c>
      <c r="H1155" s="30" t="s">
        <v>47</v>
      </c>
      <c r="I1155" s="30" t="s">
        <v>16</v>
      </c>
      <c r="J1155" s="30" t="s">
        <v>17</v>
      </c>
      <c r="K1155" s="30" t="s">
        <v>49</v>
      </c>
      <c r="L1155" s="30" t="s">
        <v>2138</v>
      </c>
      <c r="M1155" s="30">
        <v>0.74</v>
      </c>
      <c r="N1155" s="30" t="s">
        <v>8</v>
      </c>
      <c r="O1155" s="30" t="s">
        <v>28</v>
      </c>
      <c r="P1155" s="30" t="s">
        <v>333</v>
      </c>
      <c r="Q1155" s="30" t="s">
        <v>2139</v>
      </c>
      <c r="R1155" s="30">
        <v>53151</v>
      </c>
      <c r="S1155" s="32">
        <v>42107</v>
      </c>
      <c r="T1155" s="32">
        <v>42109</v>
      </c>
      <c r="U1155" s="53">
        <v>17.102799999999998</v>
      </c>
      <c r="V1155" s="30">
        <v>17</v>
      </c>
      <c r="W1155" s="30">
        <v>523.05999999999995</v>
      </c>
      <c r="X1155" s="30">
        <v>87186</v>
      </c>
      <c r="Y1155" s="30" t="s">
        <v>3216</v>
      </c>
      <c r="Z1155" s="30">
        <v>498.49408967371699</v>
      </c>
    </row>
    <row r="1156" spans="1:26" x14ac:dyDescent="0.2">
      <c r="A1156" s="30">
        <v>2973</v>
      </c>
      <c r="B1156" s="30" t="s">
        <v>2137</v>
      </c>
      <c r="C1156" s="30" t="s">
        <v>13</v>
      </c>
      <c r="D1156" s="30">
        <v>0.08</v>
      </c>
      <c r="E1156" s="30">
        <v>125.99</v>
      </c>
      <c r="F1156" s="30">
        <v>7.69</v>
      </c>
      <c r="G1156" s="30" t="s">
        <v>14</v>
      </c>
      <c r="H1156" s="30" t="s">
        <v>47</v>
      </c>
      <c r="I1156" s="30" t="s">
        <v>16</v>
      </c>
      <c r="J1156" s="30" t="s">
        <v>111</v>
      </c>
      <c r="K1156" s="30" t="s">
        <v>49</v>
      </c>
      <c r="L1156" s="30" t="s">
        <v>1025</v>
      </c>
      <c r="M1156" s="30">
        <v>0.57999999999999996</v>
      </c>
      <c r="N1156" s="30" t="s">
        <v>8</v>
      </c>
      <c r="O1156" s="30" t="s">
        <v>28</v>
      </c>
      <c r="P1156" s="30" t="s">
        <v>333</v>
      </c>
      <c r="Q1156" s="30" t="s">
        <v>2139</v>
      </c>
      <c r="R1156" s="30">
        <v>53151</v>
      </c>
      <c r="S1156" s="32">
        <v>42107</v>
      </c>
      <c r="T1156" s="32">
        <v>42109</v>
      </c>
      <c r="U1156" s="53">
        <v>1269.3819599999999</v>
      </c>
      <c r="V1156" s="30">
        <v>23</v>
      </c>
      <c r="W1156" s="30">
        <v>2424.6799999999998</v>
      </c>
      <c r="X1156" s="30">
        <v>87186</v>
      </c>
      <c r="Y1156" s="30" t="s">
        <v>3216</v>
      </c>
      <c r="Z1156" s="30">
        <v>2001.315548063606</v>
      </c>
    </row>
    <row r="1157" spans="1:26" x14ac:dyDescent="0.2">
      <c r="A1157" s="30">
        <v>2250</v>
      </c>
      <c r="B1157" s="30" t="s">
        <v>2140</v>
      </c>
      <c r="C1157" s="30" t="s">
        <v>23</v>
      </c>
      <c r="D1157" s="30">
        <v>0</v>
      </c>
      <c r="E1157" s="30">
        <v>2.08</v>
      </c>
      <c r="F1157" s="30">
        <v>5.33</v>
      </c>
      <c r="G1157" s="30" t="s">
        <v>14</v>
      </c>
      <c r="H1157" s="30" t="s">
        <v>47</v>
      </c>
      <c r="I1157" s="30" t="s">
        <v>4</v>
      </c>
      <c r="J1157" s="30" t="s">
        <v>102</v>
      </c>
      <c r="K1157" s="30" t="s">
        <v>49</v>
      </c>
      <c r="L1157" s="30" t="s">
        <v>435</v>
      </c>
      <c r="M1157" s="30">
        <v>0.43</v>
      </c>
      <c r="N1157" s="30" t="s">
        <v>8</v>
      </c>
      <c r="O1157" s="30" t="s">
        <v>87</v>
      </c>
      <c r="P1157" s="30" t="s">
        <v>296</v>
      </c>
      <c r="Q1157" s="30" t="s">
        <v>2141</v>
      </c>
      <c r="R1157" s="30">
        <v>16801</v>
      </c>
      <c r="S1157" s="32">
        <v>42107</v>
      </c>
      <c r="T1157" s="32">
        <v>42114</v>
      </c>
      <c r="U1157" s="53">
        <v>-192.5532</v>
      </c>
      <c r="V1157" s="30">
        <v>22</v>
      </c>
      <c r="W1157" s="30">
        <v>51.41</v>
      </c>
      <c r="X1157" s="30">
        <v>86699</v>
      </c>
      <c r="Y1157" s="30" t="s">
        <v>3218</v>
      </c>
      <c r="Z1157" s="30">
        <v>61.242015569023323</v>
      </c>
    </row>
    <row r="1158" spans="1:26" x14ac:dyDescent="0.2">
      <c r="A1158" s="30">
        <v>940</v>
      </c>
      <c r="B1158" s="30" t="s">
        <v>2142</v>
      </c>
      <c r="C1158" s="30" t="s">
        <v>23</v>
      </c>
      <c r="D1158" s="30">
        <v>0.09</v>
      </c>
      <c r="E1158" s="30">
        <v>100.98</v>
      </c>
      <c r="F1158" s="30">
        <v>35.840000000000003</v>
      </c>
      <c r="G1158" s="30" t="s">
        <v>2</v>
      </c>
      <c r="H1158" s="30" t="s">
        <v>47</v>
      </c>
      <c r="I1158" s="30" t="s">
        <v>4</v>
      </c>
      <c r="J1158" s="30" t="s">
        <v>93</v>
      </c>
      <c r="K1158" s="30" t="s">
        <v>6</v>
      </c>
      <c r="L1158" s="30" t="s">
        <v>94</v>
      </c>
      <c r="M1158" s="30">
        <v>0.62</v>
      </c>
      <c r="N1158" s="30" t="s">
        <v>8</v>
      </c>
      <c r="O1158" s="30" t="s">
        <v>87</v>
      </c>
      <c r="P1158" s="30" t="s">
        <v>224</v>
      </c>
      <c r="Q1158" s="30" t="s">
        <v>2143</v>
      </c>
      <c r="R1158" s="30">
        <v>6776</v>
      </c>
      <c r="S1158" s="32">
        <v>42108</v>
      </c>
      <c r="T1158" s="32">
        <v>42113</v>
      </c>
      <c r="U1158" s="53">
        <v>-193.58</v>
      </c>
      <c r="V1158" s="30">
        <v>4</v>
      </c>
      <c r="W1158" s="30">
        <v>396.19</v>
      </c>
      <c r="X1158" s="30">
        <v>90844</v>
      </c>
      <c r="Y1158" s="30" t="s">
        <v>3218</v>
      </c>
      <c r="Z1158" s="30">
        <v>1508.2198510369558</v>
      </c>
    </row>
    <row r="1159" spans="1:26" x14ac:dyDescent="0.2">
      <c r="A1159" s="30">
        <v>329</v>
      </c>
      <c r="B1159" s="30" t="s">
        <v>2144</v>
      </c>
      <c r="C1159" s="30" t="s">
        <v>92</v>
      </c>
      <c r="D1159" s="30">
        <v>0.06</v>
      </c>
      <c r="E1159" s="30">
        <v>296.18</v>
      </c>
      <c r="F1159" s="30">
        <v>54.12</v>
      </c>
      <c r="G1159" s="30" t="s">
        <v>2</v>
      </c>
      <c r="H1159" s="30" t="s">
        <v>47</v>
      </c>
      <c r="I1159" s="30" t="s">
        <v>4</v>
      </c>
      <c r="J1159" s="30" t="s">
        <v>5</v>
      </c>
      <c r="K1159" s="30" t="s">
        <v>6</v>
      </c>
      <c r="L1159" s="30" t="s">
        <v>1055</v>
      </c>
      <c r="M1159" s="30">
        <v>0.76</v>
      </c>
      <c r="N1159" s="30" t="s">
        <v>8</v>
      </c>
      <c r="O1159" s="30" t="s">
        <v>87</v>
      </c>
      <c r="P1159" s="30" t="s">
        <v>307</v>
      </c>
      <c r="Q1159" s="30" t="s">
        <v>308</v>
      </c>
      <c r="R1159" s="30">
        <v>4073</v>
      </c>
      <c r="S1159" s="32">
        <v>42108</v>
      </c>
      <c r="T1159" s="32">
        <v>42109</v>
      </c>
      <c r="U1159" s="53">
        <v>-715.77820599999995</v>
      </c>
      <c r="V1159" s="30">
        <v>5</v>
      </c>
      <c r="W1159" s="30">
        <v>1170.21</v>
      </c>
      <c r="X1159" s="30">
        <v>89726</v>
      </c>
      <c r="Y1159" s="30" t="s">
        <v>3218</v>
      </c>
      <c r="Z1159" s="30">
        <v>2159.5042632660507</v>
      </c>
    </row>
    <row r="1160" spans="1:26" x14ac:dyDescent="0.2">
      <c r="A1160" s="30">
        <v>331</v>
      </c>
      <c r="B1160" s="30" t="s">
        <v>2145</v>
      </c>
      <c r="C1160" s="30" t="s">
        <v>92</v>
      </c>
      <c r="D1160" s="30">
        <v>0.01</v>
      </c>
      <c r="E1160" s="30">
        <v>29.1</v>
      </c>
      <c r="F1160" s="30">
        <v>4</v>
      </c>
      <c r="G1160" s="30" t="s">
        <v>63</v>
      </c>
      <c r="H1160" s="30" t="s">
        <v>47</v>
      </c>
      <c r="I1160" s="30" t="s">
        <v>16</v>
      </c>
      <c r="J1160" s="30" t="s">
        <v>17</v>
      </c>
      <c r="K1160" s="30" t="s">
        <v>49</v>
      </c>
      <c r="L1160" s="30" t="s">
        <v>2146</v>
      </c>
      <c r="M1160" s="30">
        <v>0.78</v>
      </c>
      <c r="N1160" s="30" t="s">
        <v>8</v>
      </c>
      <c r="O1160" s="30" t="s">
        <v>87</v>
      </c>
      <c r="P1160" s="30" t="s">
        <v>1332</v>
      </c>
      <c r="Q1160" s="30" t="s">
        <v>2147</v>
      </c>
      <c r="R1160" s="30">
        <v>3045</v>
      </c>
      <c r="S1160" s="32">
        <v>42108</v>
      </c>
      <c r="T1160" s="32">
        <v>42110</v>
      </c>
      <c r="U1160" s="53">
        <v>-22.82</v>
      </c>
      <c r="V1160" s="30">
        <v>8</v>
      </c>
      <c r="W1160" s="30">
        <v>243.32</v>
      </c>
      <c r="X1160" s="30">
        <v>89726</v>
      </c>
      <c r="Y1160" s="30" t="s">
        <v>3218</v>
      </c>
      <c r="Z1160" s="30">
        <v>418.03612578556954</v>
      </c>
    </row>
    <row r="1161" spans="1:26" x14ac:dyDescent="0.2">
      <c r="A1161" s="30">
        <v>1559</v>
      </c>
      <c r="B1161" s="30" t="s">
        <v>2148</v>
      </c>
      <c r="C1161" s="30" t="s">
        <v>1</v>
      </c>
      <c r="D1161" s="30">
        <v>0.1</v>
      </c>
      <c r="E1161" s="30">
        <v>226.67</v>
      </c>
      <c r="F1161" s="30">
        <v>28.16</v>
      </c>
      <c r="G1161" s="30" t="s">
        <v>2</v>
      </c>
      <c r="H1161" s="30" t="s">
        <v>15</v>
      </c>
      <c r="I1161" s="30" t="s">
        <v>4</v>
      </c>
      <c r="J1161" s="30" t="s">
        <v>85</v>
      </c>
      <c r="K1161" s="30" t="s">
        <v>33</v>
      </c>
      <c r="L1161" s="30" t="s">
        <v>1352</v>
      </c>
      <c r="M1161" s="30">
        <v>0.59</v>
      </c>
      <c r="N1161" s="30" t="s">
        <v>8</v>
      </c>
      <c r="O1161" s="30" t="s">
        <v>9</v>
      </c>
      <c r="P1161" s="30" t="s">
        <v>218</v>
      </c>
      <c r="Q1161" s="30" t="s">
        <v>2149</v>
      </c>
      <c r="R1161" s="30">
        <v>24060</v>
      </c>
      <c r="S1161" s="32">
        <v>42109</v>
      </c>
      <c r="T1161" s="32">
        <v>42111</v>
      </c>
      <c r="U1161" s="53">
        <v>-390.76799999999997</v>
      </c>
      <c r="V1161" s="30">
        <v>5</v>
      </c>
      <c r="W1161" s="30">
        <v>1088.26</v>
      </c>
      <c r="X1161" s="30">
        <v>87424</v>
      </c>
      <c r="Y1161" s="30" t="s">
        <v>3215</v>
      </c>
      <c r="Z1161" s="30">
        <v>1607.1570734012093</v>
      </c>
    </row>
    <row r="1162" spans="1:26" x14ac:dyDescent="0.2">
      <c r="A1162" s="30">
        <v>1632</v>
      </c>
      <c r="B1162" s="30" t="s">
        <v>497</v>
      </c>
      <c r="C1162" s="30" t="s">
        <v>13</v>
      </c>
      <c r="D1162" s="30">
        <v>0.02</v>
      </c>
      <c r="E1162" s="30">
        <v>25.99</v>
      </c>
      <c r="F1162" s="30">
        <v>5.37</v>
      </c>
      <c r="G1162" s="30" t="s">
        <v>14</v>
      </c>
      <c r="H1162" s="30" t="s">
        <v>47</v>
      </c>
      <c r="I1162" s="30" t="s">
        <v>24</v>
      </c>
      <c r="J1162" s="30" t="s">
        <v>25</v>
      </c>
      <c r="K1162" s="30" t="s">
        <v>49</v>
      </c>
      <c r="L1162" s="30" t="s">
        <v>1202</v>
      </c>
      <c r="M1162" s="30">
        <v>0.56000000000000005</v>
      </c>
      <c r="N1162" s="30" t="s">
        <v>8</v>
      </c>
      <c r="O1162" s="30" t="s">
        <v>9</v>
      </c>
      <c r="P1162" s="30" t="s">
        <v>10</v>
      </c>
      <c r="Q1162" s="30" t="s">
        <v>499</v>
      </c>
      <c r="R1162" s="30">
        <v>39401</v>
      </c>
      <c r="S1162" s="32">
        <v>42109</v>
      </c>
      <c r="T1162" s="32">
        <v>42111</v>
      </c>
      <c r="U1162" s="53">
        <v>-88.158000000000001</v>
      </c>
      <c r="V1162" s="30">
        <v>9</v>
      </c>
      <c r="W1162" s="30">
        <v>243.24</v>
      </c>
      <c r="X1162" s="30">
        <v>90533</v>
      </c>
      <c r="Y1162" s="30" t="s">
        <v>3215</v>
      </c>
      <c r="Z1162" s="30">
        <v>256.7455265619829</v>
      </c>
    </row>
    <row r="1163" spans="1:26" x14ac:dyDescent="0.2">
      <c r="A1163" s="30">
        <v>553</v>
      </c>
      <c r="B1163" s="30" t="s">
        <v>827</v>
      </c>
      <c r="C1163" s="30" t="s">
        <v>23</v>
      </c>
      <c r="D1163" s="30">
        <v>0.01</v>
      </c>
      <c r="E1163" s="30">
        <v>4.9800000000000004</v>
      </c>
      <c r="F1163" s="30">
        <v>7.44</v>
      </c>
      <c r="G1163" s="30" t="s">
        <v>14</v>
      </c>
      <c r="H1163" s="30" t="s">
        <v>70</v>
      </c>
      <c r="I1163" s="30" t="s">
        <v>24</v>
      </c>
      <c r="J1163" s="30" t="s">
        <v>64</v>
      </c>
      <c r="K1163" s="30" t="s">
        <v>49</v>
      </c>
      <c r="L1163" s="30" t="s">
        <v>2150</v>
      </c>
      <c r="M1163" s="30">
        <v>0.36</v>
      </c>
      <c r="N1163" s="30" t="s">
        <v>8</v>
      </c>
      <c r="O1163" s="30" t="s">
        <v>35</v>
      </c>
      <c r="P1163" s="30" t="s">
        <v>66</v>
      </c>
      <c r="Q1163" s="30" t="s">
        <v>76</v>
      </c>
      <c r="R1163" s="30">
        <v>90008</v>
      </c>
      <c r="S1163" s="32">
        <v>42109</v>
      </c>
      <c r="T1163" s="32">
        <v>42118</v>
      </c>
      <c r="U1163" s="53">
        <v>-179.59200000000001</v>
      </c>
      <c r="V1163" s="30">
        <v>63</v>
      </c>
      <c r="W1163" s="30">
        <v>330.21</v>
      </c>
      <c r="X1163" s="30">
        <v>8165</v>
      </c>
      <c r="Y1163" s="30" t="s">
        <v>3217</v>
      </c>
      <c r="Z1163" s="30">
        <v>46.68946850309905</v>
      </c>
    </row>
    <row r="1164" spans="1:26" x14ac:dyDescent="0.2">
      <c r="A1164" s="30">
        <v>555</v>
      </c>
      <c r="B1164" s="30" t="s">
        <v>1276</v>
      </c>
      <c r="C1164" s="30" t="s">
        <v>23</v>
      </c>
      <c r="D1164" s="30">
        <v>0.01</v>
      </c>
      <c r="E1164" s="30">
        <v>4.9800000000000004</v>
      </c>
      <c r="F1164" s="30">
        <v>7.44</v>
      </c>
      <c r="G1164" s="30" t="s">
        <v>14</v>
      </c>
      <c r="H1164" s="30" t="s">
        <v>70</v>
      </c>
      <c r="I1164" s="30" t="s">
        <v>24</v>
      </c>
      <c r="J1164" s="30" t="s">
        <v>64</v>
      </c>
      <c r="K1164" s="30" t="s">
        <v>49</v>
      </c>
      <c r="L1164" s="30" t="s">
        <v>2150</v>
      </c>
      <c r="M1164" s="30">
        <v>0.36</v>
      </c>
      <c r="N1164" s="30" t="s">
        <v>8</v>
      </c>
      <c r="O1164" s="30" t="s">
        <v>35</v>
      </c>
      <c r="P1164" s="30" t="s">
        <v>122</v>
      </c>
      <c r="Q1164" s="30" t="s">
        <v>1277</v>
      </c>
      <c r="R1164" s="30">
        <v>84062</v>
      </c>
      <c r="S1164" s="32">
        <v>42109</v>
      </c>
      <c r="T1164" s="32">
        <v>42118</v>
      </c>
      <c r="U1164" s="53">
        <v>-161.6328</v>
      </c>
      <c r="V1164" s="30">
        <v>16</v>
      </c>
      <c r="W1164" s="30">
        <v>83.86</v>
      </c>
      <c r="X1164" s="30">
        <v>86191</v>
      </c>
      <c r="Y1164" s="30" t="s">
        <v>3217</v>
      </c>
      <c r="Z1164" s="30">
        <v>65.080151256508401</v>
      </c>
    </row>
    <row r="1165" spans="1:26" x14ac:dyDescent="0.2">
      <c r="A1165" s="30">
        <v>2952</v>
      </c>
      <c r="B1165" s="30" t="s">
        <v>2151</v>
      </c>
      <c r="C1165" s="30" t="s">
        <v>92</v>
      </c>
      <c r="D1165" s="30">
        <v>0.08</v>
      </c>
      <c r="E1165" s="30">
        <v>5.74</v>
      </c>
      <c r="F1165" s="30">
        <v>5.01</v>
      </c>
      <c r="G1165" s="30" t="s">
        <v>63</v>
      </c>
      <c r="H1165" s="30" t="s">
        <v>70</v>
      </c>
      <c r="I1165" s="30" t="s">
        <v>24</v>
      </c>
      <c r="J1165" s="30" t="s">
        <v>48</v>
      </c>
      <c r="K1165" s="30" t="s">
        <v>49</v>
      </c>
      <c r="L1165" s="30" t="s">
        <v>1041</v>
      </c>
      <c r="M1165" s="30">
        <v>0.39</v>
      </c>
      <c r="N1165" s="30" t="s">
        <v>8</v>
      </c>
      <c r="O1165" s="30" t="s">
        <v>87</v>
      </c>
      <c r="P1165" s="30" t="s">
        <v>293</v>
      </c>
      <c r="Q1165" s="30" t="s">
        <v>2152</v>
      </c>
      <c r="R1165" s="30">
        <v>43123</v>
      </c>
      <c r="S1165" s="32">
        <v>42109</v>
      </c>
      <c r="T1165" s="32">
        <v>42111</v>
      </c>
      <c r="U1165" s="53">
        <v>-61.628039999999999</v>
      </c>
      <c r="V1165" s="30">
        <v>12</v>
      </c>
      <c r="W1165" s="30">
        <v>70.03</v>
      </c>
      <c r="X1165" s="30">
        <v>91398</v>
      </c>
      <c r="Y1165" s="30" t="s">
        <v>3218</v>
      </c>
      <c r="Z1165" s="30">
        <v>-67.839096487453958</v>
      </c>
    </row>
    <row r="1166" spans="1:26" x14ac:dyDescent="0.2">
      <c r="A1166" s="30">
        <v>568</v>
      </c>
      <c r="B1166" s="30" t="s">
        <v>1458</v>
      </c>
      <c r="C1166" s="30" t="s">
        <v>46</v>
      </c>
      <c r="D1166" s="30">
        <v>0.09</v>
      </c>
      <c r="E1166" s="30">
        <v>70.97</v>
      </c>
      <c r="F1166" s="30">
        <v>3.5</v>
      </c>
      <c r="G1166" s="30" t="s">
        <v>14</v>
      </c>
      <c r="H1166" s="30" t="s">
        <v>15</v>
      </c>
      <c r="I1166" s="30" t="s">
        <v>24</v>
      </c>
      <c r="J1166" s="30" t="s">
        <v>71</v>
      </c>
      <c r="K1166" s="30" t="s">
        <v>49</v>
      </c>
      <c r="L1166" s="30" t="s">
        <v>2153</v>
      </c>
      <c r="M1166" s="30">
        <v>0.59</v>
      </c>
      <c r="N1166" s="30" t="s">
        <v>8</v>
      </c>
      <c r="O1166" s="30" t="s">
        <v>9</v>
      </c>
      <c r="P1166" s="30" t="s">
        <v>10</v>
      </c>
      <c r="Q1166" s="30" t="s">
        <v>1459</v>
      </c>
      <c r="R1166" s="30">
        <v>39701</v>
      </c>
      <c r="S1166" s="32">
        <v>42109</v>
      </c>
      <c r="T1166" s="32">
        <v>42109</v>
      </c>
      <c r="U1166" s="53">
        <v>-99.567999999999998</v>
      </c>
      <c r="V1166" s="30">
        <v>12</v>
      </c>
      <c r="W1166" s="30">
        <v>805.99</v>
      </c>
      <c r="X1166" s="30">
        <v>88880</v>
      </c>
      <c r="Y1166" s="30" t="s">
        <v>3215</v>
      </c>
      <c r="Z1166" s="30">
        <v>457.12566413508335</v>
      </c>
    </row>
    <row r="1167" spans="1:26" x14ac:dyDescent="0.2">
      <c r="A1167" s="30">
        <v>1607</v>
      </c>
      <c r="B1167" s="30" t="s">
        <v>1011</v>
      </c>
      <c r="C1167" s="30" t="s">
        <v>46</v>
      </c>
      <c r="D1167" s="30">
        <v>0.01</v>
      </c>
      <c r="E1167" s="30">
        <v>15.16</v>
      </c>
      <c r="F1167" s="30">
        <v>15.09</v>
      </c>
      <c r="G1167" s="30" t="s">
        <v>14</v>
      </c>
      <c r="H1167" s="30" t="s">
        <v>47</v>
      </c>
      <c r="I1167" s="30" t="s">
        <v>24</v>
      </c>
      <c r="J1167" s="30" t="s">
        <v>48</v>
      </c>
      <c r="K1167" s="30" t="s">
        <v>49</v>
      </c>
      <c r="L1167" s="30" t="s">
        <v>2154</v>
      </c>
      <c r="M1167" s="30">
        <v>0.39</v>
      </c>
      <c r="N1167" s="30" t="s">
        <v>8</v>
      </c>
      <c r="O1167" s="30" t="s">
        <v>87</v>
      </c>
      <c r="P1167" s="30" t="s">
        <v>88</v>
      </c>
      <c r="Q1167" s="30" t="s">
        <v>1013</v>
      </c>
      <c r="R1167" s="30">
        <v>11520</v>
      </c>
      <c r="S1167" s="32">
        <v>42109</v>
      </c>
      <c r="T1167" s="32">
        <v>42109</v>
      </c>
      <c r="U1167" s="53">
        <v>-200.85900000000001</v>
      </c>
      <c r="V1167" s="30">
        <v>7</v>
      </c>
      <c r="W1167" s="30">
        <v>110.93</v>
      </c>
      <c r="X1167" s="30">
        <v>87994</v>
      </c>
      <c r="Y1167" s="30" t="s">
        <v>3218</v>
      </c>
      <c r="Z1167" s="30">
        <v>444.88375142425912</v>
      </c>
    </row>
    <row r="1168" spans="1:26" x14ac:dyDescent="0.2">
      <c r="A1168" s="30">
        <v>1818</v>
      </c>
      <c r="B1168" s="30" t="s">
        <v>2155</v>
      </c>
      <c r="C1168" s="30" t="s">
        <v>46</v>
      </c>
      <c r="D1168" s="30">
        <v>0.06</v>
      </c>
      <c r="E1168" s="30">
        <v>17.98</v>
      </c>
      <c r="F1168" s="30">
        <v>8.51</v>
      </c>
      <c r="G1168" s="30" t="s">
        <v>14</v>
      </c>
      <c r="H1168" s="30" t="s">
        <v>15</v>
      </c>
      <c r="I1168" s="30" t="s">
        <v>16</v>
      </c>
      <c r="J1168" s="30" t="s">
        <v>32</v>
      </c>
      <c r="K1168" s="30" t="s">
        <v>120</v>
      </c>
      <c r="L1168" s="30" t="s">
        <v>1856</v>
      </c>
      <c r="M1168" s="30">
        <v>0.4</v>
      </c>
      <c r="N1168" s="30" t="s">
        <v>8</v>
      </c>
      <c r="O1168" s="30" t="s">
        <v>28</v>
      </c>
      <c r="P1168" s="30" t="s">
        <v>265</v>
      </c>
      <c r="Q1168" s="30" t="s">
        <v>2156</v>
      </c>
      <c r="R1168" s="30">
        <v>48126</v>
      </c>
      <c r="S1168" s="32">
        <v>42109</v>
      </c>
      <c r="T1168" s="32">
        <v>42111</v>
      </c>
      <c r="U1168" s="53">
        <v>-47.243088</v>
      </c>
      <c r="V1168" s="30">
        <v>3</v>
      </c>
      <c r="W1168" s="30">
        <v>56.38</v>
      </c>
      <c r="X1168" s="30">
        <v>85991</v>
      </c>
      <c r="Y1168" s="30" t="s">
        <v>3216</v>
      </c>
      <c r="Z1168" s="30">
        <v>345.0540968468826</v>
      </c>
    </row>
    <row r="1169" spans="1:26" x14ac:dyDescent="0.2">
      <c r="A1169" s="30">
        <v>1818</v>
      </c>
      <c r="B1169" s="30" t="s">
        <v>2155</v>
      </c>
      <c r="C1169" s="30" t="s">
        <v>46</v>
      </c>
      <c r="D1169" s="30">
        <v>0.1</v>
      </c>
      <c r="E1169" s="30">
        <v>9.99</v>
      </c>
      <c r="F1169" s="30">
        <v>4.78</v>
      </c>
      <c r="G1169" s="30" t="s">
        <v>63</v>
      </c>
      <c r="H1169" s="30" t="s">
        <v>15</v>
      </c>
      <c r="I1169" s="30" t="s">
        <v>24</v>
      </c>
      <c r="J1169" s="30" t="s">
        <v>64</v>
      </c>
      <c r="K1169" s="30" t="s">
        <v>49</v>
      </c>
      <c r="L1169" s="30" t="s">
        <v>1495</v>
      </c>
      <c r="M1169" s="30">
        <v>0.4</v>
      </c>
      <c r="N1169" s="30" t="s">
        <v>8</v>
      </c>
      <c r="O1169" s="30" t="s">
        <v>28</v>
      </c>
      <c r="P1169" s="30" t="s">
        <v>265</v>
      </c>
      <c r="Q1169" s="30" t="s">
        <v>2156</v>
      </c>
      <c r="R1169" s="30">
        <v>48126</v>
      </c>
      <c r="S1169" s="32">
        <v>42109</v>
      </c>
      <c r="T1169" s="32">
        <v>42112</v>
      </c>
      <c r="U1169" s="53">
        <v>9.1539999999999999</v>
      </c>
      <c r="V1169" s="30">
        <v>12</v>
      </c>
      <c r="W1169" s="30">
        <v>119.13</v>
      </c>
      <c r="X1169" s="30">
        <v>85991</v>
      </c>
      <c r="Y1169" s="30" t="s">
        <v>3216</v>
      </c>
      <c r="Z1169" s="30">
        <v>166.02789333559662</v>
      </c>
    </row>
    <row r="1170" spans="1:26" x14ac:dyDescent="0.2">
      <c r="A1170" s="30">
        <v>1821</v>
      </c>
      <c r="B1170" s="30" t="s">
        <v>974</v>
      </c>
      <c r="C1170" s="30" t="s">
        <v>46</v>
      </c>
      <c r="D1170" s="30">
        <v>7.0000000000000007E-2</v>
      </c>
      <c r="E1170" s="30">
        <v>18.649999999999999</v>
      </c>
      <c r="F1170" s="30">
        <v>3.77</v>
      </c>
      <c r="G1170" s="30" t="s">
        <v>14</v>
      </c>
      <c r="H1170" s="30" t="s">
        <v>15</v>
      </c>
      <c r="I1170" s="30" t="s">
        <v>4</v>
      </c>
      <c r="J1170" s="30" t="s">
        <v>102</v>
      </c>
      <c r="K1170" s="30" t="s">
        <v>18</v>
      </c>
      <c r="L1170" s="30" t="s">
        <v>2157</v>
      </c>
      <c r="M1170" s="30">
        <v>0.39</v>
      </c>
      <c r="N1170" s="30" t="s">
        <v>8</v>
      </c>
      <c r="O1170" s="30" t="s">
        <v>87</v>
      </c>
      <c r="P1170" s="30" t="s">
        <v>88</v>
      </c>
      <c r="Q1170" s="30" t="s">
        <v>89</v>
      </c>
      <c r="R1170" s="30">
        <v>10177</v>
      </c>
      <c r="S1170" s="32">
        <v>42109</v>
      </c>
      <c r="T1170" s="32">
        <v>42110</v>
      </c>
      <c r="U1170" s="53">
        <v>149.72</v>
      </c>
      <c r="V1170" s="30">
        <v>34</v>
      </c>
      <c r="W1170" s="30">
        <v>643.64</v>
      </c>
      <c r="X1170" s="30">
        <v>47108</v>
      </c>
      <c r="Y1170" s="30" t="s">
        <v>3218</v>
      </c>
      <c r="Z1170" s="30">
        <v>402.91786956937989</v>
      </c>
    </row>
    <row r="1171" spans="1:26" x14ac:dyDescent="0.2">
      <c r="A1171" s="30">
        <v>1821</v>
      </c>
      <c r="B1171" s="30" t="s">
        <v>974</v>
      </c>
      <c r="C1171" s="30" t="s">
        <v>46</v>
      </c>
      <c r="D1171" s="30">
        <v>0.06</v>
      </c>
      <c r="E1171" s="30">
        <v>17.98</v>
      </c>
      <c r="F1171" s="30">
        <v>8.51</v>
      </c>
      <c r="G1171" s="30" t="s">
        <v>14</v>
      </c>
      <c r="H1171" s="30" t="s">
        <v>15</v>
      </c>
      <c r="I1171" s="30" t="s">
        <v>16</v>
      </c>
      <c r="J1171" s="30" t="s">
        <v>32</v>
      </c>
      <c r="K1171" s="30" t="s">
        <v>120</v>
      </c>
      <c r="L1171" s="30" t="s">
        <v>1856</v>
      </c>
      <c r="M1171" s="30">
        <v>0.4</v>
      </c>
      <c r="N1171" s="30" t="s">
        <v>8</v>
      </c>
      <c r="O1171" s="30" t="s">
        <v>87</v>
      </c>
      <c r="P1171" s="30" t="s">
        <v>88</v>
      </c>
      <c r="Q1171" s="30" t="s">
        <v>89</v>
      </c>
      <c r="R1171" s="30">
        <v>10177</v>
      </c>
      <c r="S1171" s="32">
        <v>42109</v>
      </c>
      <c r="T1171" s="32">
        <v>42111</v>
      </c>
      <c r="U1171" s="53">
        <v>-52.492319999999999</v>
      </c>
      <c r="V1171" s="30">
        <v>13</v>
      </c>
      <c r="W1171" s="30">
        <v>244.31</v>
      </c>
      <c r="X1171" s="30">
        <v>47108</v>
      </c>
      <c r="Y1171" s="30" t="s">
        <v>3218</v>
      </c>
      <c r="Z1171" s="30">
        <v>339.67874825612995</v>
      </c>
    </row>
    <row r="1172" spans="1:26" x14ac:dyDescent="0.2">
      <c r="A1172" s="30">
        <v>1821</v>
      </c>
      <c r="B1172" s="30" t="s">
        <v>974</v>
      </c>
      <c r="C1172" s="30" t="s">
        <v>46</v>
      </c>
      <c r="D1172" s="30">
        <v>0.1</v>
      </c>
      <c r="E1172" s="30">
        <v>9.99</v>
      </c>
      <c r="F1172" s="30">
        <v>4.78</v>
      </c>
      <c r="G1172" s="30" t="s">
        <v>63</v>
      </c>
      <c r="H1172" s="30" t="s">
        <v>15</v>
      </c>
      <c r="I1172" s="30" t="s">
        <v>24</v>
      </c>
      <c r="J1172" s="30" t="s">
        <v>64</v>
      </c>
      <c r="K1172" s="30" t="s">
        <v>49</v>
      </c>
      <c r="L1172" s="30" t="s">
        <v>1495</v>
      </c>
      <c r="M1172" s="30">
        <v>0.4</v>
      </c>
      <c r="N1172" s="30" t="s">
        <v>8</v>
      </c>
      <c r="O1172" s="30" t="s">
        <v>87</v>
      </c>
      <c r="P1172" s="30" t="s">
        <v>88</v>
      </c>
      <c r="Q1172" s="30" t="s">
        <v>89</v>
      </c>
      <c r="R1172" s="30">
        <v>10177</v>
      </c>
      <c r="S1172" s="32">
        <v>42109</v>
      </c>
      <c r="T1172" s="32">
        <v>42112</v>
      </c>
      <c r="U1172" s="53">
        <v>7.96</v>
      </c>
      <c r="V1172" s="30">
        <v>47</v>
      </c>
      <c r="W1172" s="30">
        <v>466.58</v>
      </c>
      <c r="X1172" s="30">
        <v>47108</v>
      </c>
      <c r="Y1172" s="30" t="s">
        <v>3218</v>
      </c>
      <c r="Z1172" s="30">
        <v>164.80520662307208</v>
      </c>
    </row>
    <row r="1173" spans="1:26" x14ac:dyDescent="0.2">
      <c r="A1173" s="30">
        <v>1821</v>
      </c>
      <c r="B1173" s="30" t="s">
        <v>974</v>
      </c>
      <c r="C1173" s="30" t="s">
        <v>46</v>
      </c>
      <c r="D1173" s="30">
        <v>0.08</v>
      </c>
      <c r="E1173" s="30">
        <v>175.99</v>
      </c>
      <c r="F1173" s="30">
        <v>8.99</v>
      </c>
      <c r="G1173" s="30" t="s">
        <v>63</v>
      </c>
      <c r="H1173" s="30" t="s">
        <v>15</v>
      </c>
      <c r="I1173" s="30" t="s">
        <v>16</v>
      </c>
      <c r="J1173" s="30" t="s">
        <v>111</v>
      </c>
      <c r="K1173" s="30" t="s">
        <v>49</v>
      </c>
      <c r="L1173" s="30" t="s">
        <v>1155</v>
      </c>
      <c r="M1173" s="30">
        <v>0.56999999999999995</v>
      </c>
      <c r="N1173" s="30" t="s">
        <v>8</v>
      </c>
      <c r="O1173" s="30" t="s">
        <v>87</v>
      </c>
      <c r="P1173" s="30" t="s">
        <v>88</v>
      </c>
      <c r="Q1173" s="30" t="s">
        <v>89</v>
      </c>
      <c r="R1173" s="30">
        <v>10177</v>
      </c>
      <c r="S1173" s="32">
        <v>42109</v>
      </c>
      <c r="T1173" s="32">
        <v>42110</v>
      </c>
      <c r="U1173" s="53">
        <v>-459.08280000000002</v>
      </c>
      <c r="V1173" s="30">
        <v>16</v>
      </c>
      <c r="W1173" s="30">
        <v>2290.69</v>
      </c>
      <c r="X1173" s="30">
        <v>47108</v>
      </c>
      <c r="Y1173" s="30" t="s">
        <v>3218</v>
      </c>
      <c r="Z1173" s="30">
        <v>477.52819324519817</v>
      </c>
    </row>
    <row r="1174" spans="1:26" x14ac:dyDescent="0.2">
      <c r="A1174" s="30">
        <v>2139</v>
      </c>
      <c r="B1174" s="30" t="s">
        <v>2158</v>
      </c>
      <c r="C1174" s="30" t="s">
        <v>1</v>
      </c>
      <c r="D1174" s="30">
        <v>0.05</v>
      </c>
      <c r="E1174" s="30">
        <v>2550.14</v>
      </c>
      <c r="F1174" s="30">
        <v>29.7</v>
      </c>
      <c r="G1174" s="30" t="s">
        <v>2</v>
      </c>
      <c r="H1174" s="30" t="s">
        <v>70</v>
      </c>
      <c r="I1174" s="30" t="s">
        <v>16</v>
      </c>
      <c r="J1174" s="30" t="s">
        <v>32</v>
      </c>
      <c r="K1174" s="30" t="s">
        <v>33</v>
      </c>
      <c r="L1174" s="30" t="s">
        <v>1948</v>
      </c>
      <c r="M1174" s="30">
        <v>0.56999999999999995</v>
      </c>
      <c r="N1174" s="30" t="s">
        <v>8</v>
      </c>
      <c r="O1174" s="30" t="s">
        <v>28</v>
      </c>
      <c r="P1174" s="30" t="s">
        <v>333</v>
      </c>
      <c r="Q1174" s="30" t="s">
        <v>106</v>
      </c>
      <c r="R1174" s="30">
        <v>53094</v>
      </c>
      <c r="S1174" s="32">
        <v>42110</v>
      </c>
      <c r="T1174" s="32">
        <v>42111</v>
      </c>
      <c r="U1174" s="53">
        <v>-3971.0628000000002</v>
      </c>
      <c r="V1174" s="30">
        <v>2</v>
      </c>
      <c r="W1174" s="30">
        <v>4845.2700000000004</v>
      </c>
      <c r="X1174" s="30">
        <v>86003</v>
      </c>
      <c r="Y1174" s="30" t="s">
        <v>3216</v>
      </c>
      <c r="Z1174" s="30">
        <v>5308.6012134376597</v>
      </c>
    </row>
    <row r="1175" spans="1:26" x14ac:dyDescent="0.2">
      <c r="A1175" s="30">
        <v>1916</v>
      </c>
      <c r="B1175" s="30" t="s">
        <v>1370</v>
      </c>
      <c r="C1175" s="30" t="s">
        <v>13</v>
      </c>
      <c r="D1175" s="30">
        <v>0.01</v>
      </c>
      <c r="E1175" s="30">
        <v>125.99</v>
      </c>
      <c r="F1175" s="30">
        <v>8.99</v>
      </c>
      <c r="G1175" s="30" t="s">
        <v>14</v>
      </c>
      <c r="H1175" s="30" t="s">
        <v>47</v>
      </c>
      <c r="I1175" s="30" t="s">
        <v>16</v>
      </c>
      <c r="J1175" s="30" t="s">
        <v>111</v>
      </c>
      <c r="K1175" s="30" t="s">
        <v>49</v>
      </c>
      <c r="L1175" s="30" t="s">
        <v>1630</v>
      </c>
      <c r="M1175" s="30">
        <v>0.55000000000000004</v>
      </c>
      <c r="N1175" s="30" t="s">
        <v>8</v>
      </c>
      <c r="O1175" s="30" t="s">
        <v>9</v>
      </c>
      <c r="P1175" s="30" t="s">
        <v>20</v>
      </c>
      <c r="Q1175" s="30" t="s">
        <v>1372</v>
      </c>
      <c r="R1175" s="30">
        <v>72209</v>
      </c>
      <c r="S1175" s="32">
        <v>42110</v>
      </c>
      <c r="T1175" s="32">
        <v>42112</v>
      </c>
      <c r="U1175" s="53">
        <v>-45.472000000000001</v>
      </c>
      <c r="V1175" s="30">
        <v>9</v>
      </c>
      <c r="W1175" s="30">
        <v>1011.44</v>
      </c>
      <c r="X1175" s="30">
        <v>85895</v>
      </c>
      <c r="Y1175" s="30" t="s">
        <v>3215</v>
      </c>
      <c r="Z1175" s="30">
        <v>712.12562806618314</v>
      </c>
    </row>
    <row r="1176" spans="1:26" x14ac:dyDescent="0.2">
      <c r="A1176" s="30">
        <v>653</v>
      </c>
      <c r="B1176" s="30" t="s">
        <v>2159</v>
      </c>
      <c r="C1176" s="30" t="s">
        <v>46</v>
      </c>
      <c r="D1176" s="30">
        <v>0</v>
      </c>
      <c r="E1176" s="30">
        <v>2.78</v>
      </c>
      <c r="F1176" s="30">
        <v>1.49</v>
      </c>
      <c r="G1176" s="30" t="s">
        <v>63</v>
      </c>
      <c r="H1176" s="30" t="s">
        <v>15</v>
      </c>
      <c r="I1176" s="30" t="s">
        <v>24</v>
      </c>
      <c r="J1176" s="30" t="s">
        <v>48</v>
      </c>
      <c r="K1176" s="30" t="s">
        <v>49</v>
      </c>
      <c r="L1176" s="30" t="s">
        <v>2160</v>
      </c>
      <c r="M1176" s="30">
        <v>0.36</v>
      </c>
      <c r="N1176" s="30" t="s">
        <v>8</v>
      </c>
      <c r="O1176" s="30" t="s">
        <v>35</v>
      </c>
      <c r="P1176" s="30" t="s">
        <v>66</v>
      </c>
      <c r="Q1176" s="30" t="s">
        <v>2122</v>
      </c>
      <c r="R1176" s="30">
        <v>91730</v>
      </c>
      <c r="S1176" s="32">
        <v>42110</v>
      </c>
      <c r="T1176" s="32">
        <v>42111</v>
      </c>
      <c r="U1176" s="53">
        <v>20.6448</v>
      </c>
      <c r="V1176" s="30">
        <v>9</v>
      </c>
      <c r="W1176" s="30">
        <v>29.92</v>
      </c>
      <c r="X1176" s="30">
        <v>91213</v>
      </c>
      <c r="Y1176" s="30" t="s">
        <v>3217</v>
      </c>
      <c r="Z1176" s="30">
        <v>97.107662926953537</v>
      </c>
    </row>
    <row r="1177" spans="1:26" x14ac:dyDescent="0.2">
      <c r="A1177" s="30">
        <v>1041</v>
      </c>
      <c r="B1177" s="30" t="s">
        <v>2161</v>
      </c>
      <c r="C1177" s="30" t="s">
        <v>1</v>
      </c>
      <c r="D1177" s="30">
        <v>0.06</v>
      </c>
      <c r="E1177" s="30">
        <v>55.94</v>
      </c>
      <c r="F1177" s="30">
        <v>4</v>
      </c>
      <c r="G1177" s="30" t="s">
        <v>14</v>
      </c>
      <c r="H1177" s="30" t="s">
        <v>3</v>
      </c>
      <c r="I1177" s="30" t="s">
        <v>16</v>
      </c>
      <c r="J1177" s="30" t="s">
        <v>17</v>
      </c>
      <c r="K1177" s="30" t="s">
        <v>49</v>
      </c>
      <c r="L1177" s="30" t="s">
        <v>1760</v>
      </c>
      <c r="M1177" s="30">
        <v>0.74</v>
      </c>
      <c r="N1177" s="30" t="s">
        <v>8</v>
      </c>
      <c r="O1177" s="30" t="s">
        <v>35</v>
      </c>
      <c r="P1177" s="30" t="s">
        <v>66</v>
      </c>
      <c r="Q1177" s="30" t="s">
        <v>2162</v>
      </c>
      <c r="R1177" s="30">
        <v>95695</v>
      </c>
      <c r="S1177" s="32">
        <v>42111</v>
      </c>
      <c r="T1177" s="32">
        <v>42112</v>
      </c>
      <c r="U1177" s="53">
        <v>-13.77</v>
      </c>
      <c r="V1177" s="30">
        <v>6</v>
      </c>
      <c r="W1177" s="30">
        <v>322.77</v>
      </c>
      <c r="X1177" s="30">
        <v>87846</v>
      </c>
      <c r="Y1177" s="30" t="s">
        <v>3217</v>
      </c>
      <c r="Z1177" s="30">
        <v>765.09696852389789</v>
      </c>
    </row>
    <row r="1178" spans="1:26" x14ac:dyDescent="0.2">
      <c r="A1178" s="30">
        <v>1041</v>
      </c>
      <c r="B1178" s="30" t="s">
        <v>2161</v>
      </c>
      <c r="C1178" s="30" t="s">
        <v>1</v>
      </c>
      <c r="D1178" s="30">
        <v>7.0000000000000007E-2</v>
      </c>
      <c r="E1178" s="30">
        <v>6.3</v>
      </c>
      <c r="F1178" s="30">
        <v>0.5</v>
      </c>
      <c r="G1178" s="30" t="s">
        <v>14</v>
      </c>
      <c r="H1178" s="30" t="s">
        <v>3</v>
      </c>
      <c r="I1178" s="30" t="s">
        <v>24</v>
      </c>
      <c r="J1178" s="30" t="s">
        <v>128</v>
      </c>
      <c r="K1178" s="30" t="s">
        <v>49</v>
      </c>
      <c r="L1178" s="30" t="s">
        <v>802</v>
      </c>
      <c r="M1178" s="30">
        <v>0.39</v>
      </c>
      <c r="N1178" s="30" t="s">
        <v>8</v>
      </c>
      <c r="O1178" s="30" t="s">
        <v>35</v>
      </c>
      <c r="P1178" s="30" t="s">
        <v>66</v>
      </c>
      <c r="Q1178" s="30" t="s">
        <v>2162</v>
      </c>
      <c r="R1178" s="30">
        <v>95695</v>
      </c>
      <c r="S1178" s="32">
        <v>42111</v>
      </c>
      <c r="T1178" s="32">
        <v>42111</v>
      </c>
      <c r="U1178" s="53">
        <v>44.912100000000002</v>
      </c>
      <c r="V1178" s="30">
        <v>11</v>
      </c>
      <c r="W1178" s="30">
        <v>65.09</v>
      </c>
      <c r="X1178" s="30">
        <v>87846</v>
      </c>
      <c r="Y1178" s="30" t="s">
        <v>3217</v>
      </c>
      <c r="Z1178" s="30">
        <v>275.39766231241856</v>
      </c>
    </row>
    <row r="1179" spans="1:26" x14ac:dyDescent="0.2">
      <c r="A1179" s="30">
        <v>1350</v>
      </c>
      <c r="B1179" s="30" t="s">
        <v>2163</v>
      </c>
      <c r="C1179" s="30" t="s">
        <v>13</v>
      </c>
      <c r="D1179" s="30">
        <v>0</v>
      </c>
      <c r="E1179" s="30">
        <v>12.2</v>
      </c>
      <c r="F1179" s="30">
        <v>6.02</v>
      </c>
      <c r="G1179" s="30" t="s">
        <v>63</v>
      </c>
      <c r="H1179" s="30" t="s">
        <v>47</v>
      </c>
      <c r="I1179" s="30" t="s">
        <v>4</v>
      </c>
      <c r="J1179" s="30" t="s">
        <v>102</v>
      </c>
      <c r="K1179" s="30" t="s">
        <v>18</v>
      </c>
      <c r="L1179" s="30" t="s">
        <v>2132</v>
      </c>
      <c r="M1179" s="30">
        <v>0.43</v>
      </c>
      <c r="N1179" s="30" t="s">
        <v>8</v>
      </c>
      <c r="O1179" s="30" t="s">
        <v>9</v>
      </c>
      <c r="P1179" s="30" t="s">
        <v>99</v>
      </c>
      <c r="Q1179" s="30" t="s">
        <v>2164</v>
      </c>
      <c r="R1179" s="30">
        <v>33055</v>
      </c>
      <c r="S1179" s="32">
        <v>42111</v>
      </c>
      <c r="T1179" s="32">
        <v>42112</v>
      </c>
      <c r="U1179" s="53">
        <v>-172.298</v>
      </c>
      <c r="V1179" s="30">
        <v>4</v>
      </c>
      <c r="W1179" s="30">
        <v>56.24</v>
      </c>
      <c r="X1179" s="30">
        <v>88233</v>
      </c>
      <c r="Y1179" s="30" t="s">
        <v>3215</v>
      </c>
      <c r="Z1179" s="30">
        <v>-31.709924912744928</v>
      </c>
    </row>
    <row r="1180" spans="1:26" x14ac:dyDescent="0.2">
      <c r="A1180" s="30">
        <v>2867</v>
      </c>
      <c r="B1180" s="30" t="s">
        <v>2165</v>
      </c>
      <c r="C1180" s="30" t="s">
        <v>13</v>
      </c>
      <c r="D1180" s="30">
        <v>0.01</v>
      </c>
      <c r="E1180" s="30">
        <v>125.99</v>
      </c>
      <c r="F1180" s="30">
        <v>8.99</v>
      </c>
      <c r="G1180" s="30" t="s">
        <v>14</v>
      </c>
      <c r="H1180" s="30" t="s">
        <v>70</v>
      </c>
      <c r="I1180" s="30" t="s">
        <v>16</v>
      </c>
      <c r="J1180" s="30" t="s">
        <v>111</v>
      </c>
      <c r="K1180" s="30" t="s">
        <v>49</v>
      </c>
      <c r="L1180" s="30" t="s">
        <v>329</v>
      </c>
      <c r="M1180" s="30">
        <v>0.59</v>
      </c>
      <c r="N1180" s="30" t="s">
        <v>8</v>
      </c>
      <c r="O1180" s="30" t="s">
        <v>87</v>
      </c>
      <c r="P1180" s="30" t="s">
        <v>350</v>
      </c>
      <c r="Q1180" s="30" t="s">
        <v>42</v>
      </c>
      <c r="R1180" s="30">
        <v>20016</v>
      </c>
      <c r="S1180" s="32">
        <v>42111</v>
      </c>
      <c r="T1180" s="32">
        <v>42112</v>
      </c>
      <c r="U1180" s="53">
        <v>-582.64800000000002</v>
      </c>
      <c r="V1180" s="30">
        <v>2</v>
      </c>
      <c r="W1180" s="30">
        <v>226.88</v>
      </c>
      <c r="X1180" s="30">
        <v>11013</v>
      </c>
      <c r="Y1180" s="30" t="s">
        <v>3218</v>
      </c>
      <c r="Z1180" s="30">
        <v>164.85182414184678</v>
      </c>
    </row>
    <row r="1181" spans="1:26" x14ac:dyDescent="0.2">
      <c r="A1181" s="30">
        <v>2868</v>
      </c>
      <c r="B1181" s="30" t="s">
        <v>298</v>
      </c>
      <c r="C1181" s="30" t="s">
        <v>13</v>
      </c>
      <c r="D1181" s="30">
        <v>0.01</v>
      </c>
      <c r="E1181" s="30">
        <v>125.99</v>
      </c>
      <c r="F1181" s="30">
        <v>8.99</v>
      </c>
      <c r="G1181" s="30" t="s">
        <v>14</v>
      </c>
      <c r="H1181" s="30" t="s">
        <v>70</v>
      </c>
      <c r="I1181" s="30" t="s">
        <v>16</v>
      </c>
      <c r="J1181" s="30" t="s">
        <v>111</v>
      </c>
      <c r="K1181" s="30" t="s">
        <v>49</v>
      </c>
      <c r="L1181" s="30" t="s">
        <v>329</v>
      </c>
      <c r="M1181" s="30">
        <v>0.59</v>
      </c>
      <c r="N1181" s="30" t="s">
        <v>8</v>
      </c>
      <c r="O1181" s="30" t="s">
        <v>35</v>
      </c>
      <c r="P1181" s="30" t="s">
        <v>42</v>
      </c>
      <c r="Q1181" s="30" t="s">
        <v>300</v>
      </c>
      <c r="R1181" s="30">
        <v>98026</v>
      </c>
      <c r="S1181" s="32">
        <v>42111</v>
      </c>
      <c r="T1181" s="32">
        <v>42112</v>
      </c>
      <c r="U1181" s="53">
        <v>-582.64800000000002</v>
      </c>
      <c r="V1181" s="30">
        <v>1</v>
      </c>
      <c r="W1181" s="30">
        <v>113.44</v>
      </c>
      <c r="X1181" s="30">
        <v>85827</v>
      </c>
      <c r="Y1181" s="30" t="s">
        <v>3217</v>
      </c>
      <c r="Z1181" s="30">
        <v>164.85182414184678</v>
      </c>
    </row>
    <row r="1182" spans="1:26" x14ac:dyDescent="0.2">
      <c r="A1182" s="30">
        <v>1889</v>
      </c>
      <c r="B1182" s="30" t="s">
        <v>2166</v>
      </c>
      <c r="C1182" s="30" t="s">
        <v>23</v>
      </c>
      <c r="D1182" s="30">
        <v>0.09</v>
      </c>
      <c r="E1182" s="30">
        <v>78.8</v>
      </c>
      <c r="F1182" s="30">
        <v>35</v>
      </c>
      <c r="G1182" s="30" t="s">
        <v>14</v>
      </c>
      <c r="H1182" s="30" t="s">
        <v>47</v>
      </c>
      <c r="I1182" s="30" t="s">
        <v>24</v>
      </c>
      <c r="J1182" s="30" t="s">
        <v>54</v>
      </c>
      <c r="K1182" s="30" t="s">
        <v>40</v>
      </c>
      <c r="L1182" s="30" t="s">
        <v>2167</v>
      </c>
      <c r="M1182" s="30">
        <v>0.83</v>
      </c>
      <c r="N1182" s="30" t="s">
        <v>8</v>
      </c>
      <c r="O1182" s="30" t="s">
        <v>87</v>
      </c>
      <c r="P1182" s="30" t="s">
        <v>293</v>
      </c>
      <c r="Q1182" s="30" t="s">
        <v>1283</v>
      </c>
      <c r="R1182" s="30">
        <v>45429</v>
      </c>
      <c r="S1182" s="32">
        <v>42111</v>
      </c>
      <c r="T1182" s="32">
        <v>42115</v>
      </c>
      <c r="U1182" s="53">
        <v>-1025.0172</v>
      </c>
      <c r="V1182" s="30">
        <v>14</v>
      </c>
      <c r="W1182" s="30">
        <v>1059.3800000000001</v>
      </c>
      <c r="X1182" s="30">
        <v>90631</v>
      </c>
      <c r="Y1182" s="30" t="s">
        <v>3218</v>
      </c>
      <c r="Z1182" s="30">
        <v>542.2121110805831</v>
      </c>
    </row>
    <row r="1183" spans="1:26" x14ac:dyDescent="0.2">
      <c r="A1183" s="30">
        <v>2593</v>
      </c>
      <c r="B1183" s="30" t="s">
        <v>1571</v>
      </c>
      <c r="C1183" s="30" t="s">
        <v>23</v>
      </c>
      <c r="D1183" s="30">
        <v>0.02</v>
      </c>
      <c r="E1183" s="30">
        <v>419.19</v>
      </c>
      <c r="F1183" s="30">
        <v>19.989999999999998</v>
      </c>
      <c r="G1183" s="30" t="s">
        <v>14</v>
      </c>
      <c r="H1183" s="30" t="s">
        <v>70</v>
      </c>
      <c r="I1183" s="30" t="s">
        <v>24</v>
      </c>
      <c r="J1183" s="30" t="s">
        <v>54</v>
      </c>
      <c r="K1183" s="30" t="s">
        <v>49</v>
      </c>
      <c r="L1183" s="30" t="s">
        <v>2168</v>
      </c>
      <c r="M1183" s="30">
        <v>0.57999999999999996</v>
      </c>
      <c r="N1183" s="30" t="s">
        <v>8</v>
      </c>
      <c r="O1183" s="30" t="s">
        <v>9</v>
      </c>
      <c r="P1183" s="30" t="s">
        <v>51</v>
      </c>
      <c r="Q1183" s="30" t="s">
        <v>1573</v>
      </c>
      <c r="R1183" s="30">
        <v>30605</v>
      </c>
      <c r="S1183" s="32">
        <v>42111</v>
      </c>
      <c r="T1183" s="32">
        <v>42111</v>
      </c>
      <c r="U1183" s="53">
        <v>-39.606000000000002</v>
      </c>
      <c r="V1183" s="30">
        <v>10</v>
      </c>
      <c r="W1183" s="30">
        <v>4354.55</v>
      </c>
      <c r="X1183" s="30">
        <v>87772</v>
      </c>
      <c r="Y1183" s="30" t="s">
        <v>3215</v>
      </c>
      <c r="Z1183" s="30">
        <v>2010.9572399092631</v>
      </c>
    </row>
    <row r="1184" spans="1:26" x14ac:dyDescent="0.2">
      <c r="A1184" s="30">
        <v>377</v>
      </c>
      <c r="B1184" s="30" t="s">
        <v>2169</v>
      </c>
      <c r="C1184" s="30" t="s">
        <v>92</v>
      </c>
      <c r="D1184" s="30">
        <v>0.03</v>
      </c>
      <c r="E1184" s="30">
        <v>25.98</v>
      </c>
      <c r="F1184" s="30">
        <v>5.37</v>
      </c>
      <c r="G1184" s="30" t="s">
        <v>14</v>
      </c>
      <c r="H1184" s="30" t="s">
        <v>15</v>
      </c>
      <c r="I1184" s="30" t="s">
        <v>24</v>
      </c>
      <c r="J1184" s="30" t="s">
        <v>71</v>
      </c>
      <c r="K1184" s="30" t="s">
        <v>120</v>
      </c>
      <c r="L1184" s="30" t="s">
        <v>2170</v>
      </c>
      <c r="M1184" s="30">
        <v>0.5</v>
      </c>
      <c r="N1184" s="30" t="s">
        <v>8</v>
      </c>
      <c r="O1184" s="30" t="s">
        <v>28</v>
      </c>
      <c r="P1184" s="30" t="s">
        <v>79</v>
      </c>
      <c r="Q1184" s="30" t="s">
        <v>2171</v>
      </c>
      <c r="R1184" s="30">
        <v>60510</v>
      </c>
      <c r="S1184" s="32">
        <v>42111</v>
      </c>
      <c r="T1184" s="32">
        <v>42111</v>
      </c>
      <c r="U1184" s="53">
        <v>250.0376</v>
      </c>
      <c r="V1184" s="30">
        <v>17</v>
      </c>
      <c r="W1184" s="30">
        <v>460.87</v>
      </c>
      <c r="X1184" s="30">
        <v>89579</v>
      </c>
      <c r="Y1184" s="30" t="s">
        <v>3216</v>
      </c>
      <c r="Z1184" s="30">
        <v>502.43248964656055</v>
      </c>
    </row>
    <row r="1185" spans="1:26" x14ac:dyDescent="0.2">
      <c r="A1185" s="30">
        <v>2004</v>
      </c>
      <c r="B1185" s="30" t="s">
        <v>2172</v>
      </c>
      <c r="C1185" s="30" t="s">
        <v>92</v>
      </c>
      <c r="D1185" s="30">
        <v>0.06</v>
      </c>
      <c r="E1185" s="30">
        <v>4.24</v>
      </c>
      <c r="F1185" s="30">
        <v>5.41</v>
      </c>
      <c r="G1185" s="30" t="s">
        <v>14</v>
      </c>
      <c r="H1185" s="30" t="s">
        <v>47</v>
      </c>
      <c r="I1185" s="30" t="s">
        <v>24</v>
      </c>
      <c r="J1185" s="30" t="s">
        <v>48</v>
      </c>
      <c r="K1185" s="30" t="s">
        <v>49</v>
      </c>
      <c r="L1185" s="30" t="s">
        <v>1647</v>
      </c>
      <c r="M1185" s="30">
        <v>0.35</v>
      </c>
      <c r="N1185" s="30" t="s">
        <v>8</v>
      </c>
      <c r="O1185" s="30" t="s">
        <v>35</v>
      </c>
      <c r="P1185" s="30" t="s">
        <v>253</v>
      </c>
      <c r="Q1185" s="30" t="s">
        <v>892</v>
      </c>
      <c r="R1185" s="30">
        <v>59715</v>
      </c>
      <c r="S1185" s="32">
        <v>42111</v>
      </c>
      <c r="T1185" s="32">
        <v>42113</v>
      </c>
      <c r="U1185" s="53">
        <v>-78.916679999999999</v>
      </c>
      <c r="V1185" s="30">
        <v>10</v>
      </c>
      <c r="W1185" s="30">
        <v>45</v>
      </c>
      <c r="X1185" s="30">
        <v>91277</v>
      </c>
      <c r="Y1185" s="30" t="s">
        <v>3217</v>
      </c>
      <c r="Z1185" s="30">
        <v>13.437292510055808</v>
      </c>
    </row>
    <row r="1186" spans="1:26" x14ac:dyDescent="0.2">
      <c r="A1186" s="30">
        <v>2004</v>
      </c>
      <c r="B1186" s="30" t="s">
        <v>2172</v>
      </c>
      <c r="C1186" s="30" t="s">
        <v>92</v>
      </c>
      <c r="D1186" s="30">
        <v>0.04</v>
      </c>
      <c r="E1186" s="30">
        <v>3174.835</v>
      </c>
      <c r="F1186" s="30">
        <v>24.49</v>
      </c>
      <c r="G1186" s="30" t="s">
        <v>14</v>
      </c>
      <c r="H1186" s="30" t="s">
        <v>47</v>
      </c>
      <c r="I1186" s="30" t="s">
        <v>16</v>
      </c>
      <c r="J1186" s="30" t="s">
        <v>32</v>
      </c>
      <c r="K1186" s="30" t="s">
        <v>40</v>
      </c>
      <c r="L1186" s="30" t="s">
        <v>290</v>
      </c>
      <c r="M1186" s="30">
        <v>0.39</v>
      </c>
      <c r="N1186" s="30" t="s">
        <v>8</v>
      </c>
      <c r="O1186" s="30" t="s">
        <v>35</v>
      </c>
      <c r="P1186" s="30" t="s">
        <v>253</v>
      </c>
      <c r="Q1186" s="30" t="s">
        <v>892</v>
      </c>
      <c r="R1186" s="30">
        <v>59715</v>
      </c>
      <c r="S1186" s="32">
        <v>42111</v>
      </c>
      <c r="T1186" s="32">
        <v>42113</v>
      </c>
      <c r="U1186" s="53">
        <v>-10388.68835</v>
      </c>
      <c r="V1186" s="30">
        <v>1</v>
      </c>
      <c r="W1186" s="30">
        <v>6569.07</v>
      </c>
      <c r="X1186" s="30">
        <v>91277</v>
      </c>
      <c r="Y1186" s="30" t="s">
        <v>3217</v>
      </c>
      <c r="Z1186" s="30">
        <v>8018.6913569142716</v>
      </c>
    </row>
    <row r="1187" spans="1:26" x14ac:dyDescent="0.2">
      <c r="A1187" s="30">
        <v>507</v>
      </c>
      <c r="B1187" s="30" t="s">
        <v>2173</v>
      </c>
      <c r="C1187" s="30" t="s">
        <v>1</v>
      </c>
      <c r="D1187" s="30">
        <v>0.01</v>
      </c>
      <c r="E1187" s="30">
        <v>55.98</v>
      </c>
      <c r="F1187" s="30">
        <v>4.8600000000000003</v>
      </c>
      <c r="G1187" s="30" t="s">
        <v>63</v>
      </c>
      <c r="H1187" s="30" t="s">
        <v>70</v>
      </c>
      <c r="I1187" s="30" t="s">
        <v>24</v>
      </c>
      <c r="J1187" s="30" t="s">
        <v>64</v>
      </c>
      <c r="K1187" s="30" t="s">
        <v>49</v>
      </c>
      <c r="L1187" s="30" t="s">
        <v>1691</v>
      </c>
      <c r="M1187" s="30">
        <v>0.36</v>
      </c>
      <c r="N1187" s="30" t="s">
        <v>8</v>
      </c>
      <c r="O1187" s="30" t="s">
        <v>9</v>
      </c>
      <c r="P1187" s="30" t="s">
        <v>364</v>
      </c>
      <c r="Q1187" s="30" t="s">
        <v>2174</v>
      </c>
      <c r="R1187" s="30">
        <v>42104</v>
      </c>
      <c r="S1187" s="32">
        <v>42112</v>
      </c>
      <c r="T1187" s="32">
        <v>42114</v>
      </c>
      <c r="U1187" s="53">
        <v>32.940899999999999</v>
      </c>
      <c r="V1187" s="30">
        <v>11</v>
      </c>
      <c r="W1187" s="30">
        <v>646.97</v>
      </c>
      <c r="X1187" s="30">
        <v>87357</v>
      </c>
      <c r="Y1187" s="30" t="s">
        <v>3215</v>
      </c>
      <c r="Z1187" s="30">
        <v>480.83808274659071</v>
      </c>
    </row>
    <row r="1188" spans="1:26" x14ac:dyDescent="0.2">
      <c r="A1188" s="30">
        <v>507</v>
      </c>
      <c r="B1188" s="30" t="s">
        <v>2173</v>
      </c>
      <c r="C1188" s="30" t="s">
        <v>1</v>
      </c>
      <c r="D1188" s="30">
        <v>0.04</v>
      </c>
      <c r="E1188" s="30">
        <v>65.989999999999995</v>
      </c>
      <c r="F1188" s="30">
        <v>8.99</v>
      </c>
      <c r="G1188" s="30" t="s">
        <v>14</v>
      </c>
      <c r="H1188" s="30" t="s">
        <v>70</v>
      </c>
      <c r="I1188" s="30" t="s">
        <v>16</v>
      </c>
      <c r="J1188" s="30" t="s">
        <v>111</v>
      </c>
      <c r="K1188" s="30" t="s">
        <v>49</v>
      </c>
      <c r="L1188" s="30" t="s">
        <v>1840</v>
      </c>
      <c r="M1188" s="30">
        <v>0.56000000000000005</v>
      </c>
      <c r="N1188" s="30" t="s">
        <v>8</v>
      </c>
      <c r="O1188" s="30" t="s">
        <v>9</v>
      </c>
      <c r="P1188" s="30" t="s">
        <v>364</v>
      </c>
      <c r="Q1188" s="30" t="s">
        <v>2174</v>
      </c>
      <c r="R1188" s="30">
        <v>42104</v>
      </c>
      <c r="S1188" s="32">
        <v>42112</v>
      </c>
      <c r="T1188" s="32">
        <v>42113</v>
      </c>
      <c r="U1188" s="53">
        <v>131.334</v>
      </c>
      <c r="V1188" s="30">
        <v>17</v>
      </c>
      <c r="W1188" s="30">
        <v>946.29</v>
      </c>
      <c r="X1188" s="30">
        <v>87357</v>
      </c>
      <c r="Y1188" s="30" t="s">
        <v>3215</v>
      </c>
      <c r="Z1188" s="30">
        <v>955.73622238196504</v>
      </c>
    </row>
    <row r="1189" spans="1:26" x14ac:dyDescent="0.2">
      <c r="A1189" s="30">
        <v>665</v>
      </c>
      <c r="B1189" s="30" t="s">
        <v>527</v>
      </c>
      <c r="C1189" s="30" t="s">
        <v>1</v>
      </c>
      <c r="D1189" s="30">
        <v>0.02</v>
      </c>
      <c r="E1189" s="30">
        <v>130.97999999999999</v>
      </c>
      <c r="F1189" s="30">
        <v>30</v>
      </c>
      <c r="G1189" s="30" t="s">
        <v>2</v>
      </c>
      <c r="H1189" s="30" t="s">
        <v>70</v>
      </c>
      <c r="I1189" s="30" t="s">
        <v>4</v>
      </c>
      <c r="J1189" s="30" t="s">
        <v>85</v>
      </c>
      <c r="K1189" s="30" t="s">
        <v>33</v>
      </c>
      <c r="L1189" s="30" t="s">
        <v>2175</v>
      </c>
      <c r="M1189" s="30">
        <v>0.78</v>
      </c>
      <c r="N1189" s="30" t="s">
        <v>8</v>
      </c>
      <c r="O1189" s="30" t="s">
        <v>9</v>
      </c>
      <c r="P1189" s="30" t="s">
        <v>376</v>
      </c>
      <c r="Q1189" s="30" t="s">
        <v>528</v>
      </c>
      <c r="R1189" s="30">
        <v>37130</v>
      </c>
      <c r="S1189" s="32">
        <v>42112</v>
      </c>
      <c r="T1189" s="32">
        <v>42113</v>
      </c>
      <c r="U1189" s="53">
        <v>90.762</v>
      </c>
      <c r="V1189" s="30">
        <v>6</v>
      </c>
      <c r="W1189" s="30">
        <v>793.39</v>
      </c>
      <c r="X1189" s="30">
        <v>88678</v>
      </c>
      <c r="Y1189" s="30" t="s">
        <v>3215</v>
      </c>
      <c r="Z1189" s="30">
        <v>2091.0267888028652</v>
      </c>
    </row>
    <row r="1190" spans="1:26" x14ac:dyDescent="0.2">
      <c r="A1190" s="30">
        <v>1959</v>
      </c>
      <c r="B1190" s="30" t="s">
        <v>685</v>
      </c>
      <c r="C1190" s="30" t="s">
        <v>23</v>
      </c>
      <c r="D1190" s="30">
        <v>0.02</v>
      </c>
      <c r="E1190" s="30">
        <v>9.99</v>
      </c>
      <c r="F1190" s="30">
        <v>11.59</v>
      </c>
      <c r="G1190" s="30" t="s">
        <v>14</v>
      </c>
      <c r="H1190" s="30" t="s">
        <v>47</v>
      </c>
      <c r="I1190" s="30" t="s">
        <v>24</v>
      </c>
      <c r="J1190" s="30" t="s">
        <v>64</v>
      </c>
      <c r="K1190" s="30" t="s">
        <v>49</v>
      </c>
      <c r="L1190" s="30" t="s">
        <v>2176</v>
      </c>
      <c r="M1190" s="30">
        <v>0.4</v>
      </c>
      <c r="N1190" s="30" t="s">
        <v>8</v>
      </c>
      <c r="O1190" s="30" t="s">
        <v>9</v>
      </c>
      <c r="P1190" s="30" t="s">
        <v>99</v>
      </c>
      <c r="Q1190" s="30" t="s">
        <v>104</v>
      </c>
      <c r="R1190" s="30">
        <v>33916</v>
      </c>
      <c r="S1190" s="32">
        <v>42112</v>
      </c>
      <c r="T1190" s="32">
        <v>42121</v>
      </c>
      <c r="U1190" s="53">
        <v>-171.15770000000001</v>
      </c>
      <c r="V1190" s="30">
        <v>43</v>
      </c>
      <c r="W1190" s="30">
        <v>475.42</v>
      </c>
      <c r="X1190" s="30">
        <v>26342</v>
      </c>
      <c r="Y1190" s="30" t="s">
        <v>3215</v>
      </c>
      <c r="Z1190" s="30">
        <v>242.80498302386124</v>
      </c>
    </row>
    <row r="1191" spans="1:26" x14ac:dyDescent="0.2">
      <c r="A1191" s="30">
        <v>1959</v>
      </c>
      <c r="B1191" s="30" t="s">
        <v>685</v>
      </c>
      <c r="C1191" s="30" t="s">
        <v>23</v>
      </c>
      <c r="D1191" s="30">
        <v>0.02</v>
      </c>
      <c r="E1191" s="30">
        <v>48.04</v>
      </c>
      <c r="F1191" s="30">
        <v>5.79</v>
      </c>
      <c r="G1191" s="30" t="s">
        <v>14</v>
      </c>
      <c r="H1191" s="30" t="s">
        <v>47</v>
      </c>
      <c r="I1191" s="30" t="s">
        <v>24</v>
      </c>
      <c r="J1191" s="30" t="s">
        <v>64</v>
      </c>
      <c r="K1191" s="30" t="s">
        <v>49</v>
      </c>
      <c r="L1191" s="30" t="s">
        <v>2177</v>
      </c>
      <c r="M1191" s="30">
        <v>0.37</v>
      </c>
      <c r="N1191" s="30" t="s">
        <v>8</v>
      </c>
      <c r="O1191" s="30" t="s">
        <v>9</v>
      </c>
      <c r="P1191" s="30" t="s">
        <v>99</v>
      </c>
      <c r="Q1191" s="30" t="s">
        <v>104</v>
      </c>
      <c r="R1191" s="30">
        <v>33916</v>
      </c>
      <c r="S1191" s="32">
        <v>42112</v>
      </c>
      <c r="T1191" s="32">
        <v>42117</v>
      </c>
      <c r="U1191" s="53">
        <v>624.23900000000003</v>
      </c>
      <c r="V1191" s="30">
        <v>74</v>
      </c>
      <c r="W1191" s="30">
        <v>3598.82</v>
      </c>
      <c r="X1191" s="30">
        <v>26342</v>
      </c>
      <c r="Y1191" s="30" t="s">
        <v>3215</v>
      </c>
      <c r="Z1191" s="30">
        <v>991.28527746815234</v>
      </c>
    </row>
    <row r="1192" spans="1:26" x14ac:dyDescent="0.2">
      <c r="A1192" s="30">
        <v>1959</v>
      </c>
      <c r="B1192" s="30" t="s">
        <v>685</v>
      </c>
      <c r="C1192" s="30" t="s">
        <v>23</v>
      </c>
      <c r="D1192" s="30">
        <v>0.04</v>
      </c>
      <c r="E1192" s="30">
        <v>6.68</v>
      </c>
      <c r="F1192" s="30">
        <v>4.91</v>
      </c>
      <c r="G1192" s="30" t="s">
        <v>14</v>
      </c>
      <c r="H1192" s="30" t="s">
        <v>47</v>
      </c>
      <c r="I1192" s="30" t="s">
        <v>24</v>
      </c>
      <c r="J1192" s="30" t="s">
        <v>64</v>
      </c>
      <c r="K1192" s="30" t="s">
        <v>49</v>
      </c>
      <c r="L1192" s="30" t="s">
        <v>252</v>
      </c>
      <c r="M1192" s="30">
        <v>0.37</v>
      </c>
      <c r="N1192" s="30" t="s">
        <v>8</v>
      </c>
      <c r="O1192" s="30" t="s">
        <v>9</v>
      </c>
      <c r="P1192" s="30" t="s">
        <v>99</v>
      </c>
      <c r="Q1192" s="30" t="s">
        <v>104</v>
      </c>
      <c r="R1192" s="30">
        <v>33916</v>
      </c>
      <c r="S1192" s="32">
        <v>42112</v>
      </c>
      <c r="T1192" s="32">
        <v>42119</v>
      </c>
      <c r="U1192" s="53">
        <v>-14.3241</v>
      </c>
      <c r="V1192" s="30">
        <v>5</v>
      </c>
      <c r="W1192" s="30">
        <v>41.22</v>
      </c>
      <c r="X1192" s="30">
        <v>26342</v>
      </c>
      <c r="Y1192" s="30" t="s">
        <v>3215</v>
      </c>
      <c r="Z1192" s="30">
        <v>170.25269310755584</v>
      </c>
    </row>
    <row r="1193" spans="1:26" x14ac:dyDescent="0.2">
      <c r="A1193" s="30">
        <v>1962</v>
      </c>
      <c r="B1193" s="30" t="s">
        <v>2178</v>
      </c>
      <c r="C1193" s="30" t="s">
        <v>23</v>
      </c>
      <c r="D1193" s="30">
        <v>0.02</v>
      </c>
      <c r="E1193" s="30">
        <v>48.04</v>
      </c>
      <c r="F1193" s="30">
        <v>5.79</v>
      </c>
      <c r="G1193" s="30" t="s">
        <v>14</v>
      </c>
      <c r="H1193" s="30" t="s">
        <v>47</v>
      </c>
      <c r="I1193" s="30" t="s">
        <v>24</v>
      </c>
      <c r="J1193" s="30" t="s">
        <v>64</v>
      </c>
      <c r="K1193" s="30" t="s">
        <v>49</v>
      </c>
      <c r="L1193" s="30" t="s">
        <v>2177</v>
      </c>
      <c r="M1193" s="30">
        <v>0.37</v>
      </c>
      <c r="N1193" s="30" t="s">
        <v>8</v>
      </c>
      <c r="O1193" s="30" t="s">
        <v>28</v>
      </c>
      <c r="P1193" s="30" t="s">
        <v>265</v>
      </c>
      <c r="Q1193" s="30" t="s">
        <v>2179</v>
      </c>
      <c r="R1193" s="30">
        <v>48601</v>
      </c>
      <c r="S1193" s="32">
        <v>42112</v>
      </c>
      <c r="T1193" s="32">
        <v>42117</v>
      </c>
      <c r="U1193" s="53">
        <v>604.01909999999998</v>
      </c>
      <c r="V1193" s="30">
        <v>18</v>
      </c>
      <c r="W1193" s="30">
        <v>875.39</v>
      </c>
      <c r="X1193" s="30">
        <v>88857</v>
      </c>
      <c r="Y1193" s="30" t="s">
        <v>3216</v>
      </c>
      <c r="Z1193" s="30">
        <v>970.57957976415321</v>
      </c>
    </row>
    <row r="1194" spans="1:26" x14ac:dyDescent="0.2">
      <c r="A1194" s="30">
        <v>1962</v>
      </c>
      <c r="B1194" s="30" t="s">
        <v>2178</v>
      </c>
      <c r="C1194" s="30" t="s">
        <v>23</v>
      </c>
      <c r="D1194" s="30">
        <v>0.04</v>
      </c>
      <c r="E1194" s="30">
        <v>6.68</v>
      </c>
      <c r="F1194" s="30">
        <v>4.91</v>
      </c>
      <c r="G1194" s="30" t="s">
        <v>14</v>
      </c>
      <c r="H1194" s="30" t="s">
        <v>47</v>
      </c>
      <c r="I1194" s="30" t="s">
        <v>24</v>
      </c>
      <c r="J1194" s="30" t="s">
        <v>64</v>
      </c>
      <c r="K1194" s="30" t="s">
        <v>49</v>
      </c>
      <c r="L1194" s="30" t="s">
        <v>252</v>
      </c>
      <c r="M1194" s="30">
        <v>0.37</v>
      </c>
      <c r="N1194" s="30" t="s">
        <v>8</v>
      </c>
      <c r="O1194" s="30" t="s">
        <v>28</v>
      </c>
      <c r="P1194" s="30" t="s">
        <v>265</v>
      </c>
      <c r="Q1194" s="30" t="s">
        <v>2179</v>
      </c>
      <c r="R1194" s="30">
        <v>48601</v>
      </c>
      <c r="S1194" s="32">
        <v>42112</v>
      </c>
      <c r="T1194" s="32">
        <v>42119</v>
      </c>
      <c r="U1194" s="53">
        <v>-11.631600000000001</v>
      </c>
      <c r="V1194" s="30">
        <v>1</v>
      </c>
      <c r="W1194" s="30">
        <v>8.24</v>
      </c>
      <c r="X1194" s="30">
        <v>88857</v>
      </c>
      <c r="Y1194" s="30" t="s">
        <v>3216</v>
      </c>
      <c r="Z1194" s="30">
        <v>173.00988236507035</v>
      </c>
    </row>
    <row r="1195" spans="1:26" x14ac:dyDescent="0.2">
      <c r="A1195" s="30">
        <v>1826</v>
      </c>
      <c r="B1195" s="30" t="s">
        <v>2180</v>
      </c>
      <c r="C1195" s="30" t="s">
        <v>92</v>
      </c>
      <c r="D1195" s="30">
        <v>0.1</v>
      </c>
      <c r="E1195" s="30">
        <v>52.99</v>
      </c>
      <c r="F1195" s="30">
        <v>19.989999999999998</v>
      </c>
      <c r="G1195" s="30" t="s">
        <v>63</v>
      </c>
      <c r="H1195" s="30" t="s">
        <v>70</v>
      </c>
      <c r="I1195" s="30" t="s">
        <v>24</v>
      </c>
      <c r="J1195" s="30" t="s">
        <v>54</v>
      </c>
      <c r="K1195" s="30" t="s">
        <v>49</v>
      </c>
      <c r="L1195" s="30" t="s">
        <v>2181</v>
      </c>
      <c r="M1195" s="30">
        <v>0.81</v>
      </c>
      <c r="N1195" s="30" t="s">
        <v>8</v>
      </c>
      <c r="O1195" s="30" t="s">
        <v>28</v>
      </c>
      <c r="P1195" s="30" t="s">
        <v>189</v>
      </c>
      <c r="Q1195" s="30" t="s">
        <v>2182</v>
      </c>
      <c r="R1195" s="30">
        <v>52722</v>
      </c>
      <c r="S1195" s="32">
        <v>42112</v>
      </c>
      <c r="T1195" s="32">
        <v>42113</v>
      </c>
      <c r="U1195" s="53">
        <v>-517.16999999999996</v>
      </c>
      <c r="V1195" s="30">
        <v>7</v>
      </c>
      <c r="W1195" s="30">
        <v>337.59</v>
      </c>
      <c r="X1195" s="30">
        <v>86958</v>
      </c>
      <c r="Y1195" s="30" t="s">
        <v>3216</v>
      </c>
      <c r="Z1195" s="30">
        <v>363.63460000762893</v>
      </c>
    </row>
    <row r="1196" spans="1:26" x14ac:dyDescent="0.2">
      <c r="A1196" s="30">
        <v>1827</v>
      </c>
      <c r="B1196" s="30" t="s">
        <v>1242</v>
      </c>
      <c r="C1196" s="30" t="s">
        <v>92</v>
      </c>
      <c r="D1196" s="30">
        <v>7.0000000000000007E-2</v>
      </c>
      <c r="E1196" s="30">
        <v>100.98</v>
      </c>
      <c r="F1196" s="30">
        <v>57.38</v>
      </c>
      <c r="G1196" s="30" t="s">
        <v>2</v>
      </c>
      <c r="H1196" s="30" t="s">
        <v>70</v>
      </c>
      <c r="I1196" s="30" t="s">
        <v>4</v>
      </c>
      <c r="J1196" s="30" t="s">
        <v>93</v>
      </c>
      <c r="K1196" s="30" t="s">
        <v>6</v>
      </c>
      <c r="L1196" s="30" t="s">
        <v>2183</v>
      </c>
      <c r="M1196" s="30">
        <v>0.78</v>
      </c>
      <c r="N1196" s="30" t="s">
        <v>8</v>
      </c>
      <c r="O1196" s="30" t="s">
        <v>28</v>
      </c>
      <c r="P1196" s="30" t="s">
        <v>189</v>
      </c>
      <c r="Q1196" s="30" t="s">
        <v>904</v>
      </c>
      <c r="R1196" s="30">
        <v>52601</v>
      </c>
      <c r="S1196" s="32">
        <v>42112</v>
      </c>
      <c r="T1196" s="32">
        <v>42115</v>
      </c>
      <c r="U1196" s="53">
        <v>-429.86</v>
      </c>
      <c r="V1196" s="30">
        <v>2</v>
      </c>
      <c r="W1196" s="30">
        <v>215.32</v>
      </c>
      <c r="X1196" s="30">
        <v>86958</v>
      </c>
      <c r="Y1196" s="30" t="s">
        <v>3216</v>
      </c>
      <c r="Z1196" s="30">
        <v>1910.3764199222701</v>
      </c>
    </row>
    <row r="1197" spans="1:26" x14ac:dyDescent="0.2">
      <c r="A1197" s="30">
        <v>1827</v>
      </c>
      <c r="B1197" s="30" t="s">
        <v>1242</v>
      </c>
      <c r="C1197" s="30" t="s">
        <v>92</v>
      </c>
      <c r="D1197" s="30">
        <v>0.03</v>
      </c>
      <c r="E1197" s="30">
        <v>85.99</v>
      </c>
      <c r="F1197" s="30">
        <v>0.99</v>
      </c>
      <c r="G1197" s="30" t="s">
        <v>14</v>
      </c>
      <c r="H1197" s="30" t="s">
        <v>70</v>
      </c>
      <c r="I1197" s="30" t="s">
        <v>16</v>
      </c>
      <c r="J1197" s="30" t="s">
        <v>111</v>
      </c>
      <c r="K1197" s="30" t="s">
        <v>26</v>
      </c>
      <c r="L1197" s="30" t="s">
        <v>1152</v>
      </c>
      <c r="M1197" s="30">
        <v>0.55000000000000004</v>
      </c>
      <c r="N1197" s="30" t="s">
        <v>8</v>
      </c>
      <c r="O1197" s="30" t="s">
        <v>28</v>
      </c>
      <c r="P1197" s="30" t="s">
        <v>189</v>
      </c>
      <c r="Q1197" s="30" t="s">
        <v>904</v>
      </c>
      <c r="R1197" s="30">
        <v>52601</v>
      </c>
      <c r="S1197" s="32">
        <v>42112</v>
      </c>
      <c r="T1197" s="32">
        <v>42114</v>
      </c>
      <c r="U1197" s="53">
        <v>264.16649999999998</v>
      </c>
      <c r="V1197" s="30">
        <v>5</v>
      </c>
      <c r="W1197" s="30">
        <v>382.85</v>
      </c>
      <c r="X1197" s="30">
        <v>86958</v>
      </c>
      <c r="Y1197" s="30" t="s">
        <v>3216</v>
      </c>
      <c r="Z1197" s="30">
        <v>654.35731672602685</v>
      </c>
    </row>
    <row r="1198" spans="1:26" x14ac:dyDescent="0.2">
      <c r="A1198" s="30">
        <v>2097</v>
      </c>
      <c r="B1198" s="30" t="s">
        <v>2184</v>
      </c>
      <c r="C1198" s="30" t="s">
        <v>92</v>
      </c>
      <c r="D1198" s="30">
        <v>0.1</v>
      </c>
      <c r="E1198" s="30">
        <v>300.97000000000003</v>
      </c>
      <c r="F1198" s="30">
        <v>7.18</v>
      </c>
      <c r="G1198" s="30" t="s">
        <v>14</v>
      </c>
      <c r="H1198" s="30" t="s">
        <v>47</v>
      </c>
      <c r="I1198" s="30" t="s">
        <v>16</v>
      </c>
      <c r="J1198" s="30" t="s">
        <v>17</v>
      </c>
      <c r="K1198" s="30" t="s">
        <v>49</v>
      </c>
      <c r="L1198" s="30" t="s">
        <v>2185</v>
      </c>
      <c r="M1198" s="30">
        <v>0.48</v>
      </c>
      <c r="N1198" s="30" t="s">
        <v>8</v>
      </c>
      <c r="O1198" s="30" t="s">
        <v>9</v>
      </c>
      <c r="P1198" s="30" t="s">
        <v>247</v>
      </c>
      <c r="Q1198" s="30" t="s">
        <v>248</v>
      </c>
      <c r="R1198" s="30">
        <v>29915</v>
      </c>
      <c r="S1198" s="32">
        <v>42112</v>
      </c>
      <c r="T1198" s="32">
        <v>42113</v>
      </c>
      <c r="U1198" s="53">
        <v>138.018</v>
      </c>
      <c r="V1198" s="30">
        <v>4</v>
      </c>
      <c r="W1198" s="30">
        <v>1094.33</v>
      </c>
      <c r="X1198" s="30">
        <v>87889</v>
      </c>
      <c r="Y1198" s="30" t="s">
        <v>3215</v>
      </c>
      <c r="Z1198" s="30">
        <v>1295.833167202416</v>
      </c>
    </row>
    <row r="1199" spans="1:26" x14ac:dyDescent="0.2">
      <c r="A1199" s="30">
        <v>2098</v>
      </c>
      <c r="B1199" s="30" t="s">
        <v>2186</v>
      </c>
      <c r="C1199" s="30" t="s">
        <v>92</v>
      </c>
      <c r="D1199" s="30">
        <v>0.06</v>
      </c>
      <c r="E1199" s="30">
        <v>39.89</v>
      </c>
      <c r="F1199" s="30">
        <v>3.04</v>
      </c>
      <c r="G1199" s="30" t="s">
        <v>14</v>
      </c>
      <c r="H1199" s="30" t="s">
        <v>47</v>
      </c>
      <c r="I1199" s="30" t="s">
        <v>4</v>
      </c>
      <c r="J1199" s="30" t="s">
        <v>102</v>
      </c>
      <c r="K1199" s="30" t="s">
        <v>26</v>
      </c>
      <c r="L1199" s="30" t="s">
        <v>2187</v>
      </c>
      <c r="M1199" s="30">
        <v>0.53</v>
      </c>
      <c r="N1199" s="30" t="s">
        <v>8</v>
      </c>
      <c r="O1199" s="30" t="s">
        <v>9</v>
      </c>
      <c r="P1199" s="30" t="s">
        <v>247</v>
      </c>
      <c r="Q1199" s="30" t="s">
        <v>2188</v>
      </c>
      <c r="R1199" s="30">
        <v>29464</v>
      </c>
      <c r="S1199" s="32">
        <v>42112</v>
      </c>
      <c r="T1199" s="32">
        <v>42114</v>
      </c>
      <c r="U1199" s="53">
        <v>38.874000000000002</v>
      </c>
      <c r="V1199" s="30">
        <v>10</v>
      </c>
      <c r="W1199" s="30">
        <v>389.97</v>
      </c>
      <c r="X1199" s="30">
        <v>87889</v>
      </c>
      <c r="Y1199" s="30" t="s">
        <v>3215</v>
      </c>
      <c r="Z1199" s="30">
        <v>329.86353650135629</v>
      </c>
    </row>
    <row r="1200" spans="1:26" x14ac:dyDescent="0.2">
      <c r="A1200" s="30">
        <v>2655</v>
      </c>
      <c r="B1200" s="30" t="s">
        <v>2052</v>
      </c>
      <c r="C1200" s="30" t="s">
        <v>92</v>
      </c>
      <c r="D1200" s="30">
        <v>0.09</v>
      </c>
      <c r="E1200" s="30">
        <v>89.99</v>
      </c>
      <c r="F1200" s="30">
        <v>42</v>
      </c>
      <c r="G1200" s="30" t="s">
        <v>2</v>
      </c>
      <c r="H1200" s="30" t="s">
        <v>15</v>
      </c>
      <c r="I1200" s="30" t="s">
        <v>4</v>
      </c>
      <c r="J1200" s="30" t="s">
        <v>85</v>
      </c>
      <c r="K1200" s="30" t="s">
        <v>33</v>
      </c>
      <c r="L1200" s="30" t="s">
        <v>1187</v>
      </c>
      <c r="M1200" s="30">
        <v>0.66</v>
      </c>
      <c r="N1200" s="30" t="s">
        <v>8</v>
      </c>
      <c r="O1200" s="30" t="s">
        <v>9</v>
      </c>
      <c r="P1200" s="30" t="s">
        <v>51</v>
      </c>
      <c r="Q1200" s="30" t="s">
        <v>337</v>
      </c>
      <c r="R1200" s="30">
        <v>30318</v>
      </c>
      <c r="S1200" s="32">
        <v>42112</v>
      </c>
      <c r="T1200" s="32">
        <v>42112</v>
      </c>
      <c r="U1200" s="53">
        <v>223.416</v>
      </c>
      <c r="V1200" s="30">
        <v>6</v>
      </c>
      <c r="W1200" s="30">
        <v>511.25</v>
      </c>
      <c r="X1200" s="30">
        <v>86063</v>
      </c>
      <c r="Y1200" s="30" t="s">
        <v>3215</v>
      </c>
      <c r="Z1200" s="30">
        <v>1977.9265381074758</v>
      </c>
    </row>
    <row r="1201" spans="1:26" x14ac:dyDescent="0.2">
      <c r="A1201" s="30">
        <v>3155</v>
      </c>
      <c r="B1201" s="30" t="s">
        <v>618</v>
      </c>
      <c r="C1201" s="30" t="s">
        <v>1</v>
      </c>
      <c r="D1201" s="30">
        <v>0.05</v>
      </c>
      <c r="E1201" s="30">
        <v>159.99</v>
      </c>
      <c r="F1201" s="30">
        <v>5.5</v>
      </c>
      <c r="G1201" s="30" t="s">
        <v>14</v>
      </c>
      <c r="H1201" s="30" t="s">
        <v>15</v>
      </c>
      <c r="I1201" s="30" t="s">
        <v>16</v>
      </c>
      <c r="J1201" s="30" t="s">
        <v>17</v>
      </c>
      <c r="K1201" s="30" t="s">
        <v>49</v>
      </c>
      <c r="L1201" s="30" t="s">
        <v>2189</v>
      </c>
      <c r="M1201" s="30">
        <v>0.49</v>
      </c>
      <c r="N1201" s="30" t="s">
        <v>8</v>
      </c>
      <c r="O1201" s="30" t="s">
        <v>9</v>
      </c>
      <c r="P1201" s="30" t="s">
        <v>99</v>
      </c>
      <c r="Q1201" s="30" t="s">
        <v>308</v>
      </c>
      <c r="R1201" s="30">
        <v>32771</v>
      </c>
      <c r="S1201" s="32">
        <v>42113</v>
      </c>
      <c r="T1201" s="32">
        <v>42115</v>
      </c>
      <c r="U1201" s="53">
        <v>12.263999999999999</v>
      </c>
      <c r="V1201" s="30">
        <v>23</v>
      </c>
      <c r="W1201" s="30">
        <v>3600.65</v>
      </c>
      <c r="X1201" s="30">
        <v>86902</v>
      </c>
      <c r="Y1201" s="30" t="s">
        <v>3215</v>
      </c>
      <c r="Z1201" s="30">
        <v>938.1356714123483</v>
      </c>
    </row>
    <row r="1202" spans="1:26" x14ac:dyDescent="0.2">
      <c r="A1202" s="30">
        <v>1836</v>
      </c>
      <c r="B1202" s="30" t="s">
        <v>2190</v>
      </c>
      <c r="C1202" s="30" t="s">
        <v>13</v>
      </c>
      <c r="D1202" s="30">
        <v>0.01</v>
      </c>
      <c r="E1202" s="30">
        <v>155.99</v>
      </c>
      <c r="F1202" s="30">
        <v>8.99</v>
      </c>
      <c r="G1202" s="30" t="s">
        <v>63</v>
      </c>
      <c r="H1202" s="30" t="s">
        <v>70</v>
      </c>
      <c r="I1202" s="30" t="s">
        <v>16</v>
      </c>
      <c r="J1202" s="30" t="s">
        <v>111</v>
      </c>
      <c r="K1202" s="30" t="s">
        <v>49</v>
      </c>
      <c r="L1202" s="30" t="s">
        <v>1273</v>
      </c>
      <c r="M1202" s="30">
        <v>0.57999999999999996</v>
      </c>
      <c r="N1202" s="30" t="s">
        <v>8</v>
      </c>
      <c r="O1202" s="30" t="s">
        <v>35</v>
      </c>
      <c r="P1202" s="30" t="s">
        <v>66</v>
      </c>
      <c r="Q1202" s="30" t="s">
        <v>917</v>
      </c>
      <c r="R1202" s="30">
        <v>94110</v>
      </c>
      <c r="S1202" s="32">
        <v>42113</v>
      </c>
      <c r="T1202" s="32">
        <v>42114</v>
      </c>
      <c r="U1202" s="53">
        <v>-219.07908</v>
      </c>
      <c r="V1202" s="30">
        <v>5</v>
      </c>
      <c r="W1202" s="30">
        <v>675.83</v>
      </c>
      <c r="X1202" s="30">
        <v>86600</v>
      </c>
      <c r="Y1202" s="30" t="s">
        <v>3217</v>
      </c>
      <c r="Z1202" s="30">
        <v>540.62329360972865</v>
      </c>
    </row>
    <row r="1203" spans="1:26" x14ac:dyDescent="0.2">
      <c r="A1203" s="30">
        <v>1837</v>
      </c>
      <c r="B1203" s="30" t="s">
        <v>2191</v>
      </c>
      <c r="C1203" s="30" t="s">
        <v>13</v>
      </c>
      <c r="D1203" s="30">
        <v>0.01</v>
      </c>
      <c r="E1203" s="30">
        <v>5.98</v>
      </c>
      <c r="F1203" s="30">
        <v>5.46</v>
      </c>
      <c r="G1203" s="30" t="s">
        <v>14</v>
      </c>
      <c r="H1203" s="30" t="s">
        <v>70</v>
      </c>
      <c r="I1203" s="30" t="s">
        <v>24</v>
      </c>
      <c r="J1203" s="30" t="s">
        <v>64</v>
      </c>
      <c r="K1203" s="30" t="s">
        <v>49</v>
      </c>
      <c r="L1203" s="30" t="s">
        <v>1132</v>
      </c>
      <c r="M1203" s="30">
        <v>0.36</v>
      </c>
      <c r="N1203" s="30" t="s">
        <v>8</v>
      </c>
      <c r="O1203" s="30" t="s">
        <v>35</v>
      </c>
      <c r="P1203" s="30" t="s">
        <v>66</v>
      </c>
      <c r="Q1203" s="30" t="s">
        <v>2192</v>
      </c>
      <c r="R1203" s="30">
        <v>91776</v>
      </c>
      <c r="S1203" s="32">
        <v>42113</v>
      </c>
      <c r="T1203" s="32">
        <v>42115</v>
      </c>
      <c r="U1203" s="53">
        <v>-18.878399999999999</v>
      </c>
      <c r="V1203" s="30">
        <v>4</v>
      </c>
      <c r="W1203" s="30">
        <v>28</v>
      </c>
      <c r="X1203" s="30">
        <v>86600</v>
      </c>
      <c r="Y1203" s="30" t="s">
        <v>3217</v>
      </c>
      <c r="Z1203" s="30">
        <v>77.414815515467865</v>
      </c>
    </row>
    <row r="1204" spans="1:26" x14ac:dyDescent="0.2">
      <c r="A1204" s="30">
        <v>2212</v>
      </c>
      <c r="B1204" s="30" t="s">
        <v>2193</v>
      </c>
      <c r="C1204" s="30" t="s">
        <v>13</v>
      </c>
      <c r="D1204" s="30">
        <v>0.09</v>
      </c>
      <c r="E1204" s="30">
        <v>199.99</v>
      </c>
      <c r="F1204" s="30">
        <v>24.49</v>
      </c>
      <c r="G1204" s="30" t="s">
        <v>63</v>
      </c>
      <c r="H1204" s="30" t="s">
        <v>47</v>
      </c>
      <c r="I1204" s="30" t="s">
        <v>16</v>
      </c>
      <c r="J1204" s="30" t="s">
        <v>39</v>
      </c>
      <c r="K1204" s="30" t="s">
        <v>40</v>
      </c>
      <c r="L1204" s="30" t="s">
        <v>723</v>
      </c>
      <c r="M1204" s="30">
        <v>0.46</v>
      </c>
      <c r="N1204" s="30" t="s">
        <v>8</v>
      </c>
      <c r="O1204" s="30" t="s">
        <v>87</v>
      </c>
      <c r="P1204" s="30" t="s">
        <v>394</v>
      </c>
      <c r="Q1204" s="30" t="s">
        <v>2194</v>
      </c>
      <c r="R1204" s="30">
        <v>21228</v>
      </c>
      <c r="S1204" s="32">
        <v>42113</v>
      </c>
      <c r="T1204" s="32">
        <v>42115</v>
      </c>
      <c r="U1204" s="53">
        <v>631.33000000000004</v>
      </c>
      <c r="V1204" s="30">
        <v>5</v>
      </c>
      <c r="W1204" s="30">
        <v>990.25</v>
      </c>
      <c r="X1204" s="30">
        <v>88029</v>
      </c>
      <c r="Y1204" s="30" t="s">
        <v>3218</v>
      </c>
      <c r="Z1204" s="30">
        <v>1855.5635819035624</v>
      </c>
    </row>
    <row r="1205" spans="1:26" x14ac:dyDescent="0.2">
      <c r="A1205" s="30">
        <v>152</v>
      </c>
      <c r="B1205" s="30" t="s">
        <v>481</v>
      </c>
      <c r="C1205" s="30" t="s">
        <v>23</v>
      </c>
      <c r="D1205" s="30">
        <v>0.01</v>
      </c>
      <c r="E1205" s="30">
        <v>79.52</v>
      </c>
      <c r="F1205" s="30">
        <v>48.2</v>
      </c>
      <c r="G1205" s="30" t="s">
        <v>14</v>
      </c>
      <c r="H1205" s="30" t="s">
        <v>47</v>
      </c>
      <c r="I1205" s="30" t="s">
        <v>4</v>
      </c>
      <c r="J1205" s="30" t="s">
        <v>102</v>
      </c>
      <c r="K1205" s="30" t="s">
        <v>120</v>
      </c>
      <c r="L1205" s="30" t="s">
        <v>2195</v>
      </c>
      <c r="M1205" s="30">
        <v>0.74</v>
      </c>
      <c r="N1205" s="30" t="s">
        <v>8</v>
      </c>
      <c r="O1205" s="30" t="s">
        <v>9</v>
      </c>
      <c r="P1205" s="30" t="s">
        <v>376</v>
      </c>
      <c r="Q1205" s="30" t="s">
        <v>483</v>
      </c>
      <c r="R1205" s="30">
        <v>37918</v>
      </c>
      <c r="S1205" s="32">
        <v>42113</v>
      </c>
      <c r="T1205" s="32">
        <v>42120</v>
      </c>
      <c r="U1205" s="53">
        <v>-40.683999999999997</v>
      </c>
      <c r="V1205" s="30">
        <v>8</v>
      </c>
      <c r="W1205" s="30">
        <v>667.84</v>
      </c>
      <c r="X1205" s="30">
        <v>89522</v>
      </c>
      <c r="Y1205" s="30" t="s">
        <v>3215</v>
      </c>
      <c r="Z1205" s="30">
        <v>1895.3504336096389</v>
      </c>
    </row>
    <row r="1206" spans="1:26" x14ac:dyDescent="0.2">
      <c r="A1206" s="30">
        <v>1933</v>
      </c>
      <c r="B1206" s="30" t="s">
        <v>2196</v>
      </c>
      <c r="C1206" s="30" t="s">
        <v>23</v>
      </c>
      <c r="D1206" s="30">
        <v>0.06</v>
      </c>
      <c r="E1206" s="30">
        <v>3.58</v>
      </c>
      <c r="F1206" s="30">
        <v>1.63</v>
      </c>
      <c r="G1206" s="30" t="s">
        <v>14</v>
      </c>
      <c r="H1206" s="30" t="s">
        <v>70</v>
      </c>
      <c r="I1206" s="30" t="s">
        <v>24</v>
      </c>
      <c r="J1206" s="30" t="s">
        <v>152</v>
      </c>
      <c r="K1206" s="30" t="s">
        <v>26</v>
      </c>
      <c r="L1206" s="30" t="s">
        <v>2197</v>
      </c>
      <c r="M1206" s="30">
        <v>0.36</v>
      </c>
      <c r="N1206" s="30" t="s">
        <v>8</v>
      </c>
      <c r="O1206" s="30" t="s">
        <v>28</v>
      </c>
      <c r="P1206" s="30" t="s">
        <v>163</v>
      </c>
      <c r="Q1206" s="30" t="s">
        <v>2198</v>
      </c>
      <c r="R1206" s="30">
        <v>75043</v>
      </c>
      <c r="S1206" s="32">
        <v>42113</v>
      </c>
      <c r="T1206" s="32">
        <v>42117</v>
      </c>
      <c r="U1206" s="53">
        <v>14</v>
      </c>
      <c r="V1206" s="30">
        <v>10</v>
      </c>
      <c r="W1206" s="30">
        <v>34.76</v>
      </c>
      <c r="X1206" s="30">
        <v>86687</v>
      </c>
      <c r="Y1206" s="30" t="s">
        <v>3216</v>
      </c>
      <c r="Z1206" s="30">
        <v>46.919670008660916</v>
      </c>
    </row>
    <row r="1207" spans="1:26" x14ac:dyDescent="0.2">
      <c r="A1207" s="30">
        <v>1940</v>
      </c>
      <c r="B1207" s="30" t="s">
        <v>1771</v>
      </c>
      <c r="C1207" s="30" t="s">
        <v>23</v>
      </c>
      <c r="D1207" s="30">
        <v>0</v>
      </c>
      <c r="E1207" s="30">
        <v>78.650000000000006</v>
      </c>
      <c r="F1207" s="30">
        <v>13.99</v>
      </c>
      <c r="G1207" s="30" t="s">
        <v>14</v>
      </c>
      <c r="H1207" s="30" t="s">
        <v>70</v>
      </c>
      <c r="I1207" s="30" t="s">
        <v>24</v>
      </c>
      <c r="J1207" s="30" t="s">
        <v>71</v>
      </c>
      <c r="K1207" s="30" t="s">
        <v>120</v>
      </c>
      <c r="L1207" s="30" t="s">
        <v>1690</v>
      </c>
      <c r="M1207" s="30">
        <v>0.52</v>
      </c>
      <c r="N1207" s="30" t="s">
        <v>8</v>
      </c>
      <c r="O1207" s="30" t="s">
        <v>35</v>
      </c>
      <c r="P1207" s="30" t="s">
        <v>122</v>
      </c>
      <c r="Q1207" s="30" t="s">
        <v>123</v>
      </c>
      <c r="R1207" s="30">
        <v>84020</v>
      </c>
      <c r="S1207" s="32">
        <v>42113</v>
      </c>
      <c r="T1207" s="32">
        <v>42120</v>
      </c>
      <c r="U1207" s="53">
        <v>386.00670000000002</v>
      </c>
      <c r="V1207" s="30">
        <v>7</v>
      </c>
      <c r="W1207" s="30">
        <v>559.42999999999995</v>
      </c>
      <c r="X1207" s="30">
        <v>88871</v>
      </c>
      <c r="Y1207" s="30" t="s">
        <v>3217</v>
      </c>
      <c r="Z1207" s="30">
        <v>1177.3336498459744</v>
      </c>
    </row>
    <row r="1208" spans="1:26" x14ac:dyDescent="0.2">
      <c r="A1208" s="30">
        <v>1940</v>
      </c>
      <c r="B1208" s="30" t="s">
        <v>1771</v>
      </c>
      <c r="C1208" s="30" t="s">
        <v>23</v>
      </c>
      <c r="D1208" s="30">
        <v>0.08</v>
      </c>
      <c r="E1208" s="30">
        <v>122.99</v>
      </c>
      <c r="F1208" s="30">
        <v>70.2</v>
      </c>
      <c r="G1208" s="30" t="s">
        <v>2</v>
      </c>
      <c r="H1208" s="30" t="s">
        <v>70</v>
      </c>
      <c r="I1208" s="30" t="s">
        <v>4</v>
      </c>
      <c r="J1208" s="30" t="s">
        <v>85</v>
      </c>
      <c r="K1208" s="30" t="s">
        <v>33</v>
      </c>
      <c r="L1208" s="30" t="s">
        <v>780</v>
      </c>
      <c r="M1208" s="30">
        <v>0.74</v>
      </c>
      <c r="N1208" s="30" t="s">
        <v>8</v>
      </c>
      <c r="O1208" s="30" t="s">
        <v>35</v>
      </c>
      <c r="P1208" s="30" t="s">
        <v>122</v>
      </c>
      <c r="Q1208" s="30" t="s">
        <v>123</v>
      </c>
      <c r="R1208" s="30">
        <v>84020</v>
      </c>
      <c r="S1208" s="32">
        <v>42113</v>
      </c>
      <c r="T1208" s="32">
        <v>42118</v>
      </c>
      <c r="U1208" s="53">
        <v>-1867.97</v>
      </c>
      <c r="V1208" s="30">
        <v>10</v>
      </c>
      <c r="W1208" s="30">
        <v>1216.52</v>
      </c>
      <c r="X1208" s="30">
        <v>88871</v>
      </c>
      <c r="Y1208" s="30" t="s">
        <v>3217</v>
      </c>
      <c r="Z1208" s="30">
        <v>888.16184937011826</v>
      </c>
    </row>
    <row r="1209" spans="1:26" x14ac:dyDescent="0.2">
      <c r="A1209" s="30">
        <v>2066</v>
      </c>
      <c r="B1209" s="30" t="s">
        <v>1848</v>
      </c>
      <c r="C1209" s="30" t="s">
        <v>23</v>
      </c>
      <c r="D1209" s="30">
        <v>0.1</v>
      </c>
      <c r="E1209" s="30">
        <v>4.24</v>
      </c>
      <c r="F1209" s="30">
        <v>5.41</v>
      </c>
      <c r="G1209" s="30" t="s">
        <v>14</v>
      </c>
      <c r="H1209" s="30" t="s">
        <v>70</v>
      </c>
      <c r="I1209" s="30" t="s">
        <v>24</v>
      </c>
      <c r="J1209" s="30" t="s">
        <v>48</v>
      </c>
      <c r="K1209" s="30" t="s">
        <v>49</v>
      </c>
      <c r="L1209" s="30" t="s">
        <v>1647</v>
      </c>
      <c r="M1209" s="30">
        <v>0.35</v>
      </c>
      <c r="N1209" s="30" t="s">
        <v>8</v>
      </c>
      <c r="O1209" s="30" t="s">
        <v>9</v>
      </c>
      <c r="P1209" s="30" t="s">
        <v>73</v>
      </c>
      <c r="Q1209" s="30" t="s">
        <v>1850</v>
      </c>
      <c r="R1209" s="30">
        <v>28079</v>
      </c>
      <c r="S1209" s="32">
        <v>42113</v>
      </c>
      <c r="T1209" s="32">
        <v>42117</v>
      </c>
      <c r="U1209" s="53">
        <v>-61.6</v>
      </c>
      <c r="V1209" s="30">
        <v>8</v>
      </c>
      <c r="W1209" s="30">
        <v>34.159999999999997</v>
      </c>
      <c r="X1209" s="30">
        <v>85835</v>
      </c>
      <c r="Y1209" s="30" t="s">
        <v>3215</v>
      </c>
      <c r="Z1209" s="30">
        <v>41.302550745830388</v>
      </c>
    </row>
    <row r="1210" spans="1:26" x14ac:dyDescent="0.2">
      <c r="A1210" s="30">
        <v>2547</v>
      </c>
      <c r="B1210" s="30" t="s">
        <v>2199</v>
      </c>
      <c r="C1210" s="30" t="s">
        <v>23</v>
      </c>
      <c r="D1210" s="30">
        <v>7.0000000000000007E-2</v>
      </c>
      <c r="E1210" s="30">
        <v>6.48</v>
      </c>
      <c r="F1210" s="30">
        <v>9.5399999999999991</v>
      </c>
      <c r="G1210" s="30" t="s">
        <v>14</v>
      </c>
      <c r="H1210" s="30" t="s">
        <v>3</v>
      </c>
      <c r="I1210" s="30" t="s">
        <v>24</v>
      </c>
      <c r="J1210" s="30" t="s">
        <v>64</v>
      </c>
      <c r="K1210" s="30" t="s">
        <v>49</v>
      </c>
      <c r="L1210" s="30" t="s">
        <v>2200</v>
      </c>
      <c r="M1210" s="30">
        <v>0.37</v>
      </c>
      <c r="N1210" s="30" t="s">
        <v>8</v>
      </c>
      <c r="O1210" s="30" t="s">
        <v>9</v>
      </c>
      <c r="P1210" s="30" t="s">
        <v>218</v>
      </c>
      <c r="Q1210" s="30" t="s">
        <v>2201</v>
      </c>
      <c r="R1210" s="30">
        <v>23464</v>
      </c>
      <c r="S1210" s="32">
        <v>42113</v>
      </c>
      <c r="T1210" s="32">
        <v>42113</v>
      </c>
      <c r="U1210" s="53">
        <v>2.2320000000000002</v>
      </c>
      <c r="V1210" s="30">
        <v>1</v>
      </c>
      <c r="W1210" s="30">
        <v>10.86</v>
      </c>
      <c r="X1210" s="30">
        <v>87916</v>
      </c>
      <c r="Y1210" s="30" t="s">
        <v>3215</v>
      </c>
      <c r="Z1210" s="30">
        <v>255.2492175800532</v>
      </c>
    </row>
    <row r="1211" spans="1:26" x14ac:dyDescent="0.2">
      <c r="A1211" s="30">
        <v>3380</v>
      </c>
      <c r="B1211" s="30" t="s">
        <v>2202</v>
      </c>
      <c r="C1211" s="30" t="s">
        <v>1</v>
      </c>
      <c r="D1211" s="30">
        <v>0.03</v>
      </c>
      <c r="E1211" s="30">
        <v>315.98</v>
      </c>
      <c r="F1211" s="30">
        <v>19.989999999999998</v>
      </c>
      <c r="G1211" s="30" t="s">
        <v>14</v>
      </c>
      <c r="H1211" s="30" t="s">
        <v>47</v>
      </c>
      <c r="I1211" s="30" t="s">
        <v>24</v>
      </c>
      <c r="J1211" s="30" t="s">
        <v>48</v>
      </c>
      <c r="K1211" s="30" t="s">
        <v>49</v>
      </c>
      <c r="L1211" s="30" t="s">
        <v>2203</v>
      </c>
      <c r="M1211" s="30">
        <v>0.38</v>
      </c>
      <c r="N1211" s="30" t="s">
        <v>8</v>
      </c>
      <c r="O1211" s="30" t="s">
        <v>9</v>
      </c>
      <c r="P1211" s="30" t="s">
        <v>51</v>
      </c>
      <c r="Q1211" s="30" t="s">
        <v>2204</v>
      </c>
      <c r="R1211" s="30">
        <v>30240</v>
      </c>
      <c r="S1211" s="32">
        <v>42114</v>
      </c>
      <c r="T1211" s="32">
        <v>42116</v>
      </c>
      <c r="U1211" s="53">
        <v>-4.4800000000000004</v>
      </c>
      <c r="V1211" s="30">
        <v>18</v>
      </c>
      <c r="W1211" s="30">
        <v>5572.18</v>
      </c>
      <c r="X1211" s="30">
        <v>88838</v>
      </c>
      <c r="Y1211" s="30" t="s">
        <v>3215</v>
      </c>
      <c r="Z1211" s="30">
        <v>1791.3889673504277</v>
      </c>
    </row>
    <row r="1212" spans="1:26" x14ac:dyDescent="0.2">
      <c r="A1212" s="30">
        <v>3380</v>
      </c>
      <c r="B1212" s="30" t="s">
        <v>2202</v>
      </c>
      <c r="C1212" s="30" t="s">
        <v>1</v>
      </c>
      <c r="D1212" s="30">
        <v>0.03</v>
      </c>
      <c r="E1212" s="30">
        <v>63.94</v>
      </c>
      <c r="F1212" s="30">
        <v>14.48</v>
      </c>
      <c r="G1212" s="30" t="s">
        <v>14</v>
      </c>
      <c r="H1212" s="30" t="s">
        <v>47</v>
      </c>
      <c r="I1212" s="30" t="s">
        <v>4</v>
      </c>
      <c r="J1212" s="30" t="s">
        <v>102</v>
      </c>
      <c r="K1212" s="30" t="s">
        <v>49</v>
      </c>
      <c r="L1212" s="30" t="s">
        <v>1970</v>
      </c>
      <c r="M1212" s="30">
        <v>0.46</v>
      </c>
      <c r="N1212" s="30" t="s">
        <v>8</v>
      </c>
      <c r="O1212" s="30" t="s">
        <v>9</v>
      </c>
      <c r="P1212" s="30" t="s">
        <v>51</v>
      </c>
      <c r="Q1212" s="30" t="s">
        <v>2204</v>
      </c>
      <c r="R1212" s="30">
        <v>30240</v>
      </c>
      <c r="S1212" s="32">
        <v>42114</v>
      </c>
      <c r="T1212" s="32">
        <v>42115</v>
      </c>
      <c r="U1212" s="53">
        <v>43.691699999999997</v>
      </c>
      <c r="V1212" s="30">
        <v>8</v>
      </c>
      <c r="W1212" s="30">
        <v>522.46</v>
      </c>
      <c r="X1212" s="30">
        <v>88838</v>
      </c>
      <c r="Y1212" s="30" t="s">
        <v>3215</v>
      </c>
      <c r="Z1212" s="30">
        <v>965.23436703119489</v>
      </c>
    </row>
    <row r="1213" spans="1:26" x14ac:dyDescent="0.2">
      <c r="A1213" s="30">
        <v>151</v>
      </c>
      <c r="B1213" s="30" t="s">
        <v>679</v>
      </c>
      <c r="C1213" s="30" t="s">
        <v>13</v>
      </c>
      <c r="D1213" s="30">
        <v>0.09</v>
      </c>
      <c r="E1213" s="30">
        <v>5.98</v>
      </c>
      <c r="F1213" s="30">
        <v>2.5</v>
      </c>
      <c r="G1213" s="30" t="s">
        <v>14</v>
      </c>
      <c r="H1213" s="30" t="s">
        <v>47</v>
      </c>
      <c r="I1213" s="30" t="s">
        <v>24</v>
      </c>
      <c r="J1213" s="30" t="s">
        <v>321</v>
      </c>
      <c r="K1213" s="30" t="s">
        <v>49</v>
      </c>
      <c r="L1213" s="30" t="s">
        <v>1246</v>
      </c>
      <c r="M1213" s="30">
        <v>0.36</v>
      </c>
      <c r="N1213" s="30" t="s">
        <v>8</v>
      </c>
      <c r="O1213" s="30" t="s">
        <v>9</v>
      </c>
      <c r="P1213" s="30" t="s">
        <v>376</v>
      </c>
      <c r="Q1213" s="30" t="s">
        <v>681</v>
      </c>
      <c r="R1213" s="30">
        <v>37664</v>
      </c>
      <c r="S1213" s="32">
        <v>42114</v>
      </c>
      <c r="T1213" s="32">
        <v>42116</v>
      </c>
      <c r="U1213" s="53">
        <v>13.896000000000001</v>
      </c>
      <c r="V1213" s="30">
        <v>5</v>
      </c>
      <c r="W1213" s="30">
        <v>28.11</v>
      </c>
      <c r="X1213" s="30">
        <v>89523</v>
      </c>
      <c r="Y1213" s="30" t="s">
        <v>3215</v>
      </c>
      <c r="Z1213" s="30">
        <v>6.7361871411942467</v>
      </c>
    </row>
    <row r="1214" spans="1:26" x14ac:dyDescent="0.2">
      <c r="A1214" s="30">
        <v>1259</v>
      </c>
      <c r="B1214" s="30" t="s">
        <v>2205</v>
      </c>
      <c r="C1214" s="30" t="s">
        <v>13</v>
      </c>
      <c r="D1214" s="30">
        <v>0.03</v>
      </c>
      <c r="E1214" s="30">
        <v>3.69</v>
      </c>
      <c r="F1214" s="30">
        <v>2.5</v>
      </c>
      <c r="G1214" s="30" t="s">
        <v>63</v>
      </c>
      <c r="H1214" s="30" t="s">
        <v>47</v>
      </c>
      <c r="I1214" s="30" t="s">
        <v>24</v>
      </c>
      <c r="J1214" s="30" t="s">
        <v>321</v>
      </c>
      <c r="K1214" s="30" t="s">
        <v>49</v>
      </c>
      <c r="L1214" s="30" t="s">
        <v>2206</v>
      </c>
      <c r="M1214" s="30">
        <v>0.39</v>
      </c>
      <c r="N1214" s="30" t="s">
        <v>8</v>
      </c>
      <c r="O1214" s="30" t="s">
        <v>9</v>
      </c>
      <c r="P1214" s="30" t="s">
        <v>364</v>
      </c>
      <c r="Q1214" s="30" t="s">
        <v>1562</v>
      </c>
      <c r="R1214" s="30">
        <v>40422</v>
      </c>
      <c r="S1214" s="32">
        <v>42114</v>
      </c>
      <c r="T1214" s="32">
        <v>42114</v>
      </c>
      <c r="U1214" s="53">
        <v>-2196.6840000000002</v>
      </c>
      <c r="V1214" s="30">
        <v>9</v>
      </c>
      <c r="W1214" s="30">
        <v>38.65</v>
      </c>
      <c r="X1214" s="30">
        <v>86534</v>
      </c>
      <c r="Y1214" s="30" t="s">
        <v>3215</v>
      </c>
      <c r="Z1214" s="30">
        <v>-2281.7596017725664</v>
      </c>
    </row>
    <row r="1215" spans="1:26" x14ac:dyDescent="0.2">
      <c r="A1215" s="30">
        <v>2117</v>
      </c>
      <c r="B1215" s="30" t="s">
        <v>2207</v>
      </c>
      <c r="C1215" s="30" t="s">
        <v>13</v>
      </c>
      <c r="D1215" s="30">
        <v>0.03</v>
      </c>
      <c r="E1215" s="30">
        <v>320.98</v>
      </c>
      <c r="F1215" s="30">
        <v>24.49</v>
      </c>
      <c r="G1215" s="30" t="s">
        <v>14</v>
      </c>
      <c r="H1215" s="30" t="s">
        <v>47</v>
      </c>
      <c r="I1215" s="30" t="s">
        <v>4</v>
      </c>
      <c r="J1215" s="30" t="s">
        <v>85</v>
      </c>
      <c r="K1215" s="30" t="s">
        <v>40</v>
      </c>
      <c r="L1215" s="30" t="s">
        <v>2208</v>
      </c>
      <c r="M1215" s="30">
        <v>0.55000000000000004</v>
      </c>
      <c r="N1215" s="30" t="s">
        <v>8</v>
      </c>
      <c r="O1215" s="30" t="s">
        <v>28</v>
      </c>
      <c r="P1215" s="30" t="s">
        <v>163</v>
      </c>
      <c r="Q1215" s="30" t="s">
        <v>1003</v>
      </c>
      <c r="R1215" s="30">
        <v>75401</v>
      </c>
      <c r="S1215" s="32">
        <v>42114</v>
      </c>
      <c r="T1215" s="32">
        <v>42116</v>
      </c>
      <c r="U1215" s="53">
        <v>4554.4346999999998</v>
      </c>
      <c r="V1215" s="30">
        <v>20</v>
      </c>
      <c r="W1215" s="30">
        <v>6600.63</v>
      </c>
      <c r="X1215" s="30">
        <v>90891</v>
      </c>
      <c r="Y1215" s="30" t="s">
        <v>3216</v>
      </c>
      <c r="Z1215" s="30">
        <v>6448.6793900520743</v>
      </c>
    </row>
    <row r="1216" spans="1:26" x14ac:dyDescent="0.2">
      <c r="A1216" s="30">
        <v>2117</v>
      </c>
      <c r="B1216" s="30" t="s">
        <v>2207</v>
      </c>
      <c r="C1216" s="30" t="s">
        <v>13</v>
      </c>
      <c r="D1216" s="30">
        <v>0.06</v>
      </c>
      <c r="E1216" s="30">
        <v>125.99</v>
      </c>
      <c r="F1216" s="30">
        <v>8.8000000000000007</v>
      </c>
      <c r="G1216" s="30" t="s">
        <v>14</v>
      </c>
      <c r="H1216" s="30" t="s">
        <v>47</v>
      </c>
      <c r="I1216" s="30" t="s">
        <v>16</v>
      </c>
      <c r="J1216" s="30" t="s">
        <v>111</v>
      </c>
      <c r="K1216" s="30" t="s">
        <v>49</v>
      </c>
      <c r="L1216" s="30" t="s">
        <v>2209</v>
      </c>
      <c r="M1216" s="30">
        <v>0.59</v>
      </c>
      <c r="N1216" s="30" t="s">
        <v>8</v>
      </c>
      <c r="O1216" s="30" t="s">
        <v>28</v>
      </c>
      <c r="P1216" s="30" t="s">
        <v>163</v>
      </c>
      <c r="Q1216" s="30" t="s">
        <v>1003</v>
      </c>
      <c r="R1216" s="30">
        <v>75401</v>
      </c>
      <c r="S1216" s="32">
        <v>42114</v>
      </c>
      <c r="T1216" s="32">
        <v>42115</v>
      </c>
      <c r="U1216" s="53">
        <v>618.19308000000001</v>
      </c>
      <c r="V1216" s="30">
        <v>18</v>
      </c>
      <c r="W1216" s="30">
        <v>1811.99</v>
      </c>
      <c r="X1216" s="30">
        <v>90891</v>
      </c>
      <c r="Y1216" s="30" t="s">
        <v>3216</v>
      </c>
      <c r="Z1216" s="30">
        <v>1386.6896746497328</v>
      </c>
    </row>
    <row r="1217" spans="1:26" x14ac:dyDescent="0.2">
      <c r="A1217" s="30">
        <v>3084</v>
      </c>
      <c r="B1217" s="30" t="s">
        <v>2210</v>
      </c>
      <c r="C1217" s="30" t="s">
        <v>13</v>
      </c>
      <c r="D1217" s="30">
        <v>0</v>
      </c>
      <c r="E1217" s="30">
        <v>65.989999999999995</v>
      </c>
      <c r="F1217" s="30">
        <v>5.99</v>
      </c>
      <c r="G1217" s="30" t="s">
        <v>63</v>
      </c>
      <c r="H1217" s="30" t="s">
        <v>3</v>
      </c>
      <c r="I1217" s="30" t="s">
        <v>16</v>
      </c>
      <c r="J1217" s="30" t="s">
        <v>111</v>
      </c>
      <c r="K1217" s="30" t="s">
        <v>49</v>
      </c>
      <c r="L1217" s="30" t="s">
        <v>274</v>
      </c>
      <c r="M1217" s="30">
        <v>0.57999999999999996</v>
      </c>
      <c r="N1217" s="30" t="s">
        <v>8</v>
      </c>
      <c r="O1217" s="30" t="s">
        <v>35</v>
      </c>
      <c r="P1217" s="30" t="s">
        <v>42</v>
      </c>
      <c r="Q1217" s="30" t="s">
        <v>463</v>
      </c>
      <c r="R1217" s="30">
        <v>98503</v>
      </c>
      <c r="S1217" s="32">
        <v>42114</v>
      </c>
      <c r="T1217" s="32">
        <v>42116</v>
      </c>
      <c r="U1217" s="53">
        <v>313.81200000000001</v>
      </c>
      <c r="V1217" s="30">
        <v>14</v>
      </c>
      <c r="W1217" s="30">
        <v>798.89</v>
      </c>
      <c r="X1217" s="30">
        <v>89879</v>
      </c>
      <c r="Y1217" s="30" t="s">
        <v>3217</v>
      </c>
      <c r="Z1217" s="30">
        <v>718.98542057462498</v>
      </c>
    </row>
    <row r="1218" spans="1:26" x14ac:dyDescent="0.2">
      <c r="A1218" s="30">
        <v>56</v>
      </c>
      <c r="B1218" s="30" t="s">
        <v>2211</v>
      </c>
      <c r="C1218" s="30" t="s">
        <v>92</v>
      </c>
      <c r="D1218" s="30">
        <v>0.06</v>
      </c>
      <c r="E1218" s="30">
        <v>3.8</v>
      </c>
      <c r="F1218" s="30">
        <v>1.49</v>
      </c>
      <c r="G1218" s="30" t="s">
        <v>14</v>
      </c>
      <c r="H1218" s="30" t="s">
        <v>15</v>
      </c>
      <c r="I1218" s="30" t="s">
        <v>24</v>
      </c>
      <c r="J1218" s="30" t="s">
        <v>48</v>
      </c>
      <c r="K1218" s="30" t="s">
        <v>49</v>
      </c>
      <c r="L1218" s="30" t="s">
        <v>1168</v>
      </c>
      <c r="M1218" s="30">
        <v>0.38</v>
      </c>
      <c r="N1218" s="30" t="s">
        <v>8</v>
      </c>
      <c r="O1218" s="30" t="s">
        <v>87</v>
      </c>
      <c r="P1218" s="30" t="s">
        <v>88</v>
      </c>
      <c r="Q1218" s="30" t="s">
        <v>2212</v>
      </c>
      <c r="R1218" s="30">
        <v>14150</v>
      </c>
      <c r="S1218" s="32">
        <v>42114</v>
      </c>
      <c r="T1218" s="32">
        <v>42115</v>
      </c>
      <c r="U1218" s="53">
        <v>19.6282</v>
      </c>
      <c r="V1218" s="30">
        <v>20</v>
      </c>
      <c r="W1218" s="30">
        <v>73.55</v>
      </c>
      <c r="X1218" s="30">
        <v>88075</v>
      </c>
      <c r="Y1218" s="30" t="s">
        <v>3218</v>
      </c>
      <c r="Z1218" s="30">
        <v>-29.81438726241236</v>
      </c>
    </row>
    <row r="1219" spans="1:26" x14ac:dyDescent="0.2">
      <c r="A1219" s="30">
        <v>56</v>
      </c>
      <c r="B1219" s="30" t="s">
        <v>2211</v>
      </c>
      <c r="C1219" s="30" t="s">
        <v>92</v>
      </c>
      <c r="D1219" s="30">
        <v>0.06</v>
      </c>
      <c r="E1219" s="30">
        <v>1.76</v>
      </c>
      <c r="F1219" s="30">
        <v>0.7</v>
      </c>
      <c r="G1219" s="30" t="s">
        <v>14</v>
      </c>
      <c r="H1219" s="30" t="s">
        <v>15</v>
      </c>
      <c r="I1219" s="30" t="s">
        <v>24</v>
      </c>
      <c r="J1219" s="30" t="s">
        <v>25</v>
      </c>
      <c r="K1219" s="30" t="s">
        <v>26</v>
      </c>
      <c r="L1219" s="30" t="s">
        <v>1639</v>
      </c>
      <c r="M1219" s="30">
        <v>0.56000000000000005</v>
      </c>
      <c r="N1219" s="30" t="s">
        <v>8</v>
      </c>
      <c r="O1219" s="30" t="s">
        <v>87</v>
      </c>
      <c r="P1219" s="30" t="s">
        <v>88</v>
      </c>
      <c r="Q1219" s="30" t="s">
        <v>2212</v>
      </c>
      <c r="R1219" s="30">
        <v>14150</v>
      </c>
      <c r="S1219" s="32">
        <v>42114</v>
      </c>
      <c r="T1219" s="32">
        <v>42115</v>
      </c>
      <c r="U1219" s="53">
        <v>-1.6524000000000001</v>
      </c>
      <c r="V1219" s="30">
        <v>17</v>
      </c>
      <c r="W1219" s="30">
        <v>29.57</v>
      </c>
      <c r="X1219" s="30">
        <v>88075</v>
      </c>
      <c r="Y1219" s="30" t="s">
        <v>3218</v>
      </c>
      <c r="Z1219" s="30">
        <v>69.780065668214661</v>
      </c>
    </row>
    <row r="1220" spans="1:26" x14ac:dyDescent="0.2">
      <c r="A1220" s="30">
        <v>240</v>
      </c>
      <c r="B1220" s="30" t="s">
        <v>2213</v>
      </c>
      <c r="C1220" s="30" t="s">
        <v>92</v>
      </c>
      <c r="D1220" s="30">
        <v>0.1</v>
      </c>
      <c r="E1220" s="30">
        <v>19.98</v>
      </c>
      <c r="F1220" s="30">
        <v>5.77</v>
      </c>
      <c r="G1220" s="30" t="s">
        <v>63</v>
      </c>
      <c r="H1220" s="30" t="s">
        <v>3</v>
      </c>
      <c r="I1220" s="30" t="s">
        <v>24</v>
      </c>
      <c r="J1220" s="30" t="s">
        <v>64</v>
      </c>
      <c r="K1220" s="30" t="s">
        <v>49</v>
      </c>
      <c r="L1220" s="30" t="s">
        <v>2214</v>
      </c>
      <c r="M1220" s="30">
        <v>0.38</v>
      </c>
      <c r="N1220" s="30" t="s">
        <v>8</v>
      </c>
      <c r="O1220" s="30" t="s">
        <v>35</v>
      </c>
      <c r="P1220" s="30" t="s">
        <v>36</v>
      </c>
      <c r="Q1220" s="30" t="s">
        <v>2215</v>
      </c>
      <c r="R1220" s="30">
        <v>80817</v>
      </c>
      <c r="S1220" s="32">
        <v>42114</v>
      </c>
      <c r="T1220" s="32">
        <v>42114</v>
      </c>
      <c r="U1220" s="53">
        <v>35.090000000000003</v>
      </c>
      <c r="V1220" s="30">
        <v>3</v>
      </c>
      <c r="W1220" s="30">
        <v>57.41</v>
      </c>
      <c r="X1220" s="30">
        <v>90479</v>
      </c>
      <c r="Y1220" s="30" t="s">
        <v>3217</v>
      </c>
      <c r="Z1220" s="30">
        <v>66.259774168522128</v>
      </c>
    </row>
    <row r="1221" spans="1:26" x14ac:dyDescent="0.2">
      <c r="A1221" s="30">
        <v>241</v>
      </c>
      <c r="B1221" s="30" t="s">
        <v>2216</v>
      </c>
      <c r="C1221" s="30" t="s">
        <v>92</v>
      </c>
      <c r="D1221" s="30">
        <v>0.06</v>
      </c>
      <c r="E1221" s="30">
        <v>259.70999999999998</v>
      </c>
      <c r="F1221" s="30">
        <v>66.67</v>
      </c>
      <c r="G1221" s="30" t="s">
        <v>2</v>
      </c>
      <c r="H1221" s="30" t="s">
        <v>3</v>
      </c>
      <c r="I1221" s="30" t="s">
        <v>4</v>
      </c>
      <c r="J1221" s="30" t="s">
        <v>5</v>
      </c>
      <c r="K1221" s="30" t="s">
        <v>6</v>
      </c>
      <c r="L1221" s="30" t="s">
        <v>1002</v>
      </c>
      <c r="M1221" s="30">
        <v>0.61</v>
      </c>
      <c r="N1221" s="30" t="s">
        <v>8</v>
      </c>
      <c r="O1221" s="30" t="s">
        <v>35</v>
      </c>
      <c r="P1221" s="30" t="s">
        <v>36</v>
      </c>
      <c r="Q1221" s="30" t="s">
        <v>2217</v>
      </c>
      <c r="R1221" s="30">
        <v>81503</v>
      </c>
      <c r="S1221" s="32">
        <v>42114</v>
      </c>
      <c r="T1221" s="32">
        <v>42115</v>
      </c>
      <c r="U1221" s="53">
        <v>785.63</v>
      </c>
      <c r="V1221" s="30">
        <v>11</v>
      </c>
      <c r="W1221" s="30">
        <v>2809.87</v>
      </c>
      <c r="X1221" s="30">
        <v>90479</v>
      </c>
      <c r="Y1221" s="30" t="s">
        <v>3217</v>
      </c>
      <c r="Z1221" s="30">
        <v>3765.4384598843008</v>
      </c>
    </row>
    <row r="1222" spans="1:26" x14ac:dyDescent="0.2">
      <c r="A1222" s="30">
        <v>970</v>
      </c>
      <c r="B1222" s="30" t="s">
        <v>2218</v>
      </c>
      <c r="C1222" s="30" t="s">
        <v>92</v>
      </c>
      <c r="D1222" s="30">
        <v>0</v>
      </c>
      <c r="E1222" s="30">
        <v>170.98</v>
      </c>
      <c r="F1222" s="30">
        <v>35.89</v>
      </c>
      <c r="G1222" s="30" t="s">
        <v>2</v>
      </c>
      <c r="H1222" s="30" t="s">
        <v>15</v>
      </c>
      <c r="I1222" s="30" t="s">
        <v>4</v>
      </c>
      <c r="J1222" s="30" t="s">
        <v>93</v>
      </c>
      <c r="K1222" s="30" t="s">
        <v>6</v>
      </c>
      <c r="L1222" s="30" t="s">
        <v>1445</v>
      </c>
      <c r="M1222" s="30">
        <v>0.66</v>
      </c>
      <c r="N1222" s="30" t="s">
        <v>8</v>
      </c>
      <c r="O1222" s="30" t="s">
        <v>9</v>
      </c>
      <c r="P1222" s="30" t="s">
        <v>218</v>
      </c>
      <c r="Q1222" s="30" t="s">
        <v>2219</v>
      </c>
      <c r="R1222" s="30">
        <v>24281</v>
      </c>
      <c r="S1222" s="32">
        <v>42114</v>
      </c>
      <c r="T1222" s="32">
        <v>42115</v>
      </c>
      <c r="U1222" s="53">
        <v>-102.66200000000001</v>
      </c>
      <c r="V1222" s="30">
        <v>8</v>
      </c>
      <c r="W1222" s="30">
        <v>1452.18</v>
      </c>
      <c r="X1222" s="30">
        <v>86173</v>
      </c>
      <c r="Y1222" s="30" t="s">
        <v>3215</v>
      </c>
      <c r="Z1222" s="30">
        <v>1788.369273613047</v>
      </c>
    </row>
    <row r="1223" spans="1:26" x14ac:dyDescent="0.2">
      <c r="A1223" s="30">
        <v>3283</v>
      </c>
      <c r="B1223" s="30" t="s">
        <v>2220</v>
      </c>
      <c r="C1223" s="30" t="s">
        <v>1</v>
      </c>
      <c r="D1223" s="30">
        <v>0.05</v>
      </c>
      <c r="E1223" s="30">
        <v>363.25</v>
      </c>
      <c r="F1223" s="30">
        <v>19.989999999999998</v>
      </c>
      <c r="G1223" s="30" t="s">
        <v>63</v>
      </c>
      <c r="H1223" s="30" t="s">
        <v>70</v>
      </c>
      <c r="I1223" s="30" t="s">
        <v>24</v>
      </c>
      <c r="J1223" s="30" t="s">
        <v>71</v>
      </c>
      <c r="K1223" s="30" t="s">
        <v>49</v>
      </c>
      <c r="L1223" s="30" t="s">
        <v>175</v>
      </c>
      <c r="M1223" s="30">
        <v>0.56999999999999995</v>
      </c>
      <c r="N1223" s="30" t="s">
        <v>8</v>
      </c>
      <c r="O1223" s="30" t="s">
        <v>9</v>
      </c>
      <c r="P1223" s="30" t="s">
        <v>99</v>
      </c>
      <c r="Q1223" s="30" t="s">
        <v>2221</v>
      </c>
      <c r="R1223" s="30">
        <v>33156</v>
      </c>
      <c r="S1223" s="32">
        <v>42115</v>
      </c>
      <c r="T1223" s="32">
        <v>42115</v>
      </c>
      <c r="U1223" s="53">
        <v>-269.75549999999998</v>
      </c>
      <c r="V1223" s="30">
        <v>5</v>
      </c>
      <c r="W1223" s="30">
        <v>1867.04</v>
      </c>
      <c r="X1223" s="30">
        <v>90752</v>
      </c>
      <c r="Y1223" s="30" t="s">
        <v>3215</v>
      </c>
      <c r="Z1223" s="30">
        <v>1699.8983955929166</v>
      </c>
    </row>
    <row r="1224" spans="1:26" x14ac:dyDescent="0.2">
      <c r="A1224" s="30">
        <v>2038</v>
      </c>
      <c r="B1224" s="30" t="s">
        <v>2222</v>
      </c>
      <c r="C1224" s="30" t="s">
        <v>13</v>
      </c>
      <c r="D1224" s="30">
        <v>0.06</v>
      </c>
      <c r="E1224" s="30">
        <v>40.99</v>
      </c>
      <c r="F1224" s="30">
        <v>17.48</v>
      </c>
      <c r="G1224" s="30" t="s">
        <v>14</v>
      </c>
      <c r="H1224" s="30" t="s">
        <v>3</v>
      </c>
      <c r="I1224" s="30" t="s">
        <v>24</v>
      </c>
      <c r="J1224" s="30" t="s">
        <v>64</v>
      </c>
      <c r="K1224" s="30" t="s">
        <v>49</v>
      </c>
      <c r="L1224" s="30" t="s">
        <v>1374</v>
      </c>
      <c r="M1224" s="30">
        <v>0.36</v>
      </c>
      <c r="N1224" s="30" t="s">
        <v>8</v>
      </c>
      <c r="O1224" s="30" t="s">
        <v>87</v>
      </c>
      <c r="P1224" s="30" t="s">
        <v>88</v>
      </c>
      <c r="Q1224" s="30" t="s">
        <v>43</v>
      </c>
      <c r="R1224" s="30">
        <v>10550</v>
      </c>
      <c r="S1224" s="32">
        <v>42115</v>
      </c>
      <c r="T1224" s="32">
        <v>42115</v>
      </c>
      <c r="U1224" s="53">
        <v>109.16</v>
      </c>
      <c r="V1224" s="30">
        <v>7</v>
      </c>
      <c r="W1224" s="30">
        <v>277.12</v>
      </c>
      <c r="X1224" s="30">
        <v>89334</v>
      </c>
      <c r="Y1224" s="30" t="s">
        <v>3218</v>
      </c>
      <c r="Z1224" s="30">
        <v>608.36829465237918</v>
      </c>
    </row>
    <row r="1225" spans="1:26" x14ac:dyDescent="0.2">
      <c r="A1225" s="30">
        <v>2260</v>
      </c>
      <c r="B1225" s="30" t="s">
        <v>1172</v>
      </c>
      <c r="C1225" s="30" t="s">
        <v>13</v>
      </c>
      <c r="D1225" s="30">
        <v>0.08</v>
      </c>
      <c r="E1225" s="30">
        <v>4.9800000000000004</v>
      </c>
      <c r="F1225" s="30">
        <v>0.49</v>
      </c>
      <c r="G1225" s="30" t="s">
        <v>14</v>
      </c>
      <c r="H1225" s="30" t="s">
        <v>70</v>
      </c>
      <c r="I1225" s="30" t="s">
        <v>24</v>
      </c>
      <c r="J1225" s="30" t="s">
        <v>128</v>
      </c>
      <c r="K1225" s="30" t="s">
        <v>49</v>
      </c>
      <c r="L1225" s="30" t="s">
        <v>1079</v>
      </c>
      <c r="M1225" s="30">
        <v>0.39</v>
      </c>
      <c r="N1225" s="30" t="s">
        <v>8</v>
      </c>
      <c r="O1225" s="30" t="s">
        <v>9</v>
      </c>
      <c r="P1225" s="30" t="s">
        <v>51</v>
      </c>
      <c r="Q1225" s="30" t="s">
        <v>1173</v>
      </c>
      <c r="R1225" s="30">
        <v>30161</v>
      </c>
      <c r="S1225" s="32">
        <v>42115</v>
      </c>
      <c r="T1225" s="32">
        <v>42116</v>
      </c>
      <c r="U1225" s="53">
        <v>4949.9160000000002</v>
      </c>
      <c r="V1225" s="30">
        <v>1</v>
      </c>
      <c r="W1225" s="30">
        <v>4.95</v>
      </c>
      <c r="X1225" s="30">
        <v>89602</v>
      </c>
      <c r="Y1225" s="30" t="s">
        <v>3215</v>
      </c>
      <c r="Z1225" s="30">
        <v>5003.764162081613</v>
      </c>
    </row>
    <row r="1226" spans="1:26" x14ac:dyDescent="0.2">
      <c r="A1226" s="30">
        <v>2260</v>
      </c>
      <c r="B1226" s="30" t="s">
        <v>1172</v>
      </c>
      <c r="C1226" s="30" t="s">
        <v>13</v>
      </c>
      <c r="D1226" s="30">
        <v>0.09</v>
      </c>
      <c r="E1226" s="30">
        <v>119.99</v>
      </c>
      <c r="F1226" s="30">
        <v>14</v>
      </c>
      <c r="G1226" s="30" t="s">
        <v>2</v>
      </c>
      <c r="H1226" s="30" t="s">
        <v>70</v>
      </c>
      <c r="I1226" s="30" t="s">
        <v>16</v>
      </c>
      <c r="J1226" s="30" t="s">
        <v>32</v>
      </c>
      <c r="K1226" s="30" t="s">
        <v>33</v>
      </c>
      <c r="L1226" s="30" t="s">
        <v>2127</v>
      </c>
      <c r="M1226" s="30">
        <v>0.36</v>
      </c>
      <c r="N1226" s="30" t="s">
        <v>8</v>
      </c>
      <c r="O1226" s="30" t="s">
        <v>9</v>
      </c>
      <c r="P1226" s="30" t="s">
        <v>51</v>
      </c>
      <c r="Q1226" s="30" t="s">
        <v>1173</v>
      </c>
      <c r="R1226" s="30">
        <v>30161</v>
      </c>
      <c r="S1226" s="32">
        <v>42115</v>
      </c>
      <c r="T1226" s="32">
        <v>42117</v>
      </c>
      <c r="U1226" s="53">
        <v>1055.604</v>
      </c>
      <c r="V1226" s="30">
        <v>4</v>
      </c>
      <c r="W1226" s="30">
        <v>461.24</v>
      </c>
      <c r="X1226" s="30">
        <v>89602</v>
      </c>
      <c r="Y1226" s="30" t="s">
        <v>3215</v>
      </c>
      <c r="Z1226" s="30">
        <v>1914.5310632045037</v>
      </c>
    </row>
    <row r="1227" spans="1:26" x14ac:dyDescent="0.2">
      <c r="A1227" s="30">
        <v>2964</v>
      </c>
      <c r="B1227" s="30" t="s">
        <v>2223</v>
      </c>
      <c r="C1227" s="30" t="s">
        <v>13</v>
      </c>
      <c r="D1227" s="30">
        <v>0.06</v>
      </c>
      <c r="E1227" s="30">
        <v>42.98</v>
      </c>
      <c r="F1227" s="30">
        <v>4.62</v>
      </c>
      <c r="G1227" s="30" t="s">
        <v>14</v>
      </c>
      <c r="H1227" s="30" t="s">
        <v>15</v>
      </c>
      <c r="I1227" s="30" t="s">
        <v>24</v>
      </c>
      <c r="J1227" s="30" t="s">
        <v>71</v>
      </c>
      <c r="K1227" s="30" t="s">
        <v>49</v>
      </c>
      <c r="L1227" s="30" t="s">
        <v>256</v>
      </c>
      <c r="M1227" s="30">
        <v>0.56000000000000005</v>
      </c>
      <c r="N1227" s="30" t="s">
        <v>8</v>
      </c>
      <c r="O1227" s="30" t="s">
        <v>87</v>
      </c>
      <c r="P1227" s="30" t="s">
        <v>293</v>
      </c>
      <c r="Q1227" s="30" t="s">
        <v>43</v>
      </c>
      <c r="R1227" s="30">
        <v>43050</v>
      </c>
      <c r="S1227" s="32">
        <v>42115</v>
      </c>
      <c r="T1227" s="32">
        <v>42117</v>
      </c>
      <c r="U1227" s="53">
        <v>-24.63</v>
      </c>
      <c r="V1227" s="30">
        <v>1</v>
      </c>
      <c r="W1227" s="30">
        <v>47.04</v>
      </c>
      <c r="X1227" s="30">
        <v>88610</v>
      </c>
      <c r="Y1227" s="30" t="s">
        <v>3218</v>
      </c>
      <c r="Z1227" s="30">
        <v>268.49456331221648</v>
      </c>
    </row>
    <row r="1228" spans="1:26" x14ac:dyDescent="0.2">
      <c r="A1228" s="30">
        <v>535</v>
      </c>
      <c r="B1228" s="30" t="s">
        <v>2224</v>
      </c>
      <c r="C1228" s="30" t="s">
        <v>23</v>
      </c>
      <c r="D1228" s="30">
        <v>0</v>
      </c>
      <c r="E1228" s="30">
        <v>15.99</v>
      </c>
      <c r="F1228" s="30">
        <v>13.18</v>
      </c>
      <c r="G1228" s="30" t="s">
        <v>14</v>
      </c>
      <c r="H1228" s="30" t="s">
        <v>70</v>
      </c>
      <c r="I1228" s="30" t="s">
        <v>24</v>
      </c>
      <c r="J1228" s="30" t="s">
        <v>48</v>
      </c>
      <c r="K1228" s="30" t="s">
        <v>49</v>
      </c>
      <c r="L1228" s="30" t="s">
        <v>271</v>
      </c>
      <c r="M1228" s="30">
        <v>0.37</v>
      </c>
      <c r="N1228" s="30" t="s">
        <v>8</v>
      </c>
      <c r="O1228" s="30" t="s">
        <v>9</v>
      </c>
      <c r="P1228" s="30" t="s">
        <v>218</v>
      </c>
      <c r="Q1228" s="30" t="s">
        <v>1477</v>
      </c>
      <c r="R1228" s="30">
        <v>22025</v>
      </c>
      <c r="S1228" s="32">
        <v>42115</v>
      </c>
      <c r="T1228" s="32">
        <v>42119</v>
      </c>
      <c r="U1228" s="53">
        <v>46.488</v>
      </c>
      <c r="V1228" s="30">
        <v>23</v>
      </c>
      <c r="W1228" s="30">
        <v>403.25</v>
      </c>
      <c r="X1228" s="30">
        <v>88511</v>
      </c>
      <c r="Y1228" s="30" t="s">
        <v>3215</v>
      </c>
      <c r="Z1228" s="30">
        <v>486.26753564455419</v>
      </c>
    </row>
    <row r="1229" spans="1:26" x14ac:dyDescent="0.2">
      <c r="A1229" s="30">
        <v>2548</v>
      </c>
      <c r="B1229" s="30" t="s">
        <v>1960</v>
      </c>
      <c r="C1229" s="30" t="s">
        <v>23</v>
      </c>
      <c r="D1229" s="30">
        <v>0.05</v>
      </c>
      <c r="E1229" s="30">
        <v>30.98</v>
      </c>
      <c r="F1229" s="30">
        <v>9.18</v>
      </c>
      <c r="G1229" s="30" t="s">
        <v>63</v>
      </c>
      <c r="H1229" s="30" t="s">
        <v>3</v>
      </c>
      <c r="I1229" s="30" t="s">
        <v>24</v>
      </c>
      <c r="J1229" s="30" t="s">
        <v>64</v>
      </c>
      <c r="K1229" s="30" t="s">
        <v>49</v>
      </c>
      <c r="L1229" s="30" t="s">
        <v>2225</v>
      </c>
      <c r="M1229" s="30">
        <v>0.4</v>
      </c>
      <c r="N1229" s="30" t="s">
        <v>8</v>
      </c>
      <c r="O1229" s="30" t="s">
        <v>35</v>
      </c>
      <c r="P1229" s="30" t="s">
        <v>66</v>
      </c>
      <c r="Q1229" s="30" t="s">
        <v>76</v>
      </c>
      <c r="R1229" s="30">
        <v>90068</v>
      </c>
      <c r="S1229" s="32">
        <v>42115</v>
      </c>
      <c r="T1229" s="32">
        <v>42115</v>
      </c>
      <c r="U1229" s="53">
        <v>61.47</v>
      </c>
      <c r="V1229" s="30">
        <v>12</v>
      </c>
      <c r="W1229" s="30">
        <v>382.29</v>
      </c>
      <c r="X1229" s="30">
        <v>40997</v>
      </c>
      <c r="Y1229" s="30" t="s">
        <v>3217</v>
      </c>
      <c r="Z1229" s="30">
        <v>338.6594995503504</v>
      </c>
    </row>
    <row r="1230" spans="1:26" x14ac:dyDescent="0.2">
      <c r="A1230" s="30">
        <v>2548</v>
      </c>
      <c r="B1230" s="30" t="s">
        <v>1960</v>
      </c>
      <c r="C1230" s="30" t="s">
        <v>23</v>
      </c>
      <c r="D1230" s="30">
        <v>0.05</v>
      </c>
      <c r="E1230" s="30">
        <v>22.99</v>
      </c>
      <c r="F1230" s="30">
        <v>8.99</v>
      </c>
      <c r="G1230" s="30" t="s">
        <v>14</v>
      </c>
      <c r="H1230" s="30" t="s">
        <v>3</v>
      </c>
      <c r="I1230" s="30" t="s">
        <v>24</v>
      </c>
      <c r="J1230" s="30" t="s">
        <v>25</v>
      </c>
      <c r="K1230" s="30" t="s">
        <v>18</v>
      </c>
      <c r="L1230" s="30" t="s">
        <v>2226</v>
      </c>
      <c r="M1230" s="30">
        <v>0.56999999999999995</v>
      </c>
      <c r="N1230" s="30" t="s">
        <v>8</v>
      </c>
      <c r="O1230" s="30" t="s">
        <v>35</v>
      </c>
      <c r="P1230" s="30" t="s">
        <v>66</v>
      </c>
      <c r="Q1230" s="30" t="s">
        <v>76</v>
      </c>
      <c r="R1230" s="30">
        <v>90068</v>
      </c>
      <c r="S1230" s="32">
        <v>42115</v>
      </c>
      <c r="T1230" s="32">
        <v>42122</v>
      </c>
      <c r="U1230" s="53">
        <v>18.27</v>
      </c>
      <c r="V1230" s="30">
        <v>37</v>
      </c>
      <c r="W1230" s="30">
        <v>881.74</v>
      </c>
      <c r="X1230" s="30">
        <v>40997</v>
      </c>
      <c r="Y1230" s="30" t="s">
        <v>3217</v>
      </c>
      <c r="Z1230" s="30">
        <v>487.6531824512378</v>
      </c>
    </row>
    <row r="1231" spans="1:26" x14ac:dyDescent="0.2">
      <c r="A1231" s="30">
        <v>2548</v>
      </c>
      <c r="B1231" s="30" t="s">
        <v>1960</v>
      </c>
      <c r="C1231" s="30" t="s">
        <v>23</v>
      </c>
      <c r="D1231" s="30">
        <v>0.04</v>
      </c>
      <c r="E1231" s="30">
        <v>212.6</v>
      </c>
      <c r="F1231" s="30">
        <v>110.2</v>
      </c>
      <c r="G1231" s="30" t="s">
        <v>2</v>
      </c>
      <c r="H1231" s="30" t="s">
        <v>3</v>
      </c>
      <c r="I1231" s="30" t="s">
        <v>4</v>
      </c>
      <c r="J1231" s="30" t="s">
        <v>5</v>
      </c>
      <c r="K1231" s="30" t="s">
        <v>6</v>
      </c>
      <c r="L1231" s="30" t="s">
        <v>139</v>
      </c>
      <c r="M1231" s="30">
        <v>0.73</v>
      </c>
      <c r="N1231" s="30" t="s">
        <v>8</v>
      </c>
      <c r="O1231" s="30" t="s">
        <v>35</v>
      </c>
      <c r="P1231" s="30" t="s">
        <v>66</v>
      </c>
      <c r="Q1231" s="30" t="s">
        <v>76</v>
      </c>
      <c r="R1231" s="30">
        <v>90068</v>
      </c>
      <c r="S1231" s="32">
        <v>42115</v>
      </c>
      <c r="T1231" s="32">
        <v>42119</v>
      </c>
      <c r="U1231" s="53">
        <v>-513.79042000000004</v>
      </c>
      <c r="V1231" s="30">
        <v>33</v>
      </c>
      <c r="W1231" s="30">
        <v>7384.18</v>
      </c>
      <c r="X1231" s="30">
        <v>40997</v>
      </c>
      <c r="Y1231" s="30" t="s">
        <v>3217</v>
      </c>
      <c r="Z1231" s="30">
        <v>3670.2993622052904</v>
      </c>
    </row>
    <row r="1232" spans="1:26" x14ac:dyDescent="0.2">
      <c r="A1232" s="30">
        <v>2549</v>
      </c>
      <c r="B1232" s="30" t="s">
        <v>2227</v>
      </c>
      <c r="C1232" s="30" t="s">
        <v>23</v>
      </c>
      <c r="D1232" s="30">
        <v>0.05</v>
      </c>
      <c r="E1232" s="30">
        <v>30.98</v>
      </c>
      <c r="F1232" s="30">
        <v>9.18</v>
      </c>
      <c r="G1232" s="30" t="s">
        <v>63</v>
      </c>
      <c r="H1232" s="30" t="s">
        <v>3</v>
      </c>
      <c r="I1232" s="30" t="s">
        <v>24</v>
      </c>
      <c r="J1232" s="30" t="s">
        <v>64</v>
      </c>
      <c r="K1232" s="30" t="s">
        <v>49</v>
      </c>
      <c r="L1232" s="30" t="s">
        <v>2225</v>
      </c>
      <c r="M1232" s="30">
        <v>0.4</v>
      </c>
      <c r="N1232" s="30" t="s">
        <v>8</v>
      </c>
      <c r="O1232" s="30" t="s">
        <v>87</v>
      </c>
      <c r="P1232" s="30" t="s">
        <v>293</v>
      </c>
      <c r="Q1232" s="30" t="s">
        <v>2228</v>
      </c>
      <c r="R1232" s="30">
        <v>43213</v>
      </c>
      <c r="S1232" s="32">
        <v>42115</v>
      </c>
      <c r="T1232" s="32">
        <v>42115</v>
      </c>
      <c r="U1232" s="53">
        <v>61.47</v>
      </c>
      <c r="V1232" s="30">
        <v>3</v>
      </c>
      <c r="W1232" s="30">
        <v>95.57</v>
      </c>
      <c r="X1232" s="30">
        <v>88657</v>
      </c>
      <c r="Y1232" s="30" t="s">
        <v>3218</v>
      </c>
      <c r="Z1232" s="30">
        <v>338.6594995503504</v>
      </c>
    </row>
    <row r="1233" spans="1:26" x14ac:dyDescent="0.2">
      <c r="A1233" s="30">
        <v>2549</v>
      </c>
      <c r="B1233" s="30" t="s">
        <v>2227</v>
      </c>
      <c r="C1233" s="30" t="s">
        <v>23</v>
      </c>
      <c r="D1233" s="30">
        <v>0.05</v>
      </c>
      <c r="E1233" s="30">
        <v>22.99</v>
      </c>
      <c r="F1233" s="30">
        <v>8.99</v>
      </c>
      <c r="G1233" s="30" t="s">
        <v>14</v>
      </c>
      <c r="H1233" s="30" t="s">
        <v>3</v>
      </c>
      <c r="I1233" s="30" t="s">
        <v>24</v>
      </c>
      <c r="J1233" s="30" t="s">
        <v>25</v>
      </c>
      <c r="K1233" s="30" t="s">
        <v>18</v>
      </c>
      <c r="L1233" s="30" t="s">
        <v>2226</v>
      </c>
      <c r="M1233" s="30">
        <v>0.56999999999999995</v>
      </c>
      <c r="N1233" s="30" t="s">
        <v>8</v>
      </c>
      <c r="O1233" s="30" t="s">
        <v>87</v>
      </c>
      <c r="P1233" s="30" t="s">
        <v>293</v>
      </c>
      <c r="Q1233" s="30" t="s">
        <v>2228</v>
      </c>
      <c r="R1233" s="30">
        <v>43213</v>
      </c>
      <c r="S1233" s="32">
        <v>42115</v>
      </c>
      <c r="T1233" s="32">
        <v>42122</v>
      </c>
      <c r="U1233" s="53">
        <v>18.27</v>
      </c>
      <c r="V1233" s="30">
        <v>9</v>
      </c>
      <c r="W1233" s="30">
        <v>214.48</v>
      </c>
      <c r="X1233" s="30">
        <v>88657</v>
      </c>
      <c r="Y1233" s="30" t="s">
        <v>3218</v>
      </c>
      <c r="Z1233" s="30">
        <v>487.6531824512378</v>
      </c>
    </row>
    <row r="1234" spans="1:26" x14ac:dyDescent="0.2">
      <c r="A1234" s="30">
        <v>2549</v>
      </c>
      <c r="B1234" s="30" t="s">
        <v>2227</v>
      </c>
      <c r="C1234" s="30" t="s">
        <v>23</v>
      </c>
      <c r="D1234" s="30">
        <v>0.04</v>
      </c>
      <c r="E1234" s="30">
        <v>212.6</v>
      </c>
      <c r="F1234" s="30">
        <v>110.2</v>
      </c>
      <c r="G1234" s="30" t="s">
        <v>2</v>
      </c>
      <c r="H1234" s="30" t="s">
        <v>3</v>
      </c>
      <c r="I1234" s="30" t="s">
        <v>4</v>
      </c>
      <c r="J1234" s="30" t="s">
        <v>5</v>
      </c>
      <c r="K1234" s="30" t="s">
        <v>6</v>
      </c>
      <c r="L1234" s="30" t="s">
        <v>139</v>
      </c>
      <c r="M1234" s="30">
        <v>0.73</v>
      </c>
      <c r="N1234" s="30" t="s">
        <v>8</v>
      </c>
      <c r="O1234" s="30" t="s">
        <v>87</v>
      </c>
      <c r="P1234" s="30" t="s">
        <v>293</v>
      </c>
      <c r="Q1234" s="30" t="s">
        <v>2228</v>
      </c>
      <c r="R1234" s="30">
        <v>43213</v>
      </c>
      <c r="S1234" s="32">
        <v>42115</v>
      </c>
      <c r="T1234" s="32">
        <v>42119</v>
      </c>
      <c r="U1234" s="53">
        <v>-513.79042000000004</v>
      </c>
      <c r="V1234" s="30">
        <v>8</v>
      </c>
      <c r="W1234" s="30">
        <v>1790.1</v>
      </c>
      <c r="X1234" s="30">
        <v>88657</v>
      </c>
      <c r="Y1234" s="30" t="s">
        <v>3218</v>
      </c>
      <c r="Z1234" s="30">
        <v>3670.2993622052904</v>
      </c>
    </row>
    <row r="1235" spans="1:26" x14ac:dyDescent="0.2">
      <c r="A1235" s="30">
        <v>627</v>
      </c>
      <c r="B1235" s="30" t="s">
        <v>2229</v>
      </c>
      <c r="C1235" s="30" t="s">
        <v>92</v>
      </c>
      <c r="D1235" s="30">
        <v>0.02</v>
      </c>
      <c r="E1235" s="30">
        <v>419.19</v>
      </c>
      <c r="F1235" s="30">
        <v>19.989999999999998</v>
      </c>
      <c r="G1235" s="30" t="s">
        <v>14</v>
      </c>
      <c r="H1235" s="30" t="s">
        <v>70</v>
      </c>
      <c r="I1235" s="30" t="s">
        <v>24</v>
      </c>
      <c r="J1235" s="30" t="s">
        <v>54</v>
      </c>
      <c r="K1235" s="30" t="s">
        <v>49</v>
      </c>
      <c r="L1235" s="30" t="s">
        <v>2168</v>
      </c>
      <c r="M1235" s="30">
        <v>0.57999999999999996</v>
      </c>
      <c r="N1235" s="30" t="s">
        <v>8</v>
      </c>
      <c r="O1235" s="30" t="s">
        <v>87</v>
      </c>
      <c r="P1235" s="30" t="s">
        <v>293</v>
      </c>
      <c r="Q1235" s="30" t="s">
        <v>2230</v>
      </c>
      <c r="R1235" s="30">
        <v>43952</v>
      </c>
      <c r="S1235" s="32">
        <v>42115</v>
      </c>
      <c r="T1235" s="32">
        <v>42116</v>
      </c>
      <c r="U1235" s="53">
        <v>6610.2</v>
      </c>
      <c r="V1235" s="30">
        <v>22</v>
      </c>
      <c r="W1235" s="30">
        <v>9580</v>
      </c>
      <c r="X1235" s="30">
        <v>90469</v>
      </c>
      <c r="Y1235" s="30" t="s">
        <v>3218</v>
      </c>
      <c r="Z1235" s="30">
        <v>8753.5244269184768</v>
      </c>
    </row>
    <row r="1236" spans="1:26" x14ac:dyDescent="0.2">
      <c r="A1236" s="30">
        <v>2668</v>
      </c>
      <c r="B1236" s="30" t="s">
        <v>1872</v>
      </c>
      <c r="C1236" s="30" t="s">
        <v>46</v>
      </c>
      <c r="D1236" s="30">
        <v>0.06</v>
      </c>
      <c r="E1236" s="30">
        <v>3.93</v>
      </c>
      <c r="F1236" s="30">
        <v>0.99</v>
      </c>
      <c r="G1236" s="30" t="s">
        <v>14</v>
      </c>
      <c r="H1236" s="30" t="s">
        <v>47</v>
      </c>
      <c r="I1236" s="30" t="s">
        <v>24</v>
      </c>
      <c r="J1236" s="30" t="s">
        <v>152</v>
      </c>
      <c r="K1236" s="30" t="s">
        <v>26</v>
      </c>
      <c r="L1236" s="30" t="s">
        <v>2231</v>
      </c>
      <c r="M1236" s="30">
        <v>0.39</v>
      </c>
      <c r="N1236" s="30" t="s">
        <v>8</v>
      </c>
      <c r="O1236" s="30" t="s">
        <v>28</v>
      </c>
      <c r="P1236" s="30" t="s">
        <v>1047</v>
      </c>
      <c r="Q1236" s="30" t="s">
        <v>1874</v>
      </c>
      <c r="R1236" s="30">
        <v>57701</v>
      </c>
      <c r="S1236" s="32">
        <v>42115</v>
      </c>
      <c r="T1236" s="32">
        <v>42117</v>
      </c>
      <c r="U1236" s="53">
        <v>10.782400000000001</v>
      </c>
      <c r="V1236" s="30">
        <v>6</v>
      </c>
      <c r="W1236" s="30">
        <v>24.18</v>
      </c>
      <c r="X1236" s="30">
        <v>87832</v>
      </c>
      <c r="Y1236" s="30" t="s">
        <v>3216</v>
      </c>
      <c r="Z1236" s="30">
        <v>203.66771594854501</v>
      </c>
    </row>
    <row r="1237" spans="1:26" x14ac:dyDescent="0.2">
      <c r="A1237" s="30">
        <v>2932</v>
      </c>
      <c r="B1237" s="30" t="s">
        <v>2232</v>
      </c>
      <c r="C1237" s="30" t="s">
        <v>13</v>
      </c>
      <c r="D1237" s="30">
        <v>0.01</v>
      </c>
      <c r="E1237" s="30">
        <v>35.44</v>
      </c>
      <c r="F1237" s="30">
        <v>19.989999999999998</v>
      </c>
      <c r="G1237" s="30" t="s">
        <v>14</v>
      </c>
      <c r="H1237" s="30" t="s">
        <v>3</v>
      </c>
      <c r="I1237" s="30" t="s">
        <v>24</v>
      </c>
      <c r="J1237" s="30" t="s">
        <v>64</v>
      </c>
      <c r="K1237" s="30" t="s">
        <v>49</v>
      </c>
      <c r="L1237" s="30" t="s">
        <v>2233</v>
      </c>
      <c r="M1237" s="30">
        <v>0.38</v>
      </c>
      <c r="N1237" s="30" t="s">
        <v>8</v>
      </c>
      <c r="O1237" s="30" t="s">
        <v>87</v>
      </c>
      <c r="P1237" s="30" t="s">
        <v>224</v>
      </c>
      <c r="Q1237" s="30" t="s">
        <v>1631</v>
      </c>
      <c r="R1237" s="30">
        <v>6614</v>
      </c>
      <c r="S1237" s="32">
        <v>42116</v>
      </c>
      <c r="T1237" s="32">
        <v>42117</v>
      </c>
      <c r="U1237" s="53">
        <v>-52.822800000000001</v>
      </c>
      <c r="V1237" s="30">
        <v>1</v>
      </c>
      <c r="W1237" s="30">
        <v>55.43</v>
      </c>
      <c r="X1237" s="30">
        <v>87620</v>
      </c>
      <c r="Y1237" s="30" t="s">
        <v>3218</v>
      </c>
      <c r="Z1237" s="30">
        <v>544.1449951163105</v>
      </c>
    </row>
    <row r="1238" spans="1:26" x14ac:dyDescent="0.2">
      <c r="A1238" s="30">
        <v>2938</v>
      </c>
      <c r="B1238" s="30" t="s">
        <v>2234</v>
      </c>
      <c r="C1238" s="30" t="s">
        <v>13</v>
      </c>
      <c r="D1238" s="30">
        <v>0.03</v>
      </c>
      <c r="E1238" s="30">
        <v>47.9</v>
      </c>
      <c r="F1238" s="30">
        <v>5.86</v>
      </c>
      <c r="G1238" s="30" t="s">
        <v>14</v>
      </c>
      <c r="H1238" s="30" t="s">
        <v>3</v>
      </c>
      <c r="I1238" s="30" t="s">
        <v>24</v>
      </c>
      <c r="J1238" s="30" t="s">
        <v>64</v>
      </c>
      <c r="K1238" s="30" t="s">
        <v>49</v>
      </c>
      <c r="L1238" s="30" t="s">
        <v>1285</v>
      </c>
      <c r="M1238" s="30">
        <v>0.37</v>
      </c>
      <c r="N1238" s="30" t="s">
        <v>8</v>
      </c>
      <c r="O1238" s="30" t="s">
        <v>87</v>
      </c>
      <c r="P1238" s="30" t="s">
        <v>379</v>
      </c>
      <c r="Q1238" s="30" t="s">
        <v>2235</v>
      </c>
      <c r="R1238" s="30">
        <v>2180</v>
      </c>
      <c r="S1238" s="32">
        <v>42116</v>
      </c>
      <c r="T1238" s="32">
        <v>42119</v>
      </c>
      <c r="U1238" s="53">
        <v>642.99030000000005</v>
      </c>
      <c r="V1238" s="30">
        <v>20</v>
      </c>
      <c r="W1238" s="30">
        <v>931.87</v>
      </c>
      <c r="X1238" s="30">
        <v>87620</v>
      </c>
      <c r="Y1238" s="30" t="s">
        <v>3218</v>
      </c>
      <c r="Z1238" s="30">
        <v>883.64231266565037</v>
      </c>
    </row>
    <row r="1239" spans="1:26" x14ac:dyDescent="0.2">
      <c r="A1239" s="30">
        <v>666</v>
      </c>
      <c r="B1239" s="30" t="s">
        <v>2236</v>
      </c>
      <c r="C1239" s="30" t="s">
        <v>23</v>
      </c>
      <c r="D1239" s="30">
        <v>0.02</v>
      </c>
      <c r="E1239" s="30">
        <v>4.57</v>
      </c>
      <c r="F1239" s="30">
        <v>5.42</v>
      </c>
      <c r="G1239" s="30" t="s">
        <v>14</v>
      </c>
      <c r="H1239" s="30" t="s">
        <v>70</v>
      </c>
      <c r="I1239" s="30" t="s">
        <v>24</v>
      </c>
      <c r="J1239" s="30" t="s">
        <v>48</v>
      </c>
      <c r="K1239" s="30" t="s">
        <v>49</v>
      </c>
      <c r="L1239" s="30" t="s">
        <v>2237</v>
      </c>
      <c r="M1239" s="30">
        <v>0.37</v>
      </c>
      <c r="N1239" s="30" t="s">
        <v>8</v>
      </c>
      <c r="O1239" s="30" t="s">
        <v>9</v>
      </c>
      <c r="P1239" s="30" t="s">
        <v>376</v>
      </c>
      <c r="Q1239" s="30" t="s">
        <v>2238</v>
      </c>
      <c r="R1239" s="30">
        <v>37211</v>
      </c>
      <c r="S1239" s="32">
        <v>42116</v>
      </c>
      <c r="T1239" s="32">
        <v>42120</v>
      </c>
      <c r="U1239" s="53">
        <v>-352.81400000000002</v>
      </c>
      <c r="V1239" s="30">
        <v>11</v>
      </c>
      <c r="W1239" s="30">
        <v>54.04</v>
      </c>
      <c r="X1239" s="30">
        <v>88679</v>
      </c>
      <c r="Y1239" s="30" t="s">
        <v>3215</v>
      </c>
      <c r="Z1239" s="30">
        <v>-186.10694467286203</v>
      </c>
    </row>
    <row r="1240" spans="1:26" x14ac:dyDescent="0.2">
      <c r="A1240" s="30">
        <v>667</v>
      </c>
      <c r="B1240" s="30" t="s">
        <v>529</v>
      </c>
      <c r="C1240" s="30" t="s">
        <v>23</v>
      </c>
      <c r="D1240" s="30">
        <v>0.02</v>
      </c>
      <c r="E1240" s="30">
        <v>4.57</v>
      </c>
      <c r="F1240" s="30">
        <v>5.42</v>
      </c>
      <c r="G1240" s="30" t="s">
        <v>14</v>
      </c>
      <c r="H1240" s="30" t="s">
        <v>70</v>
      </c>
      <c r="I1240" s="30" t="s">
        <v>24</v>
      </c>
      <c r="J1240" s="30" t="s">
        <v>48</v>
      </c>
      <c r="K1240" s="30" t="s">
        <v>49</v>
      </c>
      <c r="L1240" s="30" t="s">
        <v>2237</v>
      </c>
      <c r="M1240" s="30">
        <v>0.37</v>
      </c>
      <c r="N1240" s="30" t="s">
        <v>8</v>
      </c>
      <c r="O1240" s="30" t="s">
        <v>28</v>
      </c>
      <c r="P1240" s="30" t="s">
        <v>163</v>
      </c>
      <c r="Q1240" s="30" t="s">
        <v>530</v>
      </c>
      <c r="R1240" s="30">
        <v>75203</v>
      </c>
      <c r="S1240" s="32">
        <v>42116</v>
      </c>
      <c r="T1240" s="32">
        <v>42120</v>
      </c>
      <c r="U1240" s="53">
        <v>-124.2805</v>
      </c>
      <c r="V1240" s="30">
        <v>45</v>
      </c>
      <c r="W1240" s="30">
        <v>221.06</v>
      </c>
      <c r="X1240" s="30">
        <v>48257</v>
      </c>
      <c r="Y1240" s="30" t="s">
        <v>3216</v>
      </c>
      <c r="Z1240" s="30">
        <v>47.917237753207971</v>
      </c>
    </row>
    <row r="1241" spans="1:26" x14ac:dyDescent="0.2">
      <c r="A1241" s="30">
        <v>1777</v>
      </c>
      <c r="B1241" s="30" t="s">
        <v>148</v>
      </c>
      <c r="C1241" s="30" t="s">
        <v>23</v>
      </c>
      <c r="D1241" s="30">
        <v>7.0000000000000007E-2</v>
      </c>
      <c r="E1241" s="30">
        <v>5.43</v>
      </c>
      <c r="F1241" s="30">
        <v>0.95</v>
      </c>
      <c r="G1241" s="30" t="s">
        <v>14</v>
      </c>
      <c r="H1241" s="30" t="s">
        <v>15</v>
      </c>
      <c r="I1241" s="30" t="s">
        <v>24</v>
      </c>
      <c r="J1241" s="30" t="s">
        <v>64</v>
      </c>
      <c r="K1241" s="30" t="s">
        <v>26</v>
      </c>
      <c r="L1241" s="30" t="s">
        <v>2239</v>
      </c>
      <c r="M1241" s="30">
        <v>0.36</v>
      </c>
      <c r="N1241" s="30" t="s">
        <v>8</v>
      </c>
      <c r="O1241" s="30" t="s">
        <v>28</v>
      </c>
      <c r="P1241" s="30" t="s">
        <v>29</v>
      </c>
      <c r="Q1241" s="30" t="s">
        <v>150</v>
      </c>
      <c r="R1241" s="30">
        <v>46383</v>
      </c>
      <c r="S1241" s="32">
        <v>42116</v>
      </c>
      <c r="T1241" s="32">
        <v>42120</v>
      </c>
      <c r="U1241" s="53">
        <v>26.5029</v>
      </c>
      <c r="V1241" s="30">
        <v>7</v>
      </c>
      <c r="W1241" s="30">
        <v>38.409999999999997</v>
      </c>
      <c r="X1241" s="30">
        <v>89939</v>
      </c>
      <c r="Y1241" s="30" t="s">
        <v>3216</v>
      </c>
      <c r="Z1241" s="30">
        <v>11.18045173650011</v>
      </c>
    </row>
    <row r="1242" spans="1:26" x14ac:dyDescent="0.2">
      <c r="A1242" s="30">
        <v>678</v>
      </c>
      <c r="B1242" s="30" t="s">
        <v>2240</v>
      </c>
      <c r="C1242" s="30" t="s">
        <v>92</v>
      </c>
      <c r="D1242" s="30">
        <v>0.04</v>
      </c>
      <c r="E1242" s="30">
        <v>15.42</v>
      </c>
      <c r="F1242" s="30">
        <v>10.68</v>
      </c>
      <c r="G1242" s="30" t="s">
        <v>63</v>
      </c>
      <c r="H1242" s="30" t="s">
        <v>70</v>
      </c>
      <c r="I1242" s="30" t="s">
        <v>24</v>
      </c>
      <c r="J1242" s="30" t="s">
        <v>54</v>
      </c>
      <c r="K1242" s="30" t="s">
        <v>49</v>
      </c>
      <c r="L1242" s="30" t="s">
        <v>2241</v>
      </c>
      <c r="M1242" s="30">
        <v>0.57999999999999996</v>
      </c>
      <c r="N1242" s="30" t="s">
        <v>8</v>
      </c>
      <c r="O1242" s="30" t="s">
        <v>9</v>
      </c>
      <c r="P1242" s="30" t="s">
        <v>218</v>
      </c>
      <c r="Q1242" s="30" t="s">
        <v>2219</v>
      </c>
      <c r="R1242" s="30">
        <v>24281</v>
      </c>
      <c r="S1242" s="32">
        <v>42116</v>
      </c>
      <c r="T1242" s="32">
        <v>42117</v>
      </c>
      <c r="U1242" s="53">
        <v>-109.70399999999999</v>
      </c>
      <c r="V1242" s="30">
        <v>5</v>
      </c>
      <c r="W1242" s="30">
        <v>81.14</v>
      </c>
      <c r="X1242" s="30">
        <v>88889</v>
      </c>
      <c r="Y1242" s="30" t="s">
        <v>3215</v>
      </c>
      <c r="Z1242" s="30">
        <v>254.33260075249339</v>
      </c>
    </row>
    <row r="1243" spans="1:26" x14ac:dyDescent="0.2">
      <c r="A1243" s="30">
        <v>2760</v>
      </c>
      <c r="B1243" s="30" t="s">
        <v>2242</v>
      </c>
      <c r="C1243" s="30" t="s">
        <v>92</v>
      </c>
      <c r="D1243" s="30">
        <v>0.08</v>
      </c>
      <c r="E1243" s="30">
        <v>22.01</v>
      </c>
      <c r="F1243" s="30">
        <v>5.53</v>
      </c>
      <c r="G1243" s="30" t="s">
        <v>14</v>
      </c>
      <c r="H1243" s="30" t="s">
        <v>70</v>
      </c>
      <c r="I1243" s="30" t="s">
        <v>24</v>
      </c>
      <c r="J1243" s="30" t="s">
        <v>25</v>
      </c>
      <c r="K1243" s="30" t="s">
        <v>18</v>
      </c>
      <c r="L1243" s="30" t="s">
        <v>472</v>
      </c>
      <c r="M1243" s="30">
        <v>0.59</v>
      </c>
      <c r="N1243" s="30" t="s">
        <v>8</v>
      </c>
      <c r="O1243" s="30" t="s">
        <v>87</v>
      </c>
      <c r="P1243" s="30" t="s">
        <v>224</v>
      </c>
      <c r="Q1243" s="30" t="s">
        <v>2243</v>
      </c>
      <c r="R1243" s="30">
        <v>6708</v>
      </c>
      <c r="S1243" s="32">
        <v>42116</v>
      </c>
      <c r="T1243" s="32">
        <v>42118</v>
      </c>
      <c r="U1243" s="53">
        <v>105.7</v>
      </c>
      <c r="V1243" s="30">
        <v>11</v>
      </c>
      <c r="W1243" s="30">
        <v>241.97</v>
      </c>
      <c r="X1243" s="30">
        <v>90724</v>
      </c>
      <c r="Y1243" s="30" t="s">
        <v>3218</v>
      </c>
      <c r="Z1243" s="30">
        <v>417.31100561873814</v>
      </c>
    </row>
    <row r="1244" spans="1:26" x14ac:dyDescent="0.2">
      <c r="A1244" s="30">
        <v>2764</v>
      </c>
      <c r="B1244" s="30" t="s">
        <v>2244</v>
      </c>
      <c r="C1244" s="30" t="s">
        <v>92</v>
      </c>
      <c r="D1244" s="30">
        <v>0.02</v>
      </c>
      <c r="E1244" s="30">
        <v>29.74</v>
      </c>
      <c r="F1244" s="30">
        <v>6.64</v>
      </c>
      <c r="G1244" s="30" t="s">
        <v>14</v>
      </c>
      <c r="H1244" s="30" t="s">
        <v>70</v>
      </c>
      <c r="I1244" s="30" t="s">
        <v>24</v>
      </c>
      <c r="J1244" s="30" t="s">
        <v>54</v>
      </c>
      <c r="K1244" s="30" t="s">
        <v>49</v>
      </c>
      <c r="L1244" s="30" t="s">
        <v>2245</v>
      </c>
      <c r="M1244" s="30">
        <v>0.7</v>
      </c>
      <c r="N1244" s="30" t="s">
        <v>8</v>
      </c>
      <c r="O1244" s="30" t="s">
        <v>87</v>
      </c>
      <c r="P1244" s="30" t="s">
        <v>373</v>
      </c>
      <c r="Q1244" s="30" t="s">
        <v>1981</v>
      </c>
      <c r="R1244" s="30">
        <v>7601</v>
      </c>
      <c r="S1244" s="32">
        <v>42116</v>
      </c>
      <c r="T1244" s="32">
        <v>42116</v>
      </c>
      <c r="U1244" s="53">
        <v>-21.06</v>
      </c>
      <c r="V1244" s="30">
        <v>4</v>
      </c>
      <c r="W1244" s="30">
        <v>120.81</v>
      </c>
      <c r="X1244" s="30">
        <v>90724</v>
      </c>
      <c r="Y1244" s="30" t="s">
        <v>3218</v>
      </c>
      <c r="Z1244" s="30">
        <v>473.48518499191846</v>
      </c>
    </row>
    <row r="1245" spans="1:26" x14ac:dyDescent="0.2">
      <c r="A1245" s="30">
        <v>2737</v>
      </c>
      <c r="B1245" s="30" t="s">
        <v>2246</v>
      </c>
      <c r="C1245" s="30" t="s">
        <v>46</v>
      </c>
      <c r="D1245" s="30">
        <v>0.05</v>
      </c>
      <c r="E1245" s="30">
        <v>100.98</v>
      </c>
      <c r="F1245" s="30">
        <v>7.18</v>
      </c>
      <c r="G1245" s="30" t="s">
        <v>14</v>
      </c>
      <c r="H1245" s="30" t="s">
        <v>3</v>
      </c>
      <c r="I1245" s="30" t="s">
        <v>16</v>
      </c>
      <c r="J1245" s="30" t="s">
        <v>17</v>
      </c>
      <c r="K1245" s="30" t="s">
        <v>49</v>
      </c>
      <c r="L1245" s="30" t="s">
        <v>645</v>
      </c>
      <c r="M1245" s="30">
        <v>0.4</v>
      </c>
      <c r="N1245" s="30" t="s">
        <v>8</v>
      </c>
      <c r="O1245" s="30" t="s">
        <v>87</v>
      </c>
      <c r="P1245" s="30" t="s">
        <v>609</v>
      </c>
      <c r="Q1245" s="30" t="s">
        <v>1922</v>
      </c>
      <c r="R1245" s="30">
        <v>5701</v>
      </c>
      <c r="S1245" s="32">
        <v>42116</v>
      </c>
      <c r="T1245" s="32">
        <v>42118</v>
      </c>
      <c r="U1245" s="53">
        <v>566.60730000000001</v>
      </c>
      <c r="V1245" s="30">
        <v>8</v>
      </c>
      <c r="W1245" s="30">
        <v>821.17</v>
      </c>
      <c r="X1245" s="30">
        <v>89018</v>
      </c>
      <c r="Y1245" s="30" t="s">
        <v>3218</v>
      </c>
      <c r="Z1245" s="30">
        <v>1223.4534631701247</v>
      </c>
    </row>
    <row r="1246" spans="1:26" x14ac:dyDescent="0.2">
      <c r="A1246" s="30">
        <v>2114</v>
      </c>
      <c r="B1246" s="30" t="s">
        <v>1351</v>
      </c>
      <c r="C1246" s="30" t="s">
        <v>1</v>
      </c>
      <c r="D1246" s="30">
        <v>0.08</v>
      </c>
      <c r="E1246" s="30">
        <v>2.89</v>
      </c>
      <c r="F1246" s="30">
        <v>0.49</v>
      </c>
      <c r="G1246" s="30" t="s">
        <v>14</v>
      </c>
      <c r="H1246" s="30" t="s">
        <v>70</v>
      </c>
      <c r="I1246" s="30" t="s">
        <v>24</v>
      </c>
      <c r="J1246" s="30" t="s">
        <v>128</v>
      </c>
      <c r="K1246" s="30" t="s">
        <v>49</v>
      </c>
      <c r="L1246" s="30" t="s">
        <v>2247</v>
      </c>
      <c r="M1246" s="30">
        <v>0.38</v>
      </c>
      <c r="N1246" s="30" t="s">
        <v>8</v>
      </c>
      <c r="O1246" s="30" t="s">
        <v>9</v>
      </c>
      <c r="P1246" s="30" t="s">
        <v>218</v>
      </c>
      <c r="Q1246" s="30" t="s">
        <v>1353</v>
      </c>
      <c r="R1246" s="30">
        <v>23518</v>
      </c>
      <c r="S1246" s="32">
        <v>42117</v>
      </c>
      <c r="T1246" s="32">
        <v>42117</v>
      </c>
      <c r="U1246" s="53">
        <v>38.405999999999999</v>
      </c>
      <c r="V1246" s="30">
        <v>1</v>
      </c>
      <c r="W1246" s="30">
        <v>3.07</v>
      </c>
      <c r="X1246" s="30">
        <v>88404</v>
      </c>
      <c r="Y1246" s="30" t="s">
        <v>3215</v>
      </c>
      <c r="Z1246" s="30">
        <v>251.89109471402037</v>
      </c>
    </row>
    <row r="1247" spans="1:26" x14ac:dyDescent="0.2">
      <c r="A1247" s="30">
        <v>1253</v>
      </c>
      <c r="B1247" s="30" t="s">
        <v>2248</v>
      </c>
      <c r="C1247" s="30" t="s">
        <v>23</v>
      </c>
      <c r="D1247" s="30">
        <v>0.02</v>
      </c>
      <c r="E1247" s="30">
        <v>46.89</v>
      </c>
      <c r="F1247" s="30">
        <v>5.0999999999999996</v>
      </c>
      <c r="G1247" s="30" t="s">
        <v>14</v>
      </c>
      <c r="H1247" s="30" t="s">
        <v>47</v>
      </c>
      <c r="I1247" s="30" t="s">
        <v>24</v>
      </c>
      <c r="J1247" s="30" t="s">
        <v>71</v>
      </c>
      <c r="K1247" s="30" t="s">
        <v>120</v>
      </c>
      <c r="L1247" s="30" t="s">
        <v>1819</v>
      </c>
      <c r="M1247" s="30">
        <v>0.46</v>
      </c>
      <c r="N1247" s="30" t="s">
        <v>8</v>
      </c>
      <c r="O1247" s="30" t="s">
        <v>28</v>
      </c>
      <c r="P1247" s="30" t="s">
        <v>163</v>
      </c>
      <c r="Q1247" s="30" t="s">
        <v>2249</v>
      </c>
      <c r="R1247" s="30">
        <v>78613</v>
      </c>
      <c r="S1247" s="32">
        <v>42117</v>
      </c>
      <c r="T1247" s="32">
        <v>42117</v>
      </c>
      <c r="U1247" s="53">
        <v>421.3485</v>
      </c>
      <c r="V1247" s="30">
        <v>13</v>
      </c>
      <c r="W1247" s="30">
        <v>610.65</v>
      </c>
      <c r="X1247" s="30">
        <v>89981</v>
      </c>
      <c r="Y1247" s="30" t="s">
        <v>3216</v>
      </c>
      <c r="Z1247" s="30">
        <v>835.65243437370054</v>
      </c>
    </row>
    <row r="1248" spans="1:26" x14ac:dyDescent="0.2">
      <c r="A1248" s="30">
        <v>1253</v>
      </c>
      <c r="B1248" s="30" t="s">
        <v>2248</v>
      </c>
      <c r="C1248" s="30" t="s">
        <v>23</v>
      </c>
      <c r="D1248" s="30">
        <v>0.05</v>
      </c>
      <c r="E1248" s="30">
        <v>140.97999999999999</v>
      </c>
      <c r="F1248" s="30">
        <v>36.090000000000003</v>
      </c>
      <c r="G1248" s="30" t="s">
        <v>2</v>
      </c>
      <c r="H1248" s="30" t="s">
        <v>47</v>
      </c>
      <c r="I1248" s="30" t="s">
        <v>4</v>
      </c>
      <c r="J1248" s="30" t="s">
        <v>93</v>
      </c>
      <c r="K1248" s="30" t="s">
        <v>6</v>
      </c>
      <c r="L1248" s="30" t="s">
        <v>1838</v>
      </c>
      <c r="M1248" s="30">
        <v>0.77</v>
      </c>
      <c r="N1248" s="30" t="s">
        <v>8</v>
      </c>
      <c r="O1248" s="30" t="s">
        <v>28</v>
      </c>
      <c r="P1248" s="30" t="s">
        <v>163</v>
      </c>
      <c r="Q1248" s="30" t="s">
        <v>2249</v>
      </c>
      <c r="R1248" s="30">
        <v>78613</v>
      </c>
      <c r="S1248" s="32">
        <v>42117</v>
      </c>
      <c r="T1248" s="32">
        <v>42119</v>
      </c>
      <c r="U1248" s="53">
        <v>-373.09</v>
      </c>
      <c r="V1248" s="30">
        <v>5</v>
      </c>
      <c r="W1248" s="30">
        <v>699.24</v>
      </c>
      <c r="X1248" s="30">
        <v>89981</v>
      </c>
      <c r="Y1248" s="30" t="s">
        <v>3216</v>
      </c>
      <c r="Z1248" s="30">
        <v>1607.7449897755921</v>
      </c>
    </row>
    <row r="1249" spans="1:26" x14ac:dyDescent="0.2">
      <c r="A1249" s="30">
        <v>1253</v>
      </c>
      <c r="B1249" s="30" t="s">
        <v>2248</v>
      </c>
      <c r="C1249" s="30" t="s">
        <v>23</v>
      </c>
      <c r="D1249" s="30">
        <v>0.1</v>
      </c>
      <c r="E1249" s="30">
        <v>212.6</v>
      </c>
      <c r="F1249" s="30">
        <v>110.2</v>
      </c>
      <c r="G1249" s="30" t="s">
        <v>2</v>
      </c>
      <c r="H1249" s="30" t="s">
        <v>47</v>
      </c>
      <c r="I1249" s="30" t="s">
        <v>4</v>
      </c>
      <c r="J1249" s="30" t="s">
        <v>5</v>
      </c>
      <c r="K1249" s="30" t="s">
        <v>6</v>
      </c>
      <c r="L1249" s="30" t="s">
        <v>139</v>
      </c>
      <c r="M1249" s="30">
        <v>0.73</v>
      </c>
      <c r="N1249" s="30" t="s">
        <v>8</v>
      </c>
      <c r="O1249" s="30" t="s">
        <v>28</v>
      </c>
      <c r="P1249" s="30" t="s">
        <v>163</v>
      </c>
      <c r="Q1249" s="30" t="s">
        <v>2249</v>
      </c>
      <c r="R1249" s="30">
        <v>78613</v>
      </c>
      <c r="S1249" s="32">
        <v>42117</v>
      </c>
      <c r="T1249" s="32">
        <v>42119</v>
      </c>
      <c r="U1249" s="53">
        <v>-3465.0720000000001</v>
      </c>
      <c r="V1249" s="30">
        <v>12</v>
      </c>
      <c r="W1249" s="30">
        <v>2346.0300000000002</v>
      </c>
      <c r="X1249" s="30">
        <v>89981</v>
      </c>
      <c r="Y1249" s="30" t="s">
        <v>3216</v>
      </c>
      <c r="Z1249" s="30">
        <v>647.93648899077891</v>
      </c>
    </row>
    <row r="1250" spans="1:26" x14ac:dyDescent="0.2">
      <c r="A1250" s="30">
        <v>146</v>
      </c>
      <c r="B1250" s="30" t="s">
        <v>1576</v>
      </c>
      <c r="C1250" s="30" t="s">
        <v>92</v>
      </c>
      <c r="D1250" s="30">
        <v>0.06</v>
      </c>
      <c r="E1250" s="30">
        <v>180.98</v>
      </c>
      <c r="F1250" s="30">
        <v>26.2</v>
      </c>
      <c r="G1250" s="30" t="s">
        <v>2</v>
      </c>
      <c r="H1250" s="30" t="s">
        <v>70</v>
      </c>
      <c r="I1250" s="30" t="s">
        <v>4</v>
      </c>
      <c r="J1250" s="30" t="s">
        <v>85</v>
      </c>
      <c r="K1250" s="30" t="s">
        <v>33</v>
      </c>
      <c r="L1250" s="30" t="s">
        <v>2250</v>
      </c>
      <c r="M1250" s="30">
        <v>0.59</v>
      </c>
      <c r="N1250" s="30" t="s">
        <v>8</v>
      </c>
      <c r="O1250" s="30" t="s">
        <v>28</v>
      </c>
      <c r="P1250" s="30" t="s">
        <v>163</v>
      </c>
      <c r="Q1250" s="30" t="s">
        <v>1578</v>
      </c>
      <c r="R1250" s="30">
        <v>76148</v>
      </c>
      <c r="S1250" s="32">
        <v>42117</v>
      </c>
      <c r="T1250" s="32">
        <v>42118</v>
      </c>
      <c r="U1250" s="53">
        <v>251.4084</v>
      </c>
      <c r="V1250" s="30">
        <v>5</v>
      </c>
      <c r="W1250" s="30">
        <v>929.57</v>
      </c>
      <c r="X1250" s="30">
        <v>91090</v>
      </c>
      <c r="Y1250" s="30" t="s">
        <v>3216</v>
      </c>
      <c r="Z1250" s="30">
        <v>1845.5555085530632</v>
      </c>
    </row>
    <row r="1251" spans="1:26" x14ac:dyDescent="0.2">
      <c r="A1251" s="30">
        <v>699</v>
      </c>
      <c r="B1251" s="30" t="s">
        <v>837</v>
      </c>
      <c r="C1251" s="30" t="s">
        <v>92</v>
      </c>
      <c r="D1251" s="30">
        <v>0.03</v>
      </c>
      <c r="E1251" s="30">
        <v>5.28</v>
      </c>
      <c r="F1251" s="30">
        <v>5.61</v>
      </c>
      <c r="G1251" s="30" t="s">
        <v>14</v>
      </c>
      <c r="H1251" s="30" t="s">
        <v>15</v>
      </c>
      <c r="I1251" s="30" t="s">
        <v>24</v>
      </c>
      <c r="J1251" s="30" t="s">
        <v>64</v>
      </c>
      <c r="K1251" s="30" t="s">
        <v>49</v>
      </c>
      <c r="L1251" s="30" t="s">
        <v>2251</v>
      </c>
      <c r="M1251" s="30">
        <v>0.4</v>
      </c>
      <c r="N1251" s="30" t="s">
        <v>8</v>
      </c>
      <c r="O1251" s="30" t="s">
        <v>35</v>
      </c>
      <c r="P1251" s="30" t="s">
        <v>66</v>
      </c>
      <c r="Q1251" s="30" t="s">
        <v>76</v>
      </c>
      <c r="R1251" s="30">
        <v>90041</v>
      </c>
      <c r="S1251" s="32">
        <v>42117</v>
      </c>
      <c r="T1251" s="32">
        <v>42118</v>
      </c>
      <c r="U1251" s="53">
        <v>-16.670000000000002</v>
      </c>
      <c r="V1251" s="30">
        <v>5</v>
      </c>
      <c r="W1251" s="30">
        <v>32.5</v>
      </c>
      <c r="X1251" s="30">
        <v>44517</v>
      </c>
      <c r="Y1251" s="30" t="s">
        <v>3217</v>
      </c>
      <c r="Z1251" s="30">
        <v>87.975368394644732</v>
      </c>
    </row>
    <row r="1252" spans="1:26" x14ac:dyDescent="0.2">
      <c r="A1252" s="30">
        <v>702</v>
      </c>
      <c r="B1252" s="30" t="s">
        <v>2252</v>
      </c>
      <c r="C1252" s="30" t="s">
        <v>92</v>
      </c>
      <c r="D1252" s="30">
        <v>0.03</v>
      </c>
      <c r="E1252" s="30">
        <v>5.28</v>
      </c>
      <c r="F1252" s="30">
        <v>5.61</v>
      </c>
      <c r="G1252" s="30" t="s">
        <v>14</v>
      </c>
      <c r="H1252" s="30" t="s">
        <v>15</v>
      </c>
      <c r="I1252" s="30" t="s">
        <v>24</v>
      </c>
      <c r="J1252" s="30" t="s">
        <v>64</v>
      </c>
      <c r="K1252" s="30" t="s">
        <v>49</v>
      </c>
      <c r="L1252" s="30" t="s">
        <v>2251</v>
      </c>
      <c r="M1252" s="30">
        <v>0.4</v>
      </c>
      <c r="N1252" s="30" t="s">
        <v>8</v>
      </c>
      <c r="O1252" s="30" t="s">
        <v>35</v>
      </c>
      <c r="P1252" s="30" t="s">
        <v>66</v>
      </c>
      <c r="Q1252" s="30" t="s">
        <v>2253</v>
      </c>
      <c r="R1252" s="30">
        <v>95404</v>
      </c>
      <c r="S1252" s="32">
        <v>42117</v>
      </c>
      <c r="T1252" s="32">
        <v>42118</v>
      </c>
      <c r="U1252" s="53">
        <v>-16.670000000000002</v>
      </c>
      <c r="V1252" s="30">
        <v>1</v>
      </c>
      <c r="W1252" s="30">
        <v>6.5</v>
      </c>
      <c r="X1252" s="30">
        <v>87977</v>
      </c>
      <c r="Y1252" s="30" t="s">
        <v>3217</v>
      </c>
      <c r="Z1252" s="30">
        <v>87.975368394644732</v>
      </c>
    </row>
    <row r="1253" spans="1:26" x14ac:dyDescent="0.2">
      <c r="A1253" s="30">
        <v>1304</v>
      </c>
      <c r="B1253" s="30" t="s">
        <v>2254</v>
      </c>
      <c r="C1253" s="30" t="s">
        <v>92</v>
      </c>
      <c r="D1253" s="30">
        <v>0.08</v>
      </c>
      <c r="E1253" s="30">
        <v>2.88</v>
      </c>
      <c r="F1253" s="30">
        <v>0.5</v>
      </c>
      <c r="G1253" s="30" t="s">
        <v>14</v>
      </c>
      <c r="H1253" s="30" t="s">
        <v>15</v>
      </c>
      <c r="I1253" s="30" t="s">
        <v>24</v>
      </c>
      <c r="J1253" s="30" t="s">
        <v>128</v>
      </c>
      <c r="K1253" s="30" t="s">
        <v>49</v>
      </c>
      <c r="L1253" s="30" t="s">
        <v>2255</v>
      </c>
      <c r="M1253" s="30">
        <v>0.39</v>
      </c>
      <c r="N1253" s="30" t="s">
        <v>8</v>
      </c>
      <c r="O1253" s="30" t="s">
        <v>35</v>
      </c>
      <c r="P1253" s="30" t="s">
        <v>122</v>
      </c>
      <c r="Q1253" s="30" t="s">
        <v>2256</v>
      </c>
      <c r="R1253" s="30">
        <v>84084</v>
      </c>
      <c r="S1253" s="32">
        <v>42117</v>
      </c>
      <c r="T1253" s="32">
        <v>42118</v>
      </c>
      <c r="U1253" s="53">
        <v>6.0305999999999997</v>
      </c>
      <c r="V1253" s="30">
        <v>3</v>
      </c>
      <c r="W1253" s="30">
        <v>8.74</v>
      </c>
      <c r="X1253" s="30">
        <v>87004</v>
      </c>
      <c r="Y1253" s="30" t="s">
        <v>3217</v>
      </c>
      <c r="Z1253" s="30">
        <v>-78.889092118160306</v>
      </c>
    </row>
    <row r="1254" spans="1:26" x14ac:dyDescent="0.2">
      <c r="A1254" s="30">
        <v>483</v>
      </c>
      <c r="B1254" s="30" t="s">
        <v>791</v>
      </c>
      <c r="C1254" s="30" t="s">
        <v>46</v>
      </c>
      <c r="D1254" s="30">
        <v>0.06</v>
      </c>
      <c r="E1254" s="30">
        <v>3.36</v>
      </c>
      <c r="F1254" s="30">
        <v>6.27</v>
      </c>
      <c r="G1254" s="30" t="s">
        <v>14</v>
      </c>
      <c r="H1254" s="30" t="s">
        <v>70</v>
      </c>
      <c r="I1254" s="30" t="s">
        <v>24</v>
      </c>
      <c r="J1254" s="30" t="s">
        <v>48</v>
      </c>
      <c r="K1254" s="30" t="s">
        <v>49</v>
      </c>
      <c r="L1254" s="30" t="s">
        <v>162</v>
      </c>
      <c r="M1254" s="30">
        <v>0.4</v>
      </c>
      <c r="N1254" s="30" t="s">
        <v>8</v>
      </c>
      <c r="O1254" s="30" t="s">
        <v>28</v>
      </c>
      <c r="P1254" s="30" t="s">
        <v>79</v>
      </c>
      <c r="Q1254" s="30" t="s">
        <v>793</v>
      </c>
      <c r="R1254" s="30">
        <v>60543</v>
      </c>
      <c r="S1254" s="32">
        <v>42117</v>
      </c>
      <c r="T1254" s="32">
        <v>42118</v>
      </c>
      <c r="U1254" s="53">
        <v>-24.057539999999999</v>
      </c>
      <c r="V1254" s="30">
        <v>2</v>
      </c>
      <c r="W1254" s="30">
        <v>8.82</v>
      </c>
      <c r="X1254" s="30">
        <v>90354</v>
      </c>
      <c r="Y1254" s="30" t="s">
        <v>3216</v>
      </c>
      <c r="Z1254" s="30">
        <v>290.01327475253055</v>
      </c>
    </row>
    <row r="1255" spans="1:26" x14ac:dyDescent="0.2">
      <c r="A1255" s="30">
        <v>483</v>
      </c>
      <c r="B1255" s="30" t="s">
        <v>791</v>
      </c>
      <c r="C1255" s="30" t="s">
        <v>46</v>
      </c>
      <c r="D1255" s="30">
        <v>7.0000000000000007E-2</v>
      </c>
      <c r="E1255" s="30">
        <v>699.99</v>
      </c>
      <c r="F1255" s="30">
        <v>24.49</v>
      </c>
      <c r="G1255" s="30" t="s">
        <v>14</v>
      </c>
      <c r="H1255" s="30" t="s">
        <v>70</v>
      </c>
      <c r="I1255" s="30" t="s">
        <v>16</v>
      </c>
      <c r="J1255" s="30" t="s">
        <v>39</v>
      </c>
      <c r="K1255" s="30" t="s">
        <v>40</v>
      </c>
      <c r="L1255" s="30" t="s">
        <v>289</v>
      </c>
      <c r="M1255" s="30">
        <v>0.41</v>
      </c>
      <c r="N1255" s="30" t="s">
        <v>8</v>
      </c>
      <c r="O1255" s="30" t="s">
        <v>28</v>
      </c>
      <c r="P1255" s="30" t="s">
        <v>79</v>
      </c>
      <c r="Q1255" s="30" t="s">
        <v>793</v>
      </c>
      <c r="R1255" s="30">
        <v>60543</v>
      </c>
      <c r="S1255" s="32">
        <v>42117</v>
      </c>
      <c r="T1255" s="32">
        <v>42119</v>
      </c>
      <c r="U1255" s="53">
        <v>2583.5614799999998</v>
      </c>
      <c r="V1255" s="30">
        <v>9</v>
      </c>
      <c r="W1255" s="30">
        <v>5976.09</v>
      </c>
      <c r="X1255" s="30">
        <v>90354</v>
      </c>
      <c r="Y1255" s="30" t="s">
        <v>3216</v>
      </c>
      <c r="Z1255" s="30">
        <v>5648.2386598125413</v>
      </c>
    </row>
    <row r="1256" spans="1:26" x14ac:dyDescent="0.2">
      <c r="A1256" s="30">
        <v>1257</v>
      </c>
      <c r="B1256" s="30" t="s">
        <v>2257</v>
      </c>
      <c r="C1256" s="30" t="s">
        <v>1</v>
      </c>
      <c r="D1256" s="30">
        <v>0.04</v>
      </c>
      <c r="E1256" s="30">
        <v>2.52</v>
      </c>
      <c r="F1256" s="30">
        <v>1.92</v>
      </c>
      <c r="G1256" s="30" t="s">
        <v>14</v>
      </c>
      <c r="H1256" s="30" t="s">
        <v>47</v>
      </c>
      <c r="I1256" s="30" t="s">
        <v>24</v>
      </c>
      <c r="J1256" s="30" t="s">
        <v>544</v>
      </c>
      <c r="K1256" s="30" t="s">
        <v>26</v>
      </c>
      <c r="L1256" s="30" t="s">
        <v>2258</v>
      </c>
      <c r="M1256" s="30">
        <v>0.82</v>
      </c>
      <c r="N1256" s="30" t="s">
        <v>8</v>
      </c>
      <c r="O1256" s="30" t="s">
        <v>35</v>
      </c>
      <c r="P1256" s="30" t="s">
        <v>36</v>
      </c>
      <c r="Q1256" s="30" t="s">
        <v>1099</v>
      </c>
      <c r="R1256" s="30">
        <v>80013</v>
      </c>
      <c r="S1256" s="32">
        <v>42118</v>
      </c>
      <c r="T1256" s="32">
        <v>42118</v>
      </c>
      <c r="U1256" s="53">
        <v>-8.2080000000000002</v>
      </c>
      <c r="V1256" s="30">
        <v>1</v>
      </c>
      <c r="W1256" s="30">
        <v>3.13</v>
      </c>
      <c r="X1256" s="30">
        <v>86536</v>
      </c>
      <c r="Y1256" s="30" t="s">
        <v>3217</v>
      </c>
      <c r="Z1256" s="30">
        <v>665.11572178079928</v>
      </c>
    </row>
    <row r="1257" spans="1:26" x14ac:dyDescent="0.2">
      <c r="A1257" s="30">
        <v>3325</v>
      </c>
      <c r="B1257" s="30" t="s">
        <v>2259</v>
      </c>
      <c r="C1257" s="30" t="s">
        <v>1</v>
      </c>
      <c r="D1257" s="30">
        <v>7.0000000000000007E-2</v>
      </c>
      <c r="E1257" s="30">
        <v>5.58</v>
      </c>
      <c r="F1257" s="30">
        <v>1.99</v>
      </c>
      <c r="G1257" s="30" t="s">
        <v>14</v>
      </c>
      <c r="H1257" s="30" t="s">
        <v>15</v>
      </c>
      <c r="I1257" s="30" t="s">
        <v>24</v>
      </c>
      <c r="J1257" s="30" t="s">
        <v>25</v>
      </c>
      <c r="K1257" s="30" t="s">
        <v>26</v>
      </c>
      <c r="L1257" s="30" t="s">
        <v>2260</v>
      </c>
      <c r="M1257" s="30">
        <v>0.46</v>
      </c>
      <c r="N1257" s="30" t="s">
        <v>8</v>
      </c>
      <c r="O1257" s="30" t="s">
        <v>35</v>
      </c>
      <c r="P1257" s="30" t="s">
        <v>115</v>
      </c>
      <c r="Q1257" s="30" t="s">
        <v>2261</v>
      </c>
      <c r="R1257" s="30">
        <v>97420</v>
      </c>
      <c r="S1257" s="32">
        <v>42118</v>
      </c>
      <c r="T1257" s="32">
        <v>42120</v>
      </c>
      <c r="U1257" s="53">
        <v>23.045999999999999</v>
      </c>
      <c r="V1257" s="30">
        <v>23</v>
      </c>
      <c r="W1257" s="30">
        <v>121.46</v>
      </c>
      <c r="X1257" s="30">
        <v>90987</v>
      </c>
      <c r="Y1257" s="30" t="s">
        <v>3217</v>
      </c>
      <c r="Z1257" s="30">
        <v>330.2166772095527</v>
      </c>
    </row>
    <row r="1258" spans="1:26" x14ac:dyDescent="0.2">
      <c r="A1258" s="30">
        <v>1085</v>
      </c>
      <c r="B1258" s="30" t="s">
        <v>207</v>
      </c>
      <c r="C1258" s="30" t="s">
        <v>13</v>
      </c>
      <c r="D1258" s="30">
        <v>0.04</v>
      </c>
      <c r="E1258" s="30">
        <v>9.06</v>
      </c>
      <c r="F1258" s="30">
        <v>9.86</v>
      </c>
      <c r="G1258" s="30" t="s">
        <v>14</v>
      </c>
      <c r="H1258" s="30" t="s">
        <v>47</v>
      </c>
      <c r="I1258" s="30" t="s">
        <v>24</v>
      </c>
      <c r="J1258" s="30" t="s">
        <v>64</v>
      </c>
      <c r="K1258" s="30" t="s">
        <v>49</v>
      </c>
      <c r="L1258" s="30" t="s">
        <v>2262</v>
      </c>
      <c r="M1258" s="30">
        <v>0.4</v>
      </c>
      <c r="N1258" s="30" t="s">
        <v>8</v>
      </c>
      <c r="O1258" s="30" t="s">
        <v>87</v>
      </c>
      <c r="P1258" s="30" t="s">
        <v>88</v>
      </c>
      <c r="Q1258" s="30" t="s">
        <v>209</v>
      </c>
      <c r="R1258" s="30">
        <v>11729</v>
      </c>
      <c r="S1258" s="32">
        <v>42118</v>
      </c>
      <c r="T1258" s="32">
        <v>42119</v>
      </c>
      <c r="U1258" s="53">
        <v>-53.25</v>
      </c>
      <c r="V1258" s="30">
        <v>3</v>
      </c>
      <c r="W1258" s="30">
        <v>30.87</v>
      </c>
      <c r="X1258" s="30">
        <v>86123</v>
      </c>
      <c r="Y1258" s="30" t="s">
        <v>3218</v>
      </c>
      <c r="Z1258" s="30">
        <v>217.34201657647702</v>
      </c>
    </row>
    <row r="1259" spans="1:26" x14ac:dyDescent="0.2">
      <c r="A1259" s="30">
        <v>1086</v>
      </c>
      <c r="B1259" s="30" t="s">
        <v>2263</v>
      </c>
      <c r="C1259" s="30" t="s">
        <v>13</v>
      </c>
      <c r="D1259" s="30">
        <v>0.04</v>
      </c>
      <c r="E1259" s="30">
        <v>14.27</v>
      </c>
      <c r="F1259" s="30">
        <v>7.27</v>
      </c>
      <c r="G1259" s="30" t="s">
        <v>14</v>
      </c>
      <c r="H1259" s="30" t="s">
        <v>47</v>
      </c>
      <c r="I1259" s="30" t="s">
        <v>24</v>
      </c>
      <c r="J1259" s="30" t="s">
        <v>48</v>
      </c>
      <c r="K1259" s="30" t="s">
        <v>49</v>
      </c>
      <c r="L1259" s="30" t="s">
        <v>2264</v>
      </c>
      <c r="M1259" s="30">
        <v>0.38</v>
      </c>
      <c r="N1259" s="30" t="s">
        <v>8</v>
      </c>
      <c r="O1259" s="30" t="s">
        <v>87</v>
      </c>
      <c r="P1259" s="30" t="s">
        <v>88</v>
      </c>
      <c r="Q1259" s="30" t="s">
        <v>2265</v>
      </c>
      <c r="R1259" s="30">
        <v>11746</v>
      </c>
      <c r="S1259" s="32">
        <v>42118</v>
      </c>
      <c r="T1259" s="32">
        <v>42119</v>
      </c>
      <c r="U1259" s="53">
        <v>2.125</v>
      </c>
      <c r="V1259" s="30">
        <v>3</v>
      </c>
      <c r="W1259" s="30">
        <v>45.24</v>
      </c>
      <c r="X1259" s="30">
        <v>86123</v>
      </c>
      <c r="Y1259" s="30" t="s">
        <v>3218</v>
      </c>
      <c r="Z1259" s="30">
        <v>202.16170478148115</v>
      </c>
    </row>
    <row r="1260" spans="1:26" x14ac:dyDescent="0.2">
      <c r="A1260" s="30">
        <v>1670</v>
      </c>
      <c r="B1260" s="30" t="s">
        <v>2266</v>
      </c>
      <c r="C1260" s="30" t="s">
        <v>23</v>
      </c>
      <c r="D1260" s="30">
        <v>0.03</v>
      </c>
      <c r="E1260" s="30">
        <v>35.409999999999997</v>
      </c>
      <c r="F1260" s="30">
        <v>1.99</v>
      </c>
      <c r="G1260" s="30" t="s">
        <v>14</v>
      </c>
      <c r="H1260" s="30" t="s">
        <v>3</v>
      </c>
      <c r="I1260" s="30" t="s">
        <v>16</v>
      </c>
      <c r="J1260" s="30" t="s">
        <v>17</v>
      </c>
      <c r="K1260" s="30" t="s">
        <v>18</v>
      </c>
      <c r="L1260" s="30" t="s">
        <v>2267</v>
      </c>
      <c r="M1260" s="30">
        <v>0.43</v>
      </c>
      <c r="N1260" s="30" t="s">
        <v>8</v>
      </c>
      <c r="O1260" s="30" t="s">
        <v>9</v>
      </c>
      <c r="P1260" s="30" t="s">
        <v>218</v>
      </c>
      <c r="Q1260" s="30" t="s">
        <v>2149</v>
      </c>
      <c r="R1260" s="30">
        <v>24060</v>
      </c>
      <c r="S1260" s="32">
        <v>42118</v>
      </c>
      <c r="T1260" s="32">
        <v>42120</v>
      </c>
      <c r="U1260" s="53">
        <v>1912.422</v>
      </c>
      <c r="V1260" s="30">
        <v>10</v>
      </c>
      <c r="W1260" s="30">
        <v>367.52</v>
      </c>
      <c r="X1260" s="30">
        <v>86722</v>
      </c>
      <c r="Y1260" s="30" t="s">
        <v>3215</v>
      </c>
      <c r="Z1260" s="30">
        <v>2169.6032150961851</v>
      </c>
    </row>
    <row r="1261" spans="1:26" x14ac:dyDescent="0.2">
      <c r="A1261" s="30">
        <v>1670</v>
      </c>
      <c r="B1261" s="30" t="s">
        <v>2266</v>
      </c>
      <c r="C1261" s="30" t="s">
        <v>23</v>
      </c>
      <c r="D1261" s="30">
        <v>0</v>
      </c>
      <c r="E1261" s="30">
        <v>142.86000000000001</v>
      </c>
      <c r="F1261" s="30">
        <v>19.989999999999998</v>
      </c>
      <c r="G1261" s="30" t="s">
        <v>14</v>
      </c>
      <c r="H1261" s="30" t="s">
        <v>3</v>
      </c>
      <c r="I1261" s="30" t="s">
        <v>24</v>
      </c>
      <c r="J1261" s="30" t="s">
        <v>54</v>
      </c>
      <c r="K1261" s="30" t="s">
        <v>49</v>
      </c>
      <c r="L1261" s="30" t="s">
        <v>1932</v>
      </c>
      <c r="M1261" s="30">
        <v>0.56000000000000005</v>
      </c>
      <c r="N1261" s="30" t="s">
        <v>8</v>
      </c>
      <c r="O1261" s="30" t="s">
        <v>9</v>
      </c>
      <c r="P1261" s="30" t="s">
        <v>218</v>
      </c>
      <c r="Q1261" s="30" t="s">
        <v>2149</v>
      </c>
      <c r="R1261" s="30">
        <v>24060</v>
      </c>
      <c r="S1261" s="32">
        <v>42118</v>
      </c>
      <c r="T1261" s="32">
        <v>42127</v>
      </c>
      <c r="U1261" s="53">
        <v>-739.32600000000002</v>
      </c>
      <c r="V1261" s="30">
        <v>11</v>
      </c>
      <c r="W1261" s="30">
        <v>1576.35</v>
      </c>
      <c r="X1261" s="30">
        <v>86722</v>
      </c>
      <c r="Y1261" s="30" t="s">
        <v>3215</v>
      </c>
      <c r="Z1261" s="30">
        <v>416.19205294903787</v>
      </c>
    </row>
    <row r="1262" spans="1:26" x14ac:dyDescent="0.2">
      <c r="A1262" s="30">
        <v>1391</v>
      </c>
      <c r="B1262" s="30" t="s">
        <v>2268</v>
      </c>
      <c r="C1262" s="30" t="s">
        <v>46</v>
      </c>
      <c r="D1262" s="30">
        <v>0</v>
      </c>
      <c r="E1262" s="30">
        <v>2.88</v>
      </c>
      <c r="F1262" s="30">
        <v>0.7</v>
      </c>
      <c r="G1262" s="30" t="s">
        <v>63</v>
      </c>
      <c r="H1262" s="30" t="s">
        <v>15</v>
      </c>
      <c r="I1262" s="30" t="s">
        <v>24</v>
      </c>
      <c r="J1262" s="30" t="s">
        <v>25</v>
      </c>
      <c r="K1262" s="30" t="s">
        <v>26</v>
      </c>
      <c r="L1262" s="30" t="s">
        <v>615</v>
      </c>
      <c r="M1262" s="30">
        <v>0.56000000000000005</v>
      </c>
      <c r="N1262" s="30" t="s">
        <v>8</v>
      </c>
      <c r="O1262" s="30" t="s">
        <v>35</v>
      </c>
      <c r="P1262" s="30" t="s">
        <v>66</v>
      </c>
      <c r="Q1262" s="30" t="s">
        <v>2269</v>
      </c>
      <c r="R1262" s="30">
        <v>94086</v>
      </c>
      <c r="S1262" s="32">
        <v>42118</v>
      </c>
      <c r="T1262" s="32">
        <v>42118</v>
      </c>
      <c r="U1262" s="53">
        <v>-0.11</v>
      </c>
      <c r="V1262" s="30">
        <v>1</v>
      </c>
      <c r="W1262" s="30">
        <v>7.96</v>
      </c>
      <c r="X1262" s="30">
        <v>88727</v>
      </c>
      <c r="Y1262" s="30" t="s">
        <v>3217</v>
      </c>
      <c r="Z1262" s="30">
        <v>220.56922164784626</v>
      </c>
    </row>
    <row r="1263" spans="1:26" x14ac:dyDescent="0.2">
      <c r="A1263" s="30">
        <v>2570</v>
      </c>
      <c r="B1263" s="30" t="s">
        <v>2270</v>
      </c>
      <c r="C1263" s="30" t="s">
        <v>1</v>
      </c>
      <c r="D1263" s="30">
        <v>0</v>
      </c>
      <c r="E1263" s="30">
        <v>4.37</v>
      </c>
      <c r="F1263" s="30">
        <v>5.15</v>
      </c>
      <c r="G1263" s="30" t="s">
        <v>14</v>
      </c>
      <c r="H1263" s="30" t="s">
        <v>15</v>
      </c>
      <c r="I1263" s="30" t="s">
        <v>24</v>
      </c>
      <c r="J1263" s="30" t="s">
        <v>71</v>
      </c>
      <c r="K1263" s="30" t="s">
        <v>49</v>
      </c>
      <c r="L1263" s="30" t="s">
        <v>1271</v>
      </c>
      <c r="M1263" s="30">
        <v>0.59</v>
      </c>
      <c r="N1263" s="30" t="s">
        <v>8</v>
      </c>
      <c r="O1263" s="30" t="s">
        <v>35</v>
      </c>
      <c r="P1263" s="30" t="s">
        <v>66</v>
      </c>
      <c r="Q1263" s="30" t="s">
        <v>2271</v>
      </c>
      <c r="R1263" s="30">
        <v>95616</v>
      </c>
      <c r="S1263" s="32">
        <v>42119</v>
      </c>
      <c r="T1263" s="32">
        <v>42121</v>
      </c>
      <c r="U1263" s="53">
        <v>-150.2604</v>
      </c>
      <c r="V1263" s="30">
        <v>19</v>
      </c>
      <c r="W1263" s="30">
        <v>87.85</v>
      </c>
      <c r="X1263" s="30">
        <v>90327</v>
      </c>
      <c r="Y1263" s="30" t="s">
        <v>3217</v>
      </c>
      <c r="Z1263" s="30">
        <v>390.60827962002924</v>
      </c>
    </row>
    <row r="1264" spans="1:26" x14ac:dyDescent="0.2">
      <c r="A1264" s="30">
        <v>2570</v>
      </c>
      <c r="B1264" s="30" t="s">
        <v>2270</v>
      </c>
      <c r="C1264" s="30" t="s">
        <v>1</v>
      </c>
      <c r="D1264" s="30">
        <v>0.01</v>
      </c>
      <c r="E1264" s="30">
        <v>500.98</v>
      </c>
      <c r="F1264" s="30">
        <v>56</v>
      </c>
      <c r="G1264" s="30" t="s">
        <v>2</v>
      </c>
      <c r="H1264" s="30" t="s">
        <v>15</v>
      </c>
      <c r="I1264" s="30" t="s">
        <v>4</v>
      </c>
      <c r="J1264" s="30" t="s">
        <v>85</v>
      </c>
      <c r="K1264" s="30" t="s">
        <v>33</v>
      </c>
      <c r="L1264" s="30" t="s">
        <v>2272</v>
      </c>
      <c r="M1264" s="30">
        <v>0.6</v>
      </c>
      <c r="N1264" s="30" t="s">
        <v>8</v>
      </c>
      <c r="O1264" s="30" t="s">
        <v>35</v>
      </c>
      <c r="P1264" s="30" t="s">
        <v>66</v>
      </c>
      <c r="Q1264" s="30" t="s">
        <v>2271</v>
      </c>
      <c r="R1264" s="30">
        <v>95616</v>
      </c>
      <c r="S1264" s="32">
        <v>42119</v>
      </c>
      <c r="T1264" s="32">
        <v>42120</v>
      </c>
      <c r="U1264" s="53">
        <v>4899.1288000000004</v>
      </c>
      <c r="V1264" s="30">
        <v>14</v>
      </c>
      <c r="W1264" s="30">
        <v>7429.63</v>
      </c>
      <c r="X1264" s="30">
        <v>90327</v>
      </c>
      <c r="Y1264" s="30" t="s">
        <v>3217</v>
      </c>
      <c r="Z1264" s="30">
        <v>8720.8755712662805</v>
      </c>
    </row>
    <row r="1265" spans="1:26" x14ac:dyDescent="0.2">
      <c r="A1265" s="30">
        <v>2570</v>
      </c>
      <c r="B1265" s="30" t="s">
        <v>2270</v>
      </c>
      <c r="C1265" s="30" t="s">
        <v>1</v>
      </c>
      <c r="D1265" s="30">
        <v>0.02</v>
      </c>
      <c r="E1265" s="30">
        <v>12.58</v>
      </c>
      <c r="F1265" s="30">
        <v>5.16</v>
      </c>
      <c r="G1265" s="30" t="s">
        <v>14</v>
      </c>
      <c r="H1265" s="30" t="s">
        <v>15</v>
      </c>
      <c r="I1265" s="30" t="s">
        <v>4</v>
      </c>
      <c r="J1265" s="30" t="s">
        <v>102</v>
      </c>
      <c r="K1265" s="30" t="s">
        <v>49</v>
      </c>
      <c r="L1265" s="30" t="s">
        <v>2273</v>
      </c>
      <c r="M1265" s="30">
        <v>0.43</v>
      </c>
      <c r="N1265" s="30" t="s">
        <v>8</v>
      </c>
      <c r="O1265" s="30" t="s">
        <v>35</v>
      </c>
      <c r="P1265" s="30" t="s">
        <v>66</v>
      </c>
      <c r="Q1265" s="30" t="s">
        <v>2271</v>
      </c>
      <c r="R1265" s="30">
        <v>95616</v>
      </c>
      <c r="S1265" s="32">
        <v>42119</v>
      </c>
      <c r="T1265" s="32">
        <v>42119</v>
      </c>
      <c r="U1265" s="53">
        <v>44.712000000000003</v>
      </c>
      <c r="V1265" s="30">
        <v>18</v>
      </c>
      <c r="W1265" s="30">
        <v>224.29</v>
      </c>
      <c r="X1265" s="30">
        <v>90327</v>
      </c>
      <c r="Y1265" s="30" t="s">
        <v>3217</v>
      </c>
      <c r="Z1265" s="30">
        <v>470.05860106833148</v>
      </c>
    </row>
    <row r="1266" spans="1:26" x14ac:dyDescent="0.2">
      <c r="A1266" s="30">
        <v>2570</v>
      </c>
      <c r="B1266" s="30" t="s">
        <v>2270</v>
      </c>
      <c r="C1266" s="30" t="s">
        <v>1</v>
      </c>
      <c r="D1266" s="30">
        <v>0.1</v>
      </c>
      <c r="E1266" s="30">
        <v>7.7</v>
      </c>
      <c r="F1266" s="30">
        <v>3.68</v>
      </c>
      <c r="G1266" s="30" t="s">
        <v>14</v>
      </c>
      <c r="H1266" s="30" t="s">
        <v>15</v>
      </c>
      <c r="I1266" s="30" t="s">
        <v>4</v>
      </c>
      <c r="J1266" s="30" t="s">
        <v>102</v>
      </c>
      <c r="K1266" s="30" t="s">
        <v>26</v>
      </c>
      <c r="L1266" s="30" t="s">
        <v>2274</v>
      </c>
      <c r="M1266" s="30">
        <v>0.52</v>
      </c>
      <c r="N1266" s="30" t="s">
        <v>8</v>
      </c>
      <c r="O1266" s="30" t="s">
        <v>35</v>
      </c>
      <c r="P1266" s="30" t="s">
        <v>66</v>
      </c>
      <c r="Q1266" s="30" t="s">
        <v>2271</v>
      </c>
      <c r="R1266" s="30">
        <v>95616</v>
      </c>
      <c r="S1266" s="32">
        <v>42119</v>
      </c>
      <c r="T1266" s="32">
        <v>42120</v>
      </c>
      <c r="U1266" s="53">
        <v>-22.626000000000001</v>
      </c>
      <c r="V1266" s="30">
        <v>7</v>
      </c>
      <c r="W1266" s="30">
        <v>51.2</v>
      </c>
      <c r="X1266" s="30">
        <v>90327</v>
      </c>
      <c r="Y1266" s="30" t="s">
        <v>3217</v>
      </c>
      <c r="Z1266" s="30">
        <v>366.84606449257478</v>
      </c>
    </row>
    <row r="1267" spans="1:26" x14ac:dyDescent="0.2">
      <c r="A1267" s="30">
        <v>2571</v>
      </c>
      <c r="B1267" s="30" t="s">
        <v>2275</v>
      </c>
      <c r="C1267" s="30" t="s">
        <v>1</v>
      </c>
      <c r="D1267" s="30">
        <v>0.01</v>
      </c>
      <c r="E1267" s="30">
        <v>500.98</v>
      </c>
      <c r="F1267" s="30">
        <v>56</v>
      </c>
      <c r="G1267" s="30" t="s">
        <v>2</v>
      </c>
      <c r="H1267" s="30" t="s">
        <v>15</v>
      </c>
      <c r="I1267" s="30" t="s">
        <v>4</v>
      </c>
      <c r="J1267" s="30" t="s">
        <v>85</v>
      </c>
      <c r="K1267" s="30" t="s">
        <v>33</v>
      </c>
      <c r="L1267" s="30" t="s">
        <v>2272</v>
      </c>
      <c r="M1267" s="30">
        <v>0.6</v>
      </c>
      <c r="N1267" s="30" t="s">
        <v>8</v>
      </c>
      <c r="O1267" s="30" t="s">
        <v>87</v>
      </c>
      <c r="P1267" s="30" t="s">
        <v>88</v>
      </c>
      <c r="Q1267" s="30" t="s">
        <v>89</v>
      </c>
      <c r="R1267" s="30">
        <v>10165</v>
      </c>
      <c r="S1267" s="32">
        <v>42119</v>
      </c>
      <c r="T1267" s="32">
        <v>42120</v>
      </c>
      <c r="U1267" s="53">
        <v>4260.1120000000001</v>
      </c>
      <c r="V1267" s="30">
        <v>56</v>
      </c>
      <c r="W1267" s="30">
        <v>23939.200000000001</v>
      </c>
      <c r="X1267" s="30">
        <v>50656</v>
      </c>
      <c r="Y1267" s="30" t="s">
        <v>3218</v>
      </c>
      <c r="Z1267" s="30">
        <v>8066.5059310318129</v>
      </c>
    </row>
    <row r="1268" spans="1:26" x14ac:dyDescent="0.2">
      <c r="A1268" s="30">
        <v>2571</v>
      </c>
      <c r="B1268" s="30" t="s">
        <v>2275</v>
      </c>
      <c r="C1268" s="30" t="s">
        <v>1</v>
      </c>
      <c r="D1268" s="30">
        <v>0.1</v>
      </c>
      <c r="E1268" s="30">
        <v>7.7</v>
      </c>
      <c r="F1268" s="30">
        <v>3.68</v>
      </c>
      <c r="G1268" s="30" t="s">
        <v>14</v>
      </c>
      <c r="H1268" s="30" t="s">
        <v>15</v>
      </c>
      <c r="I1268" s="30" t="s">
        <v>4</v>
      </c>
      <c r="J1268" s="30" t="s">
        <v>102</v>
      </c>
      <c r="K1268" s="30" t="s">
        <v>26</v>
      </c>
      <c r="L1268" s="30" t="s">
        <v>2274</v>
      </c>
      <c r="M1268" s="30">
        <v>0.52</v>
      </c>
      <c r="N1268" s="30" t="s">
        <v>8</v>
      </c>
      <c r="O1268" s="30" t="s">
        <v>87</v>
      </c>
      <c r="P1268" s="30" t="s">
        <v>88</v>
      </c>
      <c r="Q1268" s="30" t="s">
        <v>89</v>
      </c>
      <c r="R1268" s="30">
        <v>10165</v>
      </c>
      <c r="S1268" s="32">
        <v>42119</v>
      </c>
      <c r="T1268" s="32">
        <v>42120</v>
      </c>
      <c r="U1268" s="53">
        <v>-25.14</v>
      </c>
      <c r="V1268" s="30">
        <v>27</v>
      </c>
      <c r="W1268" s="30">
        <v>197.48</v>
      </c>
      <c r="X1268" s="30">
        <v>50656</v>
      </c>
      <c r="Y1268" s="30" t="s">
        <v>3218</v>
      </c>
      <c r="Z1268" s="30">
        <v>364.27166382650552</v>
      </c>
    </row>
    <row r="1269" spans="1:26" x14ac:dyDescent="0.2">
      <c r="A1269" s="30">
        <v>3379</v>
      </c>
      <c r="B1269" s="30" t="s">
        <v>1845</v>
      </c>
      <c r="C1269" s="30" t="s">
        <v>1</v>
      </c>
      <c r="D1269" s="30">
        <v>0.05</v>
      </c>
      <c r="E1269" s="30">
        <v>3.14</v>
      </c>
      <c r="F1269" s="30">
        <v>1.92</v>
      </c>
      <c r="G1269" s="30" t="s">
        <v>63</v>
      </c>
      <c r="H1269" s="30" t="s">
        <v>47</v>
      </c>
      <c r="I1269" s="30" t="s">
        <v>24</v>
      </c>
      <c r="J1269" s="30" t="s">
        <v>544</v>
      </c>
      <c r="K1269" s="30" t="s">
        <v>26</v>
      </c>
      <c r="L1269" s="30" t="s">
        <v>1416</v>
      </c>
      <c r="M1269" s="30">
        <v>0.84</v>
      </c>
      <c r="N1269" s="30" t="s">
        <v>8</v>
      </c>
      <c r="O1269" s="30" t="s">
        <v>9</v>
      </c>
      <c r="P1269" s="30" t="s">
        <v>51</v>
      </c>
      <c r="Q1269" s="30" t="s">
        <v>1847</v>
      </c>
      <c r="R1269" s="30">
        <v>30144</v>
      </c>
      <c r="S1269" s="32">
        <v>42119</v>
      </c>
      <c r="T1269" s="32">
        <v>42120</v>
      </c>
      <c r="U1269" s="53">
        <v>1628.37</v>
      </c>
      <c r="V1269" s="30">
        <v>18</v>
      </c>
      <c r="W1269" s="30">
        <v>59.22</v>
      </c>
      <c r="X1269" s="30">
        <v>88839</v>
      </c>
      <c r="Y1269" s="30" t="s">
        <v>3215</v>
      </c>
      <c r="Z1269" s="30">
        <v>2270.7556617472619</v>
      </c>
    </row>
    <row r="1270" spans="1:26" x14ac:dyDescent="0.2">
      <c r="A1270" s="30">
        <v>731</v>
      </c>
      <c r="B1270" s="30" t="s">
        <v>2276</v>
      </c>
      <c r="C1270" s="30" t="s">
        <v>13</v>
      </c>
      <c r="D1270" s="30">
        <v>0.09</v>
      </c>
      <c r="E1270" s="30">
        <v>101.41</v>
      </c>
      <c r="F1270" s="30">
        <v>35</v>
      </c>
      <c r="G1270" s="30" t="s">
        <v>14</v>
      </c>
      <c r="H1270" s="30" t="s">
        <v>15</v>
      </c>
      <c r="I1270" s="30" t="s">
        <v>24</v>
      </c>
      <c r="J1270" s="30" t="s">
        <v>54</v>
      </c>
      <c r="K1270" s="30" t="s">
        <v>40</v>
      </c>
      <c r="L1270" s="30" t="s">
        <v>742</v>
      </c>
      <c r="M1270" s="30">
        <v>0.82</v>
      </c>
      <c r="N1270" s="30" t="s">
        <v>8</v>
      </c>
      <c r="O1270" s="30" t="s">
        <v>87</v>
      </c>
      <c r="P1270" s="30" t="s">
        <v>379</v>
      </c>
      <c r="Q1270" s="30" t="s">
        <v>904</v>
      </c>
      <c r="R1270" s="30">
        <v>1803</v>
      </c>
      <c r="S1270" s="32">
        <v>42120</v>
      </c>
      <c r="T1270" s="32">
        <v>42121</v>
      </c>
      <c r="U1270" s="53">
        <v>-801.15480000000002</v>
      </c>
      <c r="V1270" s="30">
        <v>12</v>
      </c>
      <c r="W1270" s="30">
        <v>1178.32</v>
      </c>
      <c r="X1270" s="30">
        <v>90362</v>
      </c>
      <c r="Y1270" s="30" t="s">
        <v>3218</v>
      </c>
      <c r="Z1270" s="30">
        <v>692.35058529267712</v>
      </c>
    </row>
    <row r="1271" spans="1:26" x14ac:dyDescent="0.2">
      <c r="A1271" s="30">
        <v>1893</v>
      </c>
      <c r="B1271" s="30" t="s">
        <v>2277</v>
      </c>
      <c r="C1271" s="30" t="s">
        <v>23</v>
      </c>
      <c r="D1271" s="30">
        <v>0.03</v>
      </c>
      <c r="E1271" s="30">
        <v>180.98</v>
      </c>
      <c r="F1271" s="30">
        <v>26.2</v>
      </c>
      <c r="G1271" s="30" t="s">
        <v>2</v>
      </c>
      <c r="H1271" s="30" t="s">
        <v>15</v>
      </c>
      <c r="I1271" s="30" t="s">
        <v>4</v>
      </c>
      <c r="J1271" s="30" t="s">
        <v>85</v>
      </c>
      <c r="K1271" s="30" t="s">
        <v>33</v>
      </c>
      <c r="L1271" s="30" t="s">
        <v>2250</v>
      </c>
      <c r="M1271" s="30">
        <v>0.59</v>
      </c>
      <c r="N1271" s="30" t="s">
        <v>8</v>
      </c>
      <c r="O1271" s="30" t="s">
        <v>28</v>
      </c>
      <c r="P1271" s="30" t="s">
        <v>56</v>
      </c>
      <c r="Q1271" s="30" t="s">
        <v>2278</v>
      </c>
      <c r="R1271" s="30">
        <v>63119</v>
      </c>
      <c r="S1271" s="32">
        <v>42120</v>
      </c>
      <c r="T1271" s="32">
        <v>42124</v>
      </c>
      <c r="U1271" s="53">
        <v>588.54</v>
      </c>
      <c r="V1271" s="30">
        <v>5</v>
      </c>
      <c r="W1271" s="30">
        <v>928.92</v>
      </c>
      <c r="X1271" s="30">
        <v>91262</v>
      </c>
      <c r="Y1271" s="30" t="s">
        <v>3216</v>
      </c>
      <c r="Z1271" s="30">
        <v>2248.6815712530465</v>
      </c>
    </row>
    <row r="1272" spans="1:26" x14ac:dyDescent="0.2">
      <c r="A1272" s="30">
        <v>2491</v>
      </c>
      <c r="B1272" s="30" t="s">
        <v>433</v>
      </c>
      <c r="C1272" s="30" t="s">
        <v>23</v>
      </c>
      <c r="D1272" s="30">
        <v>0.06</v>
      </c>
      <c r="E1272" s="30">
        <v>4.28</v>
      </c>
      <c r="F1272" s="30">
        <v>0.94</v>
      </c>
      <c r="G1272" s="30" t="s">
        <v>14</v>
      </c>
      <c r="H1272" s="30" t="s">
        <v>15</v>
      </c>
      <c r="I1272" s="30" t="s">
        <v>24</v>
      </c>
      <c r="J1272" s="30" t="s">
        <v>25</v>
      </c>
      <c r="K1272" s="30" t="s">
        <v>26</v>
      </c>
      <c r="L1272" s="30" t="s">
        <v>457</v>
      </c>
      <c r="M1272" s="30">
        <v>0.56000000000000005</v>
      </c>
      <c r="N1272" s="30" t="s">
        <v>8</v>
      </c>
      <c r="O1272" s="30" t="s">
        <v>35</v>
      </c>
      <c r="P1272" s="30" t="s">
        <v>66</v>
      </c>
      <c r="Q1272" s="30" t="s">
        <v>76</v>
      </c>
      <c r="R1272" s="30">
        <v>90045</v>
      </c>
      <c r="S1272" s="32">
        <v>42120</v>
      </c>
      <c r="T1272" s="32">
        <v>42122</v>
      </c>
      <c r="U1272" s="53">
        <v>0.37</v>
      </c>
      <c r="V1272" s="30">
        <v>9</v>
      </c>
      <c r="W1272" s="30">
        <v>38.96</v>
      </c>
      <c r="X1272" s="30">
        <v>11712</v>
      </c>
      <c r="Y1272" s="30" t="s">
        <v>3217</v>
      </c>
      <c r="Z1272" s="30">
        <v>153.38530646112252</v>
      </c>
    </row>
    <row r="1273" spans="1:26" x14ac:dyDescent="0.2">
      <c r="A1273" s="30">
        <v>2495</v>
      </c>
      <c r="B1273" s="30" t="s">
        <v>2279</v>
      </c>
      <c r="C1273" s="30" t="s">
        <v>23</v>
      </c>
      <c r="D1273" s="30">
        <v>0.06</v>
      </c>
      <c r="E1273" s="30">
        <v>4.28</v>
      </c>
      <c r="F1273" s="30">
        <v>0.94</v>
      </c>
      <c r="G1273" s="30" t="s">
        <v>14</v>
      </c>
      <c r="H1273" s="30" t="s">
        <v>15</v>
      </c>
      <c r="I1273" s="30" t="s">
        <v>24</v>
      </c>
      <c r="J1273" s="30" t="s">
        <v>25</v>
      </c>
      <c r="K1273" s="30" t="s">
        <v>26</v>
      </c>
      <c r="L1273" s="30" t="s">
        <v>457</v>
      </c>
      <c r="M1273" s="30">
        <v>0.56000000000000005</v>
      </c>
      <c r="N1273" s="30" t="s">
        <v>8</v>
      </c>
      <c r="O1273" s="30" t="s">
        <v>35</v>
      </c>
      <c r="P1273" s="30" t="s">
        <v>1036</v>
      </c>
      <c r="Q1273" s="30" t="s">
        <v>1637</v>
      </c>
      <c r="R1273" s="30">
        <v>82901</v>
      </c>
      <c r="S1273" s="32">
        <v>42120</v>
      </c>
      <c r="T1273" s="32">
        <v>42122</v>
      </c>
      <c r="U1273" s="53">
        <v>0.37</v>
      </c>
      <c r="V1273" s="30">
        <v>2</v>
      </c>
      <c r="W1273" s="30">
        <v>8.66</v>
      </c>
      <c r="X1273" s="30">
        <v>86885</v>
      </c>
      <c r="Y1273" s="30" t="s">
        <v>3217</v>
      </c>
      <c r="Z1273" s="30">
        <v>153.38530646112252</v>
      </c>
    </row>
    <row r="1274" spans="1:26" x14ac:dyDescent="0.2">
      <c r="A1274" s="30">
        <v>2489</v>
      </c>
      <c r="B1274" s="30" t="s">
        <v>427</v>
      </c>
      <c r="C1274" s="30" t="s">
        <v>92</v>
      </c>
      <c r="D1274" s="30">
        <v>0.04</v>
      </c>
      <c r="E1274" s="30">
        <v>419.19</v>
      </c>
      <c r="F1274" s="30">
        <v>19.989999999999998</v>
      </c>
      <c r="G1274" s="30" t="s">
        <v>14</v>
      </c>
      <c r="H1274" s="30" t="s">
        <v>47</v>
      </c>
      <c r="I1274" s="30" t="s">
        <v>24</v>
      </c>
      <c r="J1274" s="30" t="s">
        <v>54</v>
      </c>
      <c r="K1274" s="30" t="s">
        <v>49</v>
      </c>
      <c r="L1274" s="30" t="s">
        <v>2168</v>
      </c>
      <c r="M1274" s="30">
        <v>0.57999999999999996</v>
      </c>
      <c r="N1274" s="30" t="s">
        <v>8</v>
      </c>
      <c r="O1274" s="30" t="s">
        <v>35</v>
      </c>
      <c r="P1274" s="30" t="s">
        <v>66</v>
      </c>
      <c r="Q1274" s="30" t="s">
        <v>429</v>
      </c>
      <c r="R1274" s="30">
        <v>94521</v>
      </c>
      <c r="S1274" s="32">
        <v>42120</v>
      </c>
      <c r="T1274" s="32">
        <v>42121</v>
      </c>
      <c r="U1274" s="53">
        <v>1388.3559</v>
      </c>
      <c r="V1274" s="30">
        <v>5</v>
      </c>
      <c r="W1274" s="30">
        <v>2012.11</v>
      </c>
      <c r="X1274" s="30">
        <v>86885</v>
      </c>
      <c r="Y1274" s="30" t="s">
        <v>3217</v>
      </c>
      <c r="Z1274" s="30">
        <v>3423.4440891390209</v>
      </c>
    </row>
    <row r="1275" spans="1:26" x14ac:dyDescent="0.2">
      <c r="A1275" s="30">
        <v>2491</v>
      </c>
      <c r="B1275" s="30" t="s">
        <v>433</v>
      </c>
      <c r="C1275" s="30" t="s">
        <v>92</v>
      </c>
      <c r="D1275" s="30">
        <v>0.04</v>
      </c>
      <c r="E1275" s="30">
        <v>419.19</v>
      </c>
      <c r="F1275" s="30">
        <v>19.989999999999998</v>
      </c>
      <c r="G1275" s="30" t="s">
        <v>14</v>
      </c>
      <c r="H1275" s="30" t="s">
        <v>47</v>
      </c>
      <c r="I1275" s="30" t="s">
        <v>24</v>
      </c>
      <c r="J1275" s="30" t="s">
        <v>54</v>
      </c>
      <c r="K1275" s="30" t="s">
        <v>49</v>
      </c>
      <c r="L1275" s="30" t="s">
        <v>2168</v>
      </c>
      <c r="M1275" s="30">
        <v>0.57999999999999996</v>
      </c>
      <c r="N1275" s="30" t="s">
        <v>8</v>
      </c>
      <c r="O1275" s="30" t="s">
        <v>35</v>
      </c>
      <c r="P1275" s="30" t="s">
        <v>66</v>
      </c>
      <c r="Q1275" s="30" t="s">
        <v>76</v>
      </c>
      <c r="R1275" s="30">
        <v>90045</v>
      </c>
      <c r="S1275" s="32">
        <v>42120</v>
      </c>
      <c r="T1275" s="32">
        <v>42121</v>
      </c>
      <c r="U1275" s="53">
        <v>1947.67</v>
      </c>
      <c r="V1275" s="30">
        <v>20</v>
      </c>
      <c r="W1275" s="30">
        <v>8048.45</v>
      </c>
      <c r="X1275" s="30">
        <v>23042</v>
      </c>
      <c r="Y1275" s="30" t="s">
        <v>3217</v>
      </c>
      <c r="Z1275" s="30">
        <v>3996.1961144301627</v>
      </c>
    </row>
    <row r="1276" spans="1:26" x14ac:dyDescent="0.2">
      <c r="A1276" s="30">
        <v>2380</v>
      </c>
      <c r="B1276" s="30" t="s">
        <v>2280</v>
      </c>
      <c r="C1276" s="30" t="s">
        <v>46</v>
      </c>
      <c r="D1276" s="30">
        <v>7.0000000000000007E-2</v>
      </c>
      <c r="E1276" s="30">
        <v>3.38</v>
      </c>
      <c r="F1276" s="30">
        <v>0.85</v>
      </c>
      <c r="G1276" s="30" t="s">
        <v>14</v>
      </c>
      <c r="H1276" s="30" t="s">
        <v>3</v>
      </c>
      <c r="I1276" s="30" t="s">
        <v>24</v>
      </c>
      <c r="J1276" s="30" t="s">
        <v>25</v>
      </c>
      <c r="K1276" s="30" t="s">
        <v>26</v>
      </c>
      <c r="L1276" s="30" t="s">
        <v>912</v>
      </c>
      <c r="M1276" s="30">
        <v>0.48</v>
      </c>
      <c r="N1276" s="30" t="s">
        <v>8</v>
      </c>
      <c r="O1276" s="30" t="s">
        <v>28</v>
      </c>
      <c r="P1276" s="30" t="s">
        <v>265</v>
      </c>
      <c r="Q1276" s="30" t="s">
        <v>2281</v>
      </c>
      <c r="R1276" s="30">
        <v>49505</v>
      </c>
      <c r="S1276" s="32">
        <v>42120</v>
      </c>
      <c r="T1276" s="32">
        <v>42122</v>
      </c>
      <c r="U1276" s="53">
        <v>19.04</v>
      </c>
      <c r="V1276" s="30">
        <v>9</v>
      </c>
      <c r="W1276" s="30">
        <v>29.08</v>
      </c>
      <c r="X1276" s="30">
        <v>86654</v>
      </c>
      <c r="Y1276" s="30" t="s">
        <v>3216</v>
      </c>
      <c r="Z1276" s="30">
        <v>235.25340140129308</v>
      </c>
    </row>
    <row r="1277" spans="1:26" x14ac:dyDescent="0.2">
      <c r="A1277" s="30">
        <v>2382</v>
      </c>
      <c r="B1277" s="30" t="s">
        <v>2282</v>
      </c>
      <c r="C1277" s="30" t="s">
        <v>46</v>
      </c>
      <c r="D1277" s="30">
        <v>7.0000000000000007E-2</v>
      </c>
      <c r="E1277" s="30">
        <v>3.38</v>
      </c>
      <c r="F1277" s="30">
        <v>0.85</v>
      </c>
      <c r="G1277" s="30" t="s">
        <v>14</v>
      </c>
      <c r="H1277" s="30" t="s">
        <v>3</v>
      </c>
      <c r="I1277" s="30" t="s">
        <v>24</v>
      </c>
      <c r="J1277" s="30" t="s">
        <v>25</v>
      </c>
      <c r="K1277" s="30" t="s">
        <v>26</v>
      </c>
      <c r="L1277" s="30" t="s">
        <v>912</v>
      </c>
      <c r="M1277" s="30">
        <v>0.48</v>
      </c>
      <c r="N1277" s="30" t="s">
        <v>8</v>
      </c>
      <c r="O1277" s="30" t="s">
        <v>87</v>
      </c>
      <c r="P1277" s="30" t="s">
        <v>88</v>
      </c>
      <c r="Q1277" s="30" t="s">
        <v>89</v>
      </c>
      <c r="R1277" s="30">
        <v>10024</v>
      </c>
      <c r="S1277" s="32">
        <v>42120</v>
      </c>
      <c r="T1277" s="32">
        <v>42122</v>
      </c>
      <c r="U1277" s="53">
        <v>19.04</v>
      </c>
      <c r="V1277" s="30">
        <v>34</v>
      </c>
      <c r="W1277" s="30">
        <v>109.86</v>
      </c>
      <c r="X1277" s="30">
        <v>13606</v>
      </c>
      <c r="Y1277" s="30" t="s">
        <v>3218</v>
      </c>
      <c r="Z1277" s="30">
        <v>235.25340140129308</v>
      </c>
    </row>
    <row r="1278" spans="1:26" x14ac:dyDescent="0.2">
      <c r="A1278" s="30">
        <v>2468</v>
      </c>
      <c r="B1278" s="30" t="s">
        <v>1587</v>
      </c>
      <c r="C1278" s="30" t="s">
        <v>1</v>
      </c>
      <c r="D1278" s="30">
        <v>0.09</v>
      </c>
      <c r="E1278" s="30">
        <v>58.1</v>
      </c>
      <c r="F1278" s="30">
        <v>1.49</v>
      </c>
      <c r="G1278" s="30" t="s">
        <v>63</v>
      </c>
      <c r="H1278" s="30" t="s">
        <v>47</v>
      </c>
      <c r="I1278" s="30" t="s">
        <v>24</v>
      </c>
      <c r="J1278" s="30" t="s">
        <v>48</v>
      </c>
      <c r="K1278" s="30" t="s">
        <v>49</v>
      </c>
      <c r="L1278" s="30" t="s">
        <v>598</v>
      </c>
      <c r="M1278" s="30">
        <v>0.38</v>
      </c>
      <c r="N1278" s="30" t="s">
        <v>8</v>
      </c>
      <c r="O1278" s="30" t="s">
        <v>9</v>
      </c>
      <c r="P1278" s="30" t="s">
        <v>73</v>
      </c>
      <c r="Q1278" s="30" t="s">
        <v>1589</v>
      </c>
      <c r="R1278" s="30">
        <v>28144</v>
      </c>
      <c r="S1278" s="32">
        <v>42121</v>
      </c>
      <c r="T1278" s="32">
        <v>42123</v>
      </c>
      <c r="U1278" s="53">
        <v>765.75</v>
      </c>
      <c r="V1278" s="30">
        <v>3</v>
      </c>
      <c r="W1278" s="30">
        <v>169.46</v>
      </c>
      <c r="X1278" s="30">
        <v>88135</v>
      </c>
      <c r="Y1278" s="30" t="s">
        <v>3215</v>
      </c>
      <c r="Z1278" s="30">
        <v>1138.9468718029859</v>
      </c>
    </row>
    <row r="1279" spans="1:26" x14ac:dyDescent="0.2">
      <c r="A1279" s="30">
        <v>983</v>
      </c>
      <c r="B1279" s="30" t="s">
        <v>2283</v>
      </c>
      <c r="C1279" s="30" t="s">
        <v>23</v>
      </c>
      <c r="D1279" s="30">
        <v>0.09</v>
      </c>
      <c r="E1279" s="30">
        <v>300.97000000000003</v>
      </c>
      <c r="F1279" s="30">
        <v>7.18</v>
      </c>
      <c r="G1279" s="30" t="s">
        <v>14</v>
      </c>
      <c r="H1279" s="30" t="s">
        <v>70</v>
      </c>
      <c r="I1279" s="30" t="s">
        <v>16</v>
      </c>
      <c r="J1279" s="30" t="s">
        <v>17</v>
      </c>
      <c r="K1279" s="30" t="s">
        <v>49</v>
      </c>
      <c r="L1279" s="30" t="s">
        <v>2185</v>
      </c>
      <c r="M1279" s="30">
        <v>0.48</v>
      </c>
      <c r="N1279" s="30" t="s">
        <v>8</v>
      </c>
      <c r="O1279" s="30" t="s">
        <v>9</v>
      </c>
      <c r="P1279" s="30" t="s">
        <v>20</v>
      </c>
      <c r="Q1279" s="30" t="s">
        <v>2284</v>
      </c>
      <c r="R1279" s="30">
        <v>72143</v>
      </c>
      <c r="S1279" s="32">
        <v>42121</v>
      </c>
      <c r="T1279" s="32">
        <v>42121</v>
      </c>
      <c r="U1279" s="53">
        <v>17.771999999999998</v>
      </c>
      <c r="V1279" s="30">
        <v>10</v>
      </c>
      <c r="W1279" s="30">
        <v>2848.38</v>
      </c>
      <c r="X1279" s="30">
        <v>90201</v>
      </c>
      <c r="Y1279" s="30" t="s">
        <v>3215</v>
      </c>
      <c r="Z1279" s="30">
        <v>1215.8726480639402</v>
      </c>
    </row>
    <row r="1280" spans="1:26" x14ac:dyDescent="0.2">
      <c r="A1280" s="30">
        <v>202</v>
      </c>
      <c r="B1280" s="30" t="s">
        <v>524</v>
      </c>
      <c r="C1280" s="30" t="s">
        <v>46</v>
      </c>
      <c r="D1280" s="30">
        <v>0.09</v>
      </c>
      <c r="E1280" s="30">
        <v>12.28</v>
      </c>
      <c r="F1280" s="30">
        <v>4.8600000000000003</v>
      </c>
      <c r="G1280" s="30" t="s">
        <v>14</v>
      </c>
      <c r="H1280" s="30" t="s">
        <v>70</v>
      </c>
      <c r="I1280" s="30" t="s">
        <v>24</v>
      </c>
      <c r="J1280" s="30" t="s">
        <v>64</v>
      </c>
      <c r="K1280" s="30" t="s">
        <v>49</v>
      </c>
      <c r="L1280" s="30" t="s">
        <v>1836</v>
      </c>
      <c r="M1280" s="30">
        <v>0.38</v>
      </c>
      <c r="N1280" s="30" t="s">
        <v>8</v>
      </c>
      <c r="O1280" s="30" t="s">
        <v>28</v>
      </c>
      <c r="P1280" s="30" t="s">
        <v>183</v>
      </c>
      <c r="Q1280" s="30" t="s">
        <v>526</v>
      </c>
      <c r="R1280" s="30">
        <v>74006</v>
      </c>
      <c r="S1280" s="32">
        <v>42121</v>
      </c>
      <c r="T1280" s="32">
        <v>42122</v>
      </c>
      <c r="U1280" s="53">
        <v>1.73</v>
      </c>
      <c r="V1280" s="30">
        <v>3</v>
      </c>
      <c r="W1280" s="30">
        <v>34.65</v>
      </c>
      <c r="X1280" s="30">
        <v>88971</v>
      </c>
      <c r="Y1280" s="30" t="s">
        <v>3216</v>
      </c>
      <c r="Z1280" s="30">
        <v>268.94798429321003</v>
      </c>
    </row>
    <row r="1281" spans="1:26" x14ac:dyDescent="0.2">
      <c r="A1281" s="30">
        <v>762</v>
      </c>
      <c r="B1281" s="30" t="s">
        <v>2285</v>
      </c>
      <c r="C1281" s="30" t="s">
        <v>46</v>
      </c>
      <c r="D1281" s="30">
        <v>0</v>
      </c>
      <c r="E1281" s="30">
        <v>125.99</v>
      </c>
      <c r="F1281" s="30">
        <v>8.99</v>
      </c>
      <c r="G1281" s="30" t="s">
        <v>14</v>
      </c>
      <c r="H1281" s="30" t="s">
        <v>3</v>
      </c>
      <c r="I1281" s="30" t="s">
        <v>16</v>
      </c>
      <c r="J1281" s="30" t="s">
        <v>111</v>
      </c>
      <c r="K1281" s="30" t="s">
        <v>49</v>
      </c>
      <c r="L1281" s="30" t="s">
        <v>751</v>
      </c>
      <c r="M1281" s="30">
        <v>0.56999999999999995</v>
      </c>
      <c r="N1281" s="30" t="s">
        <v>8</v>
      </c>
      <c r="O1281" s="30" t="s">
        <v>35</v>
      </c>
      <c r="P1281" s="30" t="s">
        <v>42</v>
      </c>
      <c r="Q1281" s="30" t="s">
        <v>2286</v>
      </c>
      <c r="R1281" s="30">
        <v>98661</v>
      </c>
      <c r="S1281" s="32">
        <v>42121</v>
      </c>
      <c r="T1281" s="32">
        <v>42123</v>
      </c>
      <c r="U1281" s="53">
        <v>613.89576</v>
      </c>
      <c r="V1281" s="30">
        <v>12</v>
      </c>
      <c r="W1281" s="30">
        <v>1362.2</v>
      </c>
      <c r="X1281" s="30">
        <v>87525</v>
      </c>
      <c r="Y1281" s="30" t="s">
        <v>3217</v>
      </c>
      <c r="Z1281" s="30">
        <v>1574.609201204152</v>
      </c>
    </row>
    <row r="1282" spans="1:26" x14ac:dyDescent="0.2">
      <c r="A1282" s="30">
        <v>3320</v>
      </c>
      <c r="B1282" s="30" t="s">
        <v>2287</v>
      </c>
      <c r="C1282" s="30" t="s">
        <v>46</v>
      </c>
      <c r="D1282" s="30">
        <v>0.08</v>
      </c>
      <c r="E1282" s="30">
        <v>3.28</v>
      </c>
      <c r="F1282" s="30">
        <v>3.97</v>
      </c>
      <c r="G1282" s="30" t="s">
        <v>14</v>
      </c>
      <c r="H1282" s="30" t="s">
        <v>3</v>
      </c>
      <c r="I1282" s="30" t="s">
        <v>24</v>
      </c>
      <c r="J1282" s="30" t="s">
        <v>25</v>
      </c>
      <c r="K1282" s="30" t="s">
        <v>26</v>
      </c>
      <c r="L1282" s="30" t="s">
        <v>221</v>
      </c>
      <c r="M1282" s="30">
        <v>0.56000000000000005</v>
      </c>
      <c r="N1282" s="30" t="s">
        <v>8</v>
      </c>
      <c r="O1282" s="30" t="s">
        <v>9</v>
      </c>
      <c r="P1282" s="30" t="s">
        <v>376</v>
      </c>
      <c r="Q1282" s="30" t="s">
        <v>2092</v>
      </c>
      <c r="R1282" s="30">
        <v>38301</v>
      </c>
      <c r="S1282" s="32">
        <v>42121</v>
      </c>
      <c r="T1282" s="32">
        <v>42122</v>
      </c>
      <c r="U1282" s="53">
        <v>0.42659999999999998</v>
      </c>
      <c r="V1282" s="30">
        <v>18</v>
      </c>
      <c r="W1282" s="30">
        <v>57.24</v>
      </c>
      <c r="X1282" s="30">
        <v>90103</v>
      </c>
      <c r="Y1282" s="30" t="s">
        <v>3215</v>
      </c>
      <c r="Z1282" s="30">
        <v>362.0005601695006</v>
      </c>
    </row>
    <row r="1283" spans="1:26" x14ac:dyDescent="0.2">
      <c r="A1283" s="30">
        <v>3320</v>
      </c>
      <c r="B1283" s="30" t="s">
        <v>2287</v>
      </c>
      <c r="C1283" s="30" t="s">
        <v>46</v>
      </c>
      <c r="D1283" s="30">
        <v>0.09</v>
      </c>
      <c r="E1283" s="30">
        <v>40.97</v>
      </c>
      <c r="F1283" s="30">
        <v>8.99</v>
      </c>
      <c r="G1283" s="30" t="s">
        <v>63</v>
      </c>
      <c r="H1283" s="30" t="s">
        <v>3</v>
      </c>
      <c r="I1283" s="30" t="s">
        <v>24</v>
      </c>
      <c r="J1283" s="30" t="s">
        <v>25</v>
      </c>
      <c r="K1283" s="30" t="s">
        <v>18</v>
      </c>
      <c r="L1283" s="30" t="s">
        <v>1711</v>
      </c>
      <c r="M1283" s="30">
        <v>0.59</v>
      </c>
      <c r="N1283" s="30" t="s">
        <v>8</v>
      </c>
      <c r="O1283" s="30" t="s">
        <v>9</v>
      </c>
      <c r="P1283" s="30" t="s">
        <v>376</v>
      </c>
      <c r="Q1283" s="30" t="s">
        <v>2092</v>
      </c>
      <c r="R1283" s="30">
        <v>38301</v>
      </c>
      <c r="S1283" s="32">
        <v>42121</v>
      </c>
      <c r="T1283" s="32">
        <v>42123</v>
      </c>
      <c r="U1283" s="53">
        <v>66.215999999999994</v>
      </c>
      <c r="V1283" s="30">
        <v>22</v>
      </c>
      <c r="W1283" s="30">
        <v>824.7</v>
      </c>
      <c r="X1283" s="30">
        <v>90103</v>
      </c>
      <c r="Y1283" s="30" t="s">
        <v>3215</v>
      </c>
      <c r="Z1283" s="30">
        <v>622.32073970896249</v>
      </c>
    </row>
    <row r="1284" spans="1:26" x14ac:dyDescent="0.2">
      <c r="A1284" s="30">
        <v>1439</v>
      </c>
      <c r="B1284" s="30" t="s">
        <v>2288</v>
      </c>
      <c r="C1284" s="30" t="s">
        <v>1</v>
      </c>
      <c r="D1284" s="30">
        <v>0.05</v>
      </c>
      <c r="E1284" s="30">
        <v>6.48</v>
      </c>
      <c r="F1284" s="30">
        <v>6.22</v>
      </c>
      <c r="G1284" s="30" t="s">
        <v>14</v>
      </c>
      <c r="H1284" s="30" t="s">
        <v>70</v>
      </c>
      <c r="I1284" s="30" t="s">
        <v>24</v>
      </c>
      <c r="J1284" s="30" t="s">
        <v>64</v>
      </c>
      <c r="K1284" s="30" t="s">
        <v>49</v>
      </c>
      <c r="L1284" s="30" t="s">
        <v>1054</v>
      </c>
      <c r="M1284" s="30">
        <v>0.37</v>
      </c>
      <c r="N1284" s="30" t="s">
        <v>8</v>
      </c>
      <c r="O1284" s="30" t="s">
        <v>87</v>
      </c>
      <c r="P1284" s="30" t="s">
        <v>293</v>
      </c>
      <c r="Q1284" s="30" t="s">
        <v>2289</v>
      </c>
      <c r="R1284" s="30">
        <v>44117</v>
      </c>
      <c r="S1284" s="32">
        <v>42122</v>
      </c>
      <c r="T1284" s="32">
        <v>42123</v>
      </c>
      <c r="U1284" s="53">
        <v>-29.07</v>
      </c>
      <c r="V1284" s="30">
        <v>3</v>
      </c>
      <c r="W1284" s="30">
        <v>21.46</v>
      </c>
      <c r="X1284" s="30">
        <v>90121</v>
      </c>
      <c r="Y1284" s="30" t="s">
        <v>3218</v>
      </c>
      <c r="Z1284" s="30">
        <v>363.92881137150647</v>
      </c>
    </row>
    <row r="1285" spans="1:26" x14ac:dyDescent="0.2">
      <c r="A1285" s="30">
        <v>3011</v>
      </c>
      <c r="B1285" s="30" t="s">
        <v>2290</v>
      </c>
      <c r="C1285" s="30" t="s">
        <v>1</v>
      </c>
      <c r="D1285" s="30">
        <v>0.03</v>
      </c>
      <c r="E1285" s="30">
        <v>300.64999999999998</v>
      </c>
      <c r="F1285" s="30">
        <v>24.49</v>
      </c>
      <c r="G1285" s="30" t="s">
        <v>14</v>
      </c>
      <c r="H1285" s="30" t="s">
        <v>70</v>
      </c>
      <c r="I1285" s="30" t="s">
        <v>24</v>
      </c>
      <c r="J1285" s="30" t="s">
        <v>71</v>
      </c>
      <c r="K1285" s="30" t="s">
        <v>40</v>
      </c>
      <c r="L1285" s="30" t="s">
        <v>2291</v>
      </c>
      <c r="M1285" s="30">
        <v>0.52</v>
      </c>
      <c r="N1285" s="30" t="s">
        <v>8</v>
      </c>
      <c r="O1285" s="30" t="s">
        <v>87</v>
      </c>
      <c r="P1285" s="30" t="s">
        <v>379</v>
      </c>
      <c r="Q1285" s="30" t="s">
        <v>764</v>
      </c>
      <c r="R1285" s="30">
        <v>2113</v>
      </c>
      <c r="S1285" s="32">
        <v>42122</v>
      </c>
      <c r="T1285" s="32">
        <v>42124</v>
      </c>
      <c r="U1285" s="53">
        <v>1282.4960000000001</v>
      </c>
      <c r="V1285" s="30">
        <v>32</v>
      </c>
      <c r="W1285" s="30">
        <v>9705.4599999999991</v>
      </c>
      <c r="X1285" s="30">
        <v>7623</v>
      </c>
      <c r="Y1285" s="30" t="s">
        <v>3218</v>
      </c>
      <c r="Z1285" s="30">
        <v>3271.5575903109748</v>
      </c>
    </row>
    <row r="1286" spans="1:26" x14ac:dyDescent="0.2">
      <c r="A1286" s="30">
        <v>3011</v>
      </c>
      <c r="B1286" s="30" t="s">
        <v>2290</v>
      </c>
      <c r="C1286" s="30" t="s">
        <v>1</v>
      </c>
      <c r="D1286" s="30">
        <v>0.06</v>
      </c>
      <c r="E1286" s="30">
        <v>49.99</v>
      </c>
      <c r="F1286" s="30">
        <v>19.989999999999998</v>
      </c>
      <c r="G1286" s="30" t="s">
        <v>14</v>
      </c>
      <c r="H1286" s="30" t="s">
        <v>70</v>
      </c>
      <c r="I1286" s="30" t="s">
        <v>16</v>
      </c>
      <c r="J1286" s="30" t="s">
        <v>17</v>
      </c>
      <c r="K1286" s="30" t="s">
        <v>49</v>
      </c>
      <c r="L1286" s="30" t="s">
        <v>865</v>
      </c>
      <c r="M1286" s="30">
        <v>0.45</v>
      </c>
      <c r="N1286" s="30" t="s">
        <v>8</v>
      </c>
      <c r="O1286" s="30" t="s">
        <v>87</v>
      </c>
      <c r="P1286" s="30" t="s">
        <v>379</v>
      </c>
      <c r="Q1286" s="30" t="s">
        <v>764</v>
      </c>
      <c r="R1286" s="30">
        <v>2113</v>
      </c>
      <c r="S1286" s="32">
        <v>42122</v>
      </c>
      <c r="T1286" s="32">
        <v>42124</v>
      </c>
      <c r="U1286" s="53">
        <v>17.2</v>
      </c>
      <c r="V1286" s="30">
        <v>67</v>
      </c>
      <c r="W1286" s="30">
        <v>3247.54</v>
      </c>
      <c r="X1286" s="30">
        <v>7623</v>
      </c>
      <c r="Y1286" s="30" t="s">
        <v>3218</v>
      </c>
      <c r="Z1286" s="30">
        <v>988.11505367167388</v>
      </c>
    </row>
    <row r="1287" spans="1:26" x14ac:dyDescent="0.2">
      <c r="A1287" s="30">
        <v>3011</v>
      </c>
      <c r="B1287" s="30" t="s">
        <v>2290</v>
      </c>
      <c r="C1287" s="30" t="s">
        <v>1</v>
      </c>
      <c r="D1287" s="30">
        <v>0.1</v>
      </c>
      <c r="E1287" s="30">
        <v>104.85</v>
      </c>
      <c r="F1287" s="30">
        <v>4.6500000000000004</v>
      </c>
      <c r="G1287" s="30" t="s">
        <v>14</v>
      </c>
      <c r="H1287" s="30" t="s">
        <v>70</v>
      </c>
      <c r="I1287" s="30" t="s">
        <v>24</v>
      </c>
      <c r="J1287" s="30" t="s">
        <v>64</v>
      </c>
      <c r="K1287" s="30" t="s">
        <v>49</v>
      </c>
      <c r="L1287" s="30" t="s">
        <v>2292</v>
      </c>
      <c r="M1287" s="30">
        <v>0.37</v>
      </c>
      <c r="N1287" s="30" t="s">
        <v>8</v>
      </c>
      <c r="O1287" s="30" t="s">
        <v>87</v>
      </c>
      <c r="P1287" s="30" t="s">
        <v>379</v>
      </c>
      <c r="Q1287" s="30" t="s">
        <v>764</v>
      </c>
      <c r="R1287" s="30">
        <v>2113</v>
      </c>
      <c r="S1287" s="32">
        <v>42122</v>
      </c>
      <c r="T1287" s="32">
        <v>42123</v>
      </c>
      <c r="U1287" s="53">
        <v>1184.1199999999999</v>
      </c>
      <c r="V1287" s="30">
        <v>58</v>
      </c>
      <c r="W1287" s="30">
        <v>5582.63</v>
      </c>
      <c r="X1287" s="30">
        <v>7623</v>
      </c>
      <c r="Y1287" s="30" t="s">
        <v>3218</v>
      </c>
      <c r="Z1287" s="30">
        <v>1838.0413440121915</v>
      </c>
    </row>
    <row r="1288" spans="1:26" x14ac:dyDescent="0.2">
      <c r="A1288" s="30">
        <v>3012</v>
      </c>
      <c r="B1288" s="30" t="s">
        <v>2293</v>
      </c>
      <c r="C1288" s="30" t="s">
        <v>1</v>
      </c>
      <c r="D1288" s="30">
        <v>0.03</v>
      </c>
      <c r="E1288" s="30">
        <v>300.64999999999998</v>
      </c>
      <c r="F1288" s="30">
        <v>24.49</v>
      </c>
      <c r="G1288" s="30" t="s">
        <v>14</v>
      </c>
      <c r="H1288" s="30" t="s">
        <v>70</v>
      </c>
      <c r="I1288" s="30" t="s">
        <v>24</v>
      </c>
      <c r="J1288" s="30" t="s">
        <v>71</v>
      </c>
      <c r="K1288" s="30" t="s">
        <v>40</v>
      </c>
      <c r="L1288" s="30" t="s">
        <v>2291</v>
      </c>
      <c r="M1288" s="30">
        <v>0.52</v>
      </c>
      <c r="N1288" s="30" t="s">
        <v>8</v>
      </c>
      <c r="O1288" s="30" t="s">
        <v>87</v>
      </c>
      <c r="P1288" s="30" t="s">
        <v>88</v>
      </c>
      <c r="Q1288" s="30" t="s">
        <v>2294</v>
      </c>
      <c r="R1288" s="30">
        <v>14609</v>
      </c>
      <c r="S1288" s="32">
        <v>42122</v>
      </c>
      <c r="T1288" s="32">
        <v>42124</v>
      </c>
      <c r="U1288" s="53">
        <v>1474.8704</v>
      </c>
      <c r="V1288" s="30">
        <v>8</v>
      </c>
      <c r="W1288" s="30">
        <v>2426.36</v>
      </c>
      <c r="X1288" s="30">
        <v>86346</v>
      </c>
      <c r="Y1288" s="30" t="s">
        <v>3218</v>
      </c>
      <c r="Z1288" s="30">
        <v>3468.5539242388486</v>
      </c>
    </row>
    <row r="1289" spans="1:26" x14ac:dyDescent="0.2">
      <c r="A1289" s="30">
        <v>3012</v>
      </c>
      <c r="B1289" s="30" t="s">
        <v>2293</v>
      </c>
      <c r="C1289" s="30" t="s">
        <v>1</v>
      </c>
      <c r="D1289" s="30">
        <v>0.06</v>
      </c>
      <c r="E1289" s="30">
        <v>49.99</v>
      </c>
      <c r="F1289" s="30">
        <v>19.989999999999998</v>
      </c>
      <c r="G1289" s="30" t="s">
        <v>14</v>
      </c>
      <c r="H1289" s="30" t="s">
        <v>70</v>
      </c>
      <c r="I1289" s="30" t="s">
        <v>16</v>
      </c>
      <c r="J1289" s="30" t="s">
        <v>17</v>
      </c>
      <c r="K1289" s="30" t="s">
        <v>49</v>
      </c>
      <c r="L1289" s="30" t="s">
        <v>865</v>
      </c>
      <c r="M1289" s="30">
        <v>0.45</v>
      </c>
      <c r="N1289" s="30" t="s">
        <v>8</v>
      </c>
      <c r="O1289" s="30" t="s">
        <v>87</v>
      </c>
      <c r="P1289" s="30" t="s">
        <v>88</v>
      </c>
      <c r="Q1289" s="30" t="s">
        <v>2294</v>
      </c>
      <c r="R1289" s="30">
        <v>14609</v>
      </c>
      <c r="S1289" s="32">
        <v>42122</v>
      </c>
      <c r="T1289" s="32">
        <v>42124</v>
      </c>
      <c r="U1289" s="53">
        <v>19.78</v>
      </c>
      <c r="V1289" s="30">
        <v>17</v>
      </c>
      <c r="W1289" s="30">
        <v>824</v>
      </c>
      <c r="X1289" s="30">
        <v>86346</v>
      </c>
      <c r="Y1289" s="30" t="s">
        <v>3218</v>
      </c>
      <c r="Z1289" s="30">
        <v>990.75704003542035</v>
      </c>
    </row>
    <row r="1290" spans="1:26" x14ac:dyDescent="0.2">
      <c r="A1290" s="30">
        <v>3012</v>
      </c>
      <c r="B1290" s="30" t="s">
        <v>2293</v>
      </c>
      <c r="C1290" s="30" t="s">
        <v>1</v>
      </c>
      <c r="D1290" s="30">
        <v>0.1</v>
      </c>
      <c r="E1290" s="30">
        <v>104.85</v>
      </c>
      <c r="F1290" s="30">
        <v>4.6500000000000004</v>
      </c>
      <c r="G1290" s="30" t="s">
        <v>14</v>
      </c>
      <c r="H1290" s="30" t="s">
        <v>70</v>
      </c>
      <c r="I1290" s="30" t="s">
        <v>24</v>
      </c>
      <c r="J1290" s="30" t="s">
        <v>64</v>
      </c>
      <c r="K1290" s="30" t="s">
        <v>49</v>
      </c>
      <c r="L1290" s="30" t="s">
        <v>2292</v>
      </c>
      <c r="M1290" s="30">
        <v>0.37</v>
      </c>
      <c r="N1290" s="30" t="s">
        <v>8</v>
      </c>
      <c r="O1290" s="30" t="s">
        <v>87</v>
      </c>
      <c r="P1290" s="30" t="s">
        <v>88</v>
      </c>
      <c r="Q1290" s="30" t="s">
        <v>2294</v>
      </c>
      <c r="R1290" s="30">
        <v>14609</v>
      </c>
      <c r="S1290" s="32">
        <v>42122</v>
      </c>
      <c r="T1290" s="32">
        <v>42123</v>
      </c>
      <c r="U1290" s="53">
        <v>929.79570000000001</v>
      </c>
      <c r="V1290" s="30">
        <v>14</v>
      </c>
      <c r="W1290" s="30">
        <v>1347.53</v>
      </c>
      <c r="X1290" s="30">
        <v>86346</v>
      </c>
      <c r="Y1290" s="30" t="s">
        <v>3218</v>
      </c>
      <c r="Z1290" s="30">
        <v>1577.6067189853025</v>
      </c>
    </row>
    <row r="1291" spans="1:26" x14ac:dyDescent="0.2">
      <c r="A1291" s="30">
        <v>2254</v>
      </c>
      <c r="B1291" s="30" t="s">
        <v>801</v>
      </c>
      <c r="C1291" s="30" t="s">
        <v>13</v>
      </c>
      <c r="D1291" s="30">
        <v>0.1</v>
      </c>
      <c r="E1291" s="30">
        <v>48.91</v>
      </c>
      <c r="F1291" s="30">
        <v>5.97</v>
      </c>
      <c r="G1291" s="30" t="s">
        <v>14</v>
      </c>
      <c r="H1291" s="30" t="s">
        <v>70</v>
      </c>
      <c r="I1291" s="30" t="s">
        <v>24</v>
      </c>
      <c r="J1291" s="30" t="s">
        <v>64</v>
      </c>
      <c r="K1291" s="30" t="s">
        <v>49</v>
      </c>
      <c r="L1291" s="30" t="s">
        <v>2295</v>
      </c>
      <c r="M1291" s="30">
        <v>0.38</v>
      </c>
      <c r="N1291" s="30" t="s">
        <v>8</v>
      </c>
      <c r="O1291" s="30" t="s">
        <v>9</v>
      </c>
      <c r="P1291" s="30" t="s">
        <v>364</v>
      </c>
      <c r="Q1291" s="30" t="s">
        <v>803</v>
      </c>
      <c r="R1291" s="30">
        <v>42003</v>
      </c>
      <c r="S1291" s="32">
        <v>42122</v>
      </c>
      <c r="T1291" s="32">
        <v>42124</v>
      </c>
      <c r="U1291" s="53">
        <v>156.74340000000001</v>
      </c>
      <c r="V1291" s="30">
        <v>14</v>
      </c>
      <c r="W1291" s="30">
        <v>618.96</v>
      </c>
      <c r="X1291" s="30">
        <v>89279</v>
      </c>
      <c r="Y1291" s="30" t="s">
        <v>3215</v>
      </c>
      <c r="Z1291" s="30">
        <v>363.00752616886814</v>
      </c>
    </row>
    <row r="1292" spans="1:26" x14ac:dyDescent="0.2">
      <c r="A1292" s="30">
        <v>2254</v>
      </c>
      <c r="B1292" s="30" t="s">
        <v>801</v>
      </c>
      <c r="C1292" s="30" t="s">
        <v>13</v>
      </c>
      <c r="D1292" s="30">
        <v>0.08</v>
      </c>
      <c r="E1292" s="30">
        <v>5.98</v>
      </c>
      <c r="F1292" s="30">
        <v>5.46</v>
      </c>
      <c r="G1292" s="30" t="s">
        <v>14</v>
      </c>
      <c r="H1292" s="30" t="s">
        <v>70</v>
      </c>
      <c r="I1292" s="30" t="s">
        <v>24</v>
      </c>
      <c r="J1292" s="30" t="s">
        <v>64</v>
      </c>
      <c r="K1292" s="30" t="s">
        <v>49</v>
      </c>
      <c r="L1292" s="30" t="s">
        <v>1132</v>
      </c>
      <c r="M1292" s="30">
        <v>0.36</v>
      </c>
      <c r="N1292" s="30" t="s">
        <v>8</v>
      </c>
      <c r="O1292" s="30" t="s">
        <v>9</v>
      </c>
      <c r="P1292" s="30" t="s">
        <v>364</v>
      </c>
      <c r="Q1292" s="30" t="s">
        <v>803</v>
      </c>
      <c r="R1292" s="30">
        <v>42003</v>
      </c>
      <c r="S1292" s="32">
        <v>42122</v>
      </c>
      <c r="T1292" s="32">
        <v>42122</v>
      </c>
      <c r="U1292" s="53">
        <v>110.11799999999999</v>
      </c>
      <c r="V1292" s="30">
        <v>13</v>
      </c>
      <c r="W1292" s="30">
        <v>77.540000000000006</v>
      </c>
      <c r="X1292" s="30">
        <v>89279</v>
      </c>
      <c r="Y1292" s="30" t="s">
        <v>3215</v>
      </c>
      <c r="Z1292" s="30">
        <v>163.25172367034699</v>
      </c>
    </row>
    <row r="1293" spans="1:26" x14ac:dyDescent="0.2">
      <c r="A1293" s="30">
        <v>2912</v>
      </c>
      <c r="B1293" s="30" t="s">
        <v>2296</v>
      </c>
      <c r="C1293" s="30" t="s">
        <v>13</v>
      </c>
      <c r="D1293" s="30">
        <v>0.04</v>
      </c>
      <c r="E1293" s="30">
        <v>4.13</v>
      </c>
      <c r="F1293" s="30">
        <v>0.99</v>
      </c>
      <c r="G1293" s="30" t="s">
        <v>63</v>
      </c>
      <c r="H1293" s="30" t="s">
        <v>47</v>
      </c>
      <c r="I1293" s="30" t="s">
        <v>24</v>
      </c>
      <c r="J1293" s="30" t="s">
        <v>128</v>
      </c>
      <c r="K1293" s="30" t="s">
        <v>49</v>
      </c>
      <c r="L1293" s="30" t="s">
        <v>302</v>
      </c>
      <c r="M1293" s="30">
        <v>0.39</v>
      </c>
      <c r="N1293" s="30" t="s">
        <v>8</v>
      </c>
      <c r="O1293" s="30" t="s">
        <v>28</v>
      </c>
      <c r="P1293" s="30" t="s">
        <v>541</v>
      </c>
      <c r="Q1293" s="30" t="s">
        <v>2297</v>
      </c>
      <c r="R1293" s="30">
        <v>58201</v>
      </c>
      <c r="S1293" s="32">
        <v>42122</v>
      </c>
      <c r="T1293" s="32">
        <v>42124</v>
      </c>
      <c r="U1293" s="53">
        <v>22.307700000000001</v>
      </c>
      <c r="V1293" s="30">
        <v>7</v>
      </c>
      <c r="W1293" s="30">
        <v>32.33</v>
      </c>
      <c r="X1293" s="30">
        <v>87396</v>
      </c>
      <c r="Y1293" s="30" t="s">
        <v>3216</v>
      </c>
      <c r="Z1293" s="30">
        <v>-56.420226104771203</v>
      </c>
    </row>
    <row r="1294" spans="1:26" x14ac:dyDescent="0.2">
      <c r="A1294" s="30">
        <v>2912</v>
      </c>
      <c r="B1294" s="30" t="s">
        <v>2296</v>
      </c>
      <c r="C1294" s="30" t="s">
        <v>13</v>
      </c>
      <c r="D1294" s="30">
        <v>0.06</v>
      </c>
      <c r="E1294" s="30">
        <v>55.48</v>
      </c>
      <c r="F1294" s="30">
        <v>14.3</v>
      </c>
      <c r="G1294" s="30" t="s">
        <v>14</v>
      </c>
      <c r="H1294" s="30" t="s">
        <v>47</v>
      </c>
      <c r="I1294" s="30" t="s">
        <v>24</v>
      </c>
      <c r="J1294" s="30" t="s">
        <v>64</v>
      </c>
      <c r="K1294" s="30" t="s">
        <v>49</v>
      </c>
      <c r="L1294" s="30" t="s">
        <v>823</v>
      </c>
      <c r="M1294" s="30">
        <v>0.37</v>
      </c>
      <c r="N1294" s="30" t="s">
        <v>8</v>
      </c>
      <c r="O1294" s="30" t="s">
        <v>28</v>
      </c>
      <c r="P1294" s="30" t="s">
        <v>541</v>
      </c>
      <c r="Q1294" s="30" t="s">
        <v>2297</v>
      </c>
      <c r="R1294" s="30">
        <v>58201</v>
      </c>
      <c r="S1294" s="32">
        <v>42122</v>
      </c>
      <c r="T1294" s="32">
        <v>42124</v>
      </c>
      <c r="U1294" s="53">
        <v>443.02140000000003</v>
      </c>
      <c r="V1294" s="30">
        <v>12</v>
      </c>
      <c r="W1294" s="30">
        <v>642.05999999999995</v>
      </c>
      <c r="X1294" s="30">
        <v>87396</v>
      </c>
      <c r="Y1294" s="30" t="s">
        <v>3216</v>
      </c>
      <c r="Z1294" s="30">
        <v>955.54510483861338</v>
      </c>
    </row>
    <row r="1295" spans="1:26" x14ac:dyDescent="0.2">
      <c r="A1295" s="30">
        <v>3359</v>
      </c>
      <c r="B1295" s="30" t="s">
        <v>2298</v>
      </c>
      <c r="C1295" s="30" t="s">
        <v>13</v>
      </c>
      <c r="D1295" s="30">
        <v>0.09</v>
      </c>
      <c r="E1295" s="30">
        <v>28.53</v>
      </c>
      <c r="F1295" s="30">
        <v>1.49</v>
      </c>
      <c r="G1295" s="30" t="s">
        <v>14</v>
      </c>
      <c r="H1295" s="30" t="s">
        <v>47</v>
      </c>
      <c r="I1295" s="30" t="s">
        <v>24</v>
      </c>
      <c r="J1295" s="30" t="s">
        <v>48</v>
      </c>
      <c r="K1295" s="30" t="s">
        <v>49</v>
      </c>
      <c r="L1295" s="30" t="s">
        <v>1808</v>
      </c>
      <c r="M1295" s="30">
        <v>0.38</v>
      </c>
      <c r="N1295" s="30" t="s">
        <v>8</v>
      </c>
      <c r="O1295" s="30" t="s">
        <v>28</v>
      </c>
      <c r="P1295" s="30" t="s">
        <v>333</v>
      </c>
      <c r="Q1295" s="30" t="s">
        <v>2299</v>
      </c>
      <c r="R1295" s="30">
        <v>53213</v>
      </c>
      <c r="S1295" s="32">
        <v>42122</v>
      </c>
      <c r="T1295" s="32">
        <v>42124</v>
      </c>
      <c r="U1295" s="53">
        <v>107.45462000000001</v>
      </c>
      <c r="V1295" s="30">
        <v>6</v>
      </c>
      <c r="W1295" s="30">
        <v>157.33000000000001</v>
      </c>
      <c r="X1295" s="30">
        <v>91437</v>
      </c>
      <c r="Y1295" s="30" t="s">
        <v>3216</v>
      </c>
      <c r="Z1295" s="30">
        <v>161.90366907983966</v>
      </c>
    </row>
    <row r="1296" spans="1:26" x14ac:dyDescent="0.2">
      <c r="A1296" s="30">
        <v>234</v>
      </c>
      <c r="B1296" s="30" t="s">
        <v>961</v>
      </c>
      <c r="C1296" s="30" t="s">
        <v>23</v>
      </c>
      <c r="D1296" s="30">
        <v>0.06</v>
      </c>
      <c r="E1296" s="30">
        <v>3.34</v>
      </c>
      <c r="F1296" s="30">
        <v>7.49</v>
      </c>
      <c r="G1296" s="30" t="s">
        <v>63</v>
      </c>
      <c r="H1296" s="30" t="s">
        <v>3</v>
      </c>
      <c r="I1296" s="30" t="s">
        <v>24</v>
      </c>
      <c r="J1296" s="30" t="s">
        <v>25</v>
      </c>
      <c r="K1296" s="30" t="s">
        <v>26</v>
      </c>
      <c r="L1296" s="30" t="s">
        <v>2300</v>
      </c>
      <c r="M1296" s="30">
        <v>0.54</v>
      </c>
      <c r="N1296" s="30" t="s">
        <v>8</v>
      </c>
      <c r="O1296" s="30" t="s">
        <v>28</v>
      </c>
      <c r="P1296" s="30" t="s">
        <v>189</v>
      </c>
      <c r="Q1296" s="30" t="s">
        <v>713</v>
      </c>
      <c r="R1296" s="30">
        <v>50208</v>
      </c>
      <c r="S1296" s="32">
        <v>42122</v>
      </c>
      <c r="T1296" s="32">
        <v>42124</v>
      </c>
      <c r="U1296" s="53">
        <v>-175.86</v>
      </c>
      <c r="V1296" s="30">
        <v>8</v>
      </c>
      <c r="W1296" s="30">
        <v>27.45</v>
      </c>
      <c r="X1296" s="30">
        <v>90239</v>
      </c>
      <c r="Y1296" s="30" t="s">
        <v>3216</v>
      </c>
      <c r="Z1296" s="30">
        <v>72.07336002629431</v>
      </c>
    </row>
    <row r="1297" spans="1:26" x14ac:dyDescent="0.2">
      <c r="A1297" s="30">
        <v>1217</v>
      </c>
      <c r="B1297" s="30" t="s">
        <v>2301</v>
      </c>
      <c r="C1297" s="30" t="s">
        <v>92</v>
      </c>
      <c r="D1297" s="30">
        <v>0.09</v>
      </c>
      <c r="E1297" s="30">
        <v>130.97999999999999</v>
      </c>
      <c r="F1297" s="30">
        <v>30</v>
      </c>
      <c r="G1297" s="30" t="s">
        <v>2</v>
      </c>
      <c r="H1297" s="30" t="s">
        <v>3</v>
      </c>
      <c r="I1297" s="30" t="s">
        <v>4</v>
      </c>
      <c r="J1297" s="30" t="s">
        <v>85</v>
      </c>
      <c r="K1297" s="30" t="s">
        <v>33</v>
      </c>
      <c r="L1297" s="30" t="s">
        <v>2175</v>
      </c>
      <c r="M1297" s="30">
        <v>0.78</v>
      </c>
      <c r="N1297" s="30" t="s">
        <v>8</v>
      </c>
      <c r="O1297" s="30" t="s">
        <v>87</v>
      </c>
      <c r="P1297" s="30" t="s">
        <v>379</v>
      </c>
      <c r="Q1297" s="30" t="s">
        <v>764</v>
      </c>
      <c r="R1297" s="30">
        <v>2112</v>
      </c>
      <c r="S1297" s="32">
        <v>42122</v>
      </c>
      <c r="T1297" s="32">
        <v>42125</v>
      </c>
      <c r="U1297" s="53">
        <v>-421.76</v>
      </c>
      <c r="V1297" s="30">
        <v>41</v>
      </c>
      <c r="W1297" s="30">
        <v>5258.94</v>
      </c>
      <c r="X1297" s="30">
        <v>54595</v>
      </c>
      <c r="Y1297" s="30" t="s">
        <v>3218</v>
      </c>
      <c r="Z1297" s="30">
        <v>1233.6476536662676</v>
      </c>
    </row>
    <row r="1298" spans="1:26" x14ac:dyDescent="0.2">
      <c r="A1298" s="30">
        <v>1226</v>
      </c>
      <c r="B1298" s="30" t="s">
        <v>2302</v>
      </c>
      <c r="C1298" s="30" t="s">
        <v>92</v>
      </c>
      <c r="D1298" s="30">
        <v>0.02</v>
      </c>
      <c r="E1298" s="30">
        <v>8.34</v>
      </c>
      <c r="F1298" s="30">
        <v>2.64</v>
      </c>
      <c r="G1298" s="30" t="s">
        <v>14</v>
      </c>
      <c r="H1298" s="30" t="s">
        <v>3</v>
      </c>
      <c r="I1298" s="30" t="s">
        <v>24</v>
      </c>
      <c r="J1298" s="30" t="s">
        <v>544</v>
      </c>
      <c r="K1298" s="30" t="s">
        <v>18</v>
      </c>
      <c r="L1298" s="30" t="s">
        <v>859</v>
      </c>
      <c r="M1298" s="30">
        <v>0.59</v>
      </c>
      <c r="N1298" s="30" t="s">
        <v>8</v>
      </c>
      <c r="O1298" s="30" t="s">
        <v>87</v>
      </c>
      <c r="P1298" s="30" t="s">
        <v>560</v>
      </c>
      <c r="Q1298" s="30" t="s">
        <v>2303</v>
      </c>
      <c r="R1298" s="30">
        <v>2861</v>
      </c>
      <c r="S1298" s="32">
        <v>42122</v>
      </c>
      <c r="T1298" s="32">
        <v>42124</v>
      </c>
      <c r="U1298" s="53">
        <v>6.79</v>
      </c>
      <c r="V1298" s="30">
        <v>8</v>
      </c>
      <c r="W1298" s="30">
        <v>66.739999999999995</v>
      </c>
      <c r="X1298" s="30">
        <v>90800</v>
      </c>
      <c r="Y1298" s="30" t="s">
        <v>3218</v>
      </c>
      <c r="Z1298" s="30">
        <v>223.9301420446059</v>
      </c>
    </row>
    <row r="1299" spans="1:26" x14ac:dyDescent="0.2">
      <c r="A1299" s="30">
        <v>1227</v>
      </c>
      <c r="B1299" s="30" t="s">
        <v>2304</v>
      </c>
      <c r="C1299" s="30" t="s">
        <v>92</v>
      </c>
      <c r="D1299" s="30">
        <v>0.09</v>
      </c>
      <c r="E1299" s="30">
        <v>130.97999999999999</v>
      </c>
      <c r="F1299" s="30">
        <v>30</v>
      </c>
      <c r="G1299" s="30" t="s">
        <v>2</v>
      </c>
      <c r="H1299" s="30" t="s">
        <v>3</v>
      </c>
      <c r="I1299" s="30" t="s">
        <v>4</v>
      </c>
      <c r="J1299" s="30" t="s">
        <v>85</v>
      </c>
      <c r="K1299" s="30" t="s">
        <v>33</v>
      </c>
      <c r="L1299" s="30" t="s">
        <v>2175</v>
      </c>
      <c r="M1299" s="30">
        <v>0.78</v>
      </c>
      <c r="N1299" s="30" t="s">
        <v>8</v>
      </c>
      <c r="O1299" s="30" t="s">
        <v>87</v>
      </c>
      <c r="P1299" s="30" t="s">
        <v>609</v>
      </c>
      <c r="Q1299" s="30" t="s">
        <v>610</v>
      </c>
      <c r="R1299" s="30">
        <v>5403</v>
      </c>
      <c r="S1299" s="32">
        <v>42122</v>
      </c>
      <c r="T1299" s="32">
        <v>42125</v>
      </c>
      <c r="U1299" s="53">
        <v>-421.76</v>
      </c>
      <c r="V1299" s="30">
        <v>10</v>
      </c>
      <c r="W1299" s="30">
        <v>1282.67</v>
      </c>
      <c r="X1299" s="30">
        <v>90800</v>
      </c>
      <c r="Y1299" s="30" t="s">
        <v>3218</v>
      </c>
      <c r="Z1299" s="30">
        <v>1233.6476536662676</v>
      </c>
    </row>
    <row r="1300" spans="1:26" x14ac:dyDescent="0.2">
      <c r="A1300" s="30">
        <v>2353</v>
      </c>
      <c r="B1300" s="30" t="s">
        <v>2305</v>
      </c>
      <c r="C1300" s="30" t="s">
        <v>1</v>
      </c>
      <c r="D1300" s="30">
        <v>0.04</v>
      </c>
      <c r="E1300" s="30">
        <v>5.98</v>
      </c>
      <c r="F1300" s="30">
        <v>0.96</v>
      </c>
      <c r="G1300" s="30" t="s">
        <v>14</v>
      </c>
      <c r="H1300" s="30" t="s">
        <v>70</v>
      </c>
      <c r="I1300" s="30" t="s">
        <v>24</v>
      </c>
      <c r="J1300" s="30" t="s">
        <v>25</v>
      </c>
      <c r="K1300" s="30" t="s">
        <v>26</v>
      </c>
      <c r="L1300" s="30" t="s">
        <v>1243</v>
      </c>
      <c r="M1300" s="30">
        <v>0.6</v>
      </c>
      <c r="N1300" s="30" t="s">
        <v>8</v>
      </c>
      <c r="O1300" s="30" t="s">
        <v>87</v>
      </c>
      <c r="P1300" s="30" t="s">
        <v>394</v>
      </c>
      <c r="Q1300" s="30" t="s">
        <v>2306</v>
      </c>
      <c r="R1300" s="30">
        <v>21040</v>
      </c>
      <c r="S1300" s="32">
        <v>42123</v>
      </c>
      <c r="T1300" s="32">
        <v>42124</v>
      </c>
      <c r="U1300" s="53">
        <v>52.697600000000001</v>
      </c>
      <c r="V1300" s="30">
        <v>22</v>
      </c>
      <c r="W1300" s="30">
        <v>131.79</v>
      </c>
      <c r="X1300" s="30">
        <v>86164</v>
      </c>
      <c r="Y1300" s="30" t="s">
        <v>3218</v>
      </c>
      <c r="Z1300" s="30">
        <v>498.49207194626479</v>
      </c>
    </row>
    <row r="1301" spans="1:26" x14ac:dyDescent="0.2">
      <c r="A1301" s="30">
        <v>2353</v>
      </c>
      <c r="B1301" s="30" t="s">
        <v>2305</v>
      </c>
      <c r="C1301" s="30" t="s">
        <v>1</v>
      </c>
      <c r="D1301" s="30">
        <v>0.01</v>
      </c>
      <c r="E1301" s="30">
        <v>20.99</v>
      </c>
      <c r="F1301" s="30">
        <v>0.99</v>
      </c>
      <c r="G1301" s="30" t="s">
        <v>14</v>
      </c>
      <c r="H1301" s="30" t="s">
        <v>70</v>
      </c>
      <c r="I1301" s="30" t="s">
        <v>16</v>
      </c>
      <c r="J1301" s="30" t="s">
        <v>111</v>
      </c>
      <c r="K1301" s="30" t="s">
        <v>26</v>
      </c>
      <c r="L1301" s="30" t="s">
        <v>2307</v>
      </c>
      <c r="M1301" s="30">
        <v>0.56999999999999995</v>
      </c>
      <c r="N1301" s="30" t="s">
        <v>8</v>
      </c>
      <c r="O1301" s="30" t="s">
        <v>87</v>
      </c>
      <c r="P1301" s="30" t="s">
        <v>394</v>
      </c>
      <c r="Q1301" s="30" t="s">
        <v>2306</v>
      </c>
      <c r="R1301" s="30">
        <v>21040</v>
      </c>
      <c r="S1301" s="32">
        <v>42123</v>
      </c>
      <c r="T1301" s="32">
        <v>42124</v>
      </c>
      <c r="U1301" s="53">
        <v>-78.194159999999997</v>
      </c>
      <c r="V1301" s="30">
        <v>2</v>
      </c>
      <c r="W1301" s="30">
        <v>35.33</v>
      </c>
      <c r="X1301" s="30">
        <v>86164</v>
      </c>
      <c r="Y1301" s="30" t="s">
        <v>3218</v>
      </c>
      <c r="Z1301" s="30">
        <v>407.20334025628767</v>
      </c>
    </row>
    <row r="1302" spans="1:26" x14ac:dyDescent="0.2">
      <c r="A1302" s="30">
        <v>782</v>
      </c>
      <c r="B1302" s="30" t="s">
        <v>2308</v>
      </c>
      <c r="C1302" s="30" t="s">
        <v>13</v>
      </c>
      <c r="D1302" s="30">
        <v>0.04</v>
      </c>
      <c r="E1302" s="30">
        <v>34.76</v>
      </c>
      <c r="F1302" s="30">
        <v>5.49</v>
      </c>
      <c r="G1302" s="30" t="s">
        <v>14</v>
      </c>
      <c r="H1302" s="30" t="s">
        <v>3</v>
      </c>
      <c r="I1302" s="30" t="s">
        <v>24</v>
      </c>
      <c r="J1302" s="30" t="s">
        <v>54</v>
      </c>
      <c r="K1302" s="30" t="s">
        <v>49</v>
      </c>
      <c r="L1302" s="30" t="s">
        <v>2309</v>
      </c>
      <c r="M1302" s="30">
        <v>0.6</v>
      </c>
      <c r="N1302" s="30" t="s">
        <v>8</v>
      </c>
      <c r="O1302" s="30" t="s">
        <v>35</v>
      </c>
      <c r="P1302" s="30" t="s">
        <v>66</v>
      </c>
      <c r="Q1302" s="30" t="s">
        <v>2310</v>
      </c>
      <c r="R1302" s="30">
        <v>90604</v>
      </c>
      <c r="S1302" s="32">
        <v>42123</v>
      </c>
      <c r="T1302" s="32">
        <v>42124</v>
      </c>
      <c r="U1302" s="53">
        <v>192.51689999999999</v>
      </c>
      <c r="V1302" s="30">
        <v>8</v>
      </c>
      <c r="W1302" s="30">
        <v>279.01</v>
      </c>
      <c r="X1302" s="30">
        <v>90962</v>
      </c>
      <c r="Y1302" s="30" t="s">
        <v>3217</v>
      </c>
      <c r="Z1302" s="30">
        <v>555.51337845304272</v>
      </c>
    </row>
    <row r="1303" spans="1:26" x14ac:dyDescent="0.2">
      <c r="A1303" s="30">
        <v>803</v>
      </c>
      <c r="B1303" s="30" t="s">
        <v>2311</v>
      </c>
      <c r="C1303" s="30" t="s">
        <v>92</v>
      </c>
      <c r="D1303" s="30">
        <v>0.03</v>
      </c>
      <c r="E1303" s="30">
        <v>35.99</v>
      </c>
      <c r="F1303" s="30">
        <v>5</v>
      </c>
      <c r="G1303" s="30" t="s">
        <v>14</v>
      </c>
      <c r="H1303" s="30" t="s">
        <v>3</v>
      </c>
      <c r="I1303" s="30" t="s">
        <v>16</v>
      </c>
      <c r="J1303" s="30" t="s">
        <v>111</v>
      </c>
      <c r="K1303" s="30" t="s">
        <v>49</v>
      </c>
      <c r="L1303" s="30" t="s">
        <v>927</v>
      </c>
      <c r="M1303" s="30">
        <v>0.85</v>
      </c>
      <c r="N1303" s="30" t="s">
        <v>8</v>
      </c>
      <c r="O1303" s="30" t="s">
        <v>9</v>
      </c>
      <c r="P1303" s="30" t="s">
        <v>99</v>
      </c>
      <c r="Q1303" s="30" t="s">
        <v>2312</v>
      </c>
      <c r="R1303" s="30">
        <v>32168</v>
      </c>
      <c r="S1303" s="32">
        <v>42123</v>
      </c>
      <c r="T1303" s="32">
        <v>42124</v>
      </c>
      <c r="U1303" s="53">
        <v>-184.548</v>
      </c>
      <c r="V1303" s="30">
        <v>3</v>
      </c>
      <c r="W1303" s="30">
        <v>93.82</v>
      </c>
      <c r="X1303" s="30">
        <v>90048</v>
      </c>
      <c r="Y1303" s="30" t="s">
        <v>3215</v>
      </c>
      <c r="Z1303" s="30">
        <v>389.35568368717071</v>
      </c>
    </row>
    <row r="1304" spans="1:26" x14ac:dyDescent="0.2">
      <c r="A1304" s="30">
        <v>2115</v>
      </c>
      <c r="B1304" s="30" t="s">
        <v>2313</v>
      </c>
      <c r="C1304" s="30" t="s">
        <v>92</v>
      </c>
      <c r="D1304" s="30">
        <v>0.02</v>
      </c>
      <c r="E1304" s="30">
        <v>95.95</v>
      </c>
      <c r="F1304" s="30">
        <v>74.349999999999994</v>
      </c>
      <c r="G1304" s="30" t="s">
        <v>2</v>
      </c>
      <c r="H1304" s="30" t="s">
        <v>70</v>
      </c>
      <c r="I1304" s="30" t="s">
        <v>4</v>
      </c>
      <c r="J1304" s="30" t="s">
        <v>85</v>
      </c>
      <c r="K1304" s="30" t="s">
        <v>33</v>
      </c>
      <c r="L1304" s="30" t="s">
        <v>2314</v>
      </c>
      <c r="M1304" s="30">
        <v>0.56999999999999995</v>
      </c>
      <c r="N1304" s="30" t="s">
        <v>8</v>
      </c>
      <c r="O1304" s="30" t="s">
        <v>9</v>
      </c>
      <c r="P1304" s="30" t="s">
        <v>218</v>
      </c>
      <c r="Q1304" s="30" t="s">
        <v>1611</v>
      </c>
      <c r="R1304" s="30">
        <v>22124</v>
      </c>
      <c r="S1304" s="32">
        <v>42123</v>
      </c>
      <c r="T1304" s="32">
        <v>42125</v>
      </c>
      <c r="U1304" s="53">
        <v>636.52200000000005</v>
      </c>
      <c r="V1304" s="30">
        <v>14</v>
      </c>
      <c r="W1304" s="30">
        <v>1377.46</v>
      </c>
      <c r="X1304" s="30">
        <v>88406</v>
      </c>
      <c r="Y1304" s="30" t="s">
        <v>3215</v>
      </c>
      <c r="Z1304" s="30">
        <v>3314.1521644678237</v>
      </c>
    </row>
    <row r="1305" spans="1:26" x14ac:dyDescent="0.2">
      <c r="A1305" s="30">
        <v>3381</v>
      </c>
      <c r="B1305" s="30" t="s">
        <v>1787</v>
      </c>
      <c r="C1305" s="30" t="s">
        <v>92</v>
      </c>
      <c r="D1305" s="30">
        <v>0.02</v>
      </c>
      <c r="E1305" s="30">
        <v>28.53</v>
      </c>
      <c r="F1305" s="30">
        <v>1.49</v>
      </c>
      <c r="G1305" s="30" t="s">
        <v>14</v>
      </c>
      <c r="H1305" s="30" t="s">
        <v>47</v>
      </c>
      <c r="I1305" s="30" t="s">
        <v>24</v>
      </c>
      <c r="J1305" s="30" t="s">
        <v>48</v>
      </c>
      <c r="K1305" s="30" t="s">
        <v>49</v>
      </c>
      <c r="L1305" s="30" t="s">
        <v>1808</v>
      </c>
      <c r="M1305" s="30">
        <v>0.38</v>
      </c>
      <c r="N1305" s="30" t="s">
        <v>8</v>
      </c>
      <c r="O1305" s="30" t="s">
        <v>9</v>
      </c>
      <c r="P1305" s="30" t="s">
        <v>51</v>
      </c>
      <c r="Q1305" s="30" t="s">
        <v>1789</v>
      </c>
      <c r="R1305" s="30">
        <v>31204</v>
      </c>
      <c r="S1305" s="32">
        <v>42123</v>
      </c>
      <c r="T1305" s="32">
        <v>42123</v>
      </c>
      <c r="U1305" s="53">
        <v>1.992</v>
      </c>
      <c r="V1305" s="30">
        <v>18</v>
      </c>
      <c r="W1305" s="30">
        <v>513.33000000000004</v>
      </c>
      <c r="X1305" s="30">
        <v>88840</v>
      </c>
      <c r="Y1305" s="30" t="s">
        <v>3215</v>
      </c>
      <c r="Z1305" s="30">
        <v>115.41753681028499</v>
      </c>
    </row>
    <row r="1306" spans="1:26" x14ac:dyDescent="0.2">
      <c r="A1306" s="30">
        <v>3393</v>
      </c>
      <c r="B1306" s="30" t="s">
        <v>1147</v>
      </c>
      <c r="C1306" s="30" t="s">
        <v>92</v>
      </c>
      <c r="D1306" s="30">
        <v>0.08</v>
      </c>
      <c r="E1306" s="30">
        <v>125.99</v>
      </c>
      <c r="F1306" s="30">
        <v>7.69</v>
      </c>
      <c r="G1306" s="30" t="s">
        <v>14</v>
      </c>
      <c r="H1306" s="30" t="s">
        <v>15</v>
      </c>
      <c r="I1306" s="30" t="s">
        <v>16</v>
      </c>
      <c r="J1306" s="30" t="s">
        <v>111</v>
      </c>
      <c r="K1306" s="30" t="s">
        <v>49</v>
      </c>
      <c r="L1306" s="30" t="s">
        <v>621</v>
      </c>
      <c r="M1306" s="30">
        <v>0.59</v>
      </c>
      <c r="N1306" s="30" t="s">
        <v>8</v>
      </c>
      <c r="O1306" s="30" t="s">
        <v>35</v>
      </c>
      <c r="P1306" s="30" t="s">
        <v>42</v>
      </c>
      <c r="Q1306" s="30" t="s">
        <v>1148</v>
      </c>
      <c r="R1306" s="30">
        <v>99163</v>
      </c>
      <c r="S1306" s="32">
        <v>42123</v>
      </c>
      <c r="T1306" s="32">
        <v>42124</v>
      </c>
      <c r="U1306" s="53">
        <v>374.625</v>
      </c>
      <c r="V1306" s="30">
        <v>7</v>
      </c>
      <c r="W1306" s="30">
        <v>710.36</v>
      </c>
      <c r="X1306" s="30">
        <v>87908</v>
      </c>
      <c r="Y1306" s="30" t="s">
        <v>3217</v>
      </c>
      <c r="Z1306" s="30">
        <v>1049.249966557237</v>
      </c>
    </row>
    <row r="1307" spans="1:26" x14ac:dyDescent="0.2">
      <c r="A1307" s="30">
        <v>617</v>
      </c>
      <c r="B1307" s="30" t="s">
        <v>2315</v>
      </c>
      <c r="C1307" s="30" t="s">
        <v>46</v>
      </c>
      <c r="D1307" s="30">
        <v>0.02</v>
      </c>
      <c r="E1307" s="30">
        <v>15.57</v>
      </c>
      <c r="F1307" s="30">
        <v>1.39</v>
      </c>
      <c r="G1307" s="30" t="s">
        <v>14</v>
      </c>
      <c r="H1307" s="30" t="s">
        <v>15</v>
      </c>
      <c r="I1307" s="30" t="s">
        <v>24</v>
      </c>
      <c r="J1307" s="30" t="s">
        <v>321</v>
      </c>
      <c r="K1307" s="30" t="s">
        <v>49</v>
      </c>
      <c r="L1307" s="30" t="s">
        <v>2316</v>
      </c>
      <c r="M1307" s="30">
        <v>0.38</v>
      </c>
      <c r="N1307" s="30" t="s">
        <v>8</v>
      </c>
      <c r="O1307" s="30" t="s">
        <v>35</v>
      </c>
      <c r="P1307" s="30" t="s">
        <v>36</v>
      </c>
      <c r="Q1307" s="30" t="s">
        <v>928</v>
      </c>
      <c r="R1307" s="30">
        <v>81001</v>
      </c>
      <c r="S1307" s="32">
        <v>42123</v>
      </c>
      <c r="T1307" s="32">
        <v>42124</v>
      </c>
      <c r="U1307" s="53">
        <v>23.5428</v>
      </c>
      <c r="V1307" s="30">
        <v>3</v>
      </c>
      <c r="W1307" s="30">
        <v>46.23</v>
      </c>
      <c r="X1307" s="30">
        <v>88198</v>
      </c>
      <c r="Y1307" s="30" t="s">
        <v>3217</v>
      </c>
      <c r="Z1307" s="30">
        <v>223.00745579862775</v>
      </c>
    </row>
    <row r="1308" spans="1:26" x14ac:dyDescent="0.2">
      <c r="A1308" s="30">
        <v>617</v>
      </c>
      <c r="B1308" s="30" t="s">
        <v>2315</v>
      </c>
      <c r="C1308" s="30" t="s">
        <v>46</v>
      </c>
      <c r="D1308" s="30">
        <v>0.02</v>
      </c>
      <c r="E1308" s="30">
        <v>20.89</v>
      </c>
      <c r="F1308" s="30">
        <v>11.52</v>
      </c>
      <c r="G1308" s="30" t="s">
        <v>14</v>
      </c>
      <c r="H1308" s="30" t="s">
        <v>15</v>
      </c>
      <c r="I1308" s="30" t="s">
        <v>24</v>
      </c>
      <c r="J1308" s="30" t="s">
        <v>54</v>
      </c>
      <c r="K1308" s="30" t="s">
        <v>49</v>
      </c>
      <c r="L1308" s="30" t="s">
        <v>1849</v>
      </c>
      <c r="M1308" s="30">
        <v>0.83</v>
      </c>
      <c r="N1308" s="30" t="s">
        <v>8</v>
      </c>
      <c r="O1308" s="30" t="s">
        <v>35</v>
      </c>
      <c r="P1308" s="30" t="s">
        <v>36</v>
      </c>
      <c r="Q1308" s="30" t="s">
        <v>928</v>
      </c>
      <c r="R1308" s="30">
        <v>81001</v>
      </c>
      <c r="S1308" s="32">
        <v>42123</v>
      </c>
      <c r="T1308" s="32">
        <v>42124</v>
      </c>
      <c r="U1308" s="53">
        <v>-276.11279999999999</v>
      </c>
      <c r="V1308" s="30">
        <v>13</v>
      </c>
      <c r="W1308" s="30">
        <v>279.27999999999997</v>
      </c>
      <c r="X1308" s="30">
        <v>88198</v>
      </c>
      <c r="Y1308" s="30" t="s">
        <v>3217</v>
      </c>
      <c r="Z1308" s="30">
        <v>586.84021227897233</v>
      </c>
    </row>
    <row r="1309" spans="1:26" x14ac:dyDescent="0.2">
      <c r="A1309" s="30">
        <v>618</v>
      </c>
      <c r="B1309" s="30" t="s">
        <v>1790</v>
      </c>
      <c r="C1309" s="30" t="s">
        <v>46</v>
      </c>
      <c r="D1309" s="30">
        <v>0.06</v>
      </c>
      <c r="E1309" s="30">
        <v>5.38</v>
      </c>
      <c r="F1309" s="30">
        <v>5.24</v>
      </c>
      <c r="G1309" s="30" t="s">
        <v>63</v>
      </c>
      <c r="H1309" s="30" t="s">
        <v>15</v>
      </c>
      <c r="I1309" s="30" t="s">
        <v>24</v>
      </c>
      <c r="J1309" s="30" t="s">
        <v>48</v>
      </c>
      <c r="K1309" s="30" t="s">
        <v>49</v>
      </c>
      <c r="L1309" s="30" t="s">
        <v>2317</v>
      </c>
      <c r="M1309" s="30">
        <v>0.36</v>
      </c>
      <c r="N1309" s="30" t="s">
        <v>8</v>
      </c>
      <c r="O1309" s="30" t="s">
        <v>35</v>
      </c>
      <c r="P1309" s="30" t="s">
        <v>36</v>
      </c>
      <c r="Q1309" s="30" t="s">
        <v>1791</v>
      </c>
      <c r="R1309" s="30">
        <v>81007</v>
      </c>
      <c r="S1309" s="32">
        <v>42123</v>
      </c>
      <c r="T1309" s="32">
        <v>42124</v>
      </c>
      <c r="U1309" s="53">
        <v>-64.670940000000002</v>
      </c>
      <c r="V1309" s="30">
        <v>14</v>
      </c>
      <c r="W1309" s="30">
        <v>81.819999999999993</v>
      </c>
      <c r="X1309" s="30">
        <v>88198</v>
      </c>
      <c r="Y1309" s="30" t="s">
        <v>3217</v>
      </c>
      <c r="Z1309" s="30">
        <v>81.885616789264645</v>
      </c>
    </row>
    <row r="1310" spans="1:26" x14ac:dyDescent="0.2">
      <c r="A1310" s="30">
        <v>618</v>
      </c>
      <c r="B1310" s="30" t="s">
        <v>1790</v>
      </c>
      <c r="C1310" s="30" t="s">
        <v>46</v>
      </c>
      <c r="D1310" s="30">
        <v>0.03</v>
      </c>
      <c r="E1310" s="30">
        <v>7.35</v>
      </c>
      <c r="F1310" s="30">
        <v>5.96</v>
      </c>
      <c r="G1310" s="30" t="s">
        <v>14</v>
      </c>
      <c r="H1310" s="30" t="s">
        <v>15</v>
      </c>
      <c r="I1310" s="30" t="s">
        <v>24</v>
      </c>
      <c r="J1310" s="30" t="s">
        <v>64</v>
      </c>
      <c r="K1310" s="30" t="s">
        <v>49</v>
      </c>
      <c r="L1310" s="30" t="s">
        <v>2318</v>
      </c>
      <c r="M1310" s="30">
        <v>0.38</v>
      </c>
      <c r="N1310" s="30" t="s">
        <v>8</v>
      </c>
      <c r="O1310" s="30" t="s">
        <v>35</v>
      </c>
      <c r="P1310" s="30" t="s">
        <v>36</v>
      </c>
      <c r="Q1310" s="30" t="s">
        <v>1791</v>
      </c>
      <c r="R1310" s="30">
        <v>81007</v>
      </c>
      <c r="S1310" s="32">
        <v>42123</v>
      </c>
      <c r="T1310" s="32">
        <v>42124</v>
      </c>
      <c r="U1310" s="53">
        <v>-11.113200000000001</v>
      </c>
      <c r="V1310" s="30">
        <v>1</v>
      </c>
      <c r="W1310" s="30">
        <v>13.16</v>
      </c>
      <c r="X1310" s="30">
        <v>88198</v>
      </c>
      <c r="Y1310" s="30" t="s">
        <v>3217</v>
      </c>
      <c r="Z1310" s="30">
        <v>281.46753488146709</v>
      </c>
    </row>
    <row r="1311" spans="1:26" x14ac:dyDescent="0.2">
      <c r="A1311" s="30">
        <v>638</v>
      </c>
      <c r="B1311" s="30" t="s">
        <v>2319</v>
      </c>
      <c r="C1311" s="30" t="s">
        <v>1</v>
      </c>
      <c r="D1311" s="30">
        <v>0.06</v>
      </c>
      <c r="E1311" s="30">
        <v>65.989999999999995</v>
      </c>
      <c r="F1311" s="30">
        <v>8.8000000000000007</v>
      </c>
      <c r="G1311" s="30" t="s">
        <v>63</v>
      </c>
      <c r="H1311" s="30" t="s">
        <v>15</v>
      </c>
      <c r="I1311" s="30" t="s">
        <v>16</v>
      </c>
      <c r="J1311" s="30" t="s">
        <v>111</v>
      </c>
      <c r="K1311" s="30" t="s">
        <v>49</v>
      </c>
      <c r="L1311" s="30" t="s">
        <v>428</v>
      </c>
      <c r="M1311" s="30">
        <v>0.57999999999999996</v>
      </c>
      <c r="N1311" s="30" t="s">
        <v>8</v>
      </c>
      <c r="O1311" s="30" t="s">
        <v>35</v>
      </c>
      <c r="P1311" s="30" t="s">
        <v>66</v>
      </c>
      <c r="Q1311" s="30" t="s">
        <v>2320</v>
      </c>
      <c r="R1311" s="30">
        <v>95062</v>
      </c>
      <c r="S1311" s="32">
        <v>42124</v>
      </c>
      <c r="T1311" s="32">
        <v>42125</v>
      </c>
      <c r="U1311" s="53">
        <v>288.08999999999997</v>
      </c>
      <c r="V1311" s="30">
        <v>9</v>
      </c>
      <c r="W1311" s="30">
        <v>506.38</v>
      </c>
      <c r="X1311" s="30">
        <v>87954</v>
      </c>
      <c r="Y1311" s="30" t="s">
        <v>3217</v>
      </c>
      <c r="Z1311" s="30">
        <v>1003.2621956847011</v>
      </c>
    </row>
    <row r="1312" spans="1:26" x14ac:dyDescent="0.2">
      <c r="A1312" s="30">
        <v>638</v>
      </c>
      <c r="B1312" s="30" t="s">
        <v>2319</v>
      </c>
      <c r="C1312" s="30" t="s">
        <v>1</v>
      </c>
      <c r="D1312" s="30">
        <v>0</v>
      </c>
      <c r="E1312" s="30">
        <v>195.99</v>
      </c>
      <c r="F1312" s="30">
        <v>4.2</v>
      </c>
      <c r="G1312" s="30" t="s">
        <v>63</v>
      </c>
      <c r="H1312" s="30" t="s">
        <v>15</v>
      </c>
      <c r="I1312" s="30" t="s">
        <v>16</v>
      </c>
      <c r="J1312" s="30" t="s">
        <v>111</v>
      </c>
      <c r="K1312" s="30" t="s">
        <v>49</v>
      </c>
      <c r="L1312" s="30" t="s">
        <v>2321</v>
      </c>
      <c r="M1312" s="30">
        <v>0.56999999999999995</v>
      </c>
      <c r="N1312" s="30" t="s">
        <v>8</v>
      </c>
      <c r="O1312" s="30" t="s">
        <v>35</v>
      </c>
      <c r="P1312" s="30" t="s">
        <v>66</v>
      </c>
      <c r="Q1312" s="30" t="s">
        <v>2320</v>
      </c>
      <c r="R1312" s="30">
        <v>95062</v>
      </c>
      <c r="S1312" s="32">
        <v>42124</v>
      </c>
      <c r="T1312" s="32">
        <v>42126</v>
      </c>
      <c r="U1312" s="53">
        <v>719.47680000000003</v>
      </c>
      <c r="V1312" s="30">
        <v>6</v>
      </c>
      <c r="W1312" s="30">
        <v>1042.72</v>
      </c>
      <c r="X1312" s="30">
        <v>87954</v>
      </c>
      <c r="Y1312" s="30" t="s">
        <v>3217</v>
      </c>
      <c r="Z1312" s="30">
        <v>1756.5237114908339</v>
      </c>
    </row>
    <row r="1313" spans="1:26" x14ac:dyDescent="0.2">
      <c r="A1313" s="30">
        <v>640</v>
      </c>
      <c r="B1313" s="30" t="s">
        <v>1161</v>
      </c>
      <c r="C1313" s="30" t="s">
        <v>1</v>
      </c>
      <c r="D1313" s="30">
        <v>0.06</v>
      </c>
      <c r="E1313" s="30">
        <v>65.989999999999995</v>
      </c>
      <c r="F1313" s="30">
        <v>8.8000000000000007</v>
      </c>
      <c r="G1313" s="30" t="s">
        <v>63</v>
      </c>
      <c r="H1313" s="30" t="s">
        <v>15</v>
      </c>
      <c r="I1313" s="30" t="s">
        <v>16</v>
      </c>
      <c r="J1313" s="30" t="s">
        <v>111</v>
      </c>
      <c r="K1313" s="30" t="s">
        <v>49</v>
      </c>
      <c r="L1313" s="30" t="s">
        <v>428</v>
      </c>
      <c r="M1313" s="30">
        <v>0.57999999999999996</v>
      </c>
      <c r="N1313" s="30" t="s">
        <v>8</v>
      </c>
      <c r="O1313" s="30" t="s">
        <v>35</v>
      </c>
      <c r="P1313" s="30" t="s">
        <v>42</v>
      </c>
      <c r="Q1313" s="30" t="s">
        <v>118</v>
      </c>
      <c r="R1313" s="30">
        <v>98119</v>
      </c>
      <c r="S1313" s="32">
        <v>42124</v>
      </c>
      <c r="T1313" s="32">
        <v>42125</v>
      </c>
      <c r="U1313" s="53">
        <v>288.08999999999997</v>
      </c>
      <c r="V1313" s="30">
        <v>34</v>
      </c>
      <c r="W1313" s="30">
        <v>1912.98</v>
      </c>
      <c r="X1313" s="30">
        <v>45380</v>
      </c>
      <c r="Y1313" s="30" t="s">
        <v>3217</v>
      </c>
      <c r="Z1313" s="30">
        <v>1003.2621956847011</v>
      </c>
    </row>
    <row r="1314" spans="1:26" x14ac:dyDescent="0.2">
      <c r="A1314" s="30">
        <v>640</v>
      </c>
      <c r="B1314" s="30" t="s">
        <v>1161</v>
      </c>
      <c r="C1314" s="30" t="s">
        <v>1</v>
      </c>
      <c r="D1314" s="30">
        <v>0</v>
      </c>
      <c r="E1314" s="30">
        <v>195.99</v>
      </c>
      <c r="F1314" s="30">
        <v>4.2</v>
      </c>
      <c r="G1314" s="30" t="s">
        <v>63</v>
      </c>
      <c r="H1314" s="30" t="s">
        <v>15</v>
      </c>
      <c r="I1314" s="30" t="s">
        <v>16</v>
      </c>
      <c r="J1314" s="30" t="s">
        <v>111</v>
      </c>
      <c r="K1314" s="30" t="s">
        <v>49</v>
      </c>
      <c r="L1314" s="30" t="s">
        <v>2321</v>
      </c>
      <c r="M1314" s="30">
        <v>0.56999999999999995</v>
      </c>
      <c r="N1314" s="30" t="s">
        <v>8</v>
      </c>
      <c r="O1314" s="30" t="s">
        <v>35</v>
      </c>
      <c r="P1314" s="30" t="s">
        <v>42</v>
      </c>
      <c r="Q1314" s="30" t="s">
        <v>118</v>
      </c>
      <c r="R1314" s="30">
        <v>98119</v>
      </c>
      <c r="S1314" s="32">
        <v>42124</v>
      </c>
      <c r="T1314" s="32">
        <v>42126</v>
      </c>
      <c r="U1314" s="53">
        <v>1030.509</v>
      </c>
      <c r="V1314" s="30">
        <v>24</v>
      </c>
      <c r="W1314" s="30">
        <v>4170.87</v>
      </c>
      <c r="X1314" s="30">
        <v>45380</v>
      </c>
      <c r="Y1314" s="30" t="s">
        <v>3217</v>
      </c>
      <c r="Z1314" s="30">
        <v>2075.0286847800098</v>
      </c>
    </row>
    <row r="1315" spans="1:26" x14ac:dyDescent="0.2">
      <c r="A1315" s="30">
        <v>851</v>
      </c>
      <c r="B1315" s="30" t="s">
        <v>1340</v>
      </c>
      <c r="C1315" s="30" t="s">
        <v>1</v>
      </c>
      <c r="D1315" s="30">
        <v>0.06</v>
      </c>
      <c r="E1315" s="30">
        <v>1.26</v>
      </c>
      <c r="F1315" s="30">
        <v>0.7</v>
      </c>
      <c r="G1315" s="30" t="s">
        <v>14</v>
      </c>
      <c r="H1315" s="30" t="s">
        <v>70</v>
      </c>
      <c r="I1315" s="30" t="s">
        <v>24</v>
      </c>
      <c r="J1315" s="30" t="s">
        <v>152</v>
      </c>
      <c r="K1315" s="30" t="s">
        <v>26</v>
      </c>
      <c r="L1315" s="30" t="s">
        <v>2322</v>
      </c>
      <c r="M1315" s="30">
        <v>0.81</v>
      </c>
      <c r="N1315" s="30" t="s">
        <v>8</v>
      </c>
      <c r="O1315" s="30" t="s">
        <v>35</v>
      </c>
      <c r="P1315" s="30" t="s">
        <v>66</v>
      </c>
      <c r="Q1315" s="30" t="s">
        <v>1342</v>
      </c>
      <c r="R1315" s="30">
        <v>91745</v>
      </c>
      <c r="S1315" s="32">
        <v>42124</v>
      </c>
      <c r="T1315" s="32">
        <v>42124</v>
      </c>
      <c r="U1315" s="53">
        <v>-6.6096000000000004</v>
      </c>
      <c r="V1315" s="30">
        <v>4</v>
      </c>
      <c r="W1315" s="30">
        <v>5.28</v>
      </c>
      <c r="X1315" s="30">
        <v>88571</v>
      </c>
      <c r="Y1315" s="30" t="s">
        <v>3217</v>
      </c>
      <c r="Z1315" s="30">
        <v>577.11698840110239</v>
      </c>
    </row>
    <row r="1316" spans="1:26" x14ac:dyDescent="0.2">
      <c r="A1316" s="30">
        <v>854</v>
      </c>
      <c r="B1316" s="30" t="s">
        <v>2323</v>
      </c>
      <c r="C1316" s="30" t="s">
        <v>1</v>
      </c>
      <c r="D1316" s="30">
        <v>0.06</v>
      </c>
      <c r="E1316" s="30">
        <v>1.76</v>
      </c>
      <c r="F1316" s="30">
        <v>0.7</v>
      </c>
      <c r="G1316" s="30" t="s">
        <v>14</v>
      </c>
      <c r="H1316" s="30" t="s">
        <v>70</v>
      </c>
      <c r="I1316" s="30" t="s">
        <v>24</v>
      </c>
      <c r="J1316" s="30" t="s">
        <v>25</v>
      </c>
      <c r="K1316" s="30" t="s">
        <v>26</v>
      </c>
      <c r="L1316" s="30" t="s">
        <v>1639</v>
      </c>
      <c r="M1316" s="30">
        <v>0.56000000000000005</v>
      </c>
      <c r="N1316" s="30" t="s">
        <v>8</v>
      </c>
      <c r="O1316" s="30" t="s">
        <v>87</v>
      </c>
      <c r="P1316" s="30" t="s">
        <v>224</v>
      </c>
      <c r="Q1316" s="30" t="s">
        <v>2324</v>
      </c>
      <c r="R1316" s="30">
        <v>6405</v>
      </c>
      <c r="S1316" s="32">
        <v>42124</v>
      </c>
      <c r="T1316" s="32">
        <v>42126</v>
      </c>
      <c r="U1316" s="53">
        <v>1.2236</v>
      </c>
      <c r="V1316" s="30">
        <v>22</v>
      </c>
      <c r="W1316" s="30">
        <v>39.26</v>
      </c>
      <c r="X1316" s="30">
        <v>88571</v>
      </c>
      <c r="Y1316" s="30" t="s">
        <v>3218</v>
      </c>
      <c r="Z1316" s="30">
        <v>378.90900844224052</v>
      </c>
    </row>
    <row r="1317" spans="1:26" x14ac:dyDescent="0.2">
      <c r="A1317" s="30">
        <v>855</v>
      </c>
      <c r="B1317" s="30" t="s">
        <v>2325</v>
      </c>
      <c r="C1317" s="30" t="s">
        <v>1</v>
      </c>
      <c r="D1317" s="30">
        <v>0.02</v>
      </c>
      <c r="E1317" s="30">
        <v>24.98</v>
      </c>
      <c r="F1317" s="30">
        <v>8.7899999999999991</v>
      </c>
      <c r="G1317" s="30" t="s">
        <v>14</v>
      </c>
      <c r="H1317" s="30" t="s">
        <v>70</v>
      </c>
      <c r="I1317" s="30" t="s">
        <v>24</v>
      </c>
      <c r="J1317" s="30" t="s">
        <v>54</v>
      </c>
      <c r="K1317" s="30" t="s">
        <v>49</v>
      </c>
      <c r="L1317" s="30" t="s">
        <v>2326</v>
      </c>
      <c r="M1317" s="30">
        <v>0.66</v>
      </c>
      <c r="N1317" s="30" t="s">
        <v>8</v>
      </c>
      <c r="O1317" s="30" t="s">
        <v>87</v>
      </c>
      <c r="P1317" s="30" t="s">
        <v>224</v>
      </c>
      <c r="Q1317" s="30" t="s">
        <v>2327</v>
      </c>
      <c r="R1317" s="30">
        <v>6810</v>
      </c>
      <c r="S1317" s="32">
        <v>42124</v>
      </c>
      <c r="T1317" s="32">
        <v>42125</v>
      </c>
      <c r="U1317" s="53">
        <v>4.3148</v>
      </c>
      <c r="V1317" s="30">
        <v>23</v>
      </c>
      <c r="W1317" s="30">
        <v>606.51</v>
      </c>
      <c r="X1317" s="30">
        <v>88571</v>
      </c>
      <c r="Y1317" s="30" t="s">
        <v>3218</v>
      </c>
      <c r="Z1317" s="30">
        <v>787.98105859076998</v>
      </c>
    </row>
    <row r="1318" spans="1:26" x14ac:dyDescent="0.2">
      <c r="A1318" s="30">
        <v>858</v>
      </c>
      <c r="B1318" s="30" t="s">
        <v>2328</v>
      </c>
      <c r="C1318" s="30" t="s">
        <v>1</v>
      </c>
      <c r="D1318" s="30">
        <v>0.05</v>
      </c>
      <c r="E1318" s="30">
        <v>35.99</v>
      </c>
      <c r="F1318" s="30">
        <v>5.99</v>
      </c>
      <c r="G1318" s="30" t="s">
        <v>63</v>
      </c>
      <c r="H1318" s="30" t="s">
        <v>70</v>
      </c>
      <c r="I1318" s="30" t="s">
        <v>16</v>
      </c>
      <c r="J1318" s="30" t="s">
        <v>111</v>
      </c>
      <c r="K1318" s="30" t="s">
        <v>26</v>
      </c>
      <c r="L1318" s="30" t="s">
        <v>1348</v>
      </c>
      <c r="M1318" s="30">
        <v>0.38</v>
      </c>
      <c r="N1318" s="30" t="s">
        <v>8</v>
      </c>
      <c r="O1318" s="30" t="s">
        <v>87</v>
      </c>
      <c r="P1318" s="30" t="s">
        <v>307</v>
      </c>
      <c r="Q1318" s="30" t="s">
        <v>1634</v>
      </c>
      <c r="R1318" s="30">
        <v>4240</v>
      </c>
      <c r="S1318" s="32">
        <v>42124</v>
      </c>
      <c r="T1318" s="32">
        <v>42126</v>
      </c>
      <c r="U1318" s="53">
        <v>-125.83296</v>
      </c>
      <c r="V1318" s="30">
        <v>2</v>
      </c>
      <c r="W1318" s="30">
        <v>64.89</v>
      </c>
      <c r="X1318" s="30">
        <v>88571</v>
      </c>
      <c r="Y1318" s="30" t="s">
        <v>3218</v>
      </c>
      <c r="Z1318" s="30">
        <v>277.03996675851886</v>
      </c>
    </row>
    <row r="1319" spans="1:26" x14ac:dyDescent="0.2">
      <c r="A1319" s="30">
        <v>2704</v>
      </c>
      <c r="B1319" s="30" t="s">
        <v>2329</v>
      </c>
      <c r="C1319" s="30" t="s">
        <v>1</v>
      </c>
      <c r="D1319" s="30">
        <v>0.06</v>
      </c>
      <c r="E1319" s="30">
        <v>3.6</v>
      </c>
      <c r="F1319" s="30">
        <v>2.2000000000000002</v>
      </c>
      <c r="G1319" s="30" t="s">
        <v>14</v>
      </c>
      <c r="H1319" s="30" t="s">
        <v>15</v>
      </c>
      <c r="I1319" s="30" t="s">
        <v>24</v>
      </c>
      <c r="J1319" s="30" t="s">
        <v>64</v>
      </c>
      <c r="K1319" s="30" t="s">
        <v>26</v>
      </c>
      <c r="L1319" s="30" t="s">
        <v>1360</v>
      </c>
      <c r="M1319" s="30">
        <v>0.39</v>
      </c>
      <c r="N1319" s="30" t="s">
        <v>8</v>
      </c>
      <c r="O1319" s="30" t="s">
        <v>9</v>
      </c>
      <c r="P1319" s="30" t="s">
        <v>99</v>
      </c>
      <c r="Q1319" s="30" t="s">
        <v>2330</v>
      </c>
      <c r="R1319" s="30">
        <v>32503</v>
      </c>
      <c r="S1319" s="32">
        <v>42124</v>
      </c>
      <c r="T1319" s="32">
        <v>42126</v>
      </c>
      <c r="U1319" s="53">
        <v>2755.6421999999998</v>
      </c>
      <c r="V1319" s="30">
        <v>4</v>
      </c>
      <c r="W1319" s="30">
        <v>15.19</v>
      </c>
      <c r="X1319" s="30">
        <v>91407</v>
      </c>
      <c r="Y1319" s="30" t="s">
        <v>3215</v>
      </c>
      <c r="Z1319" s="30">
        <v>3076.4915682588962</v>
      </c>
    </row>
    <row r="1320" spans="1:26" x14ac:dyDescent="0.2">
      <c r="A1320" s="30">
        <v>1352</v>
      </c>
      <c r="B1320" s="30" t="s">
        <v>2331</v>
      </c>
      <c r="C1320" s="30" t="s">
        <v>13</v>
      </c>
      <c r="D1320" s="30">
        <v>0.05</v>
      </c>
      <c r="E1320" s="30">
        <v>17.670000000000002</v>
      </c>
      <c r="F1320" s="30">
        <v>8.99</v>
      </c>
      <c r="G1320" s="30" t="s">
        <v>14</v>
      </c>
      <c r="H1320" s="30" t="s">
        <v>47</v>
      </c>
      <c r="I1320" s="30" t="s">
        <v>4</v>
      </c>
      <c r="J1320" s="30" t="s">
        <v>102</v>
      </c>
      <c r="K1320" s="30" t="s">
        <v>18</v>
      </c>
      <c r="L1320" s="30" t="s">
        <v>2032</v>
      </c>
      <c r="M1320" s="30">
        <v>0.47</v>
      </c>
      <c r="N1320" s="30" t="s">
        <v>8</v>
      </c>
      <c r="O1320" s="30" t="s">
        <v>87</v>
      </c>
      <c r="P1320" s="30" t="s">
        <v>394</v>
      </c>
      <c r="Q1320" s="30" t="s">
        <v>1677</v>
      </c>
      <c r="R1320" s="30">
        <v>20746</v>
      </c>
      <c r="S1320" s="32">
        <v>42124</v>
      </c>
      <c r="T1320" s="32">
        <v>42125</v>
      </c>
      <c r="U1320" s="53">
        <v>46.036799999999999</v>
      </c>
      <c r="V1320" s="30">
        <v>16</v>
      </c>
      <c r="W1320" s="30">
        <v>283.44</v>
      </c>
      <c r="X1320" s="30">
        <v>88234</v>
      </c>
      <c r="Y1320" s="30" t="s">
        <v>3218</v>
      </c>
      <c r="Z1320" s="30">
        <v>373.51914677215984</v>
      </c>
    </row>
    <row r="1321" spans="1:26" x14ac:dyDescent="0.2">
      <c r="A1321" s="30">
        <v>1347</v>
      </c>
      <c r="B1321" s="30" t="s">
        <v>2332</v>
      </c>
      <c r="C1321" s="30" t="s">
        <v>23</v>
      </c>
      <c r="D1321" s="30">
        <v>0.1</v>
      </c>
      <c r="E1321" s="30">
        <v>2.62</v>
      </c>
      <c r="F1321" s="30">
        <v>0.8</v>
      </c>
      <c r="G1321" s="30" t="s">
        <v>14</v>
      </c>
      <c r="H1321" s="30" t="s">
        <v>47</v>
      </c>
      <c r="I1321" s="30" t="s">
        <v>24</v>
      </c>
      <c r="J1321" s="30" t="s">
        <v>152</v>
      </c>
      <c r="K1321" s="30" t="s">
        <v>26</v>
      </c>
      <c r="L1321" s="30" t="s">
        <v>2100</v>
      </c>
      <c r="M1321" s="30">
        <v>0.39</v>
      </c>
      <c r="N1321" s="30" t="s">
        <v>8</v>
      </c>
      <c r="O1321" s="30" t="s">
        <v>9</v>
      </c>
      <c r="P1321" s="30" t="s">
        <v>99</v>
      </c>
      <c r="Q1321" s="30" t="s">
        <v>2333</v>
      </c>
      <c r="R1321" s="30">
        <v>33511</v>
      </c>
      <c r="S1321" s="32">
        <v>42124</v>
      </c>
      <c r="T1321" s="32">
        <v>42130</v>
      </c>
      <c r="U1321" s="53">
        <v>-94.490899999999996</v>
      </c>
      <c r="V1321" s="30">
        <v>21</v>
      </c>
      <c r="W1321" s="30">
        <v>51.86</v>
      </c>
      <c r="X1321" s="30">
        <v>89686</v>
      </c>
      <c r="Y1321" s="30" t="s">
        <v>3215</v>
      </c>
      <c r="Z1321" s="30">
        <v>-61.185230565028775</v>
      </c>
    </row>
    <row r="1322" spans="1:26" x14ac:dyDescent="0.2">
      <c r="A1322" s="30">
        <v>2704</v>
      </c>
      <c r="B1322" s="30" t="s">
        <v>2329</v>
      </c>
      <c r="C1322" s="30" t="s">
        <v>23</v>
      </c>
      <c r="D1322" s="30">
        <v>0.03</v>
      </c>
      <c r="E1322" s="30">
        <v>13.48</v>
      </c>
      <c r="F1322" s="30">
        <v>4.51</v>
      </c>
      <c r="G1322" s="30" t="s">
        <v>63</v>
      </c>
      <c r="H1322" s="30" t="s">
        <v>15</v>
      </c>
      <c r="I1322" s="30" t="s">
        <v>24</v>
      </c>
      <c r="J1322" s="30" t="s">
        <v>54</v>
      </c>
      <c r="K1322" s="30" t="s">
        <v>49</v>
      </c>
      <c r="L1322" s="30" t="s">
        <v>1757</v>
      </c>
      <c r="M1322" s="30">
        <v>0.59</v>
      </c>
      <c r="N1322" s="30" t="s">
        <v>8</v>
      </c>
      <c r="O1322" s="30" t="s">
        <v>9</v>
      </c>
      <c r="P1322" s="30" t="s">
        <v>99</v>
      </c>
      <c r="Q1322" s="30" t="s">
        <v>2330</v>
      </c>
      <c r="R1322" s="30">
        <v>32503</v>
      </c>
      <c r="S1322" s="32">
        <v>42124</v>
      </c>
      <c r="T1322" s="32">
        <v>42128</v>
      </c>
      <c r="U1322" s="53">
        <v>-256.01799999999997</v>
      </c>
      <c r="V1322" s="30">
        <v>4</v>
      </c>
      <c r="W1322" s="30">
        <v>59.49</v>
      </c>
      <c r="X1322" s="30">
        <v>91408</v>
      </c>
      <c r="Y1322" s="30" t="s">
        <v>3215</v>
      </c>
      <c r="Z1322" s="30">
        <v>-19.120125641147048</v>
      </c>
    </row>
    <row r="1323" spans="1:26" x14ac:dyDescent="0.2">
      <c r="A1323" s="30">
        <v>2823</v>
      </c>
      <c r="B1323" s="30" t="s">
        <v>2334</v>
      </c>
      <c r="C1323" s="30" t="s">
        <v>23</v>
      </c>
      <c r="D1323" s="30">
        <v>0.02</v>
      </c>
      <c r="E1323" s="30">
        <v>21.98</v>
      </c>
      <c r="F1323" s="30">
        <v>2.87</v>
      </c>
      <c r="G1323" s="30" t="s">
        <v>14</v>
      </c>
      <c r="H1323" s="30" t="s">
        <v>70</v>
      </c>
      <c r="I1323" s="30" t="s">
        <v>24</v>
      </c>
      <c r="J1323" s="30" t="s">
        <v>25</v>
      </c>
      <c r="K1323" s="30" t="s">
        <v>18</v>
      </c>
      <c r="L1323" s="30" t="s">
        <v>1714</v>
      </c>
      <c r="M1323" s="30">
        <v>0.55000000000000004</v>
      </c>
      <c r="N1323" s="30" t="s">
        <v>8</v>
      </c>
      <c r="O1323" s="30" t="s">
        <v>35</v>
      </c>
      <c r="P1323" s="30" t="s">
        <v>272</v>
      </c>
      <c r="Q1323" s="30" t="s">
        <v>2335</v>
      </c>
      <c r="R1323" s="30">
        <v>89031</v>
      </c>
      <c r="S1323" s="32">
        <v>42124</v>
      </c>
      <c r="T1323" s="32">
        <v>42126</v>
      </c>
      <c r="U1323" s="53">
        <v>165.6345</v>
      </c>
      <c r="V1323" s="30">
        <v>11</v>
      </c>
      <c r="W1323" s="30">
        <v>240.05</v>
      </c>
      <c r="X1323" s="30">
        <v>87240</v>
      </c>
      <c r="Y1323" s="30" t="s">
        <v>3217</v>
      </c>
      <c r="Z1323" s="30">
        <v>478.47900783331079</v>
      </c>
    </row>
    <row r="1324" spans="1:26" x14ac:dyDescent="0.2">
      <c r="A1324" s="30">
        <v>1989</v>
      </c>
      <c r="B1324" s="30" t="s">
        <v>669</v>
      </c>
      <c r="C1324" s="30" t="s">
        <v>92</v>
      </c>
      <c r="D1324" s="30">
        <v>0.1</v>
      </c>
      <c r="E1324" s="30">
        <v>1.6</v>
      </c>
      <c r="F1324" s="30">
        <v>1.29</v>
      </c>
      <c r="G1324" s="30" t="s">
        <v>14</v>
      </c>
      <c r="H1324" s="30" t="s">
        <v>47</v>
      </c>
      <c r="I1324" s="30" t="s">
        <v>24</v>
      </c>
      <c r="J1324" s="30" t="s">
        <v>25</v>
      </c>
      <c r="K1324" s="30" t="s">
        <v>26</v>
      </c>
      <c r="L1324" s="30" t="s">
        <v>2336</v>
      </c>
      <c r="M1324" s="30">
        <v>0.42</v>
      </c>
      <c r="N1324" s="30" t="s">
        <v>8</v>
      </c>
      <c r="O1324" s="30" t="s">
        <v>35</v>
      </c>
      <c r="P1324" s="30" t="s">
        <v>122</v>
      </c>
      <c r="Q1324" s="30" t="s">
        <v>671</v>
      </c>
      <c r="R1324" s="30">
        <v>84117</v>
      </c>
      <c r="S1324" s="32">
        <v>42124</v>
      </c>
      <c r="T1324" s="32">
        <v>42124</v>
      </c>
      <c r="U1324" s="53">
        <v>-14.990399999999999</v>
      </c>
      <c r="V1324" s="30">
        <v>11</v>
      </c>
      <c r="W1324" s="30">
        <v>16.88</v>
      </c>
      <c r="X1324" s="30">
        <v>90003</v>
      </c>
      <c r="Y1324" s="30" t="s">
        <v>3217</v>
      </c>
      <c r="Z1324" s="30">
        <v>-11.496923561950627</v>
      </c>
    </row>
    <row r="1325" spans="1:26" x14ac:dyDescent="0.2">
      <c r="A1325" s="30">
        <v>2394</v>
      </c>
      <c r="B1325" s="30" t="s">
        <v>2337</v>
      </c>
      <c r="C1325" s="30" t="s">
        <v>1</v>
      </c>
      <c r="D1325" s="30">
        <v>0.01</v>
      </c>
      <c r="E1325" s="30">
        <v>11.7</v>
      </c>
      <c r="F1325" s="30">
        <v>5.63</v>
      </c>
      <c r="G1325" s="30" t="s">
        <v>14</v>
      </c>
      <c r="H1325" s="30" t="s">
        <v>70</v>
      </c>
      <c r="I1325" s="30" t="s">
        <v>24</v>
      </c>
      <c r="J1325" s="30" t="s">
        <v>48</v>
      </c>
      <c r="K1325" s="30" t="s">
        <v>49</v>
      </c>
      <c r="L1325" s="30" t="s">
        <v>2338</v>
      </c>
      <c r="M1325" s="30">
        <v>0.4</v>
      </c>
      <c r="N1325" s="30" t="s">
        <v>8</v>
      </c>
      <c r="O1325" s="30" t="s">
        <v>9</v>
      </c>
      <c r="P1325" s="30" t="s">
        <v>51</v>
      </c>
      <c r="Q1325" s="30" t="s">
        <v>2339</v>
      </c>
      <c r="R1325" s="30">
        <v>30328</v>
      </c>
      <c r="S1325" s="32">
        <v>42125</v>
      </c>
      <c r="T1325" s="32">
        <v>42127</v>
      </c>
      <c r="U1325" s="53">
        <v>39.21</v>
      </c>
      <c r="V1325" s="30">
        <v>16</v>
      </c>
      <c r="W1325" s="30">
        <v>196.69</v>
      </c>
      <c r="X1325" s="30">
        <v>86949</v>
      </c>
      <c r="Y1325" s="30" t="s">
        <v>3215</v>
      </c>
      <c r="Z1325" s="30">
        <v>485.2663229587356</v>
      </c>
    </row>
    <row r="1326" spans="1:26" x14ac:dyDescent="0.2">
      <c r="A1326" s="30">
        <v>2394</v>
      </c>
      <c r="B1326" s="30" t="s">
        <v>2337</v>
      </c>
      <c r="C1326" s="30" t="s">
        <v>1</v>
      </c>
      <c r="D1326" s="30">
        <v>0.03</v>
      </c>
      <c r="E1326" s="30">
        <v>4.55</v>
      </c>
      <c r="F1326" s="30">
        <v>1.49</v>
      </c>
      <c r="G1326" s="30" t="s">
        <v>14</v>
      </c>
      <c r="H1326" s="30" t="s">
        <v>70</v>
      </c>
      <c r="I1326" s="30" t="s">
        <v>24</v>
      </c>
      <c r="J1326" s="30" t="s">
        <v>48</v>
      </c>
      <c r="K1326" s="30" t="s">
        <v>49</v>
      </c>
      <c r="L1326" s="30" t="s">
        <v>1479</v>
      </c>
      <c r="M1326" s="30">
        <v>0.35</v>
      </c>
      <c r="N1326" s="30" t="s">
        <v>8</v>
      </c>
      <c r="O1326" s="30" t="s">
        <v>9</v>
      </c>
      <c r="P1326" s="30" t="s">
        <v>51</v>
      </c>
      <c r="Q1326" s="30" t="s">
        <v>2339</v>
      </c>
      <c r="R1326" s="30">
        <v>30328</v>
      </c>
      <c r="S1326" s="32">
        <v>42125</v>
      </c>
      <c r="T1326" s="32">
        <v>42125</v>
      </c>
      <c r="U1326" s="53">
        <v>100.38</v>
      </c>
      <c r="V1326" s="30">
        <v>9</v>
      </c>
      <c r="W1326" s="30">
        <v>40.28</v>
      </c>
      <c r="X1326" s="30">
        <v>86949</v>
      </c>
      <c r="Y1326" s="30" t="s">
        <v>3215</v>
      </c>
      <c r="Z1326" s="30">
        <v>356.30091086764287</v>
      </c>
    </row>
    <row r="1327" spans="1:26" x14ac:dyDescent="0.2">
      <c r="A1327" s="30">
        <v>2724</v>
      </c>
      <c r="B1327" s="30" t="s">
        <v>2340</v>
      </c>
      <c r="C1327" s="30" t="s">
        <v>1</v>
      </c>
      <c r="D1327" s="30">
        <v>0.06</v>
      </c>
      <c r="E1327" s="30">
        <v>4.9800000000000004</v>
      </c>
      <c r="F1327" s="30">
        <v>7.44</v>
      </c>
      <c r="G1327" s="30" t="s">
        <v>14</v>
      </c>
      <c r="H1327" s="30" t="s">
        <v>47</v>
      </c>
      <c r="I1327" s="30" t="s">
        <v>24</v>
      </c>
      <c r="J1327" s="30" t="s">
        <v>64</v>
      </c>
      <c r="K1327" s="30" t="s">
        <v>49</v>
      </c>
      <c r="L1327" s="30" t="s">
        <v>2150</v>
      </c>
      <c r="M1327" s="30">
        <v>0.36</v>
      </c>
      <c r="N1327" s="30" t="s">
        <v>8</v>
      </c>
      <c r="O1327" s="30" t="s">
        <v>9</v>
      </c>
      <c r="P1327" s="30" t="s">
        <v>376</v>
      </c>
      <c r="Q1327" s="30" t="s">
        <v>2341</v>
      </c>
      <c r="R1327" s="30">
        <v>37421</v>
      </c>
      <c r="S1327" s="32">
        <v>42125</v>
      </c>
      <c r="T1327" s="32">
        <v>42126</v>
      </c>
      <c r="U1327" s="53">
        <v>-37.561999999999998</v>
      </c>
      <c r="V1327" s="30">
        <v>10</v>
      </c>
      <c r="W1327" s="30">
        <v>53.21</v>
      </c>
      <c r="X1327" s="30">
        <v>88959</v>
      </c>
      <c r="Y1327" s="30" t="s">
        <v>3215</v>
      </c>
      <c r="Z1327" s="30">
        <v>399.77191186325939</v>
      </c>
    </row>
    <row r="1328" spans="1:26" x14ac:dyDescent="0.2">
      <c r="A1328" s="30">
        <v>2724</v>
      </c>
      <c r="B1328" s="30" t="s">
        <v>2340</v>
      </c>
      <c r="C1328" s="30" t="s">
        <v>1</v>
      </c>
      <c r="D1328" s="30">
        <v>0.01</v>
      </c>
      <c r="E1328" s="30">
        <v>6.48</v>
      </c>
      <c r="F1328" s="30">
        <v>7.37</v>
      </c>
      <c r="G1328" s="30" t="s">
        <v>14</v>
      </c>
      <c r="H1328" s="30" t="s">
        <v>47</v>
      </c>
      <c r="I1328" s="30" t="s">
        <v>24</v>
      </c>
      <c r="J1328" s="30" t="s">
        <v>64</v>
      </c>
      <c r="K1328" s="30" t="s">
        <v>49</v>
      </c>
      <c r="L1328" s="30" t="s">
        <v>1591</v>
      </c>
      <c r="M1328" s="30">
        <v>0.37</v>
      </c>
      <c r="N1328" s="30" t="s">
        <v>8</v>
      </c>
      <c r="O1328" s="30" t="s">
        <v>9</v>
      </c>
      <c r="P1328" s="30" t="s">
        <v>376</v>
      </c>
      <c r="Q1328" s="30" t="s">
        <v>2341</v>
      </c>
      <c r="R1328" s="30">
        <v>37421</v>
      </c>
      <c r="S1328" s="32">
        <v>42125</v>
      </c>
      <c r="T1328" s="32">
        <v>42127</v>
      </c>
      <c r="U1328" s="53">
        <v>-449.69400000000002</v>
      </c>
      <c r="V1328" s="30">
        <v>18</v>
      </c>
      <c r="W1328" s="30">
        <v>122.8</v>
      </c>
      <c r="X1328" s="30">
        <v>88959</v>
      </c>
      <c r="Y1328" s="30" t="s">
        <v>3215</v>
      </c>
      <c r="Z1328" s="30">
        <v>21.856936116592333</v>
      </c>
    </row>
    <row r="1329" spans="1:26" x14ac:dyDescent="0.2">
      <c r="A1329" s="30">
        <v>1271</v>
      </c>
      <c r="B1329" s="30" t="s">
        <v>2087</v>
      </c>
      <c r="C1329" s="30" t="s">
        <v>23</v>
      </c>
      <c r="D1329" s="30">
        <v>0.1</v>
      </c>
      <c r="E1329" s="30">
        <v>34.229999999999997</v>
      </c>
      <c r="F1329" s="30">
        <v>5.0199999999999996</v>
      </c>
      <c r="G1329" s="30" t="s">
        <v>14</v>
      </c>
      <c r="H1329" s="30" t="s">
        <v>70</v>
      </c>
      <c r="I1329" s="30" t="s">
        <v>4</v>
      </c>
      <c r="J1329" s="30" t="s">
        <v>102</v>
      </c>
      <c r="K1329" s="30" t="s">
        <v>49</v>
      </c>
      <c r="L1329" s="30" t="s">
        <v>1294</v>
      </c>
      <c r="M1329" s="30">
        <v>0.55000000000000004</v>
      </c>
      <c r="N1329" s="30" t="s">
        <v>8</v>
      </c>
      <c r="O1329" s="30" t="s">
        <v>35</v>
      </c>
      <c r="P1329" s="30" t="s">
        <v>66</v>
      </c>
      <c r="Q1329" s="30" t="s">
        <v>2088</v>
      </c>
      <c r="R1329" s="30">
        <v>91941</v>
      </c>
      <c r="S1329" s="32">
        <v>42125</v>
      </c>
      <c r="T1329" s="32">
        <v>42130</v>
      </c>
      <c r="U1329" s="53">
        <v>151.56540000000001</v>
      </c>
      <c r="V1329" s="30">
        <v>7</v>
      </c>
      <c r="W1329" s="30">
        <v>219.66</v>
      </c>
      <c r="X1329" s="30">
        <v>88411</v>
      </c>
      <c r="Y1329" s="30" t="s">
        <v>3217</v>
      </c>
      <c r="Z1329" s="30">
        <v>509.01076793543791</v>
      </c>
    </row>
    <row r="1330" spans="1:26" x14ac:dyDescent="0.2">
      <c r="A1330" s="30">
        <v>1383</v>
      </c>
      <c r="B1330" s="30" t="s">
        <v>2342</v>
      </c>
      <c r="C1330" s="30" t="s">
        <v>92</v>
      </c>
      <c r="D1330" s="30">
        <v>0.03</v>
      </c>
      <c r="E1330" s="30">
        <v>2.23</v>
      </c>
      <c r="F1330" s="30">
        <v>4.57</v>
      </c>
      <c r="G1330" s="30" t="s">
        <v>14</v>
      </c>
      <c r="H1330" s="30" t="s">
        <v>15</v>
      </c>
      <c r="I1330" s="30" t="s">
        <v>4</v>
      </c>
      <c r="J1330" s="30" t="s">
        <v>102</v>
      </c>
      <c r="K1330" s="30" t="s">
        <v>18</v>
      </c>
      <c r="L1330" s="30" t="s">
        <v>2343</v>
      </c>
      <c r="M1330" s="30">
        <v>0.41</v>
      </c>
      <c r="N1330" s="30" t="s">
        <v>8</v>
      </c>
      <c r="O1330" s="30" t="s">
        <v>35</v>
      </c>
      <c r="P1330" s="30" t="s">
        <v>122</v>
      </c>
      <c r="Q1330" s="30" t="s">
        <v>1208</v>
      </c>
      <c r="R1330" s="30">
        <v>84120</v>
      </c>
      <c r="S1330" s="32">
        <v>42125</v>
      </c>
      <c r="T1330" s="32">
        <v>42126</v>
      </c>
      <c r="U1330" s="53">
        <v>-93.25</v>
      </c>
      <c r="V1330" s="30">
        <v>12</v>
      </c>
      <c r="W1330" s="30">
        <v>28.66</v>
      </c>
      <c r="X1330" s="30">
        <v>89406</v>
      </c>
      <c r="Y1330" s="30" t="s">
        <v>3217</v>
      </c>
      <c r="Z1330" s="30">
        <v>-20.433787243959578</v>
      </c>
    </row>
    <row r="1331" spans="1:26" x14ac:dyDescent="0.2">
      <c r="A1331" s="30">
        <v>381</v>
      </c>
      <c r="B1331" s="30" t="s">
        <v>2344</v>
      </c>
      <c r="C1331" s="30" t="s">
        <v>46</v>
      </c>
      <c r="D1331" s="30">
        <v>7.0000000000000007E-2</v>
      </c>
      <c r="E1331" s="30">
        <v>415.88</v>
      </c>
      <c r="F1331" s="30">
        <v>11.37</v>
      </c>
      <c r="G1331" s="30" t="s">
        <v>14</v>
      </c>
      <c r="H1331" s="30" t="s">
        <v>70</v>
      </c>
      <c r="I1331" s="30" t="s">
        <v>24</v>
      </c>
      <c r="J1331" s="30" t="s">
        <v>54</v>
      </c>
      <c r="K1331" s="30" t="s">
        <v>49</v>
      </c>
      <c r="L1331" s="30" t="s">
        <v>1357</v>
      </c>
      <c r="M1331" s="30">
        <v>0.56999999999999995</v>
      </c>
      <c r="N1331" s="30" t="s">
        <v>8</v>
      </c>
      <c r="O1331" s="30" t="s">
        <v>28</v>
      </c>
      <c r="P1331" s="30" t="s">
        <v>79</v>
      </c>
      <c r="Q1331" s="30" t="s">
        <v>1823</v>
      </c>
      <c r="R1331" s="30">
        <v>61701</v>
      </c>
      <c r="S1331" s="32">
        <v>42125</v>
      </c>
      <c r="T1331" s="32">
        <v>42125</v>
      </c>
      <c r="U1331" s="53">
        <v>-539.59</v>
      </c>
      <c r="V1331" s="30">
        <v>1</v>
      </c>
      <c r="W1331" s="30">
        <v>394.51</v>
      </c>
      <c r="X1331" s="30">
        <v>88929</v>
      </c>
      <c r="Y1331" s="30" t="s">
        <v>3216</v>
      </c>
      <c r="Z1331" s="30">
        <v>1330.24590080083</v>
      </c>
    </row>
    <row r="1332" spans="1:26" x14ac:dyDescent="0.2">
      <c r="A1332" s="30">
        <v>1193</v>
      </c>
      <c r="B1332" s="30" t="s">
        <v>1327</v>
      </c>
      <c r="C1332" s="30" t="s">
        <v>46</v>
      </c>
      <c r="D1332" s="30">
        <v>0.03</v>
      </c>
      <c r="E1332" s="30">
        <v>5.98</v>
      </c>
      <c r="F1332" s="30">
        <v>1.49</v>
      </c>
      <c r="G1332" s="30" t="s">
        <v>14</v>
      </c>
      <c r="H1332" s="30" t="s">
        <v>3</v>
      </c>
      <c r="I1332" s="30" t="s">
        <v>24</v>
      </c>
      <c r="J1332" s="30" t="s">
        <v>48</v>
      </c>
      <c r="K1332" s="30" t="s">
        <v>49</v>
      </c>
      <c r="L1332" s="30" t="s">
        <v>1563</v>
      </c>
      <c r="M1332" s="30">
        <v>0.39</v>
      </c>
      <c r="N1332" s="30" t="s">
        <v>8</v>
      </c>
      <c r="O1332" s="30" t="s">
        <v>87</v>
      </c>
      <c r="P1332" s="30" t="s">
        <v>350</v>
      </c>
      <c r="Q1332" s="30" t="s">
        <v>42</v>
      </c>
      <c r="R1332" s="30">
        <v>20016</v>
      </c>
      <c r="S1332" s="32">
        <v>42125</v>
      </c>
      <c r="T1332" s="32">
        <v>42127</v>
      </c>
      <c r="U1332" s="53">
        <v>38.08</v>
      </c>
      <c r="V1332" s="30">
        <v>85</v>
      </c>
      <c r="W1332" s="30">
        <v>517.85</v>
      </c>
      <c r="X1332" s="30">
        <v>38852</v>
      </c>
      <c r="Y1332" s="30" t="s">
        <v>3218</v>
      </c>
      <c r="Z1332" s="30">
        <v>232.21329709577566</v>
      </c>
    </row>
    <row r="1333" spans="1:26" x14ac:dyDescent="0.2">
      <c r="A1333" s="30">
        <v>1194</v>
      </c>
      <c r="B1333" s="30" t="s">
        <v>2345</v>
      </c>
      <c r="C1333" s="30" t="s">
        <v>46</v>
      </c>
      <c r="D1333" s="30">
        <v>0.03</v>
      </c>
      <c r="E1333" s="30">
        <v>5.98</v>
      </c>
      <c r="F1333" s="30">
        <v>1.49</v>
      </c>
      <c r="G1333" s="30" t="s">
        <v>14</v>
      </c>
      <c r="H1333" s="30" t="s">
        <v>3</v>
      </c>
      <c r="I1333" s="30" t="s">
        <v>24</v>
      </c>
      <c r="J1333" s="30" t="s">
        <v>48</v>
      </c>
      <c r="K1333" s="30" t="s">
        <v>49</v>
      </c>
      <c r="L1333" s="30" t="s">
        <v>1563</v>
      </c>
      <c r="M1333" s="30">
        <v>0.39</v>
      </c>
      <c r="N1333" s="30" t="s">
        <v>8</v>
      </c>
      <c r="O1333" s="30" t="s">
        <v>9</v>
      </c>
      <c r="P1333" s="30" t="s">
        <v>99</v>
      </c>
      <c r="Q1333" s="30" t="s">
        <v>2346</v>
      </c>
      <c r="R1333" s="30">
        <v>34142</v>
      </c>
      <c r="S1333" s="32">
        <v>42125</v>
      </c>
      <c r="T1333" s="32">
        <v>42127</v>
      </c>
      <c r="U1333" s="53">
        <v>20.495999999999999</v>
      </c>
      <c r="V1333" s="30">
        <v>21</v>
      </c>
      <c r="W1333" s="30">
        <v>127.94</v>
      </c>
      <c r="X1333" s="30">
        <v>87586</v>
      </c>
      <c r="Y1333" s="30" t="s">
        <v>3215</v>
      </c>
      <c r="Z1333" s="30">
        <v>214.20682879340418</v>
      </c>
    </row>
    <row r="1334" spans="1:26" x14ac:dyDescent="0.2">
      <c r="A1334" s="30">
        <v>3139</v>
      </c>
      <c r="B1334" s="30" t="s">
        <v>2347</v>
      </c>
      <c r="C1334" s="30" t="s">
        <v>1</v>
      </c>
      <c r="D1334" s="30">
        <v>0.09</v>
      </c>
      <c r="E1334" s="30">
        <v>280.98</v>
      </c>
      <c r="F1334" s="30">
        <v>57</v>
      </c>
      <c r="G1334" s="30" t="s">
        <v>2</v>
      </c>
      <c r="H1334" s="30" t="s">
        <v>47</v>
      </c>
      <c r="I1334" s="30" t="s">
        <v>4</v>
      </c>
      <c r="J1334" s="30" t="s">
        <v>85</v>
      </c>
      <c r="K1334" s="30" t="s">
        <v>33</v>
      </c>
      <c r="L1334" s="30" t="s">
        <v>838</v>
      </c>
      <c r="M1334" s="30">
        <v>0.78</v>
      </c>
      <c r="N1334" s="30" t="s">
        <v>8</v>
      </c>
      <c r="O1334" s="30" t="s">
        <v>87</v>
      </c>
      <c r="P1334" s="30" t="s">
        <v>373</v>
      </c>
      <c r="Q1334" s="30" t="s">
        <v>2348</v>
      </c>
      <c r="R1334" s="30">
        <v>7016</v>
      </c>
      <c r="S1334" s="32">
        <v>42126</v>
      </c>
      <c r="T1334" s="32">
        <v>42129</v>
      </c>
      <c r="U1334" s="53">
        <v>252.488</v>
      </c>
      <c r="V1334" s="30">
        <v>31</v>
      </c>
      <c r="W1334" s="30">
        <v>7974.21</v>
      </c>
      <c r="X1334" s="30">
        <v>86793</v>
      </c>
      <c r="Y1334" s="30" t="s">
        <v>3218</v>
      </c>
      <c r="Z1334" s="30">
        <v>3457.0574232981298</v>
      </c>
    </row>
    <row r="1335" spans="1:26" x14ac:dyDescent="0.2">
      <c r="A1335" s="30">
        <v>3367</v>
      </c>
      <c r="B1335" s="30" t="s">
        <v>2349</v>
      </c>
      <c r="C1335" s="30" t="s">
        <v>1</v>
      </c>
      <c r="D1335" s="30">
        <v>0.08</v>
      </c>
      <c r="E1335" s="30">
        <v>30.97</v>
      </c>
      <c r="F1335" s="30">
        <v>4</v>
      </c>
      <c r="G1335" s="30" t="s">
        <v>14</v>
      </c>
      <c r="H1335" s="30" t="s">
        <v>47</v>
      </c>
      <c r="I1335" s="30" t="s">
        <v>16</v>
      </c>
      <c r="J1335" s="30" t="s">
        <v>17</v>
      </c>
      <c r="K1335" s="30" t="s">
        <v>49</v>
      </c>
      <c r="L1335" s="30" t="s">
        <v>2138</v>
      </c>
      <c r="M1335" s="30">
        <v>0.74</v>
      </c>
      <c r="N1335" s="30" t="s">
        <v>8</v>
      </c>
      <c r="O1335" s="30" t="s">
        <v>87</v>
      </c>
      <c r="P1335" s="30" t="s">
        <v>293</v>
      </c>
      <c r="Q1335" s="30" t="s">
        <v>2350</v>
      </c>
      <c r="R1335" s="30">
        <v>43221</v>
      </c>
      <c r="S1335" s="32">
        <v>42126</v>
      </c>
      <c r="T1335" s="32">
        <v>42127</v>
      </c>
      <c r="U1335" s="53">
        <v>10.68</v>
      </c>
      <c r="V1335" s="30">
        <v>26</v>
      </c>
      <c r="W1335" s="30">
        <v>758.97</v>
      </c>
      <c r="X1335" s="30">
        <v>90502</v>
      </c>
      <c r="Y1335" s="30" t="s">
        <v>3218</v>
      </c>
      <c r="Z1335" s="30">
        <v>738.15793773838141</v>
      </c>
    </row>
    <row r="1336" spans="1:26" x14ac:dyDescent="0.2">
      <c r="A1336" s="30">
        <v>3367</v>
      </c>
      <c r="B1336" s="30" t="s">
        <v>2349</v>
      </c>
      <c r="C1336" s="30" t="s">
        <v>1</v>
      </c>
      <c r="D1336" s="30">
        <v>0.1</v>
      </c>
      <c r="E1336" s="30">
        <v>4.13</v>
      </c>
      <c r="F1336" s="30">
        <v>0.5</v>
      </c>
      <c r="G1336" s="30" t="s">
        <v>63</v>
      </c>
      <c r="H1336" s="30" t="s">
        <v>47</v>
      </c>
      <c r="I1336" s="30" t="s">
        <v>24</v>
      </c>
      <c r="J1336" s="30" t="s">
        <v>128</v>
      </c>
      <c r="K1336" s="30" t="s">
        <v>49</v>
      </c>
      <c r="L1336" s="30" t="s">
        <v>2351</v>
      </c>
      <c r="M1336" s="30">
        <v>0.39</v>
      </c>
      <c r="N1336" s="30" t="s">
        <v>8</v>
      </c>
      <c r="O1336" s="30" t="s">
        <v>87</v>
      </c>
      <c r="P1336" s="30" t="s">
        <v>293</v>
      </c>
      <c r="Q1336" s="30" t="s">
        <v>2350</v>
      </c>
      <c r="R1336" s="30">
        <v>43221</v>
      </c>
      <c r="S1336" s="32">
        <v>42126</v>
      </c>
      <c r="T1336" s="32">
        <v>42128</v>
      </c>
      <c r="U1336" s="53">
        <v>58.263599999999997</v>
      </c>
      <c r="V1336" s="30">
        <v>18</v>
      </c>
      <c r="W1336" s="30">
        <v>84.44</v>
      </c>
      <c r="X1336" s="30">
        <v>90502</v>
      </c>
      <c r="Y1336" s="30" t="s">
        <v>3218</v>
      </c>
      <c r="Z1336" s="30">
        <v>219.70561082868701</v>
      </c>
    </row>
    <row r="1337" spans="1:26" x14ac:dyDescent="0.2">
      <c r="A1337" s="30">
        <v>408</v>
      </c>
      <c r="B1337" s="30" t="s">
        <v>2352</v>
      </c>
      <c r="C1337" s="30" t="s">
        <v>23</v>
      </c>
      <c r="D1337" s="30">
        <v>7.0000000000000007E-2</v>
      </c>
      <c r="E1337" s="30">
        <v>29.17</v>
      </c>
      <c r="F1337" s="30">
        <v>6.27</v>
      </c>
      <c r="G1337" s="30" t="s">
        <v>14</v>
      </c>
      <c r="H1337" s="30" t="s">
        <v>70</v>
      </c>
      <c r="I1337" s="30" t="s">
        <v>24</v>
      </c>
      <c r="J1337" s="30" t="s">
        <v>48</v>
      </c>
      <c r="K1337" s="30" t="s">
        <v>49</v>
      </c>
      <c r="L1337" s="30" t="s">
        <v>50</v>
      </c>
      <c r="M1337" s="30">
        <v>0.37</v>
      </c>
      <c r="N1337" s="30" t="s">
        <v>8</v>
      </c>
      <c r="O1337" s="30" t="s">
        <v>28</v>
      </c>
      <c r="P1337" s="30" t="s">
        <v>163</v>
      </c>
      <c r="Q1337" s="30" t="s">
        <v>2353</v>
      </c>
      <c r="R1337" s="30">
        <v>78589</v>
      </c>
      <c r="S1337" s="32">
        <v>42126</v>
      </c>
      <c r="T1337" s="32">
        <v>42130</v>
      </c>
      <c r="U1337" s="53">
        <v>236.2371</v>
      </c>
      <c r="V1337" s="30">
        <v>14</v>
      </c>
      <c r="W1337" s="30">
        <v>400.47</v>
      </c>
      <c r="X1337" s="30">
        <v>89639</v>
      </c>
      <c r="Y1337" s="30" t="s">
        <v>3216</v>
      </c>
      <c r="Z1337" s="30">
        <v>484.6241511909999</v>
      </c>
    </row>
    <row r="1338" spans="1:26" x14ac:dyDescent="0.2">
      <c r="A1338" s="30">
        <v>2426</v>
      </c>
      <c r="B1338" s="30" t="s">
        <v>1626</v>
      </c>
      <c r="C1338" s="30" t="s">
        <v>23</v>
      </c>
      <c r="D1338" s="30">
        <v>0.08</v>
      </c>
      <c r="E1338" s="30">
        <v>4.4800000000000004</v>
      </c>
      <c r="F1338" s="30">
        <v>49</v>
      </c>
      <c r="G1338" s="30" t="s">
        <v>14</v>
      </c>
      <c r="H1338" s="30" t="s">
        <v>3</v>
      </c>
      <c r="I1338" s="30" t="s">
        <v>24</v>
      </c>
      <c r="J1338" s="30" t="s">
        <v>71</v>
      </c>
      <c r="K1338" s="30" t="s">
        <v>40</v>
      </c>
      <c r="L1338" s="30" t="s">
        <v>444</v>
      </c>
      <c r="M1338" s="30">
        <v>0.6</v>
      </c>
      <c r="N1338" s="30" t="s">
        <v>8</v>
      </c>
      <c r="O1338" s="30" t="s">
        <v>28</v>
      </c>
      <c r="P1338" s="30" t="s">
        <v>163</v>
      </c>
      <c r="Q1338" s="30" t="s">
        <v>1628</v>
      </c>
      <c r="R1338" s="30">
        <v>75061</v>
      </c>
      <c r="S1338" s="32">
        <v>42126</v>
      </c>
      <c r="T1338" s="32">
        <v>42126</v>
      </c>
      <c r="U1338" s="53">
        <v>139.58009999999999</v>
      </c>
      <c r="V1338" s="30">
        <v>37</v>
      </c>
      <c r="W1338" s="30">
        <v>202.29</v>
      </c>
      <c r="X1338" s="30">
        <v>90861</v>
      </c>
      <c r="Y1338" s="30" t="s">
        <v>3216</v>
      </c>
      <c r="Z1338" s="30">
        <v>1664.8433102657148</v>
      </c>
    </row>
    <row r="1339" spans="1:26" x14ac:dyDescent="0.2">
      <c r="A1339" s="30">
        <v>2426</v>
      </c>
      <c r="B1339" s="30" t="s">
        <v>1626</v>
      </c>
      <c r="C1339" s="30" t="s">
        <v>23</v>
      </c>
      <c r="D1339" s="30">
        <v>0</v>
      </c>
      <c r="E1339" s="30">
        <v>17.670000000000002</v>
      </c>
      <c r="F1339" s="30">
        <v>8.99</v>
      </c>
      <c r="G1339" s="30" t="s">
        <v>14</v>
      </c>
      <c r="H1339" s="30" t="s">
        <v>3</v>
      </c>
      <c r="I1339" s="30" t="s">
        <v>4</v>
      </c>
      <c r="J1339" s="30" t="s">
        <v>102</v>
      </c>
      <c r="K1339" s="30" t="s">
        <v>18</v>
      </c>
      <c r="L1339" s="30" t="s">
        <v>2032</v>
      </c>
      <c r="M1339" s="30">
        <v>0.47</v>
      </c>
      <c r="N1339" s="30" t="s">
        <v>8</v>
      </c>
      <c r="O1339" s="30" t="s">
        <v>28</v>
      </c>
      <c r="P1339" s="30" t="s">
        <v>163</v>
      </c>
      <c r="Q1339" s="30" t="s">
        <v>1628</v>
      </c>
      <c r="R1339" s="30">
        <v>75061</v>
      </c>
      <c r="S1339" s="32">
        <v>42126</v>
      </c>
      <c r="T1339" s="32">
        <v>42133</v>
      </c>
      <c r="U1339" s="53">
        <v>109.67</v>
      </c>
      <c r="V1339" s="30">
        <v>9</v>
      </c>
      <c r="W1339" s="30">
        <v>168.71</v>
      </c>
      <c r="X1339" s="30">
        <v>90861</v>
      </c>
      <c r="Y1339" s="30" t="s">
        <v>3216</v>
      </c>
      <c r="Z1339" s="30">
        <v>514.50419825758729</v>
      </c>
    </row>
    <row r="1340" spans="1:26" x14ac:dyDescent="0.2">
      <c r="A1340" s="30">
        <v>2578</v>
      </c>
      <c r="B1340" s="30" t="s">
        <v>2354</v>
      </c>
      <c r="C1340" s="30" t="s">
        <v>23</v>
      </c>
      <c r="D1340" s="30">
        <v>0.04</v>
      </c>
      <c r="E1340" s="30">
        <v>8.6</v>
      </c>
      <c r="F1340" s="30">
        <v>6.19</v>
      </c>
      <c r="G1340" s="30" t="s">
        <v>14</v>
      </c>
      <c r="H1340" s="30" t="s">
        <v>47</v>
      </c>
      <c r="I1340" s="30" t="s">
        <v>24</v>
      </c>
      <c r="J1340" s="30" t="s">
        <v>48</v>
      </c>
      <c r="K1340" s="30" t="s">
        <v>49</v>
      </c>
      <c r="L1340" s="30" t="s">
        <v>508</v>
      </c>
      <c r="M1340" s="30">
        <v>0.38</v>
      </c>
      <c r="N1340" s="30" t="s">
        <v>8</v>
      </c>
      <c r="O1340" s="30" t="s">
        <v>9</v>
      </c>
      <c r="P1340" s="30" t="s">
        <v>140</v>
      </c>
      <c r="Q1340" s="30" t="s">
        <v>2355</v>
      </c>
      <c r="R1340" s="30">
        <v>36801</v>
      </c>
      <c r="S1340" s="32">
        <v>42126</v>
      </c>
      <c r="T1340" s="32">
        <v>42128</v>
      </c>
      <c r="U1340" s="53">
        <v>309.71159999999998</v>
      </c>
      <c r="V1340" s="30">
        <v>5</v>
      </c>
      <c r="W1340" s="30">
        <v>46.85</v>
      </c>
      <c r="X1340" s="30">
        <v>88298</v>
      </c>
      <c r="Y1340" s="30" t="s">
        <v>3215</v>
      </c>
      <c r="Z1340" s="30">
        <v>551.77948237259</v>
      </c>
    </row>
    <row r="1341" spans="1:26" x14ac:dyDescent="0.2">
      <c r="A1341" s="30">
        <v>2578</v>
      </c>
      <c r="B1341" s="30" t="s">
        <v>2354</v>
      </c>
      <c r="C1341" s="30" t="s">
        <v>23</v>
      </c>
      <c r="D1341" s="30">
        <v>0.01</v>
      </c>
      <c r="E1341" s="30">
        <v>3.58</v>
      </c>
      <c r="F1341" s="30">
        <v>1.63</v>
      </c>
      <c r="G1341" s="30" t="s">
        <v>14</v>
      </c>
      <c r="H1341" s="30" t="s">
        <v>47</v>
      </c>
      <c r="I1341" s="30" t="s">
        <v>24</v>
      </c>
      <c r="J1341" s="30" t="s">
        <v>152</v>
      </c>
      <c r="K1341" s="30" t="s">
        <v>26</v>
      </c>
      <c r="L1341" s="30" t="s">
        <v>2197</v>
      </c>
      <c r="M1341" s="30">
        <v>0.36</v>
      </c>
      <c r="N1341" s="30" t="s">
        <v>8</v>
      </c>
      <c r="O1341" s="30" t="s">
        <v>9</v>
      </c>
      <c r="P1341" s="30" t="s">
        <v>140</v>
      </c>
      <c r="Q1341" s="30" t="s">
        <v>2355</v>
      </c>
      <c r="R1341" s="30">
        <v>36801</v>
      </c>
      <c r="S1341" s="32">
        <v>42126</v>
      </c>
      <c r="T1341" s="32">
        <v>42130</v>
      </c>
      <c r="U1341" s="53">
        <v>-128.85599999999999</v>
      </c>
      <c r="V1341" s="30">
        <v>26</v>
      </c>
      <c r="W1341" s="30">
        <v>93.57</v>
      </c>
      <c r="X1341" s="30">
        <v>88298</v>
      </c>
      <c r="Y1341" s="30" t="s">
        <v>3215</v>
      </c>
      <c r="Z1341" s="30">
        <v>-35.887486157020732</v>
      </c>
    </row>
    <row r="1342" spans="1:26" x14ac:dyDescent="0.2">
      <c r="A1342" s="30">
        <v>2578</v>
      </c>
      <c r="B1342" s="30" t="s">
        <v>2354</v>
      </c>
      <c r="C1342" s="30" t="s">
        <v>23</v>
      </c>
      <c r="D1342" s="30">
        <v>0.08</v>
      </c>
      <c r="E1342" s="30">
        <v>105.49</v>
      </c>
      <c r="F1342" s="30">
        <v>41.64</v>
      </c>
      <c r="G1342" s="30" t="s">
        <v>2</v>
      </c>
      <c r="H1342" s="30" t="s">
        <v>47</v>
      </c>
      <c r="I1342" s="30" t="s">
        <v>4</v>
      </c>
      <c r="J1342" s="30" t="s">
        <v>5</v>
      </c>
      <c r="K1342" s="30" t="s">
        <v>6</v>
      </c>
      <c r="L1342" s="30" t="s">
        <v>2356</v>
      </c>
      <c r="M1342" s="30">
        <v>0.75</v>
      </c>
      <c r="N1342" s="30" t="s">
        <v>8</v>
      </c>
      <c r="O1342" s="30" t="s">
        <v>9</v>
      </c>
      <c r="P1342" s="30" t="s">
        <v>140</v>
      </c>
      <c r="Q1342" s="30" t="s">
        <v>2355</v>
      </c>
      <c r="R1342" s="30">
        <v>36801</v>
      </c>
      <c r="S1342" s="32">
        <v>42126</v>
      </c>
      <c r="T1342" s="32">
        <v>42133</v>
      </c>
      <c r="U1342" s="53">
        <v>-36.945999999999998</v>
      </c>
      <c r="V1342" s="30">
        <v>34</v>
      </c>
      <c r="W1342" s="30">
        <v>2694.49</v>
      </c>
      <c r="X1342" s="30">
        <v>88298</v>
      </c>
      <c r="Y1342" s="30" t="s">
        <v>3215</v>
      </c>
      <c r="Z1342" s="30">
        <v>1957.7182108762102</v>
      </c>
    </row>
    <row r="1343" spans="1:26" x14ac:dyDescent="0.2">
      <c r="A1343" s="30">
        <v>2531</v>
      </c>
      <c r="B1343" s="30" t="s">
        <v>2357</v>
      </c>
      <c r="C1343" s="30" t="s">
        <v>92</v>
      </c>
      <c r="D1343" s="30">
        <v>0.08</v>
      </c>
      <c r="E1343" s="30">
        <v>4</v>
      </c>
      <c r="F1343" s="30">
        <v>1.3</v>
      </c>
      <c r="G1343" s="30" t="s">
        <v>14</v>
      </c>
      <c r="H1343" s="30" t="s">
        <v>3</v>
      </c>
      <c r="I1343" s="30" t="s">
        <v>24</v>
      </c>
      <c r="J1343" s="30" t="s">
        <v>64</v>
      </c>
      <c r="K1343" s="30" t="s">
        <v>26</v>
      </c>
      <c r="L1343" s="30" t="s">
        <v>347</v>
      </c>
      <c r="M1343" s="30">
        <v>0.37</v>
      </c>
      <c r="N1343" s="30" t="s">
        <v>8</v>
      </c>
      <c r="O1343" s="30" t="s">
        <v>35</v>
      </c>
      <c r="P1343" s="30" t="s">
        <v>66</v>
      </c>
      <c r="Q1343" s="30" t="s">
        <v>2358</v>
      </c>
      <c r="R1343" s="30">
        <v>93422</v>
      </c>
      <c r="S1343" s="32">
        <v>42126</v>
      </c>
      <c r="T1343" s="32">
        <v>42128</v>
      </c>
      <c r="U1343" s="53">
        <v>28.4</v>
      </c>
      <c r="V1343" s="30">
        <v>14</v>
      </c>
      <c r="W1343" s="30">
        <v>51.99</v>
      </c>
      <c r="X1343" s="30">
        <v>87452</v>
      </c>
      <c r="Y1343" s="30" t="s">
        <v>3217</v>
      </c>
      <c r="Z1343" s="30">
        <v>-27.086151185894213</v>
      </c>
    </row>
    <row r="1344" spans="1:26" x14ac:dyDescent="0.2">
      <c r="A1344" s="30">
        <v>27</v>
      </c>
      <c r="B1344" s="30" t="s">
        <v>2359</v>
      </c>
      <c r="C1344" s="30" t="s">
        <v>46</v>
      </c>
      <c r="D1344" s="30">
        <v>0.04</v>
      </c>
      <c r="E1344" s="30">
        <v>4.1399999999999997</v>
      </c>
      <c r="F1344" s="30">
        <v>6.6</v>
      </c>
      <c r="G1344" s="30" t="s">
        <v>14</v>
      </c>
      <c r="H1344" s="30" t="s">
        <v>70</v>
      </c>
      <c r="I1344" s="30" t="s">
        <v>4</v>
      </c>
      <c r="J1344" s="30" t="s">
        <v>102</v>
      </c>
      <c r="K1344" s="30" t="s">
        <v>49</v>
      </c>
      <c r="L1344" s="30" t="s">
        <v>388</v>
      </c>
      <c r="M1344" s="30">
        <v>0.49</v>
      </c>
      <c r="N1344" s="30" t="s">
        <v>8</v>
      </c>
      <c r="O1344" s="30" t="s">
        <v>35</v>
      </c>
      <c r="P1344" s="30" t="s">
        <v>66</v>
      </c>
      <c r="Q1344" s="30" t="s">
        <v>1939</v>
      </c>
      <c r="R1344" s="30">
        <v>90712</v>
      </c>
      <c r="S1344" s="32">
        <v>42126</v>
      </c>
      <c r="T1344" s="32">
        <v>42128</v>
      </c>
      <c r="U1344" s="53">
        <v>8.8940000000000001</v>
      </c>
      <c r="V1344" s="30">
        <v>12</v>
      </c>
      <c r="W1344" s="30">
        <v>54.78</v>
      </c>
      <c r="X1344" s="30">
        <v>87652</v>
      </c>
      <c r="Y1344" s="30" t="s">
        <v>3217</v>
      </c>
      <c r="Z1344" s="30">
        <v>423.34468607948941</v>
      </c>
    </row>
    <row r="1345" spans="1:26" x14ac:dyDescent="0.2">
      <c r="A1345" s="30">
        <v>3386</v>
      </c>
      <c r="B1345" s="30" t="s">
        <v>2360</v>
      </c>
      <c r="C1345" s="30" t="s">
        <v>1</v>
      </c>
      <c r="D1345" s="30">
        <v>0</v>
      </c>
      <c r="E1345" s="30">
        <v>2.61</v>
      </c>
      <c r="F1345" s="30">
        <v>0.5</v>
      </c>
      <c r="G1345" s="30" t="s">
        <v>14</v>
      </c>
      <c r="H1345" s="30" t="s">
        <v>70</v>
      </c>
      <c r="I1345" s="30" t="s">
        <v>24</v>
      </c>
      <c r="J1345" s="30" t="s">
        <v>128</v>
      </c>
      <c r="K1345" s="30" t="s">
        <v>49</v>
      </c>
      <c r="L1345" s="30" t="s">
        <v>1343</v>
      </c>
      <c r="M1345" s="30">
        <v>0.39</v>
      </c>
      <c r="N1345" s="30" t="s">
        <v>8</v>
      </c>
      <c r="O1345" s="30" t="s">
        <v>87</v>
      </c>
      <c r="P1345" s="30" t="s">
        <v>293</v>
      </c>
      <c r="Q1345" s="30" t="s">
        <v>2174</v>
      </c>
      <c r="R1345" s="30">
        <v>43402</v>
      </c>
      <c r="S1345" s="32">
        <v>42127</v>
      </c>
      <c r="T1345" s="32">
        <v>42129</v>
      </c>
      <c r="U1345" s="53">
        <v>19.554600000000001</v>
      </c>
      <c r="V1345" s="30">
        <v>10</v>
      </c>
      <c r="W1345" s="30">
        <v>28.34</v>
      </c>
      <c r="X1345" s="30">
        <v>88746</v>
      </c>
      <c r="Y1345" s="30" t="s">
        <v>3218</v>
      </c>
      <c r="Z1345" s="30">
        <v>293.16483175305092</v>
      </c>
    </row>
    <row r="1346" spans="1:26" x14ac:dyDescent="0.2">
      <c r="A1346" s="30">
        <v>3386</v>
      </c>
      <c r="B1346" s="30" t="s">
        <v>2360</v>
      </c>
      <c r="C1346" s="30" t="s">
        <v>1</v>
      </c>
      <c r="D1346" s="30">
        <v>0.04</v>
      </c>
      <c r="E1346" s="30">
        <v>25.38</v>
      </c>
      <c r="F1346" s="30">
        <v>8.99</v>
      </c>
      <c r="G1346" s="30" t="s">
        <v>63</v>
      </c>
      <c r="H1346" s="30" t="s">
        <v>70</v>
      </c>
      <c r="I1346" s="30" t="s">
        <v>4</v>
      </c>
      <c r="J1346" s="30" t="s">
        <v>102</v>
      </c>
      <c r="K1346" s="30" t="s">
        <v>18</v>
      </c>
      <c r="L1346" s="30" t="s">
        <v>2361</v>
      </c>
      <c r="M1346" s="30">
        <v>0.5</v>
      </c>
      <c r="N1346" s="30" t="s">
        <v>8</v>
      </c>
      <c r="O1346" s="30" t="s">
        <v>87</v>
      </c>
      <c r="P1346" s="30" t="s">
        <v>293</v>
      </c>
      <c r="Q1346" s="30" t="s">
        <v>2174</v>
      </c>
      <c r="R1346" s="30">
        <v>43402</v>
      </c>
      <c r="S1346" s="32">
        <v>42127</v>
      </c>
      <c r="T1346" s="32">
        <v>42130</v>
      </c>
      <c r="U1346" s="53">
        <v>152.482</v>
      </c>
      <c r="V1346" s="30">
        <v>35</v>
      </c>
      <c r="W1346" s="30">
        <v>861.3</v>
      </c>
      <c r="X1346" s="30">
        <v>88746</v>
      </c>
      <c r="Y1346" s="30" t="s">
        <v>3218</v>
      </c>
      <c r="Z1346" s="30">
        <v>718.06713963898233</v>
      </c>
    </row>
    <row r="1347" spans="1:26" x14ac:dyDescent="0.2">
      <c r="A1347" s="30">
        <v>2157</v>
      </c>
      <c r="B1347" s="30" t="s">
        <v>1657</v>
      </c>
      <c r="C1347" s="30" t="s">
        <v>13</v>
      </c>
      <c r="D1347" s="30">
        <v>7.0000000000000007E-2</v>
      </c>
      <c r="E1347" s="30">
        <v>30.93</v>
      </c>
      <c r="F1347" s="30">
        <v>3.92</v>
      </c>
      <c r="G1347" s="30" t="s">
        <v>14</v>
      </c>
      <c r="H1347" s="30" t="s">
        <v>47</v>
      </c>
      <c r="I1347" s="30" t="s">
        <v>4</v>
      </c>
      <c r="J1347" s="30" t="s">
        <v>102</v>
      </c>
      <c r="K1347" s="30" t="s">
        <v>18</v>
      </c>
      <c r="L1347" s="30" t="s">
        <v>1627</v>
      </c>
      <c r="M1347" s="30">
        <v>0.44</v>
      </c>
      <c r="N1347" s="30" t="s">
        <v>8</v>
      </c>
      <c r="O1347" s="30" t="s">
        <v>28</v>
      </c>
      <c r="P1347" s="30" t="s">
        <v>265</v>
      </c>
      <c r="Q1347" s="30" t="s">
        <v>1659</v>
      </c>
      <c r="R1347" s="30">
        <v>48093</v>
      </c>
      <c r="S1347" s="32">
        <v>42127</v>
      </c>
      <c r="T1347" s="32">
        <v>42128</v>
      </c>
      <c r="U1347" s="53">
        <v>398.30250000000001</v>
      </c>
      <c r="V1347" s="30">
        <v>19</v>
      </c>
      <c r="W1347" s="30">
        <v>577.25</v>
      </c>
      <c r="X1347" s="30">
        <v>90386</v>
      </c>
      <c r="Y1347" s="30" t="s">
        <v>3216</v>
      </c>
      <c r="Z1347" s="30">
        <v>597.51041948877071</v>
      </c>
    </row>
    <row r="1348" spans="1:26" x14ac:dyDescent="0.2">
      <c r="A1348" s="30">
        <v>2157</v>
      </c>
      <c r="B1348" s="30" t="s">
        <v>1657</v>
      </c>
      <c r="C1348" s="30" t="s">
        <v>13</v>
      </c>
      <c r="D1348" s="30">
        <v>0.05</v>
      </c>
      <c r="E1348" s="30">
        <v>297.48</v>
      </c>
      <c r="F1348" s="30">
        <v>18.059999999999999</v>
      </c>
      <c r="G1348" s="30" t="s">
        <v>2</v>
      </c>
      <c r="H1348" s="30" t="s">
        <v>47</v>
      </c>
      <c r="I1348" s="30" t="s">
        <v>16</v>
      </c>
      <c r="J1348" s="30" t="s">
        <v>32</v>
      </c>
      <c r="K1348" s="30" t="s">
        <v>33</v>
      </c>
      <c r="L1348" s="30" t="s">
        <v>363</v>
      </c>
      <c r="M1348" s="30">
        <v>0.6</v>
      </c>
      <c r="N1348" s="30" t="s">
        <v>8</v>
      </c>
      <c r="O1348" s="30" t="s">
        <v>28</v>
      </c>
      <c r="P1348" s="30" t="s">
        <v>265</v>
      </c>
      <c r="Q1348" s="30" t="s">
        <v>1659</v>
      </c>
      <c r="R1348" s="30">
        <v>48093</v>
      </c>
      <c r="S1348" s="32">
        <v>42127</v>
      </c>
      <c r="T1348" s="32">
        <v>42128</v>
      </c>
      <c r="U1348" s="53">
        <v>709.85199999999998</v>
      </c>
      <c r="V1348" s="30">
        <v>14</v>
      </c>
      <c r="W1348" s="30">
        <v>4075.18</v>
      </c>
      <c r="X1348" s="30">
        <v>90386</v>
      </c>
      <c r="Y1348" s="30" t="s">
        <v>3216</v>
      </c>
      <c r="Z1348" s="30">
        <v>2485.1520004772028</v>
      </c>
    </row>
    <row r="1349" spans="1:26" x14ac:dyDescent="0.2">
      <c r="A1349" s="30">
        <v>2157</v>
      </c>
      <c r="B1349" s="30" t="s">
        <v>1657</v>
      </c>
      <c r="C1349" s="30" t="s">
        <v>13</v>
      </c>
      <c r="D1349" s="30">
        <v>7.0000000000000007E-2</v>
      </c>
      <c r="E1349" s="30">
        <v>296.18</v>
      </c>
      <c r="F1349" s="30">
        <v>54.12</v>
      </c>
      <c r="G1349" s="30" t="s">
        <v>2</v>
      </c>
      <c r="H1349" s="30" t="s">
        <v>47</v>
      </c>
      <c r="I1349" s="30" t="s">
        <v>4</v>
      </c>
      <c r="J1349" s="30" t="s">
        <v>5</v>
      </c>
      <c r="K1349" s="30" t="s">
        <v>6</v>
      </c>
      <c r="L1349" s="30" t="s">
        <v>1055</v>
      </c>
      <c r="M1349" s="30">
        <v>0.76</v>
      </c>
      <c r="N1349" s="30" t="s">
        <v>8</v>
      </c>
      <c r="O1349" s="30" t="s">
        <v>28</v>
      </c>
      <c r="P1349" s="30" t="s">
        <v>265</v>
      </c>
      <c r="Q1349" s="30" t="s">
        <v>1659</v>
      </c>
      <c r="R1349" s="30">
        <v>48093</v>
      </c>
      <c r="S1349" s="32">
        <v>42127</v>
      </c>
      <c r="T1349" s="32">
        <v>42129</v>
      </c>
      <c r="U1349" s="53">
        <v>80.809200000000004</v>
      </c>
      <c r="V1349" s="30">
        <v>6</v>
      </c>
      <c r="W1349" s="30">
        <v>1798.23</v>
      </c>
      <c r="X1349" s="30">
        <v>90386</v>
      </c>
      <c r="Y1349" s="30" t="s">
        <v>3216</v>
      </c>
      <c r="Z1349" s="30">
        <v>2953.3702882383359</v>
      </c>
    </row>
    <row r="1350" spans="1:26" x14ac:dyDescent="0.2">
      <c r="A1350" s="30">
        <v>1391</v>
      </c>
      <c r="B1350" s="30" t="s">
        <v>2268</v>
      </c>
      <c r="C1350" s="30" t="s">
        <v>23</v>
      </c>
      <c r="D1350" s="30">
        <v>7.0000000000000007E-2</v>
      </c>
      <c r="E1350" s="30">
        <v>12.28</v>
      </c>
      <c r="F1350" s="30">
        <v>6.13</v>
      </c>
      <c r="G1350" s="30" t="s">
        <v>14</v>
      </c>
      <c r="H1350" s="30" t="s">
        <v>3</v>
      </c>
      <c r="I1350" s="30" t="s">
        <v>24</v>
      </c>
      <c r="J1350" s="30" t="s">
        <v>54</v>
      </c>
      <c r="K1350" s="30" t="s">
        <v>49</v>
      </c>
      <c r="L1350" s="30" t="s">
        <v>2362</v>
      </c>
      <c r="M1350" s="30">
        <v>0.56999999999999995</v>
      </c>
      <c r="N1350" s="30" t="s">
        <v>8</v>
      </c>
      <c r="O1350" s="30" t="s">
        <v>35</v>
      </c>
      <c r="P1350" s="30" t="s">
        <v>66</v>
      </c>
      <c r="Q1350" s="30" t="s">
        <v>2269</v>
      </c>
      <c r="R1350" s="30">
        <v>94086</v>
      </c>
      <c r="S1350" s="32">
        <v>42127</v>
      </c>
      <c r="T1350" s="32">
        <v>42134</v>
      </c>
      <c r="U1350" s="53">
        <v>15.236000000000001</v>
      </c>
      <c r="V1350" s="30">
        <v>33</v>
      </c>
      <c r="W1350" s="30">
        <v>389.59</v>
      </c>
      <c r="X1350" s="30">
        <v>88730</v>
      </c>
      <c r="Y1350" s="30" t="s">
        <v>3217</v>
      </c>
      <c r="Z1350" s="30">
        <v>358.72467266059419</v>
      </c>
    </row>
    <row r="1351" spans="1:26" x14ac:dyDescent="0.2">
      <c r="A1351" s="30">
        <v>1680</v>
      </c>
      <c r="B1351" s="30" t="s">
        <v>2363</v>
      </c>
      <c r="C1351" s="30" t="s">
        <v>23</v>
      </c>
      <c r="D1351" s="30">
        <v>0.09</v>
      </c>
      <c r="E1351" s="30">
        <v>30.98</v>
      </c>
      <c r="F1351" s="30">
        <v>19.510000000000002</v>
      </c>
      <c r="G1351" s="30" t="s">
        <v>14</v>
      </c>
      <c r="H1351" s="30" t="s">
        <v>15</v>
      </c>
      <c r="I1351" s="30" t="s">
        <v>24</v>
      </c>
      <c r="J1351" s="30" t="s">
        <v>321</v>
      </c>
      <c r="K1351" s="30" t="s">
        <v>49</v>
      </c>
      <c r="L1351" s="30" t="s">
        <v>2364</v>
      </c>
      <c r="M1351" s="30">
        <v>0.36</v>
      </c>
      <c r="N1351" s="30" t="s">
        <v>8</v>
      </c>
      <c r="O1351" s="30" t="s">
        <v>87</v>
      </c>
      <c r="P1351" s="30" t="s">
        <v>293</v>
      </c>
      <c r="Q1351" s="30" t="s">
        <v>740</v>
      </c>
      <c r="R1351" s="30">
        <v>45014</v>
      </c>
      <c r="S1351" s="32">
        <v>42127</v>
      </c>
      <c r="T1351" s="32">
        <v>42129</v>
      </c>
      <c r="U1351" s="53">
        <v>-163.53</v>
      </c>
      <c r="V1351" s="30">
        <v>18</v>
      </c>
      <c r="W1351" s="30">
        <v>514.62</v>
      </c>
      <c r="X1351" s="30">
        <v>86645</v>
      </c>
      <c r="Y1351" s="30" t="s">
        <v>3218</v>
      </c>
      <c r="Z1351" s="30">
        <v>396.40397713008366</v>
      </c>
    </row>
    <row r="1352" spans="1:26" x14ac:dyDescent="0.2">
      <c r="A1352" s="30">
        <v>1680</v>
      </c>
      <c r="B1352" s="30" t="s">
        <v>2363</v>
      </c>
      <c r="C1352" s="30" t="s">
        <v>23</v>
      </c>
      <c r="D1352" s="30">
        <v>0.03</v>
      </c>
      <c r="E1352" s="30">
        <v>49.34</v>
      </c>
      <c r="F1352" s="30">
        <v>10.25</v>
      </c>
      <c r="G1352" s="30" t="s">
        <v>14</v>
      </c>
      <c r="H1352" s="30" t="s">
        <v>15</v>
      </c>
      <c r="I1352" s="30" t="s">
        <v>4</v>
      </c>
      <c r="J1352" s="30" t="s">
        <v>102</v>
      </c>
      <c r="K1352" s="30" t="s">
        <v>40</v>
      </c>
      <c r="L1352" s="30" t="s">
        <v>2365</v>
      </c>
      <c r="M1352" s="30">
        <v>0.56999999999999995</v>
      </c>
      <c r="N1352" s="30" t="s">
        <v>8</v>
      </c>
      <c r="O1352" s="30" t="s">
        <v>87</v>
      </c>
      <c r="P1352" s="30" t="s">
        <v>293</v>
      </c>
      <c r="Q1352" s="30" t="s">
        <v>740</v>
      </c>
      <c r="R1352" s="30">
        <v>45014</v>
      </c>
      <c r="S1352" s="32">
        <v>42127</v>
      </c>
      <c r="T1352" s="32">
        <v>42129</v>
      </c>
      <c r="U1352" s="53">
        <v>554.77</v>
      </c>
      <c r="V1352" s="30">
        <v>17</v>
      </c>
      <c r="W1352" s="30">
        <v>817.32</v>
      </c>
      <c r="X1352" s="30">
        <v>86645</v>
      </c>
      <c r="Y1352" s="30" t="s">
        <v>3218</v>
      </c>
      <c r="Z1352" s="30">
        <v>1147.7453680100207</v>
      </c>
    </row>
    <row r="1353" spans="1:26" x14ac:dyDescent="0.2">
      <c r="A1353" s="30">
        <v>94</v>
      </c>
      <c r="B1353" s="30" t="s">
        <v>2366</v>
      </c>
      <c r="C1353" s="30" t="s">
        <v>46</v>
      </c>
      <c r="D1353" s="30">
        <v>0.04</v>
      </c>
      <c r="E1353" s="30">
        <v>160.97999999999999</v>
      </c>
      <c r="F1353" s="30">
        <v>30</v>
      </c>
      <c r="G1353" s="30" t="s">
        <v>2</v>
      </c>
      <c r="H1353" s="30" t="s">
        <v>47</v>
      </c>
      <c r="I1353" s="30" t="s">
        <v>4</v>
      </c>
      <c r="J1353" s="30" t="s">
        <v>85</v>
      </c>
      <c r="K1353" s="30" t="s">
        <v>33</v>
      </c>
      <c r="L1353" s="30" t="s">
        <v>868</v>
      </c>
      <c r="M1353" s="30">
        <v>0.62</v>
      </c>
      <c r="N1353" s="30" t="s">
        <v>8</v>
      </c>
      <c r="O1353" s="30" t="s">
        <v>28</v>
      </c>
      <c r="P1353" s="30" t="s">
        <v>79</v>
      </c>
      <c r="Q1353" s="30" t="s">
        <v>509</v>
      </c>
      <c r="R1353" s="30">
        <v>60601</v>
      </c>
      <c r="S1353" s="32">
        <v>42127</v>
      </c>
      <c r="T1353" s="32">
        <v>42129</v>
      </c>
      <c r="U1353" s="53">
        <v>116.1</v>
      </c>
      <c r="V1353" s="30">
        <v>37</v>
      </c>
      <c r="W1353" s="30">
        <v>6276.34</v>
      </c>
      <c r="X1353" s="30">
        <v>44231</v>
      </c>
      <c r="Y1353" s="30" t="s">
        <v>3216</v>
      </c>
      <c r="Z1353" s="30">
        <v>2006.2197303199791</v>
      </c>
    </row>
    <row r="1354" spans="1:26" x14ac:dyDescent="0.2">
      <c r="A1354" s="30">
        <v>94</v>
      </c>
      <c r="B1354" s="30" t="s">
        <v>2366</v>
      </c>
      <c r="C1354" s="30" t="s">
        <v>46</v>
      </c>
      <c r="D1354" s="30">
        <v>0.01</v>
      </c>
      <c r="E1354" s="30">
        <v>17.98</v>
      </c>
      <c r="F1354" s="30">
        <v>4</v>
      </c>
      <c r="G1354" s="30" t="s">
        <v>14</v>
      </c>
      <c r="H1354" s="30" t="s">
        <v>47</v>
      </c>
      <c r="I1354" s="30" t="s">
        <v>16</v>
      </c>
      <c r="J1354" s="30" t="s">
        <v>17</v>
      </c>
      <c r="K1354" s="30" t="s">
        <v>49</v>
      </c>
      <c r="L1354" s="30" t="s">
        <v>1633</v>
      </c>
      <c r="M1354" s="30">
        <v>0.79</v>
      </c>
      <c r="N1354" s="30" t="s">
        <v>8</v>
      </c>
      <c r="O1354" s="30" t="s">
        <v>28</v>
      </c>
      <c r="P1354" s="30" t="s">
        <v>79</v>
      </c>
      <c r="Q1354" s="30" t="s">
        <v>509</v>
      </c>
      <c r="R1354" s="30">
        <v>60601</v>
      </c>
      <c r="S1354" s="32">
        <v>42127</v>
      </c>
      <c r="T1354" s="32">
        <v>42129</v>
      </c>
      <c r="U1354" s="53">
        <v>-87.96</v>
      </c>
      <c r="V1354" s="30">
        <v>146</v>
      </c>
      <c r="W1354" s="30">
        <v>2664.4</v>
      </c>
      <c r="X1354" s="30">
        <v>44231</v>
      </c>
      <c r="Y1354" s="30" t="s">
        <v>3216</v>
      </c>
      <c r="Z1354" s="30">
        <v>595.28399537655946</v>
      </c>
    </row>
    <row r="1355" spans="1:26" x14ac:dyDescent="0.2">
      <c r="A1355" s="30">
        <v>97</v>
      </c>
      <c r="B1355" s="30" t="s">
        <v>2367</v>
      </c>
      <c r="C1355" s="30" t="s">
        <v>46</v>
      </c>
      <c r="D1355" s="30">
        <v>0.04</v>
      </c>
      <c r="E1355" s="30">
        <v>160.97999999999999</v>
      </c>
      <c r="F1355" s="30">
        <v>30</v>
      </c>
      <c r="G1355" s="30" t="s">
        <v>2</v>
      </c>
      <c r="H1355" s="30" t="s">
        <v>47</v>
      </c>
      <c r="I1355" s="30" t="s">
        <v>4</v>
      </c>
      <c r="J1355" s="30" t="s">
        <v>85</v>
      </c>
      <c r="K1355" s="30" t="s">
        <v>33</v>
      </c>
      <c r="L1355" s="30" t="s">
        <v>868</v>
      </c>
      <c r="M1355" s="30">
        <v>0.62</v>
      </c>
      <c r="N1355" s="30" t="s">
        <v>8</v>
      </c>
      <c r="O1355" s="30" t="s">
        <v>28</v>
      </c>
      <c r="P1355" s="30" t="s">
        <v>513</v>
      </c>
      <c r="Q1355" s="30" t="s">
        <v>2368</v>
      </c>
      <c r="R1355" s="30">
        <v>66502</v>
      </c>
      <c r="S1355" s="32">
        <v>42127</v>
      </c>
      <c r="T1355" s="32">
        <v>42129</v>
      </c>
      <c r="U1355" s="53">
        <v>255.42</v>
      </c>
      <c r="V1355" s="30">
        <v>9</v>
      </c>
      <c r="W1355" s="30">
        <v>1526.68</v>
      </c>
      <c r="X1355" s="30">
        <v>87306</v>
      </c>
      <c r="Y1355" s="30" t="s">
        <v>3216</v>
      </c>
      <c r="Z1355" s="30">
        <v>2148.88699396229</v>
      </c>
    </row>
    <row r="1356" spans="1:26" x14ac:dyDescent="0.2">
      <c r="A1356" s="30">
        <v>97</v>
      </c>
      <c r="B1356" s="30" t="s">
        <v>2367</v>
      </c>
      <c r="C1356" s="30" t="s">
        <v>46</v>
      </c>
      <c r="D1356" s="30">
        <v>0.06</v>
      </c>
      <c r="E1356" s="30">
        <v>115.99</v>
      </c>
      <c r="F1356" s="30">
        <v>8.99</v>
      </c>
      <c r="G1356" s="30" t="s">
        <v>14</v>
      </c>
      <c r="H1356" s="30" t="s">
        <v>47</v>
      </c>
      <c r="I1356" s="30" t="s">
        <v>16</v>
      </c>
      <c r="J1356" s="30" t="s">
        <v>111</v>
      </c>
      <c r="K1356" s="30" t="s">
        <v>49</v>
      </c>
      <c r="L1356" s="30" t="s">
        <v>2085</v>
      </c>
      <c r="M1356" s="30">
        <v>0.57999999999999996</v>
      </c>
      <c r="N1356" s="30" t="s">
        <v>8</v>
      </c>
      <c r="O1356" s="30" t="s">
        <v>28</v>
      </c>
      <c r="P1356" s="30" t="s">
        <v>513</v>
      </c>
      <c r="Q1356" s="30" t="s">
        <v>2368</v>
      </c>
      <c r="R1356" s="30">
        <v>66502</v>
      </c>
      <c r="S1356" s="32">
        <v>42127</v>
      </c>
      <c r="T1356" s="32">
        <v>42128</v>
      </c>
      <c r="U1356" s="53">
        <v>685.6146</v>
      </c>
      <c r="V1356" s="30">
        <v>20</v>
      </c>
      <c r="W1356" s="30">
        <v>1952.56</v>
      </c>
      <c r="X1356" s="30">
        <v>87306</v>
      </c>
      <c r="Y1356" s="30" t="s">
        <v>3216</v>
      </c>
      <c r="Z1356" s="30">
        <v>1624.8565994950181</v>
      </c>
    </row>
    <row r="1357" spans="1:26" x14ac:dyDescent="0.2">
      <c r="A1357" s="30">
        <v>1869</v>
      </c>
      <c r="B1357" s="30" t="s">
        <v>2369</v>
      </c>
      <c r="C1357" s="30" t="s">
        <v>46</v>
      </c>
      <c r="D1357" s="30">
        <v>0.08</v>
      </c>
      <c r="E1357" s="30">
        <v>8.09</v>
      </c>
      <c r="F1357" s="30">
        <v>7.96</v>
      </c>
      <c r="G1357" s="30" t="s">
        <v>14</v>
      </c>
      <c r="H1357" s="30" t="s">
        <v>15</v>
      </c>
      <c r="I1357" s="30" t="s">
        <v>4</v>
      </c>
      <c r="J1357" s="30" t="s">
        <v>102</v>
      </c>
      <c r="K1357" s="30" t="s">
        <v>49</v>
      </c>
      <c r="L1357" s="30" t="s">
        <v>498</v>
      </c>
      <c r="M1357" s="30">
        <v>0.49</v>
      </c>
      <c r="N1357" s="30" t="s">
        <v>8</v>
      </c>
      <c r="O1357" s="30" t="s">
        <v>35</v>
      </c>
      <c r="P1357" s="30" t="s">
        <v>616</v>
      </c>
      <c r="Q1357" s="30" t="s">
        <v>2370</v>
      </c>
      <c r="R1357" s="30">
        <v>88310</v>
      </c>
      <c r="S1357" s="32">
        <v>42127</v>
      </c>
      <c r="T1357" s="32">
        <v>42128</v>
      </c>
      <c r="U1357" s="53">
        <v>-88.82</v>
      </c>
      <c r="V1357" s="30">
        <v>10</v>
      </c>
      <c r="W1357" s="30">
        <v>80.349999999999994</v>
      </c>
      <c r="X1357" s="30">
        <v>89209</v>
      </c>
      <c r="Y1357" s="30" t="s">
        <v>3217</v>
      </c>
      <c r="Z1357" s="30">
        <v>317.87929265670249</v>
      </c>
    </row>
    <row r="1358" spans="1:26" x14ac:dyDescent="0.2">
      <c r="A1358" s="30">
        <v>335</v>
      </c>
      <c r="B1358" s="30" t="s">
        <v>2371</v>
      </c>
      <c r="C1358" s="30" t="s">
        <v>1</v>
      </c>
      <c r="D1358" s="30">
        <v>0.09</v>
      </c>
      <c r="E1358" s="30">
        <v>6.28</v>
      </c>
      <c r="F1358" s="30">
        <v>5.29</v>
      </c>
      <c r="G1358" s="30" t="s">
        <v>14</v>
      </c>
      <c r="H1358" s="30" t="s">
        <v>70</v>
      </c>
      <c r="I1358" s="30" t="s">
        <v>4</v>
      </c>
      <c r="J1358" s="30" t="s">
        <v>102</v>
      </c>
      <c r="K1358" s="30" t="s">
        <v>49</v>
      </c>
      <c r="L1358" s="30" t="s">
        <v>1551</v>
      </c>
      <c r="M1358" s="30">
        <v>0.43</v>
      </c>
      <c r="N1358" s="30" t="s">
        <v>8</v>
      </c>
      <c r="O1358" s="30" t="s">
        <v>35</v>
      </c>
      <c r="P1358" s="30" t="s">
        <v>115</v>
      </c>
      <c r="Q1358" s="30" t="s">
        <v>2372</v>
      </c>
      <c r="R1358" s="30">
        <v>97504</v>
      </c>
      <c r="S1358" s="32">
        <v>42128</v>
      </c>
      <c r="T1358" s="32">
        <v>42128</v>
      </c>
      <c r="U1358" s="53">
        <v>-5.2</v>
      </c>
      <c r="V1358" s="30">
        <v>1</v>
      </c>
      <c r="W1358" s="30">
        <v>8.5299999999999994</v>
      </c>
      <c r="X1358" s="30">
        <v>87277</v>
      </c>
      <c r="Y1358" s="30" t="s">
        <v>3217</v>
      </c>
      <c r="Z1358" s="30">
        <v>385.47855486288029</v>
      </c>
    </row>
    <row r="1359" spans="1:26" x14ac:dyDescent="0.2">
      <c r="A1359" s="30">
        <v>342</v>
      </c>
      <c r="B1359" s="30" t="s">
        <v>2373</v>
      </c>
      <c r="C1359" s="30" t="s">
        <v>1</v>
      </c>
      <c r="D1359" s="30">
        <v>0.01</v>
      </c>
      <c r="E1359" s="30">
        <v>3.26</v>
      </c>
      <c r="F1359" s="30">
        <v>1.86</v>
      </c>
      <c r="G1359" s="30" t="s">
        <v>14</v>
      </c>
      <c r="H1359" s="30" t="s">
        <v>70</v>
      </c>
      <c r="I1359" s="30" t="s">
        <v>24</v>
      </c>
      <c r="J1359" s="30" t="s">
        <v>25</v>
      </c>
      <c r="K1359" s="30" t="s">
        <v>26</v>
      </c>
      <c r="L1359" s="30" t="s">
        <v>2374</v>
      </c>
      <c r="M1359" s="30">
        <v>0.41</v>
      </c>
      <c r="N1359" s="30" t="s">
        <v>8</v>
      </c>
      <c r="O1359" s="30" t="s">
        <v>9</v>
      </c>
      <c r="P1359" s="30" t="s">
        <v>99</v>
      </c>
      <c r="Q1359" s="30" t="s">
        <v>104</v>
      </c>
      <c r="R1359" s="30">
        <v>33181</v>
      </c>
      <c r="S1359" s="32">
        <v>42128</v>
      </c>
      <c r="T1359" s="32">
        <v>42130</v>
      </c>
      <c r="U1359" s="53">
        <v>-4.6683000000000003</v>
      </c>
      <c r="V1359" s="30">
        <v>20</v>
      </c>
      <c r="W1359" s="30">
        <v>73.97</v>
      </c>
      <c r="X1359" s="30">
        <v>3332</v>
      </c>
      <c r="Y1359" s="30" t="s">
        <v>3215</v>
      </c>
      <c r="Z1359" s="30">
        <v>318.00132073778349</v>
      </c>
    </row>
    <row r="1360" spans="1:26" x14ac:dyDescent="0.2">
      <c r="A1360" s="30">
        <v>344</v>
      </c>
      <c r="B1360" s="30" t="s">
        <v>2375</v>
      </c>
      <c r="C1360" s="30" t="s">
        <v>1</v>
      </c>
      <c r="D1360" s="30">
        <v>0.01</v>
      </c>
      <c r="E1360" s="30">
        <v>3.26</v>
      </c>
      <c r="F1360" s="30">
        <v>1.86</v>
      </c>
      <c r="G1360" s="30" t="s">
        <v>14</v>
      </c>
      <c r="H1360" s="30" t="s">
        <v>70</v>
      </c>
      <c r="I1360" s="30" t="s">
        <v>24</v>
      </c>
      <c r="J1360" s="30" t="s">
        <v>25</v>
      </c>
      <c r="K1360" s="30" t="s">
        <v>26</v>
      </c>
      <c r="L1360" s="30" t="s">
        <v>2374</v>
      </c>
      <c r="M1360" s="30">
        <v>0.41</v>
      </c>
      <c r="N1360" s="30" t="s">
        <v>8</v>
      </c>
      <c r="O1360" s="30" t="s">
        <v>87</v>
      </c>
      <c r="P1360" s="30" t="s">
        <v>307</v>
      </c>
      <c r="Q1360" s="30" t="s">
        <v>2376</v>
      </c>
      <c r="R1360" s="30">
        <v>4101</v>
      </c>
      <c r="S1360" s="32">
        <v>42128</v>
      </c>
      <c r="T1360" s="32">
        <v>42130</v>
      </c>
      <c r="U1360" s="53">
        <v>0.70199999999999996</v>
      </c>
      <c r="V1360" s="30">
        <v>5</v>
      </c>
      <c r="W1360" s="30">
        <v>18.489999999999998</v>
      </c>
      <c r="X1360" s="30">
        <v>88152</v>
      </c>
      <c r="Y1360" s="30" t="s">
        <v>3218</v>
      </c>
      <c r="Z1360" s="30">
        <v>323.50064607469352</v>
      </c>
    </row>
    <row r="1361" spans="1:26" x14ac:dyDescent="0.2">
      <c r="A1361" s="30">
        <v>2289</v>
      </c>
      <c r="B1361" s="30" t="s">
        <v>2377</v>
      </c>
      <c r="C1361" s="30" t="s">
        <v>1</v>
      </c>
      <c r="D1361" s="30">
        <v>0.01</v>
      </c>
      <c r="E1361" s="30">
        <v>7.59</v>
      </c>
      <c r="F1361" s="30">
        <v>4</v>
      </c>
      <c r="G1361" s="30" t="s">
        <v>14</v>
      </c>
      <c r="H1361" s="30" t="s">
        <v>47</v>
      </c>
      <c r="I1361" s="30" t="s">
        <v>4</v>
      </c>
      <c r="J1361" s="30" t="s">
        <v>102</v>
      </c>
      <c r="K1361" s="30" t="s">
        <v>26</v>
      </c>
      <c r="L1361" s="30" t="s">
        <v>1663</v>
      </c>
      <c r="M1361" s="30">
        <v>0.42</v>
      </c>
      <c r="N1361" s="30" t="s">
        <v>8</v>
      </c>
      <c r="O1361" s="30" t="s">
        <v>28</v>
      </c>
      <c r="P1361" s="30" t="s">
        <v>60</v>
      </c>
      <c r="Q1361" s="30" t="s">
        <v>939</v>
      </c>
      <c r="R1361" s="30">
        <v>55337</v>
      </c>
      <c r="S1361" s="32">
        <v>42128</v>
      </c>
      <c r="T1361" s="32">
        <v>42128</v>
      </c>
      <c r="U1361" s="53">
        <v>2.97</v>
      </c>
      <c r="V1361" s="30">
        <v>17</v>
      </c>
      <c r="W1361" s="30">
        <v>136.25</v>
      </c>
      <c r="X1361" s="30">
        <v>88165</v>
      </c>
      <c r="Y1361" s="30" t="s">
        <v>3216</v>
      </c>
      <c r="Z1361" s="30">
        <v>437.28894091592292</v>
      </c>
    </row>
    <row r="1362" spans="1:26" x14ac:dyDescent="0.2">
      <c r="A1362" s="30">
        <v>2650</v>
      </c>
      <c r="B1362" s="30" t="s">
        <v>2378</v>
      </c>
      <c r="C1362" s="30" t="s">
        <v>1</v>
      </c>
      <c r="D1362" s="30">
        <v>0.05</v>
      </c>
      <c r="E1362" s="30">
        <v>35.99</v>
      </c>
      <c r="F1362" s="30">
        <v>5.99</v>
      </c>
      <c r="G1362" s="30" t="s">
        <v>14</v>
      </c>
      <c r="H1362" s="30" t="s">
        <v>70</v>
      </c>
      <c r="I1362" s="30" t="s">
        <v>16</v>
      </c>
      <c r="J1362" s="30" t="s">
        <v>111</v>
      </c>
      <c r="K1362" s="30" t="s">
        <v>26</v>
      </c>
      <c r="L1362" s="30" t="s">
        <v>1348</v>
      </c>
      <c r="M1362" s="30">
        <v>0.38</v>
      </c>
      <c r="N1362" s="30" t="s">
        <v>8</v>
      </c>
      <c r="O1362" s="30" t="s">
        <v>87</v>
      </c>
      <c r="P1362" s="30" t="s">
        <v>296</v>
      </c>
      <c r="Q1362" s="30" t="s">
        <v>2379</v>
      </c>
      <c r="R1362" s="30">
        <v>15234</v>
      </c>
      <c r="S1362" s="32">
        <v>42128</v>
      </c>
      <c r="T1362" s="32">
        <v>42129</v>
      </c>
      <c r="U1362" s="53">
        <v>524.31719999999996</v>
      </c>
      <c r="V1362" s="30">
        <v>26</v>
      </c>
      <c r="W1362" s="30">
        <v>759.88</v>
      </c>
      <c r="X1362" s="30">
        <v>88815</v>
      </c>
      <c r="Y1362" s="30" t="s">
        <v>3218</v>
      </c>
      <c r="Z1362" s="30">
        <v>1025.0263398061097</v>
      </c>
    </row>
    <row r="1363" spans="1:26" x14ac:dyDescent="0.2">
      <c r="A1363" s="30">
        <v>2689</v>
      </c>
      <c r="B1363" s="30" t="s">
        <v>2380</v>
      </c>
      <c r="C1363" s="30" t="s">
        <v>1</v>
      </c>
      <c r="D1363" s="30">
        <v>0.09</v>
      </c>
      <c r="E1363" s="30">
        <v>3.75</v>
      </c>
      <c r="F1363" s="30">
        <v>0.5</v>
      </c>
      <c r="G1363" s="30" t="s">
        <v>14</v>
      </c>
      <c r="H1363" s="30" t="s">
        <v>47</v>
      </c>
      <c r="I1363" s="30" t="s">
        <v>24</v>
      </c>
      <c r="J1363" s="30" t="s">
        <v>128</v>
      </c>
      <c r="K1363" s="30" t="s">
        <v>49</v>
      </c>
      <c r="L1363" s="30" t="s">
        <v>2381</v>
      </c>
      <c r="M1363" s="30">
        <v>0.37</v>
      </c>
      <c r="N1363" s="30" t="s">
        <v>8</v>
      </c>
      <c r="O1363" s="30" t="s">
        <v>87</v>
      </c>
      <c r="P1363" s="30" t="s">
        <v>373</v>
      </c>
      <c r="Q1363" s="30" t="s">
        <v>2382</v>
      </c>
      <c r="R1363" s="30">
        <v>7011</v>
      </c>
      <c r="S1363" s="32">
        <v>42128</v>
      </c>
      <c r="T1363" s="32">
        <v>42130</v>
      </c>
      <c r="U1363" s="53">
        <v>51.218699999999998</v>
      </c>
      <c r="V1363" s="30">
        <v>21</v>
      </c>
      <c r="W1363" s="30">
        <v>74.23</v>
      </c>
      <c r="X1363" s="30">
        <v>90624</v>
      </c>
      <c r="Y1363" s="30" t="s">
        <v>3218</v>
      </c>
      <c r="Z1363" s="30">
        <v>283.50144287943743</v>
      </c>
    </row>
    <row r="1364" spans="1:26" x14ac:dyDescent="0.2">
      <c r="A1364" s="30">
        <v>2693</v>
      </c>
      <c r="B1364" s="30" t="s">
        <v>2383</v>
      </c>
      <c r="C1364" s="30" t="s">
        <v>1</v>
      </c>
      <c r="D1364" s="30">
        <v>0.01</v>
      </c>
      <c r="E1364" s="30">
        <v>30.98</v>
      </c>
      <c r="F1364" s="30">
        <v>9.18</v>
      </c>
      <c r="G1364" s="30" t="s">
        <v>14</v>
      </c>
      <c r="H1364" s="30" t="s">
        <v>47</v>
      </c>
      <c r="I1364" s="30" t="s">
        <v>24</v>
      </c>
      <c r="J1364" s="30" t="s">
        <v>64</v>
      </c>
      <c r="K1364" s="30" t="s">
        <v>49</v>
      </c>
      <c r="L1364" s="30" t="s">
        <v>2225</v>
      </c>
      <c r="M1364" s="30">
        <v>0.4</v>
      </c>
      <c r="N1364" s="30" t="s">
        <v>8</v>
      </c>
      <c r="O1364" s="30" t="s">
        <v>87</v>
      </c>
      <c r="P1364" s="30" t="s">
        <v>609</v>
      </c>
      <c r="Q1364" s="30" t="s">
        <v>1606</v>
      </c>
      <c r="R1364" s="30">
        <v>5201</v>
      </c>
      <c r="S1364" s="32">
        <v>42128</v>
      </c>
      <c r="T1364" s="32">
        <v>42128</v>
      </c>
      <c r="U1364" s="53">
        <v>380.46800000000002</v>
      </c>
      <c r="V1364" s="30">
        <v>20</v>
      </c>
      <c r="W1364" s="30">
        <v>627.19000000000005</v>
      </c>
      <c r="X1364" s="30">
        <v>90624</v>
      </c>
      <c r="Y1364" s="30" t="s">
        <v>3218</v>
      </c>
      <c r="Z1364" s="30">
        <v>1023.6897105558493</v>
      </c>
    </row>
    <row r="1365" spans="1:26" x14ac:dyDescent="0.2">
      <c r="A1365" s="30">
        <v>411</v>
      </c>
      <c r="B1365" s="30" t="s">
        <v>2384</v>
      </c>
      <c r="C1365" s="30" t="s">
        <v>13</v>
      </c>
      <c r="D1365" s="30">
        <v>0.05</v>
      </c>
      <c r="E1365" s="30">
        <v>178.47</v>
      </c>
      <c r="F1365" s="30">
        <v>19.989999999999998</v>
      </c>
      <c r="G1365" s="30" t="s">
        <v>63</v>
      </c>
      <c r="H1365" s="30" t="s">
        <v>15</v>
      </c>
      <c r="I1365" s="30" t="s">
        <v>24</v>
      </c>
      <c r="J1365" s="30" t="s">
        <v>54</v>
      </c>
      <c r="K1365" s="30" t="s">
        <v>49</v>
      </c>
      <c r="L1365" s="30" t="s">
        <v>987</v>
      </c>
      <c r="M1365" s="30">
        <v>0.55000000000000004</v>
      </c>
      <c r="N1365" s="30" t="s">
        <v>8</v>
      </c>
      <c r="O1365" s="30" t="s">
        <v>35</v>
      </c>
      <c r="P1365" s="30" t="s">
        <v>66</v>
      </c>
      <c r="Q1365" s="30" t="s">
        <v>2112</v>
      </c>
      <c r="R1365" s="30">
        <v>94601</v>
      </c>
      <c r="S1365" s="32">
        <v>42128</v>
      </c>
      <c r="T1365" s="32">
        <v>42131</v>
      </c>
      <c r="U1365" s="53">
        <v>943</v>
      </c>
      <c r="V1365" s="30">
        <v>9</v>
      </c>
      <c r="W1365" s="30">
        <v>1531.31</v>
      </c>
      <c r="X1365" s="30">
        <v>87905</v>
      </c>
      <c r="Y1365" s="30" t="s">
        <v>3217</v>
      </c>
      <c r="Z1365" s="30">
        <v>2024.7839334847513</v>
      </c>
    </row>
    <row r="1366" spans="1:26" x14ac:dyDescent="0.2">
      <c r="A1366" s="30">
        <v>3176</v>
      </c>
      <c r="B1366" s="30" t="s">
        <v>2385</v>
      </c>
      <c r="C1366" s="30" t="s">
        <v>13</v>
      </c>
      <c r="D1366" s="30">
        <v>0.06</v>
      </c>
      <c r="E1366" s="30">
        <v>10.97</v>
      </c>
      <c r="F1366" s="30">
        <v>6.5</v>
      </c>
      <c r="G1366" s="30" t="s">
        <v>14</v>
      </c>
      <c r="H1366" s="30" t="s">
        <v>15</v>
      </c>
      <c r="I1366" s="30" t="s">
        <v>16</v>
      </c>
      <c r="J1366" s="30" t="s">
        <v>17</v>
      </c>
      <c r="K1366" s="30" t="s">
        <v>49</v>
      </c>
      <c r="L1366" s="30" t="s">
        <v>2386</v>
      </c>
      <c r="M1366" s="30">
        <v>0.64</v>
      </c>
      <c r="N1366" s="30" t="s">
        <v>8</v>
      </c>
      <c r="O1366" s="30" t="s">
        <v>9</v>
      </c>
      <c r="P1366" s="30" t="s">
        <v>99</v>
      </c>
      <c r="Q1366" s="30" t="s">
        <v>2387</v>
      </c>
      <c r="R1366" s="30">
        <v>32216</v>
      </c>
      <c r="S1366" s="32">
        <v>42128</v>
      </c>
      <c r="T1366" s="32">
        <v>42130</v>
      </c>
      <c r="U1366" s="53">
        <v>65.597999999999999</v>
      </c>
      <c r="V1366" s="30">
        <v>19</v>
      </c>
      <c r="W1366" s="30">
        <v>215.25</v>
      </c>
      <c r="X1366" s="30">
        <v>90820</v>
      </c>
      <c r="Y1366" s="30" t="s">
        <v>3215</v>
      </c>
      <c r="Z1366" s="30">
        <v>379.05408315631581</v>
      </c>
    </row>
    <row r="1367" spans="1:26" x14ac:dyDescent="0.2">
      <c r="A1367" s="30">
        <v>3356</v>
      </c>
      <c r="B1367" s="30" t="s">
        <v>2388</v>
      </c>
      <c r="C1367" s="30" t="s">
        <v>92</v>
      </c>
      <c r="D1367" s="30">
        <v>7.0000000000000007E-2</v>
      </c>
      <c r="E1367" s="30">
        <v>5.34</v>
      </c>
      <c r="F1367" s="30">
        <v>5.63</v>
      </c>
      <c r="G1367" s="30" t="s">
        <v>14</v>
      </c>
      <c r="H1367" s="30" t="s">
        <v>70</v>
      </c>
      <c r="I1367" s="30" t="s">
        <v>24</v>
      </c>
      <c r="J1367" s="30" t="s">
        <v>48</v>
      </c>
      <c r="K1367" s="30" t="s">
        <v>49</v>
      </c>
      <c r="L1367" s="30" t="s">
        <v>1699</v>
      </c>
      <c r="M1367" s="30">
        <v>0.39</v>
      </c>
      <c r="N1367" s="30" t="s">
        <v>8</v>
      </c>
      <c r="O1367" s="30" t="s">
        <v>35</v>
      </c>
      <c r="P1367" s="30" t="s">
        <v>466</v>
      </c>
      <c r="Q1367" s="30" t="s">
        <v>2389</v>
      </c>
      <c r="R1367" s="30">
        <v>83616</v>
      </c>
      <c r="S1367" s="32">
        <v>42128</v>
      </c>
      <c r="T1367" s="32">
        <v>42130</v>
      </c>
      <c r="U1367" s="53">
        <v>-116.3455</v>
      </c>
      <c r="V1367" s="30">
        <v>13</v>
      </c>
      <c r="W1367" s="30">
        <v>66.650000000000006</v>
      </c>
      <c r="X1367" s="30">
        <v>88588</v>
      </c>
      <c r="Y1367" s="30" t="s">
        <v>3217</v>
      </c>
      <c r="Z1367" s="30">
        <v>-19.163784406827887</v>
      </c>
    </row>
    <row r="1368" spans="1:26" x14ac:dyDescent="0.2">
      <c r="A1368" s="30">
        <v>3356</v>
      </c>
      <c r="B1368" s="30" t="s">
        <v>2388</v>
      </c>
      <c r="C1368" s="30" t="s">
        <v>92</v>
      </c>
      <c r="D1368" s="30">
        <v>0.03</v>
      </c>
      <c r="E1368" s="30">
        <v>160.97999999999999</v>
      </c>
      <c r="F1368" s="30">
        <v>30</v>
      </c>
      <c r="G1368" s="30" t="s">
        <v>2</v>
      </c>
      <c r="H1368" s="30" t="s">
        <v>70</v>
      </c>
      <c r="I1368" s="30" t="s">
        <v>4</v>
      </c>
      <c r="J1368" s="30" t="s">
        <v>85</v>
      </c>
      <c r="K1368" s="30" t="s">
        <v>33</v>
      </c>
      <c r="L1368" s="30" t="s">
        <v>868</v>
      </c>
      <c r="M1368" s="30">
        <v>0.62</v>
      </c>
      <c r="N1368" s="30" t="s">
        <v>8</v>
      </c>
      <c r="O1368" s="30" t="s">
        <v>35</v>
      </c>
      <c r="P1368" s="30" t="s">
        <v>466</v>
      </c>
      <c r="Q1368" s="30" t="s">
        <v>2389</v>
      </c>
      <c r="R1368" s="30">
        <v>83616</v>
      </c>
      <c r="S1368" s="32">
        <v>42128</v>
      </c>
      <c r="T1368" s="32">
        <v>42129</v>
      </c>
      <c r="U1368" s="53">
        <v>1304.9000000000001</v>
      </c>
      <c r="V1368" s="30">
        <v>18</v>
      </c>
      <c r="W1368" s="30">
        <v>2934.16</v>
      </c>
      <c r="X1368" s="30">
        <v>88588</v>
      </c>
      <c r="Y1368" s="30" t="s">
        <v>3217</v>
      </c>
      <c r="Z1368" s="30">
        <v>3011.4846877513874</v>
      </c>
    </row>
    <row r="1369" spans="1:26" x14ac:dyDescent="0.2">
      <c r="A1369" s="30">
        <v>3356</v>
      </c>
      <c r="B1369" s="30" t="s">
        <v>2388</v>
      </c>
      <c r="C1369" s="30" t="s">
        <v>92</v>
      </c>
      <c r="D1369" s="30">
        <v>0.04</v>
      </c>
      <c r="E1369" s="30">
        <v>65.989999999999995</v>
      </c>
      <c r="F1369" s="30">
        <v>5.63</v>
      </c>
      <c r="G1369" s="30" t="s">
        <v>63</v>
      </c>
      <c r="H1369" s="30" t="s">
        <v>70</v>
      </c>
      <c r="I1369" s="30" t="s">
        <v>16</v>
      </c>
      <c r="J1369" s="30" t="s">
        <v>111</v>
      </c>
      <c r="K1369" s="30" t="s">
        <v>49</v>
      </c>
      <c r="L1369" s="30" t="s">
        <v>2390</v>
      </c>
      <c r="M1369" s="30">
        <v>0.56000000000000005</v>
      </c>
      <c r="N1369" s="30" t="s">
        <v>8</v>
      </c>
      <c r="O1369" s="30" t="s">
        <v>35</v>
      </c>
      <c r="P1369" s="30" t="s">
        <v>466</v>
      </c>
      <c r="Q1369" s="30" t="s">
        <v>2389</v>
      </c>
      <c r="R1369" s="30">
        <v>83616</v>
      </c>
      <c r="S1369" s="32">
        <v>42128</v>
      </c>
      <c r="T1369" s="32">
        <v>42128</v>
      </c>
      <c r="U1369" s="53">
        <v>605.04719999999998</v>
      </c>
      <c r="V1369" s="30">
        <v>15</v>
      </c>
      <c r="W1369" s="30">
        <v>876.88</v>
      </c>
      <c r="X1369" s="30">
        <v>88588</v>
      </c>
      <c r="Y1369" s="30" t="s">
        <v>3217</v>
      </c>
      <c r="Z1369" s="30">
        <v>988.4985347531225</v>
      </c>
    </row>
    <row r="1370" spans="1:26" x14ac:dyDescent="0.2">
      <c r="A1370" s="30">
        <v>1765</v>
      </c>
      <c r="B1370" s="30" t="s">
        <v>2391</v>
      </c>
      <c r="C1370" s="30" t="s">
        <v>46</v>
      </c>
      <c r="D1370" s="30">
        <v>0</v>
      </c>
      <c r="E1370" s="30">
        <v>5.77</v>
      </c>
      <c r="F1370" s="30">
        <v>4.97</v>
      </c>
      <c r="G1370" s="30" t="s">
        <v>14</v>
      </c>
      <c r="H1370" s="30" t="s">
        <v>15</v>
      </c>
      <c r="I1370" s="30" t="s">
        <v>24</v>
      </c>
      <c r="J1370" s="30" t="s">
        <v>48</v>
      </c>
      <c r="K1370" s="30" t="s">
        <v>49</v>
      </c>
      <c r="L1370" s="30" t="s">
        <v>2392</v>
      </c>
      <c r="M1370" s="30">
        <v>0.35</v>
      </c>
      <c r="N1370" s="30" t="s">
        <v>8</v>
      </c>
      <c r="O1370" s="30" t="s">
        <v>28</v>
      </c>
      <c r="P1370" s="30" t="s">
        <v>56</v>
      </c>
      <c r="Q1370" s="30" t="s">
        <v>2393</v>
      </c>
      <c r="R1370" s="30">
        <v>63141</v>
      </c>
      <c r="S1370" s="32">
        <v>42128</v>
      </c>
      <c r="T1370" s="32">
        <v>42129</v>
      </c>
      <c r="U1370" s="53">
        <v>3.5581</v>
      </c>
      <c r="V1370" s="30">
        <v>8</v>
      </c>
      <c r="W1370" s="30">
        <v>52.43</v>
      </c>
      <c r="X1370" s="30">
        <v>89777</v>
      </c>
      <c r="Y1370" s="30" t="s">
        <v>3216</v>
      </c>
      <c r="Z1370" s="30">
        <v>259.0676056919894</v>
      </c>
    </row>
    <row r="1371" spans="1:26" x14ac:dyDescent="0.2">
      <c r="A1371" s="30">
        <v>693</v>
      </c>
      <c r="B1371" s="30" t="s">
        <v>1525</v>
      </c>
      <c r="C1371" s="30" t="s">
        <v>13</v>
      </c>
      <c r="D1371" s="30">
        <v>0</v>
      </c>
      <c r="E1371" s="30">
        <v>230.98</v>
      </c>
      <c r="F1371" s="30">
        <v>23.78</v>
      </c>
      <c r="G1371" s="30" t="s">
        <v>2</v>
      </c>
      <c r="H1371" s="30" t="s">
        <v>3</v>
      </c>
      <c r="I1371" s="30" t="s">
        <v>4</v>
      </c>
      <c r="J1371" s="30" t="s">
        <v>5</v>
      </c>
      <c r="K1371" s="30" t="s">
        <v>6</v>
      </c>
      <c r="L1371" s="30" t="s">
        <v>1504</v>
      </c>
      <c r="M1371" s="30">
        <v>0.6</v>
      </c>
      <c r="N1371" s="30" t="s">
        <v>8</v>
      </c>
      <c r="O1371" s="30" t="s">
        <v>35</v>
      </c>
      <c r="P1371" s="30" t="s">
        <v>36</v>
      </c>
      <c r="Q1371" s="30" t="s">
        <v>1526</v>
      </c>
      <c r="R1371" s="30">
        <v>80229</v>
      </c>
      <c r="S1371" s="32">
        <v>42129</v>
      </c>
      <c r="T1371" s="32">
        <v>42131</v>
      </c>
      <c r="U1371" s="53">
        <v>6095.8602000000001</v>
      </c>
      <c r="V1371" s="30">
        <v>36</v>
      </c>
      <c r="W1371" s="30">
        <v>8834.58</v>
      </c>
      <c r="X1371" s="30">
        <v>87813</v>
      </c>
      <c r="Y1371" s="30" t="s">
        <v>3217</v>
      </c>
      <c r="Z1371" s="30">
        <v>7943.8700469961168</v>
      </c>
    </row>
    <row r="1372" spans="1:26" x14ac:dyDescent="0.2">
      <c r="A1372" s="30">
        <v>2273</v>
      </c>
      <c r="B1372" s="30" t="s">
        <v>2394</v>
      </c>
      <c r="C1372" s="30" t="s">
        <v>23</v>
      </c>
      <c r="D1372" s="30">
        <v>0.04</v>
      </c>
      <c r="E1372" s="30">
        <v>120.98</v>
      </c>
      <c r="F1372" s="30">
        <v>3.99</v>
      </c>
      <c r="G1372" s="30" t="s">
        <v>14</v>
      </c>
      <c r="H1372" s="30" t="s">
        <v>70</v>
      </c>
      <c r="I1372" s="30" t="s">
        <v>24</v>
      </c>
      <c r="J1372" s="30" t="s">
        <v>71</v>
      </c>
      <c r="K1372" s="30" t="s">
        <v>49</v>
      </c>
      <c r="L1372" s="30" t="s">
        <v>2395</v>
      </c>
      <c r="M1372" s="30">
        <v>0.6</v>
      </c>
      <c r="N1372" s="30" t="s">
        <v>8</v>
      </c>
      <c r="O1372" s="30" t="s">
        <v>28</v>
      </c>
      <c r="P1372" s="30" t="s">
        <v>163</v>
      </c>
      <c r="Q1372" s="30" t="s">
        <v>2396</v>
      </c>
      <c r="R1372" s="30">
        <v>78550</v>
      </c>
      <c r="S1372" s="32">
        <v>42129</v>
      </c>
      <c r="T1372" s="32">
        <v>42129</v>
      </c>
      <c r="U1372" s="53">
        <v>1389.5771999999999</v>
      </c>
      <c r="V1372" s="30">
        <v>17</v>
      </c>
      <c r="W1372" s="30">
        <v>2013.88</v>
      </c>
      <c r="X1372" s="30">
        <v>90109</v>
      </c>
      <c r="Y1372" s="30" t="s">
        <v>3216</v>
      </c>
      <c r="Z1372" s="30">
        <v>2101.3106811937018</v>
      </c>
    </row>
    <row r="1373" spans="1:26" x14ac:dyDescent="0.2">
      <c r="A1373" s="30">
        <v>2273</v>
      </c>
      <c r="B1373" s="30" t="s">
        <v>2394</v>
      </c>
      <c r="C1373" s="30" t="s">
        <v>23</v>
      </c>
      <c r="D1373" s="30">
        <v>0.02</v>
      </c>
      <c r="E1373" s="30">
        <v>55.99</v>
      </c>
      <c r="F1373" s="30">
        <v>5</v>
      </c>
      <c r="G1373" s="30" t="s">
        <v>14</v>
      </c>
      <c r="H1373" s="30" t="s">
        <v>70</v>
      </c>
      <c r="I1373" s="30" t="s">
        <v>16</v>
      </c>
      <c r="J1373" s="30" t="s">
        <v>111</v>
      </c>
      <c r="K1373" s="30" t="s">
        <v>18</v>
      </c>
      <c r="L1373" s="30" t="s">
        <v>1914</v>
      </c>
      <c r="M1373" s="30">
        <v>0.83</v>
      </c>
      <c r="N1373" s="30" t="s">
        <v>8</v>
      </c>
      <c r="O1373" s="30" t="s">
        <v>28</v>
      </c>
      <c r="P1373" s="30" t="s">
        <v>163</v>
      </c>
      <c r="Q1373" s="30" t="s">
        <v>2396</v>
      </c>
      <c r="R1373" s="30">
        <v>78550</v>
      </c>
      <c r="S1373" s="32">
        <v>42129</v>
      </c>
      <c r="T1373" s="32">
        <v>42129</v>
      </c>
      <c r="U1373" s="53">
        <v>-222.816</v>
      </c>
      <c r="V1373" s="30">
        <v>4</v>
      </c>
      <c r="W1373" s="30">
        <v>201.32</v>
      </c>
      <c r="X1373" s="30">
        <v>90109</v>
      </c>
      <c r="Y1373" s="30" t="s">
        <v>3216</v>
      </c>
      <c r="Z1373" s="30">
        <v>478.85829307425831</v>
      </c>
    </row>
    <row r="1374" spans="1:26" x14ac:dyDescent="0.2">
      <c r="A1374" s="30">
        <v>2274</v>
      </c>
      <c r="B1374" s="30" t="s">
        <v>2397</v>
      </c>
      <c r="C1374" s="30" t="s">
        <v>23</v>
      </c>
      <c r="D1374" s="30">
        <v>0.05</v>
      </c>
      <c r="E1374" s="30">
        <v>23.99</v>
      </c>
      <c r="F1374" s="30">
        <v>15.68</v>
      </c>
      <c r="G1374" s="30" t="s">
        <v>2</v>
      </c>
      <c r="H1374" s="30" t="s">
        <v>70</v>
      </c>
      <c r="I1374" s="30" t="s">
        <v>4</v>
      </c>
      <c r="J1374" s="30" t="s">
        <v>102</v>
      </c>
      <c r="K1374" s="30" t="s">
        <v>33</v>
      </c>
      <c r="L1374" s="30" t="s">
        <v>2398</v>
      </c>
      <c r="M1374" s="30">
        <v>0.62</v>
      </c>
      <c r="N1374" s="30" t="s">
        <v>8</v>
      </c>
      <c r="O1374" s="30" t="s">
        <v>28</v>
      </c>
      <c r="P1374" s="30" t="s">
        <v>163</v>
      </c>
      <c r="Q1374" s="30" t="s">
        <v>1729</v>
      </c>
      <c r="R1374" s="30">
        <v>77036</v>
      </c>
      <c r="S1374" s="32">
        <v>42129</v>
      </c>
      <c r="T1374" s="32">
        <v>42133</v>
      </c>
      <c r="U1374" s="53">
        <v>-133.71</v>
      </c>
      <c r="V1374" s="30">
        <v>12</v>
      </c>
      <c r="W1374" s="30">
        <v>298.51</v>
      </c>
      <c r="X1374" s="30">
        <v>90109</v>
      </c>
      <c r="Y1374" s="30" t="s">
        <v>3216</v>
      </c>
      <c r="Z1374" s="30">
        <v>767.09032411515523</v>
      </c>
    </row>
    <row r="1375" spans="1:26" x14ac:dyDescent="0.2">
      <c r="A1375" s="30">
        <v>2379</v>
      </c>
      <c r="B1375" s="30" t="s">
        <v>2399</v>
      </c>
      <c r="C1375" s="30" t="s">
        <v>23</v>
      </c>
      <c r="D1375" s="30">
        <v>0.06</v>
      </c>
      <c r="E1375" s="30">
        <v>122.99</v>
      </c>
      <c r="F1375" s="30">
        <v>19.989999999999998</v>
      </c>
      <c r="G1375" s="30" t="s">
        <v>14</v>
      </c>
      <c r="H1375" s="30" t="s">
        <v>3</v>
      </c>
      <c r="I1375" s="30" t="s">
        <v>24</v>
      </c>
      <c r="J1375" s="30" t="s">
        <v>48</v>
      </c>
      <c r="K1375" s="30" t="s">
        <v>49</v>
      </c>
      <c r="L1375" s="30" t="s">
        <v>2400</v>
      </c>
      <c r="M1375" s="30">
        <v>0.37</v>
      </c>
      <c r="N1375" s="30" t="s">
        <v>8</v>
      </c>
      <c r="O1375" s="30" t="s">
        <v>28</v>
      </c>
      <c r="P1375" s="30" t="s">
        <v>265</v>
      </c>
      <c r="Q1375" s="30" t="s">
        <v>2041</v>
      </c>
      <c r="R1375" s="30">
        <v>48135</v>
      </c>
      <c r="S1375" s="32">
        <v>42129</v>
      </c>
      <c r="T1375" s="32">
        <v>42131</v>
      </c>
      <c r="U1375" s="53">
        <v>1019.7096</v>
      </c>
      <c r="V1375" s="30">
        <v>12</v>
      </c>
      <c r="W1375" s="30">
        <v>1477.84</v>
      </c>
      <c r="X1375" s="30">
        <v>86655</v>
      </c>
      <c r="Y1375" s="30" t="s">
        <v>3216</v>
      </c>
      <c r="Z1375" s="30">
        <v>1957.6582861264585</v>
      </c>
    </row>
    <row r="1376" spans="1:26" x14ac:dyDescent="0.2">
      <c r="A1376" s="30">
        <v>2380</v>
      </c>
      <c r="B1376" s="30" t="s">
        <v>2280</v>
      </c>
      <c r="C1376" s="30" t="s">
        <v>23</v>
      </c>
      <c r="D1376" s="30">
        <v>0.08</v>
      </c>
      <c r="E1376" s="30">
        <v>68.81</v>
      </c>
      <c r="F1376" s="30">
        <v>60</v>
      </c>
      <c r="G1376" s="30" t="s">
        <v>2</v>
      </c>
      <c r="H1376" s="30" t="s">
        <v>3</v>
      </c>
      <c r="I1376" s="30" t="s">
        <v>24</v>
      </c>
      <c r="J1376" s="30" t="s">
        <v>71</v>
      </c>
      <c r="K1376" s="30" t="s">
        <v>33</v>
      </c>
      <c r="L1376" s="30" t="s">
        <v>1652</v>
      </c>
      <c r="M1376" s="30">
        <v>0.41</v>
      </c>
      <c r="N1376" s="30" t="s">
        <v>8</v>
      </c>
      <c r="O1376" s="30" t="s">
        <v>28</v>
      </c>
      <c r="P1376" s="30" t="s">
        <v>265</v>
      </c>
      <c r="Q1376" s="30" t="s">
        <v>2281</v>
      </c>
      <c r="R1376" s="30">
        <v>49505</v>
      </c>
      <c r="S1376" s="32">
        <v>42129</v>
      </c>
      <c r="T1376" s="32">
        <v>42131</v>
      </c>
      <c r="U1376" s="53">
        <v>-1069.72</v>
      </c>
      <c r="V1376" s="30">
        <v>17</v>
      </c>
      <c r="W1376" s="30">
        <v>1162.46</v>
      </c>
      <c r="X1376" s="30">
        <v>86655</v>
      </c>
      <c r="Y1376" s="30" t="s">
        <v>3216</v>
      </c>
      <c r="Z1376" s="30">
        <v>970.58633719316572</v>
      </c>
    </row>
    <row r="1377" spans="1:26" x14ac:dyDescent="0.2">
      <c r="A1377" s="30">
        <v>2382</v>
      </c>
      <c r="B1377" s="30" t="s">
        <v>2282</v>
      </c>
      <c r="C1377" s="30" t="s">
        <v>23</v>
      </c>
      <c r="D1377" s="30">
        <v>0.06</v>
      </c>
      <c r="E1377" s="30">
        <v>122.99</v>
      </c>
      <c r="F1377" s="30">
        <v>19.989999999999998</v>
      </c>
      <c r="G1377" s="30" t="s">
        <v>14</v>
      </c>
      <c r="H1377" s="30" t="s">
        <v>3</v>
      </c>
      <c r="I1377" s="30" t="s">
        <v>24</v>
      </c>
      <c r="J1377" s="30" t="s">
        <v>48</v>
      </c>
      <c r="K1377" s="30" t="s">
        <v>49</v>
      </c>
      <c r="L1377" s="30" t="s">
        <v>2400</v>
      </c>
      <c r="M1377" s="30">
        <v>0.37</v>
      </c>
      <c r="N1377" s="30" t="s">
        <v>8</v>
      </c>
      <c r="O1377" s="30" t="s">
        <v>87</v>
      </c>
      <c r="P1377" s="30" t="s">
        <v>88</v>
      </c>
      <c r="Q1377" s="30" t="s">
        <v>89</v>
      </c>
      <c r="R1377" s="30">
        <v>10024</v>
      </c>
      <c r="S1377" s="32">
        <v>42129</v>
      </c>
      <c r="T1377" s="32">
        <v>42131</v>
      </c>
      <c r="U1377" s="53">
        <v>1408.1865</v>
      </c>
      <c r="V1377" s="30">
        <v>48</v>
      </c>
      <c r="W1377" s="30">
        <v>5911.35</v>
      </c>
      <c r="X1377" s="30">
        <v>962</v>
      </c>
      <c r="Y1377" s="30" t="s">
        <v>3218</v>
      </c>
      <c r="Z1377" s="30">
        <v>2355.4686242778198</v>
      </c>
    </row>
    <row r="1378" spans="1:26" x14ac:dyDescent="0.2">
      <c r="A1378" s="30">
        <v>2382</v>
      </c>
      <c r="B1378" s="30" t="s">
        <v>2282</v>
      </c>
      <c r="C1378" s="30" t="s">
        <v>23</v>
      </c>
      <c r="D1378" s="30">
        <v>0.08</v>
      </c>
      <c r="E1378" s="30">
        <v>68.81</v>
      </c>
      <c r="F1378" s="30">
        <v>60</v>
      </c>
      <c r="G1378" s="30" t="s">
        <v>2</v>
      </c>
      <c r="H1378" s="30" t="s">
        <v>3</v>
      </c>
      <c r="I1378" s="30" t="s">
        <v>24</v>
      </c>
      <c r="J1378" s="30" t="s">
        <v>71</v>
      </c>
      <c r="K1378" s="30" t="s">
        <v>33</v>
      </c>
      <c r="L1378" s="30" t="s">
        <v>1652</v>
      </c>
      <c r="M1378" s="30">
        <v>0.41</v>
      </c>
      <c r="N1378" s="30" t="s">
        <v>8</v>
      </c>
      <c r="O1378" s="30" t="s">
        <v>87</v>
      </c>
      <c r="P1378" s="30" t="s">
        <v>88</v>
      </c>
      <c r="Q1378" s="30" t="s">
        <v>89</v>
      </c>
      <c r="R1378" s="30">
        <v>10024</v>
      </c>
      <c r="S1378" s="32">
        <v>42129</v>
      </c>
      <c r="T1378" s="32">
        <v>42131</v>
      </c>
      <c r="U1378" s="53">
        <v>-1069.72</v>
      </c>
      <c r="V1378" s="30">
        <v>68</v>
      </c>
      <c r="W1378" s="30">
        <v>4649.8500000000004</v>
      </c>
      <c r="X1378" s="30">
        <v>962</v>
      </c>
      <c r="Y1378" s="30" t="s">
        <v>3218</v>
      </c>
      <c r="Z1378" s="30">
        <v>970.58633719316572</v>
      </c>
    </row>
    <row r="1379" spans="1:26" x14ac:dyDescent="0.2">
      <c r="A1379" s="30">
        <v>1101</v>
      </c>
      <c r="B1379" s="30" t="s">
        <v>2401</v>
      </c>
      <c r="C1379" s="30" t="s">
        <v>92</v>
      </c>
      <c r="D1379" s="30">
        <v>0.02</v>
      </c>
      <c r="E1379" s="30">
        <v>15.14</v>
      </c>
      <c r="F1379" s="30">
        <v>4.53</v>
      </c>
      <c r="G1379" s="30" t="s">
        <v>14</v>
      </c>
      <c r="H1379" s="30" t="s">
        <v>3</v>
      </c>
      <c r="I1379" s="30" t="s">
        <v>24</v>
      </c>
      <c r="J1379" s="30" t="s">
        <v>54</v>
      </c>
      <c r="K1379" s="30" t="s">
        <v>49</v>
      </c>
      <c r="L1379" s="30" t="s">
        <v>1331</v>
      </c>
      <c r="M1379" s="30">
        <v>0.81</v>
      </c>
      <c r="N1379" s="30" t="s">
        <v>8</v>
      </c>
      <c r="O1379" s="30" t="s">
        <v>35</v>
      </c>
      <c r="P1379" s="30" t="s">
        <v>66</v>
      </c>
      <c r="Q1379" s="30" t="s">
        <v>1231</v>
      </c>
      <c r="R1379" s="30">
        <v>93030</v>
      </c>
      <c r="S1379" s="32">
        <v>42129</v>
      </c>
      <c r="T1379" s="32">
        <v>42130</v>
      </c>
      <c r="U1379" s="53">
        <v>5.8840000000000003</v>
      </c>
      <c r="V1379" s="30">
        <v>3</v>
      </c>
      <c r="W1379" s="30">
        <v>51.02</v>
      </c>
      <c r="X1379" s="30">
        <v>91488</v>
      </c>
      <c r="Y1379" s="30" t="s">
        <v>3217</v>
      </c>
      <c r="Z1379" s="30">
        <v>479.40678113620964</v>
      </c>
    </row>
    <row r="1380" spans="1:26" x14ac:dyDescent="0.2">
      <c r="A1380" s="30">
        <v>2509</v>
      </c>
      <c r="B1380" s="30" t="s">
        <v>2402</v>
      </c>
      <c r="C1380" s="30" t="s">
        <v>92</v>
      </c>
      <c r="D1380" s="30">
        <v>0.05</v>
      </c>
      <c r="E1380" s="30">
        <v>30.98</v>
      </c>
      <c r="F1380" s="30">
        <v>9.18</v>
      </c>
      <c r="G1380" s="30" t="s">
        <v>14</v>
      </c>
      <c r="H1380" s="30" t="s">
        <v>47</v>
      </c>
      <c r="I1380" s="30" t="s">
        <v>24</v>
      </c>
      <c r="J1380" s="30" t="s">
        <v>64</v>
      </c>
      <c r="K1380" s="30" t="s">
        <v>49</v>
      </c>
      <c r="L1380" s="30" t="s">
        <v>2225</v>
      </c>
      <c r="M1380" s="30">
        <v>0.4</v>
      </c>
      <c r="N1380" s="30" t="s">
        <v>8</v>
      </c>
      <c r="O1380" s="30" t="s">
        <v>87</v>
      </c>
      <c r="P1380" s="30" t="s">
        <v>307</v>
      </c>
      <c r="Q1380" s="30" t="s">
        <v>2403</v>
      </c>
      <c r="R1380" s="30">
        <v>4106</v>
      </c>
      <c r="S1380" s="32">
        <v>42129</v>
      </c>
      <c r="T1380" s="32">
        <v>42129</v>
      </c>
      <c r="U1380" s="53">
        <v>308.67</v>
      </c>
      <c r="V1380" s="30">
        <v>15</v>
      </c>
      <c r="W1380" s="30">
        <v>462.57</v>
      </c>
      <c r="X1380" s="30">
        <v>87029</v>
      </c>
      <c r="Y1380" s="30" t="s">
        <v>3218</v>
      </c>
      <c r="Z1380" s="30">
        <v>646.48505123796679</v>
      </c>
    </row>
    <row r="1381" spans="1:26" x14ac:dyDescent="0.2">
      <c r="A1381" s="30">
        <v>1979</v>
      </c>
      <c r="B1381" s="30" t="s">
        <v>2404</v>
      </c>
      <c r="C1381" s="30" t="s">
        <v>46</v>
      </c>
      <c r="D1381" s="30">
        <v>0.05</v>
      </c>
      <c r="E1381" s="30">
        <v>20.99</v>
      </c>
      <c r="F1381" s="30">
        <v>3.3</v>
      </c>
      <c r="G1381" s="30" t="s">
        <v>14</v>
      </c>
      <c r="H1381" s="30" t="s">
        <v>70</v>
      </c>
      <c r="I1381" s="30" t="s">
        <v>16</v>
      </c>
      <c r="J1381" s="30" t="s">
        <v>111</v>
      </c>
      <c r="K1381" s="30" t="s">
        <v>18</v>
      </c>
      <c r="L1381" s="30" t="s">
        <v>1559</v>
      </c>
      <c r="M1381" s="30">
        <v>0.81</v>
      </c>
      <c r="N1381" s="30" t="s">
        <v>8</v>
      </c>
      <c r="O1381" s="30" t="s">
        <v>35</v>
      </c>
      <c r="P1381" s="30" t="s">
        <v>36</v>
      </c>
      <c r="Q1381" s="30" t="s">
        <v>2405</v>
      </c>
      <c r="R1381" s="30">
        <v>80122</v>
      </c>
      <c r="S1381" s="32">
        <v>42129</v>
      </c>
      <c r="T1381" s="32">
        <v>42130</v>
      </c>
      <c r="U1381" s="53">
        <v>21.883400000000002</v>
      </c>
      <c r="V1381" s="30">
        <v>4</v>
      </c>
      <c r="W1381" s="30">
        <v>72.75</v>
      </c>
      <c r="X1381" s="30">
        <v>87757</v>
      </c>
      <c r="Y1381" s="30" t="s">
        <v>3217</v>
      </c>
      <c r="Z1381" s="30">
        <v>657.60078333677734</v>
      </c>
    </row>
    <row r="1382" spans="1:26" x14ac:dyDescent="0.2">
      <c r="A1382" s="30">
        <v>1416</v>
      </c>
      <c r="B1382" s="30" t="s">
        <v>2406</v>
      </c>
      <c r="C1382" s="30" t="s">
        <v>1</v>
      </c>
      <c r="D1382" s="30">
        <v>0.02</v>
      </c>
      <c r="E1382" s="30">
        <v>417.4</v>
      </c>
      <c r="F1382" s="30">
        <v>75.23</v>
      </c>
      <c r="G1382" s="30" t="s">
        <v>2</v>
      </c>
      <c r="H1382" s="30" t="s">
        <v>3</v>
      </c>
      <c r="I1382" s="30" t="s">
        <v>4</v>
      </c>
      <c r="J1382" s="30" t="s">
        <v>5</v>
      </c>
      <c r="K1382" s="30" t="s">
        <v>6</v>
      </c>
      <c r="L1382" s="30" t="s">
        <v>1171</v>
      </c>
      <c r="M1382" s="30">
        <v>0.79</v>
      </c>
      <c r="N1382" s="30" t="s">
        <v>8</v>
      </c>
      <c r="O1382" s="30" t="s">
        <v>28</v>
      </c>
      <c r="P1382" s="30" t="s">
        <v>29</v>
      </c>
      <c r="Q1382" s="30" t="s">
        <v>1488</v>
      </c>
      <c r="R1382" s="30">
        <v>46203</v>
      </c>
      <c r="S1382" s="32">
        <v>42130</v>
      </c>
      <c r="T1382" s="32">
        <v>42131</v>
      </c>
      <c r="U1382" s="53">
        <v>-634.86540000000002</v>
      </c>
      <c r="V1382" s="30">
        <v>1</v>
      </c>
      <c r="W1382" s="30">
        <v>471.21</v>
      </c>
      <c r="X1382" s="30">
        <v>90538</v>
      </c>
      <c r="Y1382" s="30" t="s">
        <v>3216</v>
      </c>
      <c r="Z1382" s="30">
        <v>3494.7726418972184</v>
      </c>
    </row>
    <row r="1383" spans="1:26" x14ac:dyDescent="0.2">
      <c r="A1383" s="30">
        <v>2420</v>
      </c>
      <c r="B1383" s="30" t="s">
        <v>2407</v>
      </c>
      <c r="C1383" s="30" t="s">
        <v>13</v>
      </c>
      <c r="D1383" s="30">
        <v>0.04</v>
      </c>
      <c r="E1383" s="30">
        <v>9.11</v>
      </c>
      <c r="F1383" s="30">
        <v>2.15</v>
      </c>
      <c r="G1383" s="30" t="s">
        <v>14</v>
      </c>
      <c r="H1383" s="30" t="s">
        <v>15</v>
      </c>
      <c r="I1383" s="30" t="s">
        <v>24</v>
      </c>
      <c r="J1383" s="30" t="s">
        <v>64</v>
      </c>
      <c r="K1383" s="30" t="s">
        <v>26</v>
      </c>
      <c r="L1383" s="30" t="s">
        <v>65</v>
      </c>
      <c r="M1383" s="30">
        <v>0.4</v>
      </c>
      <c r="N1383" s="30" t="s">
        <v>8</v>
      </c>
      <c r="O1383" s="30" t="s">
        <v>9</v>
      </c>
      <c r="P1383" s="30" t="s">
        <v>218</v>
      </c>
      <c r="Q1383" s="30" t="s">
        <v>2408</v>
      </c>
      <c r="R1383" s="30">
        <v>23223</v>
      </c>
      <c r="S1383" s="32">
        <v>42130</v>
      </c>
      <c r="T1383" s="32">
        <v>42130</v>
      </c>
      <c r="U1383" s="53">
        <v>-23.071999999999999</v>
      </c>
      <c r="V1383" s="30">
        <v>11</v>
      </c>
      <c r="W1383" s="30">
        <v>100.87</v>
      </c>
      <c r="X1383" s="30">
        <v>86752</v>
      </c>
      <c r="Y1383" s="30" t="s">
        <v>3215</v>
      </c>
      <c r="Z1383" s="30">
        <v>-24.072484612329312</v>
      </c>
    </row>
    <row r="1384" spans="1:26" x14ac:dyDescent="0.2">
      <c r="A1384" s="30">
        <v>1986</v>
      </c>
      <c r="B1384" s="30" t="s">
        <v>2409</v>
      </c>
      <c r="C1384" s="30" t="s">
        <v>46</v>
      </c>
      <c r="D1384" s="30">
        <v>0.01</v>
      </c>
      <c r="E1384" s="30">
        <v>15.31</v>
      </c>
      <c r="F1384" s="30">
        <v>8.7799999999999994</v>
      </c>
      <c r="G1384" s="30" t="s">
        <v>14</v>
      </c>
      <c r="H1384" s="30" t="s">
        <v>47</v>
      </c>
      <c r="I1384" s="30" t="s">
        <v>24</v>
      </c>
      <c r="J1384" s="30" t="s">
        <v>54</v>
      </c>
      <c r="K1384" s="30" t="s">
        <v>49</v>
      </c>
      <c r="L1384" s="30" t="s">
        <v>2410</v>
      </c>
      <c r="M1384" s="30">
        <v>0.56999999999999995</v>
      </c>
      <c r="N1384" s="30" t="s">
        <v>8</v>
      </c>
      <c r="O1384" s="30" t="s">
        <v>28</v>
      </c>
      <c r="P1384" s="30" t="s">
        <v>163</v>
      </c>
      <c r="Q1384" s="30" t="s">
        <v>1480</v>
      </c>
      <c r="R1384" s="30">
        <v>79701</v>
      </c>
      <c r="S1384" s="32">
        <v>42130</v>
      </c>
      <c r="T1384" s="32">
        <v>42131</v>
      </c>
      <c r="U1384" s="53">
        <v>12.146000000000001</v>
      </c>
      <c r="V1384" s="30">
        <v>23</v>
      </c>
      <c r="W1384" s="30">
        <v>377</v>
      </c>
      <c r="X1384" s="30">
        <v>90888</v>
      </c>
      <c r="Y1384" s="30" t="s">
        <v>3216</v>
      </c>
      <c r="Z1384" s="30">
        <v>638.68515485585851</v>
      </c>
    </row>
    <row r="1385" spans="1:26" x14ac:dyDescent="0.2">
      <c r="A1385" s="30">
        <v>1986</v>
      </c>
      <c r="B1385" s="30" t="s">
        <v>2409</v>
      </c>
      <c r="C1385" s="30" t="s">
        <v>46</v>
      </c>
      <c r="D1385" s="30">
        <v>0.05</v>
      </c>
      <c r="E1385" s="30">
        <v>7.99</v>
      </c>
      <c r="F1385" s="30">
        <v>5.03</v>
      </c>
      <c r="G1385" s="30" t="s">
        <v>63</v>
      </c>
      <c r="H1385" s="30" t="s">
        <v>47</v>
      </c>
      <c r="I1385" s="30" t="s">
        <v>16</v>
      </c>
      <c r="J1385" s="30" t="s">
        <v>111</v>
      </c>
      <c r="K1385" s="30" t="s">
        <v>120</v>
      </c>
      <c r="L1385" s="30" t="s">
        <v>441</v>
      </c>
      <c r="M1385" s="30">
        <v>0.6</v>
      </c>
      <c r="N1385" s="30" t="s">
        <v>8</v>
      </c>
      <c r="O1385" s="30" t="s">
        <v>28</v>
      </c>
      <c r="P1385" s="30" t="s">
        <v>163</v>
      </c>
      <c r="Q1385" s="30" t="s">
        <v>1480</v>
      </c>
      <c r="R1385" s="30">
        <v>79701</v>
      </c>
      <c r="S1385" s="32">
        <v>42130</v>
      </c>
      <c r="T1385" s="32">
        <v>42132</v>
      </c>
      <c r="U1385" s="53">
        <v>5.6870000000000003</v>
      </c>
      <c r="V1385" s="30">
        <v>4</v>
      </c>
      <c r="W1385" s="30">
        <v>42.99</v>
      </c>
      <c r="X1385" s="30">
        <v>90888</v>
      </c>
      <c r="Y1385" s="30" t="s">
        <v>3216</v>
      </c>
      <c r="Z1385" s="30">
        <v>421.77465709953475</v>
      </c>
    </row>
    <row r="1386" spans="1:26" x14ac:dyDescent="0.2">
      <c r="A1386" s="30">
        <v>1261</v>
      </c>
      <c r="B1386" s="30" t="s">
        <v>2411</v>
      </c>
      <c r="C1386" s="30" t="s">
        <v>1</v>
      </c>
      <c r="D1386" s="30">
        <v>0.02</v>
      </c>
      <c r="E1386" s="30">
        <v>73.98</v>
      </c>
      <c r="F1386" s="30">
        <v>14.52</v>
      </c>
      <c r="G1386" s="30" t="s">
        <v>14</v>
      </c>
      <c r="H1386" s="30" t="s">
        <v>47</v>
      </c>
      <c r="I1386" s="30" t="s">
        <v>16</v>
      </c>
      <c r="J1386" s="30" t="s">
        <v>17</v>
      </c>
      <c r="K1386" s="30" t="s">
        <v>49</v>
      </c>
      <c r="L1386" s="30" t="s">
        <v>284</v>
      </c>
      <c r="M1386" s="30">
        <v>0.65</v>
      </c>
      <c r="N1386" s="30" t="s">
        <v>8</v>
      </c>
      <c r="O1386" s="30" t="s">
        <v>35</v>
      </c>
      <c r="P1386" s="30" t="s">
        <v>36</v>
      </c>
      <c r="Q1386" s="30" t="s">
        <v>2412</v>
      </c>
      <c r="R1386" s="30">
        <v>80020</v>
      </c>
      <c r="S1386" s="32">
        <v>42131</v>
      </c>
      <c r="T1386" s="32">
        <v>42134</v>
      </c>
      <c r="U1386" s="53">
        <v>43.537999999999997</v>
      </c>
      <c r="V1386" s="30">
        <v>5</v>
      </c>
      <c r="W1386" s="30">
        <v>378.23</v>
      </c>
      <c r="X1386" s="30">
        <v>89730</v>
      </c>
      <c r="Y1386" s="30" t="s">
        <v>3217</v>
      </c>
      <c r="Z1386" s="30">
        <v>1162.1729543667843</v>
      </c>
    </row>
    <row r="1387" spans="1:26" x14ac:dyDescent="0.2">
      <c r="A1387" s="30">
        <v>1502</v>
      </c>
      <c r="B1387" s="30" t="s">
        <v>2413</v>
      </c>
      <c r="C1387" s="30" t="s">
        <v>1</v>
      </c>
      <c r="D1387" s="30">
        <v>0.08</v>
      </c>
      <c r="E1387" s="30">
        <v>3.69</v>
      </c>
      <c r="F1387" s="30">
        <v>0.5</v>
      </c>
      <c r="G1387" s="30" t="s">
        <v>14</v>
      </c>
      <c r="H1387" s="30" t="s">
        <v>3</v>
      </c>
      <c r="I1387" s="30" t="s">
        <v>24</v>
      </c>
      <c r="J1387" s="30" t="s">
        <v>128</v>
      </c>
      <c r="K1387" s="30" t="s">
        <v>49</v>
      </c>
      <c r="L1387" s="30" t="s">
        <v>1870</v>
      </c>
      <c r="M1387" s="30">
        <v>0.38</v>
      </c>
      <c r="N1387" s="30" t="s">
        <v>8</v>
      </c>
      <c r="O1387" s="30" t="s">
        <v>9</v>
      </c>
      <c r="P1387" s="30" t="s">
        <v>99</v>
      </c>
      <c r="Q1387" s="30" t="s">
        <v>2414</v>
      </c>
      <c r="R1387" s="30">
        <v>33065</v>
      </c>
      <c r="S1387" s="32">
        <v>42131</v>
      </c>
      <c r="T1387" s="32">
        <v>42134</v>
      </c>
      <c r="U1387" s="53">
        <v>-3.6547000000000001</v>
      </c>
      <c r="V1387" s="30">
        <v>38</v>
      </c>
      <c r="W1387" s="30">
        <v>129.43</v>
      </c>
      <c r="X1387" s="30">
        <v>89193</v>
      </c>
      <c r="Y1387" s="30" t="s">
        <v>3215</v>
      </c>
      <c r="Z1387" s="30">
        <v>202.56619382644459</v>
      </c>
    </row>
    <row r="1388" spans="1:26" x14ac:dyDescent="0.2">
      <c r="A1388" s="30">
        <v>1725</v>
      </c>
      <c r="B1388" s="30" t="s">
        <v>2415</v>
      </c>
      <c r="C1388" s="30" t="s">
        <v>13</v>
      </c>
      <c r="D1388" s="30">
        <v>0.05</v>
      </c>
      <c r="E1388" s="30">
        <v>35.99</v>
      </c>
      <c r="F1388" s="30">
        <v>1.1000000000000001</v>
      </c>
      <c r="G1388" s="30" t="s">
        <v>14</v>
      </c>
      <c r="H1388" s="30" t="s">
        <v>70</v>
      </c>
      <c r="I1388" s="30" t="s">
        <v>16</v>
      </c>
      <c r="J1388" s="30" t="s">
        <v>111</v>
      </c>
      <c r="K1388" s="30" t="s">
        <v>49</v>
      </c>
      <c r="L1388" s="30" t="s">
        <v>250</v>
      </c>
      <c r="M1388" s="30">
        <v>0.55000000000000004</v>
      </c>
      <c r="N1388" s="30" t="s">
        <v>8</v>
      </c>
      <c r="O1388" s="30" t="s">
        <v>87</v>
      </c>
      <c r="P1388" s="30" t="s">
        <v>293</v>
      </c>
      <c r="Q1388" s="30" t="s">
        <v>2416</v>
      </c>
      <c r="R1388" s="30">
        <v>43026</v>
      </c>
      <c r="S1388" s="32">
        <v>42131</v>
      </c>
      <c r="T1388" s="32">
        <v>42133</v>
      </c>
      <c r="U1388" s="53">
        <v>149.166</v>
      </c>
      <c r="V1388" s="30">
        <v>9</v>
      </c>
      <c r="W1388" s="30">
        <v>261.56</v>
      </c>
      <c r="X1388" s="30">
        <v>87193</v>
      </c>
      <c r="Y1388" s="30" t="s">
        <v>3218</v>
      </c>
      <c r="Z1388" s="30">
        <v>354.50703667743437</v>
      </c>
    </row>
    <row r="1389" spans="1:26" x14ac:dyDescent="0.2">
      <c r="A1389" s="30">
        <v>2962</v>
      </c>
      <c r="B1389" s="30" t="s">
        <v>2417</v>
      </c>
      <c r="C1389" s="30" t="s">
        <v>13</v>
      </c>
      <c r="D1389" s="30">
        <v>7.0000000000000007E-2</v>
      </c>
      <c r="E1389" s="30">
        <v>4.76</v>
      </c>
      <c r="F1389" s="30">
        <v>0.88</v>
      </c>
      <c r="G1389" s="30" t="s">
        <v>63</v>
      </c>
      <c r="H1389" s="30" t="s">
        <v>15</v>
      </c>
      <c r="I1389" s="30" t="s">
        <v>24</v>
      </c>
      <c r="J1389" s="30" t="s">
        <v>64</v>
      </c>
      <c r="K1389" s="30" t="s">
        <v>26</v>
      </c>
      <c r="L1389" s="30" t="s">
        <v>2418</v>
      </c>
      <c r="M1389" s="30">
        <v>0.39</v>
      </c>
      <c r="N1389" s="30" t="s">
        <v>8</v>
      </c>
      <c r="O1389" s="30" t="s">
        <v>35</v>
      </c>
      <c r="P1389" s="30" t="s">
        <v>36</v>
      </c>
      <c r="Q1389" s="30" t="s">
        <v>1289</v>
      </c>
      <c r="R1389" s="30">
        <v>80027</v>
      </c>
      <c r="S1389" s="32">
        <v>42131</v>
      </c>
      <c r="T1389" s="32">
        <v>42133</v>
      </c>
      <c r="U1389" s="53">
        <v>33.347700000000003</v>
      </c>
      <c r="V1389" s="30">
        <v>10</v>
      </c>
      <c r="W1389" s="30">
        <v>48.33</v>
      </c>
      <c r="X1389" s="30">
        <v>88611</v>
      </c>
      <c r="Y1389" s="30" t="s">
        <v>3217</v>
      </c>
      <c r="Z1389" s="30">
        <v>-125.38143434060328</v>
      </c>
    </row>
    <row r="1390" spans="1:26" x14ac:dyDescent="0.2">
      <c r="A1390" s="30">
        <v>3248</v>
      </c>
      <c r="B1390" s="30" t="s">
        <v>2419</v>
      </c>
      <c r="C1390" s="30" t="s">
        <v>13</v>
      </c>
      <c r="D1390" s="30">
        <v>7.0000000000000007E-2</v>
      </c>
      <c r="E1390" s="30">
        <v>2.78</v>
      </c>
      <c r="F1390" s="30">
        <v>1.49</v>
      </c>
      <c r="G1390" s="30" t="s">
        <v>14</v>
      </c>
      <c r="H1390" s="30" t="s">
        <v>3</v>
      </c>
      <c r="I1390" s="30" t="s">
        <v>24</v>
      </c>
      <c r="J1390" s="30" t="s">
        <v>48</v>
      </c>
      <c r="K1390" s="30" t="s">
        <v>49</v>
      </c>
      <c r="L1390" s="30" t="s">
        <v>2160</v>
      </c>
      <c r="M1390" s="30">
        <v>0.36</v>
      </c>
      <c r="N1390" s="30" t="s">
        <v>8</v>
      </c>
      <c r="O1390" s="30" t="s">
        <v>9</v>
      </c>
      <c r="P1390" s="30" t="s">
        <v>144</v>
      </c>
      <c r="Q1390" s="30" t="s">
        <v>2420</v>
      </c>
      <c r="R1390" s="30">
        <v>70458</v>
      </c>
      <c r="S1390" s="32">
        <v>42131</v>
      </c>
      <c r="T1390" s="32">
        <v>42132</v>
      </c>
      <c r="U1390" s="53">
        <v>-340.53109999999998</v>
      </c>
      <c r="V1390" s="30">
        <v>17</v>
      </c>
      <c r="W1390" s="30">
        <v>47.12</v>
      </c>
      <c r="X1390" s="30">
        <v>87297</v>
      </c>
      <c r="Y1390" s="30" t="s">
        <v>3215</v>
      </c>
      <c r="Z1390" s="30">
        <v>-420.40711542328876</v>
      </c>
    </row>
    <row r="1391" spans="1:26" x14ac:dyDescent="0.2">
      <c r="A1391" s="30">
        <v>3338</v>
      </c>
      <c r="B1391" s="30" t="s">
        <v>2421</v>
      </c>
      <c r="C1391" s="30" t="s">
        <v>13</v>
      </c>
      <c r="D1391" s="30">
        <v>0.08</v>
      </c>
      <c r="E1391" s="30">
        <v>6.48</v>
      </c>
      <c r="F1391" s="30">
        <v>8.4</v>
      </c>
      <c r="G1391" s="30" t="s">
        <v>14</v>
      </c>
      <c r="H1391" s="30" t="s">
        <v>15</v>
      </c>
      <c r="I1391" s="30" t="s">
        <v>24</v>
      </c>
      <c r="J1391" s="30" t="s">
        <v>64</v>
      </c>
      <c r="K1391" s="30" t="s">
        <v>49</v>
      </c>
      <c r="L1391" s="30" t="s">
        <v>1919</v>
      </c>
      <c r="M1391" s="30">
        <v>0.37</v>
      </c>
      <c r="N1391" s="30" t="s">
        <v>8</v>
      </c>
      <c r="O1391" s="30" t="s">
        <v>9</v>
      </c>
      <c r="P1391" s="30" t="s">
        <v>99</v>
      </c>
      <c r="Q1391" s="30" t="s">
        <v>2422</v>
      </c>
      <c r="R1391" s="30">
        <v>33614</v>
      </c>
      <c r="S1391" s="32">
        <v>42131</v>
      </c>
      <c r="T1391" s="32">
        <v>42131</v>
      </c>
      <c r="U1391" s="53">
        <v>58.811999999999998</v>
      </c>
      <c r="V1391" s="30">
        <v>7</v>
      </c>
      <c r="W1391" s="30">
        <v>45</v>
      </c>
      <c r="X1391" s="30">
        <v>85979</v>
      </c>
      <c r="Y1391" s="30" t="s">
        <v>3215</v>
      </c>
      <c r="Z1391" s="30">
        <v>172.91542033318379</v>
      </c>
    </row>
    <row r="1392" spans="1:26" x14ac:dyDescent="0.2">
      <c r="A1392" s="30">
        <v>1997</v>
      </c>
      <c r="B1392" s="30" t="s">
        <v>750</v>
      </c>
      <c r="C1392" s="30" t="s">
        <v>92</v>
      </c>
      <c r="D1392" s="30">
        <v>0.01</v>
      </c>
      <c r="E1392" s="30">
        <v>16.48</v>
      </c>
      <c r="F1392" s="30">
        <v>1.99</v>
      </c>
      <c r="G1392" s="30" t="s">
        <v>14</v>
      </c>
      <c r="H1392" s="30" t="s">
        <v>15</v>
      </c>
      <c r="I1392" s="30" t="s">
        <v>16</v>
      </c>
      <c r="J1392" s="30" t="s">
        <v>17</v>
      </c>
      <c r="K1392" s="30" t="s">
        <v>18</v>
      </c>
      <c r="L1392" s="30" t="s">
        <v>577</v>
      </c>
      <c r="M1392" s="30">
        <v>0.42</v>
      </c>
      <c r="N1392" s="30" t="s">
        <v>8</v>
      </c>
      <c r="O1392" s="30" t="s">
        <v>9</v>
      </c>
      <c r="P1392" s="30" t="s">
        <v>247</v>
      </c>
      <c r="Q1392" s="30" t="s">
        <v>248</v>
      </c>
      <c r="R1392" s="30">
        <v>29915</v>
      </c>
      <c r="S1392" s="32">
        <v>42131</v>
      </c>
      <c r="T1392" s="32">
        <v>42132</v>
      </c>
      <c r="U1392" s="53">
        <v>739.67399999999998</v>
      </c>
      <c r="V1392" s="30">
        <v>7</v>
      </c>
      <c r="W1392" s="30">
        <v>122.93</v>
      </c>
      <c r="X1392" s="30">
        <v>90334</v>
      </c>
      <c r="Y1392" s="30" t="s">
        <v>3215</v>
      </c>
      <c r="Z1392" s="30">
        <v>827.36867231862789</v>
      </c>
    </row>
    <row r="1393" spans="1:26" x14ac:dyDescent="0.2">
      <c r="A1393" s="30">
        <v>3077</v>
      </c>
      <c r="B1393" s="30" t="s">
        <v>2423</v>
      </c>
      <c r="C1393" s="30" t="s">
        <v>92</v>
      </c>
      <c r="D1393" s="30">
        <v>7.0000000000000007E-2</v>
      </c>
      <c r="E1393" s="30">
        <v>300.97000000000003</v>
      </c>
      <c r="F1393" s="30">
        <v>7.18</v>
      </c>
      <c r="G1393" s="30" t="s">
        <v>14</v>
      </c>
      <c r="H1393" s="30" t="s">
        <v>3</v>
      </c>
      <c r="I1393" s="30" t="s">
        <v>16</v>
      </c>
      <c r="J1393" s="30" t="s">
        <v>17</v>
      </c>
      <c r="K1393" s="30" t="s">
        <v>49</v>
      </c>
      <c r="L1393" s="30" t="s">
        <v>2185</v>
      </c>
      <c r="M1393" s="30">
        <v>0.48</v>
      </c>
      <c r="N1393" s="30" t="s">
        <v>8</v>
      </c>
      <c r="O1393" s="30" t="s">
        <v>87</v>
      </c>
      <c r="P1393" s="30" t="s">
        <v>293</v>
      </c>
      <c r="Q1393" s="30" t="s">
        <v>2424</v>
      </c>
      <c r="R1393" s="30">
        <v>44136</v>
      </c>
      <c r="S1393" s="32">
        <v>42131</v>
      </c>
      <c r="T1393" s="32">
        <v>42133</v>
      </c>
      <c r="U1393" s="53">
        <v>-807.59</v>
      </c>
      <c r="V1393" s="30">
        <v>2</v>
      </c>
      <c r="W1393" s="30">
        <v>582.20000000000005</v>
      </c>
      <c r="X1393" s="30">
        <v>88239</v>
      </c>
      <c r="Y1393" s="30" t="s">
        <v>3218</v>
      </c>
      <c r="Z1393" s="30">
        <v>307.85570598175815</v>
      </c>
    </row>
    <row r="1394" spans="1:26" x14ac:dyDescent="0.2">
      <c r="A1394" s="30">
        <v>3079</v>
      </c>
      <c r="B1394" s="30" t="s">
        <v>295</v>
      </c>
      <c r="C1394" s="30" t="s">
        <v>92</v>
      </c>
      <c r="D1394" s="30">
        <v>7.0000000000000007E-2</v>
      </c>
      <c r="E1394" s="30">
        <v>300.97000000000003</v>
      </c>
      <c r="F1394" s="30">
        <v>7.18</v>
      </c>
      <c r="G1394" s="30" t="s">
        <v>14</v>
      </c>
      <c r="H1394" s="30" t="s">
        <v>3</v>
      </c>
      <c r="I1394" s="30" t="s">
        <v>16</v>
      </c>
      <c r="J1394" s="30" t="s">
        <v>17</v>
      </c>
      <c r="K1394" s="30" t="s">
        <v>49</v>
      </c>
      <c r="L1394" s="30" t="s">
        <v>2185</v>
      </c>
      <c r="M1394" s="30">
        <v>0.48</v>
      </c>
      <c r="N1394" s="30" t="s">
        <v>8</v>
      </c>
      <c r="O1394" s="30" t="s">
        <v>87</v>
      </c>
      <c r="P1394" s="30" t="s">
        <v>296</v>
      </c>
      <c r="Q1394" s="30" t="s">
        <v>297</v>
      </c>
      <c r="R1394" s="30">
        <v>19112</v>
      </c>
      <c r="S1394" s="32">
        <v>42131</v>
      </c>
      <c r="T1394" s="32">
        <v>42133</v>
      </c>
      <c r="U1394" s="53">
        <v>-807.59</v>
      </c>
      <c r="V1394" s="30">
        <v>7</v>
      </c>
      <c r="W1394" s="30">
        <v>2037.69</v>
      </c>
      <c r="X1394" s="30">
        <v>41253</v>
      </c>
      <c r="Y1394" s="30" t="s">
        <v>3218</v>
      </c>
      <c r="Z1394" s="30">
        <v>307.85570598175815</v>
      </c>
    </row>
    <row r="1395" spans="1:26" x14ac:dyDescent="0.2">
      <c r="A1395" s="30">
        <v>2187</v>
      </c>
      <c r="B1395" s="30" t="s">
        <v>2425</v>
      </c>
      <c r="C1395" s="30" t="s">
        <v>13</v>
      </c>
      <c r="D1395" s="30">
        <v>0.09</v>
      </c>
      <c r="E1395" s="30">
        <v>16.98</v>
      </c>
      <c r="F1395" s="30">
        <v>12.39</v>
      </c>
      <c r="G1395" s="30" t="s">
        <v>14</v>
      </c>
      <c r="H1395" s="30" t="s">
        <v>70</v>
      </c>
      <c r="I1395" s="30" t="s">
        <v>24</v>
      </c>
      <c r="J1395" s="30" t="s">
        <v>321</v>
      </c>
      <c r="K1395" s="30" t="s">
        <v>49</v>
      </c>
      <c r="L1395" s="30" t="s">
        <v>2426</v>
      </c>
      <c r="M1395" s="30">
        <v>0.35</v>
      </c>
      <c r="N1395" s="30" t="s">
        <v>8</v>
      </c>
      <c r="O1395" s="30" t="s">
        <v>28</v>
      </c>
      <c r="P1395" s="30" t="s">
        <v>56</v>
      </c>
      <c r="Q1395" s="30" t="s">
        <v>2427</v>
      </c>
      <c r="R1395" s="30">
        <v>64055</v>
      </c>
      <c r="S1395" s="32">
        <v>42132</v>
      </c>
      <c r="T1395" s="32">
        <v>42134</v>
      </c>
      <c r="U1395" s="53">
        <v>-48.57</v>
      </c>
      <c r="V1395" s="30">
        <v>5</v>
      </c>
      <c r="W1395" s="30">
        <v>86.8</v>
      </c>
      <c r="X1395" s="30">
        <v>89440</v>
      </c>
      <c r="Y1395" s="30" t="s">
        <v>3216</v>
      </c>
      <c r="Z1395" s="30">
        <v>211.83649511401634</v>
      </c>
    </row>
    <row r="1396" spans="1:26" x14ac:dyDescent="0.2">
      <c r="A1396" s="30">
        <v>2189</v>
      </c>
      <c r="B1396" s="30" t="s">
        <v>2428</v>
      </c>
      <c r="C1396" s="30" t="s">
        <v>13</v>
      </c>
      <c r="D1396" s="30">
        <v>0.09</v>
      </c>
      <c r="E1396" s="30">
        <v>16.98</v>
      </c>
      <c r="F1396" s="30">
        <v>12.39</v>
      </c>
      <c r="G1396" s="30" t="s">
        <v>14</v>
      </c>
      <c r="H1396" s="30" t="s">
        <v>70</v>
      </c>
      <c r="I1396" s="30" t="s">
        <v>24</v>
      </c>
      <c r="J1396" s="30" t="s">
        <v>321</v>
      </c>
      <c r="K1396" s="30" t="s">
        <v>49</v>
      </c>
      <c r="L1396" s="30" t="s">
        <v>2426</v>
      </c>
      <c r="M1396" s="30">
        <v>0.35</v>
      </c>
      <c r="N1396" s="30" t="s">
        <v>8</v>
      </c>
      <c r="O1396" s="30" t="s">
        <v>87</v>
      </c>
      <c r="P1396" s="30" t="s">
        <v>88</v>
      </c>
      <c r="Q1396" s="30" t="s">
        <v>89</v>
      </c>
      <c r="R1396" s="30">
        <v>10177</v>
      </c>
      <c r="S1396" s="32">
        <v>42132</v>
      </c>
      <c r="T1396" s="32">
        <v>42134</v>
      </c>
      <c r="U1396" s="53">
        <v>-48.57</v>
      </c>
      <c r="V1396" s="30">
        <v>22</v>
      </c>
      <c r="W1396" s="30">
        <v>381.91</v>
      </c>
      <c r="X1396" s="30">
        <v>7364</v>
      </c>
      <c r="Y1396" s="30" t="s">
        <v>3218</v>
      </c>
      <c r="Z1396" s="30">
        <v>211.83649511401634</v>
      </c>
    </row>
    <row r="1397" spans="1:26" x14ac:dyDescent="0.2">
      <c r="A1397" s="30">
        <v>2063</v>
      </c>
      <c r="B1397" s="30" t="s">
        <v>2429</v>
      </c>
      <c r="C1397" s="30" t="s">
        <v>23</v>
      </c>
      <c r="D1397" s="30">
        <v>0.06</v>
      </c>
      <c r="E1397" s="30">
        <v>300.97000000000003</v>
      </c>
      <c r="F1397" s="30">
        <v>7.18</v>
      </c>
      <c r="G1397" s="30" t="s">
        <v>14</v>
      </c>
      <c r="H1397" s="30" t="s">
        <v>70</v>
      </c>
      <c r="I1397" s="30" t="s">
        <v>16</v>
      </c>
      <c r="J1397" s="30" t="s">
        <v>17</v>
      </c>
      <c r="K1397" s="30" t="s">
        <v>49</v>
      </c>
      <c r="L1397" s="30" t="s">
        <v>2185</v>
      </c>
      <c r="M1397" s="30">
        <v>0.48</v>
      </c>
      <c r="N1397" s="30" t="s">
        <v>8</v>
      </c>
      <c r="O1397" s="30" t="s">
        <v>9</v>
      </c>
      <c r="P1397" s="30" t="s">
        <v>218</v>
      </c>
      <c r="Q1397" s="30" t="s">
        <v>2430</v>
      </c>
      <c r="R1397" s="30">
        <v>23602</v>
      </c>
      <c r="S1397" s="32">
        <v>42132</v>
      </c>
      <c r="T1397" s="32">
        <v>42132</v>
      </c>
      <c r="U1397" s="53">
        <v>-729.98800000000006</v>
      </c>
      <c r="V1397" s="30">
        <v>1</v>
      </c>
      <c r="W1397" s="30">
        <v>291.39999999999998</v>
      </c>
      <c r="X1397" s="30">
        <v>87147</v>
      </c>
      <c r="Y1397" s="30" t="s">
        <v>3215</v>
      </c>
      <c r="Z1397" s="30">
        <v>469.97234112666615</v>
      </c>
    </row>
    <row r="1398" spans="1:26" x14ac:dyDescent="0.2">
      <c r="A1398" s="30">
        <v>2880</v>
      </c>
      <c r="B1398" s="30" t="s">
        <v>1879</v>
      </c>
      <c r="C1398" s="30" t="s">
        <v>23</v>
      </c>
      <c r="D1398" s="30">
        <v>0.09</v>
      </c>
      <c r="E1398" s="30">
        <v>243.98</v>
      </c>
      <c r="F1398" s="30">
        <v>43.32</v>
      </c>
      <c r="G1398" s="30" t="s">
        <v>2</v>
      </c>
      <c r="H1398" s="30" t="s">
        <v>3</v>
      </c>
      <c r="I1398" s="30" t="s">
        <v>4</v>
      </c>
      <c r="J1398" s="30" t="s">
        <v>85</v>
      </c>
      <c r="K1398" s="30" t="s">
        <v>33</v>
      </c>
      <c r="L1398" s="30" t="s">
        <v>211</v>
      </c>
      <c r="M1398" s="30">
        <v>0.55000000000000004</v>
      </c>
      <c r="N1398" s="30" t="s">
        <v>8</v>
      </c>
      <c r="O1398" s="30" t="s">
        <v>9</v>
      </c>
      <c r="P1398" s="30" t="s">
        <v>99</v>
      </c>
      <c r="Q1398" s="30" t="s">
        <v>1880</v>
      </c>
      <c r="R1398" s="30">
        <v>33160</v>
      </c>
      <c r="S1398" s="32">
        <v>42132</v>
      </c>
      <c r="T1398" s="32">
        <v>42137</v>
      </c>
      <c r="U1398" s="53">
        <v>1059.288</v>
      </c>
      <c r="V1398" s="30">
        <v>25</v>
      </c>
      <c r="W1398" s="30">
        <v>5587.89</v>
      </c>
      <c r="X1398" s="30">
        <v>88627</v>
      </c>
      <c r="Y1398" s="30" t="s">
        <v>3215</v>
      </c>
      <c r="Z1398" s="30">
        <v>3348.3167379797342</v>
      </c>
    </row>
    <row r="1399" spans="1:26" x14ac:dyDescent="0.2">
      <c r="A1399" s="30">
        <v>2991</v>
      </c>
      <c r="B1399" s="30" t="s">
        <v>2431</v>
      </c>
      <c r="C1399" s="30" t="s">
        <v>23</v>
      </c>
      <c r="D1399" s="30">
        <v>0.05</v>
      </c>
      <c r="E1399" s="30">
        <v>70.97</v>
      </c>
      <c r="F1399" s="30">
        <v>3.5</v>
      </c>
      <c r="G1399" s="30" t="s">
        <v>14</v>
      </c>
      <c r="H1399" s="30" t="s">
        <v>47</v>
      </c>
      <c r="I1399" s="30" t="s">
        <v>24</v>
      </c>
      <c r="J1399" s="30" t="s">
        <v>71</v>
      </c>
      <c r="K1399" s="30" t="s">
        <v>49</v>
      </c>
      <c r="L1399" s="30" t="s">
        <v>2153</v>
      </c>
      <c r="M1399" s="30">
        <v>0.59</v>
      </c>
      <c r="N1399" s="30" t="s">
        <v>8</v>
      </c>
      <c r="O1399" s="30" t="s">
        <v>28</v>
      </c>
      <c r="P1399" s="30" t="s">
        <v>333</v>
      </c>
      <c r="Q1399" s="30" t="s">
        <v>2432</v>
      </c>
      <c r="R1399" s="30">
        <v>53402</v>
      </c>
      <c r="S1399" s="32">
        <v>42132</v>
      </c>
      <c r="T1399" s="32">
        <v>42137</v>
      </c>
      <c r="U1399" s="53">
        <v>18.218</v>
      </c>
      <c r="V1399" s="30">
        <v>2</v>
      </c>
      <c r="W1399" s="30">
        <v>141.59</v>
      </c>
      <c r="X1399" s="30">
        <v>91466</v>
      </c>
      <c r="Y1399" s="30" t="s">
        <v>3216</v>
      </c>
      <c r="Z1399" s="30">
        <v>542.28908430299475</v>
      </c>
    </row>
    <row r="1400" spans="1:26" x14ac:dyDescent="0.2">
      <c r="A1400" s="30">
        <v>2992</v>
      </c>
      <c r="B1400" s="30" t="s">
        <v>2433</v>
      </c>
      <c r="C1400" s="30" t="s">
        <v>23</v>
      </c>
      <c r="D1400" s="30">
        <v>0</v>
      </c>
      <c r="E1400" s="30">
        <v>5.28</v>
      </c>
      <c r="F1400" s="30">
        <v>6.26</v>
      </c>
      <c r="G1400" s="30" t="s">
        <v>14</v>
      </c>
      <c r="H1400" s="30" t="s">
        <v>47</v>
      </c>
      <c r="I1400" s="30" t="s">
        <v>24</v>
      </c>
      <c r="J1400" s="30" t="s">
        <v>64</v>
      </c>
      <c r="K1400" s="30" t="s">
        <v>49</v>
      </c>
      <c r="L1400" s="30" t="s">
        <v>2434</v>
      </c>
      <c r="M1400" s="30">
        <v>0.4</v>
      </c>
      <c r="N1400" s="30" t="s">
        <v>8</v>
      </c>
      <c r="O1400" s="30" t="s">
        <v>28</v>
      </c>
      <c r="P1400" s="30" t="s">
        <v>333</v>
      </c>
      <c r="Q1400" s="30" t="s">
        <v>2435</v>
      </c>
      <c r="R1400" s="30">
        <v>53081</v>
      </c>
      <c r="S1400" s="32">
        <v>42132</v>
      </c>
      <c r="T1400" s="32">
        <v>42139</v>
      </c>
      <c r="U1400" s="53">
        <v>25.058</v>
      </c>
      <c r="V1400" s="30">
        <v>36</v>
      </c>
      <c r="W1400" s="30">
        <v>203.05</v>
      </c>
      <c r="X1400" s="30">
        <v>91466</v>
      </c>
      <c r="Y1400" s="30" t="s">
        <v>3216</v>
      </c>
      <c r="Z1400" s="30">
        <v>294.87671876330933</v>
      </c>
    </row>
    <row r="1401" spans="1:26" x14ac:dyDescent="0.2">
      <c r="A1401" s="30">
        <v>453</v>
      </c>
      <c r="B1401" s="30" t="s">
        <v>2436</v>
      </c>
      <c r="C1401" s="30" t="s">
        <v>46</v>
      </c>
      <c r="D1401" s="30">
        <v>0.03</v>
      </c>
      <c r="E1401" s="30">
        <v>29.34</v>
      </c>
      <c r="F1401" s="30">
        <v>7.87</v>
      </c>
      <c r="G1401" s="30" t="s">
        <v>14</v>
      </c>
      <c r="H1401" s="30" t="s">
        <v>70</v>
      </c>
      <c r="I1401" s="30" t="s">
        <v>4</v>
      </c>
      <c r="J1401" s="30" t="s">
        <v>102</v>
      </c>
      <c r="K1401" s="30" t="s">
        <v>49</v>
      </c>
      <c r="L1401" s="30" t="s">
        <v>1636</v>
      </c>
      <c r="M1401" s="30">
        <v>0.54</v>
      </c>
      <c r="N1401" s="30" t="s">
        <v>8</v>
      </c>
      <c r="O1401" s="30" t="s">
        <v>35</v>
      </c>
      <c r="P1401" s="30" t="s">
        <v>66</v>
      </c>
      <c r="Q1401" s="30" t="s">
        <v>2437</v>
      </c>
      <c r="R1401" s="30">
        <v>95032</v>
      </c>
      <c r="S1401" s="32">
        <v>42132</v>
      </c>
      <c r="T1401" s="32">
        <v>42134</v>
      </c>
      <c r="U1401" s="53">
        <v>-41.32</v>
      </c>
      <c r="V1401" s="30">
        <v>1</v>
      </c>
      <c r="W1401" s="30">
        <v>32.4</v>
      </c>
      <c r="X1401" s="30">
        <v>86011</v>
      </c>
      <c r="Y1401" s="30" t="s">
        <v>3217</v>
      </c>
      <c r="Z1401" s="30">
        <v>534.14983408728676</v>
      </c>
    </row>
    <row r="1402" spans="1:26" x14ac:dyDescent="0.2">
      <c r="A1402" s="30">
        <v>1028</v>
      </c>
      <c r="B1402" s="30" t="s">
        <v>1888</v>
      </c>
      <c r="C1402" s="30" t="s">
        <v>46</v>
      </c>
      <c r="D1402" s="30">
        <v>0.05</v>
      </c>
      <c r="E1402" s="30">
        <v>83.1</v>
      </c>
      <c r="F1402" s="30">
        <v>6.13</v>
      </c>
      <c r="G1402" s="30" t="s">
        <v>63</v>
      </c>
      <c r="H1402" s="30" t="s">
        <v>3</v>
      </c>
      <c r="I1402" s="30" t="s">
        <v>16</v>
      </c>
      <c r="J1402" s="30" t="s">
        <v>17</v>
      </c>
      <c r="K1402" s="30" t="s">
        <v>49</v>
      </c>
      <c r="L1402" s="30" t="s">
        <v>2438</v>
      </c>
      <c r="M1402" s="30">
        <v>0.45</v>
      </c>
      <c r="N1402" s="30" t="s">
        <v>8</v>
      </c>
      <c r="O1402" s="30" t="s">
        <v>87</v>
      </c>
      <c r="P1402" s="30" t="s">
        <v>88</v>
      </c>
      <c r="Q1402" s="30" t="s">
        <v>1890</v>
      </c>
      <c r="R1402" s="30">
        <v>11725</v>
      </c>
      <c r="S1402" s="32">
        <v>42132</v>
      </c>
      <c r="T1402" s="32">
        <v>42133</v>
      </c>
      <c r="U1402" s="53">
        <v>1152.5277000000001</v>
      </c>
      <c r="V1402" s="30">
        <v>20</v>
      </c>
      <c r="W1402" s="30">
        <v>1670.33</v>
      </c>
      <c r="X1402" s="30">
        <v>89007</v>
      </c>
      <c r="Y1402" s="30" t="s">
        <v>3218</v>
      </c>
      <c r="Z1402" s="30">
        <v>1697.7518394082758</v>
      </c>
    </row>
    <row r="1403" spans="1:26" x14ac:dyDescent="0.2">
      <c r="A1403" s="30">
        <v>1080</v>
      </c>
      <c r="B1403" s="30" t="s">
        <v>2439</v>
      </c>
      <c r="C1403" s="30" t="s">
        <v>46</v>
      </c>
      <c r="D1403" s="30">
        <v>0.08</v>
      </c>
      <c r="E1403" s="30">
        <v>13.9</v>
      </c>
      <c r="F1403" s="30">
        <v>7.59</v>
      </c>
      <c r="G1403" s="30" t="s">
        <v>14</v>
      </c>
      <c r="H1403" s="30" t="s">
        <v>70</v>
      </c>
      <c r="I1403" s="30" t="s">
        <v>24</v>
      </c>
      <c r="J1403" s="30" t="s">
        <v>544</v>
      </c>
      <c r="K1403" s="30" t="s">
        <v>18</v>
      </c>
      <c r="L1403" s="30" t="s">
        <v>2440</v>
      </c>
      <c r="M1403" s="30">
        <v>0.56000000000000005</v>
      </c>
      <c r="N1403" s="30" t="s">
        <v>8</v>
      </c>
      <c r="O1403" s="30" t="s">
        <v>28</v>
      </c>
      <c r="P1403" s="30" t="s">
        <v>79</v>
      </c>
      <c r="Q1403" s="30" t="s">
        <v>2441</v>
      </c>
      <c r="R1403" s="30">
        <v>60174</v>
      </c>
      <c r="S1403" s="32">
        <v>42132</v>
      </c>
      <c r="T1403" s="32">
        <v>42133</v>
      </c>
      <c r="U1403" s="53">
        <v>9.8620000000000001</v>
      </c>
      <c r="V1403" s="30">
        <v>14</v>
      </c>
      <c r="W1403" s="30">
        <v>196.41</v>
      </c>
      <c r="X1403" s="30">
        <v>88461</v>
      </c>
      <c r="Y1403" s="30" t="s">
        <v>3216</v>
      </c>
      <c r="Z1403" s="30">
        <v>514.02800263855829</v>
      </c>
    </row>
    <row r="1404" spans="1:26" x14ac:dyDescent="0.2">
      <c r="A1404" s="30">
        <v>2882</v>
      </c>
      <c r="B1404" s="30" t="s">
        <v>647</v>
      </c>
      <c r="C1404" s="30" t="s">
        <v>1</v>
      </c>
      <c r="D1404" s="30">
        <v>0.05</v>
      </c>
      <c r="E1404" s="30">
        <v>6.48</v>
      </c>
      <c r="F1404" s="30">
        <v>8.73</v>
      </c>
      <c r="G1404" s="30" t="s">
        <v>14</v>
      </c>
      <c r="H1404" s="30" t="s">
        <v>15</v>
      </c>
      <c r="I1404" s="30" t="s">
        <v>24</v>
      </c>
      <c r="J1404" s="30" t="s">
        <v>64</v>
      </c>
      <c r="K1404" s="30" t="s">
        <v>49</v>
      </c>
      <c r="L1404" s="30" t="s">
        <v>134</v>
      </c>
      <c r="M1404" s="30">
        <v>0.37</v>
      </c>
      <c r="N1404" s="30" t="s">
        <v>8</v>
      </c>
      <c r="O1404" s="30" t="s">
        <v>9</v>
      </c>
      <c r="P1404" s="30" t="s">
        <v>73</v>
      </c>
      <c r="Q1404" s="30" t="s">
        <v>649</v>
      </c>
      <c r="R1404" s="30">
        <v>28206</v>
      </c>
      <c r="S1404" s="32">
        <v>42133</v>
      </c>
      <c r="T1404" s="32">
        <v>42133</v>
      </c>
      <c r="U1404" s="53">
        <v>-160.38470000000001</v>
      </c>
      <c r="V1404" s="30">
        <v>35</v>
      </c>
      <c r="W1404" s="30">
        <v>232.5</v>
      </c>
      <c r="X1404" s="30">
        <v>4839</v>
      </c>
      <c r="Y1404" s="30" t="s">
        <v>3215</v>
      </c>
      <c r="Z1404" s="30">
        <v>269.89819639401298</v>
      </c>
    </row>
    <row r="1405" spans="1:26" x14ac:dyDescent="0.2">
      <c r="A1405" s="30">
        <v>2883</v>
      </c>
      <c r="B1405" s="30" t="s">
        <v>2442</v>
      </c>
      <c r="C1405" s="30" t="s">
        <v>1</v>
      </c>
      <c r="D1405" s="30">
        <v>0.05</v>
      </c>
      <c r="E1405" s="30">
        <v>6.48</v>
      </c>
      <c r="F1405" s="30">
        <v>8.73</v>
      </c>
      <c r="G1405" s="30" t="s">
        <v>14</v>
      </c>
      <c r="H1405" s="30" t="s">
        <v>15</v>
      </c>
      <c r="I1405" s="30" t="s">
        <v>24</v>
      </c>
      <c r="J1405" s="30" t="s">
        <v>64</v>
      </c>
      <c r="K1405" s="30" t="s">
        <v>49</v>
      </c>
      <c r="L1405" s="30" t="s">
        <v>134</v>
      </c>
      <c r="M1405" s="30">
        <v>0.37</v>
      </c>
      <c r="N1405" s="30" t="s">
        <v>8</v>
      </c>
      <c r="O1405" s="30" t="s">
        <v>87</v>
      </c>
      <c r="P1405" s="30" t="s">
        <v>293</v>
      </c>
      <c r="Q1405" s="30" t="s">
        <v>1451</v>
      </c>
      <c r="R1405" s="30">
        <v>44070</v>
      </c>
      <c r="S1405" s="32">
        <v>42133</v>
      </c>
      <c r="T1405" s="32">
        <v>42133</v>
      </c>
      <c r="U1405" s="53">
        <v>-120.59</v>
      </c>
      <c r="V1405" s="30">
        <v>9</v>
      </c>
      <c r="W1405" s="30">
        <v>59.79</v>
      </c>
      <c r="X1405" s="30">
        <v>87632</v>
      </c>
      <c r="Y1405" s="30" t="s">
        <v>3218</v>
      </c>
      <c r="Z1405" s="30">
        <v>310.64899280850244</v>
      </c>
    </row>
    <row r="1406" spans="1:26" x14ac:dyDescent="0.2">
      <c r="A1406" s="30">
        <v>62</v>
      </c>
      <c r="B1406" s="30" t="s">
        <v>2443</v>
      </c>
      <c r="C1406" s="30" t="s">
        <v>13</v>
      </c>
      <c r="D1406" s="30">
        <v>0.02</v>
      </c>
      <c r="E1406" s="30">
        <v>5.98</v>
      </c>
      <c r="F1406" s="30">
        <v>5.15</v>
      </c>
      <c r="G1406" s="30" t="s">
        <v>14</v>
      </c>
      <c r="H1406" s="30" t="s">
        <v>70</v>
      </c>
      <c r="I1406" s="30" t="s">
        <v>24</v>
      </c>
      <c r="J1406" s="30" t="s">
        <v>64</v>
      </c>
      <c r="K1406" s="30" t="s">
        <v>49</v>
      </c>
      <c r="L1406" s="30" t="s">
        <v>2444</v>
      </c>
      <c r="M1406" s="30">
        <v>0.36</v>
      </c>
      <c r="N1406" s="30" t="s">
        <v>8</v>
      </c>
      <c r="O1406" s="30" t="s">
        <v>28</v>
      </c>
      <c r="P1406" s="30" t="s">
        <v>163</v>
      </c>
      <c r="Q1406" s="30" t="s">
        <v>2445</v>
      </c>
      <c r="R1406" s="30">
        <v>78664</v>
      </c>
      <c r="S1406" s="32">
        <v>42133</v>
      </c>
      <c r="T1406" s="32">
        <v>42135</v>
      </c>
      <c r="U1406" s="53">
        <v>2.14</v>
      </c>
      <c r="V1406" s="30">
        <v>3</v>
      </c>
      <c r="W1406" s="30">
        <v>22.85</v>
      </c>
      <c r="X1406" s="30">
        <v>87407</v>
      </c>
      <c r="Y1406" s="30" t="s">
        <v>3216</v>
      </c>
      <c r="Z1406" s="30">
        <v>83.761611706708806</v>
      </c>
    </row>
    <row r="1407" spans="1:26" x14ac:dyDescent="0.2">
      <c r="A1407" s="30">
        <v>1650</v>
      </c>
      <c r="B1407" s="30" t="s">
        <v>2446</v>
      </c>
      <c r="C1407" s="30" t="s">
        <v>13</v>
      </c>
      <c r="D1407" s="30">
        <v>0.05</v>
      </c>
      <c r="E1407" s="30">
        <v>6.48</v>
      </c>
      <c r="F1407" s="30">
        <v>2.74</v>
      </c>
      <c r="G1407" s="30" t="s">
        <v>14</v>
      </c>
      <c r="H1407" s="30" t="s">
        <v>70</v>
      </c>
      <c r="I1407" s="30" t="s">
        <v>16</v>
      </c>
      <c r="J1407" s="30" t="s">
        <v>17</v>
      </c>
      <c r="K1407" s="30" t="s">
        <v>18</v>
      </c>
      <c r="L1407" s="30" t="s">
        <v>2447</v>
      </c>
      <c r="M1407" s="30">
        <v>0.71</v>
      </c>
      <c r="N1407" s="30" t="s">
        <v>8</v>
      </c>
      <c r="O1407" s="30" t="s">
        <v>9</v>
      </c>
      <c r="P1407" s="30" t="s">
        <v>73</v>
      </c>
      <c r="Q1407" s="30" t="s">
        <v>2448</v>
      </c>
      <c r="R1407" s="30">
        <v>27203</v>
      </c>
      <c r="S1407" s="32">
        <v>42133</v>
      </c>
      <c r="T1407" s="32">
        <v>42133</v>
      </c>
      <c r="U1407" s="53">
        <v>15.096</v>
      </c>
      <c r="V1407" s="30">
        <v>15</v>
      </c>
      <c r="W1407" s="30">
        <v>94.27</v>
      </c>
      <c r="X1407" s="30">
        <v>91042</v>
      </c>
      <c r="Y1407" s="30" t="s">
        <v>3215</v>
      </c>
      <c r="Z1407" s="30">
        <v>303.07384035559119</v>
      </c>
    </row>
    <row r="1408" spans="1:26" x14ac:dyDescent="0.2">
      <c r="A1408" s="30">
        <v>1650</v>
      </c>
      <c r="B1408" s="30" t="s">
        <v>2446</v>
      </c>
      <c r="C1408" s="30" t="s">
        <v>13</v>
      </c>
      <c r="D1408" s="30">
        <v>0.09</v>
      </c>
      <c r="E1408" s="30">
        <v>12.53</v>
      </c>
      <c r="F1408" s="30">
        <v>0.5</v>
      </c>
      <c r="G1408" s="30" t="s">
        <v>14</v>
      </c>
      <c r="H1408" s="30" t="s">
        <v>70</v>
      </c>
      <c r="I1408" s="30" t="s">
        <v>24</v>
      </c>
      <c r="J1408" s="30" t="s">
        <v>128</v>
      </c>
      <c r="K1408" s="30" t="s">
        <v>49</v>
      </c>
      <c r="L1408" s="30" t="s">
        <v>2043</v>
      </c>
      <c r="M1408" s="30">
        <v>0.38</v>
      </c>
      <c r="N1408" s="30" t="s">
        <v>8</v>
      </c>
      <c r="O1408" s="30" t="s">
        <v>9</v>
      </c>
      <c r="P1408" s="30" t="s">
        <v>73</v>
      </c>
      <c r="Q1408" s="30" t="s">
        <v>2448</v>
      </c>
      <c r="R1408" s="30">
        <v>27203</v>
      </c>
      <c r="S1408" s="32">
        <v>42133</v>
      </c>
      <c r="T1408" s="32">
        <v>42134</v>
      </c>
      <c r="U1408" s="53">
        <v>14.9124</v>
      </c>
      <c r="V1408" s="30">
        <v>7</v>
      </c>
      <c r="W1408" s="30">
        <v>82.21</v>
      </c>
      <c r="X1408" s="30">
        <v>91042</v>
      </c>
      <c r="Y1408" s="30" t="s">
        <v>3215</v>
      </c>
      <c r="Z1408" s="30">
        <v>-40.794822864307875</v>
      </c>
    </row>
    <row r="1409" spans="1:26" x14ac:dyDescent="0.2">
      <c r="A1409" s="30">
        <v>1650</v>
      </c>
      <c r="B1409" s="30" t="s">
        <v>2446</v>
      </c>
      <c r="C1409" s="30" t="s">
        <v>13</v>
      </c>
      <c r="D1409" s="30">
        <v>0.08</v>
      </c>
      <c r="E1409" s="30">
        <v>65.989999999999995</v>
      </c>
      <c r="F1409" s="30">
        <v>8.99</v>
      </c>
      <c r="G1409" s="30" t="s">
        <v>63</v>
      </c>
      <c r="H1409" s="30" t="s">
        <v>70</v>
      </c>
      <c r="I1409" s="30" t="s">
        <v>16</v>
      </c>
      <c r="J1409" s="30" t="s">
        <v>111</v>
      </c>
      <c r="K1409" s="30" t="s">
        <v>49</v>
      </c>
      <c r="L1409" s="30" t="s">
        <v>1588</v>
      </c>
      <c r="M1409" s="30">
        <v>0.55000000000000004</v>
      </c>
      <c r="N1409" s="30" t="s">
        <v>8</v>
      </c>
      <c r="O1409" s="30" t="s">
        <v>9</v>
      </c>
      <c r="P1409" s="30" t="s">
        <v>73</v>
      </c>
      <c r="Q1409" s="30" t="s">
        <v>2448</v>
      </c>
      <c r="R1409" s="30">
        <v>27203</v>
      </c>
      <c r="S1409" s="32">
        <v>42133</v>
      </c>
      <c r="T1409" s="32">
        <v>42135</v>
      </c>
      <c r="U1409" s="53">
        <v>-135.226</v>
      </c>
      <c r="V1409" s="30">
        <v>8</v>
      </c>
      <c r="W1409" s="30">
        <v>417.47</v>
      </c>
      <c r="X1409" s="30">
        <v>91042</v>
      </c>
      <c r="Y1409" s="30" t="s">
        <v>3215</v>
      </c>
      <c r="Z1409" s="30">
        <v>273.31096106255495</v>
      </c>
    </row>
    <row r="1410" spans="1:26" x14ac:dyDescent="0.2">
      <c r="A1410" s="30">
        <v>43</v>
      </c>
      <c r="B1410" s="30" t="s">
        <v>2449</v>
      </c>
      <c r="C1410" s="30" t="s">
        <v>13</v>
      </c>
      <c r="D1410" s="30">
        <v>0</v>
      </c>
      <c r="E1410" s="30">
        <v>99.99</v>
      </c>
      <c r="F1410" s="30">
        <v>19.989999999999998</v>
      </c>
      <c r="G1410" s="30" t="s">
        <v>14</v>
      </c>
      <c r="H1410" s="30" t="s">
        <v>15</v>
      </c>
      <c r="I1410" s="30" t="s">
        <v>16</v>
      </c>
      <c r="J1410" s="30" t="s">
        <v>32</v>
      </c>
      <c r="K1410" s="30" t="s">
        <v>49</v>
      </c>
      <c r="L1410" s="30" t="s">
        <v>1538</v>
      </c>
      <c r="M1410" s="30">
        <v>0.52</v>
      </c>
      <c r="N1410" s="30" t="s">
        <v>8</v>
      </c>
      <c r="O1410" s="30" t="s">
        <v>35</v>
      </c>
      <c r="P1410" s="30" t="s">
        <v>42</v>
      </c>
      <c r="Q1410" s="30" t="s">
        <v>818</v>
      </c>
      <c r="R1410" s="30">
        <v>98052</v>
      </c>
      <c r="S1410" s="32">
        <v>42134</v>
      </c>
      <c r="T1410" s="32">
        <v>42135</v>
      </c>
      <c r="U1410" s="53">
        <v>25.913820000000001</v>
      </c>
      <c r="V1410" s="30">
        <v>6</v>
      </c>
      <c r="W1410" s="30">
        <v>647.07000000000005</v>
      </c>
      <c r="X1410" s="30">
        <v>91454</v>
      </c>
      <c r="Y1410" s="30" t="s">
        <v>3217</v>
      </c>
      <c r="Z1410" s="30">
        <v>930.0947897767835</v>
      </c>
    </row>
    <row r="1411" spans="1:26" x14ac:dyDescent="0.2">
      <c r="A1411" s="30">
        <v>1778</v>
      </c>
      <c r="B1411" s="30" t="s">
        <v>2450</v>
      </c>
      <c r="C1411" s="30" t="s">
        <v>13</v>
      </c>
      <c r="D1411" s="30">
        <v>0.06</v>
      </c>
      <c r="E1411" s="30">
        <v>13.99</v>
      </c>
      <c r="F1411" s="30">
        <v>7.51</v>
      </c>
      <c r="G1411" s="30" t="s">
        <v>14</v>
      </c>
      <c r="H1411" s="30" t="s">
        <v>15</v>
      </c>
      <c r="I1411" s="30" t="s">
        <v>16</v>
      </c>
      <c r="J1411" s="30" t="s">
        <v>32</v>
      </c>
      <c r="K1411" s="30" t="s">
        <v>120</v>
      </c>
      <c r="L1411" s="30" t="s">
        <v>1052</v>
      </c>
      <c r="M1411" s="30">
        <v>0.39</v>
      </c>
      <c r="N1411" s="30" t="s">
        <v>8</v>
      </c>
      <c r="O1411" s="30" t="s">
        <v>28</v>
      </c>
      <c r="P1411" s="30" t="s">
        <v>29</v>
      </c>
      <c r="Q1411" s="30" t="s">
        <v>2451</v>
      </c>
      <c r="R1411" s="30">
        <v>47906</v>
      </c>
      <c r="S1411" s="32">
        <v>42134</v>
      </c>
      <c r="T1411" s="32">
        <v>42136</v>
      </c>
      <c r="U1411" s="53">
        <v>6.4832400000000003</v>
      </c>
      <c r="V1411" s="30">
        <v>21</v>
      </c>
      <c r="W1411" s="30">
        <v>287.99</v>
      </c>
      <c r="X1411" s="30">
        <v>89943</v>
      </c>
      <c r="Y1411" s="30" t="s">
        <v>3216</v>
      </c>
      <c r="Z1411" s="30">
        <v>148.10101113702402</v>
      </c>
    </row>
    <row r="1412" spans="1:26" x14ac:dyDescent="0.2">
      <c r="A1412" s="30">
        <v>1778</v>
      </c>
      <c r="B1412" s="30" t="s">
        <v>2450</v>
      </c>
      <c r="C1412" s="30" t="s">
        <v>13</v>
      </c>
      <c r="D1412" s="30">
        <v>0.06</v>
      </c>
      <c r="E1412" s="30">
        <v>15.04</v>
      </c>
      <c r="F1412" s="30">
        <v>1.97</v>
      </c>
      <c r="G1412" s="30" t="s">
        <v>14</v>
      </c>
      <c r="H1412" s="30" t="s">
        <v>15</v>
      </c>
      <c r="I1412" s="30" t="s">
        <v>24</v>
      </c>
      <c r="J1412" s="30" t="s">
        <v>64</v>
      </c>
      <c r="K1412" s="30" t="s">
        <v>26</v>
      </c>
      <c r="L1412" s="30" t="s">
        <v>68</v>
      </c>
      <c r="M1412" s="30">
        <v>0.39</v>
      </c>
      <c r="N1412" s="30" t="s">
        <v>8</v>
      </c>
      <c r="O1412" s="30" t="s">
        <v>28</v>
      </c>
      <c r="P1412" s="30" t="s">
        <v>29</v>
      </c>
      <c r="Q1412" s="30" t="s">
        <v>2451</v>
      </c>
      <c r="R1412" s="30">
        <v>47906</v>
      </c>
      <c r="S1412" s="32">
        <v>42134</v>
      </c>
      <c r="T1412" s="32">
        <v>42134</v>
      </c>
      <c r="U1412" s="53">
        <v>2.3319999999999999</v>
      </c>
      <c r="V1412" s="30">
        <v>3</v>
      </c>
      <c r="W1412" s="30">
        <v>46.86</v>
      </c>
      <c r="X1412" s="30">
        <v>89943</v>
      </c>
      <c r="Y1412" s="30" t="s">
        <v>3216</v>
      </c>
      <c r="Z1412" s="30">
        <v>-5.9821027699493143</v>
      </c>
    </row>
    <row r="1413" spans="1:26" x14ac:dyDescent="0.2">
      <c r="A1413" s="30">
        <v>3283</v>
      </c>
      <c r="B1413" s="30" t="s">
        <v>2220</v>
      </c>
      <c r="C1413" s="30" t="s">
        <v>13</v>
      </c>
      <c r="D1413" s="30">
        <v>0.03</v>
      </c>
      <c r="E1413" s="30">
        <v>17.48</v>
      </c>
      <c r="F1413" s="30">
        <v>1.99</v>
      </c>
      <c r="G1413" s="30" t="s">
        <v>14</v>
      </c>
      <c r="H1413" s="30" t="s">
        <v>70</v>
      </c>
      <c r="I1413" s="30" t="s">
        <v>16</v>
      </c>
      <c r="J1413" s="30" t="s">
        <v>17</v>
      </c>
      <c r="K1413" s="30" t="s">
        <v>18</v>
      </c>
      <c r="L1413" s="30" t="s">
        <v>98</v>
      </c>
      <c r="M1413" s="30">
        <v>0.45</v>
      </c>
      <c r="N1413" s="30" t="s">
        <v>8</v>
      </c>
      <c r="O1413" s="30" t="s">
        <v>9</v>
      </c>
      <c r="P1413" s="30" t="s">
        <v>99</v>
      </c>
      <c r="Q1413" s="30" t="s">
        <v>2221</v>
      </c>
      <c r="R1413" s="30">
        <v>33156</v>
      </c>
      <c r="S1413" s="32">
        <v>42134</v>
      </c>
      <c r="T1413" s="32">
        <v>42135</v>
      </c>
      <c r="U1413" s="53">
        <v>710.80740000000003</v>
      </c>
      <c r="V1413" s="30">
        <v>31</v>
      </c>
      <c r="W1413" s="30">
        <v>537.79999999999995</v>
      </c>
      <c r="X1413" s="30">
        <v>90753</v>
      </c>
      <c r="Y1413" s="30" t="s">
        <v>3215</v>
      </c>
      <c r="Z1413" s="30">
        <v>826.34460555343594</v>
      </c>
    </row>
    <row r="1414" spans="1:26" x14ac:dyDescent="0.2">
      <c r="A1414" s="30">
        <v>995</v>
      </c>
      <c r="B1414" s="30" t="s">
        <v>2452</v>
      </c>
      <c r="C1414" s="30" t="s">
        <v>23</v>
      </c>
      <c r="D1414" s="30">
        <v>0.09</v>
      </c>
      <c r="E1414" s="30">
        <v>7.64</v>
      </c>
      <c r="F1414" s="30">
        <v>5.83</v>
      </c>
      <c r="G1414" s="30" t="s">
        <v>14</v>
      </c>
      <c r="H1414" s="30" t="s">
        <v>3</v>
      </c>
      <c r="I1414" s="30" t="s">
        <v>24</v>
      </c>
      <c r="J1414" s="30" t="s">
        <v>64</v>
      </c>
      <c r="K1414" s="30" t="s">
        <v>26</v>
      </c>
      <c r="L1414" s="30" t="s">
        <v>208</v>
      </c>
      <c r="M1414" s="30">
        <v>0.36</v>
      </c>
      <c r="N1414" s="30" t="s">
        <v>8</v>
      </c>
      <c r="O1414" s="30" t="s">
        <v>87</v>
      </c>
      <c r="P1414" s="30" t="s">
        <v>307</v>
      </c>
      <c r="Q1414" s="30" t="s">
        <v>2453</v>
      </c>
      <c r="R1414" s="30">
        <v>4070</v>
      </c>
      <c r="S1414" s="32">
        <v>42134</v>
      </c>
      <c r="T1414" s="32">
        <v>42139</v>
      </c>
      <c r="U1414" s="53">
        <v>4.032</v>
      </c>
      <c r="V1414" s="30">
        <v>9</v>
      </c>
      <c r="W1414" s="30">
        <v>72.83</v>
      </c>
      <c r="X1414" s="30">
        <v>89434</v>
      </c>
      <c r="Y1414" s="30" t="s">
        <v>3218</v>
      </c>
      <c r="Z1414" s="30">
        <v>136.6563605302581</v>
      </c>
    </row>
    <row r="1415" spans="1:26" x14ac:dyDescent="0.2">
      <c r="A1415" s="30">
        <v>2820</v>
      </c>
      <c r="B1415" s="30" t="s">
        <v>471</v>
      </c>
      <c r="C1415" s="30" t="s">
        <v>23</v>
      </c>
      <c r="D1415" s="30">
        <v>0.08</v>
      </c>
      <c r="E1415" s="30">
        <v>6.48</v>
      </c>
      <c r="F1415" s="30">
        <v>2.74</v>
      </c>
      <c r="G1415" s="30" t="s">
        <v>14</v>
      </c>
      <c r="H1415" s="30" t="s">
        <v>47</v>
      </c>
      <c r="I1415" s="30" t="s">
        <v>16</v>
      </c>
      <c r="J1415" s="30" t="s">
        <v>17</v>
      </c>
      <c r="K1415" s="30" t="s">
        <v>18</v>
      </c>
      <c r="L1415" s="30" t="s">
        <v>2447</v>
      </c>
      <c r="M1415" s="30">
        <v>0.71</v>
      </c>
      <c r="N1415" s="30" t="s">
        <v>8</v>
      </c>
      <c r="O1415" s="30" t="s">
        <v>28</v>
      </c>
      <c r="P1415" s="30" t="s">
        <v>56</v>
      </c>
      <c r="Q1415" s="30" t="s">
        <v>473</v>
      </c>
      <c r="R1415" s="30">
        <v>63129</v>
      </c>
      <c r="S1415" s="32">
        <v>42134</v>
      </c>
      <c r="T1415" s="32">
        <v>42136</v>
      </c>
      <c r="U1415" s="53">
        <v>-82.64</v>
      </c>
      <c r="V1415" s="30">
        <v>18</v>
      </c>
      <c r="W1415" s="30">
        <v>113.68</v>
      </c>
      <c r="X1415" s="30">
        <v>87899</v>
      </c>
      <c r="Y1415" s="30" t="s">
        <v>3216</v>
      </c>
      <c r="Z1415" s="30">
        <v>295.86039783063541</v>
      </c>
    </row>
    <row r="1416" spans="1:26" x14ac:dyDescent="0.2">
      <c r="A1416" s="30">
        <v>1709</v>
      </c>
      <c r="B1416" s="30" t="s">
        <v>660</v>
      </c>
      <c r="C1416" s="30" t="s">
        <v>92</v>
      </c>
      <c r="D1416" s="30">
        <v>0.04</v>
      </c>
      <c r="E1416" s="30">
        <v>95.43</v>
      </c>
      <c r="F1416" s="30">
        <v>19.989999999999998</v>
      </c>
      <c r="G1416" s="30" t="s">
        <v>14</v>
      </c>
      <c r="H1416" s="30" t="s">
        <v>3</v>
      </c>
      <c r="I1416" s="30" t="s">
        <v>24</v>
      </c>
      <c r="J1416" s="30" t="s">
        <v>54</v>
      </c>
      <c r="K1416" s="30" t="s">
        <v>49</v>
      </c>
      <c r="L1416" s="30" t="s">
        <v>1413</v>
      </c>
      <c r="M1416" s="30">
        <v>0.79</v>
      </c>
      <c r="N1416" s="30" t="s">
        <v>8</v>
      </c>
      <c r="O1416" s="30" t="s">
        <v>87</v>
      </c>
      <c r="P1416" s="30" t="s">
        <v>296</v>
      </c>
      <c r="Q1416" s="30" t="s">
        <v>662</v>
      </c>
      <c r="R1416" s="30">
        <v>19464</v>
      </c>
      <c r="S1416" s="32">
        <v>42134</v>
      </c>
      <c r="T1416" s="32">
        <v>42136</v>
      </c>
      <c r="U1416" s="53">
        <v>13.536</v>
      </c>
      <c r="V1416" s="30">
        <v>33</v>
      </c>
      <c r="W1416" s="30">
        <v>3251.76</v>
      </c>
      <c r="X1416" s="30">
        <v>88783</v>
      </c>
      <c r="Y1416" s="30" t="s">
        <v>3218</v>
      </c>
      <c r="Z1416" s="30">
        <v>1136.2691143078425</v>
      </c>
    </row>
    <row r="1417" spans="1:26" x14ac:dyDescent="0.2">
      <c r="A1417" s="30">
        <v>1595</v>
      </c>
      <c r="B1417" s="30" t="s">
        <v>2454</v>
      </c>
      <c r="C1417" s="30" t="s">
        <v>13</v>
      </c>
      <c r="D1417" s="30">
        <v>0.01</v>
      </c>
      <c r="E1417" s="30">
        <v>500.98</v>
      </c>
      <c r="F1417" s="30">
        <v>26</v>
      </c>
      <c r="G1417" s="30" t="s">
        <v>2</v>
      </c>
      <c r="H1417" s="30" t="s">
        <v>70</v>
      </c>
      <c r="I1417" s="30" t="s">
        <v>4</v>
      </c>
      <c r="J1417" s="30" t="s">
        <v>85</v>
      </c>
      <c r="K1417" s="30" t="s">
        <v>33</v>
      </c>
      <c r="L1417" s="30" t="s">
        <v>2272</v>
      </c>
      <c r="M1417" s="30">
        <v>0.6</v>
      </c>
      <c r="N1417" s="30" t="s">
        <v>8</v>
      </c>
      <c r="O1417" s="30" t="s">
        <v>87</v>
      </c>
      <c r="P1417" s="30" t="s">
        <v>879</v>
      </c>
      <c r="Q1417" s="30" t="s">
        <v>2455</v>
      </c>
      <c r="R1417" s="30">
        <v>25705</v>
      </c>
      <c r="S1417" s="32">
        <v>42135</v>
      </c>
      <c r="T1417" s="32">
        <v>42136</v>
      </c>
      <c r="U1417" s="53">
        <v>5078.5379999999996</v>
      </c>
      <c r="V1417" s="30">
        <v>14</v>
      </c>
      <c r="W1417" s="30">
        <v>7360.2</v>
      </c>
      <c r="X1417" s="30">
        <v>90796</v>
      </c>
      <c r="Y1417" s="30" t="s">
        <v>3218</v>
      </c>
      <c r="Z1417" s="30">
        <v>7811.8509110712957</v>
      </c>
    </row>
    <row r="1418" spans="1:26" x14ac:dyDescent="0.2">
      <c r="A1418" s="30">
        <v>1595</v>
      </c>
      <c r="B1418" s="30" t="s">
        <v>2454</v>
      </c>
      <c r="C1418" s="30" t="s">
        <v>13</v>
      </c>
      <c r="D1418" s="30">
        <v>0.08</v>
      </c>
      <c r="E1418" s="30">
        <v>9.77</v>
      </c>
      <c r="F1418" s="30">
        <v>6.02</v>
      </c>
      <c r="G1418" s="30" t="s">
        <v>14</v>
      </c>
      <c r="H1418" s="30" t="s">
        <v>70</v>
      </c>
      <c r="I1418" s="30" t="s">
        <v>4</v>
      </c>
      <c r="J1418" s="30" t="s">
        <v>102</v>
      </c>
      <c r="K1418" s="30" t="s">
        <v>120</v>
      </c>
      <c r="L1418" s="30" t="s">
        <v>2095</v>
      </c>
      <c r="M1418" s="30">
        <v>0.48</v>
      </c>
      <c r="N1418" s="30" t="s">
        <v>8</v>
      </c>
      <c r="O1418" s="30" t="s">
        <v>87</v>
      </c>
      <c r="P1418" s="30" t="s">
        <v>879</v>
      </c>
      <c r="Q1418" s="30" t="s">
        <v>2455</v>
      </c>
      <c r="R1418" s="30">
        <v>25705</v>
      </c>
      <c r="S1418" s="32">
        <v>42135</v>
      </c>
      <c r="T1418" s="32">
        <v>42136</v>
      </c>
      <c r="U1418" s="53">
        <v>23.276</v>
      </c>
      <c r="V1418" s="30">
        <v>9</v>
      </c>
      <c r="W1418" s="30">
        <v>89.06</v>
      </c>
      <c r="X1418" s="30">
        <v>90796</v>
      </c>
      <c r="Y1418" s="30" t="s">
        <v>3218</v>
      </c>
      <c r="Z1418" s="30">
        <v>201.41811435471411</v>
      </c>
    </row>
    <row r="1419" spans="1:26" x14ac:dyDescent="0.2">
      <c r="A1419" s="30">
        <v>1595</v>
      </c>
      <c r="B1419" s="30" t="s">
        <v>2454</v>
      </c>
      <c r="C1419" s="30" t="s">
        <v>13</v>
      </c>
      <c r="D1419" s="30">
        <v>0.09</v>
      </c>
      <c r="E1419" s="30">
        <v>3.28</v>
      </c>
      <c r="F1419" s="30">
        <v>0.98</v>
      </c>
      <c r="G1419" s="30" t="s">
        <v>14</v>
      </c>
      <c r="H1419" s="30" t="s">
        <v>70</v>
      </c>
      <c r="I1419" s="30" t="s">
        <v>24</v>
      </c>
      <c r="J1419" s="30" t="s">
        <v>25</v>
      </c>
      <c r="K1419" s="30" t="s">
        <v>26</v>
      </c>
      <c r="L1419" s="30" t="s">
        <v>2456</v>
      </c>
      <c r="M1419" s="30">
        <v>0.59</v>
      </c>
      <c r="N1419" s="30" t="s">
        <v>8</v>
      </c>
      <c r="O1419" s="30" t="s">
        <v>87</v>
      </c>
      <c r="P1419" s="30" t="s">
        <v>879</v>
      </c>
      <c r="Q1419" s="30" t="s">
        <v>2455</v>
      </c>
      <c r="R1419" s="30">
        <v>25705</v>
      </c>
      <c r="S1419" s="32">
        <v>42135</v>
      </c>
      <c r="T1419" s="32">
        <v>42137</v>
      </c>
      <c r="U1419" s="53">
        <v>17.754000000000001</v>
      </c>
      <c r="V1419" s="30">
        <v>42</v>
      </c>
      <c r="W1419" s="30">
        <v>134.97</v>
      </c>
      <c r="X1419" s="30">
        <v>90796</v>
      </c>
      <c r="Y1419" s="30" t="s">
        <v>3218</v>
      </c>
      <c r="Z1419" s="30">
        <v>120.94867145644773</v>
      </c>
    </row>
    <row r="1420" spans="1:26" x14ac:dyDescent="0.2">
      <c r="A1420" s="30">
        <v>1609</v>
      </c>
      <c r="B1420" s="30" t="s">
        <v>2457</v>
      </c>
      <c r="C1420" s="30" t="s">
        <v>13</v>
      </c>
      <c r="D1420" s="30">
        <v>0.03</v>
      </c>
      <c r="E1420" s="30">
        <v>2.16</v>
      </c>
      <c r="F1420" s="30">
        <v>6.05</v>
      </c>
      <c r="G1420" s="30" t="s">
        <v>14</v>
      </c>
      <c r="H1420" s="30" t="s">
        <v>15</v>
      </c>
      <c r="I1420" s="30" t="s">
        <v>24</v>
      </c>
      <c r="J1420" s="30" t="s">
        <v>48</v>
      </c>
      <c r="K1420" s="30" t="s">
        <v>49</v>
      </c>
      <c r="L1420" s="30" t="s">
        <v>872</v>
      </c>
      <c r="M1420" s="30">
        <v>0.37</v>
      </c>
      <c r="N1420" s="30" t="s">
        <v>8</v>
      </c>
      <c r="O1420" s="30" t="s">
        <v>35</v>
      </c>
      <c r="P1420" s="30" t="s">
        <v>66</v>
      </c>
      <c r="Q1420" s="30" t="s">
        <v>2458</v>
      </c>
      <c r="R1420" s="30">
        <v>95823</v>
      </c>
      <c r="S1420" s="32">
        <v>42135</v>
      </c>
      <c r="T1420" s="32">
        <v>42136</v>
      </c>
      <c r="U1420" s="53">
        <v>-90.585499999999996</v>
      </c>
      <c r="V1420" s="30">
        <v>7</v>
      </c>
      <c r="W1420" s="30">
        <v>17.309999999999999</v>
      </c>
      <c r="X1420" s="30">
        <v>87824</v>
      </c>
      <c r="Y1420" s="30" t="s">
        <v>3217</v>
      </c>
      <c r="Z1420" s="30">
        <v>-25.51729666737193</v>
      </c>
    </row>
    <row r="1421" spans="1:26" x14ac:dyDescent="0.2">
      <c r="A1421" s="30">
        <v>1609</v>
      </c>
      <c r="B1421" s="30" t="s">
        <v>2457</v>
      </c>
      <c r="C1421" s="30" t="s">
        <v>13</v>
      </c>
      <c r="D1421" s="30">
        <v>0.03</v>
      </c>
      <c r="E1421" s="30">
        <v>9.7100000000000009</v>
      </c>
      <c r="F1421" s="30">
        <v>9.4499999999999993</v>
      </c>
      <c r="G1421" s="30" t="s">
        <v>14</v>
      </c>
      <c r="H1421" s="30" t="s">
        <v>15</v>
      </c>
      <c r="I1421" s="30" t="s">
        <v>24</v>
      </c>
      <c r="J1421" s="30" t="s">
        <v>54</v>
      </c>
      <c r="K1421" s="30" t="s">
        <v>49</v>
      </c>
      <c r="L1421" s="30" t="s">
        <v>1179</v>
      </c>
      <c r="M1421" s="30">
        <v>0.6</v>
      </c>
      <c r="N1421" s="30" t="s">
        <v>8</v>
      </c>
      <c r="O1421" s="30" t="s">
        <v>35</v>
      </c>
      <c r="P1421" s="30" t="s">
        <v>66</v>
      </c>
      <c r="Q1421" s="30" t="s">
        <v>2458</v>
      </c>
      <c r="R1421" s="30">
        <v>95823</v>
      </c>
      <c r="S1421" s="32">
        <v>42135</v>
      </c>
      <c r="T1421" s="32">
        <v>42135</v>
      </c>
      <c r="U1421" s="53">
        <v>-36.9</v>
      </c>
      <c r="V1421" s="30">
        <v>2</v>
      </c>
      <c r="W1421" s="30">
        <v>23.56</v>
      </c>
      <c r="X1421" s="30">
        <v>87824</v>
      </c>
      <c r="Y1421" s="30" t="s">
        <v>3217</v>
      </c>
      <c r="Z1421" s="30">
        <v>338.25957406031142</v>
      </c>
    </row>
    <row r="1422" spans="1:26" x14ac:dyDescent="0.2">
      <c r="A1422" s="30">
        <v>2464</v>
      </c>
      <c r="B1422" s="30" t="s">
        <v>631</v>
      </c>
      <c r="C1422" s="30" t="s">
        <v>13</v>
      </c>
      <c r="D1422" s="30">
        <v>0.09</v>
      </c>
      <c r="E1422" s="30">
        <v>1.74</v>
      </c>
      <c r="F1422" s="30">
        <v>4.08</v>
      </c>
      <c r="G1422" s="30" t="s">
        <v>63</v>
      </c>
      <c r="H1422" s="30" t="s">
        <v>15</v>
      </c>
      <c r="I1422" s="30" t="s">
        <v>4</v>
      </c>
      <c r="J1422" s="30" t="s">
        <v>102</v>
      </c>
      <c r="K1422" s="30" t="s">
        <v>18</v>
      </c>
      <c r="L1422" s="30" t="s">
        <v>746</v>
      </c>
      <c r="M1422" s="30">
        <v>0.53</v>
      </c>
      <c r="N1422" s="30" t="s">
        <v>8</v>
      </c>
      <c r="O1422" s="30" t="s">
        <v>9</v>
      </c>
      <c r="P1422" s="30" t="s">
        <v>144</v>
      </c>
      <c r="Q1422" s="30" t="s">
        <v>633</v>
      </c>
      <c r="R1422" s="30">
        <v>71111</v>
      </c>
      <c r="S1422" s="32">
        <v>42135</v>
      </c>
      <c r="T1422" s="32">
        <v>42137</v>
      </c>
      <c r="U1422" s="53">
        <v>608.26199999999994</v>
      </c>
      <c r="V1422" s="30">
        <v>4</v>
      </c>
      <c r="W1422" s="30">
        <v>10.41</v>
      </c>
      <c r="X1422" s="30">
        <v>88713</v>
      </c>
      <c r="Y1422" s="30" t="s">
        <v>3215</v>
      </c>
      <c r="Z1422" s="30">
        <v>645.47827380577758</v>
      </c>
    </row>
    <row r="1423" spans="1:26" x14ac:dyDescent="0.2">
      <c r="A1423" s="30">
        <v>2464</v>
      </c>
      <c r="B1423" s="30" t="s">
        <v>631</v>
      </c>
      <c r="C1423" s="30" t="s">
        <v>13</v>
      </c>
      <c r="D1423" s="30">
        <v>0.08</v>
      </c>
      <c r="E1423" s="30">
        <v>227.55</v>
      </c>
      <c r="F1423" s="30">
        <v>32.479999999999997</v>
      </c>
      <c r="G1423" s="30" t="s">
        <v>2</v>
      </c>
      <c r="H1423" s="30" t="s">
        <v>15</v>
      </c>
      <c r="I1423" s="30" t="s">
        <v>4</v>
      </c>
      <c r="J1423" s="30" t="s">
        <v>5</v>
      </c>
      <c r="K1423" s="30" t="s">
        <v>6</v>
      </c>
      <c r="L1423" s="30" t="s">
        <v>2459</v>
      </c>
      <c r="M1423" s="30">
        <v>0.68</v>
      </c>
      <c r="N1423" s="30" t="s">
        <v>8</v>
      </c>
      <c r="O1423" s="30" t="s">
        <v>9</v>
      </c>
      <c r="P1423" s="30" t="s">
        <v>144</v>
      </c>
      <c r="Q1423" s="30" t="s">
        <v>633</v>
      </c>
      <c r="R1423" s="30">
        <v>71111</v>
      </c>
      <c r="S1423" s="32">
        <v>42135</v>
      </c>
      <c r="T1423" s="32">
        <v>42135</v>
      </c>
      <c r="U1423" s="53">
        <v>-570.16959999999995</v>
      </c>
      <c r="V1423" s="30">
        <v>16</v>
      </c>
      <c r="W1423" s="30">
        <v>2849.64</v>
      </c>
      <c r="X1423" s="30">
        <v>88713</v>
      </c>
      <c r="Y1423" s="30" t="s">
        <v>3215</v>
      </c>
      <c r="Z1423" s="30">
        <v>1341.1280275564261</v>
      </c>
    </row>
    <row r="1424" spans="1:26" x14ac:dyDescent="0.2">
      <c r="A1424" s="30">
        <v>1693</v>
      </c>
      <c r="B1424" s="30" t="s">
        <v>714</v>
      </c>
      <c r="C1424" s="30" t="s">
        <v>23</v>
      </c>
      <c r="D1424" s="30">
        <v>0.01</v>
      </c>
      <c r="E1424" s="30">
        <v>15.67</v>
      </c>
      <c r="F1424" s="30">
        <v>1.39</v>
      </c>
      <c r="G1424" s="30" t="s">
        <v>63</v>
      </c>
      <c r="H1424" s="30" t="s">
        <v>15</v>
      </c>
      <c r="I1424" s="30" t="s">
        <v>24</v>
      </c>
      <c r="J1424" s="30" t="s">
        <v>321</v>
      </c>
      <c r="K1424" s="30" t="s">
        <v>49</v>
      </c>
      <c r="L1424" s="30" t="s">
        <v>2460</v>
      </c>
      <c r="M1424" s="30">
        <v>0.38</v>
      </c>
      <c r="N1424" s="30" t="s">
        <v>8</v>
      </c>
      <c r="O1424" s="30" t="s">
        <v>9</v>
      </c>
      <c r="P1424" s="30" t="s">
        <v>218</v>
      </c>
      <c r="Q1424" s="30" t="s">
        <v>716</v>
      </c>
      <c r="R1424" s="30">
        <v>20190</v>
      </c>
      <c r="S1424" s="32">
        <v>42135</v>
      </c>
      <c r="T1424" s="32">
        <v>42135</v>
      </c>
      <c r="U1424" s="53">
        <v>-273.98</v>
      </c>
      <c r="V1424" s="30">
        <v>11</v>
      </c>
      <c r="W1424" s="30">
        <v>188.09</v>
      </c>
      <c r="X1424" s="30">
        <v>90190</v>
      </c>
      <c r="Y1424" s="30" t="s">
        <v>3215</v>
      </c>
      <c r="Z1424" s="30">
        <v>-278.2186110812986</v>
      </c>
    </row>
    <row r="1425" spans="1:26" x14ac:dyDescent="0.2">
      <c r="A1425" s="30">
        <v>2935</v>
      </c>
      <c r="B1425" s="30" t="s">
        <v>2461</v>
      </c>
      <c r="C1425" s="30" t="s">
        <v>23</v>
      </c>
      <c r="D1425" s="30">
        <v>0.02</v>
      </c>
      <c r="E1425" s="30">
        <v>3.8</v>
      </c>
      <c r="F1425" s="30">
        <v>1.49</v>
      </c>
      <c r="G1425" s="30" t="s">
        <v>14</v>
      </c>
      <c r="H1425" s="30" t="s">
        <v>3</v>
      </c>
      <c r="I1425" s="30" t="s">
        <v>24</v>
      </c>
      <c r="J1425" s="30" t="s">
        <v>48</v>
      </c>
      <c r="K1425" s="30" t="s">
        <v>49</v>
      </c>
      <c r="L1425" s="30" t="s">
        <v>1168</v>
      </c>
      <c r="M1425" s="30">
        <v>0.38</v>
      </c>
      <c r="N1425" s="30" t="s">
        <v>8</v>
      </c>
      <c r="O1425" s="30" t="s">
        <v>87</v>
      </c>
      <c r="P1425" s="30" t="s">
        <v>379</v>
      </c>
      <c r="Q1425" s="30" t="s">
        <v>764</v>
      </c>
      <c r="R1425" s="30">
        <v>2215</v>
      </c>
      <c r="S1425" s="32">
        <v>42135</v>
      </c>
      <c r="T1425" s="32">
        <v>42139</v>
      </c>
      <c r="U1425" s="53">
        <v>7.31</v>
      </c>
      <c r="V1425" s="30">
        <v>5</v>
      </c>
      <c r="W1425" s="30">
        <v>20.46</v>
      </c>
      <c r="X1425" s="30">
        <v>87617</v>
      </c>
      <c r="Y1425" s="30" t="s">
        <v>3218</v>
      </c>
      <c r="Z1425" s="30">
        <v>70.90936572253878</v>
      </c>
    </row>
    <row r="1426" spans="1:26" x14ac:dyDescent="0.2">
      <c r="A1426" s="30">
        <v>1671</v>
      </c>
      <c r="B1426" s="30" t="s">
        <v>1042</v>
      </c>
      <c r="C1426" s="30" t="s">
        <v>1</v>
      </c>
      <c r="D1426" s="30">
        <v>0.03</v>
      </c>
      <c r="E1426" s="30">
        <v>223.98</v>
      </c>
      <c r="F1426" s="30">
        <v>15.01</v>
      </c>
      <c r="G1426" s="30" t="s">
        <v>14</v>
      </c>
      <c r="H1426" s="30" t="s">
        <v>3</v>
      </c>
      <c r="I1426" s="30" t="s">
        <v>24</v>
      </c>
      <c r="J1426" s="30" t="s">
        <v>48</v>
      </c>
      <c r="K1426" s="30" t="s">
        <v>49</v>
      </c>
      <c r="L1426" s="30" t="s">
        <v>2462</v>
      </c>
      <c r="M1426" s="30">
        <v>0.38</v>
      </c>
      <c r="N1426" s="30" t="s">
        <v>8</v>
      </c>
      <c r="O1426" s="30" t="s">
        <v>9</v>
      </c>
      <c r="P1426" s="30" t="s">
        <v>218</v>
      </c>
      <c r="Q1426" s="30" t="s">
        <v>1043</v>
      </c>
      <c r="R1426" s="30">
        <v>22015</v>
      </c>
      <c r="S1426" s="32">
        <v>42136</v>
      </c>
      <c r="T1426" s="32">
        <v>42137</v>
      </c>
      <c r="U1426" s="53">
        <v>0.69599999999999995</v>
      </c>
      <c r="V1426" s="30">
        <v>21</v>
      </c>
      <c r="W1426" s="30">
        <v>4881.84</v>
      </c>
      <c r="X1426" s="30">
        <v>86725</v>
      </c>
      <c r="Y1426" s="30" t="s">
        <v>3215</v>
      </c>
      <c r="Z1426" s="30">
        <v>1331.3175177265091</v>
      </c>
    </row>
    <row r="1427" spans="1:26" x14ac:dyDescent="0.2">
      <c r="A1427" s="30">
        <v>14</v>
      </c>
      <c r="B1427" s="30" t="s">
        <v>2463</v>
      </c>
      <c r="C1427" s="30" t="s">
        <v>92</v>
      </c>
      <c r="D1427" s="30">
        <v>0.09</v>
      </c>
      <c r="E1427" s="30">
        <v>78.69</v>
      </c>
      <c r="F1427" s="30">
        <v>19.989999999999998</v>
      </c>
      <c r="G1427" s="30" t="s">
        <v>14</v>
      </c>
      <c r="H1427" s="30" t="s">
        <v>3</v>
      </c>
      <c r="I1427" s="30" t="s">
        <v>4</v>
      </c>
      <c r="J1427" s="30" t="s">
        <v>102</v>
      </c>
      <c r="K1427" s="30" t="s">
        <v>49</v>
      </c>
      <c r="L1427" s="30" t="s">
        <v>1189</v>
      </c>
      <c r="M1427" s="30">
        <v>0.43</v>
      </c>
      <c r="N1427" s="30" t="s">
        <v>8</v>
      </c>
      <c r="O1427" s="30" t="s">
        <v>28</v>
      </c>
      <c r="P1427" s="30" t="s">
        <v>60</v>
      </c>
      <c r="Q1427" s="30" t="s">
        <v>61</v>
      </c>
      <c r="R1427" s="30">
        <v>55372</v>
      </c>
      <c r="S1427" s="32">
        <v>42136</v>
      </c>
      <c r="T1427" s="32">
        <v>42138</v>
      </c>
      <c r="U1427" s="53">
        <v>803.47050000000002</v>
      </c>
      <c r="V1427" s="30">
        <v>16</v>
      </c>
      <c r="W1427" s="30">
        <v>1164.45</v>
      </c>
      <c r="X1427" s="30">
        <v>86838</v>
      </c>
      <c r="Y1427" s="30" t="s">
        <v>3216</v>
      </c>
      <c r="Z1427" s="30">
        <v>1560.4648652860731</v>
      </c>
    </row>
    <row r="1428" spans="1:26" x14ac:dyDescent="0.2">
      <c r="A1428" s="30">
        <v>14</v>
      </c>
      <c r="B1428" s="30" t="s">
        <v>2463</v>
      </c>
      <c r="C1428" s="30" t="s">
        <v>92</v>
      </c>
      <c r="D1428" s="30">
        <v>0.08</v>
      </c>
      <c r="E1428" s="30">
        <v>3.28</v>
      </c>
      <c r="F1428" s="30">
        <v>2.31</v>
      </c>
      <c r="G1428" s="30" t="s">
        <v>14</v>
      </c>
      <c r="H1428" s="30" t="s">
        <v>3</v>
      </c>
      <c r="I1428" s="30" t="s">
        <v>24</v>
      </c>
      <c r="J1428" s="30" t="s">
        <v>25</v>
      </c>
      <c r="K1428" s="30" t="s">
        <v>26</v>
      </c>
      <c r="L1428" s="30" t="s">
        <v>2464</v>
      </c>
      <c r="M1428" s="30">
        <v>0.56000000000000005</v>
      </c>
      <c r="N1428" s="30" t="s">
        <v>8</v>
      </c>
      <c r="O1428" s="30" t="s">
        <v>28</v>
      </c>
      <c r="P1428" s="30" t="s">
        <v>60</v>
      </c>
      <c r="Q1428" s="30" t="s">
        <v>61</v>
      </c>
      <c r="R1428" s="30">
        <v>55372</v>
      </c>
      <c r="S1428" s="32">
        <v>42136</v>
      </c>
      <c r="T1428" s="32">
        <v>42137</v>
      </c>
      <c r="U1428" s="53">
        <v>-24.03</v>
      </c>
      <c r="V1428" s="30">
        <v>7</v>
      </c>
      <c r="W1428" s="30">
        <v>22.23</v>
      </c>
      <c r="X1428" s="30">
        <v>86838</v>
      </c>
      <c r="Y1428" s="30" t="s">
        <v>3216</v>
      </c>
      <c r="Z1428" s="30">
        <v>102.80896648533162</v>
      </c>
    </row>
    <row r="1429" spans="1:26" x14ac:dyDescent="0.2">
      <c r="A1429" s="30">
        <v>14</v>
      </c>
      <c r="B1429" s="30" t="s">
        <v>2463</v>
      </c>
      <c r="C1429" s="30" t="s">
        <v>92</v>
      </c>
      <c r="D1429" s="30">
        <v>0.05</v>
      </c>
      <c r="E1429" s="30">
        <v>3.28</v>
      </c>
      <c r="F1429" s="30">
        <v>4.2</v>
      </c>
      <c r="G1429" s="30" t="s">
        <v>14</v>
      </c>
      <c r="H1429" s="30" t="s">
        <v>3</v>
      </c>
      <c r="I1429" s="30" t="s">
        <v>24</v>
      </c>
      <c r="J1429" s="30" t="s">
        <v>25</v>
      </c>
      <c r="K1429" s="30" t="s">
        <v>26</v>
      </c>
      <c r="L1429" s="30" t="s">
        <v>2465</v>
      </c>
      <c r="M1429" s="30">
        <v>0.56000000000000005</v>
      </c>
      <c r="N1429" s="30" t="s">
        <v>8</v>
      </c>
      <c r="O1429" s="30" t="s">
        <v>28</v>
      </c>
      <c r="P1429" s="30" t="s">
        <v>60</v>
      </c>
      <c r="Q1429" s="30" t="s">
        <v>61</v>
      </c>
      <c r="R1429" s="30">
        <v>55372</v>
      </c>
      <c r="S1429" s="32">
        <v>42136</v>
      </c>
      <c r="T1429" s="32">
        <v>42137</v>
      </c>
      <c r="U1429" s="53">
        <v>-37.03</v>
      </c>
      <c r="V1429" s="30">
        <v>4</v>
      </c>
      <c r="W1429" s="30">
        <v>13.99</v>
      </c>
      <c r="X1429" s="30">
        <v>86838</v>
      </c>
      <c r="Y1429" s="30" t="s">
        <v>3216</v>
      </c>
      <c r="Z1429" s="30">
        <v>161.56016152789729</v>
      </c>
    </row>
    <row r="1430" spans="1:26" x14ac:dyDescent="0.2">
      <c r="A1430" s="30">
        <v>14</v>
      </c>
      <c r="B1430" s="30" t="s">
        <v>2463</v>
      </c>
      <c r="C1430" s="30" t="s">
        <v>92</v>
      </c>
      <c r="D1430" s="30">
        <v>0.05</v>
      </c>
      <c r="E1430" s="30">
        <v>3.58</v>
      </c>
      <c r="F1430" s="30">
        <v>1.63</v>
      </c>
      <c r="G1430" s="30" t="s">
        <v>14</v>
      </c>
      <c r="H1430" s="30" t="s">
        <v>3</v>
      </c>
      <c r="I1430" s="30" t="s">
        <v>24</v>
      </c>
      <c r="J1430" s="30" t="s">
        <v>152</v>
      </c>
      <c r="K1430" s="30" t="s">
        <v>26</v>
      </c>
      <c r="L1430" s="30" t="s">
        <v>2197</v>
      </c>
      <c r="M1430" s="30">
        <v>0.36</v>
      </c>
      <c r="N1430" s="30" t="s">
        <v>8</v>
      </c>
      <c r="O1430" s="30" t="s">
        <v>28</v>
      </c>
      <c r="P1430" s="30" t="s">
        <v>60</v>
      </c>
      <c r="Q1430" s="30" t="s">
        <v>61</v>
      </c>
      <c r="R1430" s="30">
        <v>55372</v>
      </c>
      <c r="S1430" s="32">
        <v>42136</v>
      </c>
      <c r="T1430" s="32">
        <v>42137</v>
      </c>
      <c r="U1430" s="53">
        <v>-0.71</v>
      </c>
      <c r="V1430" s="30">
        <v>4</v>
      </c>
      <c r="W1430" s="30">
        <v>14.26</v>
      </c>
      <c r="X1430" s="30">
        <v>86838</v>
      </c>
      <c r="Y1430" s="30" t="s">
        <v>3216</v>
      </c>
      <c r="Z1430" s="30">
        <v>-37.577161249933823</v>
      </c>
    </row>
    <row r="1431" spans="1:26" x14ac:dyDescent="0.2">
      <c r="A1431" s="30">
        <v>1826</v>
      </c>
      <c r="B1431" s="30" t="s">
        <v>2180</v>
      </c>
      <c r="C1431" s="30" t="s">
        <v>92</v>
      </c>
      <c r="D1431" s="30">
        <v>0</v>
      </c>
      <c r="E1431" s="30">
        <v>9.27</v>
      </c>
      <c r="F1431" s="30">
        <v>4.3899999999999997</v>
      </c>
      <c r="G1431" s="30" t="s">
        <v>14</v>
      </c>
      <c r="H1431" s="30" t="s">
        <v>70</v>
      </c>
      <c r="I1431" s="30" t="s">
        <v>24</v>
      </c>
      <c r="J1431" s="30" t="s">
        <v>64</v>
      </c>
      <c r="K1431" s="30" t="s">
        <v>26</v>
      </c>
      <c r="L1431" s="30" t="s">
        <v>2466</v>
      </c>
      <c r="M1431" s="30">
        <v>0.38</v>
      </c>
      <c r="N1431" s="30" t="s">
        <v>8</v>
      </c>
      <c r="O1431" s="30" t="s">
        <v>28</v>
      </c>
      <c r="P1431" s="30" t="s">
        <v>189</v>
      </c>
      <c r="Q1431" s="30" t="s">
        <v>2182</v>
      </c>
      <c r="R1431" s="30">
        <v>52722</v>
      </c>
      <c r="S1431" s="32">
        <v>42136</v>
      </c>
      <c r="T1431" s="32">
        <v>42138</v>
      </c>
      <c r="U1431" s="53">
        <v>-7.61</v>
      </c>
      <c r="V1431" s="30">
        <v>1</v>
      </c>
      <c r="W1431" s="30">
        <v>10.65</v>
      </c>
      <c r="X1431" s="30">
        <v>86959</v>
      </c>
      <c r="Y1431" s="30" t="s">
        <v>3216</v>
      </c>
      <c r="Z1431" s="30">
        <v>108.17164163116101</v>
      </c>
    </row>
    <row r="1432" spans="1:26" x14ac:dyDescent="0.2">
      <c r="A1432" s="30">
        <v>1267</v>
      </c>
      <c r="B1432" s="30" t="s">
        <v>1051</v>
      </c>
      <c r="C1432" s="30" t="s">
        <v>46</v>
      </c>
      <c r="D1432" s="30">
        <v>0.04</v>
      </c>
      <c r="E1432" s="30">
        <v>5.98</v>
      </c>
      <c r="F1432" s="30">
        <v>4.38</v>
      </c>
      <c r="G1432" s="30" t="s">
        <v>14</v>
      </c>
      <c r="H1432" s="30" t="s">
        <v>70</v>
      </c>
      <c r="I1432" s="30" t="s">
        <v>16</v>
      </c>
      <c r="J1432" s="30" t="s">
        <v>17</v>
      </c>
      <c r="K1432" s="30" t="s">
        <v>18</v>
      </c>
      <c r="L1432" s="30" t="s">
        <v>2467</v>
      </c>
      <c r="M1432" s="30">
        <v>0.75</v>
      </c>
      <c r="N1432" s="30" t="s">
        <v>8</v>
      </c>
      <c r="O1432" s="30" t="s">
        <v>9</v>
      </c>
      <c r="P1432" s="30" t="s">
        <v>99</v>
      </c>
      <c r="Q1432" s="30" t="s">
        <v>1053</v>
      </c>
      <c r="R1432" s="30">
        <v>33433</v>
      </c>
      <c r="S1432" s="32">
        <v>42136</v>
      </c>
      <c r="T1432" s="32">
        <v>42138</v>
      </c>
      <c r="U1432" s="53">
        <v>-1522.3040000000001</v>
      </c>
      <c r="V1432" s="30">
        <v>11</v>
      </c>
      <c r="W1432" s="30">
        <v>69.75</v>
      </c>
      <c r="X1432" s="30">
        <v>89515</v>
      </c>
      <c r="Y1432" s="30" t="s">
        <v>3215</v>
      </c>
      <c r="Z1432" s="30">
        <v>-984.12795026891297</v>
      </c>
    </row>
    <row r="1433" spans="1:26" x14ac:dyDescent="0.2">
      <c r="A1433" s="30">
        <v>1389</v>
      </c>
      <c r="B1433" s="30" t="s">
        <v>745</v>
      </c>
      <c r="C1433" s="30" t="s">
        <v>13</v>
      </c>
      <c r="D1433" s="30">
        <v>0.08</v>
      </c>
      <c r="E1433" s="30">
        <v>2.62</v>
      </c>
      <c r="F1433" s="30">
        <v>0.8</v>
      </c>
      <c r="G1433" s="30" t="s">
        <v>63</v>
      </c>
      <c r="H1433" s="30" t="s">
        <v>3</v>
      </c>
      <c r="I1433" s="30" t="s">
        <v>24</v>
      </c>
      <c r="J1433" s="30" t="s">
        <v>152</v>
      </c>
      <c r="K1433" s="30" t="s">
        <v>26</v>
      </c>
      <c r="L1433" s="30" t="s">
        <v>2100</v>
      </c>
      <c r="M1433" s="30">
        <v>0.39</v>
      </c>
      <c r="N1433" s="30" t="s">
        <v>8</v>
      </c>
      <c r="O1433" s="30" t="s">
        <v>35</v>
      </c>
      <c r="P1433" s="30" t="s">
        <v>66</v>
      </c>
      <c r="Q1433" s="30" t="s">
        <v>747</v>
      </c>
      <c r="R1433" s="30">
        <v>94025</v>
      </c>
      <c r="S1433" s="32">
        <v>42137</v>
      </c>
      <c r="T1433" s="32">
        <v>42139</v>
      </c>
      <c r="U1433" s="53">
        <v>21.769500000000001</v>
      </c>
      <c r="V1433" s="30">
        <v>12</v>
      </c>
      <c r="W1433" s="30">
        <v>31.55</v>
      </c>
      <c r="X1433" s="30">
        <v>88728</v>
      </c>
      <c r="Y1433" s="30" t="s">
        <v>3217</v>
      </c>
      <c r="Z1433" s="30">
        <v>-132.86319693818325</v>
      </c>
    </row>
    <row r="1434" spans="1:26" x14ac:dyDescent="0.2">
      <c r="A1434" s="30">
        <v>578</v>
      </c>
      <c r="B1434" s="30" t="s">
        <v>2468</v>
      </c>
      <c r="C1434" s="30" t="s">
        <v>92</v>
      </c>
      <c r="D1434" s="30">
        <v>0.03</v>
      </c>
      <c r="E1434" s="30">
        <v>162.93</v>
      </c>
      <c r="F1434" s="30">
        <v>19.989999999999998</v>
      </c>
      <c r="G1434" s="30" t="s">
        <v>14</v>
      </c>
      <c r="H1434" s="30" t="s">
        <v>70</v>
      </c>
      <c r="I1434" s="30" t="s">
        <v>24</v>
      </c>
      <c r="J1434" s="30" t="s">
        <v>321</v>
      </c>
      <c r="K1434" s="30" t="s">
        <v>49</v>
      </c>
      <c r="L1434" s="30" t="s">
        <v>2469</v>
      </c>
      <c r="M1434" s="30">
        <v>0.39</v>
      </c>
      <c r="N1434" s="30" t="s">
        <v>8</v>
      </c>
      <c r="O1434" s="30" t="s">
        <v>87</v>
      </c>
      <c r="P1434" s="30" t="s">
        <v>224</v>
      </c>
      <c r="Q1434" s="30" t="s">
        <v>2470</v>
      </c>
      <c r="R1434" s="30">
        <v>6770</v>
      </c>
      <c r="S1434" s="32">
        <v>42137</v>
      </c>
      <c r="T1434" s="32">
        <v>42138</v>
      </c>
      <c r="U1434" s="53">
        <v>293.14</v>
      </c>
      <c r="V1434" s="30">
        <v>3</v>
      </c>
      <c r="W1434" s="30">
        <v>515.88</v>
      </c>
      <c r="X1434" s="30">
        <v>88644</v>
      </c>
      <c r="Y1434" s="30" t="s">
        <v>3218</v>
      </c>
      <c r="Z1434" s="30">
        <v>1317.251594834067</v>
      </c>
    </row>
    <row r="1435" spans="1:26" x14ac:dyDescent="0.2">
      <c r="A1435" s="30">
        <v>579</v>
      </c>
      <c r="B1435" s="30" t="s">
        <v>2471</v>
      </c>
      <c r="C1435" s="30" t="s">
        <v>92</v>
      </c>
      <c r="D1435" s="30">
        <v>0.01</v>
      </c>
      <c r="E1435" s="30">
        <v>11.58</v>
      </c>
      <c r="F1435" s="30">
        <v>5.72</v>
      </c>
      <c r="G1435" s="30" t="s">
        <v>14</v>
      </c>
      <c r="H1435" s="30" t="s">
        <v>70</v>
      </c>
      <c r="I1435" s="30" t="s">
        <v>24</v>
      </c>
      <c r="J1435" s="30" t="s">
        <v>321</v>
      </c>
      <c r="K1435" s="30" t="s">
        <v>49</v>
      </c>
      <c r="L1435" s="30" t="s">
        <v>600</v>
      </c>
      <c r="M1435" s="30">
        <v>0.35</v>
      </c>
      <c r="N1435" s="30" t="s">
        <v>8</v>
      </c>
      <c r="O1435" s="30" t="s">
        <v>87</v>
      </c>
      <c r="P1435" s="30" t="s">
        <v>224</v>
      </c>
      <c r="Q1435" s="30" t="s">
        <v>1724</v>
      </c>
      <c r="R1435" s="30">
        <v>6478</v>
      </c>
      <c r="S1435" s="32">
        <v>42137</v>
      </c>
      <c r="T1435" s="32">
        <v>42139</v>
      </c>
      <c r="U1435" s="53">
        <v>-6.61</v>
      </c>
      <c r="V1435" s="30">
        <v>2</v>
      </c>
      <c r="W1435" s="30">
        <v>25.06</v>
      </c>
      <c r="X1435" s="30">
        <v>88644</v>
      </c>
      <c r="Y1435" s="30" t="s">
        <v>3218</v>
      </c>
      <c r="Z1435" s="30">
        <v>121.64972694138402</v>
      </c>
    </row>
    <row r="1436" spans="1:26" x14ac:dyDescent="0.2">
      <c r="A1436" s="30">
        <v>580</v>
      </c>
      <c r="B1436" s="30" t="s">
        <v>2472</v>
      </c>
      <c r="C1436" s="30" t="s">
        <v>92</v>
      </c>
      <c r="D1436" s="30">
        <v>0.01</v>
      </c>
      <c r="E1436" s="30">
        <v>55.99</v>
      </c>
      <c r="F1436" s="30">
        <v>5</v>
      </c>
      <c r="G1436" s="30" t="s">
        <v>14</v>
      </c>
      <c r="H1436" s="30" t="s">
        <v>70</v>
      </c>
      <c r="I1436" s="30" t="s">
        <v>16</v>
      </c>
      <c r="J1436" s="30" t="s">
        <v>111</v>
      </c>
      <c r="K1436" s="30" t="s">
        <v>18</v>
      </c>
      <c r="L1436" s="30" t="s">
        <v>1907</v>
      </c>
      <c r="M1436" s="30">
        <v>0.8</v>
      </c>
      <c r="N1436" s="30" t="s">
        <v>8</v>
      </c>
      <c r="O1436" s="30" t="s">
        <v>87</v>
      </c>
      <c r="P1436" s="30" t="s">
        <v>307</v>
      </c>
      <c r="Q1436" s="30" t="s">
        <v>1180</v>
      </c>
      <c r="R1436" s="30">
        <v>4210</v>
      </c>
      <c r="S1436" s="32">
        <v>42137</v>
      </c>
      <c r="T1436" s="32">
        <v>42138</v>
      </c>
      <c r="U1436" s="53">
        <v>-57.540999999999997</v>
      </c>
      <c r="V1436" s="30">
        <v>12</v>
      </c>
      <c r="W1436" s="30">
        <v>578.24</v>
      </c>
      <c r="X1436" s="30">
        <v>88644</v>
      </c>
      <c r="Y1436" s="30" t="s">
        <v>3218</v>
      </c>
      <c r="Z1436" s="30">
        <v>562.77181164913509</v>
      </c>
    </row>
    <row r="1437" spans="1:26" x14ac:dyDescent="0.2">
      <c r="A1437" s="30">
        <v>585</v>
      </c>
      <c r="B1437" s="30" t="s">
        <v>2473</v>
      </c>
      <c r="C1437" s="30" t="s">
        <v>92</v>
      </c>
      <c r="D1437" s="30">
        <v>0.06</v>
      </c>
      <c r="E1437" s="30">
        <v>13.9</v>
      </c>
      <c r="F1437" s="30">
        <v>7.59</v>
      </c>
      <c r="G1437" s="30" t="s">
        <v>14</v>
      </c>
      <c r="H1437" s="30" t="s">
        <v>70</v>
      </c>
      <c r="I1437" s="30" t="s">
        <v>24</v>
      </c>
      <c r="J1437" s="30" t="s">
        <v>544</v>
      </c>
      <c r="K1437" s="30" t="s">
        <v>18</v>
      </c>
      <c r="L1437" s="30" t="s">
        <v>2440</v>
      </c>
      <c r="M1437" s="30">
        <v>0.56000000000000005</v>
      </c>
      <c r="N1437" s="30" t="s">
        <v>8</v>
      </c>
      <c r="O1437" s="30" t="s">
        <v>87</v>
      </c>
      <c r="P1437" s="30" t="s">
        <v>1332</v>
      </c>
      <c r="Q1437" s="30" t="s">
        <v>429</v>
      </c>
      <c r="R1437" s="30">
        <v>3301</v>
      </c>
      <c r="S1437" s="32">
        <v>42137</v>
      </c>
      <c r="T1437" s="32">
        <v>42138</v>
      </c>
      <c r="U1437" s="53">
        <v>-67.59</v>
      </c>
      <c r="V1437" s="30">
        <v>12</v>
      </c>
      <c r="W1437" s="30">
        <v>170.45</v>
      </c>
      <c r="X1437" s="30">
        <v>88644</v>
      </c>
      <c r="Y1437" s="30" t="s">
        <v>3218</v>
      </c>
      <c r="Z1437" s="30">
        <v>259.66584717434409</v>
      </c>
    </row>
    <row r="1438" spans="1:26" x14ac:dyDescent="0.2">
      <c r="A1438" s="30">
        <v>3257</v>
      </c>
      <c r="B1438" s="30" t="s">
        <v>2474</v>
      </c>
      <c r="C1438" s="30" t="s">
        <v>92</v>
      </c>
      <c r="D1438" s="30">
        <v>0</v>
      </c>
      <c r="E1438" s="30">
        <v>25.38</v>
      </c>
      <c r="F1438" s="30">
        <v>8.99</v>
      </c>
      <c r="G1438" s="30" t="s">
        <v>14</v>
      </c>
      <c r="H1438" s="30" t="s">
        <v>15</v>
      </c>
      <c r="I1438" s="30" t="s">
        <v>4</v>
      </c>
      <c r="J1438" s="30" t="s">
        <v>102</v>
      </c>
      <c r="K1438" s="30" t="s">
        <v>18</v>
      </c>
      <c r="L1438" s="30" t="s">
        <v>2361</v>
      </c>
      <c r="M1438" s="30">
        <v>0.5</v>
      </c>
      <c r="N1438" s="30" t="s">
        <v>8</v>
      </c>
      <c r="O1438" s="30" t="s">
        <v>35</v>
      </c>
      <c r="P1438" s="30" t="s">
        <v>42</v>
      </c>
      <c r="Q1438" s="30" t="s">
        <v>2475</v>
      </c>
      <c r="R1438" s="30">
        <v>98632</v>
      </c>
      <c r="S1438" s="32">
        <v>42137</v>
      </c>
      <c r="T1438" s="32">
        <v>42139</v>
      </c>
      <c r="U1438" s="53">
        <v>470.33800000000002</v>
      </c>
      <c r="V1438" s="30">
        <v>26</v>
      </c>
      <c r="W1438" s="30">
        <v>700.41</v>
      </c>
      <c r="X1438" s="30">
        <v>88826</v>
      </c>
      <c r="Y1438" s="30" t="s">
        <v>3217</v>
      </c>
      <c r="Z1438" s="30">
        <v>846.02545696116101</v>
      </c>
    </row>
    <row r="1439" spans="1:26" x14ac:dyDescent="0.2">
      <c r="A1439" s="30">
        <v>1085</v>
      </c>
      <c r="B1439" s="30" t="s">
        <v>207</v>
      </c>
      <c r="C1439" s="30" t="s">
        <v>46</v>
      </c>
      <c r="D1439" s="30">
        <v>0.06</v>
      </c>
      <c r="E1439" s="30">
        <v>30.42</v>
      </c>
      <c r="F1439" s="30">
        <v>8.65</v>
      </c>
      <c r="G1439" s="30" t="s">
        <v>14</v>
      </c>
      <c r="H1439" s="30" t="s">
        <v>70</v>
      </c>
      <c r="I1439" s="30" t="s">
        <v>16</v>
      </c>
      <c r="J1439" s="30" t="s">
        <v>17</v>
      </c>
      <c r="K1439" s="30" t="s">
        <v>49</v>
      </c>
      <c r="L1439" s="30" t="s">
        <v>360</v>
      </c>
      <c r="M1439" s="30">
        <v>0.74</v>
      </c>
      <c r="N1439" s="30" t="s">
        <v>8</v>
      </c>
      <c r="O1439" s="30" t="s">
        <v>87</v>
      </c>
      <c r="P1439" s="30" t="s">
        <v>88</v>
      </c>
      <c r="Q1439" s="30" t="s">
        <v>209</v>
      </c>
      <c r="R1439" s="30">
        <v>11729</v>
      </c>
      <c r="S1439" s="32">
        <v>42137</v>
      </c>
      <c r="T1439" s="32">
        <v>42139</v>
      </c>
      <c r="U1439" s="53">
        <v>-159.25</v>
      </c>
      <c r="V1439" s="30">
        <v>10</v>
      </c>
      <c r="W1439" s="30">
        <v>309.05</v>
      </c>
      <c r="X1439" s="30">
        <v>86124</v>
      </c>
      <c r="Y1439" s="30" t="s">
        <v>3218</v>
      </c>
      <c r="Z1439" s="30">
        <v>584.74060506251601</v>
      </c>
    </row>
    <row r="1440" spans="1:26" x14ac:dyDescent="0.2">
      <c r="A1440" s="30">
        <v>1085</v>
      </c>
      <c r="B1440" s="30" t="s">
        <v>207</v>
      </c>
      <c r="C1440" s="30" t="s">
        <v>46</v>
      </c>
      <c r="D1440" s="30">
        <v>0.02</v>
      </c>
      <c r="E1440" s="30">
        <v>37.94</v>
      </c>
      <c r="F1440" s="30">
        <v>5.08</v>
      </c>
      <c r="G1440" s="30" t="s">
        <v>14</v>
      </c>
      <c r="H1440" s="30" t="s">
        <v>70</v>
      </c>
      <c r="I1440" s="30" t="s">
        <v>24</v>
      </c>
      <c r="J1440" s="30" t="s">
        <v>64</v>
      </c>
      <c r="K1440" s="30" t="s">
        <v>26</v>
      </c>
      <c r="L1440" s="30" t="s">
        <v>1089</v>
      </c>
      <c r="M1440" s="30">
        <v>0.38</v>
      </c>
      <c r="N1440" s="30" t="s">
        <v>8</v>
      </c>
      <c r="O1440" s="30" t="s">
        <v>87</v>
      </c>
      <c r="P1440" s="30" t="s">
        <v>88</v>
      </c>
      <c r="Q1440" s="30" t="s">
        <v>209</v>
      </c>
      <c r="R1440" s="30">
        <v>11729</v>
      </c>
      <c r="S1440" s="32">
        <v>42137</v>
      </c>
      <c r="T1440" s="32">
        <v>42138</v>
      </c>
      <c r="U1440" s="53">
        <v>206.517</v>
      </c>
      <c r="V1440" s="30">
        <v>8</v>
      </c>
      <c r="W1440" s="30">
        <v>299.3</v>
      </c>
      <c r="X1440" s="30">
        <v>86124</v>
      </c>
      <c r="Y1440" s="30" t="s">
        <v>3218</v>
      </c>
      <c r="Z1440" s="30">
        <v>611.39180522854122</v>
      </c>
    </row>
    <row r="1441" spans="1:26" x14ac:dyDescent="0.2">
      <c r="A1441" s="30">
        <v>156</v>
      </c>
      <c r="B1441" s="30" t="s">
        <v>748</v>
      </c>
      <c r="C1441" s="30" t="s">
        <v>1</v>
      </c>
      <c r="D1441" s="30">
        <v>0.01</v>
      </c>
      <c r="E1441" s="30">
        <v>95.99</v>
      </c>
      <c r="F1441" s="30">
        <v>4.9000000000000004</v>
      </c>
      <c r="G1441" s="30" t="s">
        <v>14</v>
      </c>
      <c r="H1441" s="30" t="s">
        <v>70</v>
      </c>
      <c r="I1441" s="30" t="s">
        <v>16</v>
      </c>
      <c r="J1441" s="30" t="s">
        <v>111</v>
      </c>
      <c r="K1441" s="30" t="s">
        <v>49</v>
      </c>
      <c r="L1441" s="30" t="s">
        <v>744</v>
      </c>
      <c r="M1441" s="30">
        <v>0.56000000000000005</v>
      </c>
      <c r="N1441" s="30" t="s">
        <v>8</v>
      </c>
      <c r="O1441" s="30" t="s">
        <v>35</v>
      </c>
      <c r="P1441" s="30" t="s">
        <v>36</v>
      </c>
      <c r="Q1441" s="30" t="s">
        <v>37</v>
      </c>
      <c r="R1441" s="30">
        <v>80525</v>
      </c>
      <c r="S1441" s="32">
        <v>42138</v>
      </c>
      <c r="T1441" s="32">
        <v>42139</v>
      </c>
      <c r="U1441" s="53">
        <v>713.88</v>
      </c>
      <c r="V1441" s="30">
        <v>13</v>
      </c>
      <c r="W1441" s="30">
        <v>1050.08</v>
      </c>
      <c r="X1441" s="30">
        <v>87671</v>
      </c>
      <c r="Y1441" s="30" t="s">
        <v>3217</v>
      </c>
      <c r="Z1441" s="30">
        <v>1553.0538246725382</v>
      </c>
    </row>
    <row r="1442" spans="1:26" x14ac:dyDescent="0.2">
      <c r="A1442" s="30">
        <v>497</v>
      </c>
      <c r="B1442" s="30" t="s">
        <v>2476</v>
      </c>
      <c r="C1442" s="30" t="s">
        <v>1</v>
      </c>
      <c r="D1442" s="30">
        <v>7.0000000000000007E-2</v>
      </c>
      <c r="E1442" s="30">
        <v>152.47999999999999</v>
      </c>
      <c r="F1442" s="30">
        <v>6.5</v>
      </c>
      <c r="G1442" s="30" t="s">
        <v>14</v>
      </c>
      <c r="H1442" s="30" t="s">
        <v>3</v>
      </c>
      <c r="I1442" s="30" t="s">
        <v>16</v>
      </c>
      <c r="J1442" s="30" t="s">
        <v>17</v>
      </c>
      <c r="K1442" s="30" t="s">
        <v>49</v>
      </c>
      <c r="L1442" s="30" t="s">
        <v>1769</v>
      </c>
      <c r="M1442" s="30">
        <v>0.74</v>
      </c>
      <c r="N1442" s="30" t="s">
        <v>8</v>
      </c>
      <c r="O1442" s="30" t="s">
        <v>9</v>
      </c>
      <c r="P1442" s="30" t="s">
        <v>376</v>
      </c>
      <c r="Q1442" s="30" t="s">
        <v>528</v>
      </c>
      <c r="R1442" s="30">
        <v>37130</v>
      </c>
      <c r="S1442" s="32">
        <v>42138</v>
      </c>
      <c r="T1442" s="32">
        <v>42140</v>
      </c>
      <c r="U1442" s="53">
        <v>171.83879999999999</v>
      </c>
      <c r="V1442" s="30">
        <v>35</v>
      </c>
      <c r="W1442" s="30">
        <v>5062.49</v>
      </c>
      <c r="X1442" s="30">
        <v>90706</v>
      </c>
      <c r="Y1442" s="30" t="s">
        <v>3215</v>
      </c>
      <c r="Z1442" s="30">
        <v>1320.131899968206</v>
      </c>
    </row>
    <row r="1443" spans="1:26" x14ac:dyDescent="0.2">
      <c r="A1443" s="30">
        <v>910</v>
      </c>
      <c r="B1443" s="30" t="s">
        <v>2477</v>
      </c>
      <c r="C1443" s="30" t="s">
        <v>1</v>
      </c>
      <c r="D1443" s="30">
        <v>0</v>
      </c>
      <c r="E1443" s="30">
        <v>5.28</v>
      </c>
      <c r="F1443" s="30">
        <v>5.61</v>
      </c>
      <c r="G1443" s="30" t="s">
        <v>14</v>
      </c>
      <c r="H1443" s="30" t="s">
        <v>70</v>
      </c>
      <c r="I1443" s="30" t="s">
        <v>24</v>
      </c>
      <c r="J1443" s="30" t="s">
        <v>64</v>
      </c>
      <c r="K1443" s="30" t="s">
        <v>49</v>
      </c>
      <c r="L1443" s="30" t="s">
        <v>2251</v>
      </c>
      <c r="M1443" s="30">
        <v>0.4</v>
      </c>
      <c r="N1443" s="30" t="s">
        <v>8</v>
      </c>
      <c r="O1443" s="30" t="s">
        <v>9</v>
      </c>
      <c r="P1443" s="30" t="s">
        <v>20</v>
      </c>
      <c r="Q1443" s="30" t="s">
        <v>1291</v>
      </c>
      <c r="R1443" s="30">
        <v>71854</v>
      </c>
      <c r="S1443" s="32">
        <v>42138</v>
      </c>
      <c r="T1443" s="32">
        <v>42138</v>
      </c>
      <c r="U1443" s="53">
        <v>-149.21199999999999</v>
      </c>
      <c r="V1443" s="30">
        <v>15</v>
      </c>
      <c r="W1443" s="30">
        <v>85.26</v>
      </c>
      <c r="X1443" s="30">
        <v>90187</v>
      </c>
      <c r="Y1443" s="30" t="s">
        <v>3215</v>
      </c>
      <c r="Z1443" s="30">
        <v>278.25796312645798</v>
      </c>
    </row>
    <row r="1444" spans="1:26" x14ac:dyDescent="0.2">
      <c r="A1444" s="30">
        <v>353</v>
      </c>
      <c r="B1444" s="30" t="s">
        <v>2478</v>
      </c>
      <c r="C1444" s="30" t="s">
        <v>23</v>
      </c>
      <c r="D1444" s="30">
        <v>0.08</v>
      </c>
      <c r="E1444" s="30">
        <v>4.8899999999999997</v>
      </c>
      <c r="F1444" s="30">
        <v>4.93</v>
      </c>
      <c r="G1444" s="30" t="s">
        <v>63</v>
      </c>
      <c r="H1444" s="30" t="s">
        <v>47</v>
      </c>
      <c r="I1444" s="30" t="s">
        <v>16</v>
      </c>
      <c r="J1444" s="30" t="s">
        <v>17</v>
      </c>
      <c r="K1444" s="30" t="s">
        <v>18</v>
      </c>
      <c r="L1444" s="30" t="s">
        <v>999</v>
      </c>
      <c r="M1444" s="30">
        <v>0.66</v>
      </c>
      <c r="N1444" s="30" t="s">
        <v>8</v>
      </c>
      <c r="O1444" s="30" t="s">
        <v>35</v>
      </c>
      <c r="P1444" s="30" t="s">
        <v>564</v>
      </c>
      <c r="Q1444" s="30" t="s">
        <v>2479</v>
      </c>
      <c r="R1444" s="30">
        <v>85301</v>
      </c>
      <c r="S1444" s="32">
        <v>42138</v>
      </c>
      <c r="T1444" s="32">
        <v>42138</v>
      </c>
      <c r="U1444" s="53">
        <v>-165.45</v>
      </c>
      <c r="V1444" s="30">
        <v>17</v>
      </c>
      <c r="W1444" s="30">
        <v>84.76</v>
      </c>
      <c r="X1444" s="30">
        <v>89647</v>
      </c>
      <c r="Y1444" s="30" t="s">
        <v>3217</v>
      </c>
      <c r="Z1444" s="30">
        <v>142.83416527824116</v>
      </c>
    </row>
    <row r="1445" spans="1:26" x14ac:dyDescent="0.2">
      <c r="A1445" s="30">
        <v>353</v>
      </c>
      <c r="B1445" s="30" t="s">
        <v>2478</v>
      </c>
      <c r="C1445" s="30" t="s">
        <v>23</v>
      </c>
      <c r="D1445" s="30">
        <v>7.0000000000000007E-2</v>
      </c>
      <c r="E1445" s="30">
        <v>6.68</v>
      </c>
      <c r="F1445" s="30">
        <v>6.92</v>
      </c>
      <c r="G1445" s="30" t="s">
        <v>14</v>
      </c>
      <c r="H1445" s="30" t="s">
        <v>47</v>
      </c>
      <c r="I1445" s="30" t="s">
        <v>24</v>
      </c>
      <c r="J1445" s="30" t="s">
        <v>64</v>
      </c>
      <c r="K1445" s="30" t="s">
        <v>49</v>
      </c>
      <c r="L1445" s="30" t="s">
        <v>2480</v>
      </c>
      <c r="M1445" s="30">
        <v>0.37</v>
      </c>
      <c r="N1445" s="30" t="s">
        <v>8</v>
      </c>
      <c r="O1445" s="30" t="s">
        <v>35</v>
      </c>
      <c r="P1445" s="30" t="s">
        <v>564</v>
      </c>
      <c r="Q1445" s="30" t="s">
        <v>2479</v>
      </c>
      <c r="R1445" s="30">
        <v>85301</v>
      </c>
      <c r="S1445" s="32">
        <v>42138</v>
      </c>
      <c r="T1445" s="32">
        <v>42145</v>
      </c>
      <c r="U1445" s="53">
        <v>-141.12</v>
      </c>
      <c r="V1445" s="30">
        <v>16</v>
      </c>
      <c r="W1445" s="30">
        <v>104.84</v>
      </c>
      <c r="X1445" s="30">
        <v>89647</v>
      </c>
      <c r="Y1445" s="30" t="s">
        <v>3217</v>
      </c>
      <c r="Z1445" s="30">
        <v>76.140346395407619</v>
      </c>
    </row>
    <row r="1446" spans="1:26" x14ac:dyDescent="0.2">
      <c r="A1446" s="30">
        <v>539</v>
      </c>
      <c r="B1446" s="30" t="s">
        <v>2481</v>
      </c>
      <c r="C1446" s="30" t="s">
        <v>92</v>
      </c>
      <c r="D1446" s="30">
        <v>0.05</v>
      </c>
      <c r="E1446" s="30">
        <v>59.78</v>
      </c>
      <c r="F1446" s="30">
        <v>10.29</v>
      </c>
      <c r="G1446" s="30" t="s">
        <v>14</v>
      </c>
      <c r="H1446" s="30" t="s">
        <v>3</v>
      </c>
      <c r="I1446" s="30" t="s">
        <v>24</v>
      </c>
      <c r="J1446" s="30" t="s">
        <v>48</v>
      </c>
      <c r="K1446" s="30" t="s">
        <v>49</v>
      </c>
      <c r="L1446" s="30" t="s">
        <v>2482</v>
      </c>
      <c r="M1446" s="30">
        <v>0.39</v>
      </c>
      <c r="N1446" s="30" t="s">
        <v>8</v>
      </c>
      <c r="O1446" s="30" t="s">
        <v>28</v>
      </c>
      <c r="P1446" s="30" t="s">
        <v>79</v>
      </c>
      <c r="Q1446" s="30" t="s">
        <v>2483</v>
      </c>
      <c r="R1446" s="30">
        <v>61801</v>
      </c>
      <c r="S1446" s="32">
        <v>42138</v>
      </c>
      <c r="T1446" s="32">
        <v>42139</v>
      </c>
      <c r="U1446" s="53">
        <v>159.52969999999999</v>
      </c>
      <c r="V1446" s="30">
        <v>7</v>
      </c>
      <c r="W1446" s="30">
        <v>414.49</v>
      </c>
      <c r="X1446" s="30">
        <v>91174</v>
      </c>
      <c r="Y1446" s="30" t="s">
        <v>3216</v>
      </c>
      <c r="Z1446" s="30">
        <v>566.88912627902357</v>
      </c>
    </row>
    <row r="1447" spans="1:26" x14ac:dyDescent="0.2">
      <c r="A1447" s="30">
        <v>540</v>
      </c>
      <c r="B1447" s="30" t="s">
        <v>2484</v>
      </c>
      <c r="C1447" s="30" t="s">
        <v>92</v>
      </c>
      <c r="D1447" s="30">
        <v>0.08</v>
      </c>
      <c r="E1447" s="30">
        <v>20.99</v>
      </c>
      <c r="F1447" s="30">
        <v>1.25</v>
      </c>
      <c r="G1447" s="30" t="s">
        <v>14</v>
      </c>
      <c r="H1447" s="30" t="s">
        <v>3</v>
      </c>
      <c r="I1447" s="30" t="s">
        <v>16</v>
      </c>
      <c r="J1447" s="30" t="s">
        <v>111</v>
      </c>
      <c r="K1447" s="30" t="s">
        <v>18</v>
      </c>
      <c r="L1447" s="30" t="s">
        <v>2485</v>
      </c>
      <c r="M1447" s="30">
        <v>0.83</v>
      </c>
      <c r="N1447" s="30" t="s">
        <v>8</v>
      </c>
      <c r="O1447" s="30" t="s">
        <v>28</v>
      </c>
      <c r="P1447" s="30" t="s">
        <v>79</v>
      </c>
      <c r="Q1447" s="30" t="s">
        <v>2486</v>
      </c>
      <c r="R1447" s="30">
        <v>60061</v>
      </c>
      <c r="S1447" s="32">
        <v>42138</v>
      </c>
      <c r="T1447" s="32">
        <v>42140</v>
      </c>
      <c r="U1447" s="53">
        <v>15.3714</v>
      </c>
      <c r="V1447" s="30">
        <v>28</v>
      </c>
      <c r="W1447" s="30">
        <v>469.69</v>
      </c>
      <c r="X1447" s="30">
        <v>91174</v>
      </c>
      <c r="Y1447" s="30" t="s">
        <v>3216</v>
      </c>
      <c r="Z1447" s="30">
        <v>393.76749098535066</v>
      </c>
    </row>
    <row r="1448" spans="1:26" x14ac:dyDescent="0.2">
      <c r="A1448" s="30">
        <v>1069</v>
      </c>
      <c r="B1448" s="30" t="s">
        <v>2487</v>
      </c>
      <c r="C1448" s="30" t="s">
        <v>92</v>
      </c>
      <c r="D1448" s="30">
        <v>0.02</v>
      </c>
      <c r="E1448" s="30">
        <v>15.94</v>
      </c>
      <c r="F1448" s="30">
        <v>5.45</v>
      </c>
      <c r="G1448" s="30" t="s">
        <v>14</v>
      </c>
      <c r="H1448" s="30" t="s">
        <v>47</v>
      </c>
      <c r="I1448" s="30" t="s">
        <v>24</v>
      </c>
      <c r="J1448" s="30" t="s">
        <v>25</v>
      </c>
      <c r="K1448" s="30" t="s">
        <v>18</v>
      </c>
      <c r="L1448" s="30" t="s">
        <v>2488</v>
      </c>
      <c r="M1448" s="30">
        <v>0.55000000000000004</v>
      </c>
      <c r="N1448" s="30" t="s">
        <v>8</v>
      </c>
      <c r="O1448" s="30" t="s">
        <v>28</v>
      </c>
      <c r="P1448" s="30" t="s">
        <v>79</v>
      </c>
      <c r="Q1448" s="30" t="s">
        <v>2489</v>
      </c>
      <c r="R1448" s="30">
        <v>62901</v>
      </c>
      <c r="S1448" s="32">
        <v>42138</v>
      </c>
      <c r="T1448" s="32">
        <v>42139</v>
      </c>
      <c r="U1448" s="53">
        <v>139.61199999999999</v>
      </c>
      <c r="V1448" s="30">
        <v>41</v>
      </c>
      <c r="W1448" s="30">
        <v>664.34</v>
      </c>
      <c r="X1448" s="30">
        <v>87110</v>
      </c>
      <c r="Y1448" s="30" t="s">
        <v>3216</v>
      </c>
      <c r="Z1448" s="30">
        <v>467.65033936488283</v>
      </c>
    </row>
    <row r="1449" spans="1:26" x14ac:dyDescent="0.2">
      <c r="A1449" s="30">
        <v>1023</v>
      </c>
      <c r="B1449" s="30" t="s">
        <v>2490</v>
      </c>
      <c r="C1449" s="30" t="s">
        <v>1</v>
      </c>
      <c r="D1449" s="30">
        <v>0.02</v>
      </c>
      <c r="E1449" s="30">
        <v>39.06</v>
      </c>
      <c r="F1449" s="30">
        <v>10.55</v>
      </c>
      <c r="G1449" s="30" t="s">
        <v>14</v>
      </c>
      <c r="H1449" s="30" t="s">
        <v>3</v>
      </c>
      <c r="I1449" s="30" t="s">
        <v>24</v>
      </c>
      <c r="J1449" s="30" t="s">
        <v>48</v>
      </c>
      <c r="K1449" s="30" t="s">
        <v>49</v>
      </c>
      <c r="L1449" s="30" t="s">
        <v>231</v>
      </c>
      <c r="M1449" s="30">
        <v>0.37</v>
      </c>
      <c r="N1449" s="30" t="s">
        <v>8</v>
      </c>
      <c r="O1449" s="30" t="s">
        <v>87</v>
      </c>
      <c r="P1449" s="30" t="s">
        <v>296</v>
      </c>
      <c r="Q1449" s="30" t="s">
        <v>2491</v>
      </c>
      <c r="R1449" s="30">
        <v>15221</v>
      </c>
      <c r="S1449" s="32">
        <v>42139</v>
      </c>
      <c r="T1449" s="32">
        <v>42139</v>
      </c>
      <c r="U1449" s="53">
        <v>442.0899</v>
      </c>
      <c r="V1449" s="30">
        <v>16</v>
      </c>
      <c r="W1449" s="30">
        <v>640.71</v>
      </c>
      <c r="X1449" s="30">
        <v>88633</v>
      </c>
      <c r="Y1449" s="30" t="s">
        <v>3218</v>
      </c>
      <c r="Z1449" s="30">
        <v>1078.9544646532679</v>
      </c>
    </row>
    <row r="1450" spans="1:26" x14ac:dyDescent="0.2">
      <c r="A1450" s="30">
        <v>1023</v>
      </c>
      <c r="B1450" s="30" t="s">
        <v>2490</v>
      </c>
      <c r="C1450" s="30" t="s">
        <v>1</v>
      </c>
      <c r="D1450" s="30">
        <v>0.1</v>
      </c>
      <c r="E1450" s="30">
        <v>37.700000000000003</v>
      </c>
      <c r="F1450" s="30">
        <v>2.99</v>
      </c>
      <c r="G1450" s="30" t="s">
        <v>14</v>
      </c>
      <c r="H1450" s="30" t="s">
        <v>3</v>
      </c>
      <c r="I1450" s="30" t="s">
        <v>24</v>
      </c>
      <c r="J1450" s="30" t="s">
        <v>48</v>
      </c>
      <c r="K1450" s="30" t="s">
        <v>49</v>
      </c>
      <c r="L1450" s="30" t="s">
        <v>2492</v>
      </c>
      <c r="M1450" s="30">
        <v>0.35</v>
      </c>
      <c r="N1450" s="30" t="s">
        <v>8</v>
      </c>
      <c r="O1450" s="30" t="s">
        <v>87</v>
      </c>
      <c r="P1450" s="30" t="s">
        <v>296</v>
      </c>
      <c r="Q1450" s="30" t="s">
        <v>2491</v>
      </c>
      <c r="R1450" s="30">
        <v>15221</v>
      </c>
      <c r="S1450" s="32">
        <v>42139</v>
      </c>
      <c r="T1450" s="32">
        <v>42140</v>
      </c>
      <c r="U1450" s="53">
        <v>455.12400000000002</v>
      </c>
      <c r="V1450" s="30">
        <v>18</v>
      </c>
      <c r="W1450" s="30">
        <v>659.6</v>
      </c>
      <c r="X1450" s="30">
        <v>88633</v>
      </c>
      <c r="Y1450" s="30" t="s">
        <v>3218</v>
      </c>
      <c r="Z1450" s="30">
        <v>809.59636079742882</v>
      </c>
    </row>
    <row r="1451" spans="1:26" x14ac:dyDescent="0.2">
      <c r="A1451" s="30">
        <v>18</v>
      </c>
      <c r="B1451" s="30" t="s">
        <v>2493</v>
      </c>
      <c r="C1451" s="30" t="s">
        <v>13</v>
      </c>
      <c r="D1451" s="30">
        <v>0.05</v>
      </c>
      <c r="E1451" s="30">
        <v>26.48</v>
      </c>
      <c r="F1451" s="30">
        <v>6.93</v>
      </c>
      <c r="G1451" s="30" t="s">
        <v>14</v>
      </c>
      <c r="H1451" s="30" t="s">
        <v>3</v>
      </c>
      <c r="I1451" s="30" t="s">
        <v>4</v>
      </c>
      <c r="J1451" s="30" t="s">
        <v>102</v>
      </c>
      <c r="K1451" s="30" t="s">
        <v>49</v>
      </c>
      <c r="L1451" s="30" t="s">
        <v>2494</v>
      </c>
      <c r="M1451" s="30">
        <v>0.49</v>
      </c>
      <c r="N1451" s="30" t="s">
        <v>8</v>
      </c>
      <c r="O1451" s="30" t="s">
        <v>35</v>
      </c>
      <c r="P1451" s="30" t="s">
        <v>253</v>
      </c>
      <c r="Q1451" s="30" t="s">
        <v>2495</v>
      </c>
      <c r="R1451" s="30">
        <v>59601</v>
      </c>
      <c r="S1451" s="32">
        <v>42139</v>
      </c>
      <c r="T1451" s="32">
        <v>42140</v>
      </c>
      <c r="U1451" s="53">
        <v>314.48129999999998</v>
      </c>
      <c r="V1451" s="30">
        <v>17</v>
      </c>
      <c r="W1451" s="30">
        <v>455.77</v>
      </c>
      <c r="X1451" s="30">
        <v>90031</v>
      </c>
      <c r="Y1451" s="30" t="s">
        <v>3217</v>
      </c>
      <c r="Z1451" s="30">
        <v>596.22741008711819</v>
      </c>
    </row>
    <row r="1452" spans="1:26" x14ac:dyDescent="0.2">
      <c r="A1452" s="30">
        <v>21</v>
      </c>
      <c r="B1452" s="30" t="s">
        <v>2496</v>
      </c>
      <c r="C1452" s="30" t="s">
        <v>13</v>
      </c>
      <c r="D1452" s="30">
        <v>0.05</v>
      </c>
      <c r="E1452" s="30">
        <v>26.48</v>
      </c>
      <c r="F1452" s="30">
        <v>6.93</v>
      </c>
      <c r="G1452" s="30" t="s">
        <v>14</v>
      </c>
      <c r="H1452" s="30" t="s">
        <v>3</v>
      </c>
      <c r="I1452" s="30" t="s">
        <v>4</v>
      </c>
      <c r="J1452" s="30" t="s">
        <v>102</v>
      </c>
      <c r="K1452" s="30" t="s">
        <v>49</v>
      </c>
      <c r="L1452" s="30" t="s">
        <v>2494</v>
      </c>
      <c r="M1452" s="30">
        <v>0.49</v>
      </c>
      <c r="N1452" s="30" t="s">
        <v>8</v>
      </c>
      <c r="O1452" s="30" t="s">
        <v>87</v>
      </c>
      <c r="P1452" s="30" t="s">
        <v>88</v>
      </c>
      <c r="Q1452" s="30" t="s">
        <v>89</v>
      </c>
      <c r="R1452" s="30">
        <v>10012</v>
      </c>
      <c r="S1452" s="32">
        <v>42139</v>
      </c>
      <c r="T1452" s="32">
        <v>42140</v>
      </c>
      <c r="U1452" s="53">
        <v>384.38</v>
      </c>
      <c r="V1452" s="30">
        <v>70</v>
      </c>
      <c r="W1452" s="30">
        <v>1876.69</v>
      </c>
      <c r="X1452" s="30">
        <v>41793</v>
      </c>
      <c r="Y1452" s="30" t="s">
        <v>3218</v>
      </c>
      <c r="Z1452" s="30">
        <v>667.80547684820635</v>
      </c>
    </row>
    <row r="1453" spans="1:26" x14ac:dyDescent="0.2">
      <c r="A1453" s="30">
        <v>1989</v>
      </c>
      <c r="B1453" s="30" t="s">
        <v>669</v>
      </c>
      <c r="C1453" s="30" t="s">
        <v>13</v>
      </c>
      <c r="D1453" s="30">
        <v>0.01</v>
      </c>
      <c r="E1453" s="30">
        <v>30.98</v>
      </c>
      <c r="F1453" s="30">
        <v>6.5</v>
      </c>
      <c r="G1453" s="30" t="s">
        <v>14</v>
      </c>
      <c r="H1453" s="30" t="s">
        <v>70</v>
      </c>
      <c r="I1453" s="30" t="s">
        <v>16</v>
      </c>
      <c r="J1453" s="30" t="s">
        <v>17</v>
      </c>
      <c r="K1453" s="30" t="s">
        <v>49</v>
      </c>
      <c r="L1453" s="30" t="s">
        <v>2497</v>
      </c>
      <c r="M1453" s="30">
        <v>0.64</v>
      </c>
      <c r="N1453" s="30" t="s">
        <v>8</v>
      </c>
      <c r="O1453" s="30" t="s">
        <v>35</v>
      </c>
      <c r="P1453" s="30" t="s">
        <v>122</v>
      </c>
      <c r="Q1453" s="30" t="s">
        <v>671</v>
      </c>
      <c r="R1453" s="30">
        <v>84117</v>
      </c>
      <c r="S1453" s="32">
        <v>42139</v>
      </c>
      <c r="T1453" s="32">
        <v>42140</v>
      </c>
      <c r="U1453" s="53">
        <v>46.29</v>
      </c>
      <c r="V1453" s="30">
        <v>11</v>
      </c>
      <c r="W1453" s="30">
        <v>363.37</v>
      </c>
      <c r="X1453" s="30">
        <v>90001</v>
      </c>
      <c r="Y1453" s="30" t="s">
        <v>3217</v>
      </c>
      <c r="Z1453" s="30">
        <v>483.95472423118906</v>
      </c>
    </row>
    <row r="1454" spans="1:26" x14ac:dyDescent="0.2">
      <c r="A1454" s="30">
        <v>1989</v>
      </c>
      <c r="B1454" s="30" t="s">
        <v>669</v>
      </c>
      <c r="C1454" s="30" t="s">
        <v>13</v>
      </c>
      <c r="D1454" s="30">
        <v>0.01</v>
      </c>
      <c r="E1454" s="30">
        <v>40.99</v>
      </c>
      <c r="F1454" s="30">
        <v>19.989999999999998</v>
      </c>
      <c r="G1454" s="30" t="s">
        <v>14</v>
      </c>
      <c r="H1454" s="30" t="s">
        <v>70</v>
      </c>
      <c r="I1454" s="30" t="s">
        <v>24</v>
      </c>
      <c r="J1454" s="30" t="s">
        <v>64</v>
      </c>
      <c r="K1454" s="30" t="s">
        <v>49</v>
      </c>
      <c r="L1454" s="30" t="s">
        <v>1210</v>
      </c>
      <c r="M1454" s="30">
        <v>0.36</v>
      </c>
      <c r="N1454" s="30" t="s">
        <v>8</v>
      </c>
      <c r="O1454" s="30" t="s">
        <v>35</v>
      </c>
      <c r="P1454" s="30" t="s">
        <v>122</v>
      </c>
      <c r="Q1454" s="30" t="s">
        <v>671</v>
      </c>
      <c r="R1454" s="30">
        <v>84117</v>
      </c>
      <c r="S1454" s="32">
        <v>42139</v>
      </c>
      <c r="T1454" s="32">
        <v>42142</v>
      </c>
      <c r="U1454" s="53">
        <v>177.79</v>
      </c>
      <c r="V1454" s="30">
        <v>11</v>
      </c>
      <c r="W1454" s="30">
        <v>480.75</v>
      </c>
      <c r="X1454" s="30">
        <v>90001</v>
      </c>
      <c r="Y1454" s="30" t="s">
        <v>3217</v>
      </c>
      <c r="Z1454" s="30">
        <v>790.10047763328623</v>
      </c>
    </row>
    <row r="1455" spans="1:26" x14ac:dyDescent="0.2">
      <c r="A1455" s="30">
        <v>266</v>
      </c>
      <c r="B1455" s="30" t="s">
        <v>2498</v>
      </c>
      <c r="C1455" s="30" t="s">
        <v>92</v>
      </c>
      <c r="D1455" s="30">
        <v>0.08</v>
      </c>
      <c r="E1455" s="30">
        <v>6.48</v>
      </c>
      <c r="F1455" s="30">
        <v>7.03</v>
      </c>
      <c r="G1455" s="30" t="s">
        <v>14</v>
      </c>
      <c r="H1455" s="30" t="s">
        <v>70</v>
      </c>
      <c r="I1455" s="30" t="s">
        <v>24</v>
      </c>
      <c r="J1455" s="30" t="s">
        <v>64</v>
      </c>
      <c r="K1455" s="30" t="s">
        <v>49</v>
      </c>
      <c r="L1455" s="30" t="s">
        <v>2499</v>
      </c>
      <c r="M1455" s="30">
        <v>0.37</v>
      </c>
      <c r="N1455" s="30" t="s">
        <v>8</v>
      </c>
      <c r="O1455" s="30" t="s">
        <v>28</v>
      </c>
      <c r="P1455" s="30" t="s">
        <v>163</v>
      </c>
      <c r="Q1455" s="30" t="s">
        <v>2500</v>
      </c>
      <c r="R1455" s="30">
        <v>78207</v>
      </c>
      <c r="S1455" s="32">
        <v>42139</v>
      </c>
      <c r="T1455" s="32">
        <v>42140</v>
      </c>
      <c r="U1455" s="53">
        <v>8.9320000000000004</v>
      </c>
      <c r="V1455" s="30">
        <v>10</v>
      </c>
      <c r="W1455" s="30">
        <v>67.86</v>
      </c>
      <c r="X1455" s="30">
        <v>90594</v>
      </c>
      <c r="Y1455" s="30" t="s">
        <v>3216</v>
      </c>
      <c r="Z1455" s="30">
        <v>128.15843496354594</v>
      </c>
    </row>
    <row r="1456" spans="1:26" x14ac:dyDescent="0.2">
      <c r="A1456" s="30">
        <v>266</v>
      </c>
      <c r="B1456" s="30" t="s">
        <v>2498</v>
      </c>
      <c r="C1456" s="30" t="s">
        <v>92</v>
      </c>
      <c r="D1456" s="30">
        <v>0.01</v>
      </c>
      <c r="E1456" s="30">
        <v>20.34</v>
      </c>
      <c r="F1456" s="30">
        <v>35</v>
      </c>
      <c r="G1456" s="30" t="s">
        <v>14</v>
      </c>
      <c r="H1456" s="30" t="s">
        <v>70</v>
      </c>
      <c r="I1456" s="30" t="s">
        <v>24</v>
      </c>
      <c r="J1456" s="30" t="s">
        <v>54</v>
      </c>
      <c r="K1456" s="30" t="s">
        <v>40</v>
      </c>
      <c r="L1456" s="30" t="s">
        <v>236</v>
      </c>
      <c r="M1456" s="30">
        <v>0.84</v>
      </c>
      <c r="N1456" s="30" t="s">
        <v>8</v>
      </c>
      <c r="O1456" s="30" t="s">
        <v>28</v>
      </c>
      <c r="P1456" s="30" t="s">
        <v>163</v>
      </c>
      <c r="Q1456" s="30" t="s">
        <v>2500</v>
      </c>
      <c r="R1456" s="30">
        <v>78207</v>
      </c>
      <c r="S1456" s="32">
        <v>42139</v>
      </c>
      <c r="T1456" s="32">
        <v>42140</v>
      </c>
      <c r="U1456" s="53">
        <v>229.63800000000001</v>
      </c>
      <c r="V1456" s="30">
        <v>33</v>
      </c>
      <c r="W1456" s="30">
        <v>747.28</v>
      </c>
      <c r="X1456" s="30">
        <v>90594</v>
      </c>
      <c r="Y1456" s="30" t="s">
        <v>3216</v>
      </c>
      <c r="Z1456" s="30">
        <v>1607.5804914586911</v>
      </c>
    </row>
    <row r="1457" spans="1:26" x14ac:dyDescent="0.2">
      <c r="A1457" s="30">
        <v>491</v>
      </c>
      <c r="B1457" s="30" t="s">
        <v>1049</v>
      </c>
      <c r="C1457" s="30" t="s">
        <v>92</v>
      </c>
      <c r="D1457" s="30">
        <v>0.08</v>
      </c>
      <c r="E1457" s="30">
        <v>2.94</v>
      </c>
      <c r="F1457" s="30">
        <v>0.96</v>
      </c>
      <c r="G1457" s="30" t="s">
        <v>14</v>
      </c>
      <c r="H1457" s="30" t="s">
        <v>15</v>
      </c>
      <c r="I1457" s="30" t="s">
        <v>24</v>
      </c>
      <c r="J1457" s="30" t="s">
        <v>25</v>
      </c>
      <c r="K1457" s="30" t="s">
        <v>26</v>
      </c>
      <c r="L1457" s="30" t="s">
        <v>805</v>
      </c>
      <c r="M1457" s="30">
        <v>0.57999999999999996</v>
      </c>
      <c r="N1457" s="30" t="s">
        <v>8</v>
      </c>
      <c r="O1457" s="30" t="s">
        <v>87</v>
      </c>
      <c r="P1457" s="30" t="s">
        <v>88</v>
      </c>
      <c r="Q1457" s="30" t="s">
        <v>89</v>
      </c>
      <c r="R1457" s="30">
        <v>10154</v>
      </c>
      <c r="S1457" s="32">
        <v>42139</v>
      </c>
      <c r="T1457" s="32">
        <v>42141</v>
      </c>
      <c r="U1457" s="53">
        <v>-2.12</v>
      </c>
      <c r="V1457" s="30">
        <v>23</v>
      </c>
      <c r="W1457" s="30">
        <v>66.7</v>
      </c>
      <c r="X1457" s="30">
        <v>8353</v>
      </c>
      <c r="Y1457" s="30" t="s">
        <v>3218</v>
      </c>
      <c r="Z1457" s="30">
        <v>83.591507297596223</v>
      </c>
    </row>
    <row r="1458" spans="1:26" x14ac:dyDescent="0.2">
      <c r="A1458" s="30">
        <v>494</v>
      </c>
      <c r="B1458" s="30" t="s">
        <v>1050</v>
      </c>
      <c r="C1458" s="30" t="s">
        <v>92</v>
      </c>
      <c r="D1458" s="30">
        <v>0.06</v>
      </c>
      <c r="E1458" s="30">
        <v>8.32</v>
      </c>
      <c r="F1458" s="30">
        <v>2.38</v>
      </c>
      <c r="G1458" s="30" t="s">
        <v>14</v>
      </c>
      <c r="H1458" s="30" t="s">
        <v>15</v>
      </c>
      <c r="I1458" s="30" t="s">
        <v>16</v>
      </c>
      <c r="J1458" s="30" t="s">
        <v>17</v>
      </c>
      <c r="K1458" s="30" t="s">
        <v>18</v>
      </c>
      <c r="L1458" s="30" t="s">
        <v>1401</v>
      </c>
      <c r="M1458" s="30">
        <v>0.74</v>
      </c>
      <c r="N1458" s="30" t="s">
        <v>8</v>
      </c>
      <c r="O1458" s="30" t="s">
        <v>35</v>
      </c>
      <c r="P1458" s="30" t="s">
        <v>42</v>
      </c>
      <c r="Q1458" s="30" t="s">
        <v>118</v>
      </c>
      <c r="R1458" s="30">
        <v>98115</v>
      </c>
      <c r="S1458" s="32">
        <v>42139</v>
      </c>
      <c r="T1458" s="32">
        <v>42141</v>
      </c>
      <c r="U1458" s="53">
        <v>-36.630000000000003</v>
      </c>
      <c r="V1458" s="30">
        <v>12</v>
      </c>
      <c r="W1458" s="30">
        <v>101.26</v>
      </c>
      <c r="X1458" s="30">
        <v>88905</v>
      </c>
      <c r="Y1458" s="30" t="s">
        <v>3217</v>
      </c>
      <c r="Z1458" s="30">
        <v>250.56293077894469</v>
      </c>
    </row>
    <row r="1459" spans="1:26" x14ac:dyDescent="0.2">
      <c r="A1459" s="30">
        <v>494</v>
      </c>
      <c r="B1459" s="30" t="s">
        <v>1050</v>
      </c>
      <c r="C1459" s="30" t="s">
        <v>92</v>
      </c>
      <c r="D1459" s="30">
        <v>0.08</v>
      </c>
      <c r="E1459" s="30">
        <v>2.94</v>
      </c>
      <c r="F1459" s="30">
        <v>0.96</v>
      </c>
      <c r="G1459" s="30" t="s">
        <v>14</v>
      </c>
      <c r="H1459" s="30" t="s">
        <v>15</v>
      </c>
      <c r="I1459" s="30" t="s">
        <v>24</v>
      </c>
      <c r="J1459" s="30" t="s">
        <v>25</v>
      </c>
      <c r="K1459" s="30" t="s">
        <v>26</v>
      </c>
      <c r="L1459" s="30" t="s">
        <v>805</v>
      </c>
      <c r="M1459" s="30">
        <v>0.57999999999999996</v>
      </c>
      <c r="N1459" s="30" t="s">
        <v>8</v>
      </c>
      <c r="O1459" s="30" t="s">
        <v>35</v>
      </c>
      <c r="P1459" s="30" t="s">
        <v>42</v>
      </c>
      <c r="Q1459" s="30" t="s">
        <v>118</v>
      </c>
      <c r="R1459" s="30">
        <v>98115</v>
      </c>
      <c r="S1459" s="32">
        <v>42139</v>
      </c>
      <c r="T1459" s="32">
        <v>42141</v>
      </c>
      <c r="U1459" s="53">
        <v>-2.12</v>
      </c>
      <c r="V1459" s="30">
        <v>6</v>
      </c>
      <c r="W1459" s="30">
        <v>17.399999999999999</v>
      </c>
      <c r="X1459" s="30">
        <v>88905</v>
      </c>
      <c r="Y1459" s="30" t="s">
        <v>3217</v>
      </c>
      <c r="Z1459" s="30">
        <v>83.591507297596223</v>
      </c>
    </row>
    <row r="1460" spans="1:26" x14ac:dyDescent="0.2">
      <c r="A1460" s="30">
        <v>3041</v>
      </c>
      <c r="B1460" s="30" t="s">
        <v>2501</v>
      </c>
      <c r="C1460" s="30" t="s">
        <v>46</v>
      </c>
      <c r="D1460" s="30">
        <v>0.08</v>
      </c>
      <c r="E1460" s="30">
        <v>73.98</v>
      </c>
      <c r="F1460" s="30">
        <v>4</v>
      </c>
      <c r="G1460" s="30" t="s">
        <v>14</v>
      </c>
      <c r="H1460" s="30" t="s">
        <v>70</v>
      </c>
      <c r="I1460" s="30" t="s">
        <v>16</v>
      </c>
      <c r="J1460" s="30" t="s">
        <v>17</v>
      </c>
      <c r="K1460" s="30" t="s">
        <v>49</v>
      </c>
      <c r="L1460" s="30" t="s">
        <v>709</v>
      </c>
      <c r="M1460" s="30">
        <v>0.77</v>
      </c>
      <c r="N1460" s="30" t="s">
        <v>8</v>
      </c>
      <c r="O1460" s="30" t="s">
        <v>28</v>
      </c>
      <c r="P1460" s="30" t="s">
        <v>513</v>
      </c>
      <c r="Q1460" s="30" t="s">
        <v>2041</v>
      </c>
      <c r="R1460" s="30">
        <v>67846</v>
      </c>
      <c r="S1460" s="32">
        <v>42139</v>
      </c>
      <c r="T1460" s="32">
        <v>42142</v>
      </c>
      <c r="U1460" s="53">
        <v>97.16</v>
      </c>
      <c r="V1460" s="30">
        <v>17</v>
      </c>
      <c r="W1460" s="30">
        <v>1181.67</v>
      </c>
      <c r="X1460" s="30">
        <v>86102</v>
      </c>
      <c r="Y1460" s="30" t="s">
        <v>3216</v>
      </c>
      <c r="Z1460" s="30">
        <v>866.9879527744672</v>
      </c>
    </row>
    <row r="1461" spans="1:26" x14ac:dyDescent="0.2">
      <c r="A1461" s="30">
        <v>3041</v>
      </c>
      <c r="B1461" s="30" t="s">
        <v>2501</v>
      </c>
      <c r="C1461" s="30" t="s">
        <v>46</v>
      </c>
      <c r="D1461" s="30">
        <v>0.02</v>
      </c>
      <c r="E1461" s="30">
        <v>3.68</v>
      </c>
      <c r="F1461" s="30">
        <v>1.32</v>
      </c>
      <c r="G1461" s="30" t="s">
        <v>14</v>
      </c>
      <c r="H1461" s="30" t="s">
        <v>70</v>
      </c>
      <c r="I1461" s="30" t="s">
        <v>24</v>
      </c>
      <c r="J1461" s="30" t="s">
        <v>544</v>
      </c>
      <c r="K1461" s="30" t="s">
        <v>26</v>
      </c>
      <c r="L1461" s="30" t="s">
        <v>2502</v>
      </c>
      <c r="M1461" s="30">
        <v>0.83</v>
      </c>
      <c r="N1461" s="30" t="s">
        <v>8</v>
      </c>
      <c r="O1461" s="30" t="s">
        <v>28</v>
      </c>
      <c r="P1461" s="30" t="s">
        <v>513</v>
      </c>
      <c r="Q1461" s="30" t="s">
        <v>2041</v>
      </c>
      <c r="R1461" s="30">
        <v>67846</v>
      </c>
      <c r="S1461" s="32">
        <v>42139</v>
      </c>
      <c r="T1461" s="32">
        <v>42141</v>
      </c>
      <c r="U1461" s="53">
        <v>-20.65</v>
      </c>
      <c r="V1461" s="30">
        <v>8</v>
      </c>
      <c r="W1461" s="30">
        <v>29.93</v>
      </c>
      <c r="X1461" s="30">
        <v>86102</v>
      </c>
      <c r="Y1461" s="30" t="s">
        <v>3216</v>
      </c>
      <c r="Z1461" s="30">
        <v>541.53315931480847</v>
      </c>
    </row>
    <row r="1462" spans="1:26" x14ac:dyDescent="0.2">
      <c r="A1462" s="30">
        <v>136</v>
      </c>
      <c r="B1462" s="30" t="s">
        <v>2503</v>
      </c>
      <c r="C1462" s="30" t="s">
        <v>1</v>
      </c>
      <c r="D1462" s="30">
        <v>0.04</v>
      </c>
      <c r="E1462" s="30">
        <v>18.97</v>
      </c>
      <c r="F1462" s="30">
        <v>9.5399999999999991</v>
      </c>
      <c r="G1462" s="30" t="s">
        <v>14</v>
      </c>
      <c r="H1462" s="30" t="s">
        <v>3</v>
      </c>
      <c r="I1462" s="30" t="s">
        <v>24</v>
      </c>
      <c r="J1462" s="30" t="s">
        <v>64</v>
      </c>
      <c r="K1462" s="30" t="s">
        <v>49</v>
      </c>
      <c r="L1462" s="30" t="s">
        <v>455</v>
      </c>
      <c r="M1462" s="30">
        <v>0.37</v>
      </c>
      <c r="N1462" s="30" t="s">
        <v>8</v>
      </c>
      <c r="O1462" s="30" t="s">
        <v>35</v>
      </c>
      <c r="P1462" s="30" t="s">
        <v>66</v>
      </c>
      <c r="Q1462" s="30" t="s">
        <v>2504</v>
      </c>
      <c r="R1462" s="30">
        <v>94952</v>
      </c>
      <c r="S1462" s="32">
        <v>42140</v>
      </c>
      <c r="T1462" s="32">
        <v>42141</v>
      </c>
      <c r="U1462" s="53">
        <v>3.04</v>
      </c>
      <c r="V1462" s="30">
        <v>5</v>
      </c>
      <c r="W1462" s="30">
        <v>101.74</v>
      </c>
      <c r="X1462" s="30">
        <v>88534</v>
      </c>
      <c r="Y1462" s="30" t="s">
        <v>3217</v>
      </c>
      <c r="Z1462" s="30">
        <v>525.27805917602336</v>
      </c>
    </row>
    <row r="1463" spans="1:26" x14ac:dyDescent="0.2">
      <c r="A1463" s="30">
        <v>136</v>
      </c>
      <c r="B1463" s="30" t="s">
        <v>2503</v>
      </c>
      <c r="C1463" s="30" t="s">
        <v>1</v>
      </c>
      <c r="D1463" s="30">
        <v>0.09</v>
      </c>
      <c r="E1463" s="30">
        <v>10.98</v>
      </c>
      <c r="F1463" s="30">
        <v>3.37</v>
      </c>
      <c r="G1463" s="30" t="s">
        <v>14</v>
      </c>
      <c r="H1463" s="30" t="s">
        <v>3</v>
      </c>
      <c r="I1463" s="30" t="s">
        <v>24</v>
      </c>
      <c r="J1463" s="30" t="s">
        <v>544</v>
      </c>
      <c r="K1463" s="30" t="s">
        <v>18</v>
      </c>
      <c r="L1463" s="30" t="s">
        <v>2105</v>
      </c>
      <c r="M1463" s="30">
        <v>0.56999999999999995</v>
      </c>
      <c r="N1463" s="30" t="s">
        <v>8</v>
      </c>
      <c r="O1463" s="30" t="s">
        <v>35</v>
      </c>
      <c r="P1463" s="30" t="s">
        <v>66</v>
      </c>
      <c r="Q1463" s="30" t="s">
        <v>2504</v>
      </c>
      <c r="R1463" s="30">
        <v>94952</v>
      </c>
      <c r="S1463" s="32">
        <v>42140</v>
      </c>
      <c r="T1463" s="32">
        <v>42141</v>
      </c>
      <c r="U1463" s="53">
        <v>2.706</v>
      </c>
      <c r="V1463" s="30">
        <v>8</v>
      </c>
      <c r="W1463" s="30">
        <v>84.52</v>
      </c>
      <c r="X1463" s="30">
        <v>88534</v>
      </c>
      <c r="Y1463" s="30" t="s">
        <v>3217</v>
      </c>
      <c r="Z1463" s="30">
        <v>462.56202985451228</v>
      </c>
    </row>
    <row r="1464" spans="1:26" x14ac:dyDescent="0.2">
      <c r="A1464" s="30">
        <v>688</v>
      </c>
      <c r="B1464" s="30" t="s">
        <v>1497</v>
      </c>
      <c r="C1464" s="30" t="s">
        <v>1</v>
      </c>
      <c r="D1464" s="30">
        <v>7.0000000000000007E-2</v>
      </c>
      <c r="E1464" s="30">
        <v>279.48</v>
      </c>
      <c r="F1464" s="30">
        <v>35</v>
      </c>
      <c r="G1464" s="30" t="s">
        <v>14</v>
      </c>
      <c r="H1464" s="30" t="s">
        <v>3</v>
      </c>
      <c r="I1464" s="30" t="s">
        <v>24</v>
      </c>
      <c r="J1464" s="30" t="s">
        <v>54</v>
      </c>
      <c r="K1464" s="30" t="s">
        <v>40</v>
      </c>
      <c r="L1464" s="30" t="s">
        <v>201</v>
      </c>
      <c r="M1464" s="30">
        <v>0.8</v>
      </c>
      <c r="N1464" s="30" t="s">
        <v>8</v>
      </c>
      <c r="O1464" s="30" t="s">
        <v>28</v>
      </c>
      <c r="P1464" s="30" t="s">
        <v>56</v>
      </c>
      <c r="Q1464" s="30" t="s">
        <v>1499</v>
      </c>
      <c r="R1464" s="30">
        <v>63116</v>
      </c>
      <c r="S1464" s="32">
        <v>42140</v>
      </c>
      <c r="T1464" s="32">
        <v>42140</v>
      </c>
      <c r="U1464" s="53">
        <v>-207.28</v>
      </c>
      <c r="V1464" s="30">
        <v>10</v>
      </c>
      <c r="W1464" s="30">
        <v>2716.09</v>
      </c>
      <c r="X1464" s="30">
        <v>88503</v>
      </c>
      <c r="Y1464" s="30" t="s">
        <v>3216</v>
      </c>
      <c r="Z1464" s="30">
        <v>2167.4101646380959</v>
      </c>
    </row>
    <row r="1465" spans="1:26" x14ac:dyDescent="0.2">
      <c r="A1465" s="30">
        <v>1042</v>
      </c>
      <c r="B1465" s="30" t="s">
        <v>2505</v>
      </c>
      <c r="C1465" s="30" t="s">
        <v>1</v>
      </c>
      <c r="D1465" s="30">
        <v>0</v>
      </c>
      <c r="E1465" s="30">
        <v>14.42</v>
      </c>
      <c r="F1465" s="30">
        <v>6.75</v>
      </c>
      <c r="G1465" s="30" t="s">
        <v>63</v>
      </c>
      <c r="H1465" s="30" t="s">
        <v>3</v>
      </c>
      <c r="I1465" s="30" t="s">
        <v>24</v>
      </c>
      <c r="J1465" s="30" t="s">
        <v>71</v>
      </c>
      <c r="K1465" s="30" t="s">
        <v>120</v>
      </c>
      <c r="L1465" s="30" t="s">
        <v>385</v>
      </c>
      <c r="M1465" s="30">
        <v>0.52</v>
      </c>
      <c r="N1465" s="30" t="s">
        <v>8</v>
      </c>
      <c r="O1465" s="30" t="s">
        <v>35</v>
      </c>
      <c r="P1465" s="30" t="s">
        <v>66</v>
      </c>
      <c r="Q1465" s="30" t="s">
        <v>2506</v>
      </c>
      <c r="R1465" s="30">
        <v>95991</v>
      </c>
      <c r="S1465" s="32">
        <v>42140</v>
      </c>
      <c r="T1465" s="32">
        <v>42141</v>
      </c>
      <c r="U1465" s="53">
        <v>9.33</v>
      </c>
      <c r="V1465" s="30">
        <v>6</v>
      </c>
      <c r="W1465" s="30">
        <v>98.96</v>
      </c>
      <c r="X1465" s="30">
        <v>87847</v>
      </c>
      <c r="Y1465" s="30" t="s">
        <v>3217</v>
      </c>
      <c r="Z1465" s="30">
        <v>509.24470936012386</v>
      </c>
    </row>
    <row r="1466" spans="1:26" x14ac:dyDescent="0.2">
      <c r="A1466" s="30">
        <v>1390</v>
      </c>
      <c r="B1466" s="30" t="s">
        <v>2507</v>
      </c>
      <c r="C1466" s="30" t="s">
        <v>1</v>
      </c>
      <c r="D1466" s="30">
        <v>0.1</v>
      </c>
      <c r="E1466" s="30">
        <v>8.17</v>
      </c>
      <c r="F1466" s="30">
        <v>1.69</v>
      </c>
      <c r="G1466" s="30" t="s">
        <v>14</v>
      </c>
      <c r="H1466" s="30" t="s">
        <v>70</v>
      </c>
      <c r="I1466" s="30" t="s">
        <v>24</v>
      </c>
      <c r="J1466" s="30" t="s">
        <v>64</v>
      </c>
      <c r="K1466" s="30" t="s">
        <v>26</v>
      </c>
      <c r="L1466" s="30" t="s">
        <v>2508</v>
      </c>
      <c r="M1466" s="30">
        <v>0.38</v>
      </c>
      <c r="N1466" s="30" t="s">
        <v>8</v>
      </c>
      <c r="O1466" s="30" t="s">
        <v>35</v>
      </c>
      <c r="P1466" s="30" t="s">
        <v>66</v>
      </c>
      <c r="Q1466" s="30" t="s">
        <v>2509</v>
      </c>
      <c r="R1466" s="30">
        <v>95207</v>
      </c>
      <c r="S1466" s="32">
        <v>42140</v>
      </c>
      <c r="T1466" s="32">
        <v>42140</v>
      </c>
      <c r="U1466" s="53">
        <v>100.2984</v>
      </c>
      <c r="V1466" s="30">
        <v>19</v>
      </c>
      <c r="W1466" s="30">
        <v>145.36000000000001</v>
      </c>
      <c r="X1466" s="30">
        <v>88731</v>
      </c>
      <c r="Y1466" s="30" t="s">
        <v>3217</v>
      </c>
      <c r="Z1466" s="30">
        <v>351.76410743866666</v>
      </c>
    </row>
    <row r="1467" spans="1:26" x14ac:dyDescent="0.2">
      <c r="A1467" s="30">
        <v>1390</v>
      </c>
      <c r="B1467" s="30" t="s">
        <v>2507</v>
      </c>
      <c r="C1467" s="30" t="s">
        <v>1</v>
      </c>
      <c r="D1467" s="30">
        <v>0.03</v>
      </c>
      <c r="E1467" s="30">
        <v>110.99</v>
      </c>
      <c r="F1467" s="30">
        <v>2.5</v>
      </c>
      <c r="G1467" s="30" t="s">
        <v>14</v>
      </c>
      <c r="H1467" s="30" t="s">
        <v>70</v>
      </c>
      <c r="I1467" s="30" t="s">
        <v>16</v>
      </c>
      <c r="J1467" s="30" t="s">
        <v>111</v>
      </c>
      <c r="K1467" s="30" t="s">
        <v>49</v>
      </c>
      <c r="L1467" s="30" t="s">
        <v>112</v>
      </c>
      <c r="M1467" s="30">
        <v>0.56999999999999995</v>
      </c>
      <c r="N1467" s="30" t="s">
        <v>8</v>
      </c>
      <c r="O1467" s="30" t="s">
        <v>35</v>
      </c>
      <c r="P1467" s="30" t="s">
        <v>66</v>
      </c>
      <c r="Q1467" s="30" t="s">
        <v>2509</v>
      </c>
      <c r="R1467" s="30">
        <v>95207</v>
      </c>
      <c r="S1467" s="32">
        <v>42140</v>
      </c>
      <c r="T1467" s="32">
        <v>42142</v>
      </c>
      <c r="U1467" s="53">
        <v>2495.3987999999999</v>
      </c>
      <c r="V1467" s="30">
        <v>38</v>
      </c>
      <c r="W1467" s="30">
        <v>3616.52</v>
      </c>
      <c r="X1467" s="30">
        <v>88731</v>
      </c>
      <c r="Y1467" s="30" t="s">
        <v>3217</v>
      </c>
      <c r="Z1467" s="30">
        <v>3353.1331670584786</v>
      </c>
    </row>
    <row r="1468" spans="1:26" x14ac:dyDescent="0.2">
      <c r="A1468" s="30">
        <v>1721</v>
      </c>
      <c r="B1468" s="30" t="s">
        <v>2510</v>
      </c>
      <c r="C1468" s="30" t="s">
        <v>13</v>
      </c>
      <c r="D1468" s="30">
        <v>0.04</v>
      </c>
      <c r="E1468" s="30">
        <v>12.44</v>
      </c>
      <c r="F1468" s="30">
        <v>6.27</v>
      </c>
      <c r="G1468" s="30" t="s">
        <v>14</v>
      </c>
      <c r="H1468" s="30" t="s">
        <v>70</v>
      </c>
      <c r="I1468" s="30" t="s">
        <v>24</v>
      </c>
      <c r="J1468" s="30" t="s">
        <v>54</v>
      </c>
      <c r="K1468" s="30" t="s">
        <v>120</v>
      </c>
      <c r="L1468" s="30" t="s">
        <v>2511</v>
      </c>
      <c r="M1468" s="30">
        <v>0.56999999999999995</v>
      </c>
      <c r="N1468" s="30" t="s">
        <v>8</v>
      </c>
      <c r="O1468" s="30" t="s">
        <v>9</v>
      </c>
      <c r="P1468" s="30" t="s">
        <v>20</v>
      </c>
      <c r="Q1468" s="30" t="s">
        <v>2512</v>
      </c>
      <c r="R1468" s="30">
        <v>72401</v>
      </c>
      <c r="S1468" s="32">
        <v>42140</v>
      </c>
      <c r="T1468" s="32">
        <v>42141</v>
      </c>
      <c r="U1468" s="53">
        <v>-258.56599999999997</v>
      </c>
      <c r="V1468" s="30">
        <v>37</v>
      </c>
      <c r="W1468" s="30">
        <v>464.94</v>
      </c>
      <c r="X1468" s="30">
        <v>90787</v>
      </c>
      <c r="Y1468" s="30" t="s">
        <v>3215</v>
      </c>
      <c r="Z1468" s="30">
        <v>29.320175911628127</v>
      </c>
    </row>
    <row r="1469" spans="1:26" x14ac:dyDescent="0.2">
      <c r="A1469" s="30">
        <v>1723</v>
      </c>
      <c r="B1469" s="30" t="s">
        <v>864</v>
      </c>
      <c r="C1469" s="30" t="s">
        <v>13</v>
      </c>
      <c r="D1469" s="30">
        <v>0.04</v>
      </c>
      <c r="E1469" s="30">
        <v>12.44</v>
      </c>
      <c r="F1469" s="30">
        <v>6.27</v>
      </c>
      <c r="G1469" s="30" t="s">
        <v>14</v>
      </c>
      <c r="H1469" s="30" t="s">
        <v>70</v>
      </c>
      <c r="I1469" s="30" t="s">
        <v>24</v>
      </c>
      <c r="J1469" s="30" t="s">
        <v>54</v>
      </c>
      <c r="K1469" s="30" t="s">
        <v>120</v>
      </c>
      <c r="L1469" s="30" t="s">
        <v>2511</v>
      </c>
      <c r="M1469" s="30">
        <v>0.56999999999999995</v>
      </c>
      <c r="N1469" s="30" t="s">
        <v>8</v>
      </c>
      <c r="O1469" s="30" t="s">
        <v>35</v>
      </c>
      <c r="P1469" s="30" t="s">
        <v>66</v>
      </c>
      <c r="Q1469" s="30" t="s">
        <v>866</v>
      </c>
      <c r="R1469" s="30">
        <v>92037</v>
      </c>
      <c r="S1469" s="32">
        <v>42140</v>
      </c>
      <c r="T1469" s="32">
        <v>42141</v>
      </c>
      <c r="U1469" s="53">
        <v>-59.06</v>
      </c>
      <c r="V1469" s="30">
        <v>146</v>
      </c>
      <c r="W1469" s="30">
        <v>1834.61</v>
      </c>
      <c r="X1469" s="30">
        <v>32710</v>
      </c>
      <c r="Y1469" s="30" t="s">
        <v>3217</v>
      </c>
      <c r="Z1469" s="30">
        <v>233.61945168124399</v>
      </c>
    </row>
    <row r="1470" spans="1:26" x14ac:dyDescent="0.2">
      <c r="A1470" s="30">
        <v>2610</v>
      </c>
      <c r="B1470" s="30" t="s">
        <v>2513</v>
      </c>
      <c r="C1470" s="30" t="s">
        <v>13</v>
      </c>
      <c r="D1470" s="30">
        <v>0.09</v>
      </c>
      <c r="E1470" s="30">
        <v>5.4</v>
      </c>
      <c r="F1470" s="30">
        <v>7.78</v>
      </c>
      <c r="G1470" s="30" t="s">
        <v>14</v>
      </c>
      <c r="H1470" s="30" t="s">
        <v>70</v>
      </c>
      <c r="I1470" s="30" t="s">
        <v>24</v>
      </c>
      <c r="J1470" s="30" t="s">
        <v>48</v>
      </c>
      <c r="K1470" s="30" t="s">
        <v>49</v>
      </c>
      <c r="L1470" s="30" t="s">
        <v>1460</v>
      </c>
      <c r="M1470" s="30">
        <v>0.37</v>
      </c>
      <c r="N1470" s="30" t="s">
        <v>8</v>
      </c>
      <c r="O1470" s="30" t="s">
        <v>35</v>
      </c>
      <c r="P1470" s="30" t="s">
        <v>66</v>
      </c>
      <c r="Q1470" s="30" t="s">
        <v>2271</v>
      </c>
      <c r="R1470" s="30">
        <v>95616</v>
      </c>
      <c r="S1470" s="32">
        <v>42140</v>
      </c>
      <c r="T1470" s="32">
        <v>42141</v>
      </c>
      <c r="U1470" s="53">
        <v>-136.25200000000001</v>
      </c>
      <c r="V1470" s="30">
        <v>9</v>
      </c>
      <c r="W1470" s="30">
        <v>49.24</v>
      </c>
      <c r="X1470" s="30">
        <v>86118</v>
      </c>
      <c r="Y1470" s="30" t="s">
        <v>3217</v>
      </c>
      <c r="Z1470" s="30">
        <v>-25.028005248818431</v>
      </c>
    </row>
    <row r="1471" spans="1:26" x14ac:dyDescent="0.2">
      <c r="A1471" s="30">
        <v>3354</v>
      </c>
      <c r="B1471" s="30" t="s">
        <v>1869</v>
      </c>
      <c r="C1471" s="30" t="s">
        <v>13</v>
      </c>
      <c r="D1471" s="30">
        <v>0.03</v>
      </c>
      <c r="E1471" s="30">
        <v>28.53</v>
      </c>
      <c r="F1471" s="30">
        <v>1.49</v>
      </c>
      <c r="G1471" s="30" t="s">
        <v>14</v>
      </c>
      <c r="H1471" s="30" t="s">
        <v>70</v>
      </c>
      <c r="I1471" s="30" t="s">
        <v>24</v>
      </c>
      <c r="J1471" s="30" t="s">
        <v>48</v>
      </c>
      <c r="K1471" s="30" t="s">
        <v>49</v>
      </c>
      <c r="L1471" s="30" t="s">
        <v>1808</v>
      </c>
      <c r="M1471" s="30">
        <v>0.38</v>
      </c>
      <c r="N1471" s="30" t="s">
        <v>8</v>
      </c>
      <c r="O1471" s="30" t="s">
        <v>35</v>
      </c>
      <c r="P1471" s="30" t="s">
        <v>66</v>
      </c>
      <c r="Q1471" s="30" t="s">
        <v>1871</v>
      </c>
      <c r="R1471" s="30">
        <v>92231</v>
      </c>
      <c r="S1471" s="32">
        <v>42140</v>
      </c>
      <c r="T1471" s="32">
        <v>42141</v>
      </c>
      <c r="U1471" s="53">
        <v>137.67570000000001</v>
      </c>
      <c r="V1471" s="30">
        <v>7</v>
      </c>
      <c r="W1471" s="30">
        <v>199.53</v>
      </c>
      <c r="X1471" s="30">
        <v>88589</v>
      </c>
      <c r="Y1471" s="30" t="s">
        <v>3217</v>
      </c>
      <c r="Z1471" s="30">
        <v>202.0620497753699</v>
      </c>
    </row>
    <row r="1472" spans="1:26" x14ac:dyDescent="0.2">
      <c r="A1472" s="30">
        <v>3354</v>
      </c>
      <c r="B1472" s="30" t="s">
        <v>1869</v>
      </c>
      <c r="C1472" s="30" t="s">
        <v>13</v>
      </c>
      <c r="D1472" s="30">
        <v>7.0000000000000007E-2</v>
      </c>
      <c r="E1472" s="30">
        <v>5.98</v>
      </c>
      <c r="F1472" s="30">
        <v>7.15</v>
      </c>
      <c r="G1472" s="30" t="s">
        <v>14</v>
      </c>
      <c r="H1472" s="30" t="s">
        <v>70</v>
      </c>
      <c r="I1472" s="30" t="s">
        <v>24</v>
      </c>
      <c r="J1472" s="30" t="s">
        <v>64</v>
      </c>
      <c r="K1472" s="30" t="s">
        <v>49</v>
      </c>
      <c r="L1472" s="30" t="s">
        <v>2514</v>
      </c>
      <c r="M1472" s="30">
        <v>0.36</v>
      </c>
      <c r="N1472" s="30" t="s">
        <v>8</v>
      </c>
      <c r="O1472" s="30" t="s">
        <v>35</v>
      </c>
      <c r="P1472" s="30" t="s">
        <v>66</v>
      </c>
      <c r="Q1472" s="30" t="s">
        <v>1871</v>
      </c>
      <c r="R1472" s="30">
        <v>92231</v>
      </c>
      <c r="S1472" s="32">
        <v>42140</v>
      </c>
      <c r="T1472" s="32">
        <v>42142</v>
      </c>
      <c r="U1472" s="53">
        <v>-62</v>
      </c>
      <c r="V1472" s="30">
        <v>6</v>
      </c>
      <c r="W1472" s="30">
        <v>37.049999999999997</v>
      </c>
      <c r="X1472" s="30">
        <v>88589</v>
      </c>
      <c r="Y1472" s="30" t="s">
        <v>3217</v>
      </c>
      <c r="Z1472" s="30">
        <v>40.317346648531128</v>
      </c>
    </row>
    <row r="1473" spans="1:26" x14ac:dyDescent="0.2">
      <c r="A1473" s="30">
        <v>2070</v>
      </c>
      <c r="B1473" s="30" t="s">
        <v>2515</v>
      </c>
      <c r="C1473" s="30" t="s">
        <v>23</v>
      </c>
      <c r="D1473" s="30">
        <v>7.0000000000000007E-2</v>
      </c>
      <c r="E1473" s="30">
        <v>35.99</v>
      </c>
      <c r="F1473" s="30">
        <v>5.99</v>
      </c>
      <c r="G1473" s="30" t="s">
        <v>14</v>
      </c>
      <c r="H1473" s="30" t="s">
        <v>70</v>
      </c>
      <c r="I1473" s="30" t="s">
        <v>16</v>
      </c>
      <c r="J1473" s="30" t="s">
        <v>111</v>
      </c>
      <c r="K1473" s="30" t="s">
        <v>26</v>
      </c>
      <c r="L1473" s="30" t="s">
        <v>1348</v>
      </c>
      <c r="M1473" s="30">
        <v>0.38</v>
      </c>
      <c r="N1473" s="30" t="s">
        <v>8</v>
      </c>
      <c r="O1473" s="30" t="s">
        <v>28</v>
      </c>
      <c r="P1473" s="30" t="s">
        <v>265</v>
      </c>
      <c r="Q1473" s="30" t="s">
        <v>2516</v>
      </c>
      <c r="R1473" s="30">
        <v>48021</v>
      </c>
      <c r="S1473" s="32">
        <v>42140</v>
      </c>
      <c r="T1473" s="32">
        <v>42144</v>
      </c>
      <c r="U1473" s="53">
        <v>17.8398</v>
      </c>
      <c r="V1473" s="30">
        <v>5</v>
      </c>
      <c r="W1473" s="30">
        <v>153.61000000000001</v>
      </c>
      <c r="X1473" s="30">
        <v>88558</v>
      </c>
      <c r="Y1473" s="30" t="s">
        <v>3216</v>
      </c>
      <c r="Z1473" s="30">
        <v>282.92077789609914</v>
      </c>
    </row>
    <row r="1474" spans="1:26" x14ac:dyDescent="0.2">
      <c r="A1474" s="30">
        <v>2071</v>
      </c>
      <c r="B1474" s="30" t="s">
        <v>893</v>
      </c>
      <c r="C1474" s="30" t="s">
        <v>23</v>
      </c>
      <c r="D1474" s="30">
        <v>0.08</v>
      </c>
      <c r="E1474" s="30">
        <v>65.989999999999995</v>
      </c>
      <c r="F1474" s="30">
        <v>5.92</v>
      </c>
      <c r="G1474" s="30" t="s">
        <v>63</v>
      </c>
      <c r="H1474" s="30" t="s">
        <v>70</v>
      </c>
      <c r="I1474" s="30" t="s">
        <v>16</v>
      </c>
      <c r="J1474" s="30" t="s">
        <v>111</v>
      </c>
      <c r="K1474" s="30" t="s">
        <v>49</v>
      </c>
      <c r="L1474" s="30" t="s">
        <v>1032</v>
      </c>
      <c r="M1474" s="30">
        <v>0.57999999999999996</v>
      </c>
      <c r="N1474" s="30" t="s">
        <v>8</v>
      </c>
      <c r="O1474" s="30" t="s">
        <v>28</v>
      </c>
      <c r="P1474" s="30" t="s">
        <v>265</v>
      </c>
      <c r="Q1474" s="30" t="s">
        <v>895</v>
      </c>
      <c r="R1474" s="30">
        <v>48336</v>
      </c>
      <c r="S1474" s="32">
        <v>42140</v>
      </c>
      <c r="T1474" s="32">
        <v>42147</v>
      </c>
      <c r="U1474" s="53">
        <v>183.84299999999999</v>
      </c>
      <c r="V1474" s="30">
        <v>20</v>
      </c>
      <c r="W1474" s="30">
        <v>1063.81</v>
      </c>
      <c r="X1474" s="30">
        <v>88558</v>
      </c>
      <c r="Y1474" s="30" t="s">
        <v>3216</v>
      </c>
      <c r="Z1474" s="30">
        <v>622.38533646961707</v>
      </c>
    </row>
    <row r="1475" spans="1:26" x14ac:dyDescent="0.2">
      <c r="A1475" s="30">
        <v>1984</v>
      </c>
      <c r="B1475" s="30" t="s">
        <v>2517</v>
      </c>
      <c r="C1475" s="30" t="s">
        <v>46</v>
      </c>
      <c r="D1475" s="30">
        <v>0.1</v>
      </c>
      <c r="E1475" s="30">
        <v>7.37</v>
      </c>
      <c r="F1475" s="30">
        <v>5.53</v>
      </c>
      <c r="G1475" s="30" t="s">
        <v>14</v>
      </c>
      <c r="H1475" s="30" t="s">
        <v>15</v>
      </c>
      <c r="I1475" s="30" t="s">
        <v>16</v>
      </c>
      <c r="J1475" s="30" t="s">
        <v>17</v>
      </c>
      <c r="K1475" s="30" t="s">
        <v>18</v>
      </c>
      <c r="L1475" s="30" t="s">
        <v>525</v>
      </c>
      <c r="M1475" s="30">
        <v>0.69</v>
      </c>
      <c r="N1475" s="30" t="s">
        <v>8</v>
      </c>
      <c r="O1475" s="30" t="s">
        <v>9</v>
      </c>
      <c r="P1475" s="30" t="s">
        <v>247</v>
      </c>
      <c r="Q1475" s="30" t="s">
        <v>248</v>
      </c>
      <c r="R1475" s="30">
        <v>29915</v>
      </c>
      <c r="S1475" s="32">
        <v>42140</v>
      </c>
      <c r="T1475" s="32">
        <v>42140</v>
      </c>
      <c r="U1475" s="53">
        <v>290.202</v>
      </c>
      <c r="V1475" s="30">
        <v>38</v>
      </c>
      <c r="W1475" s="30">
        <v>269.33</v>
      </c>
      <c r="X1475" s="30">
        <v>91258</v>
      </c>
      <c r="Y1475" s="30" t="s">
        <v>3215</v>
      </c>
      <c r="Z1475" s="30">
        <v>789.6080697119047</v>
      </c>
    </row>
    <row r="1476" spans="1:26" x14ac:dyDescent="0.2">
      <c r="A1476" s="30">
        <v>91</v>
      </c>
      <c r="B1476" s="30" t="s">
        <v>1222</v>
      </c>
      <c r="C1476" s="30" t="s">
        <v>13</v>
      </c>
      <c r="D1476" s="30">
        <v>7.0000000000000007E-2</v>
      </c>
      <c r="E1476" s="30">
        <v>19.84</v>
      </c>
      <c r="F1476" s="30">
        <v>4.0999999999999996</v>
      </c>
      <c r="G1476" s="30" t="s">
        <v>14</v>
      </c>
      <c r="H1476" s="30" t="s">
        <v>47</v>
      </c>
      <c r="I1476" s="30" t="s">
        <v>24</v>
      </c>
      <c r="J1476" s="30" t="s">
        <v>25</v>
      </c>
      <c r="K1476" s="30" t="s">
        <v>26</v>
      </c>
      <c r="L1476" s="30" t="s">
        <v>2518</v>
      </c>
      <c r="M1476" s="30">
        <v>0.44</v>
      </c>
      <c r="N1476" s="30" t="s">
        <v>8</v>
      </c>
      <c r="O1476" s="30" t="s">
        <v>35</v>
      </c>
      <c r="P1476" s="30" t="s">
        <v>66</v>
      </c>
      <c r="Q1476" s="30" t="s">
        <v>1223</v>
      </c>
      <c r="R1476" s="30">
        <v>94591</v>
      </c>
      <c r="S1476" s="32">
        <v>42141</v>
      </c>
      <c r="T1476" s="32">
        <v>42142</v>
      </c>
      <c r="U1476" s="53">
        <v>117.852</v>
      </c>
      <c r="V1476" s="30">
        <v>9</v>
      </c>
      <c r="W1476" s="30">
        <v>170.8</v>
      </c>
      <c r="X1476" s="30">
        <v>87175</v>
      </c>
      <c r="Y1476" s="30" t="s">
        <v>3217</v>
      </c>
      <c r="Z1476" s="30">
        <v>280.55005835625917</v>
      </c>
    </row>
    <row r="1477" spans="1:26" x14ac:dyDescent="0.2">
      <c r="A1477" s="30">
        <v>92</v>
      </c>
      <c r="B1477" s="30" t="s">
        <v>2519</v>
      </c>
      <c r="C1477" s="30" t="s">
        <v>13</v>
      </c>
      <c r="D1477" s="30">
        <v>7.0000000000000007E-2</v>
      </c>
      <c r="E1477" s="30">
        <v>8.34</v>
      </c>
      <c r="F1477" s="30">
        <v>1.43</v>
      </c>
      <c r="G1477" s="30" t="s">
        <v>14</v>
      </c>
      <c r="H1477" s="30" t="s">
        <v>47</v>
      </c>
      <c r="I1477" s="30" t="s">
        <v>24</v>
      </c>
      <c r="J1477" s="30" t="s">
        <v>64</v>
      </c>
      <c r="K1477" s="30" t="s">
        <v>26</v>
      </c>
      <c r="L1477" s="30" t="s">
        <v>2520</v>
      </c>
      <c r="M1477" s="30">
        <v>0.35</v>
      </c>
      <c r="N1477" s="30" t="s">
        <v>8</v>
      </c>
      <c r="O1477" s="30" t="s">
        <v>9</v>
      </c>
      <c r="P1477" s="30" t="s">
        <v>144</v>
      </c>
      <c r="Q1477" s="30" t="s">
        <v>2521</v>
      </c>
      <c r="R1477" s="30">
        <v>70056</v>
      </c>
      <c r="S1477" s="32">
        <v>42141</v>
      </c>
      <c r="T1477" s="32">
        <v>42143</v>
      </c>
      <c r="U1477" s="53">
        <v>-190.68</v>
      </c>
      <c r="V1477" s="30">
        <v>16</v>
      </c>
      <c r="W1477" s="30">
        <v>132.08000000000001</v>
      </c>
      <c r="X1477" s="30">
        <v>87175</v>
      </c>
      <c r="Y1477" s="30" t="s">
        <v>3215</v>
      </c>
      <c r="Z1477" s="30">
        <v>-220.0297643512375</v>
      </c>
    </row>
    <row r="1478" spans="1:26" x14ac:dyDescent="0.2">
      <c r="A1478" s="30">
        <v>92</v>
      </c>
      <c r="B1478" s="30" t="s">
        <v>2519</v>
      </c>
      <c r="C1478" s="30" t="s">
        <v>13</v>
      </c>
      <c r="D1478" s="30">
        <v>0.09</v>
      </c>
      <c r="E1478" s="30">
        <v>4.9800000000000004</v>
      </c>
      <c r="F1478" s="30">
        <v>6.07</v>
      </c>
      <c r="G1478" s="30" t="s">
        <v>14</v>
      </c>
      <c r="H1478" s="30" t="s">
        <v>47</v>
      </c>
      <c r="I1478" s="30" t="s">
        <v>24</v>
      </c>
      <c r="J1478" s="30" t="s">
        <v>64</v>
      </c>
      <c r="K1478" s="30" t="s">
        <v>49</v>
      </c>
      <c r="L1478" s="30" t="s">
        <v>763</v>
      </c>
      <c r="M1478" s="30">
        <v>0.36</v>
      </c>
      <c r="N1478" s="30" t="s">
        <v>8</v>
      </c>
      <c r="O1478" s="30" t="s">
        <v>9</v>
      </c>
      <c r="P1478" s="30" t="s">
        <v>144</v>
      </c>
      <c r="Q1478" s="30" t="s">
        <v>2521</v>
      </c>
      <c r="R1478" s="30">
        <v>70056</v>
      </c>
      <c r="S1478" s="32">
        <v>42141</v>
      </c>
      <c r="T1478" s="32">
        <v>42142</v>
      </c>
      <c r="U1478" s="53">
        <v>325.39800000000002</v>
      </c>
      <c r="V1478" s="30">
        <v>9</v>
      </c>
      <c r="W1478" s="30">
        <v>45.34</v>
      </c>
      <c r="X1478" s="30">
        <v>87175</v>
      </c>
      <c r="Y1478" s="30" t="s">
        <v>3215</v>
      </c>
      <c r="Z1478" s="30">
        <v>421.2615340532667</v>
      </c>
    </row>
    <row r="1479" spans="1:26" x14ac:dyDescent="0.2">
      <c r="A1479" s="30">
        <v>772</v>
      </c>
      <c r="B1479" s="30" t="s">
        <v>452</v>
      </c>
      <c r="C1479" s="30" t="s">
        <v>23</v>
      </c>
      <c r="D1479" s="30">
        <v>0.02</v>
      </c>
      <c r="E1479" s="30">
        <v>4.0599999999999996</v>
      </c>
      <c r="F1479" s="30">
        <v>6.89</v>
      </c>
      <c r="G1479" s="30" t="s">
        <v>63</v>
      </c>
      <c r="H1479" s="30" t="s">
        <v>3</v>
      </c>
      <c r="I1479" s="30" t="s">
        <v>24</v>
      </c>
      <c r="J1479" s="30" t="s">
        <v>71</v>
      </c>
      <c r="K1479" s="30" t="s">
        <v>49</v>
      </c>
      <c r="L1479" s="30" t="s">
        <v>1247</v>
      </c>
      <c r="M1479" s="30">
        <v>0.6</v>
      </c>
      <c r="N1479" s="30" t="s">
        <v>8</v>
      </c>
      <c r="O1479" s="30" t="s">
        <v>87</v>
      </c>
      <c r="P1479" s="30" t="s">
        <v>296</v>
      </c>
      <c r="Q1479" s="30" t="s">
        <v>454</v>
      </c>
      <c r="R1479" s="30">
        <v>18103</v>
      </c>
      <c r="S1479" s="32">
        <v>42141</v>
      </c>
      <c r="T1479" s="32">
        <v>42145</v>
      </c>
      <c r="U1479" s="53">
        <v>12.706</v>
      </c>
      <c r="V1479" s="30">
        <v>12</v>
      </c>
      <c r="W1479" s="30">
        <v>64.41</v>
      </c>
      <c r="X1479" s="30">
        <v>88668</v>
      </c>
      <c r="Y1479" s="30" t="s">
        <v>3218</v>
      </c>
      <c r="Z1479" s="30">
        <v>327.14666193569525</v>
      </c>
    </row>
    <row r="1480" spans="1:26" x14ac:dyDescent="0.2">
      <c r="A1480" s="30">
        <v>772</v>
      </c>
      <c r="B1480" s="30" t="s">
        <v>452</v>
      </c>
      <c r="C1480" s="30" t="s">
        <v>23</v>
      </c>
      <c r="D1480" s="30">
        <v>7.0000000000000007E-2</v>
      </c>
      <c r="E1480" s="30">
        <v>9.49</v>
      </c>
      <c r="F1480" s="30">
        <v>5.76</v>
      </c>
      <c r="G1480" s="30" t="s">
        <v>14</v>
      </c>
      <c r="H1480" s="30" t="s">
        <v>3</v>
      </c>
      <c r="I1480" s="30" t="s">
        <v>16</v>
      </c>
      <c r="J1480" s="30" t="s">
        <v>32</v>
      </c>
      <c r="K1480" s="30" t="s">
        <v>120</v>
      </c>
      <c r="L1480" s="30" t="s">
        <v>2522</v>
      </c>
      <c r="M1480" s="30">
        <v>0.39</v>
      </c>
      <c r="N1480" s="30" t="s">
        <v>8</v>
      </c>
      <c r="O1480" s="30" t="s">
        <v>87</v>
      </c>
      <c r="P1480" s="30" t="s">
        <v>296</v>
      </c>
      <c r="Q1480" s="30" t="s">
        <v>454</v>
      </c>
      <c r="R1480" s="30">
        <v>18103</v>
      </c>
      <c r="S1480" s="32">
        <v>42141</v>
      </c>
      <c r="T1480" s="32">
        <v>42145</v>
      </c>
      <c r="U1480" s="53">
        <v>7.71516</v>
      </c>
      <c r="V1480" s="30">
        <v>37</v>
      </c>
      <c r="W1480" s="30">
        <v>344.57</v>
      </c>
      <c r="X1480" s="30">
        <v>88668</v>
      </c>
      <c r="Y1480" s="30" t="s">
        <v>3218</v>
      </c>
      <c r="Z1480" s="30">
        <v>182.44192589213947</v>
      </c>
    </row>
    <row r="1481" spans="1:26" x14ac:dyDescent="0.2">
      <c r="A1481" s="30">
        <v>1906</v>
      </c>
      <c r="B1481" s="30" t="s">
        <v>2523</v>
      </c>
      <c r="C1481" s="30" t="s">
        <v>23</v>
      </c>
      <c r="D1481" s="30">
        <v>7.0000000000000007E-2</v>
      </c>
      <c r="E1481" s="30">
        <v>172.99</v>
      </c>
      <c r="F1481" s="30">
        <v>19.989999999999998</v>
      </c>
      <c r="G1481" s="30" t="s">
        <v>14</v>
      </c>
      <c r="H1481" s="30" t="s">
        <v>70</v>
      </c>
      <c r="I1481" s="30" t="s">
        <v>24</v>
      </c>
      <c r="J1481" s="30" t="s">
        <v>48</v>
      </c>
      <c r="K1481" s="30" t="s">
        <v>49</v>
      </c>
      <c r="L1481" s="30" t="s">
        <v>2524</v>
      </c>
      <c r="M1481" s="30">
        <v>0.39</v>
      </c>
      <c r="N1481" s="30" t="s">
        <v>8</v>
      </c>
      <c r="O1481" s="30" t="s">
        <v>87</v>
      </c>
      <c r="P1481" s="30" t="s">
        <v>293</v>
      </c>
      <c r="Q1481" s="30" t="s">
        <v>1995</v>
      </c>
      <c r="R1481" s="30">
        <v>45801</v>
      </c>
      <c r="S1481" s="32">
        <v>42141</v>
      </c>
      <c r="T1481" s="32">
        <v>42141</v>
      </c>
      <c r="U1481" s="53">
        <v>2502.6851999999999</v>
      </c>
      <c r="V1481" s="30">
        <v>22</v>
      </c>
      <c r="W1481" s="30">
        <v>3627.08</v>
      </c>
      <c r="X1481" s="30">
        <v>86500</v>
      </c>
      <c r="Y1481" s="30" t="s">
        <v>3218</v>
      </c>
      <c r="Z1481" s="30">
        <v>3651.9741104605541</v>
      </c>
    </row>
    <row r="1482" spans="1:26" x14ac:dyDescent="0.2">
      <c r="A1482" s="30">
        <v>1907</v>
      </c>
      <c r="B1482" s="30" t="s">
        <v>2525</v>
      </c>
      <c r="C1482" s="30" t="s">
        <v>23</v>
      </c>
      <c r="D1482" s="30">
        <v>0.09</v>
      </c>
      <c r="E1482" s="30">
        <v>7.64</v>
      </c>
      <c r="F1482" s="30">
        <v>1.39</v>
      </c>
      <c r="G1482" s="30" t="s">
        <v>14</v>
      </c>
      <c r="H1482" s="30" t="s">
        <v>70</v>
      </c>
      <c r="I1482" s="30" t="s">
        <v>24</v>
      </c>
      <c r="J1482" s="30" t="s">
        <v>321</v>
      </c>
      <c r="K1482" s="30" t="s">
        <v>49</v>
      </c>
      <c r="L1482" s="30" t="s">
        <v>1534</v>
      </c>
      <c r="M1482" s="30">
        <v>0.36</v>
      </c>
      <c r="N1482" s="30" t="s">
        <v>8</v>
      </c>
      <c r="O1482" s="30" t="s">
        <v>87</v>
      </c>
      <c r="P1482" s="30" t="s">
        <v>293</v>
      </c>
      <c r="Q1482" s="30" t="s">
        <v>2526</v>
      </c>
      <c r="R1482" s="30">
        <v>44052</v>
      </c>
      <c r="S1482" s="32">
        <v>42141</v>
      </c>
      <c r="T1482" s="32">
        <v>42150</v>
      </c>
      <c r="U1482" s="53">
        <v>0.68799999999999994</v>
      </c>
      <c r="V1482" s="30">
        <v>1</v>
      </c>
      <c r="W1482" s="30">
        <v>8.34</v>
      </c>
      <c r="X1482" s="30">
        <v>86500</v>
      </c>
      <c r="Y1482" s="30" t="s">
        <v>3218</v>
      </c>
      <c r="Z1482" s="30">
        <v>19.549922473231085</v>
      </c>
    </row>
    <row r="1483" spans="1:26" x14ac:dyDescent="0.2">
      <c r="A1483" s="30">
        <v>2858</v>
      </c>
      <c r="B1483" s="30" t="s">
        <v>2527</v>
      </c>
      <c r="C1483" s="30" t="s">
        <v>92</v>
      </c>
      <c r="D1483" s="30">
        <v>0.06</v>
      </c>
      <c r="E1483" s="30">
        <v>2.94</v>
      </c>
      <c r="F1483" s="30">
        <v>0.96</v>
      </c>
      <c r="G1483" s="30" t="s">
        <v>14</v>
      </c>
      <c r="H1483" s="30" t="s">
        <v>70</v>
      </c>
      <c r="I1483" s="30" t="s">
        <v>24</v>
      </c>
      <c r="J1483" s="30" t="s">
        <v>25</v>
      </c>
      <c r="K1483" s="30" t="s">
        <v>26</v>
      </c>
      <c r="L1483" s="30" t="s">
        <v>805</v>
      </c>
      <c r="M1483" s="30">
        <v>0.57999999999999996</v>
      </c>
      <c r="N1483" s="30" t="s">
        <v>8</v>
      </c>
      <c r="O1483" s="30" t="s">
        <v>9</v>
      </c>
      <c r="P1483" s="30" t="s">
        <v>99</v>
      </c>
      <c r="Q1483" s="30" t="s">
        <v>1339</v>
      </c>
      <c r="R1483" s="30">
        <v>32259</v>
      </c>
      <c r="S1483" s="32">
        <v>42141</v>
      </c>
      <c r="T1483" s="32">
        <v>42142</v>
      </c>
      <c r="U1483" s="53">
        <v>-8.8759999999999994</v>
      </c>
      <c r="V1483" s="30">
        <v>3</v>
      </c>
      <c r="W1483" s="30">
        <v>8.7899999999999991</v>
      </c>
      <c r="X1483" s="30">
        <v>88279</v>
      </c>
      <c r="Y1483" s="30" t="s">
        <v>3215</v>
      </c>
      <c r="Z1483" s="30">
        <v>118.8257082740862</v>
      </c>
    </row>
    <row r="1484" spans="1:26" x14ac:dyDescent="0.2">
      <c r="A1484" s="30">
        <v>3132</v>
      </c>
      <c r="B1484" s="30" t="s">
        <v>2528</v>
      </c>
      <c r="C1484" s="30" t="s">
        <v>92</v>
      </c>
      <c r="D1484" s="30">
        <v>0.04</v>
      </c>
      <c r="E1484" s="30">
        <v>62.05</v>
      </c>
      <c r="F1484" s="30">
        <v>3.99</v>
      </c>
      <c r="G1484" s="30" t="s">
        <v>14</v>
      </c>
      <c r="H1484" s="30" t="s">
        <v>70</v>
      </c>
      <c r="I1484" s="30" t="s">
        <v>24</v>
      </c>
      <c r="J1484" s="30" t="s">
        <v>71</v>
      </c>
      <c r="K1484" s="30" t="s">
        <v>49</v>
      </c>
      <c r="L1484" s="30" t="s">
        <v>2529</v>
      </c>
      <c r="M1484" s="30">
        <v>0.55000000000000004</v>
      </c>
      <c r="N1484" s="30" t="s">
        <v>8</v>
      </c>
      <c r="O1484" s="30" t="s">
        <v>28</v>
      </c>
      <c r="P1484" s="30" t="s">
        <v>79</v>
      </c>
      <c r="Q1484" s="30" t="s">
        <v>2530</v>
      </c>
      <c r="R1484" s="30">
        <v>60060</v>
      </c>
      <c r="S1484" s="32">
        <v>42141</v>
      </c>
      <c r="T1484" s="32">
        <v>42142</v>
      </c>
      <c r="U1484" s="53">
        <v>1644.0768</v>
      </c>
      <c r="V1484" s="30">
        <v>40</v>
      </c>
      <c r="W1484" s="30">
        <v>2382.7199999999998</v>
      </c>
      <c r="X1484" s="30">
        <v>86794</v>
      </c>
      <c r="Y1484" s="30" t="s">
        <v>3216</v>
      </c>
      <c r="Z1484" s="30">
        <v>2068.7223808327017</v>
      </c>
    </row>
    <row r="1485" spans="1:26" x14ac:dyDescent="0.2">
      <c r="A1485" s="30">
        <v>3113</v>
      </c>
      <c r="B1485" s="30" t="s">
        <v>2531</v>
      </c>
      <c r="C1485" s="30" t="s">
        <v>46</v>
      </c>
      <c r="D1485" s="30">
        <v>7.0000000000000007E-2</v>
      </c>
      <c r="E1485" s="30">
        <v>34.54</v>
      </c>
      <c r="F1485" s="30">
        <v>14.72</v>
      </c>
      <c r="G1485" s="30" t="s">
        <v>14</v>
      </c>
      <c r="H1485" s="30" t="s">
        <v>70</v>
      </c>
      <c r="I1485" s="30" t="s">
        <v>24</v>
      </c>
      <c r="J1485" s="30" t="s">
        <v>48</v>
      </c>
      <c r="K1485" s="30" t="s">
        <v>49</v>
      </c>
      <c r="L1485" s="30" t="s">
        <v>2532</v>
      </c>
      <c r="M1485" s="30">
        <v>0.37</v>
      </c>
      <c r="N1485" s="30" t="s">
        <v>8</v>
      </c>
      <c r="O1485" s="30" t="s">
        <v>9</v>
      </c>
      <c r="P1485" s="30" t="s">
        <v>144</v>
      </c>
      <c r="Q1485" s="30" t="s">
        <v>2533</v>
      </c>
      <c r="R1485" s="30">
        <v>70560</v>
      </c>
      <c r="S1485" s="32">
        <v>42141</v>
      </c>
      <c r="T1485" s="32">
        <v>42142</v>
      </c>
      <c r="U1485" s="53">
        <v>-20.182259999999999</v>
      </c>
      <c r="V1485" s="30">
        <v>17</v>
      </c>
      <c r="W1485" s="30">
        <v>574.97</v>
      </c>
      <c r="X1485" s="30">
        <v>86860</v>
      </c>
      <c r="Y1485" s="30" t="s">
        <v>3215</v>
      </c>
      <c r="Z1485" s="30">
        <v>593.68263725585939</v>
      </c>
    </row>
    <row r="1486" spans="1:26" x14ac:dyDescent="0.2">
      <c r="A1486" s="30">
        <v>3113</v>
      </c>
      <c r="B1486" s="30" t="s">
        <v>2531</v>
      </c>
      <c r="C1486" s="30" t="s">
        <v>46</v>
      </c>
      <c r="D1486" s="30">
        <v>0.02</v>
      </c>
      <c r="E1486" s="30">
        <v>12.28</v>
      </c>
      <c r="F1486" s="30">
        <v>6.47</v>
      </c>
      <c r="G1486" s="30" t="s">
        <v>14</v>
      </c>
      <c r="H1486" s="30" t="s">
        <v>70</v>
      </c>
      <c r="I1486" s="30" t="s">
        <v>24</v>
      </c>
      <c r="J1486" s="30" t="s">
        <v>64</v>
      </c>
      <c r="K1486" s="30" t="s">
        <v>49</v>
      </c>
      <c r="L1486" s="30" t="s">
        <v>2534</v>
      </c>
      <c r="M1486" s="30">
        <v>0.38</v>
      </c>
      <c r="N1486" s="30" t="s">
        <v>8</v>
      </c>
      <c r="O1486" s="30" t="s">
        <v>9</v>
      </c>
      <c r="P1486" s="30" t="s">
        <v>144</v>
      </c>
      <c r="Q1486" s="30" t="s">
        <v>2533</v>
      </c>
      <c r="R1486" s="30">
        <v>70560</v>
      </c>
      <c r="S1486" s="32">
        <v>42141</v>
      </c>
      <c r="T1486" s="32">
        <v>42141</v>
      </c>
      <c r="U1486" s="53">
        <v>-156.97219999999999</v>
      </c>
      <c r="V1486" s="30">
        <v>9</v>
      </c>
      <c r="W1486" s="30">
        <v>115.22</v>
      </c>
      <c r="X1486" s="30">
        <v>86860</v>
      </c>
      <c r="Y1486" s="30" t="s">
        <v>3215</v>
      </c>
      <c r="Z1486" s="30">
        <v>197.19091841401479</v>
      </c>
    </row>
    <row r="1487" spans="1:26" x14ac:dyDescent="0.2">
      <c r="A1487" s="30">
        <v>3113</v>
      </c>
      <c r="B1487" s="30" t="s">
        <v>2531</v>
      </c>
      <c r="C1487" s="30" t="s">
        <v>46</v>
      </c>
      <c r="D1487" s="30">
        <v>0.06</v>
      </c>
      <c r="E1487" s="30">
        <v>34.58</v>
      </c>
      <c r="F1487" s="30">
        <v>8.99</v>
      </c>
      <c r="G1487" s="30" t="s">
        <v>63</v>
      </c>
      <c r="H1487" s="30" t="s">
        <v>70</v>
      </c>
      <c r="I1487" s="30" t="s">
        <v>24</v>
      </c>
      <c r="J1487" s="30" t="s">
        <v>25</v>
      </c>
      <c r="K1487" s="30" t="s">
        <v>18</v>
      </c>
      <c r="L1487" s="30" t="s">
        <v>2535</v>
      </c>
      <c r="M1487" s="30">
        <v>0.56000000000000005</v>
      </c>
      <c r="N1487" s="30" t="s">
        <v>8</v>
      </c>
      <c r="O1487" s="30" t="s">
        <v>9</v>
      </c>
      <c r="P1487" s="30" t="s">
        <v>144</v>
      </c>
      <c r="Q1487" s="30" t="s">
        <v>2533</v>
      </c>
      <c r="R1487" s="30">
        <v>70560</v>
      </c>
      <c r="S1487" s="32">
        <v>42141</v>
      </c>
      <c r="T1487" s="32">
        <v>42143</v>
      </c>
      <c r="U1487" s="53">
        <v>384.5043</v>
      </c>
      <c r="V1487" s="30">
        <v>13</v>
      </c>
      <c r="W1487" s="30">
        <v>456.58</v>
      </c>
      <c r="X1487" s="30">
        <v>86860</v>
      </c>
      <c r="Y1487" s="30" t="s">
        <v>3215</v>
      </c>
      <c r="Z1487" s="30">
        <v>932.1614013870701</v>
      </c>
    </row>
    <row r="1488" spans="1:26" x14ac:dyDescent="0.2">
      <c r="A1488" s="30">
        <v>2035</v>
      </c>
      <c r="B1488" s="30" t="s">
        <v>2536</v>
      </c>
      <c r="C1488" s="30" t="s">
        <v>1</v>
      </c>
      <c r="D1488" s="30">
        <v>0.1</v>
      </c>
      <c r="E1488" s="30">
        <v>1.89</v>
      </c>
      <c r="F1488" s="30">
        <v>0.76</v>
      </c>
      <c r="G1488" s="30" t="s">
        <v>14</v>
      </c>
      <c r="H1488" s="30" t="s">
        <v>15</v>
      </c>
      <c r="I1488" s="30" t="s">
        <v>24</v>
      </c>
      <c r="J1488" s="30" t="s">
        <v>152</v>
      </c>
      <c r="K1488" s="30" t="s">
        <v>26</v>
      </c>
      <c r="L1488" s="30" t="s">
        <v>2537</v>
      </c>
      <c r="M1488" s="30">
        <v>0.83</v>
      </c>
      <c r="N1488" s="30" t="s">
        <v>8</v>
      </c>
      <c r="O1488" s="30" t="s">
        <v>9</v>
      </c>
      <c r="P1488" s="30" t="s">
        <v>99</v>
      </c>
      <c r="Q1488" s="30" t="s">
        <v>580</v>
      </c>
      <c r="R1488" s="30">
        <v>33403</v>
      </c>
      <c r="S1488" s="32">
        <v>42142</v>
      </c>
      <c r="T1488" s="32">
        <v>42144</v>
      </c>
      <c r="U1488" s="53">
        <v>-40.432000000000002</v>
      </c>
      <c r="V1488" s="30">
        <v>20</v>
      </c>
      <c r="W1488" s="30">
        <v>36.72</v>
      </c>
      <c r="X1488" s="30">
        <v>87117</v>
      </c>
      <c r="Y1488" s="30" t="s">
        <v>3215</v>
      </c>
      <c r="Z1488" s="30">
        <v>507.36862251315102</v>
      </c>
    </row>
    <row r="1489" spans="1:26" x14ac:dyDescent="0.2">
      <c r="A1489" s="30">
        <v>1554</v>
      </c>
      <c r="B1489" s="30" t="s">
        <v>1124</v>
      </c>
      <c r="C1489" s="30" t="s">
        <v>13</v>
      </c>
      <c r="D1489" s="30">
        <v>0.04</v>
      </c>
      <c r="E1489" s="30">
        <v>10.98</v>
      </c>
      <c r="F1489" s="30">
        <v>3.99</v>
      </c>
      <c r="G1489" s="30" t="s">
        <v>14</v>
      </c>
      <c r="H1489" s="30" t="s">
        <v>3</v>
      </c>
      <c r="I1489" s="30" t="s">
        <v>24</v>
      </c>
      <c r="J1489" s="30" t="s">
        <v>71</v>
      </c>
      <c r="K1489" s="30" t="s">
        <v>49</v>
      </c>
      <c r="L1489" s="30" t="s">
        <v>1669</v>
      </c>
      <c r="M1489" s="30">
        <v>0.57999999999999996</v>
      </c>
      <c r="N1489" s="30" t="s">
        <v>8</v>
      </c>
      <c r="O1489" s="30" t="s">
        <v>9</v>
      </c>
      <c r="P1489" s="30" t="s">
        <v>10</v>
      </c>
      <c r="Q1489" s="30" t="s">
        <v>1126</v>
      </c>
      <c r="R1489" s="30">
        <v>39503</v>
      </c>
      <c r="S1489" s="32">
        <v>42142</v>
      </c>
      <c r="T1489" s="32">
        <v>42142</v>
      </c>
      <c r="U1489" s="53">
        <v>481.03199999999998</v>
      </c>
      <c r="V1489" s="30">
        <v>15</v>
      </c>
      <c r="W1489" s="30">
        <v>172.22</v>
      </c>
      <c r="X1489" s="30">
        <v>87485</v>
      </c>
      <c r="Y1489" s="30" t="s">
        <v>3215</v>
      </c>
      <c r="Z1489" s="30">
        <v>718.37065150195053</v>
      </c>
    </row>
    <row r="1490" spans="1:26" x14ac:dyDescent="0.2">
      <c r="A1490" s="30">
        <v>3086</v>
      </c>
      <c r="B1490" s="30" t="s">
        <v>2538</v>
      </c>
      <c r="C1490" s="30" t="s">
        <v>13</v>
      </c>
      <c r="D1490" s="30">
        <v>0.05</v>
      </c>
      <c r="E1490" s="30">
        <v>39.99</v>
      </c>
      <c r="F1490" s="30">
        <v>10.25</v>
      </c>
      <c r="G1490" s="30" t="s">
        <v>63</v>
      </c>
      <c r="H1490" s="30" t="s">
        <v>15</v>
      </c>
      <c r="I1490" s="30" t="s">
        <v>16</v>
      </c>
      <c r="J1490" s="30" t="s">
        <v>17</v>
      </c>
      <c r="K1490" s="30" t="s">
        <v>49</v>
      </c>
      <c r="L1490" s="30" t="s">
        <v>2539</v>
      </c>
      <c r="M1490" s="30">
        <v>0.55000000000000004</v>
      </c>
      <c r="N1490" s="30" t="s">
        <v>8</v>
      </c>
      <c r="O1490" s="30" t="s">
        <v>9</v>
      </c>
      <c r="P1490" s="30" t="s">
        <v>99</v>
      </c>
      <c r="Q1490" s="30" t="s">
        <v>2540</v>
      </c>
      <c r="R1490" s="30">
        <v>34287</v>
      </c>
      <c r="S1490" s="32">
        <v>42142</v>
      </c>
      <c r="T1490" s="32">
        <v>42143</v>
      </c>
      <c r="U1490" s="53">
        <v>4.29</v>
      </c>
      <c r="V1490" s="30">
        <v>3</v>
      </c>
      <c r="W1490" s="30">
        <v>130.91</v>
      </c>
      <c r="X1490" s="30">
        <v>88380</v>
      </c>
      <c r="Y1490" s="30" t="s">
        <v>3215</v>
      </c>
      <c r="Z1490" s="30">
        <v>360.43136960471321</v>
      </c>
    </row>
    <row r="1491" spans="1:26" x14ac:dyDescent="0.2">
      <c r="A1491" s="30">
        <v>487</v>
      </c>
      <c r="B1491" s="30" t="s">
        <v>2541</v>
      </c>
      <c r="C1491" s="30" t="s">
        <v>92</v>
      </c>
      <c r="D1491" s="30">
        <v>0.1</v>
      </c>
      <c r="E1491" s="30">
        <v>3.36</v>
      </c>
      <c r="F1491" s="30">
        <v>6.27</v>
      </c>
      <c r="G1491" s="30" t="s">
        <v>63</v>
      </c>
      <c r="H1491" s="30" t="s">
        <v>70</v>
      </c>
      <c r="I1491" s="30" t="s">
        <v>24</v>
      </c>
      <c r="J1491" s="30" t="s">
        <v>48</v>
      </c>
      <c r="K1491" s="30" t="s">
        <v>49</v>
      </c>
      <c r="L1491" s="30" t="s">
        <v>162</v>
      </c>
      <c r="M1491" s="30">
        <v>0.4</v>
      </c>
      <c r="N1491" s="30" t="s">
        <v>8</v>
      </c>
      <c r="O1491" s="30" t="s">
        <v>87</v>
      </c>
      <c r="P1491" s="30" t="s">
        <v>307</v>
      </c>
      <c r="Q1491" s="30" t="s">
        <v>308</v>
      </c>
      <c r="R1491" s="30">
        <v>4073</v>
      </c>
      <c r="S1491" s="32">
        <v>42142</v>
      </c>
      <c r="T1491" s="32">
        <v>42143</v>
      </c>
      <c r="U1491" s="53">
        <v>-67.0565</v>
      </c>
      <c r="V1491" s="30">
        <v>5</v>
      </c>
      <c r="W1491" s="30">
        <v>20.87</v>
      </c>
      <c r="X1491" s="30">
        <v>91063</v>
      </c>
      <c r="Y1491" s="30" t="s">
        <v>3218</v>
      </c>
      <c r="Z1491" s="30">
        <v>-50.934301796720973</v>
      </c>
    </row>
    <row r="1492" spans="1:26" x14ac:dyDescent="0.2">
      <c r="A1492" s="30">
        <v>488</v>
      </c>
      <c r="B1492" s="30" t="s">
        <v>2542</v>
      </c>
      <c r="C1492" s="30" t="s">
        <v>92</v>
      </c>
      <c r="D1492" s="30">
        <v>7.0000000000000007E-2</v>
      </c>
      <c r="E1492" s="30">
        <v>12.28</v>
      </c>
      <c r="F1492" s="30">
        <v>4.8600000000000003</v>
      </c>
      <c r="G1492" s="30" t="s">
        <v>14</v>
      </c>
      <c r="H1492" s="30" t="s">
        <v>70</v>
      </c>
      <c r="I1492" s="30" t="s">
        <v>24</v>
      </c>
      <c r="J1492" s="30" t="s">
        <v>64</v>
      </c>
      <c r="K1492" s="30" t="s">
        <v>49</v>
      </c>
      <c r="L1492" s="30" t="s">
        <v>1836</v>
      </c>
      <c r="M1492" s="30">
        <v>0.38</v>
      </c>
      <c r="N1492" s="30" t="s">
        <v>8</v>
      </c>
      <c r="O1492" s="30" t="s">
        <v>87</v>
      </c>
      <c r="P1492" s="30" t="s">
        <v>307</v>
      </c>
      <c r="Q1492" s="30" t="s">
        <v>2403</v>
      </c>
      <c r="R1492" s="30">
        <v>4106</v>
      </c>
      <c r="S1492" s="32">
        <v>42142</v>
      </c>
      <c r="T1492" s="32">
        <v>42144</v>
      </c>
      <c r="U1492" s="53">
        <v>-7.94</v>
      </c>
      <c r="V1492" s="30">
        <v>2</v>
      </c>
      <c r="W1492" s="30">
        <v>25.7</v>
      </c>
      <c r="X1492" s="30">
        <v>91063</v>
      </c>
      <c r="Y1492" s="30" t="s">
        <v>3218</v>
      </c>
      <c r="Z1492" s="30">
        <v>83.996340343517318</v>
      </c>
    </row>
    <row r="1493" spans="1:26" x14ac:dyDescent="0.2">
      <c r="A1493" s="30">
        <v>489</v>
      </c>
      <c r="B1493" s="30" t="s">
        <v>2543</v>
      </c>
      <c r="C1493" s="30" t="s">
        <v>92</v>
      </c>
      <c r="D1493" s="30">
        <v>0.09</v>
      </c>
      <c r="E1493" s="30">
        <v>20.99</v>
      </c>
      <c r="F1493" s="30">
        <v>0.99</v>
      </c>
      <c r="G1493" s="30" t="s">
        <v>14</v>
      </c>
      <c r="H1493" s="30" t="s">
        <v>70</v>
      </c>
      <c r="I1493" s="30" t="s">
        <v>16</v>
      </c>
      <c r="J1493" s="30" t="s">
        <v>111</v>
      </c>
      <c r="K1493" s="30" t="s">
        <v>26</v>
      </c>
      <c r="L1493" s="30" t="s">
        <v>2307</v>
      </c>
      <c r="M1493" s="30">
        <v>0.56999999999999995</v>
      </c>
      <c r="N1493" s="30" t="s">
        <v>8</v>
      </c>
      <c r="O1493" s="30" t="s">
        <v>87</v>
      </c>
      <c r="P1493" s="30" t="s">
        <v>379</v>
      </c>
      <c r="Q1493" s="30" t="s">
        <v>2544</v>
      </c>
      <c r="R1493" s="30">
        <v>2062</v>
      </c>
      <c r="S1493" s="32">
        <v>42142</v>
      </c>
      <c r="T1493" s="32">
        <v>42142</v>
      </c>
      <c r="U1493" s="53">
        <v>122.292</v>
      </c>
      <c r="V1493" s="30">
        <v>14</v>
      </c>
      <c r="W1493" s="30">
        <v>229.57</v>
      </c>
      <c r="X1493" s="30">
        <v>91063</v>
      </c>
      <c r="Y1493" s="30" t="s">
        <v>3218</v>
      </c>
      <c r="Z1493" s="30">
        <v>282.39110826719741</v>
      </c>
    </row>
    <row r="1494" spans="1:26" x14ac:dyDescent="0.2">
      <c r="A1494" s="30">
        <v>266</v>
      </c>
      <c r="B1494" s="30" t="s">
        <v>2498</v>
      </c>
      <c r="C1494" s="30" t="s">
        <v>46</v>
      </c>
      <c r="D1494" s="30">
        <v>0</v>
      </c>
      <c r="E1494" s="30">
        <v>73.98</v>
      </c>
      <c r="F1494" s="30">
        <v>12.14</v>
      </c>
      <c r="G1494" s="30" t="s">
        <v>63</v>
      </c>
      <c r="H1494" s="30" t="s">
        <v>70</v>
      </c>
      <c r="I1494" s="30" t="s">
        <v>16</v>
      </c>
      <c r="J1494" s="30" t="s">
        <v>17</v>
      </c>
      <c r="K1494" s="30" t="s">
        <v>49</v>
      </c>
      <c r="L1494" s="30" t="s">
        <v>709</v>
      </c>
      <c r="M1494" s="30">
        <v>0.67</v>
      </c>
      <c r="N1494" s="30" t="s">
        <v>8</v>
      </c>
      <c r="O1494" s="30" t="s">
        <v>28</v>
      </c>
      <c r="P1494" s="30" t="s">
        <v>163</v>
      </c>
      <c r="Q1494" s="30" t="s">
        <v>2500</v>
      </c>
      <c r="R1494" s="30">
        <v>78207</v>
      </c>
      <c r="S1494" s="32">
        <v>42142</v>
      </c>
      <c r="T1494" s="32">
        <v>42144</v>
      </c>
      <c r="U1494" s="53">
        <v>326.25</v>
      </c>
      <c r="V1494" s="30">
        <v>17</v>
      </c>
      <c r="W1494" s="30">
        <v>1300.81</v>
      </c>
      <c r="X1494" s="30">
        <v>90593</v>
      </c>
      <c r="Y1494" s="30" t="s">
        <v>3216</v>
      </c>
      <c r="Z1494" s="30">
        <v>1214.0991148720686</v>
      </c>
    </row>
    <row r="1495" spans="1:26" x14ac:dyDescent="0.2">
      <c r="A1495" s="30">
        <v>1433</v>
      </c>
      <c r="B1495" s="30" t="s">
        <v>1489</v>
      </c>
      <c r="C1495" s="30" t="s">
        <v>13</v>
      </c>
      <c r="D1495" s="30">
        <v>7.0000000000000007E-2</v>
      </c>
      <c r="E1495" s="30">
        <v>300.98</v>
      </c>
      <c r="F1495" s="30">
        <v>64.73</v>
      </c>
      <c r="G1495" s="30" t="s">
        <v>2</v>
      </c>
      <c r="H1495" s="30" t="s">
        <v>70</v>
      </c>
      <c r="I1495" s="30" t="s">
        <v>4</v>
      </c>
      <c r="J1495" s="30" t="s">
        <v>85</v>
      </c>
      <c r="K1495" s="30" t="s">
        <v>33</v>
      </c>
      <c r="L1495" s="30" t="s">
        <v>1316</v>
      </c>
      <c r="M1495" s="30">
        <v>0.56000000000000005</v>
      </c>
      <c r="N1495" s="30" t="s">
        <v>8</v>
      </c>
      <c r="O1495" s="30" t="s">
        <v>28</v>
      </c>
      <c r="P1495" s="30" t="s">
        <v>29</v>
      </c>
      <c r="Q1495" s="30" t="s">
        <v>1490</v>
      </c>
      <c r="R1495" s="30">
        <v>47130</v>
      </c>
      <c r="S1495" s="32">
        <v>42143</v>
      </c>
      <c r="T1495" s="32">
        <v>42145</v>
      </c>
      <c r="U1495" s="53">
        <v>1399.64</v>
      </c>
      <c r="V1495" s="30">
        <v>14</v>
      </c>
      <c r="W1495" s="30">
        <v>4285.5600000000004</v>
      </c>
      <c r="X1495" s="30">
        <v>86828</v>
      </c>
      <c r="Y1495" s="30" t="s">
        <v>3216</v>
      </c>
      <c r="Z1495" s="30">
        <v>4415.5037552046479</v>
      </c>
    </row>
    <row r="1496" spans="1:26" x14ac:dyDescent="0.2">
      <c r="A1496" s="30">
        <v>1433</v>
      </c>
      <c r="B1496" s="30" t="s">
        <v>1489</v>
      </c>
      <c r="C1496" s="30" t="s">
        <v>13</v>
      </c>
      <c r="D1496" s="30">
        <v>0.01</v>
      </c>
      <c r="E1496" s="30">
        <v>20.98</v>
      </c>
      <c r="F1496" s="30">
        <v>45</v>
      </c>
      <c r="G1496" s="30" t="s">
        <v>2</v>
      </c>
      <c r="H1496" s="30" t="s">
        <v>70</v>
      </c>
      <c r="I1496" s="30" t="s">
        <v>24</v>
      </c>
      <c r="J1496" s="30" t="s">
        <v>54</v>
      </c>
      <c r="K1496" s="30" t="s">
        <v>33</v>
      </c>
      <c r="L1496" s="30" t="s">
        <v>2545</v>
      </c>
      <c r="M1496" s="30">
        <v>0.61</v>
      </c>
      <c r="N1496" s="30" t="s">
        <v>8</v>
      </c>
      <c r="O1496" s="30" t="s">
        <v>28</v>
      </c>
      <c r="P1496" s="30" t="s">
        <v>29</v>
      </c>
      <c r="Q1496" s="30" t="s">
        <v>1490</v>
      </c>
      <c r="R1496" s="30">
        <v>47130</v>
      </c>
      <c r="S1496" s="32">
        <v>42143</v>
      </c>
      <c r="T1496" s="32">
        <v>42143</v>
      </c>
      <c r="U1496" s="53">
        <v>232.642</v>
      </c>
      <c r="V1496" s="30">
        <v>28</v>
      </c>
      <c r="W1496" s="30">
        <v>631.37</v>
      </c>
      <c r="X1496" s="30">
        <v>86828</v>
      </c>
      <c r="Y1496" s="30" t="s">
        <v>3216</v>
      </c>
      <c r="Z1496" s="30">
        <v>1879.0638667721537</v>
      </c>
    </row>
    <row r="1497" spans="1:26" x14ac:dyDescent="0.2">
      <c r="A1497" s="30">
        <v>2431</v>
      </c>
      <c r="B1497" s="30" t="s">
        <v>2546</v>
      </c>
      <c r="C1497" s="30" t="s">
        <v>13</v>
      </c>
      <c r="D1497" s="30">
        <v>7.0000000000000007E-2</v>
      </c>
      <c r="E1497" s="30">
        <v>155.06</v>
      </c>
      <c r="F1497" s="30">
        <v>7.07</v>
      </c>
      <c r="G1497" s="30" t="s">
        <v>14</v>
      </c>
      <c r="H1497" s="30" t="s">
        <v>15</v>
      </c>
      <c r="I1497" s="30" t="s">
        <v>24</v>
      </c>
      <c r="J1497" s="30" t="s">
        <v>54</v>
      </c>
      <c r="K1497" s="30" t="s">
        <v>49</v>
      </c>
      <c r="L1497" s="30" t="s">
        <v>82</v>
      </c>
      <c r="M1497" s="30">
        <v>0.59</v>
      </c>
      <c r="N1497" s="30" t="s">
        <v>8</v>
      </c>
      <c r="O1497" s="30" t="s">
        <v>35</v>
      </c>
      <c r="P1497" s="30" t="s">
        <v>66</v>
      </c>
      <c r="Q1497" s="30" t="s">
        <v>76</v>
      </c>
      <c r="R1497" s="30">
        <v>90004</v>
      </c>
      <c r="S1497" s="32">
        <v>42143</v>
      </c>
      <c r="T1497" s="32">
        <v>42143</v>
      </c>
      <c r="U1497" s="53">
        <v>-121.75</v>
      </c>
      <c r="V1497" s="30">
        <v>14</v>
      </c>
      <c r="W1497" s="30">
        <v>2039.07</v>
      </c>
      <c r="X1497" s="30">
        <v>5920</v>
      </c>
      <c r="Y1497" s="30" t="s">
        <v>3217</v>
      </c>
      <c r="Z1497" s="30">
        <v>606.25102857702393</v>
      </c>
    </row>
    <row r="1498" spans="1:26" x14ac:dyDescent="0.2">
      <c r="A1498" s="30">
        <v>2432</v>
      </c>
      <c r="B1498" s="30" t="s">
        <v>2547</v>
      </c>
      <c r="C1498" s="30" t="s">
        <v>13</v>
      </c>
      <c r="D1498" s="30">
        <v>7.0000000000000007E-2</v>
      </c>
      <c r="E1498" s="30">
        <v>155.06</v>
      </c>
      <c r="F1498" s="30">
        <v>7.07</v>
      </c>
      <c r="G1498" s="30" t="s">
        <v>14</v>
      </c>
      <c r="H1498" s="30" t="s">
        <v>15</v>
      </c>
      <c r="I1498" s="30" t="s">
        <v>24</v>
      </c>
      <c r="J1498" s="30" t="s">
        <v>54</v>
      </c>
      <c r="K1498" s="30" t="s">
        <v>49</v>
      </c>
      <c r="L1498" s="30" t="s">
        <v>82</v>
      </c>
      <c r="M1498" s="30">
        <v>0.59</v>
      </c>
      <c r="N1498" s="30" t="s">
        <v>8</v>
      </c>
      <c r="O1498" s="30" t="s">
        <v>28</v>
      </c>
      <c r="P1498" s="30" t="s">
        <v>183</v>
      </c>
      <c r="Q1498" s="30" t="s">
        <v>2548</v>
      </c>
      <c r="R1498" s="30">
        <v>73110</v>
      </c>
      <c r="S1498" s="32">
        <v>42143</v>
      </c>
      <c r="T1498" s="32">
        <v>42143</v>
      </c>
      <c r="U1498" s="53">
        <v>24.35</v>
      </c>
      <c r="V1498" s="30">
        <v>3</v>
      </c>
      <c r="W1498" s="30">
        <v>436.94</v>
      </c>
      <c r="X1498" s="30">
        <v>89096</v>
      </c>
      <c r="Y1498" s="30" t="s">
        <v>3216</v>
      </c>
      <c r="Z1498" s="30">
        <v>755.86118661708736</v>
      </c>
    </row>
    <row r="1499" spans="1:26" x14ac:dyDescent="0.2">
      <c r="A1499" s="30">
        <v>3264</v>
      </c>
      <c r="B1499" s="30" t="s">
        <v>2549</v>
      </c>
      <c r="C1499" s="30" t="s">
        <v>92</v>
      </c>
      <c r="D1499" s="30">
        <v>0.04</v>
      </c>
      <c r="E1499" s="30">
        <v>9.99</v>
      </c>
      <c r="F1499" s="30">
        <v>11.59</v>
      </c>
      <c r="G1499" s="30" t="s">
        <v>14</v>
      </c>
      <c r="H1499" s="30" t="s">
        <v>70</v>
      </c>
      <c r="I1499" s="30" t="s">
        <v>24</v>
      </c>
      <c r="J1499" s="30" t="s">
        <v>64</v>
      </c>
      <c r="K1499" s="30" t="s">
        <v>49</v>
      </c>
      <c r="L1499" s="30" t="s">
        <v>2176</v>
      </c>
      <c r="M1499" s="30">
        <v>0.4</v>
      </c>
      <c r="N1499" s="30" t="s">
        <v>8</v>
      </c>
      <c r="O1499" s="30" t="s">
        <v>35</v>
      </c>
      <c r="P1499" s="30" t="s">
        <v>66</v>
      </c>
      <c r="Q1499" s="30" t="s">
        <v>2550</v>
      </c>
      <c r="R1499" s="30">
        <v>95501</v>
      </c>
      <c r="S1499" s="32">
        <v>42143</v>
      </c>
      <c r="T1499" s="32">
        <v>42145</v>
      </c>
      <c r="U1499" s="53">
        <v>-92.32</v>
      </c>
      <c r="V1499" s="30">
        <v>5</v>
      </c>
      <c r="W1499" s="30">
        <v>52.09</v>
      </c>
      <c r="X1499" s="30">
        <v>89835</v>
      </c>
      <c r="Y1499" s="30" t="s">
        <v>3217</v>
      </c>
      <c r="Z1499" s="30">
        <v>212.87571467435149</v>
      </c>
    </row>
    <row r="1500" spans="1:26" x14ac:dyDescent="0.2">
      <c r="A1500" s="30">
        <v>918</v>
      </c>
      <c r="B1500" s="30" t="s">
        <v>2120</v>
      </c>
      <c r="C1500" s="30" t="s">
        <v>1</v>
      </c>
      <c r="D1500" s="30">
        <v>0.09</v>
      </c>
      <c r="E1500" s="30">
        <v>58.14</v>
      </c>
      <c r="F1500" s="30">
        <v>36.61</v>
      </c>
      <c r="G1500" s="30" t="s">
        <v>2</v>
      </c>
      <c r="H1500" s="30" t="s">
        <v>70</v>
      </c>
      <c r="I1500" s="30" t="s">
        <v>4</v>
      </c>
      <c r="J1500" s="30" t="s">
        <v>93</v>
      </c>
      <c r="K1500" s="30" t="s">
        <v>6</v>
      </c>
      <c r="L1500" s="30" t="s">
        <v>2551</v>
      </c>
      <c r="M1500" s="30">
        <v>0.61</v>
      </c>
      <c r="N1500" s="30" t="s">
        <v>8</v>
      </c>
      <c r="O1500" s="30" t="s">
        <v>35</v>
      </c>
      <c r="P1500" s="30" t="s">
        <v>66</v>
      </c>
      <c r="Q1500" s="30" t="s">
        <v>2122</v>
      </c>
      <c r="R1500" s="30">
        <v>91730</v>
      </c>
      <c r="S1500" s="32">
        <v>42144</v>
      </c>
      <c r="T1500" s="32">
        <v>42145</v>
      </c>
      <c r="U1500" s="53">
        <v>187.41200000000001</v>
      </c>
      <c r="V1500" s="30">
        <v>39</v>
      </c>
      <c r="W1500" s="30">
        <v>2115.06</v>
      </c>
      <c r="X1500" s="30">
        <v>90493</v>
      </c>
      <c r="Y1500" s="30" t="s">
        <v>3217</v>
      </c>
      <c r="Z1500" s="30">
        <v>1956.9144547763574</v>
      </c>
    </row>
    <row r="1501" spans="1:26" x14ac:dyDescent="0.2">
      <c r="A1501" s="30">
        <v>2973</v>
      </c>
      <c r="B1501" s="30" t="s">
        <v>2137</v>
      </c>
      <c r="C1501" s="30" t="s">
        <v>1</v>
      </c>
      <c r="D1501" s="30">
        <v>0.1</v>
      </c>
      <c r="E1501" s="30">
        <v>442.14</v>
      </c>
      <c r="F1501" s="30">
        <v>14.7</v>
      </c>
      <c r="G1501" s="30" t="s">
        <v>2</v>
      </c>
      <c r="H1501" s="30" t="s">
        <v>47</v>
      </c>
      <c r="I1501" s="30" t="s">
        <v>16</v>
      </c>
      <c r="J1501" s="30" t="s">
        <v>32</v>
      </c>
      <c r="K1501" s="30" t="s">
        <v>33</v>
      </c>
      <c r="L1501" s="30" t="s">
        <v>1288</v>
      </c>
      <c r="M1501" s="30">
        <v>0.56000000000000005</v>
      </c>
      <c r="N1501" s="30" t="s">
        <v>8</v>
      </c>
      <c r="O1501" s="30" t="s">
        <v>28</v>
      </c>
      <c r="P1501" s="30" t="s">
        <v>333</v>
      </c>
      <c r="Q1501" s="30" t="s">
        <v>2139</v>
      </c>
      <c r="R1501" s="30">
        <v>53151</v>
      </c>
      <c r="S1501" s="32">
        <v>42144</v>
      </c>
      <c r="T1501" s="32">
        <v>42145</v>
      </c>
      <c r="U1501" s="53">
        <v>137.68794</v>
      </c>
      <c r="V1501" s="30">
        <v>6</v>
      </c>
      <c r="W1501" s="30">
        <v>2411.4299999999998</v>
      </c>
      <c r="X1501" s="30">
        <v>87187</v>
      </c>
      <c r="Y1501" s="30" t="s">
        <v>3216</v>
      </c>
      <c r="Z1501" s="30">
        <v>2485.8286523446536</v>
      </c>
    </row>
    <row r="1502" spans="1:26" x14ac:dyDescent="0.2">
      <c r="A1502" s="30">
        <v>1159</v>
      </c>
      <c r="B1502" s="30" t="s">
        <v>2552</v>
      </c>
      <c r="C1502" s="30" t="s">
        <v>13</v>
      </c>
      <c r="D1502" s="30">
        <v>0.04</v>
      </c>
      <c r="E1502" s="30">
        <v>100.98</v>
      </c>
      <c r="F1502" s="30">
        <v>35.840000000000003</v>
      </c>
      <c r="G1502" s="30" t="s">
        <v>2</v>
      </c>
      <c r="H1502" s="30" t="s">
        <v>15</v>
      </c>
      <c r="I1502" s="30" t="s">
        <v>4</v>
      </c>
      <c r="J1502" s="30" t="s">
        <v>93</v>
      </c>
      <c r="K1502" s="30" t="s">
        <v>6</v>
      </c>
      <c r="L1502" s="30" t="s">
        <v>94</v>
      </c>
      <c r="M1502" s="30">
        <v>0.62</v>
      </c>
      <c r="N1502" s="30" t="s">
        <v>8</v>
      </c>
      <c r="O1502" s="30" t="s">
        <v>87</v>
      </c>
      <c r="P1502" s="30" t="s">
        <v>373</v>
      </c>
      <c r="Q1502" s="30" t="s">
        <v>2553</v>
      </c>
      <c r="R1502" s="30">
        <v>7086</v>
      </c>
      <c r="S1502" s="32">
        <v>42144</v>
      </c>
      <c r="T1502" s="32">
        <v>42145</v>
      </c>
      <c r="U1502" s="53">
        <v>-152.76</v>
      </c>
      <c r="V1502" s="30">
        <v>1</v>
      </c>
      <c r="W1502" s="30">
        <v>110.75</v>
      </c>
      <c r="X1502" s="30">
        <v>90854</v>
      </c>
      <c r="Y1502" s="30" t="s">
        <v>3218</v>
      </c>
      <c r="Z1502" s="30">
        <v>1441.4308830983746</v>
      </c>
    </row>
    <row r="1503" spans="1:26" x14ac:dyDescent="0.2">
      <c r="A1503" s="30">
        <v>2346</v>
      </c>
      <c r="B1503" s="30" t="s">
        <v>362</v>
      </c>
      <c r="C1503" s="30" t="s">
        <v>13</v>
      </c>
      <c r="D1503" s="30">
        <v>0.1</v>
      </c>
      <c r="E1503" s="30">
        <v>218.75</v>
      </c>
      <c r="F1503" s="30">
        <v>69.64</v>
      </c>
      <c r="G1503" s="30" t="s">
        <v>2</v>
      </c>
      <c r="H1503" s="30" t="s">
        <v>70</v>
      </c>
      <c r="I1503" s="30" t="s">
        <v>4</v>
      </c>
      <c r="J1503" s="30" t="s">
        <v>5</v>
      </c>
      <c r="K1503" s="30" t="s">
        <v>6</v>
      </c>
      <c r="L1503" s="30" t="s">
        <v>850</v>
      </c>
      <c r="M1503" s="30">
        <v>0.77</v>
      </c>
      <c r="N1503" s="30" t="s">
        <v>8</v>
      </c>
      <c r="O1503" s="30" t="s">
        <v>9</v>
      </c>
      <c r="P1503" s="30" t="s">
        <v>364</v>
      </c>
      <c r="Q1503" s="30" t="s">
        <v>365</v>
      </c>
      <c r="R1503" s="30">
        <v>40258</v>
      </c>
      <c r="S1503" s="32">
        <v>42144</v>
      </c>
      <c r="T1503" s="32">
        <v>42145</v>
      </c>
      <c r="U1503" s="53">
        <v>62.298000000000002</v>
      </c>
      <c r="V1503" s="30">
        <v>17</v>
      </c>
      <c r="W1503" s="30">
        <v>2805.18</v>
      </c>
      <c r="X1503" s="30">
        <v>89505</v>
      </c>
      <c r="Y1503" s="30" t="s">
        <v>3215</v>
      </c>
      <c r="Z1503" s="30">
        <v>3078.8227466766357</v>
      </c>
    </row>
    <row r="1504" spans="1:26" x14ac:dyDescent="0.2">
      <c r="A1504" s="30">
        <v>2825</v>
      </c>
      <c r="B1504" s="30" t="s">
        <v>2554</v>
      </c>
      <c r="C1504" s="30" t="s">
        <v>23</v>
      </c>
      <c r="D1504" s="30">
        <v>0.02</v>
      </c>
      <c r="E1504" s="30">
        <v>27.48</v>
      </c>
      <c r="F1504" s="30">
        <v>4</v>
      </c>
      <c r="G1504" s="30" t="s">
        <v>14</v>
      </c>
      <c r="H1504" s="30" t="s">
        <v>15</v>
      </c>
      <c r="I1504" s="30" t="s">
        <v>16</v>
      </c>
      <c r="J1504" s="30" t="s">
        <v>17</v>
      </c>
      <c r="K1504" s="30" t="s">
        <v>49</v>
      </c>
      <c r="L1504" s="30" t="s">
        <v>2037</v>
      </c>
      <c r="M1504" s="30">
        <v>0.75</v>
      </c>
      <c r="N1504" s="30" t="s">
        <v>8</v>
      </c>
      <c r="O1504" s="30" t="s">
        <v>35</v>
      </c>
      <c r="P1504" s="30" t="s">
        <v>466</v>
      </c>
      <c r="Q1504" s="30" t="s">
        <v>2555</v>
      </c>
      <c r="R1504" s="30">
        <v>83701</v>
      </c>
      <c r="S1504" s="32">
        <v>42144</v>
      </c>
      <c r="T1504" s="32">
        <v>42151</v>
      </c>
      <c r="U1504" s="53">
        <v>19.308</v>
      </c>
      <c r="V1504" s="30">
        <v>3</v>
      </c>
      <c r="W1504" s="30">
        <v>87.21</v>
      </c>
      <c r="X1504" s="30">
        <v>89497</v>
      </c>
      <c r="Y1504" s="30" t="s">
        <v>3217</v>
      </c>
      <c r="Z1504" s="30">
        <v>514.4028659370091</v>
      </c>
    </row>
    <row r="1505" spans="1:26" x14ac:dyDescent="0.2">
      <c r="A1505" s="30">
        <v>2825</v>
      </c>
      <c r="B1505" s="30" t="s">
        <v>2554</v>
      </c>
      <c r="C1505" s="30" t="s">
        <v>23</v>
      </c>
      <c r="D1505" s="30">
        <v>0.08</v>
      </c>
      <c r="E1505" s="30">
        <v>10.06</v>
      </c>
      <c r="F1505" s="30">
        <v>2.06</v>
      </c>
      <c r="G1505" s="30" t="s">
        <v>14</v>
      </c>
      <c r="H1505" s="30" t="s">
        <v>15</v>
      </c>
      <c r="I1505" s="30" t="s">
        <v>24</v>
      </c>
      <c r="J1505" s="30" t="s">
        <v>64</v>
      </c>
      <c r="K1505" s="30" t="s">
        <v>26</v>
      </c>
      <c r="L1505" s="30" t="s">
        <v>149</v>
      </c>
      <c r="M1505" s="30">
        <v>0.39</v>
      </c>
      <c r="N1505" s="30" t="s">
        <v>8</v>
      </c>
      <c r="O1505" s="30" t="s">
        <v>35</v>
      </c>
      <c r="P1505" s="30" t="s">
        <v>466</v>
      </c>
      <c r="Q1505" s="30" t="s">
        <v>2555</v>
      </c>
      <c r="R1505" s="30">
        <v>83701</v>
      </c>
      <c r="S1505" s="32">
        <v>42144</v>
      </c>
      <c r="T1505" s="32">
        <v>42148</v>
      </c>
      <c r="U1505" s="53">
        <v>0.33</v>
      </c>
      <c r="V1505" s="30">
        <v>4</v>
      </c>
      <c r="W1505" s="30">
        <v>40.15</v>
      </c>
      <c r="X1505" s="30">
        <v>89497</v>
      </c>
      <c r="Y1505" s="30" t="s">
        <v>3217</v>
      </c>
      <c r="Z1505" s="30">
        <v>47.892131818030343</v>
      </c>
    </row>
    <row r="1506" spans="1:26" x14ac:dyDescent="0.2">
      <c r="A1506" s="30">
        <v>699</v>
      </c>
      <c r="B1506" s="30" t="s">
        <v>837</v>
      </c>
      <c r="C1506" s="30" t="s">
        <v>92</v>
      </c>
      <c r="D1506" s="30">
        <v>0.1</v>
      </c>
      <c r="E1506" s="30">
        <v>4.26</v>
      </c>
      <c r="F1506" s="30">
        <v>1.2</v>
      </c>
      <c r="G1506" s="30" t="s">
        <v>14</v>
      </c>
      <c r="H1506" s="30" t="s">
        <v>15</v>
      </c>
      <c r="I1506" s="30" t="s">
        <v>24</v>
      </c>
      <c r="J1506" s="30" t="s">
        <v>25</v>
      </c>
      <c r="K1506" s="30" t="s">
        <v>26</v>
      </c>
      <c r="L1506" s="30" t="s">
        <v>114</v>
      </c>
      <c r="M1506" s="30">
        <v>0.44</v>
      </c>
      <c r="N1506" s="30" t="s">
        <v>8</v>
      </c>
      <c r="O1506" s="30" t="s">
        <v>35</v>
      </c>
      <c r="P1506" s="30" t="s">
        <v>66</v>
      </c>
      <c r="Q1506" s="30" t="s">
        <v>76</v>
      </c>
      <c r="R1506" s="30">
        <v>90041</v>
      </c>
      <c r="S1506" s="32">
        <v>42144</v>
      </c>
      <c r="T1506" s="32">
        <v>42145</v>
      </c>
      <c r="U1506" s="53">
        <v>15.42</v>
      </c>
      <c r="V1506" s="30">
        <v>88</v>
      </c>
      <c r="W1506" s="30">
        <v>351.56</v>
      </c>
      <c r="X1506" s="30">
        <v>3042</v>
      </c>
      <c r="Y1506" s="30" t="s">
        <v>3217</v>
      </c>
      <c r="Z1506" s="30">
        <v>-17.260366062418804</v>
      </c>
    </row>
    <row r="1507" spans="1:26" x14ac:dyDescent="0.2">
      <c r="A1507" s="30">
        <v>700</v>
      </c>
      <c r="B1507" s="30" t="s">
        <v>2556</v>
      </c>
      <c r="C1507" s="30" t="s">
        <v>92</v>
      </c>
      <c r="D1507" s="30">
        <v>0.1</v>
      </c>
      <c r="E1507" s="30">
        <v>4.26</v>
      </c>
      <c r="F1507" s="30">
        <v>1.2</v>
      </c>
      <c r="G1507" s="30" t="s">
        <v>14</v>
      </c>
      <c r="H1507" s="30" t="s">
        <v>15</v>
      </c>
      <c r="I1507" s="30" t="s">
        <v>24</v>
      </c>
      <c r="J1507" s="30" t="s">
        <v>25</v>
      </c>
      <c r="K1507" s="30" t="s">
        <v>26</v>
      </c>
      <c r="L1507" s="30" t="s">
        <v>114</v>
      </c>
      <c r="M1507" s="30">
        <v>0.44</v>
      </c>
      <c r="N1507" s="30" t="s">
        <v>8</v>
      </c>
      <c r="O1507" s="30" t="s">
        <v>35</v>
      </c>
      <c r="P1507" s="30" t="s">
        <v>66</v>
      </c>
      <c r="Q1507" s="30" t="s">
        <v>1160</v>
      </c>
      <c r="R1507" s="30">
        <v>93454</v>
      </c>
      <c r="S1507" s="32">
        <v>42144</v>
      </c>
      <c r="T1507" s="32">
        <v>42145</v>
      </c>
      <c r="U1507" s="53">
        <v>33.923999999999999</v>
      </c>
      <c r="V1507" s="30">
        <v>22</v>
      </c>
      <c r="W1507" s="30">
        <v>87.89</v>
      </c>
      <c r="X1507" s="30">
        <v>87980</v>
      </c>
      <c r="Y1507" s="30" t="s">
        <v>3217</v>
      </c>
      <c r="Z1507" s="30">
        <v>1.6882059045444677</v>
      </c>
    </row>
    <row r="1508" spans="1:26" x14ac:dyDescent="0.2">
      <c r="A1508" s="30">
        <v>1106</v>
      </c>
      <c r="B1508" s="30" t="s">
        <v>2557</v>
      </c>
      <c r="C1508" s="30" t="s">
        <v>92</v>
      </c>
      <c r="D1508" s="30">
        <v>0.04</v>
      </c>
      <c r="E1508" s="30">
        <v>6.35</v>
      </c>
      <c r="F1508" s="30">
        <v>1.02</v>
      </c>
      <c r="G1508" s="30" t="s">
        <v>14</v>
      </c>
      <c r="H1508" s="30" t="s">
        <v>3</v>
      </c>
      <c r="I1508" s="30" t="s">
        <v>24</v>
      </c>
      <c r="J1508" s="30" t="s">
        <v>64</v>
      </c>
      <c r="K1508" s="30" t="s">
        <v>26</v>
      </c>
      <c r="L1508" s="30" t="s">
        <v>503</v>
      </c>
      <c r="M1508" s="30">
        <v>0.39</v>
      </c>
      <c r="N1508" s="30" t="s">
        <v>8</v>
      </c>
      <c r="O1508" s="30" t="s">
        <v>28</v>
      </c>
      <c r="P1508" s="30" t="s">
        <v>163</v>
      </c>
      <c r="Q1508" s="30" t="s">
        <v>530</v>
      </c>
      <c r="R1508" s="30">
        <v>75220</v>
      </c>
      <c r="S1508" s="32">
        <v>42144</v>
      </c>
      <c r="T1508" s="32">
        <v>42147</v>
      </c>
      <c r="U1508" s="53">
        <v>81.91</v>
      </c>
      <c r="V1508" s="30">
        <v>52</v>
      </c>
      <c r="W1508" s="30">
        <v>318.47000000000003</v>
      </c>
      <c r="X1508" s="30">
        <v>20261</v>
      </c>
      <c r="Y1508" s="30" t="s">
        <v>3216</v>
      </c>
      <c r="Z1508" s="30">
        <v>70.39064484593483</v>
      </c>
    </row>
    <row r="1509" spans="1:26" x14ac:dyDescent="0.2">
      <c r="A1509" s="30">
        <v>1108</v>
      </c>
      <c r="B1509" s="30" t="s">
        <v>2558</v>
      </c>
      <c r="C1509" s="30" t="s">
        <v>92</v>
      </c>
      <c r="D1509" s="30">
        <v>0.09</v>
      </c>
      <c r="E1509" s="30">
        <v>31.74</v>
      </c>
      <c r="F1509" s="30">
        <v>12.62</v>
      </c>
      <c r="G1509" s="30" t="s">
        <v>63</v>
      </c>
      <c r="H1509" s="30" t="s">
        <v>3</v>
      </c>
      <c r="I1509" s="30" t="s">
        <v>24</v>
      </c>
      <c r="J1509" s="30" t="s">
        <v>48</v>
      </c>
      <c r="K1509" s="30" t="s">
        <v>49</v>
      </c>
      <c r="L1509" s="30" t="s">
        <v>1508</v>
      </c>
      <c r="M1509" s="30">
        <v>0.37</v>
      </c>
      <c r="N1509" s="30" t="s">
        <v>8</v>
      </c>
      <c r="O1509" s="30" t="s">
        <v>28</v>
      </c>
      <c r="P1509" s="30" t="s">
        <v>163</v>
      </c>
      <c r="Q1509" s="30" t="s">
        <v>2010</v>
      </c>
      <c r="R1509" s="30">
        <v>75146</v>
      </c>
      <c r="S1509" s="32">
        <v>42144</v>
      </c>
      <c r="T1509" s="32">
        <v>42144</v>
      </c>
      <c r="U1509" s="53">
        <v>67.107500000000002</v>
      </c>
      <c r="V1509" s="30">
        <v>9</v>
      </c>
      <c r="W1509" s="30">
        <v>270.55</v>
      </c>
      <c r="X1509" s="30">
        <v>86409</v>
      </c>
      <c r="Y1509" s="30" t="s">
        <v>3216</v>
      </c>
      <c r="Z1509" s="30">
        <v>323.51872701495989</v>
      </c>
    </row>
    <row r="1510" spans="1:26" x14ac:dyDescent="0.2">
      <c r="A1510" s="30">
        <v>1108</v>
      </c>
      <c r="B1510" s="30" t="s">
        <v>2558</v>
      </c>
      <c r="C1510" s="30" t="s">
        <v>92</v>
      </c>
      <c r="D1510" s="30">
        <v>0.04</v>
      </c>
      <c r="E1510" s="30">
        <v>6.35</v>
      </c>
      <c r="F1510" s="30">
        <v>1.02</v>
      </c>
      <c r="G1510" s="30" t="s">
        <v>14</v>
      </c>
      <c r="H1510" s="30" t="s">
        <v>3</v>
      </c>
      <c r="I1510" s="30" t="s">
        <v>24</v>
      </c>
      <c r="J1510" s="30" t="s">
        <v>64</v>
      </c>
      <c r="K1510" s="30" t="s">
        <v>26</v>
      </c>
      <c r="L1510" s="30" t="s">
        <v>503</v>
      </c>
      <c r="M1510" s="30">
        <v>0.39</v>
      </c>
      <c r="N1510" s="30" t="s">
        <v>8</v>
      </c>
      <c r="O1510" s="30" t="s">
        <v>28</v>
      </c>
      <c r="P1510" s="30" t="s">
        <v>163</v>
      </c>
      <c r="Q1510" s="30" t="s">
        <v>2010</v>
      </c>
      <c r="R1510" s="30">
        <v>75146</v>
      </c>
      <c r="S1510" s="32">
        <v>42144</v>
      </c>
      <c r="T1510" s="32">
        <v>42147</v>
      </c>
      <c r="U1510" s="53">
        <v>54.937800000000003</v>
      </c>
      <c r="V1510" s="30">
        <v>13</v>
      </c>
      <c r="W1510" s="30">
        <v>79.62</v>
      </c>
      <c r="X1510" s="30">
        <v>86409</v>
      </c>
      <c r="Y1510" s="30" t="s">
        <v>3216</v>
      </c>
      <c r="Z1510" s="30">
        <v>42.770418256693219</v>
      </c>
    </row>
    <row r="1511" spans="1:26" x14ac:dyDescent="0.2">
      <c r="A1511" s="30">
        <v>1108</v>
      </c>
      <c r="B1511" s="30" t="s">
        <v>2558</v>
      </c>
      <c r="C1511" s="30" t="s">
        <v>92</v>
      </c>
      <c r="D1511" s="30">
        <v>0.02</v>
      </c>
      <c r="E1511" s="30">
        <v>65.989999999999995</v>
      </c>
      <c r="F1511" s="30">
        <v>8.99</v>
      </c>
      <c r="G1511" s="30" t="s">
        <v>63</v>
      </c>
      <c r="H1511" s="30" t="s">
        <v>3</v>
      </c>
      <c r="I1511" s="30" t="s">
        <v>16</v>
      </c>
      <c r="J1511" s="30" t="s">
        <v>111</v>
      </c>
      <c r="K1511" s="30" t="s">
        <v>49</v>
      </c>
      <c r="L1511" s="30" t="s">
        <v>1840</v>
      </c>
      <c r="M1511" s="30">
        <v>0.56000000000000005</v>
      </c>
      <c r="N1511" s="30" t="s">
        <v>8</v>
      </c>
      <c r="O1511" s="30" t="s">
        <v>28</v>
      </c>
      <c r="P1511" s="30" t="s">
        <v>163</v>
      </c>
      <c r="Q1511" s="30" t="s">
        <v>2010</v>
      </c>
      <c r="R1511" s="30">
        <v>75146</v>
      </c>
      <c r="S1511" s="32">
        <v>42144</v>
      </c>
      <c r="T1511" s="32">
        <v>42145</v>
      </c>
      <c r="U1511" s="53">
        <v>168.23699999999999</v>
      </c>
      <c r="V1511" s="30">
        <v>8</v>
      </c>
      <c r="W1511" s="30">
        <v>479.79</v>
      </c>
      <c r="X1511" s="30">
        <v>86409</v>
      </c>
      <c r="Y1511" s="30" t="s">
        <v>3216</v>
      </c>
      <c r="Z1511" s="30">
        <v>638.242035662803</v>
      </c>
    </row>
    <row r="1512" spans="1:26" x14ac:dyDescent="0.2">
      <c r="A1512" s="30">
        <v>1974</v>
      </c>
      <c r="B1512" s="30" t="s">
        <v>2559</v>
      </c>
      <c r="C1512" s="30" t="s">
        <v>92</v>
      </c>
      <c r="D1512" s="30">
        <v>0.09</v>
      </c>
      <c r="E1512" s="30">
        <v>20.48</v>
      </c>
      <c r="F1512" s="30">
        <v>6.32</v>
      </c>
      <c r="G1512" s="30" t="s">
        <v>14</v>
      </c>
      <c r="H1512" s="30" t="s">
        <v>15</v>
      </c>
      <c r="I1512" s="30" t="s">
        <v>24</v>
      </c>
      <c r="J1512" s="30" t="s">
        <v>71</v>
      </c>
      <c r="K1512" s="30" t="s">
        <v>49</v>
      </c>
      <c r="L1512" s="30" t="s">
        <v>1015</v>
      </c>
      <c r="M1512" s="30">
        <v>0.57999999999999996</v>
      </c>
      <c r="N1512" s="30" t="s">
        <v>8</v>
      </c>
      <c r="O1512" s="30" t="s">
        <v>28</v>
      </c>
      <c r="P1512" s="30" t="s">
        <v>265</v>
      </c>
      <c r="Q1512" s="30" t="s">
        <v>2560</v>
      </c>
      <c r="R1512" s="30">
        <v>48127</v>
      </c>
      <c r="S1512" s="32">
        <v>42144</v>
      </c>
      <c r="T1512" s="32">
        <v>42145</v>
      </c>
      <c r="U1512" s="53">
        <v>-16.89</v>
      </c>
      <c r="V1512" s="30">
        <v>5</v>
      </c>
      <c r="W1512" s="30">
        <v>99.02</v>
      </c>
      <c r="X1512" s="30">
        <v>89040</v>
      </c>
      <c r="Y1512" s="30" t="s">
        <v>3216</v>
      </c>
      <c r="Z1512" s="30">
        <v>264.9610479374856</v>
      </c>
    </row>
    <row r="1513" spans="1:26" x14ac:dyDescent="0.2">
      <c r="A1513" s="30">
        <v>1974</v>
      </c>
      <c r="B1513" s="30" t="s">
        <v>2559</v>
      </c>
      <c r="C1513" s="30" t="s">
        <v>92</v>
      </c>
      <c r="D1513" s="30">
        <v>0.06</v>
      </c>
      <c r="E1513" s="30">
        <v>15.67</v>
      </c>
      <c r="F1513" s="30">
        <v>1.39</v>
      </c>
      <c r="G1513" s="30" t="s">
        <v>14</v>
      </c>
      <c r="H1513" s="30" t="s">
        <v>15</v>
      </c>
      <c r="I1513" s="30" t="s">
        <v>24</v>
      </c>
      <c r="J1513" s="30" t="s">
        <v>321</v>
      </c>
      <c r="K1513" s="30" t="s">
        <v>49</v>
      </c>
      <c r="L1513" s="30" t="s">
        <v>2460</v>
      </c>
      <c r="M1513" s="30">
        <v>0.38</v>
      </c>
      <c r="N1513" s="30" t="s">
        <v>8</v>
      </c>
      <c r="O1513" s="30" t="s">
        <v>28</v>
      </c>
      <c r="P1513" s="30" t="s">
        <v>265</v>
      </c>
      <c r="Q1513" s="30" t="s">
        <v>2560</v>
      </c>
      <c r="R1513" s="30">
        <v>48127</v>
      </c>
      <c r="S1513" s="32">
        <v>42144</v>
      </c>
      <c r="T1513" s="32">
        <v>42145</v>
      </c>
      <c r="U1513" s="53">
        <v>25.51</v>
      </c>
      <c r="V1513" s="30">
        <v>3</v>
      </c>
      <c r="W1513" s="30">
        <v>46.4</v>
      </c>
      <c r="X1513" s="30">
        <v>89040</v>
      </c>
      <c r="Y1513" s="30" t="s">
        <v>3216</v>
      </c>
      <c r="Z1513" s="30">
        <v>10.635587082610321</v>
      </c>
    </row>
    <row r="1514" spans="1:26" x14ac:dyDescent="0.2">
      <c r="A1514" s="30">
        <v>2159</v>
      </c>
      <c r="B1514" s="30" t="s">
        <v>2561</v>
      </c>
      <c r="C1514" s="30" t="s">
        <v>92</v>
      </c>
      <c r="D1514" s="30">
        <v>0.08</v>
      </c>
      <c r="E1514" s="30">
        <v>30.98</v>
      </c>
      <c r="F1514" s="30">
        <v>8.74</v>
      </c>
      <c r="G1514" s="30" t="s">
        <v>14</v>
      </c>
      <c r="H1514" s="30" t="s">
        <v>70</v>
      </c>
      <c r="I1514" s="30" t="s">
        <v>24</v>
      </c>
      <c r="J1514" s="30" t="s">
        <v>64</v>
      </c>
      <c r="K1514" s="30" t="s">
        <v>49</v>
      </c>
      <c r="L1514" s="30" t="s">
        <v>2562</v>
      </c>
      <c r="M1514" s="30">
        <v>0.4</v>
      </c>
      <c r="N1514" s="30" t="s">
        <v>8</v>
      </c>
      <c r="O1514" s="30" t="s">
        <v>28</v>
      </c>
      <c r="P1514" s="30" t="s">
        <v>265</v>
      </c>
      <c r="Q1514" s="30" t="s">
        <v>2563</v>
      </c>
      <c r="R1514" s="30">
        <v>48185</v>
      </c>
      <c r="S1514" s="32">
        <v>42144</v>
      </c>
      <c r="T1514" s="32">
        <v>42145</v>
      </c>
      <c r="U1514" s="53">
        <v>371.27199999999999</v>
      </c>
      <c r="V1514" s="30">
        <v>25</v>
      </c>
      <c r="W1514" s="30">
        <v>727.2</v>
      </c>
      <c r="X1514" s="30">
        <v>90387</v>
      </c>
      <c r="Y1514" s="30" t="s">
        <v>3216</v>
      </c>
      <c r="Z1514" s="30">
        <v>648.16551339838907</v>
      </c>
    </row>
    <row r="1515" spans="1:26" x14ac:dyDescent="0.2">
      <c r="A1515" s="30">
        <v>2162</v>
      </c>
      <c r="B1515" s="30" t="s">
        <v>2564</v>
      </c>
      <c r="C1515" s="30" t="s">
        <v>92</v>
      </c>
      <c r="D1515" s="30">
        <v>0.09</v>
      </c>
      <c r="E1515" s="30">
        <v>159.31</v>
      </c>
      <c r="F1515" s="30">
        <v>60</v>
      </c>
      <c r="G1515" s="30" t="s">
        <v>2</v>
      </c>
      <c r="H1515" s="30" t="s">
        <v>70</v>
      </c>
      <c r="I1515" s="30" t="s">
        <v>4</v>
      </c>
      <c r="J1515" s="30" t="s">
        <v>5</v>
      </c>
      <c r="K1515" s="30" t="s">
        <v>33</v>
      </c>
      <c r="L1515" s="30" t="s">
        <v>2565</v>
      </c>
      <c r="M1515" s="30">
        <v>0.55000000000000004</v>
      </c>
      <c r="N1515" s="30" t="s">
        <v>8</v>
      </c>
      <c r="O1515" s="30" t="s">
        <v>87</v>
      </c>
      <c r="P1515" s="30" t="s">
        <v>296</v>
      </c>
      <c r="Q1515" s="30" t="s">
        <v>2566</v>
      </c>
      <c r="R1515" s="30">
        <v>16146</v>
      </c>
      <c r="S1515" s="32">
        <v>42144</v>
      </c>
      <c r="T1515" s="32">
        <v>42146</v>
      </c>
      <c r="U1515" s="53">
        <v>77.000895400000005</v>
      </c>
      <c r="V1515" s="30">
        <v>41</v>
      </c>
      <c r="W1515" s="30">
        <v>6173.42</v>
      </c>
      <c r="X1515" s="30">
        <v>90387</v>
      </c>
      <c r="Y1515" s="30" t="s">
        <v>3218</v>
      </c>
      <c r="Z1515" s="30">
        <v>2480.19916436013</v>
      </c>
    </row>
    <row r="1516" spans="1:26" x14ac:dyDescent="0.2">
      <c r="A1516" s="30">
        <v>2162</v>
      </c>
      <c r="B1516" s="30" t="s">
        <v>2564</v>
      </c>
      <c r="C1516" s="30" t="s">
        <v>92</v>
      </c>
      <c r="D1516" s="30">
        <v>0.06</v>
      </c>
      <c r="E1516" s="30">
        <v>55.99</v>
      </c>
      <c r="F1516" s="30">
        <v>5</v>
      </c>
      <c r="G1516" s="30" t="s">
        <v>14</v>
      </c>
      <c r="H1516" s="30" t="s">
        <v>70</v>
      </c>
      <c r="I1516" s="30" t="s">
        <v>16</v>
      </c>
      <c r="J1516" s="30" t="s">
        <v>111</v>
      </c>
      <c r="K1516" s="30" t="s">
        <v>18</v>
      </c>
      <c r="L1516" s="30" t="s">
        <v>1914</v>
      </c>
      <c r="M1516" s="30">
        <v>0.83</v>
      </c>
      <c r="N1516" s="30" t="s">
        <v>8</v>
      </c>
      <c r="O1516" s="30" t="s">
        <v>87</v>
      </c>
      <c r="P1516" s="30" t="s">
        <v>296</v>
      </c>
      <c r="Q1516" s="30" t="s">
        <v>2566</v>
      </c>
      <c r="R1516" s="30">
        <v>16146</v>
      </c>
      <c r="S1516" s="32">
        <v>42144</v>
      </c>
      <c r="T1516" s="32">
        <v>42146</v>
      </c>
      <c r="U1516" s="53">
        <v>27.968599999999999</v>
      </c>
      <c r="V1516" s="30">
        <v>33</v>
      </c>
      <c r="W1516" s="30">
        <v>1553.7</v>
      </c>
      <c r="X1516" s="30">
        <v>90387</v>
      </c>
      <c r="Y1516" s="30" t="s">
        <v>3218</v>
      </c>
      <c r="Z1516" s="30">
        <v>642.22941209978467</v>
      </c>
    </row>
    <row r="1517" spans="1:26" x14ac:dyDescent="0.2">
      <c r="A1517" s="30">
        <v>871</v>
      </c>
      <c r="B1517" s="30" t="s">
        <v>1641</v>
      </c>
      <c r="C1517" s="30" t="s">
        <v>46</v>
      </c>
      <c r="D1517" s="30">
        <v>0.01</v>
      </c>
      <c r="E1517" s="30">
        <v>5.94</v>
      </c>
      <c r="F1517" s="30">
        <v>9.92</v>
      </c>
      <c r="G1517" s="30" t="s">
        <v>14</v>
      </c>
      <c r="H1517" s="30" t="s">
        <v>47</v>
      </c>
      <c r="I1517" s="30" t="s">
        <v>24</v>
      </c>
      <c r="J1517" s="30" t="s">
        <v>48</v>
      </c>
      <c r="K1517" s="30" t="s">
        <v>49</v>
      </c>
      <c r="L1517" s="30" t="s">
        <v>2567</v>
      </c>
      <c r="M1517" s="30">
        <v>0.38</v>
      </c>
      <c r="N1517" s="30" t="s">
        <v>8</v>
      </c>
      <c r="O1517" s="30" t="s">
        <v>35</v>
      </c>
      <c r="P1517" s="30" t="s">
        <v>272</v>
      </c>
      <c r="Q1517" s="30" t="s">
        <v>1642</v>
      </c>
      <c r="R1517" s="30">
        <v>89502</v>
      </c>
      <c r="S1517" s="32">
        <v>42144</v>
      </c>
      <c r="T1517" s="32">
        <v>42147</v>
      </c>
      <c r="U1517" s="53">
        <v>-239.315</v>
      </c>
      <c r="V1517" s="30">
        <v>12</v>
      </c>
      <c r="W1517" s="30">
        <v>74.77</v>
      </c>
      <c r="X1517" s="30">
        <v>90578</v>
      </c>
      <c r="Y1517" s="30" t="s">
        <v>3217</v>
      </c>
      <c r="Z1517" s="30">
        <v>225.40868651415181</v>
      </c>
    </row>
    <row r="1518" spans="1:26" x14ac:dyDescent="0.2">
      <c r="A1518" s="30">
        <v>871</v>
      </c>
      <c r="B1518" s="30" t="s">
        <v>1641</v>
      </c>
      <c r="C1518" s="30" t="s">
        <v>46</v>
      </c>
      <c r="D1518" s="30">
        <v>0</v>
      </c>
      <c r="E1518" s="30">
        <v>6.48</v>
      </c>
      <c r="F1518" s="30">
        <v>5.1100000000000003</v>
      </c>
      <c r="G1518" s="30" t="s">
        <v>14</v>
      </c>
      <c r="H1518" s="30" t="s">
        <v>47</v>
      </c>
      <c r="I1518" s="30" t="s">
        <v>24</v>
      </c>
      <c r="J1518" s="30" t="s">
        <v>64</v>
      </c>
      <c r="K1518" s="30" t="s">
        <v>49</v>
      </c>
      <c r="L1518" s="30" t="s">
        <v>2568</v>
      </c>
      <c r="M1518" s="30">
        <v>0.37</v>
      </c>
      <c r="N1518" s="30" t="s">
        <v>8</v>
      </c>
      <c r="O1518" s="30" t="s">
        <v>35</v>
      </c>
      <c r="P1518" s="30" t="s">
        <v>272</v>
      </c>
      <c r="Q1518" s="30" t="s">
        <v>1642</v>
      </c>
      <c r="R1518" s="30">
        <v>89502</v>
      </c>
      <c r="S1518" s="32">
        <v>42144</v>
      </c>
      <c r="T1518" s="32">
        <v>42146</v>
      </c>
      <c r="U1518" s="53">
        <v>-33.31</v>
      </c>
      <c r="V1518" s="30">
        <v>18</v>
      </c>
      <c r="W1518" s="30">
        <v>127.81</v>
      </c>
      <c r="X1518" s="30">
        <v>90578</v>
      </c>
      <c r="Y1518" s="30" t="s">
        <v>3217</v>
      </c>
      <c r="Z1518" s="30">
        <v>303.40632087491286</v>
      </c>
    </row>
    <row r="1519" spans="1:26" x14ac:dyDescent="0.2">
      <c r="A1519" s="30">
        <v>922</v>
      </c>
      <c r="B1519" s="30" t="s">
        <v>2569</v>
      </c>
      <c r="C1519" s="30" t="s">
        <v>46</v>
      </c>
      <c r="D1519" s="30">
        <v>0.01</v>
      </c>
      <c r="E1519" s="30">
        <v>65.989999999999995</v>
      </c>
      <c r="F1519" s="30">
        <v>8.99</v>
      </c>
      <c r="G1519" s="30" t="s">
        <v>63</v>
      </c>
      <c r="H1519" s="30" t="s">
        <v>3</v>
      </c>
      <c r="I1519" s="30" t="s">
        <v>16</v>
      </c>
      <c r="J1519" s="30" t="s">
        <v>111</v>
      </c>
      <c r="K1519" s="30" t="s">
        <v>49</v>
      </c>
      <c r="L1519" s="30" t="s">
        <v>2570</v>
      </c>
      <c r="M1519" s="30">
        <v>0.56000000000000005</v>
      </c>
      <c r="N1519" s="30" t="s">
        <v>8</v>
      </c>
      <c r="O1519" s="30" t="s">
        <v>35</v>
      </c>
      <c r="P1519" s="30" t="s">
        <v>66</v>
      </c>
      <c r="Q1519" s="30" t="s">
        <v>2122</v>
      </c>
      <c r="R1519" s="30">
        <v>91730</v>
      </c>
      <c r="S1519" s="32">
        <v>42144</v>
      </c>
      <c r="T1519" s="32">
        <v>42145</v>
      </c>
      <c r="U1519" s="53">
        <v>396.97199999999998</v>
      </c>
      <c r="V1519" s="30">
        <v>14</v>
      </c>
      <c r="W1519" s="30">
        <v>782</v>
      </c>
      <c r="X1519" s="30">
        <v>87135</v>
      </c>
      <c r="Y1519" s="30" t="s">
        <v>3217</v>
      </c>
      <c r="Z1519" s="30">
        <v>1067.3470417175506</v>
      </c>
    </row>
    <row r="1520" spans="1:26" x14ac:dyDescent="0.2">
      <c r="A1520" s="30">
        <v>1708</v>
      </c>
      <c r="B1520" s="30" t="s">
        <v>573</v>
      </c>
      <c r="C1520" s="30" t="s">
        <v>46</v>
      </c>
      <c r="D1520" s="30">
        <v>0.03</v>
      </c>
      <c r="E1520" s="30">
        <v>205.99</v>
      </c>
      <c r="F1520" s="30">
        <v>3</v>
      </c>
      <c r="G1520" s="30" t="s">
        <v>14</v>
      </c>
      <c r="H1520" s="30" t="s">
        <v>3</v>
      </c>
      <c r="I1520" s="30" t="s">
        <v>16</v>
      </c>
      <c r="J1520" s="30" t="s">
        <v>111</v>
      </c>
      <c r="K1520" s="30" t="s">
        <v>49</v>
      </c>
      <c r="L1520" s="30" t="s">
        <v>399</v>
      </c>
      <c r="M1520" s="30">
        <v>0.57999999999999996</v>
      </c>
      <c r="N1520" s="30" t="s">
        <v>8</v>
      </c>
      <c r="O1520" s="30" t="s">
        <v>87</v>
      </c>
      <c r="P1520" s="30" t="s">
        <v>293</v>
      </c>
      <c r="Q1520" s="30" t="s">
        <v>575</v>
      </c>
      <c r="R1520" s="30">
        <v>44118</v>
      </c>
      <c r="S1520" s="32">
        <v>42144</v>
      </c>
      <c r="T1520" s="32">
        <v>42145</v>
      </c>
      <c r="U1520" s="53">
        <v>3670.3515000000002</v>
      </c>
      <c r="V1520" s="30">
        <v>29</v>
      </c>
      <c r="W1520" s="30">
        <v>5319.35</v>
      </c>
      <c r="X1520" s="30">
        <v>88784</v>
      </c>
      <c r="Y1520" s="30" t="s">
        <v>3218</v>
      </c>
      <c r="Z1520" s="30">
        <v>4778.0795405791014</v>
      </c>
    </row>
    <row r="1521" spans="1:26" x14ac:dyDescent="0.2">
      <c r="A1521" s="30">
        <v>276</v>
      </c>
      <c r="B1521" s="30" t="s">
        <v>2571</v>
      </c>
      <c r="C1521" s="30" t="s">
        <v>1</v>
      </c>
      <c r="D1521" s="30">
        <v>0.04</v>
      </c>
      <c r="E1521" s="30">
        <v>1.98</v>
      </c>
      <c r="F1521" s="30">
        <v>0.7</v>
      </c>
      <c r="G1521" s="30" t="s">
        <v>63</v>
      </c>
      <c r="H1521" s="30" t="s">
        <v>70</v>
      </c>
      <c r="I1521" s="30" t="s">
        <v>24</v>
      </c>
      <c r="J1521" s="30" t="s">
        <v>152</v>
      </c>
      <c r="K1521" s="30" t="s">
        <v>26</v>
      </c>
      <c r="L1521" s="30" t="s">
        <v>417</v>
      </c>
      <c r="M1521" s="30">
        <v>0.83</v>
      </c>
      <c r="N1521" s="30" t="s">
        <v>8</v>
      </c>
      <c r="O1521" s="30" t="s">
        <v>87</v>
      </c>
      <c r="P1521" s="30" t="s">
        <v>224</v>
      </c>
      <c r="Q1521" s="30" t="s">
        <v>1365</v>
      </c>
      <c r="R1521" s="30">
        <v>6111</v>
      </c>
      <c r="S1521" s="32">
        <v>42145</v>
      </c>
      <c r="T1521" s="32">
        <v>42146</v>
      </c>
      <c r="U1521" s="53">
        <v>-1</v>
      </c>
      <c r="V1521" s="30">
        <v>3</v>
      </c>
      <c r="W1521" s="30">
        <v>8.3000000000000007</v>
      </c>
      <c r="X1521" s="30">
        <v>89291</v>
      </c>
      <c r="Y1521" s="30" t="s">
        <v>3218</v>
      </c>
      <c r="Z1521" s="30">
        <v>532.74181916601117</v>
      </c>
    </row>
    <row r="1522" spans="1:26" x14ac:dyDescent="0.2">
      <c r="A1522" s="30">
        <v>282</v>
      </c>
      <c r="B1522" s="30" t="s">
        <v>2572</v>
      </c>
      <c r="C1522" s="30" t="s">
        <v>1</v>
      </c>
      <c r="D1522" s="30">
        <v>0.03</v>
      </c>
      <c r="E1522" s="30">
        <v>55.99</v>
      </c>
      <c r="F1522" s="30">
        <v>5</v>
      </c>
      <c r="G1522" s="30" t="s">
        <v>14</v>
      </c>
      <c r="H1522" s="30" t="s">
        <v>70</v>
      </c>
      <c r="I1522" s="30" t="s">
        <v>16</v>
      </c>
      <c r="J1522" s="30" t="s">
        <v>111</v>
      </c>
      <c r="K1522" s="30" t="s">
        <v>18</v>
      </c>
      <c r="L1522" s="30" t="s">
        <v>1914</v>
      </c>
      <c r="M1522" s="30">
        <v>0.83</v>
      </c>
      <c r="N1522" s="30" t="s">
        <v>8</v>
      </c>
      <c r="O1522" s="30" t="s">
        <v>87</v>
      </c>
      <c r="P1522" s="30" t="s">
        <v>373</v>
      </c>
      <c r="Q1522" s="30" t="s">
        <v>2573</v>
      </c>
      <c r="R1522" s="30">
        <v>7109</v>
      </c>
      <c r="S1522" s="32">
        <v>42145</v>
      </c>
      <c r="T1522" s="32">
        <v>42146</v>
      </c>
      <c r="U1522" s="53">
        <v>-221.25399999999999</v>
      </c>
      <c r="V1522" s="30">
        <v>9</v>
      </c>
      <c r="W1522" s="30">
        <v>416.95</v>
      </c>
      <c r="X1522" s="30">
        <v>89291</v>
      </c>
      <c r="Y1522" s="30" t="s">
        <v>3218</v>
      </c>
      <c r="Z1522" s="30">
        <v>684.09233052592651</v>
      </c>
    </row>
    <row r="1523" spans="1:26" x14ac:dyDescent="0.2">
      <c r="A1523" s="30">
        <v>825</v>
      </c>
      <c r="B1523" s="30" t="s">
        <v>2574</v>
      </c>
      <c r="C1523" s="30" t="s">
        <v>1</v>
      </c>
      <c r="D1523" s="30">
        <v>0</v>
      </c>
      <c r="E1523" s="30">
        <v>11.97</v>
      </c>
      <c r="F1523" s="30">
        <v>4.9800000000000004</v>
      </c>
      <c r="G1523" s="30" t="s">
        <v>14</v>
      </c>
      <c r="H1523" s="30" t="s">
        <v>47</v>
      </c>
      <c r="I1523" s="30" t="s">
        <v>24</v>
      </c>
      <c r="J1523" s="30" t="s">
        <v>71</v>
      </c>
      <c r="K1523" s="30" t="s">
        <v>49</v>
      </c>
      <c r="L1523" s="30" t="s">
        <v>792</v>
      </c>
      <c r="M1523" s="30">
        <v>0.57999999999999996</v>
      </c>
      <c r="N1523" s="30" t="s">
        <v>8</v>
      </c>
      <c r="O1523" s="30" t="s">
        <v>28</v>
      </c>
      <c r="P1523" s="30" t="s">
        <v>163</v>
      </c>
      <c r="Q1523" s="30" t="s">
        <v>2575</v>
      </c>
      <c r="R1523" s="30">
        <v>79605</v>
      </c>
      <c r="S1523" s="32">
        <v>42145</v>
      </c>
      <c r="T1523" s="32">
        <v>42148</v>
      </c>
      <c r="U1523" s="53">
        <v>3.3839999999999999</v>
      </c>
      <c r="V1523" s="30">
        <v>4</v>
      </c>
      <c r="W1523" s="30">
        <v>53.3</v>
      </c>
      <c r="X1523" s="30">
        <v>89258</v>
      </c>
      <c r="Y1523" s="30" t="s">
        <v>3216</v>
      </c>
      <c r="Z1523" s="30">
        <v>618.12056221428679</v>
      </c>
    </row>
    <row r="1524" spans="1:26" x14ac:dyDescent="0.2">
      <c r="A1524" s="30">
        <v>406</v>
      </c>
      <c r="B1524" s="30" t="s">
        <v>2576</v>
      </c>
      <c r="C1524" s="30" t="s">
        <v>13</v>
      </c>
      <c r="D1524" s="30">
        <v>0.03</v>
      </c>
      <c r="E1524" s="30">
        <v>4.9800000000000004</v>
      </c>
      <c r="F1524" s="30">
        <v>0.8</v>
      </c>
      <c r="G1524" s="30" t="s">
        <v>14</v>
      </c>
      <c r="H1524" s="30" t="s">
        <v>3</v>
      </c>
      <c r="I1524" s="30" t="s">
        <v>24</v>
      </c>
      <c r="J1524" s="30" t="s">
        <v>64</v>
      </c>
      <c r="K1524" s="30" t="s">
        <v>26</v>
      </c>
      <c r="L1524" s="30" t="s">
        <v>870</v>
      </c>
      <c r="M1524" s="30">
        <v>0.36</v>
      </c>
      <c r="N1524" s="30" t="s">
        <v>8</v>
      </c>
      <c r="O1524" s="30" t="s">
        <v>87</v>
      </c>
      <c r="P1524" s="30" t="s">
        <v>373</v>
      </c>
      <c r="Q1524" s="30" t="s">
        <v>2577</v>
      </c>
      <c r="R1524" s="30">
        <v>8360</v>
      </c>
      <c r="S1524" s="32">
        <v>42145</v>
      </c>
      <c r="T1524" s="32">
        <v>42146</v>
      </c>
      <c r="U1524" s="53">
        <v>50.2044</v>
      </c>
      <c r="V1524" s="30">
        <v>15</v>
      </c>
      <c r="W1524" s="30">
        <v>72.760000000000005</v>
      </c>
      <c r="X1524" s="30">
        <v>87804</v>
      </c>
      <c r="Y1524" s="30" t="s">
        <v>3218</v>
      </c>
      <c r="Z1524" s="30">
        <v>-6.0285182548060057</v>
      </c>
    </row>
    <row r="1525" spans="1:26" x14ac:dyDescent="0.2">
      <c r="A1525" s="30">
        <v>1106</v>
      </c>
      <c r="B1525" s="30" t="s">
        <v>2557</v>
      </c>
      <c r="C1525" s="30" t="s">
        <v>13</v>
      </c>
      <c r="D1525" s="30">
        <v>0.01</v>
      </c>
      <c r="E1525" s="30">
        <v>9.31</v>
      </c>
      <c r="F1525" s="30">
        <v>3.98</v>
      </c>
      <c r="G1525" s="30" t="s">
        <v>14</v>
      </c>
      <c r="H1525" s="30" t="s">
        <v>3</v>
      </c>
      <c r="I1525" s="30" t="s">
        <v>24</v>
      </c>
      <c r="J1525" s="30" t="s">
        <v>544</v>
      </c>
      <c r="K1525" s="30" t="s">
        <v>18</v>
      </c>
      <c r="L1525" s="30" t="s">
        <v>2578</v>
      </c>
      <c r="M1525" s="30">
        <v>0.56000000000000005</v>
      </c>
      <c r="N1525" s="30" t="s">
        <v>8</v>
      </c>
      <c r="O1525" s="30" t="s">
        <v>28</v>
      </c>
      <c r="P1525" s="30" t="s">
        <v>163</v>
      </c>
      <c r="Q1525" s="30" t="s">
        <v>530</v>
      </c>
      <c r="R1525" s="30">
        <v>75220</v>
      </c>
      <c r="S1525" s="32">
        <v>42145</v>
      </c>
      <c r="T1525" s="32">
        <v>42146</v>
      </c>
      <c r="U1525" s="53">
        <v>-10.9</v>
      </c>
      <c r="V1525" s="30">
        <v>61</v>
      </c>
      <c r="W1525" s="30">
        <v>586.96</v>
      </c>
      <c r="X1525" s="30">
        <v>646</v>
      </c>
      <c r="Y1525" s="30" t="s">
        <v>3216</v>
      </c>
      <c r="Z1525" s="30">
        <v>212.31232308556136</v>
      </c>
    </row>
    <row r="1526" spans="1:26" x14ac:dyDescent="0.2">
      <c r="A1526" s="30">
        <v>1107</v>
      </c>
      <c r="B1526" s="30" t="s">
        <v>2579</v>
      </c>
      <c r="C1526" s="30" t="s">
        <v>13</v>
      </c>
      <c r="D1526" s="30">
        <v>0.01</v>
      </c>
      <c r="E1526" s="30">
        <v>9.31</v>
      </c>
      <c r="F1526" s="30">
        <v>3.98</v>
      </c>
      <c r="G1526" s="30" t="s">
        <v>14</v>
      </c>
      <c r="H1526" s="30" t="s">
        <v>3</v>
      </c>
      <c r="I1526" s="30" t="s">
        <v>24</v>
      </c>
      <c r="J1526" s="30" t="s">
        <v>544</v>
      </c>
      <c r="K1526" s="30" t="s">
        <v>18</v>
      </c>
      <c r="L1526" s="30" t="s">
        <v>2578</v>
      </c>
      <c r="M1526" s="30">
        <v>0.56000000000000005</v>
      </c>
      <c r="N1526" s="30" t="s">
        <v>8</v>
      </c>
      <c r="O1526" s="30" t="s">
        <v>28</v>
      </c>
      <c r="P1526" s="30" t="s">
        <v>163</v>
      </c>
      <c r="Q1526" s="30" t="s">
        <v>2580</v>
      </c>
      <c r="R1526" s="30">
        <v>77566</v>
      </c>
      <c r="S1526" s="32">
        <v>42145</v>
      </c>
      <c r="T1526" s="32">
        <v>42146</v>
      </c>
      <c r="U1526" s="53">
        <v>2.1800000000000002</v>
      </c>
      <c r="V1526" s="30">
        <v>15</v>
      </c>
      <c r="W1526" s="30">
        <v>144.33000000000001</v>
      </c>
      <c r="X1526" s="30">
        <v>86411</v>
      </c>
      <c r="Y1526" s="30" t="s">
        <v>3216</v>
      </c>
      <c r="Z1526" s="30">
        <v>225.70657953432269</v>
      </c>
    </row>
    <row r="1527" spans="1:26" x14ac:dyDescent="0.2">
      <c r="A1527" s="30">
        <v>820</v>
      </c>
      <c r="B1527" s="30" t="s">
        <v>2581</v>
      </c>
      <c r="C1527" s="30" t="s">
        <v>23</v>
      </c>
      <c r="D1527" s="30">
        <v>0.09</v>
      </c>
      <c r="E1527" s="30">
        <v>5.84</v>
      </c>
      <c r="F1527" s="30">
        <v>0.83</v>
      </c>
      <c r="G1527" s="30" t="s">
        <v>14</v>
      </c>
      <c r="H1527" s="30" t="s">
        <v>3</v>
      </c>
      <c r="I1527" s="30" t="s">
        <v>24</v>
      </c>
      <c r="J1527" s="30" t="s">
        <v>25</v>
      </c>
      <c r="K1527" s="30" t="s">
        <v>26</v>
      </c>
      <c r="L1527" s="30" t="s">
        <v>2582</v>
      </c>
      <c r="M1527" s="30">
        <v>0.49</v>
      </c>
      <c r="N1527" s="30" t="s">
        <v>8</v>
      </c>
      <c r="O1527" s="30" t="s">
        <v>35</v>
      </c>
      <c r="P1527" s="30" t="s">
        <v>42</v>
      </c>
      <c r="Q1527" s="30" t="s">
        <v>2583</v>
      </c>
      <c r="R1527" s="30">
        <v>99362</v>
      </c>
      <c r="S1527" s="32">
        <v>42145</v>
      </c>
      <c r="T1527" s="32">
        <v>42149</v>
      </c>
      <c r="U1527" s="53">
        <v>-2.87</v>
      </c>
      <c r="V1527" s="30">
        <v>1</v>
      </c>
      <c r="W1527" s="30">
        <v>5.9</v>
      </c>
      <c r="X1527" s="30">
        <v>90244</v>
      </c>
      <c r="Y1527" s="30" t="s">
        <v>3217</v>
      </c>
      <c r="Z1527" s="30">
        <v>93.805995858125286</v>
      </c>
    </row>
    <row r="1528" spans="1:26" x14ac:dyDescent="0.2">
      <c r="A1528" s="30">
        <v>1527</v>
      </c>
      <c r="B1528" s="30" t="s">
        <v>314</v>
      </c>
      <c r="C1528" s="30" t="s">
        <v>23</v>
      </c>
      <c r="D1528" s="30">
        <v>0.09</v>
      </c>
      <c r="E1528" s="30">
        <v>50.98</v>
      </c>
      <c r="F1528" s="30">
        <v>6.5</v>
      </c>
      <c r="G1528" s="30" t="s">
        <v>14</v>
      </c>
      <c r="H1528" s="30" t="s">
        <v>47</v>
      </c>
      <c r="I1528" s="30" t="s">
        <v>16</v>
      </c>
      <c r="J1528" s="30" t="s">
        <v>17</v>
      </c>
      <c r="K1528" s="30" t="s">
        <v>49</v>
      </c>
      <c r="L1528" s="30" t="s">
        <v>1842</v>
      </c>
      <c r="M1528" s="30">
        <v>0.73</v>
      </c>
      <c r="N1528" s="30" t="s">
        <v>8</v>
      </c>
      <c r="O1528" s="30" t="s">
        <v>9</v>
      </c>
      <c r="P1528" s="30" t="s">
        <v>140</v>
      </c>
      <c r="Q1528" s="30" t="s">
        <v>316</v>
      </c>
      <c r="R1528" s="30">
        <v>35601</v>
      </c>
      <c r="S1528" s="32">
        <v>42145</v>
      </c>
      <c r="T1528" s="32">
        <v>42152</v>
      </c>
      <c r="U1528" s="53">
        <v>70.176000000000002</v>
      </c>
      <c r="V1528" s="30">
        <v>28</v>
      </c>
      <c r="W1528" s="30">
        <v>1395.41</v>
      </c>
      <c r="X1528" s="30">
        <v>86815</v>
      </c>
      <c r="Y1528" s="30" t="s">
        <v>3215</v>
      </c>
      <c r="Z1528" s="30">
        <v>705.71345248347166</v>
      </c>
    </row>
    <row r="1529" spans="1:26" x14ac:dyDescent="0.2">
      <c r="A1529" s="30">
        <v>3319</v>
      </c>
      <c r="B1529" s="30" t="s">
        <v>2584</v>
      </c>
      <c r="C1529" s="30" t="s">
        <v>23</v>
      </c>
      <c r="D1529" s="30">
        <v>0.03</v>
      </c>
      <c r="E1529" s="30">
        <v>20.98</v>
      </c>
      <c r="F1529" s="30">
        <v>1.49</v>
      </c>
      <c r="G1529" s="30" t="s">
        <v>14</v>
      </c>
      <c r="H1529" s="30" t="s">
        <v>3</v>
      </c>
      <c r="I1529" s="30" t="s">
        <v>24</v>
      </c>
      <c r="J1529" s="30" t="s">
        <v>48</v>
      </c>
      <c r="K1529" s="30" t="s">
        <v>49</v>
      </c>
      <c r="L1529" s="30" t="s">
        <v>2585</v>
      </c>
      <c r="M1529" s="30">
        <v>0.35</v>
      </c>
      <c r="N1529" s="30" t="s">
        <v>8</v>
      </c>
      <c r="O1529" s="30" t="s">
        <v>9</v>
      </c>
      <c r="P1529" s="30" t="s">
        <v>376</v>
      </c>
      <c r="Q1529" s="30" t="s">
        <v>479</v>
      </c>
      <c r="R1529" s="30">
        <v>37075</v>
      </c>
      <c r="S1529" s="32">
        <v>42145</v>
      </c>
      <c r="T1529" s="32">
        <v>42145</v>
      </c>
      <c r="U1529" s="53">
        <v>30.024000000000001</v>
      </c>
      <c r="V1529" s="30">
        <v>20</v>
      </c>
      <c r="W1529" s="30">
        <v>431.43</v>
      </c>
      <c r="X1529" s="30">
        <v>90104</v>
      </c>
      <c r="Y1529" s="30" t="s">
        <v>3215</v>
      </c>
      <c r="Z1529" s="30">
        <v>116.45313776740879</v>
      </c>
    </row>
    <row r="1530" spans="1:26" x14ac:dyDescent="0.2">
      <c r="A1530" s="30">
        <v>1129</v>
      </c>
      <c r="B1530" s="30" t="s">
        <v>762</v>
      </c>
      <c r="C1530" s="30" t="s">
        <v>92</v>
      </c>
      <c r="D1530" s="30">
        <v>0.02</v>
      </c>
      <c r="E1530" s="30">
        <v>7.64</v>
      </c>
      <c r="F1530" s="30">
        <v>1.39</v>
      </c>
      <c r="G1530" s="30" t="s">
        <v>14</v>
      </c>
      <c r="H1530" s="30" t="s">
        <v>47</v>
      </c>
      <c r="I1530" s="30" t="s">
        <v>24</v>
      </c>
      <c r="J1530" s="30" t="s">
        <v>321</v>
      </c>
      <c r="K1530" s="30" t="s">
        <v>49</v>
      </c>
      <c r="L1530" s="30" t="s">
        <v>1534</v>
      </c>
      <c r="M1530" s="30">
        <v>0.36</v>
      </c>
      <c r="N1530" s="30" t="s">
        <v>8</v>
      </c>
      <c r="O1530" s="30" t="s">
        <v>87</v>
      </c>
      <c r="P1530" s="30" t="s">
        <v>379</v>
      </c>
      <c r="Q1530" s="30" t="s">
        <v>764</v>
      </c>
      <c r="R1530" s="30">
        <v>2118</v>
      </c>
      <c r="S1530" s="32">
        <v>42145</v>
      </c>
      <c r="T1530" s="32">
        <v>42147</v>
      </c>
      <c r="U1530" s="53">
        <v>117.38</v>
      </c>
      <c r="V1530" s="30">
        <v>52</v>
      </c>
      <c r="W1530" s="30">
        <v>406.91</v>
      </c>
      <c r="X1530" s="30">
        <v>13735</v>
      </c>
      <c r="Y1530" s="30" t="s">
        <v>3218</v>
      </c>
      <c r="Z1530" s="30">
        <v>148.73816681132584</v>
      </c>
    </row>
    <row r="1531" spans="1:26" x14ac:dyDescent="0.2">
      <c r="A1531" s="30">
        <v>1131</v>
      </c>
      <c r="B1531" s="30" t="s">
        <v>2586</v>
      </c>
      <c r="C1531" s="30" t="s">
        <v>92</v>
      </c>
      <c r="D1531" s="30">
        <v>0.02</v>
      </c>
      <c r="E1531" s="30">
        <v>7.64</v>
      </c>
      <c r="F1531" s="30">
        <v>1.39</v>
      </c>
      <c r="G1531" s="30" t="s">
        <v>14</v>
      </c>
      <c r="H1531" s="30" t="s">
        <v>47</v>
      </c>
      <c r="I1531" s="30" t="s">
        <v>24</v>
      </c>
      <c r="J1531" s="30" t="s">
        <v>321</v>
      </c>
      <c r="K1531" s="30" t="s">
        <v>49</v>
      </c>
      <c r="L1531" s="30" t="s">
        <v>1534</v>
      </c>
      <c r="M1531" s="30">
        <v>0.36</v>
      </c>
      <c r="N1531" s="30" t="s">
        <v>8</v>
      </c>
      <c r="O1531" s="30" t="s">
        <v>28</v>
      </c>
      <c r="P1531" s="30" t="s">
        <v>163</v>
      </c>
      <c r="Q1531" s="30" t="s">
        <v>2587</v>
      </c>
      <c r="R1531" s="30">
        <v>79907</v>
      </c>
      <c r="S1531" s="32">
        <v>42145</v>
      </c>
      <c r="T1531" s="32">
        <v>42147</v>
      </c>
      <c r="U1531" s="53">
        <v>70.193700000000007</v>
      </c>
      <c r="V1531" s="30">
        <v>13</v>
      </c>
      <c r="W1531" s="30">
        <v>101.73</v>
      </c>
      <c r="X1531" s="30">
        <v>88103</v>
      </c>
      <c r="Y1531" s="30" t="s">
        <v>3216</v>
      </c>
      <c r="Z1531" s="30">
        <v>100.41818186727491</v>
      </c>
    </row>
    <row r="1532" spans="1:26" x14ac:dyDescent="0.2">
      <c r="A1532" s="30">
        <v>1254</v>
      </c>
      <c r="B1532" s="30" t="s">
        <v>1566</v>
      </c>
      <c r="C1532" s="30" t="s">
        <v>92</v>
      </c>
      <c r="D1532" s="30">
        <v>0.04</v>
      </c>
      <c r="E1532" s="30">
        <v>2.08</v>
      </c>
      <c r="F1532" s="30">
        <v>1.49</v>
      </c>
      <c r="G1532" s="30" t="s">
        <v>14</v>
      </c>
      <c r="H1532" s="30" t="s">
        <v>47</v>
      </c>
      <c r="I1532" s="30" t="s">
        <v>24</v>
      </c>
      <c r="J1532" s="30" t="s">
        <v>48</v>
      </c>
      <c r="K1532" s="30" t="s">
        <v>49</v>
      </c>
      <c r="L1532" s="30" t="s">
        <v>1386</v>
      </c>
      <c r="M1532" s="30">
        <v>0.36</v>
      </c>
      <c r="N1532" s="30" t="s">
        <v>8</v>
      </c>
      <c r="O1532" s="30" t="s">
        <v>28</v>
      </c>
      <c r="P1532" s="30" t="s">
        <v>163</v>
      </c>
      <c r="Q1532" s="30" t="s">
        <v>1567</v>
      </c>
      <c r="R1532" s="30">
        <v>77530</v>
      </c>
      <c r="S1532" s="32">
        <v>42145</v>
      </c>
      <c r="T1532" s="32">
        <v>42147</v>
      </c>
      <c r="U1532" s="53">
        <v>-11.281499999999999</v>
      </c>
      <c r="V1532" s="30">
        <v>16</v>
      </c>
      <c r="W1532" s="30">
        <v>33.770000000000003</v>
      </c>
      <c r="X1532" s="30">
        <v>89982</v>
      </c>
      <c r="Y1532" s="30" t="s">
        <v>3216</v>
      </c>
      <c r="Z1532" s="30">
        <v>-10.887818645150904</v>
      </c>
    </row>
    <row r="1533" spans="1:26" x14ac:dyDescent="0.2">
      <c r="A1533" s="30">
        <v>19</v>
      </c>
      <c r="B1533" s="30" t="s">
        <v>2588</v>
      </c>
      <c r="C1533" s="30" t="s">
        <v>46</v>
      </c>
      <c r="D1533" s="30">
        <v>7.0000000000000007E-2</v>
      </c>
      <c r="E1533" s="30">
        <v>12.99</v>
      </c>
      <c r="F1533" s="30">
        <v>9.44</v>
      </c>
      <c r="G1533" s="30" t="s">
        <v>14</v>
      </c>
      <c r="H1533" s="30" t="s">
        <v>3</v>
      </c>
      <c r="I1533" s="30" t="s">
        <v>16</v>
      </c>
      <c r="J1533" s="30" t="s">
        <v>32</v>
      </c>
      <c r="K1533" s="30" t="s">
        <v>120</v>
      </c>
      <c r="L1533" s="30" t="s">
        <v>2589</v>
      </c>
      <c r="M1533" s="30">
        <v>0.39</v>
      </c>
      <c r="N1533" s="30" t="s">
        <v>8</v>
      </c>
      <c r="O1533" s="30" t="s">
        <v>35</v>
      </c>
      <c r="P1533" s="30" t="s">
        <v>253</v>
      </c>
      <c r="Q1533" s="30" t="s">
        <v>2590</v>
      </c>
      <c r="R1533" s="30">
        <v>59801</v>
      </c>
      <c r="S1533" s="32">
        <v>42145</v>
      </c>
      <c r="T1533" s="32">
        <v>42147</v>
      </c>
      <c r="U1533" s="53">
        <v>-114.6399</v>
      </c>
      <c r="V1533" s="30">
        <v>18</v>
      </c>
      <c r="W1533" s="30">
        <v>231.79</v>
      </c>
      <c r="X1533" s="30">
        <v>90032</v>
      </c>
      <c r="Y1533" s="30" t="s">
        <v>3217</v>
      </c>
      <c r="Z1533" s="30">
        <v>291.08698920614847</v>
      </c>
    </row>
    <row r="1534" spans="1:26" x14ac:dyDescent="0.2">
      <c r="A1534" s="30">
        <v>21</v>
      </c>
      <c r="B1534" s="30" t="s">
        <v>2496</v>
      </c>
      <c r="C1534" s="30" t="s">
        <v>46</v>
      </c>
      <c r="D1534" s="30">
        <v>0.08</v>
      </c>
      <c r="E1534" s="30">
        <v>5</v>
      </c>
      <c r="F1534" s="30">
        <v>3.39</v>
      </c>
      <c r="G1534" s="30" t="s">
        <v>14</v>
      </c>
      <c r="H1534" s="30" t="s">
        <v>3</v>
      </c>
      <c r="I1534" s="30" t="s">
        <v>24</v>
      </c>
      <c r="J1534" s="30" t="s">
        <v>152</v>
      </c>
      <c r="K1534" s="30" t="s">
        <v>26</v>
      </c>
      <c r="L1534" s="30" t="s">
        <v>2591</v>
      </c>
      <c r="M1534" s="30">
        <v>0.37</v>
      </c>
      <c r="N1534" s="30" t="s">
        <v>8</v>
      </c>
      <c r="O1534" s="30" t="s">
        <v>87</v>
      </c>
      <c r="P1534" s="30" t="s">
        <v>88</v>
      </c>
      <c r="Q1534" s="30" t="s">
        <v>89</v>
      </c>
      <c r="R1534" s="30">
        <v>10012</v>
      </c>
      <c r="S1534" s="32">
        <v>42145</v>
      </c>
      <c r="T1534" s="32">
        <v>42146</v>
      </c>
      <c r="U1534" s="53">
        <v>-17.489999999999998</v>
      </c>
      <c r="V1534" s="30">
        <v>58</v>
      </c>
      <c r="W1534" s="30">
        <v>293.06</v>
      </c>
      <c r="X1534" s="30">
        <v>42949</v>
      </c>
      <c r="Y1534" s="30" t="s">
        <v>3218</v>
      </c>
      <c r="Z1534" s="30">
        <v>175.08680859967191</v>
      </c>
    </row>
    <row r="1535" spans="1:26" x14ac:dyDescent="0.2">
      <c r="A1535" s="30">
        <v>21</v>
      </c>
      <c r="B1535" s="30" t="s">
        <v>2496</v>
      </c>
      <c r="C1535" s="30" t="s">
        <v>46</v>
      </c>
      <c r="D1535" s="30">
        <v>7.0000000000000007E-2</v>
      </c>
      <c r="E1535" s="30">
        <v>12.99</v>
      </c>
      <c r="F1535" s="30">
        <v>9.44</v>
      </c>
      <c r="G1535" s="30" t="s">
        <v>14</v>
      </c>
      <c r="H1535" s="30" t="s">
        <v>3</v>
      </c>
      <c r="I1535" s="30" t="s">
        <v>16</v>
      </c>
      <c r="J1535" s="30" t="s">
        <v>32</v>
      </c>
      <c r="K1535" s="30" t="s">
        <v>120</v>
      </c>
      <c r="L1535" s="30" t="s">
        <v>2589</v>
      </c>
      <c r="M1535" s="30">
        <v>0.39</v>
      </c>
      <c r="N1535" s="30" t="s">
        <v>8</v>
      </c>
      <c r="O1535" s="30" t="s">
        <v>87</v>
      </c>
      <c r="P1535" s="30" t="s">
        <v>88</v>
      </c>
      <c r="Q1535" s="30" t="s">
        <v>89</v>
      </c>
      <c r="R1535" s="30">
        <v>10012</v>
      </c>
      <c r="S1535" s="32">
        <v>42145</v>
      </c>
      <c r="T1535" s="32">
        <v>42147</v>
      </c>
      <c r="U1535" s="53">
        <v>-114.6399</v>
      </c>
      <c r="V1535" s="30">
        <v>71</v>
      </c>
      <c r="W1535" s="30">
        <v>914.29</v>
      </c>
      <c r="X1535" s="30">
        <v>42949</v>
      </c>
      <c r="Y1535" s="30" t="s">
        <v>3218</v>
      </c>
      <c r="Z1535" s="30">
        <v>291.08698920614847</v>
      </c>
    </row>
    <row r="1536" spans="1:26" x14ac:dyDescent="0.2">
      <c r="A1536" s="30">
        <v>3206</v>
      </c>
      <c r="B1536" s="30" t="s">
        <v>1902</v>
      </c>
      <c r="C1536" s="30" t="s">
        <v>46</v>
      </c>
      <c r="D1536" s="30">
        <v>0.06</v>
      </c>
      <c r="E1536" s="30">
        <v>218.08</v>
      </c>
      <c r="F1536" s="30">
        <v>18.059999999999999</v>
      </c>
      <c r="G1536" s="30" t="s">
        <v>63</v>
      </c>
      <c r="H1536" s="30" t="s">
        <v>15</v>
      </c>
      <c r="I1536" s="30" t="s">
        <v>4</v>
      </c>
      <c r="J1536" s="30" t="s">
        <v>85</v>
      </c>
      <c r="K1536" s="30" t="s">
        <v>40</v>
      </c>
      <c r="L1536" s="30" t="s">
        <v>2592</v>
      </c>
      <c r="M1536" s="30">
        <v>0.56999999999999995</v>
      </c>
      <c r="N1536" s="30" t="s">
        <v>8</v>
      </c>
      <c r="O1536" s="30" t="s">
        <v>35</v>
      </c>
      <c r="P1536" s="30" t="s">
        <v>466</v>
      </c>
      <c r="Q1536" s="30" t="s">
        <v>1904</v>
      </c>
      <c r="R1536" s="30">
        <v>83301</v>
      </c>
      <c r="S1536" s="32">
        <v>42145</v>
      </c>
      <c r="T1536" s="32">
        <v>42147</v>
      </c>
      <c r="U1536" s="53">
        <v>969.42</v>
      </c>
      <c r="V1536" s="30">
        <v>7</v>
      </c>
      <c r="W1536" s="30">
        <v>1488.51</v>
      </c>
      <c r="X1536" s="30">
        <v>87934</v>
      </c>
      <c r="Y1536" s="30" t="s">
        <v>3217</v>
      </c>
      <c r="Z1536" s="30">
        <v>2336.1328039334344</v>
      </c>
    </row>
    <row r="1537" spans="1:26" x14ac:dyDescent="0.2">
      <c r="A1537" s="30">
        <v>2385</v>
      </c>
      <c r="B1537" s="30" t="s">
        <v>2593</v>
      </c>
      <c r="C1537" s="30" t="s">
        <v>1</v>
      </c>
      <c r="D1537" s="30">
        <v>0.1</v>
      </c>
      <c r="E1537" s="30">
        <v>130.97999999999999</v>
      </c>
      <c r="F1537" s="30">
        <v>30</v>
      </c>
      <c r="G1537" s="30" t="s">
        <v>2</v>
      </c>
      <c r="H1537" s="30" t="s">
        <v>3</v>
      </c>
      <c r="I1537" s="30" t="s">
        <v>4</v>
      </c>
      <c r="J1537" s="30" t="s">
        <v>85</v>
      </c>
      <c r="K1537" s="30" t="s">
        <v>33</v>
      </c>
      <c r="L1537" s="30" t="s">
        <v>2175</v>
      </c>
      <c r="M1537" s="30">
        <v>0.78</v>
      </c>
      <c r="N1537" s="30" t="s">
        <v>8</v>
      </c>
      <c r="O1537" s="30" t="s">
        <v>35</v>
      </c>
      <c r="P1537" s="30" t="s">
        <v>616</v>
      </c>
      <c r="Q1537" s="30" t="s">
        <v>2594</v>
      </c>
      <c r="R1537" s="30">
        <v>88001</v>
      </c>
      <c r="S1537" s="32">
        <v>42146</v>
      </c>
      <c r="T1537" s="32">
        <v>42148</v>
      </c>
      <c r="U1537" s="53">
        <v>2000.11</v>
      </c>
      <c r="V1537" s="30">
        <v>18</v>
      </c>
      <c r="W1537" s="30">
        <v>2259.9899999999998</v>
      </c>
      <c r="X1537" s="30">
        <v>89184</v>
      </c>
      <c r="Y1537" s="30" t="s">
        <v>3217</v>
      </c>
      <c r="Z1537" s="30">
        <v>3984.3445450491122</v>
      </c>
    </row>
    <row r="1538" spans="1:26" x14ac:dyDescent="0.2">
      <c r="A1538" s="30">
        <v>2699</v>
      </c>
      <c r="B1538" s="30" t="s">
        <v>2065</v>
      </c>
      <c r="C1538" s="30" t="s">
        <v>1</v>
      </c>
      <c r="D1538" s="30">
        <v>0.06</v>
      </c>
      <c r="E1538" s="30">
        <v>4.9800000000000004</v>
      </c>
      <c r="F1538" s="30">
        <v>4.95</v>
      </c>
      <c r="G1538" s="30" t="s">
        <v>14</v>
      </c>
      <c r="H1538" s="30" t="s">
        <v>70</v>
      </c>
      <c r="I1538" s="30" t="s">
        <v>24</v>
      </c>
      <c r="J1538" s="30" t="s">
        <v>48</v>
      </c>
      <c r="K1538" s="30" t="s">
        <v>49</v>
      </c>
      <c r="L1538" s="30" t="s">
        <v>2595</v>
      </c>
      <c r="M1538" s="30">
        <v>0.37</v>
      </c>
      <c r="N1538" s="30" t="s">
        <v>8</v>
      </c>
      <c r="O1538" s="30" t="s">
        <v>35</v>
      </c>
      <c r="P1538" s="30" t="s">
        <v>564</v>
      </c>
      <c r="Q1538" s="30" t="s">
        <v>2067</v>
      </c>
      <c r="R1538" s="30">
        <v>86442</v>
      </c>
      <c r="S1538" s="32">
        <v>42146</v>
      </c>
      <c r="T1538" s="32">
        <v>42148</v>
      </c>
      <c r="U1538" s="53">
        <v>-103.224</v>
      </c>
      <c r="V1538" s="30">
        <v>16</v>
      </c>
      <c r="W1538" s="30">
        <v>78.989999999999995</v>
      </c>
      <c r="X1538" s="30">
        <v>87677</v>
      </c>
      <c r="Y1538" s="30" t="s">
        <v>3217</v>
      </c>
      <c r="Z1538" s="30">
        <v>241.58308722621118</v>
      </c>
    </row>
    <row r="1539" spans="1:26" x14ac:dyDescent="0.2">
      <c r="A1539" s="30">
        <v>181</v>
      </c>
      <c r="B1539" s="30" t="s">
        <v>1263</v>
      </c>
      <c r="C1539" s="30" t="s">
        <v>13</v>
      </c>
      <c r="D1539" s="30">
        <v>7.0000000000000007E-2</v>
      </c>
      <c r="E1539" s="30">
        <v>1.68</v>
      </c>
      <c r="F1539" s="30">
        <v>1.57</v>
      </c>
      <c r="G1539" s="30" t="s">
        <v>14</v>
      </c>
      <c r="H1539" s="30" t="s">
        <v>70</v>
      </c>
      <c r="I1539" s="30" t="s">
        <v>24</v>
      </c>
      <c r="J1539" s="30" t="s">
        <v>25</v>
      </c>
      <c r="K1539" s="30" t="s">
        <v>26</v>
      </c>
      <c r="L1539" s="30" t="s">
        <v>550</v>
      </c>
      <c r="M1539" s="30">
        <v>0.59</v>
      </c>
      <c r="N1539" s="30" t="s">
        <v>8</v>
      </c>
      <c r="O1539" s="30" t="s">
        <v>35</v>
      </c>
      <c r="P1539" s="30" t="s">
        <v>66</v>
      </c>
      <c r="Q1539" s="30" t="s">
        <v>917</v>
      </c>
      <c r="R1539" s="30">
        <v>94122</v>
      </c>
      <c r="S1539" s="32">
        <v>42146</v>
      </c>
      <c r="T1539" s="32">
        <v>42147</v>
      </c>
      <c r="U1539" s="53">
        <v>-35.75</v>
      </c>
      <c r="V1539" s="30">
        <v>116</v>
      </c>
      <c r="W1539" s="30">
        <v>186.59</v>
      </c>
      <c r="X1539" s="30">
        <v>3585</v>
      </c>
      <c r="Y1539" s="30" t="s">
        <v>3217</v>
      </c>
      <c r="Z1539" s="30">
        <v>90.670109999577306</v>
      </c>
    </row>
    <row r="1540" spans="1:26" x14ac:dyDescent="0.2">
      <c r="A1540" s="30">
        <v>188</v>
      </c>
      <c r="B1540" s="30" t="s">
        <v>2596</v>
      </c>
      <c r="C1540" s="30" t="s">
        <v>13</v>
      </c>
      <c r="D1540" s="30">
        <v>7.0000000000000007E-2</v>
      </c>
      <c r="E1540" s="30">
        <v>10.06</v>
      </c>
      <c r="F1540" s="30">
        <v>2.06</v>
      </c>
      <c r="G1540" s="30" t="s">
        <v>14</v>
      </c>
      <c r="H1540" s="30" t="s">
        <v>70</v>
      </c>
      <c r="I1540" s="30" t="s">
        <v>24</v>
      </c>
      <c r="J1540" s="30" t="s">
        <v>64</v>
      </c>
      <c r="K1540" s="30" t="s">
        <v>26</v>
      </c>
      <c r="L1540" s="30" t="s">
        <v>149</v>
      </c>
      <c r="M1540" s="30">
        <v>0.39</v>
      </c>
      <c r="N1540" s="30" t="s">
        <v>8</v>
      </c>
      <c r="O1540" s="30" t="s">
        <v>28</v>
      </c>
      <c r="P1540" s="30" t="s">
        <v>163</v>
      </c>
      <c r="Q1540" s="30" t="s">
        <v>1933</v>
      </c>
      <c r="R1540" s="30">
        <v>76240</v>
      </c>
      <c r="S1540" s="32">
        <v>42146</v>
      </c>
      <c r="T1540" s="32">
        <v>42146</v>
      </c>
      <c r="U1540" s="53">
        <v>152.65559999999999</v>
      </c>
      <c r="V1540" s="30">
        <v>23</v>
      </c>
      <c r="W1540" s="30">
        <v>221.24</v>
      </c>
      <c r="X1540" s="30">
        <v>88361</v>
      </c>
      <c r="Y1540" s="30" t="s">
        <v>3216</v>
      </c>
      <c r="Z1540" s="30">
        <v>157.16480841134225</v>
      </c>
    </row>
    <row r="1541" spans="1:26" x14ac:dyDescent="0.2">
      <c r="A1541" s="30">
        <v>188</v>
      </c>
      <c r="B1541" s="30" t="s">
        <v>2596</v>
      </c>
      <c r="C1541" s="30" t="s">
        <v>13</v>
      </c>
      <c r="D1541" s="30">
        <v>7.0000000000000007E-2</v>
      </c>
      <c r="E1541" s="30">
        <v>1.68</v>
      </c>
      <c r="F1541" s="30">
        <v>1.57</v>
      </c>
      <c r="G1541" s="30" t="s">
        <v>14</v>
      </c>
      <c r="H1541" s="30" t="s">
        <v>70</v>
      </c>
      <c r="I1541" s="30" t="s">
        <v>24</v>
      </c>
      <c r="J1541" s="30" t="s">
        <v>25</v>
      </c>
      <c r="K1541" s="30" t="s">
        <v>26</v>
      </c>
      <c r="L1541" s="30" t="s">
        <v>550</v>
      </c>
      <c r="M1541" s="30">
        <v>0.59</v>
      </c>
      <c r="N1541" s="30" t="s">
        <v>8</v>
      </c>
      <c r="O1541" s="30" t="s">
        <v>28</v>
      </c>
      <c r="P1541" s="30" t="s">
        <v>163</v>
      </c>
      <c r="Q1541" s="30" t="s">
        <v>1933</v>
      </c>
      <c r="R1541" s="30">
        <v>76240</v>
      </c>
      <c r="S1541" s="32">
        <v>42146</v>
      </c>
      <c r="T1541" s="32">
        <v>42147</v>
      </c>
      <c r="U1541" s="53">
        <v>7.15</v>
      </c>
      <c r="V1541" s="30">
        <v>29</v>
      </c>
      <c r="W1541" s="30">
        <v>46.65</v>
      </c>
      <c r="X1541" s="30">
        <v>88361</v>
      </c>
      <c r="Y1541" s="30" t="s">
        <v>3216</v>
      </c>
      <c r="Z1541" s="30">
        <v>134.60081348978073</v>
      </c>
    </row>
    <row r="1542" spans="1:26" x14ac:dyDescent="0.2">
      <c r="A1542" s="30">
        <v>1246</v>
      </c>
      <c r="B1542" s="30" t="s">
        <v>1987</v>
      </c>
      <c r="C1542" s="30" t="s">
        <v>23</v>
      </c>
      <c r="D1542" s="30">
        <v>0.03</v>
      </c>
      <c r="E1542" s="30">
        <v>256.99</v>
      </c>
      <c r="F1542" s="30">
        <v>11.25</v>
      </c>
      <c r="G1542" s="30" t="s">
        <v>14</v>
      </c>
      <c r="H1542" s="30" t="s">
        <v>47</v>
      </c>
      <c r="I1542" s="30" t="s">
        <v>16</v>
      </c>
      <c r="J1542" s="30" t="s">
        <v>17</v>
      </c>
      <c r="K1542" s="30" t="s">
        <v>49</v>
      </c>
      <c r="L1542" s="30" t="s">
        <v>2597</v>
      </c>
      <c r="M1542" s="30">
        <v>0.51</v>
      </c>
      <c r="N1542" s="30" t="s">
        <v>8</v>
      </c>
      <c r="O1542" s="30" t="s">
        <v>87</v>
      </c>
      <c r="P1542" s="30" t="s">
        <v>88</v>
      </c>
      <c r="Q1542" s="30" t="s">
        <v>89</v>
      </c>
      <c r="R1542" s="30">
        <v>10009</v>
      </c>
      <c r="S1542" s="32">
        <v>42146</v>
      </c>
      <c r="T1542" s="32">
        <v>42146</v>
      </c>
      <c r="U1542" s="53">
        <v>1489.8</v>
      </c>
      <c r="V1542" s="30">
        <v>32</v>
      </c>
      <c r="W1542" s="30">
        <v>8216.2800000000007</v>
      </c>
      <c r="X1542" s="30">
        <v>46853</v>
      </c>
      <c r="Y1542" s="30" t="s">
        <v>3218</v>
      </c>
      <c r="Z1542" s="30">
        <v>2792.9872232019779</v>
      </c>
    </row>
    <row r="1543" spans="1:26" x14ac:dyDescent="0.2">
      <c r="A1543" s="30">
        <v>1257</v>
      </c>
      <c r="B1543" s="30" t="s">
        <v>2257</v>
      </c>
      <c r="C1543" s="30" t="s">
        <v>92</v>
      </c>
      <c r="D1543" s="30">
        <v>0.01</v>
      </c>
      <c r="E1543" s="30">
        <v>115.99</v>
      </c>
      <c r="F1543" s="30">
        <v>56.14</v>
      </c>
      <c r="G1543" s="30" t="s">
        <v>2</v>
      </c>
      <c r="H1543" s="30" t="s">
        <v>47</v>
      </c>
      <c r="I1543" s="30" t="s">
        <v>16</v>
      </c>
      <c r="J1543" s="30" t="s">
        <v>32</v>
      </c>
      <c r="K1543" s="30" t="s">
        <v>33</v>
      </c>
      <c r="L1543" s="30" t="s">
        <v>456</v>
      </c>
      <c r="M1543" s="30">
        <v>0.4</v>
      </c>
      <c r="N1543" s="30" t="s">
        <v>8</v>
      </c>
      <c r="O1543" s="30" t="s">
        <v>35</v>
      </c>
      <c r="P1543" s="30" t="s">
        <v>36</v>
      </c>
      <c r="Q1543" s="30" t="s">
        <v>1099</v>
      </c>
      <c r="R1543" s="30">
        <v>80013</v>
      </c>
      <c r="S1543" s="32">
        <v>42146</v>
      </c>
      <c r="T1543" s="32">
        <v>42147</v>
      </c>
      <c r="U1543" s="53">
        <v>-164.39519999999999</v>
      </c>
      <c r="V1543" s="30">
        <v>5</v>
      </c>
      <c r="W1543" s="30">
        <v>604.35</v>
      </c>
      <c r="X1543" s="30">
        <v>86535</v>
      </c>
      <c r="Y1543" s="30" t="s">
        <v>3217</v>
      </c>
      <c r="Z1543" s="30">
        <v>1949.2149644661174</v>
      </c>
    </row>
    <row r="1544" spans="1:26" x14ac:dyDescent="0.2">
      <c r="A1544" s="30">
        <v>2976</v>
      </c>
      <c r="B1544" s="30" t="s">
        <v>2598</v>
      </c>
      <c r="C1544" s="30" t="s">
        <v>92</v>
      </c>
      <c r="D1544" s="30">
        <v>0.01</v>
      </c>
      <c r="E1544" s="30">
        <v>35.99</v>
      </c>
      <c r="F1544" s="30">
        <v>0.99</v>
      </c>
      <c r="G1544" s="30" t="s">
        <v>14</v>
      </c>
      <c r="H1544" s="30" t="s">
        <v>3</v>
      </c>
      <c r="I1544" s="30" t="s">
        <v>16</v>
      </c>
      <c r="J1544" s="30" t="s">
        <v>111</v>
      </c>
      <c r="K1544" s="30" t="s">
        <v>18</v>
      </c>
      <c r="L1544" s="30" t="s">
        <v>1961</v>
      </c>
      <c r="M1544" s="30">
        <v>0.35</v>
      </c>
      <c r="N1544" s="30" t="s">
        <v>8</v>
      </c>
      <c r="O1544" s="30" t="s">
        <v>28</v>
      </c>
      <c r="P1544" s="30" t="s">
        <v>333</v>
      </c>
      <c r="Q1544" s="30" t="s">
        <v>2599</v>
      </c>
      <c r="R1544" s="30">
        <v>53154</v>
      </c>
      <c r="S1544" s="32">
        <v>42146</v>
      </c>
      <c r="T1544" s="32">
        <v>42147</v>
      </c>
      <c r="U1544" s="53">
        <v>882.48239999999998</v>
      </c>
      <c r="V1544" s="30">
        <v>41</v>
      </c>
      <c r="W1544" s="30">
        <v>1278.96</v>
      </c>
      <c r="X1544" s="30">
        <v>89047</v>
      </c>
      <c r="Y1544" s="30" t="s">
        <v>3216</v>
      </c>
      <c r="Z1544" s="30">
        <v>968.81333213871449</v>
      </c>
    </row>
    <row r="1545" spans="1:26" x14ac:dyDescent="0.2">
      <c r="A1545" s="30">
        <v>2198</v>
      </c>
      <c r="B1545" s="30" t="s">
        <v>2600</v>
      </c>
      <c r="C1545" s="30" t="s">
        <v>46</v>
      </c>
      <c r="D1545" s="30">
        <v>0.03</v>
      </c>
      <c r="E1545" s="30">
        <v>25.98</v>
      </c>
      <c r="F1545" s="30">
        <v>4.08</v>
      </c>
      <c r="G1545" s="30" t="s">
        <v>14</v>
      </c>
      <c r="H1545" s="30" t="s">
        <v>3</v>
      </c>
      <c r="I1545" s="30" t="s">
        <v>24</v>
      </c>
      <c r="J1545" s="30" t="s">
        <v>25</v>
      </c>
      <c r="K1545" s="30" t="s">
        <v>18</v>
      </c>
      <c r="L1545" s="30" t="s">
        <v>2601</v>
      </c>
      <c r="M1545" s="30">
        <v>0.56999999999999995</v>
      </c>
      <c r="N1545" s="30" t="s">
        <v>8</v>
      </c>
      <c r="O1545" s="30" t="s">
        <v>87</v>
      </c>
      <c r="P1545" s="30" t="s">
        <v>88</v>
      </c>
      <c r="Q1545" s="30" t="s">
        <v>2602</v>
      </c>
      <c r="R1545" s="30">
        <v>11757</v>
      </c>
      <c r="S1545" s="32">
        <v>42146</v>
      </c>
      <c r="T1545" s="32">
        <v>42149</v>
      </c>
      <c r="U1545" s="53">
        <v>295.90649999999999</v>
      </c>
      <c r="V1545" s="30">
        <v>16</v>
      </c>
      <c r="W1545" s="30">
        <v>428.85</v>
      </c>
      <c r="X1545" s="30">
        <v>89174</v>
      </c>
      <c r="Y1545" s="30" t="s">
        <v>3218</v>
      </c>
      <c r="Z1545" s="30">
        <v>780.09677629826081</v>
      </c>
    </row>
    <row r="1546" spans="1:26" x14ac:dyDescent="0.2">
      <c r="A1546" s="30">
        <v>2198</v>
      </c>
      <c r="B1546" s="30" t="s">
        <v>2600</v>
      </c>
      <c r="C1546" s="30" t="s">
        <v>46</v>
      </c>
      <c r="D1546" s="30">
        <v>0.1</v>
      </c>
      <c r="E1546" s="30">
        <v>20.98</v>
      </c>
      <c r="F1546" s="30">
        <v>53.03</v>
      </c>
      <c r="G1546" s="30" t="s">
        <v>2</v>
      </c>
      <c r="H1546" s="30" t="s">
        <v>3</v>
      </c>
      <c r="I1546" s="30" t="s">
        <v>24</v>
      </c>
      <c r="J1546" s="30" t="s">
        <v>54</v>
      </c>
      <c r="K1546" s="30" t="s">
        <v>33</v>
      </c>
      <c r="L1546" s="30" t="s">
        <v>1066</v>
      </c>
      <c r="M1546" s="30">
        <v>0.78</v>
      </c>
      <c r="N1546" s="30" t="s">
        <v>8</v>
      </c>
      <c r="O1546" s="30" t="s">
        <v>87</v>
      </c>
      <c r="P1546" s="30" t="s">
        <v>88</v>
      </c>
      <c r="Q1546" s="30" t="s">
        <v>2602</v>
      </c>
      <c r="R1546" s="30">
        <v>11757</v>
      </c>
      <c r="S1546" s="32">
        <v>42146</v>
      </c>
      <c r="T1546" s="32">
        <v>42146</v>
      </c>
      <c r="U1546" s="53">
        <v>-2111.36</v>
      </c>
      <c r="V1546" s="30">
        <v>16</v>
      </c>
      <c r="W1546" s="30">
        <v>342.54</v>
      </c>
      <c r="X1546" s="30">
        <v>89174</v>
      </c>
      <c r="Y1546" s="30" t="s">
        <v>3218</v>
      </c>
      <c r="Z1546" s="30">
        <v>-23.003701256391299</v>
      </c>
    </row>
    <row r="1547" spans="1:26" x14ac:dyDescent="0.2">
      <c r="A1547" s="30">
        <v>2526</v>
      </c>
      <c r="B1547" s="30" t="s">
        <v>2603</v>
      </c>
      <c r="C1547" s="30" t="s">
        <v>1</v>
      </c>
      <c r="D1547" s="30">
        <v>0.01</v>
      </c>
      <c r="E1547" s="30">
        <v>2.16</v>
      </c>
      <c r="F1547" s="30">
        <v>6.05</v>
      </c>
      <c r="G1547" s="30" t="s">
        <v>14</v>
      </c>
      <c r="H1547" s="30" t="s">
        <v>70</v>
      </c>
      <c r="I1547" s="30" t="s">
        <v>24</v>
      </c>
      <c r="J1547" s="30" t="s">
        <v>48</v>
      </c>
      <c r="K1547" s="30" t="s">
        <v>49</v>
      </c>
      <c r="L1547" s="30" t="s">
        <v>872</v>
      </c>
      <c r="M1547" s="30">
        <v>0.37</v>
      </c>
      <c r="N1547" s="30" t="s">
        <v>8</v>
      </c>
      <c r="O1547" s="30" t="s">
        <v>9</v>
      </c>
      <c r="P1547" s="30" t="s">
        <v>144</v>
      </c>
      <c r="Q1547" s="30" t="s">
        <v>2005</v>
      </c>
      <c r="R1547" s="30">
        <v>70506</v>
      </c>
      <c r="S1547" s="32">
        <v>42147</v>
      </c>
      <c r="T1547" s="32">
        <v>42149</v>
      </c>
      <c r="U1547" s="53">
        <v>395.76</v>
      </c>
      <c r="V1547" s="30">
        <v>24</v>
      </c>
      <c r="W1547" s="30">
        <v>58.05</v>
      </c>
      <c r="X1547" s="30">
        <v>87208</v>
      </c>
      <c r="Y1547" s="30" t="s">
        <v>3215</v>
      </c>
      <c r="Z1547" s="30">
        <v>807.16520806867254</v>
      </c>
    </row>
    <row r="1548" spans="1:26" x14ac:dyDescent="0.2">
      <c r="A1548" s="30">
        <v>2527</v>
      </c>
      <c r="B1548" s="30" t="s">
        <v>2604</v>
      </c>
      <c r="C1548" s="30" t="s">
        <v>1</v>
      </c>
      <c r="D1548" s="30">
        <v>7.0000000000000007E-2</v>
      </c>
      <c r="E1548" s="30">
        <v>21.38</v>
      </c>
      <c r="F1548" s="30">
        <v>8.99</v>
      </c>
      <c r="G1548" s="30" t="s">
        <v>14</v>
      </c>
      <c r="H1548" s="30" t="s">
        <v>70</v>
      </c>
      <c r="I1548" s="30" t="s">
        <v>24</v>
      </c>
      <c r="J1548" s="30" t="s">
        <v>25</v>
      </c>
      <c r="K1548" s="30" t="s">
        <v>18</v>
      </c>
      <c r="L1548" s="30" t="s">
        <v>1653</v>
      </c>
      <c r="M1548" s="30">
        <v>0.59</v>
      </c>
      <c r="N1548" s="30" t="s">
        <v>8</v>
      </c>
      <c r="O1548" s="30" t="s">
        <v>9</v>
      </c>
      <c r="P1548" s="30" t="s">
        <v>144</v>
      </c>
      <c r="Q1548" s="30" t="s">
        <v>2605</v>
      </c>
      <c r="R1548" s="30">
        <v>70601</v>
      </c>
      <c r="S1548" s="32">
        <v>42147</v>
      </c>
      <c r="T1548" s="32">
        <v>42149</v>
      </c>
      <c r="U1548" s="53">
        <v>-39.396000000000001</v>
      </c>
      <c r="V1548" s="30">
        <v>3</v>
      </c>
      <c r="W1548" s="30">
        <v>68.64</v>
      </c>
      <c r="X1548" s="30">
        <v>87208</v>
      </c>
      <c r="Y1548" s="30" t="s">
        <v>3215</v>
      </c>
      <c r="Z1548" s="30">
        <v>646.24369602612228</v>
      </c>
    </row>
    <row r="1549" spans="1:26" x14ac:dyDescent="0.2">
      <c r="A1549" s="30">
        <v>1182</v>
      </c>
      <c r="B1549" s="30" t="s">
        <v>2606</v>
      </c>
      <c r="C1549" s="30" t="s">
        <v>13</v>
      </c>
      <c r="D1549" s="30">
        <v>7.0000000000000007E-2</v>
      </c>
      <c r="E1549" s="30">
        <v>2.61</v>
      </c>
      <c r="F1549" s="30">
        <v>0.5</v>
      </c>
      <c r="G1549" s="30" t="s">
        <v>14</v>
      </c>
      <c r="H1549" s="30" t="s">
        <v>47</v>
      </c>
      <c r="I1549" s="30" t="s">
        <v>24</v>
      </c>
      <c r="J1549" s="30" t="s">
        <v>128</v>
      </c>
      <c r="K1549" s="30" t="s">
        <v>49</v>
      </c>
      <c r="L1549" s="30" t="s">
        <v>1343</v>
      </c>
      <c r="M1549" s="30">
        <v>0.39</v>
      </c>
      <c r="N1549" s="30" t="s">
        <v>8</v>
      </c>
      <c r="O1549" s="30" t="s">
        <v>35</v>
      </c>
      <c r="P1549" s="30" t="s">
        <v>122</v>
      </c>
      <c r="Q1549" s="30" t="s">
        <v>2607</v>
      </c>
      <c r="R1549" s="30">
        <v>84660</v>
      </c>
      <c r="S1549" s="32">
        <v>42147</v>
      </c>
      <c r="T1549" s="32">
        <v>42147</v>
      </c>
      <c r="U1549" s="53">
        <v>27.013500000000001</v>
      </c>
      <c r="V1549" s="30">
        <v>15</v>
      </c>
      <c r="W1549" s="30">
        <v>39.15</v>
      </c>
      <c r="X1549" s="30">
        <v>86913</v>
      </c>
      <c r="Y1549" s="30" t="s">
        <v>3217</v>
      </c>
      <c r="Z1549" s="30">
        <v>-7.5163532949742127</v>
      </c>
    </row>
    <row r="1550" spans="1:26" x14ac:dyDescent="0.2">
      <c r="A1550" s="30">
        <v>3249</v>
      </c>
      <c r="B1550" s="30" t="s">
        <v>2608</v>
      </c>
      <c r="C1550" s="30" t="s">
        <v>13</v>
      </c>
      <c r="D1550" s="30">
        <v>0.03</v>
      </c>
      <c r="E1550" s="30">
        <v>42.8</v>
      </c>
      <c r="F1550" s="30">
        <v>2.99</v>
      </c>
      <c r="G1550" s="30" t="s">
        <v>14</v>
      </c>
      <c r="H1550" s="30" t="s">
        <v>70</v>
      </c>
      <c r="I1550" s="30" t="s">
        <v>24</v>
      </c>
      <c r="J1550" s="30" t="s">
        <v>48</v>
      </c>
      <c r="K1550" s="30" t="s">
        <v>49</v>
      </c>
      <c r="L1550" s="30" t="s">
        <v>2609</v>
      </c>
      <c r="M1550" s="30">
        <v>0.36</v>
      </c>
      <c r="N1550" s="30" t="s">
        <v>8</v>
      </c>
      <c r="O1550" s="30" t="s">
        <v>87</v>
      </c>
      <c r="P1550" s="30" t="s">
        <v>394</v>
      </c>
      <c r="Q1550" s="30" t="s">
        <v>2610</v>
      </c>
      <c r="R1550" s="30">
        <v>21403</v>
      </c>
      <c r="S1550" s="32">
        <v>42147</v>
      </c>
      <c r="T1550" s="32">
        <v>42148</v>
      </c>
      <c r="U1550" s="53">
        <v>462.92099999999999</v>
      </c>
      <c r="V1550" s="30">
        <v>16</v>
      </c>
      <c r="W1550" s="30">
        <v>670.9</v>
      </c>
      <c r="X1550" s="30">
        <v>87298</v>
      </c>
      <c r="Y1550" s="30" t="s">
        <v>3218</v>
      </c>
      <c r="Z1550" s="30">
        <v>604.66735919293137</v>
      </c>
    </row>
    <row r="1551" spans="1:26" x14ac:dyDescent="0.2">
      <c r="A1551" s="30">
        <v>460</v>
      </c>
      <c r="B1551" s="30" t="s">
        <v>2611</v>
      </c>
      <c r="C1551" s="30" t="s">
        <v>23</v>
      </c>
      <c r="D1551" s="30">
        <v>7.0000000000000007E-2</v>
      </c>
      <c r="E1551" s="30">
        <v>16.91</v>
      </c>
      <c r="F1551" s="30">
        <v>6.25</v>
      </c>
      <c r="G1551" s="30" t="s">
        <v>14</v>
      </c>
      <c r="H1551" s="30" t="s">
        <v>47</v>
      </c>
      <c r="I1551" s="30" t="s">
        <v>24</v>
      </c>
      <c r="J1551" s="30" t="s">
        <v>54</v>
      </c>
      <c r="K1551" s="30" t="s">
        <v>49</v>
      </c>
      <c r="L1551" s="30" t="s">
        <v>2612</v>
      </c>
      <c r="M1551" s="30">
        <v>0.57999999999999996</v>
      </c>
      <c r="N1551" s="30" t="s">
        <v>8</v>
      </c>
      <c r="O1551" s="30" t="s">
        <v>87</v>
      </c>
      <c r="P1551" s="30" t="s">
        <v>373</v>
      </c>
      <c r="Q1551" s="30" t="s">
        <v>2613</v>
      </c>
      <c r="R1551" s="30">
        <v>8332</v>
      </c>
      <c r="S1551" s="32">
        <v>42147</v>
      </c>
      <c r="T1551" s="32">
        <v>42154</v>
      </c>
      <c r="U1551" s="53">
        <v>7.9</v>
      </c>
      <c r="V1551" s="30">
        <v>31</v>
      </c>
      <c r="W1551" s="30">
        <v>492.9</v>
      </c>
      <c r="X1551" s="30">
        <v>86014</v>
      </c>
      <c r="Y1551" s="30" t="s">
        <v>3218</v>
      </c>
      <c r="Z1551" s="30">
        <v>416.82329619720588</v>
      </c>
    </row>
    <row r="1552" spans="1:26" x14ac:dyDescent="0.2">
      <c r="A1552" s="30">
        <v>2858</v>
      </c>
      <c r="B1552" s="30" t="s">
        <v>2527</v>
      </c>
      <c r="C1552" s="30" t="s">
        <v>23</v>
      </c>
      <c r="D1552" s="30">
        <v>0.04</v>
      </c>
      <c r="E1552" s="30">
        <v>67.28</v>
      </c>
      <c r="F1552" s="30">
        <v>19.989999999999998</v>
      </c>
      <c r="G1552" s="30" t="s">
        <v>14</v>
      </c>
      <c r="H1552" s="30" t="s">
        <v>70</v>
      </c>
      <c r="I1552" s="30" t="s">
        <v>24</v>
      </c>
      <c r="J1552" s="30" t="s">
        <v>48</v>
      </c>
      <c r="K1552" s="30" t="s">
        <v>49</v>
      </c>
      <c r="L1552" s="30" t="s">
        <v>1927</v>
      </c>
      <c r="M1552" s="30">
        <v>0.4</v>
      </c>
      <c r="N1552" s="30" t="s">
        <v>8</v>
      </c>
      <c r="O1552" s="30" t="s">
        <v>9</v>
      </c>
      <c r="P1552" s="30" t="s">
        <v>99</v>
      </c>
      <c r="Q1552" s="30" t="s">
        <v>1339</v>
      </c>
      <c r="R1552" s="30">
        <v>32259</v>
      </c>
      <c r="S1552" s="32">
        <v>42147</v>
      </c>
      <c r="T1552" s="32">
        <v>42152</v>
      </c>
      <c r="U1552" s="53">
        <v>14.754</v>
      </c>
      <c r="V1552" s="30">
        <v>30</v>
      </c>
      <c r="W1552" s="30">
        <v>2051.6799999999998</v>
      </c>
      <c r="X1552" s="30">
        <v>88282</v>
      </c>
      <c r="Y1552" s="30" t="s">
        <v>3215</v>
      </c>
      <c r="Z1552" s="30">
        <v>801.19757945446861</v>
      </c>
    </row>
    <row r="1553" spans="1:26" x14ac:dyDescent="0.2">
      <c r="A1553" s="30">
        <v>2858</v>
      </c>
      <c r="B1553" s="30" t="s">
        <v>2527</v>
      </c>
      <c r="C1553" s="30" t="s">
        <v>23</v>
      </c>
      <c r="D1553" s="30">
        <v>0.1</v>
      </c>
      <c r="E1553" s="30">
        <v>130.97999999999999</v>
      </c>
      <c r="F1553" s="30">
        <v>54.74</v>
      </c>
      <c r="G1553" s="30" t="s">
        <v>2</v>
      </c>
      <c r="H1553" s="30" t="s">
        <v>70</v>
      </c>
      <c r="I1553" s="30" t="s">
        <v>4</v>
      </c>
      <c r="J1553" s="30" t="s">
        <v>93</v>
      </c>
      <c r="K1553" s="30" t="s">
        <v>6</v>
      </c>
      <c r="L1553" s="30" t="s">
        <v>1379</v>
      </c>
      <c r="M1553" s="30">
        <v>0.69</v>
      </c>
      <c r="N1553" s="30" t="s">
        <v>8</v>
      </c>
      <c r="O1553" s="30" t="s">
        <v>9</v>
      </c>
      <c r="P1553" s="30" t="s">
        <v>99</v>
      </c>
      <c r="Q1553" s="30" t="s">
        <v>1339</v>
      </c>
      <c r="R1553" s="30">
        <v>32259</v>
      </c>
      <c r="S1553" s="32">
        <v>42147</v>
      </c>
      <c r="T1553" s="32">
        <v>42147</v>
      </c>
      <c r="U1553" s="53">
        <v>669.61199999999997</v>
      </c>
      <c r="V1553" s="30">
        <v>42</v>
      </c>
      <c r="W1553" s="30">
        <v>5295.03</v>
      </c>
      <c r="X1553" s="30">
        <v>88282</v>
      </c>
      <c r="Y1553" s="30" t="s">
        <v>3215</v>
      </c>
      <c r="Z1553" s="30">
        <v>3029.6649167515752</v>
      </c>
    </row>
    <row r="1554" spans="1:26" x14ac:dyDescent="0.2">
      <c r="A1554" s="30">
        <v>2858</v>
      </c>
      <c r="B1554" s="30" t="s">
        <v>2527</v>
      </c>
      <c r="C1554" s="30" t="s">
        <v>23</v>
      </c>
      <c r="D1554" s="30">
        <v>0.04</v>
      </c>
      <c r="E1554" s="30">
        <v>2.78</v>
      </c>
      <c r="F1554" s="30">
        <v>1.25</v>
      </c>
      <c r="G1554" s="30" t="s">
        <v>14</v>
      </c>
      <c r="H1554" s="30" t="s">
        <v>70</v>
      </c>
      <c r="I1554" s="30" t="s">
        <v>24</v>
      </c>
      <c r="J1554" s="30" t="s">
        <v>25</v>
      </c>
      <c r="K1554" s="30" t="s">
        <v>26</v>
      </c>
      <c r="L1554" s="30" t="s">
        <v>358</v>
      </c>
      <c r="M1554" s="30">
        <v>0.59</v>
      </c>
      <c r="N1554" s="30" t="s">
        <v>8</v>
      </c>
      <c r="O1554" s="30" t="s">
        <v>9</v>
      </c>
      <c r="P1554" s="30" t="s">
        <v>99</v>
      </c>
      <c r="Q1554" s="30" t="s">
        <v>1339</v>
      </c>
      <c r="R1554" s="30">
        <v>32259</v>
      </c>
      <c r="S1554" s="32">
        <v>42147</v>
      </c>
      <c r="T1554" s="32">
        <v>42147</v>
      </c>
      <c r="U1554" s="53">
        <v>213</v>
      </c>
      <c r="V1554" s="30">
        <v>28</v>
      </c>
      <c r="W1554" s="30">
        <v>80.27</v>
      </c>
      <c r="X1554" s="30">
        <v>88282</v>
      </c>
      <c r="Y1554" s="30" t="s">
        <v>3215</v>
      </c>
      <c r="Z1554" s="30">
        <v>442.08036407039788</v>
      </c>
    </row>
    <row r="1555" spans="1:26" x14ac:dyDescent="0.2">
      <c r="A1555" s="30">
        <v>398</v>
      </c>
      <c r="B1555" s="30" t="s">
        <v>2614</v>
      </c>
      <c r="C1555" s="30" t="s">
        <v>92</v>
      </c>
      <c r="D1555" s="30">
        <v>0.05</v>
      </c>
      <c r="E1555" s="30">
        <v>63.94</v>
      </c>
      <c r="F1555" s="30">
        <v>14.48</v>
      </c>
      <c r="G1555" s="30" t="s">
        <v>14</v>
      </c>
      <c r="H1555" s="30" t="s">
        <v>70</v>
      </c>
      <c r="I1555" s="30" t="s">
        <v>4</v>
      </c>
      <c r="J1555" s="30" t="s">
        <v>102</v>
      </c>
      <c r="K1555" s="30" t="s">
        <v>49</v>
      </c>
      <c r="L1555" s="30" t="s">
        <v>1970</v>
      </c>
      <c r="M1555" s="30">
        <v>0.46</v>
      </c>
      <c r="N1555" s="30" t="s">
        <v>8</v>
      </c>
      <c r="O1555" s="30" t="s">
        <v>87</v>
      </c>
      <c r="P1555" s="30" t="s">
        <v>293</v>
      </c>
      <c r="Q1555" s="30" t="s">
        <v>2615</v>
      </c>
      <c r="R1555" s="30">
        <v>45406</v>
      </c>
      <c r="S1555" s="32">
        <v>42147</v>
      </c>
      <c r="T1555" s="32">
        <v>42149</v>
      </c>
      <c r="U1555" s="53">
        <v>1372.6307999999999</v>
      </c>
      <c r="V1555" s="30">
        <v>31</v>
      </c>
      <c r="W1555" s="30">
        <v>1989.32</v>
      </c>
      <c r="X1555" s="30">
        <v>89320</v>
      </c>
      <c r="Y1555" s="30" t="s">
        <v>3218</v>
      </c>
      <c r="Z1555" s="30">
        <v>2005.1981895174617</v>
      </c>
    </row>
    <row r="1556" spans="1:26" x14ac:dyDescent="0.2">
      <c r="A1556" s="30">
        <v>540</v>
      </c>
      <c r="B1556" s="30" t="s">
        <v>2484</v>
      </c>
      <c r="C1556" s="30" t="s">
        <v>92</v>
      </c>
      <c r="D1556" s="30">
        <v>0.05</v>
      </c>
      <c r="E1556" s="30">
        <v>204.1</v>
      </c>
      <c r="F1556" s="30">
        <v>13.99</v>
      </c>
      <c r="G1556" s="30" t="s">
        <v>14</v>
      </c>
      <c r="H1556" s="30" t="s">
        <v>3</v>
      </c>
      <c r="I1556" s="30" t="s">
        <v>16</v>
      </c>
      <c r="J1556" s="30" t="s">
        <v>32</v>
      </c>
      <c r="K1556" s="30" t="s">
        <v>120</v>
      </c>
      <c r="L1556" s="30" t="s">
        <v>2616</v>
      </c>
      <c r="M1556" s="30">
        <v>0.37</v>
      </c>
      <c r="N1556" s="30" t="s">
        <v>8</v>
      </c>
      <c r="O1556" s="30" t="s">
        <v>28</v>
      </c>
      <c r="P1556" s="30" t="s">
        <v>79</v>
      </c>
      <c r="Q1556" s="30" t="s">
        <v>2486</v>
      </c>
      <c r="R1556" s="30">
        <v>60061</v>
      </c>
      <c r="S1556" s="32">
        <v>42147</v>
      </c>
      <c r="T1556" s="32">
        <v>42149</v>
      </c>
      <c r="U1556" s="53">
        <v>5924.1122999999998</v>
      </c>
      <c r="V1556" s="30">
        <v>41</v>
      </c>
      <c r="W1556" s="30">
        <v>8585.67</v>
      </c>
      <c r="X1556" s="30">
        <v>91175</v>
      </c>
      <c r="Y1556" s="30" t="s">
        <v>3216</v>
      </c>
      <c r="Z1556" s="30">
        <v>7007.7917894269403</v>
      </c>
    </row>
    <row r="1557" spans="1:26" x14ac:dyDescent="0.2">
      <c r="A1557" s="30">
        <v>2458</v>
      </c>
      <c r="B1557" s="30" t="s">
        <v>133</v>
      </c>
      <c r="C1557" s="30" t="s">
        <v>92</v>
      </c>
      <c r="D1557" s="30">
        <v>0.05</v>
      </c>
      <c r="E1557" s="30">
        <v>12.88</v>
      </c>
      <c r="F1557" s="30">
        <v>4.59</v>
      </c>
      <c r="G1557" s="30" t="s">
        <v>14</v>
      </c>
      <c r="H1557" s="30" t="s">
        <v>47</v>
      </c>
      <c r="I1557" s="30" t="s">
        <v>24</v>
      </c>
      <c r="J1557" s="30" t="s">
        <v>544</v>
      </c>
      <c r="K1557" s="30" t="s">
        <v>26</v>
      </c>
      <c r="L1557" s="30" t="s">
        <v>2007</v>
      </c>
      <c r="M1557" s="30">
        <v>0.82</v>
      </c>
      <c r="N1557" s="30" t="s">
        <v>8</v>
      </c>
      <c r="O1557" s="30" t="s">
        <v>28</v>
      </c>
      <c r="P1557" s="30" t="s">
        <v>60</v>
      </c>
      <c r="Q1557" s="30" t="s">
        <v>135</v>
      </c>
      <c r="R1557" s="30">
        <v>55410</v>
      </c>
      <c r="S1557" s="32">
        <v>42147</v>
      </c>
      <c r="T1557" s="32">
        <v>42149</v>
      </c>
      <c r="U1557" s="53">
        <v>5.98</v>
      </c>
      <c r="V1557" s="30">
        <v>3</v>
      </c>
      <c r="W1557" s="30">
        <v>42.35</v>
      </c>
      <c r="X1557" s="30">
        <v>91286</v>
      </c>
      <c r="Y1557" s="30" t="s">
        <v>3216</v>
      </c>
      <c r="Z1557" s="30">
        <v>502.04485602882357</v>
      </c>
    </row>
    <row r="1558" spans="1:26" x14ac:dyDescent="0.2">
      <c r="A1558" s="30">
        <v>1814</v>
      </c>
      <c r="B1558" s="30" t="s">
        <v>2617</v>
      </c>
      <c r="C1558" s="30" t="s">
        <v>46</v>
      </c>
      <c r="D1558" s="30">
        <v>0.09</v>
      </c>
      <c r="E1558" s="30">
        <v>77.510000000000005</v>
      </c>
      <c r="F1558" s="30">
        <v>4</v>
      </c>
      <c r="G1558" s="30" t="s">
        <v>63</v>
      </c>
      <c r="H1558" s="30" t="s">
        <v>47</v>
      </c>
      <c r="I1558" s="30" t="s">
        <v>16</v>
      </c>
      <c r="J1558" s="30" t="s">
        <v>17</v>
      </c>
      <c r="K1558" s="30" t="s">
        <v>49</v>
      </c>
      <c r="L1558" s="30" t="s">
        <v>2025</v>
      </c>
      <c r="M1558" s="30">
        <v>0.76</v>
      </c>
      <c r="N1558" s="30" t="s">
        <v>8</v>
      </c>
      <c r="O1558" s="30" t="s">
        <v>9</v>
      </c>
      <c r="P1558" s="30" t="s">
        <v>10</v>
      </c>
      <c r="Q1558" s="30" t="s">
        <v>2618</v>
      </c>
      <c r="R1558" s="30">
        <v>38654</v>
      </c>
      <c r="S1558" s="32">
        <v>42147</v>
      </c>
      <c r="T1558" s="32">
        <v>42149</v>
      </c>
      <c r="U1558" s="53">
        <v>-986.524</v>
      </c>
      <c r="V1558" s="30">
        <v>17</v>
      </c>
      <c r="W1558" s="30">
        <v>1300.54</v>
      </c>
      <c r="X1558" s="30">
        <v>90524</v>
      </c>
      <c r="Y1558" s="30" t="s">
        <v>3215</v>
      </c>
      <c r="Z1558" s="30">
        <v>-298.36922476576729</v>
      </c>
    </row>
    <row r="1559" spans="1:26" x14ac:dyDescent="0.2">
      <c r="A1559" s="30">
        <v>1814</v>
      </c>
      <c r="B1559" s="30" t="s">
        <v>2617</v>
      </c>
      <c r="C1559" s="30" t="s">
        <v>46</v>
      </c>
      <c r="D1559" s="30">
        <v>0</v>
      </c>
      <c r="E1559" s="30">
        <v>2.88</v>
      </c>
      <c r="F1559" s="30">
        <v>0.7</v>
      </c>
      <c r="G1559" s="30" t="s">
        <v>14</v>
      </c>
      <c r="H1559" s="30" t="s">
        <v>47</v>
      </c>
      <c r="I1559" s="30" t="s">
        <v>24</v>
      </c>
      <c r="J1559" s="30" t="s">
        <v>25</v>
      </c>
      <c r="K1559" s="30" t="s">
        <v>26</v>
      </c>
      <c r="L1559" s="30" t="s">
        <v>615</v>
      </c>
      <c r="M1559" s="30">
        <v>0.56000000000000005</v>
      </c>
      <c r="N1559" s="30" t="s">
        <v>8</v>
      </c>
      <c r="O1559" s="30" t="s">
        <v>9</v>
      </c>
      <c r="P1559" s="30" t="s">
        <v>10</v>
      </c>
      <c r="Q1559" s="30" t="s">
        <v>2618</v>
      </c>
      <c r="R1559" s="30">
        <v>38654</v>
      </c>
      <c r="S1559" s="32">
        <v>42147</v>
      </c>
      <c r="T1559" s="32">
        <v>42149</v>
      </c>
      <c r="U1559" s="53">
        <v>-141.666</v>
      </c>
      <c r="V1559" s="30">
        <v>13</v>
      </c>
      <c r="W1559" s="30">
        <v>38.06</v>
      </c>
      <c r="X1559" s="30">
        <v>90524</v>
      </c>
      <c r="Y1559" s="30" t="s">
        <v>3215</v>
      </c>
      <c r="Z1559" s="30">
        <v>217.20297993490297</v>
      </c>
    </row>
    <row r="1560" spans="1:26" x14ac:dyDescent="0.2">
      <c r="A1560" s="30">
        <v>2450</v>
      </c>
      <c r="B1560" s="30" t="s">
        <v>2619</v>
      </c>
      <c r="C1560" s="30" t="s">
        <v>46</v>
      </c>
      <c r="D1560" s="30">
        <v>0.08</v>
      </c>
      <c r="E1560" s="30">
        <v>4.13</v>
      </c>
      <c r="F1560" s="30">
        <v>1.17</v>
      </c>
      <c r="G1560" s="30" t="s">
        <v>14</v>
      </c>
      <c r="H1560" s="30" t="s">
        <v>47</v>
      </c>
      <c r="I1560" s="30" t="s">
        <v>24</v>
      </c>
      <c r="J1560" s="30" t="s">
        <v>25</v>
      </c>
      <c r="K1560" s="30" t="s">
        <v>26</v>
      </c>
      <c r="L1560" s="30" t="s">
        <v>2620</v>
      </c>
      <c r="M1560" s="30">
        <v>0.56999999999999995</v>
      </c>
      <c r="N1560" s="30" t="s">
        <v>8</v>
      </c>
      <c r="O1560" s="30" t="s">
        <v>28</v>
      </c>
      <c r="P1560" s="30" t="s">
        <v>333</v>
      </c>
      <c r="Q1560" s="30" t="s">
        <v>2621</v>
      </c>
      <c r="R1560" s="30">
        <v>53545</v>
      </c>
      <c r="S1560" s="32">
        <v>42147</v>
      </c>
      <c r="T1560" s="32">
        <v>42149</v>
      </c>
      <c r="U1560" s="53">
        <v>-5.54</v>
      </c>
      <c r="V1560" s="30">
        <v>1</v>
      </c>
      <c r="W1560" s="30">
        <v>4.21</v>
      </c>
      <c r="X1560" s="30">
        <v>90322</v>
      </c>
      <c r="Y1560" s="30" t="s">
        <v>3216</v>
      </c>
      <c r="Z1560" s="30">
        <v>328.95119313132466</v>
      </c>
    </row>
    <row r="1561" spans="1:26" x14ac:dyDescent="0.2">
      <c r="A1561" s="30">
        <v>357</v>
      </c>
      <c r="B1561" s="30" t="s">
        <v>2622</v>
      </c>
      <c r="C1561" s="30" t="s">
        <v>1</v>
      </c>
      <c r="D1561" s="30">
        <v>7.0000000000000007E-2</v>
      </c>
      <c r="E1561" s="30">
        <v>124.49</v>
      </c>
      <c r="F1561" s="30">
        <v>51.94</v>
      </c>
      <c r="G1561" s="30" t="s">
        <v>2</v>
      </c>
      <c r="H1561" s="30" t="s">
        <v>70</v>
      </c>
      <c r="I1561" s="30" t="s">
        <v>4</v>
      </c>
      <c r="J1561" s="30" t="s">
        <v>5</v>
      </c>
      <c r="K1561" s="30" t="s">
        <v>6</v>
      </c>
      <c r="L1561" s="30" t="s">
        <v>1125</v>
      </c>
      <c r="M1561" s="30">
        <v>0.63</v>
      </c>
      <c r="N1561" s="30" t="s">
        <v>8</v>
      </c>
      <c r="O1561" s="30" t="s">
        <v>35</v>
      </c>
      <c r="P1561" s="30" t="s">
        <v>564</v>
      </c>
      <c r="Q1561" s="30" t="s">
        <v>2623</v>
      </c>
      <c r="R1561" s="30">
        <v>86401</v>
      </c>
      <c r="S1561" s="32">
        <v>42148</v>
      </c>
      <c r="T1561" s="32">
        <v>42149</v>
      </c>
      <c r="U1561" s="53">
        <v>1074.44</v>
      </c>
      <c r="V1561" s="30">
        <v>14</v>
      </c>
      <c r="W1561" s="30">
        <v>1714.93</v>
      </c>
      <c r="X1561" s="30">
        <v>91131</v>
      </c>
      <c r="Y1561" s="30" t="s">
        <v>3217</v>
      </c>
      <c r="Z1561" s="30">
        <v>3526.6917597602942</v>
      </c>
    </row>
    <row r="1562" spans="1:26" x14ac:dyDescent="0.2">
      <c r="A1562" s="30">
        <v>885</v>
      </c>
      <c r="B1562" s="30" t="s">
        <v>2624</v>
      </c>
      <c r="C1562" s="30" t="s">
        <v>1</v>
      </c>
      <c r="D1562" s="30">
        <v>0.06</v>
      </c>
      <c r="E1562" s="30">
        <v>25.98</v>
      </c>
      <c r="F1562" s="30">
        <v>14.36</v>
      </c>
      <c r="G1562" s="30" t="s">
        <v>2</v>
      </c>
      <c r="H1562" s="30" t="s">
        <v>70</v>
      </c>
      <c r="I1562" s="30" t="s">
        <v>4</v>
      </c>
      <c r="J1562" s="30" t="s">
        <v>85</v>
      </c>
      <c r="K1562" s="30" t="s">
        <v>33</v>
      </c>
      <c r="L1562" s="30" t="s">
        <v>760</v>
      </c>
      <c r="M1562" s="30">
        <v>0.6</v>
      </c>
      <c r="N1562" s="30" t="s">
        <v>8</v>
      </c>
      <c r="O1562" s="30" t="s">
        <v>28</v>
      </c>
      <c r="P1562" s="30" t="s">
        <v>163</v>
      </c>
      <c r="Q1562" s="30" t="s">
        <v>2625</v>
      </c>
      <c r="R1562" s="30">
        <v>79109</v>
      </c>
      <c r="S1562" s="32">
        <v>42148</v>
      </c>
      <c r="T1562" s="32">
        <v>42149</v>
      </c>
      <c r="U1562" s="53">
        <v>55.887999999999998</v>
      </c>
      <c r="V1562" s="30">
        <v>41</v>
      </c>
      <c r="W1562" s="30">
        <v>1033.56</v>
      </c>
      <c r="X1562" s="30">
        <v>89537</v>
      </c>
      <c r="Y1562" s="30" t="s">
        <v>3216</v>
      </c>
      <c r="Z1562" s="30">
        <v>1118.0054689525305</v>
      </c>
    </row>
    <row r="1563" spans="1:26" x14ac:dyDescent="0.2">
      <c r="A1563" s="30">
        <v>1623</v>
      </c>
      <c r="B1563" s="30" t="s">
        <v>2626</v>
      </c>
      <c r="C1563" s="30" t="s">
        <v>13</v>
      </c>
      <c r="D1563" s="30">
        <v>0.06</v>
      </c>
      <c r="E1563" s="30">
        <v>15.01</v>
      </c>
      <c r="F1563" s="30">
        <v>8.4</v>
      </c>
      <c r="G1563" s="30" t="s">
        <v>14</v>
      </c>
      <c r="H1563" s="30" t="s">
        <v>3</v>
      </c>
      <c r="I1563" s="30" t="s">
        <v>24</v>
      </c>
      <c r="J1563" s="30" t="s">
        <v>48</v>
      </c>
      <c r="K1563" s="30" t="s">
        <v>49</v>
      </c>
      <c r="L1563" s="30" t="s">
        <v>2627</v>
      </c>
      <c r="M1563" s="30">
        <v>0.39</v>
      </c>
      <c r="N1563" s="30" t="s">
        <v>8</v>
      </c>
      <c r="O1563" s="30" t="s">
        <v>28</v>
      </c>
      <c r="P1563" s="30" t="s">
        <v>29</v>
      </c>
      <c r="Q1563" s="30" t="s">
        <v>2628</v>
      </c>
      <c r="R1563" s="30">
        <v>46375</v>
      </c>
      <c r="S1563" s="32">
        <v>42148</v>
      </c>
      <c r="T1563" s="32">
        <v>42150</v>
      </c>
      <c r="U1563" s="53">
        <v>1.6169</v>
      </c>
      <c r="V1563" s="30">
        <v>22</v>
      </c>
      <c r="W1563" s="30">
        <v>333.04</v>
      </c>
      <c r="X1563" s="30">
        <v>87611</v>
      </c>
      <c r="Y1563" s="30" t="s">
        <v>3216</v>
      </c>
      <c r="Z1563" s="30">
        <v>190.81175452227743</v>
      </c>
    </row>
    <row r="1564" spans="1:26" x14ac:dyDescent="0.2">
      <c r="A1564" s="30">
        <v>1623</v>
      </c>
      <c r="B1564" s="30" t="s">
        <v>2626</v>
      </c>
      <c r="C1564" s="30" t="s">
        <v>13</v>
      </c>
      <c r="D1564" s="30">
        <v>0.09</v>
      </c>
      <c r="E1564" s="30">
        <v>40.479999999999997</v>
      </c>
      <c r="F1564" s="30">
        <v>19.989999999999998</v>
      </c>
      <c r="G1564" s="30" t="s">
        <v>14</v>
      </c>
      <c r="H1564" s="30" t="s">
        <v>3</v>
      </c>
      <c r="I1564" s="30" t="s">
        <v>16</v>
      </c>
      <c r="J1564" s="30" t="s">
        <v>17</v>
      </c>
      <c r="K1564" s="30" t="s">
        <v>49</v>
      </c>
      <c r="L1564" s="30" t="s">
        <v>2030</v>
      </c>
      <c r="M1564" s="30">
        <v>0.77</v>
      </c>
      <c r="N1564" s="30" t="s">
        <v>8</v>
      </c>
      <c r="O1564" s="30" t="s">
        <v>28</v>
      </c>
      <c r="P1564" s="30" t="s">
        <v>29</v>
      </c>
      <c r="Q1564" s="30" t="s">
        <v>2628</v>
      </c>
      <c r="R1564" s="30">
        <v>46375</v>
      </c>
      <c r="S1564" s="32">
        <v>42148</v>
      </c>
      <c r="T1564" s="32">
        <v>42150</v>
      </c>
      <c r="U1564" s="53">
        <v>65.394000000000005</v>
      </c>
      <c r="V1564" s="30">
        <v>12</v>
      </c>
      <c r="W1564" s="30">
        <v>472.44</v>
      </c>
      <c r="X1564" s="30">
        <v>87611</v>
      </c>
      <c r="Y1564" s="30" t="s">
        <v>3216</v>
      </c>
      <c r="Z1564" s="30">
        <v>952.28783856876976</v>
      </c>
    </row>
    <row r="1565" spans="1:26" x14ac:dyDescent="0.2">
      <c r="A1565" s="30">
        <v>1623</v>
      </c>
      <c r="B1565" s="30" t="s">
        <v>2626</v>
      </c>
      <c r="C1565" s="30" t="s">
        <v>13</v>
      </c>
      <c r="D1565" s="30">
        <v>0.05</v>
      </c>
      <c r="E1565" s="30">
        <v>12.28</v>
      </c>
      <c r="F1565" s="30">
        <v>6.13</v>
      </c>
      <c r="G1565" s="30" t="s">
        <v>14</v>
      </c>
      <c r="H1565" s="30" t="s">
        <v>3</v>
      </c>
      <c r="I1565" s="30" t="s">
        <v>24</v>
      </c>
      <c r="J1565" s="30" t="s">
        <v>54</v>
      </c>
      <c r="K1565" s="30" t="s">
        <v>49</v>
      </c>
      <c r="L1565" s="30" t="s">
        <v>2362</v>
      </c>
      <c r="M1565" s="30">
        <v>0.56999999999999995</v>
      </c>
      <c r="N1565" s="30" t="s">
        <v>8</v>
      </c>
      <c r="O1565" s="30" t="s">
        <v>28</v>
      </c>
      <c r="P1565" s="30" t="s">
        <v>29</v>
      </c>
      <c r="Q1565" s="30" t="s">
        <v>2628</v>
      </c>
      <c r="R1565" s="30">
        <v>46375</v>
      </c>
      <c r="S1565" s="32">
        <v>42148</v>
      </c>
      <c r="T1565" s="32">
        <v>42149</v>
      </c>
      <c r="U1565" s="53">
        <v>1.3360000000000001</v>
      </c>
      <c r="V1565" s="30">
        <v>1</v>
      </c>
      <c r="W1565" s="30">
        <v>18.73</v>
      </c>
      <c r="X1565" s="30">
        <v>87611</v>
      </c>
      <c r="Y1565" s="30" t="s">
        <v>3216</v>
      </c>
      <c r="Z1565" s="30">
        <v>275.45070760992115</v>
      </c>
    </row>
    <row r="1566" spans="1:26" x14ac:dyDescent="0.2">
      <c r="A1566" s="30">
        <v>3096</v>
      </c>
      <c r="B1566" s="30" t="s">
        <v>2629</v>
      </c>
      <c r="C1566" s="30" t="s">
        <v>13</v>
      </c>
      <c r="D1566" s="30">
        <v>0.08</v>
      </c>
      <c r="E1566" s="30">
        <v>40.98</v>
      </c>
      <c r="F1566" s="30">
        <v>7.2</v>
      </c>
      <c r="G1566" s="30" t="s">
        <v>63</v>
      </c>
      <c r="H1566" s="30" t="s">
        <v>15</v>
      </c>
      <c r="I1566" s="30" t="s">
        <v>24</v>
      </c>
      <c r="J1566" s="30" t="s">
        <v>71</v>
      </c>
      <c r="K1566" s="30" t="s">
        <v>49</v>
      </c>
      <c r="L1566" s="30" t="s">
        <v>2630</v>
      </c>
      <c r="M1566" s="30">
        <v>0.6</v>
      </c>
      <c r="N1566" s="30" t="s">
        <v>8</v>
      </c>
      <c r="O1566" s="30" t="s">
        <v>87</v>
      </c>
      <c r="P1566" s="30" t="s">
        <v>293</v>
      </c>
      <c r="Q1566" s="30" t="s">
        <v>2416</v>
      </c>
      <c r="R1566" s="30">
        <v>43026</v>
      </c>
      <c r="S1566" s="32">
        <v>42148</v>
      </c>
      <c r="T1566" s="32">
        <v>42149</v>
      </c>
      <c r="U1566" s="53">
        <v>-16.64</v>
      </c>
      <c r="V1566" s="30">
        <v>3</v>
      </c>
      <c r="W1566" s="30">
        <v>119.86</v>
      </c>
      <c r="X1566" s="30">
        <v>86221</v>
      </c>
      <c r="Y1566" s="30" t="s">
        <v>3218</v>
      </c>
      <c r="Z1566" s="30">
        <v>279.53437856062288</v>
      </c>
    </row>
    <row r="1567" spans="1:26" x14ac:dyDescent="0.2">
      <c r="A1567" s="30">
        <v>3096</v>
      </c>
      <c r="B1567" s="30" t="s">
        <v>2629</v>
      </c>
      <c r="C1567" s="30" t="s">
        <v>13</v>
      </c>
      <c r="D1567" s="30">
        <v>0.08</v>
      </c>
      <c r="E1567" s="30">
        <v>8.1199999999999992</v>
      </c>
      <c r="F1567" s="30">
        <v>2.83</v>
      </c>
      <c r="G1567" s="30" t="s">
        <v>63</v>
      </c>
      <c r="H1567" s="30" t="s">
        <v>15</v>
      </c>
      <c r="I1567" s="30" t="s">
        <v>16</v>
      </c>
      <c r="J1567" s="30" t="s">
        <v>17</v>
      </c>
      <c r="K1567" s="30" t="s">
        <v>18</v>
      </c>
      <c r="L1567" s="30" t="s">
        <v>1674</v>
      </c>
      <c r="M1567" s="30">
        <v>0.77</v>
      </c>
      <c r="N1567" s="30" t="s">
        <v>8</v>
      </c>
      <c r="O1567" s="30" t="s">
        <v>87</v>
      </c>
      <c r="P1567" s="30" t="s">
        <v>293</v>
      </c>
      <c r="Q1567" s="30" t="s">
        <v>2416</v>
      </c>
      <c r="R1567" s="30">
        <v>43026</v>
      </c>
      <c r="S1567" s="32">
        <v>42148</v>
      </c>
      <c r="T1567" s="32">
        <v>42149</v>
      </c>
      <c r="U1567" s="53">
        <v>-59.73</v>
      </c>
      <c r="V1567" s="30">
        <v>12</v>
      </c>
      <c r="W1567" s="30">
        <v>98.77</v>
      </c>
      <c r="X1567" s="30">
        <v>86221</v>
      </c>
      <c r="Y1567" s="30" t="s">
        <v>3218</v>
      </c>
      <c r="Z1567" s="30">
        <v>152.97027891272714</v>
      </c>
    </row>
    <row r="1568" spans="1:26" x14ac:dyDescent="0.2">
      <c r="A1568" s="30">
        <v>3096</v>
      </c>
      <c r="B1568" s="30" t="s">
        <v>2629</v>
      </c>
      <c r="C1568" s="30" t="s">
        <v>13</v>
      </c>
      <c r="D1568" s="30">
        <v>0.02</v>
      </c>
      <c r="E1568" s="30">
        <v>262.11</v>
      </c>
      <c r="F1568" s="30">
        <v>62.74</v>
      </c>
      <c r="G1568" s="30" t="s">
        <v>2</v>
      </c>
      <c r="H1568" s="30" t="s">
        <v>15</v>
      </c>
      <c r="I1568" s="30" t="s">
        <v>4</v>
      </c>
      <c r="J1568" s="30" t="s">
        <v>5</v>
      </c>
      <c r="K1568" s="30" t="s">
        <v>6</v>
      </c>
      <c r="L1568" s="30" t="s">
        <v>2631</v>
      </c>
      <c r="M1568" s="30">
        <v>0.75</v>
      </c>
      <c r="N1568" s="30" t="s">
        <v>8</v>
      </c>
      <c r="O1568" s="30" t="s">
        <v>87</v>
      </c>
      <c r="P1568" s="30" t="s">
        <v>293</v>
      </c>
      <c r="Q1568" s="30" t="s">
        <v>2416</v>
      </c>
      <c r="R1568" s="30">
        <v>43026</v>
      </c>
      <c r="S1568" s="32">
        <v>42148</v>
      </c>
      <c r="T1568" s="32">
        <v>42149</v>
      </c>
      <c r="U1568" s="53">
        <v>-633.441237</v>
      </c>
      <c r="V1568" s="30">
        <v>9</v>
      </c>
      <c r="W1568" s="30">
        <v>2495.35</v>
      </c>
      <c r="X1568" s="30">
        <v>86221</v>
      </c>
      <c r="Y1568" s="30" t="s">
        <v>3218</v>
      </c>
      <c r="Z1568" s="30">
        <v>2318.818579562068</v>
      </c>
    </row>
    <row r="1569" spans="1:26" x14ac:dyDescent="0.2">
      <c r="A1569" s="30">
        <v>3366</v>
      </c>
      <c r="B1569" s="30" t="s">
        <v>2632</v>
      </c>
      <c r="C1569" s="30" t="s">
        <v>23</v>
      </c>
      <c r="D1569" s="30">
        <v>0.1</v>
      </c>
      <c r="E1569" s="30">
        <v>80.97</v>
      </c>
      <c r="F1569" s="30">
        <v>33.6</v>
      </c>
      <c r="G1569" s="30" t="s">
        <v>2</v>
      </c>
      <c r="H1569" s="30" t="s">
        <v>47</v>
      </c>
      <c r="I1569" s="30" t="s">
        <v>16</v>
      </c>
      <c r="J1569" s="30" t="s">
        <v>32</v>
      </c>
      <c r="K1569" s="30" t="s">
        <v>33</v>
      </c>
      <c r="L1569" s="30" t="s">
        <v>885</v>
      </c>
      <c r="M1569" s="30">
        <v>0.37</v>
      </c>
      <c r="N1569" s="30" t="s">
        <v>8</v>
      </c>
      <c r="O1569" s="30" t="s">
        <v>87</v>
      </c>
      <c r="P1569" s="30" t="s">
        <v>293</v>
      </c>
      <c r="Q1569" s="30" t="s">
        <v>557</v>
      </c>
      <c r="R1569" s="30">
        <v>45373</v>
      </c>
      <c r="S1569" s="32">
        <v>42148</v>
      </c>
      <c r="T1569" s="32">
        <v>42153</v>
      </c>
      <c r="U1569" s="53">
        <v>66.22</v>
      </c>
      <c r="V1569" s="30">
        <v>11</v>
      </c>
      <c r="W1569" s="30">
        <v>837.57</v>
      </c>
      <c r="X1569" s="30">
        <v>90501</v>
      </c>
      <c r="Y1569" s="30" t="s">
        <v>3218</v>
      </c>
      <c r="Z1569" s="30">
        <v>1435.2504018731677</v>
      </c>
    </row>
    <row r="1570" spans="1:26" x14ac:dyDescent="0.2">
      <c r="A1570" s="30">
        <v>3366</v>
      </c>
      <c r="B1570" s="30" t="s">
        <v>2632</v>
      </c>
      <c r="C1570" s="30" t="s">
        <v>23</v>
      </c>
      <c r="D1570" s="30">
        <v>0.02</v>
      </c>
      <c r="E1570" s="30">
        <v>6.48</v>
      </c>
      <c r="F1570" s="30">
        <v>5.1100000000000003</v>
      </c>
      <c r="G1570" s="30" t="s">
        <v>14</v>
      </c>
      <c r="H1570" s="30" t="s">
        <v>47</v>
      </c>
      <c r="I1570" s="30" t="s">
        <v>24</v>
      </c>
      <c r="J1570" s="30" t="s">
        <v>64</v>
      </c>
      <c r="K1570" s="30" t="s">
        <v>49</v>
      </c>
      <c r="L1570" s="30" t="s">
        <v>2568</v>
      </c>
      <c r="M1570" s="30">
        <v>0.37</v>
      </c>
      <c r="N1570" s="30" t="s">
        <v>8</v>
      </c>
      <c r="O1570" s="30" t="s">
        <v>87</v>
      </c>
      <c r="P1570" s="30" t="s">
        <v>293</v>
      </c>
      <c r="Q1570" s="30" t="s">
        <v>557</v>
      </c>
      <c r="R1570" s="30">
        <v>45373</v>
      </c>
      <c r="S1570" s="32">
        <v>42148</v>
      </c>
      <c r="T1570" s="32">
        <v>42152</v>
      </c>
      <c r="U1570" s="53">
        <v>-23.53</v>
      </c>
      <c r="V1570" s="30">
        <v>8</v>
      </c>
      <c r="W1570" s="30">
        <v>56.22</v>
      </c>
      <c r="X1570" s="30">
        <v>90501</v>
      </c>
      <c r="Y1570" s="30" t="s">
        <v>3218</v>
      </c>
      <c r="Z1570" s="30">
        <v>178.94362676043687</v>
      </c>
    </row>
    <row r="1571" spans="1:26" x14ac:dyDescent="0.2">
      <c r="A1571" s="30">
        <v>1450</v>
      </c>
      <c r="B1571" s="30" t="s">
        <v>2633</v>
      </c>
      <c r="C1571" s="30" t="s">
        <v>92</v>
      </c>
      <c r="D1571" s="30">
        <v>0.1</v>
      </c>
      <c r="E1571" s="30">
        <v>218.08</v>
      </c>
      <c r="F1571" s="30">
        <v>18.059999999999999</v>
      </c>
      <c r="G1571" s="30" t="s">
        <v>63</v>
      </c>
      <c r="H1571" s="30" t="s">
        <v>15</v>
      </c>
      <c r="I1571" s="30" t="s">
        <v>4</v>
      </c>
      <c r="J1571" s="30" t="s">
        <v>85</v>
      </c>
      <c r="K1571" s="30" t="s">
        <v>40</v>
      </c>
      <c r="L1571" s="30" t="s">
        <v>2592</v>
      </c>
      <c r="M1571" s="30">
        <v>0.56999999999999995</v>
      </c>
      <c r="N1571" s="30" t="s">
        <v>8</v>
      </c>
      <c r="O1571" s="30" t="s">
        <v>35</v>
      </c>
      <c r="P1571" s="30" t="s">
        <v>66</v>
      </c>
      <c r="Q1571" s="30" t="s">
        <v>2634</v>
      </c>
      <c r="R1571" s="30">
        <v>96150</v>
      </c>
      <c r="S1571" s="32">
        <v>42148</v>
      </c>
      <c r="T1571" s="32">
        <v>42149</v>
      </c>
      <c r="U1571" s="53">
        <v>1318.83</v>
      </c>
      <c r="V1571" s="30">
        <v>12</v>
      </c>
      <c r="W1571" s="30">
        <v>2366.5100000000002</v>
      </c>
      <c r="X1571" s="30">
        <v>86735</v>
      </c>
      <c r="Y1571" s="30" t="s">
        <v>3217</v>
      </c>
      <c r="Z1571" s="30">
        <v>2479.2379819140765</v>
      </c>
    </row>
    <row r="1572" spans="1:26" x14ac:dyDescent="0.2">
      <c r="A1572" s="30">
        <v>2422</v>
      </c>
      <c r="B1572" s="30" t="s">
        <v>701</v>
      </c>
      <c r="C1572" s="30" t="s">
        <v>46</v>
      </c>
      <c r="D1572" s="30">
        <v>0.05</v>
      </c>
      <c r="E1572" s="30">
        <v>150.97999999999999</v>
      </c>
      <c r="F1572" s="30">
        <v>43.71</v>
      </c>
      <c r="G1572" s="30" t="s">
        <v>2</v>
      </c>
      <c r="H1572" s="30" t="s">
        <v>47</v>
      </c>
      <c r="I1572" s="30" t="s">
        <v>4</v>
      </c>
      <c r="J1572" s="30" t="s">
        <v>85</v>
      </c>
      <c r="K1572" s="30" t="s">
        <v>33</v>
      </c>
      <c r="L1572" s="30" t="s">
        <v>2635</v>
      </c>
      <c r="M1572" s="30">
        <v>0.55000000000000004</v>
      </c>
      <c r="N1572" s="30" t="s">
        <v>8</v>
      </c>
      <c r="O1572" s="30" t="s">
        <v>28</v>
      </c>
      <c r="P1572" s="30" t="s">
        <v>163</v>
      </c>
      <c r="Q1572" s="30" t="s">
        <v>703</v>
      </c>
      <c r="R1572" s="30">
        <v>77340</v>
      </c>
      <c r="S1572" s="32">
        <v>42148</v>
      </c>
      <c r="T1572" s="32">
        <v>42149</v>
      </c>
      <c r="U1572" s="53">
        <v>650.29999999999995</v>
      </c>
      <c r="V1572" s="30">
        <v>12</v>
      </c>
      <c r="W1572" s="30">
        <v>1857.08</v>
      </c>
      <c r="X1572" s="30">
        <v>89053</v>
      </c>
      <c r="Y1572" s="30" t="s">
        <v>3216</v>
      </c>
      <c r="Z1572" s="30">
        <v>2836.0666767110674</v>
      </c>
    </row>
    <row r="1573" spans="1:26" x14ac:dyDescent="0.2">
      <c r="A1573" s="30">
        <v>3063</v>
      </c>
      <c r="B1573" s="30" t="s">
        <v>1367</v>
      </c>
      <c r="C1573" s="30" t="s">
        <v>46</v>
      </c>
      <c r="D1573" s="30">
        <v>0.03</v>
      </c>
      <c r="E1573" s="30">
        <v>20.99</v>
      </c>
      <c r="F1573" s="30">
        <v>0.99</v>
      </c>
      <c r="G1573" s="30" t="s">
        <v>14</v>
      </c>
      <c r="H1573" s="30" t="s">
        <v>15</v>
      </c>
      <c r="I1573" s="30" t="s">
        <v>16</v>
      </c>
      <c r="J1573" s="30" t="s">
        <v>111</v>
      </c>
      <c r="K1573" s="30" t="s">
        <v>26</v>
      </c>
      <c r="L1573" s="30" t="s">
        <v>2307</v>
      </c>
      <c r="M1573" s="30">
        <v>0.56999999999999995</v>
      </c>
      <c r="N1573" s="30" t="s">
        <v>8</v>
      </c>
      <c r="O1573" s="30" t="s">
        <v>35</v>
      </c>
      <c r="P1573" s="30" t="s">
        <v>42</v>
      </c>
      <c r="Q1573" s="30" t="s">
        <v>1368</v>
      </c>
      <c r="R1573" s="30">
        <v>98034</v>
      </c>
      <c r="S1573" s="32">
        <v>42148</v>
      </c>
      <c r="T1573" s="32">
        <v>42150</v>
      </c>
      <c r="U1573" s="53">
        <v>4.1821999999999999</v>
      </c>
      <c r="V1573" s="30">
        <v>9</v>
      </c>
      <c r="W1573" s="30">
        <v>158.87</v>
      </c>
      <c r="X1573" s="30">
        <v>88449</v>
      </c>
      <c r="Y1573" s="30" t="s">
        <v>3217</v>
      </c>
      <c r="Z1573" s="30">
        <v>360.42432223031847</v>
      </c>
    </row>
    <row r="1574" spans="1:26" x14ac:dyDescent="0.2">
      <c r="A1574" s="30">
        <v>444</v>
      </c>
      <c r="B1574" s="30" t="s">
        <v>2636</v>
      </c>
      <c r="C1574" s="30" t="s">
        <v>1</v>
      </c>
      <c r="D1574" s="30">
        <v>0</v>
      </c>
      <c r="E1574" s="30">
        <v>7.59</v>
      </c>
      <c r="F1574" s="30">
        <v>4</v>
      </c>
      <c r="G1574" s="30" t="s">
        <v>14</v>
      </c>
      <c r="H1574" s="30" t="s">
        <v>3</v>
      </c>
      <c r="I1574" s="30" t="s">
        <v>4</v>
      </c>
      <c r="J1574" s="30" t="s">
        <v>102</v>
      </c>
      <c r="K1574" s="30" t="s">
        <v>26</v>
      </c>
      <c r="L1574" s="30" t="s">
        <v>1663</v>
      </c>
      <c r="M1574" s="30">
        <v>0.42</v>
      </c>
      <c r="N1574" s="30" t="s">
        <v>8</v>
      </c>
      <c r="O1574" s="30" t="s">
        <v>28</v>
      </c>
      <c r="P1574" s="30" t="s">
        <v>79</v>
      </c>
      <c r="Q1574" s="30" t="s">
        <v>2483</v>
      </c>
      <c r="R1574" s="30">
        <v>61801</v>
      </c>
      <c r="S1574" s="32">
        <v>42149</v>
      </c>
      <c r="T1574" s="32">
        <v>42152</v>
      </c>
      <c r="U1574" s="53">
        <v>86.438000000000002</v>
      </c>
      <c r="V1574" s="30">
        <v>43</v>
      </c>
      <c r="W1574" s="30">
        <v>355.92</v>
      </c>
      <c r="X1574" s="30">
        <v>88085</v>
      </c>
      <c r="Y1574" s="30" t="s">
        <v>3216</v>
      </c>
      <c r="Z1574" s="30">
        <v>489.89499582737722</v>
      </c>
    </row>
    <row r="1575" spans="1:26" x14ac:dyDescent="0.2">
      <c r="A1575" s="30">
        <v>526</v>
      </c>
      <c r="B1575" s="30" t="s">
        <v>588</v>
      </c>
      <c r="C1575" s="30" t="s">
        <v>13</v>
      </c>
      <c r="D1575" s="30">
        <v>0.09</v>
      </c>
      <c r="E1575" s="30">
        <v>17.98</v>
      </c>
      <c r="F1575" s="30">
        <v>8.51</v>
      </c>
      <c r="G1575" s="30" t="s">
        <v>14</v>
      </c>
      <c r="H1575" s="30" t="s">
        <v>47</v>
      </c>
      <c r="I1575" s="30" t="s">
        <v>16</v>
      </c>
      <c r="J1575" s="30" t="s">
        <v>32</v>
      </c>
      <c r="K1575" s="30" t="s">
        <v>120</v>
      </c>
      <c r="L1575" s="30" t="s">
        <v>1856</v>
      </c>
      <c r="M1575" s="30">
        <v>0.4</v>
      </c>
      <c r="N1575" s="30" t="s">
        <v>8</v>
      </c>
      <c r="O1575" s="30" t="s">
        <v>35</v>
      </c>
      <c r="P1575" s="30" t="s">
        <v>564</v>
      </c>
      <c r="Q1575" s="30" t="s">
        <v>590</v>
      </c>
      <c r="R1575" s="30">
        <v>85204</v>
      </c>
      <c r="S1575" s="32">
        <v>42149</v>
      </c>
      <c r="T1575" s="32">
        <v>42151</v>
      </c>
      <c r="U1575" s="53">
        <v>-6.6120000000000001</v>
      </c>
      <c r="V1575" s="30">
        <v>12</v>
      </c>
      <c r="W1575" s="30">
        <v>211.13</v>
      </c>
      <c r="X1575" s="30">
        <v>90026</v>
      </c>
      <c r="Y1575" s="30" t="s">
        <v>3217</v>
      </c>
      <c r="Z1575" s="30">
        <v>222.6933933150014</v>
      </c>
    </row>
    <row r="1576" spans="1:26" x14ac:dyDescent="0.2">
      <c r="A1576" s="30">
        <v>1008</v>
      </c>
      <c r="B1576" s="30" t="s">
        <v>2637</v>
      </c>
      <c r="C1576" s="30" t="s">
        <v>13</v>
      </c>
      <c r="D1576" s="30">
        <v>0.01</v>
      </c>
      <c r="E1576" s="30">
        <v>3.15</v>
      </c>
      <c r="F1576" s="30">
        <v>0.49</v>
      </c>
      <c r="G1576" s="30" t="s">
        <v>14</v>
      </c>
      <c r="H1576" s="30" t="s">
        <v>47</v>
      </c>
      <c r="I1576" s="30" t="s">
        <v>24</v>
      </c>
      <c r="J1576" s="30" t="s">
        <v>128</v>
      </c>
      <c r="K1576" s="30" t="s">
        <v>49</v>
      </c>
      <c r="L1576" s="30" t="s">
        <v>2638</v>
      </c>
      <c r="M1576" s="30">
        <v>0.37</v>
      </c>
      <c r="N1576" s="30" t="s">
        <v>8</v>
      </c>
      <c r="O1576" s="30" t="s">
        <v>87</v>
      </c>
      <c r="P1576" s="30" t="s">
        <v>307</v>
      </c>
      <c r="Q1576" s="30" t="s">
        <v>2639</v>
      </c>
      <c r="R1576" s="30">
        <v>4038</v>
      </c>
      <c r="S1576" s="32">
        <v>42149</v>
      </c>
      <c r="T1576" s="32">
        <v>42151</v>
      </c>
      <c r="U1576" s="53">
        <v>17.505299999999998</v>
      </c>
      <c r="V1576" s="30">
        <v>8</v>
      </c>
      <c r="W1576" s="30">
        <v>25.37</v>
      </c>
      <c r="X1576" s="30">
        <v>88371</v>
      </c>
      <c r="Y1576" s="30" t="s">
        <v>3218</v>
      </c>
      <c r="Z1576" s="30">
        <v>7.1891838830543087</v>
      </c>
    </row>
    <row r="1577" spans="1:26" x14ac:dyDescent="0.2">
      <c r="A1577" s="30">
        <v>744</v>
      </c>
      <c r="B1577" s="30" t="s">
        <v>562</v>
      </c>
      <c r="C1577" s="30" t="s">
        <v>23</v>
      </c>
      <c r="D1577" s="30">
        <v>0.09</v>
      </c>
      <c r="E1577" s="30">
        <v>125.99</v>
      </c>
      <c r="F1577" s="30">
        <v>8.99</v>
      </c>
      <c r="G1577" s="30" t="s">
        <v>14</v>
      </c>
      <c r="H1577" s="30" t="s">
        <v>15</v>
      </c>
      <c r="I1577" s="30" t="s">
        <v>16</v>
      </c>
      <c r="J1577" s="30" t="s">
        <v>111</v>
      </c>
      <c r="K1577" s="30" t="s">
        <v>49</v>
      </c>
      <c r="L1577" s="30" t="s">
        <v>1630</v>
      </c>
      <c r="M1577" s="30">
        <v>0.55000000000000004</v>
      </c>
      <c r="N1577" s="30" t="s">
        <v>8</v>
      </c>
      <c r="O1577" s="30" t="s">
        <v>35</v>
      </c>
      <c r="P1577" s="30" t="s">
        <v>564</v>
      </c>
      <c r="Q1577" s="30" t="s">
        <v>565</v>
      </c>
      <c r="R1577" s="30">
        <v>85737</v>
      </c>
      <c r="S1577" s="32">
        <v>42149</v>
      </c>
      <c r="T1577" s="32">
        <v>42157</v>
      </c>
      <c r="U1577" s="53">
        <v>916.68060000000003</v>
      </c>
      <c r="V1577" s="30">
        <v>20</v>
      </c>
      <c r="W1577" s="30">
        <v>2104.9899999999998</v>
      </c>
      <c r="X1577" s="30">
        <v>87727</v>
      </c>
      <c r="Y1577" s="30" t="s">
        <v>3217</v>
      </c>
      <c r="Z1577" s="30">
        <v>1667.4094547220529</v>
      </c>
    </row>
    <row r="1578" spans="1:26" x14ac:dyDescent="0.2">
      <c r="A1578" s="30">
        <v>3287</v>
      </c>
      <c r="B1578" s="30" t="s">
        <v>2640</v>
      </c>
      <c r="C1578" s="30" t="s">
        <v>23</v>
      </c>
      <c r="D1578" s="30">
        <v>0.08</v>
      </c>
      <c r="E1578" s="30">
        <v>30.56</v>
      </c>
      <c r="F1578" s="30">
        <v>2.99</v>
      </c>
      <c r="G1578" s="30" t="s">
        <v>14</v>
      </c>
      <c r="H1578" s="30" t="s">
        <v>3</v>
      </c>
      <c r="I1578" s="30" t="s">
        <v>24</v>
      </c>
      <c r="J1578" s="30" t="s">
        <v>48</v>
      </c>
      <c r="K1578" s="30" t="s">
        <v>49</v>
      </c>
      <c r="L1578" s="30" t="s">
        <v>1029</v>
      </c>
      <c r="M1578" s="30">
        <v>0.35</v>
      </c>
      <c r="N1578" s="30" t="s">
        <v>8</v>
      </c>
      <c r="O1578" s="30" t="s">
        <v>35</v>
      </c>
      <c r="P1578" s="30" t="s">
        <v>66</v>
      </c>
      <c r="Q1578" s="30" t="s">
        <v>2641</v>
      </c>
      <c r="R1578" s="30">
        <v>95746</v>
      </c>
      <c r="S1578" s="32">
        <v>42149</v>
      </c>
      <c r="T1578" s="32">
        <v>42151</v>
      </c>
      <c r="U1578" s="53">
        <v>352.87979999999999</v>
      </c>
      <c r="V1578" s="30">
        <v>17</v>
      </c>
      <c r="W1578" s="30">
        <v>511.42</v>
      </c>
      <c r="X1578" s="30">
        <v>89897</v>
      </c>
      <c r="Y1578" s="30" t="s">
        <v>3217</v>
      </c>
      <c r="Z1578" s="30">
        <v>485.49867606055597</v>
      </c>
    </row>
    <row r="1579" spans="1:26" x14ac:dyDescent="0.2">
      <c r="A1579" s="30">
        <v>827</v>
      </c>
      <c r="B1579" s="30" t="s">
        <v>2642</v>
      </c>
      <c r="C1579" s="30" t="s">
        <v>92</v>
      </c>
      <c r="D1579" s="30">
        <v>0.01</v>
      </c>
      <c r="E1579" s="30">
        <v>6.98</v>
      </c>
      <c r="F1579" s="30">
        <v>1.6</v>
      </c>
      <c r="G1579" s="30" t="s">
        <v>14</v>
      </c>
      <c r="H1579" s="30" t="s">
        <v>47</v>
      </c>
      <c r="I1579" s="30" t="s">
        <v>24</v>
      </c>
      <c r="J1579" s="30" t="s">
        <v>64</v>
      </c>
      <c r="K1579" s="30" t="s">
        <v>26</v>
      </c>
      <c r="L1579" s="30" t="s">
        <v>698</v>
      </c>
      <c r="M1579" s="30">
        <v>0.38</v>
      </c>
      <c r="N1579" s="30" t="s">
        <v>8</v>
      </c>
      <c r="O1579" s="30" t="s">
        <v>28</v>
      </c>
      <c r="P1579" s="30" t="s">
        <v>163</v>
      </c>
      <c r="Q1579" s="30" t="s">
        <v>2625</v>
      </c>
      <c r="R1579" s="30">
        <v>79109</v>
      </c>
      <c r="S1579" s="32">
        <v>42149</v>
      </c>
      <c r="T1579" s="32">
        <v>42150</v>
      </c>
      <c r="U1579" s="53">
        <v>0.34599999999999997</v>
      </c>
      <c r="V1579" s="30">
        <v>3</v>
      </c>
      <c r="W1579" s="30">
        <v>21.93</v>
      </c>
      <c r="X1579" s="30">
        <v>89259</v>
      </c>
      <c r="Y1579" s="30" t="s">
        <v>3216</v>
      </c>
      <c r="Z1579" s="30">
        <v>55.860773350521868</v>
      </c>
    </row>
    <row r="1580" spans="1:26" x14ac:dyDescent="0.2">
      <c r="A1580" s="30">
        <v>1237</v>
      </c>
      <c r="B1580" s="30" t="s">
        <v>1892</v>
      </c>
      <c r="C1580" s="30" t="s">
        <v>92</v>
      </c>
      <c r="D1580" s="30">
        <v>0.05</v>
      </c>
      <c r="E1580" s="30">
        <v>300.98</v>
      </c>
      <c r="F1580" s="30">
        <v>13.99</v>
      </c>
      <c r="G1580" s="30" t="s">
        <v>14</v>
      </c>
      <c r="H1580" s="30" t="s">
        <v>70</v>
      </c>
      <c r="I1580" s="30" t="s">
        <v>16</v>
      </c>
      <c r="J1580" s="30" t="s">
        <v>32</v>
      </c>
      <c r="K1580" s="30" t="s">
        <v>120</v>
      </c>
      <c r="L1580" s="30" t="s">
        <v>2643</v>
      </c>
      <c r="M1580" s="30">
        <v>0.39</v>
      </c>
      <c r="N1580" s="30" t="s">
        <v>8</v>
      </c>
      <c r="O1580" s="30" t="s">
        <v>28</v>
      </c>
      <c r="P1580" s="30" t="s">
        <v>163</v>
      </c>
      <c r="Q1580" s="30" t="s">
        <v>1894</v>
      </c>
      <c r="R1580" s="30">
        <v>75007</v>
      </c>
      <c r="S1580" s="32">
        <v>42149</v>
      </c>
      <c r="T1580" s="32">
        <v>42150</v>
      </c>
      <c r="U1580" s="53">
        <v>3985.3089</v>
      </c>
      <c r="V1580" s="30">
        <v>20</v>
      </c>
      <c r="W1580" s="30">
        <v>5775.81</v>
      </c>
      <c r="X1580" s="30">
        <v>86077</v>
      </c>
      <c r="Y1580" s="30" t="s">
        <v>3216</v>
      </c>
      <c r="Z1580" s="30">
        <v>5351.6095626076658</v>
      </c>
    </row>
    <row r="1581" spans="1:26" x14ac:dyDescent="0.2">
      <c r="A1581" s="30">
        <v>1237</v>
      </c>
      <c r="B1581" s="30" t="s">
        <v>1892</v>
      </c>
      <c r="C1581" s="30" t="s">
        <v>92</v>
      </c>
      <c r="D1581" s="30">
        <v>0.04</v>
      </c>
      <c r="E1581" s="30">
        <v>205.99</v>
      </c>
      <c r="F1581" s="30">
        <v>5</v>
      </c>
      <c r="G1581" s="30" t="s">
        <v>63</v>
      </c>
      <c r="H1581" s="30" t="s">
        <v>70</v>
      </c>
      <c r="I1581" s="30" t="s">
        <v>16</v>
      </c>
      <c r="J1581" s="30" t="s">
        <v>111</v>
      </c>
      <c r="K1581" s="30" t="s">
        <v>49</v>
      </c>
      <c r="L1581" s="30" t="s">
        <v>2644</v>
      </c>
      <c r="M1581" s="30">
        <v>0.59</v>
      </c>
      <c r="N1581" s="30" t="s">
        <v>8</v>
      </c>
      <c r="O1581" s="30" t="s">
        <v>28</v>
      </c>
      <c r="P1581" s="30" t="s">
        <v>163</v>
      </c>
      <c r="Q1581" s="30" t="s">
        <v>1894</v>
      </c>
      <c r="R1581" s="30">
        <v>75007</v>
      </c>
      <c r="S1581" s="32">
        <v>42149</v>
      </c>
      <c r="T1581" s="32">
        <v>42150</v>
      </c>
      <c r="U1581" s="53">
        <v>13.956799999999999</v>
      </c>
      <c r="V1581" s="30">
        <v>11</v>
      </c>
      <c r="W1581" s="30">
        <v>1878.24</v>
      </c>
      <c r="X1581" s="30">
        <v>86077</v>
      </c>
      <c r="Y1581" s="30" t="s">
        <v>3216</v>
      </c>
      <c r="Z1581" s="30">
        <v>829.37407327336973</v>
      </c>
    </row>
    <row r="1582" spans="1:26" x14ac:dyDescent="0.2">
      <c r="A1582" s="30">
        <v>1472</v>
      </c>
      <c r="B1582" s="30" t="s">
        <v>2645</v>
      </c>
      <c r="C1582" s="30" t="s">
        <v>92</v>
      </c>
      <c r="D1582" s="30">
        <v>0.05</v>
      </c>
      <c r="E1582" s="30">
        <v>20.27</v>
      </c>
      <c r="F1582" s="30">
        <v>3.99</v>
      </c>
      <c r="G1582" s="30" t="s">
        <v>14</v>
      </c>
      <c r="H1582" s="30" t="s">
        <v>47</v>
      </c>
      <c r="I1582" s="30" t="s">
        <v>24</v>
      </c>
      <c r="J1582" s="30" t="s">
        <v>71</v>
      </c>
      <c r="K1582" s="30" t="s">
        <v>49</v>
      </c>
      <c r="L1582" s="30" t="s">
        <v>1776</v>
      </c>
      <c r="M1582" s="30">
        <v>0.56999999999999995</v>
      </c>
      <c r="N1582" s="30" t="s">
        <v>8</v>
      </c>
      <c r="O1582" s="30" t="s">
        <v>87</v>
      </c>
      <c r="P1582" s="30" t="s">
        <v>293</v>
      </c>
      <c r="Q1582" s="30" t="s">
        <v>2646</v>
      </c>
      <c r="R1582" s="30">
        <v>44145</v>
      </c>
      <c r="S1582" s="32">
        <v>42149</v>
      </c>
      <c r="T1582" s="32">
        <v>42150</v>
      </c>
      <c r="U1582" s="53">
        <v>309.25400000000002</v>
      </c>
      <c r="V1582" s="30">
        <v>30</v>
      </c>
      <c r="W1582" s="30">
        <v>621.55999999999995</v>
      </c>
      <c r="X1582" s="30">
        <v>87079</v>
      </c>
      <c r="Y1582" s="30" t="s">
        <v>3218</v>
      </c>
      <c r="Z1582" s="30">
        <v>611.37982753942617</v>
      </c>
    </row>
    <row r="1583" spans="1:26" x14ac:dyDescent="0.2">
      <c r="A1583" s="30">
        <v>2339</v>
      </c>
      <c r="B1583" s="30" t="s">
        <v>2647</v>
      </c>
      <c r="C1583" s="30" t="s">
        <v>92</v>
      </c>
      <c r="D1583" s="30">
        <v>0.05</v>
      </c>
      <c r="E1583" s="30">
        <v>11.58</v>
      </c>
      <c r="F1583" s="30">
        <v>6.97</v>
      </c>
      <c r="G1583" s="30" t="s">
        <v>14</v>
      </c>
      <c r="H1583" s="30" t="s">
        <v>47</v>
      </c>
      <c r="I1583" s="30" t="s">
        <v>24</v>
      </c>
      <c r="J1583" s="30" t="s">
        <v>321</v>
      </c>
      <c r="K1583" s="30" t="s">
        <v>49</v>
      </c>
      <c r="L1583" s="30" t="s">
        <v>600</v>
      </c>
      <c r="M1583" s="30">
        <v>0.35</v>
      </c>
      <c r="N1583" s="30" t="s">
        <v>8</v>
      </c>
      <c r="O1583" s="30" t="s">
        <v>28</v>
      </c>
      <c r="P1583" s="30" t="s">
        <v>163</v>
      </c>
      <c r="Q1583" s="30" t="s">
        <v>2648</v>
      </c>
      <c r="R1583" s="30">
        <v>77015</v>
      </c>
      <c r="S1583" s="32">
        <v>42149</v>
      </c>
      <c r="T1583" s="32">
        <v>42152</v>
      </c>
      <c r="U1583" s="53">
        <v>2.806</v>
      </c>
      <c r="V1583" s="30">
        <v>6</v>
      </c>
      <c r="W1583" s="30">
        <v>73.959999999999994</v>
      </c>
      <c r="X1583" s="30">
        <v>91482</v>
      </c>
      <c r="Y1583" s="30" t="s">
        <v>3216</v>
      </c>
      <c r="Z1583" s="30">
        <v>169.84669523086706</v>
      </c>
    </row>
    <row r="1584" spans="1:26" x14ac:dyDescent="0.2">
      <c r="A1584" s="30">
        <v>2652</v>
      </c>
      <c r="B1584" s="30" t="s">
        <v>2649</v>
      </c>
      <c r="C1584" s="30" t="s">
        <v>92</v>
      </c>
      <c r="D1584" s="30">
        <v>0.06</v>
      </c>
      <c r="E1584" s="30">
        <v>47.9</v>
      </c>
      <c r="F1584" s="30">
        <v>5.86</v>
      </c>
      <c r="G1584" s="30" t="s">
        <v>14</v>
      </c>
      <c r="H1584" s="30" t="s">
        <v>15</v>
      </c>
      <c r="I1584" s="30" t="s">
        <v>24</v>
      </c>
      <c r="J1584" s="30" t="s">
        <v>64</v>
      </c>
      <c r="K1584" s="30" t="s">
        <v>49</v>
      </c>
      <c r="L1584" s="30" t="s">
        <v>1285</v>
      </c>
      <c r="M1584" s="30">
        <v>0.37</v>
      </c>
      <c r="N1584" s="30" t="s">
        <v>8</v>
      </c>
      <c r="O1584" s="30" t="s">
        <v>35</v>
      </c>
      <c r="P1584" s="30" t="s">
        <v>66</v>
      </c>
      <c r="Q1584" s="30" t="s">
        <v>1670</v>
      </c>
      <c r="R1584" s="30">
        <v>93309</v>
      </c>
      <c r="S1584" s="32">
        <v>42149</v>
      </c>
      <c r="T1584" s="32">
        <v>42151</v>
      </c>
      <c r="U1584" s="53">
        <v>21.78</v>
      </c>
      <c r="V1584" s="30">
        <v>2</v>
      </c>
      <c r="W1584" s="30">
        <v>94.2</v>
      </c>
      <c r="X1584" s="30">
        <v>89361</v>
      </c>
      <c r="Y1584" s="30" t="s">
        <v>3217</v>
      </c>
      <c r="Z1584" s="30">
        <v>223.03425455930412</v>
      </c>
    </row>
    <row r="1585" spans="1:26" x14ac:dyDescent="0.2">
      <c r="A1585" s="30">
        <v>129</v>
      </c>
      <c r="B1585" s="30" t="s">
        <v>807</v>
      </c>
      <c r="C1585" s="30" t="s">
        <v>46</v>
      </c>
      <c r="D1585" s="30">
        <v>7.0000000000000007E-2</v>
      </c>
      <c r="E1585" s="30">
        <v>15.74</v>
      </c>
      <c r="F1585" s="30">
        <v>1.39</v>
      </c>
      <c r="G1585" s="30" t="s">
        <v>14</v>
      </c>
      <c r="H1585" s="30" t="s">
        <v>3</v>
      </c>
      <c r="I1585" s="30" t="s">
        <v>24</v>
      </c>
      <c r="J1585" s="30" t="s">
        <v>321</v>
      </c>
      <c r="K1585" s="30" t="s">
        <v>49</v>
      </c>
      <c r="L1585" s="30" t="s">
        <v>2650</v>
      </c>
      <c r="M1585" s="30">
        <v>0.4</v>
      </c>
      <c r="N1585" s="30" t="s">
        <v>8</v>
      </c>
      <c r="O1585" s="30" t="s">
        <v>28</v>
      </c>
      <c r="P1585" s="30" t="s">
        <v>79</v>
      </c>
      <c r="Q1585" s="30" t="s">
        <v>808</v>
      </c>
      <c r="R1585" s="30">
        <v>62002</v>
      </c>
      <c r="S1585" s="32">
        <v>42149</v>
      </c>
      <c r="T1585" s="32">
        <v>42150</v>
      </c>
      <c r="U1585" s="53">
        <v>149.8887</v>
      </c>
      <c r="V1585" s="30">
        <v>14</v>
      </c>
      <c r="W1585" s="30">
        <v>217.23</v>
      </c>
      <c r="X1585" s="30">
        <v>86694</v>
      </c>
      <c r="Y1585" s="30" t="s">
        <v>3216</v>
      </c>
      <c r="Z1585" s="30">
        <v>356.40242355269669</v>
      </c>
    </row>
    <row r="1586" spans="1:26" x14ac:dyDescent="0.2">
      <c r="A1586" s="30">
        <v>1054</v>
      </c>
      <c r="B1586" s="30" t="s">
        <v>2651</v>
      </c>
      <c r="C1586" s="30" t="s">
        <v>46</v>
      </c>
      <c r="D1586" s="30">
        <v>0.03</v>
      </c>
      <c r="E1586" s="30">
        <v>5.44</v>
      </c>
      <c r="F1586" s="30">
        <v>7.46</v>
      </c>
      <c r="G1586" s="30" t="s">
        <v>63</v>
      </c>
      <c r="H1586" s="30" t="s">
        <v>70</v>
      </c>
      <c r="I1586" s="30" t="s">
        <v>24</v>
      </c>
      <c r="J1586" s="30" t="s">
        <v>48</v>
      </c>
      <c r="K1586" s="30" t="s">
        <v>49</v>
      </c>
      <c r="L1586" s="30" t="s">
        <v>1218</v>
      </c>
      <c r="M1586" s="30">
        <v>0.36</v>
      </c>
      <c r="N1586" s="30" t="s">
        <v>8</v>
      </c>
      <c r="O1586" s="30" t="s">
        <v>35</v>
      </c>
      <c r="P1586" s="30" t="s">
        <v>564</v>
      </c>
      <c r="Q1586" s="30" t="s">
        <v>2652</v>
      </c>
      <c r="R1586" s="30">
        <v>85374</v>
      </c>
      <c r="S1586" s="32">
        <v>42149</v>
      </c>
      <c r="T1586" s="32">
        <v>42151</v>
      </c>
      <c r="U1586" s="53">
        <v>-51.704000000000001</v>
      </c>
      <c r="V1586" s="30">
        <v>4</v>
      </c>
      <c r="W1586" s="30">
        <v>26.31</v>
      </c>
      <c r="X1586" s="30">
        <v>90069</v>
      </c>
      <c r="Y1586" s="30" t="s">
        <v>3217</v>
      </c>
      <c r="Z1586" s="30">
        <v>205.47234133855886</v>
      </c>
    </row>
    <row r="1587" spans="1:26" x14ac:dyDescent="0.2">
      <c r="A1587" s="30">
        <v>1054</v>
      </c>
      <c r="B1587" s="30" t="s">
        <v>2651</v>
      </c>
      <c r="C1587" s="30" t="s">
        <v>46</v>
      </c>
      <c r="D1587" s="30">
        <v>0.08</v>
      </c>
      <c r="E1587" s="30">
        <v>26.38</v>
      </c>
      <c r="F1587" s="30">
        <v>5.58</v>
      </c>
      <c r="G1587" s="30" t="s">
        <v>14</v>
      </c>
      <c r="H1587" s="30" t="s">
        <v>70</v>
      </c>
      <c r="I1587" s="30" t="s">
        <v>24</v>
      </c>
      <c r="J1587" s="30" t="s">
        <v>64</v>
      </c>
      <c r="K1587" s="30" t="s">
        <v>49</v>
      </c>
      <c r="L1587" s="30" t="s">
        <v>2653</v>
      </c>
      <c r="M1587" s="30">
        <v>0.39</v>
      </c>
      <c r="N1587" s="30" t="s">
        <v>8</v>
      </c>
      <c r="O1587" s="30" t="s">
        <v>35</v>
      </c>
      <c r="P1587" s="30" t="s">
        <v>564</v>
      </c>
      <c r="Q1587" s="30" t="s">
        <v>2652</v>
      </c>
      <c r="R1587" s="30">
        <v>85374</v>
      </c>
      <c r="S1587" s="32">
        <v>42149</v>
      </c>
      <c r="T1587" s="32">
        <v>42150</v>
      </c>
      <c r="U1587" s="53">
        <v>144.7482</v>
      </c>
      <c r="V1587" s="30">
        <v>8</v>
      </c>
      <c r="W1587" s="30">
        <v>209.78</v>
      </c>
      <c r="X1587" s="30">
        <v>90069</v>
      </c>
      <c r="Y1587" s="30" t="s">
        <v>3217</v>
      </c>
      <c r="Z1587" s="30">
        <v>494.40063198375719</v>
      </c>
    </row>
    <row r="1588" spans="1:26" x14ac:dyDescent="0.2">
      <c r="A1588" s="30">
        <v>1054</v>
      </c>
      <c r="B1588" s="30" t="s">
        <v>2651</v>
      </c>
      <c r="C1588" s="30" t="s">
        <v>46</v>
      </c>
      <c r="D1588" s="30">
        <v>0.06</v>
      </c>
      <c r="E1588" s="30">
        <v>20.99</v>
      </c>
      <c r="F1588" s="30">
        <v>2.5</v>
      </c>
      <c r="G1588" s="30" t="s">
        <v>14</v>
      </c>
      <c r="H1588" s="30" t="s">
        <v>70</v>
      </c>
      <c r="I1588" s="30" t="s">
        <v>16</v>
      </c>
      <c r="J1588" s="30" t="s">
        <v>111</v>
      </c>
      <c r="K1588" s="30" t="s">
        <v>26</v>
      </c>
      <c r="L1588" s="30" t="s">
        <v>1177</v>
      </c>
      <c r="M1588" s="30">
        <v>0.81</v>
      </c>
      <c r="N1588" s="30" t="s">
        <v>8</v>
      </c>
      <c r="O1588" s="30" t="s">
        <v>35</v>
      </c>
      <c r="P1588" s="30" t="s">
        <v>564</v>
      </c>
      <c r="Q1588" s="30" t="s">
        <v>2652</v>
      </c>
      <c r="R1588" s="30">
        <v>85374</v>
      </c>
      <c r="S1588" s="32">
        <v>42149</v>
      </c>
      <c r="T1588" s="32">
        <v>42151</v>
      </c>
      <c r="U1588" s="53">
        <v>-112.18899999999999</v>
      </c>
      <c r="V1588" s="30">
        <v>1</v>
      </c>
      <c r="W1588" s="30">
        <v>17.829999999999998</v>
      </c>
      <c r="X1588" s="30">
        <v>90069</v>
      </c>
      <c r="Y1588" s="30" t="s">
        <v>3217</v>
      </c>
      <c r="Z1588" s="30">
        <v>491.58733193370705</v>
      </c>
    </row>
    <row r="1589" spans="1:26" x14ac:dyDescent="0.2">
      <c r="A1589" s="30">
        <v>2391</v>
      </c>
      <c r="B1589" s="30" t="s">
        <v>2654</v>
      </c>
      <c r="C1589" s="30" t="s">
        <v>46</v>
      </c>
      <c r="D1589" s="30">
        <v>0.06</v>
      </c>
      <c r="E1589" s="30">
        <v>4.7699999999999996</v>
      </c>
      <c r="F1589" s="30">
        <v>2.39</v>
      </c>
      <c r="G1589" s="30" t="s">
        <v>14</v>
      </c>
      <c r="H1589" s="30" t="s">
        <v>70</v>
      </c>
      <c r="I1589" s="30" t="s">
        <v>16</v>
      </c>
      <c r="J1589" s="30" t="s">
        <v>17</v>
      </c>
      <c r="K1589" s="30" t="s">
        <v>18</v>
      </c>
      <c r="L1589" s="30" t="s">
        <v>2655</v>
      </c>
      <c r="M1589" s="30">
        <v>0.72</v>
      </c>
      <c r="N1589" s="30" t="s">
        <v>8</v>
      </c>
      <c r="O1589" s="30" t="s">
        <v>87</v>
      </c>
      <c r="P1589" s="30" t="s">
        <v>88</v>
      </c>
      <c r="Q1589" s="30" t="s">
        <v>2656</v>
      </c>
      <c r="R1589" s="30">
        <v>11572</v>
      </c>
      <c r="S1589" s="32">
        <v>42149</v>
      </c>
      <c r="T1589" s="32">
        <v>42150</v>
      </c>
      <c r="U1589" s="53">
        <v>-45.64</v>
      </c>
      <c r="V1589" s="30">
        <v>9</v>
      </c>
      <c r="W1589" s="30">
        <v>42.46</v>
      </c>
      <c r="X1589" s="30">
        <v>91122</v>
      </c>
      <c r="Y1589" s="30" t="s">
        <v>3218</v>
      </c>
      <c r="Z1589" s="30">
        <v>431.06823578233286</v>
      </c>
    </row>
    <row r="1590" spans="1:26" x14ac:dyDescent="0.2">
      <c r="A1590" s="30">
        <v>2391</v>
      </c>
      <c r="B1590" s="30" t="s">
        <v>2654</v>
      </c>
      <c r="C1590" s="30" t="s">
        <v>46</v>
      </c>
      <c r="D1590" s="30">
        <v>0.1</v>
      </c>
      <c r="E1590" s="30">
        <v>27.18</v>
      </c>
      <c r="F1590" s="30">
        <v>8.23</v>
      </c>
      <c r="G1590" s="30" t="s">
        <v>14</v>
      </c>
      <c r="H1590" s="30" t="s">
        <v>70</v>
      </c>
      <c r="I1590" s="30" t="s">
        <v>24</v>
      </c>
      <c r="J1590" s="30" t="s">
        <v>321</v>
      </c>
      <c r="K1590" s="30" t="s">
        <v>49</v>
      </c>
      <c r="L1590" s="30" t="s">
        <v>2657</v>
      </c>
      <c r="M1590" s="30">
        <v>0.38</v>
      </c>
      <c r="N1590" s="30" t="s">
        <v>8</v>
      </c>
      <c r="O1590" s="30" t="s">
        <v>87</v>
      </c>
      <c r="P1590" s="30" t="s">
        <v>88</v>
      </c>
      <c r="Q1590" s="30" t="s">
        <v>2656</v>
      </c>
      <c r="R1590" s="30">
        <v>11572</v>
      </c>
      <c r="S1590" s="32">
        <v>42149</v>
      </c>
      <c r="T1590" s="32">
        <v>42151</v>
      </c>
      <c r="U1590" s="53">
        <v>204.49</v>
      </c>
      <c r="V1590" s="30">
        <v>12</v>
      </c>
      <c r="W1590" s="30">
        <v>314.06</v>
      </c>
      <c r="X1590" s="30">
        <v>91122</v>
      </c>
      <c r="Y1590" s="30" t="s">
        <v>3218</v>
      </c>
      <c r="Z1590" s="30">
        <v>609.79996003156384</v>
      </c>
    </row>
    <row r="1591" spans="1:26" x14ac:dyDescent="0.2">
      <c r="A1591" s="30">
        <v>2868</v>
      </c>
      <c r="B1591" s="30" t="s">
        <v>298</v>
      </c>
      <c r="C1591" s="30" t="s">
        <v>46</v>
      </c>
      <c r="D1591" s="30">
        <v>0.08</v>
      </c>
      <c r="E1591" s="30">
        <v>15.99</v>
      </c>
      <c r="F1591" s="30">
        <v>13.18</v>
      </c>
      <c r="G1591" s="30" t="s">
        <v>63</v>
      </c>
      <c r="H1591" s="30" t="s">
        <v>70</v>
      </c>
      <c r="I1591" s="30" t="s">
        <v>24</v>
      </c>
      <c r="J1591" s="30" t="s">
        <v>48</v>
      </c>
      <c r="K1591" s="30" t="s">
        <v>49</v>
      </c>
      <c r="L1591" s="30" t="s">
        <v>271</v>
      </c>
      <c r="M1591" s="30">
        <v>0.37</v>
      </c>
      <c r="N1591" s="30" t="s">
        <v>8</v>
      </c>
      <c r="O1591" s="30" t="s">
        <v>35</v>
      </c>
      <c r="P1591" s="30" t="s">
        <v>42</v>
      </c>
      <c r="Q1591" s="30" t="s">
        <v>300</v>
      </c>
      <c r="R1591" s="30">
        <v>98026</v>
      </c>
      <c r="S1591" s="32">
        <v>42149</v>
      </c>
      <c r="T1591" s="32">
        <v>42151</v>
      </c>
      <c r="U1591" s="53">
        <v>-66.584999999999994</v>
      </c>
      <c r="V1591" s="30">
        <v>4</v>
      </c>
      <c r="W1591" s="30">
        <v>66.02</v>
      </c>
      <c r="X1591" s="30">
        <v>85828</v>
      </c>
      <c r="Y1591" s="30" t="s">
        <v>3217</v>
      </c>
      <c r="Z1591" s="30">
        <v>356.65576424919965</v>
      </c>
    </row>
    <row r="1592" spans="1:26" x14ac:dyDescent="0.2">
      <c r="A1592" s="30">
        <v>2266</v>
      </c>
      <c r="B1592" s="30" t="s">
        <v>2658</v>
      </c>
      <c r="C1592" s="30" t="s">
        <v>1</v>
      </c>
      <c r="D1592" s="30">
        <v>0.02</v>
      </c>
      <c r="E1592" s="30">
        <v>11.33</v>
      </c>
      <c r="F1592" s="30">
        <v>6.12</v>
      </c>
      <c r="G1592" s="30" t="s">
        <v>14</v>
      </c>
      <c r="H1592" s="30" t="s">
        <v>70</v>
      </c>
      <c r="I1592" s="30" t="s">
        <v>24</v>
      </c>
      <c r="J1592" s="30" t="s">
        <v>71</v>
      </c>
      <c r="K1592" s="30" t="s">
        <v>120</v>
      </c>
      <c r="L1592" s="30" t="s">
        <v>1929</v>
      </c>
      <c r="M1592" s="30">
        <v>0.42</v>
      </c>
      <c r="N1592" s="30" t="s">
        <v>8</v>
      </c>
      <c r="O1592" s="30" t="s">
        <v>28</v>
      </c>
      <c r="P1592" s="30" t="s">
        <v>56</v>
      </c>
      <c r="Q1592" s="30" t="s">
        <v>2659</v>
      </c>
      <c r="R1592" s="30">
        <v>63122</v>
      </c>
      <c r="S1592" s="32">
        <v>42150</v>
      </c>
      <c r="T1592" s="32">
        <v>42152</v>
      </c>
      <c r="U1592" s="53">
        <v>-14.52</v>
      </c>
      <c r="V1592" s="30">
        <v>3</v>
      </c>
      <c r="W1592" s="30">
        <v>35.35</v>
      </c>
      <c r="X1592" s="30">
        <v>86610</v>
      </c>
      <c r="Y1592" s="30" t="s">
        <v>3216</v>
      </c>
      <c r="Z1592" s="30">
        <v>452.64471321961395</v>
      </c>
    </row>
    <row r="1593" spans="1:26" x14ac:dyDescent="0.2">
      <c r="A1593" s="30">
        <v>2266</v>
      </c>
      <c r="B1593" s="30" t="s">
        <v>2658</v>
      </c>
      <c r="C1593" s="30" t="s">
        <v>1</v>
      </c>
      <c r="D1593" s="30">
        <v>0.01</v>
      </c>
      <c r="E1593" s="30">
        <v>15.67</v>
      </c>
      <c r="F1593" s="30">
        <v>1.39</v>
      </c>
      <c r="G1593" s="30" t="s">
        <v>14</v>
      </c>
      <c r="H1593" s="30" t="s">
        <v>70</v>
      </c>
      <c r="I1593" s="30" t="s">
        <v>24</v>
      </c>
      <c r="J1593" s="30" t="s">
        <v>321</v>
      </c>
      <c r="K1593" s="30" t="s">
        <v>49</v>
      </c>
      <c r="L1593" s="30" t="s">
        <v>2460</v>
      </c>
      <c r="M1593" s="30">
        <v>0.38</v>
      </c>
      <c r="N1593" s="30" t="s">
        <v>8</v>
      </c>
      <c r="O1593" s="30" t="s">
        <v>28</v>
      </c>
      <c r="P1593" s="30" t="s">
        <v>56</v>
      </c>
      <c r="Q1593" s="30" t="s">
        <v>2659</v>
      </c>
      <c r="R1593" s="30">
        <v>63122</v>
      </c>
      <c r="S1593" s="32">
        <v>42150</v>
      </c>
      <c r="T1593" s="32">
        <v>42151</v>
      </c>
      <c r="U1593" s="53">
        <v>171.26490000000001</v>
      </c>
      <c r="V1593" s="30">
        <v>16</v>
      </c>
      <c r="W1593" s="30">
        <v>248.21</v>
      </c>
      <c r="X1593" s="30">
        <v>86610</v>
      </c>
      <c r="Y1593" s="30" t="s">
        <v>3216</v>
      </c>
      <c r="Z1593" s="30">
        <v>499.11814402793755</v>
      </c>
    </row>
    <row r="1594" spans="1:26" x14ac:dyDescent="0.2">
      <c r="A1594" s="30">
        <v>2928</v>
      </c>
      <c r="B1594" s="30" t="s">
        <v>2660</v>
      </c>
      <c r="C1594" s="30" t="s">
        <v>1</v>
      </c>
      <c r="D1594" s="30">
        <v>0.02</v>
      </c>
      <c r="E1594" s="30">
        <v>5.58</v>
      </c>
      <c r="F1594" s="30">
        <v>2.99</v>
      </c>
      <c r="G1594" s="30" t="s">
        <v>14</v>
      </c>
      <c r="H1594" s="30" t="s">
        <v>15</v>
      </c>
      <c r="I1594" s="30" t="s">
        <v>24</v>
      </c>
      <c r="J1594" s="30" t="s">
        <v>48</v>
      </c>
      <c r="K1594" s="30" t="s">
        <v>49</v>
      </c>
      <c r="L1594" s="30" t="s">
        <v>2661</v>
      </c>
      <c r="M1594" s="30">
        <v>0.37</v>
      </c>
      <c r="N1594" s="30" t="s">
        <v>8</v>
      </c>
      <c r="O1594" s="30" t="s">
        <v>9</v>
      </c>
      <c r="P1594" s="30" t="s">
        <v>247</v>
      </c>
      <c r="Q1594" s="30" t="s">
        <v>2662</v>
      </c>
      <c r="R1594" s="30">
        <v>29418</v>
      </c>
      <c r="S1594" s="32">
        <v>42150</v>
      </c>
      <c r="T1594" s="32">
        <v>42152</v>
      </c>
      <c r="U1594" s="53">
        <v>689.32799999999997</v>
      </c>
      <c r="V1594" s="30">
        <v>42</v>
      </c>
      <c r="W1594" s="30">
        <v>236.83</v>
      </c>
      <c r="X1594" s="30">
        <v>90218</v>
      </c>
      <c r="Y1594" s="30" t="s">
        <v>3215</v>
      </c>
      <c r="Z1594" s="30">
        <v>998.38132625915887</v>
      </c>
    </row>
    <row r="1595" spans="1:26" x14ac:dyDescent="0.2">
      <c r="A1595" s="30">
        <v>2928</v>
      </c>
      <c r="B1595" s="30" t="s">
        <v>2660</v>
      </c>
      <c r="C1595" s="30" t="s">
        <v>1</v>
      </c>
      <c r="D1595" s="30">
        <v>0.02</v>
      </c>
      <c r="E1595" s="30">
        <v>54.1</v>
      </c>
      <c r="F1595" s="30">
        <v>19.989999999999998</v>
      </c>
      <c r="G1595" s="30" t="s">
        <v>14</v>
      </c>
      <c r="H1595" s="30" t="s">
        <v>15</v>
      </c>
      <c r="I1595" s="30" t="s">
        <v>24</v>
      </c>
      <c r="J1595" s="30" t="s">
        <v>54</v>
      </c>
      <c r="K1595" s="30" t="s">
        <v>49</v>
      </c>
      <c r="L1595" s="30" t="s">
        <v>1240</v>
      </c>
      <c r="M1595" s="30">
        <v>0.59</v>
      </c>
      <c r="N1595" s="30" t="s">
        <v>8</v>
      </c>
      <c r="O1595" s="30" t="s">
        <v>9</v>
      </c>
      <c r="P1595" s="30" t="s">
        <v>247</v>
      </c>
      <c r="Q1595" s="30" t="s">
        <v>2662</v>
      </c>
      <c r="R1595" s="30">
        <v>29418</v>
      </c>
      <c r="S1595" s="32">
        <v>42150</v>
      </c>
      <c r="T1595" s="32">
        <v>42151</v>
      </c>
      <c r="U1595" s="53">
        <v>-33.585999999999999</v>
      </c>
      <c r="V1595" s="30">
        <v>36</v>
      </c>
      <c r="W1595" s="30">
        <v>1944.87</v>
      </c>
      <c r="X1595" s="30">
        <v>90218</v>
      </c>
      <c r="Y1595" s="30" t="s">
        <v>3215</v>
      </c>
      <c r="Z1595" s="30">
        <v>1062.8497917383952</v>
      </c>
    </row>
    <row r="1596" spans="1:26" x14ac:dyDescent="0.2">
      <c r="A1596" s="30">
        <v>2941</v>
      </c>
      <c r="B1596" s="30" t="s">
        <v>2663</v>
      </c>
      <c r="C1596" s="30" t="s">
        <v>1</v>
      </c>
      <c r="D1596" s="30">
        <v>0.05</v>
      </c>
      <c r="E1596" s="30">
        <v>2.62</v>
      </c>
      <c r="F1596" s="30">
        <v>0.8</v>
      </c>
      <c r="G1596" s="30" t="s">
        <v>14</v>
      </c>
      <c r="H1596" s="30" t="s">
        <v>3</v>
      </c>
      <c r="I1596" s="30" t="s">
        <v>24</v>
      </c>
      <c r="J1596" s="30" t="s">
        <v>152</v>
      </c>
      <c r="K1596" s="30" t="s">
        <v>26</v>
      </c>
      <c r="L1596" s="30" t="s">
        <v>2100</v>
      </c>
      <c r="M1596" s="30">
        <v>0.39</v>
      </c>
      <c r="N1596" s="30" t="s">
        <v>8</v>
      </c>
      <c r="O1596" s="30" t="s">
        <v>87</v>
      </c>
      <c r="P1596" s="30" t="s">
        <v>373</v>
      </c>
      <c r="Q1596" s="30" t="s">
        <v>1617</v>
      </c>
      <c r="R1596" s="30">
        <v>7960</v>
      </c>
      <c r="S1596" s="32">
        <v>42150</v>
      </c>
      <c r="T1596" s="32">
        <v>42151</v>
      </c>
      <c r="U1596" s="53">
        <v>12.71</v>
      </c>
      <c r="V1596" s="30">
        <v>8</v>
      </c>
      <c r="W1596" s="30">
        <v>21.41</v>
      </c>
      <c r="X1596" s="30">
        <v>87618</v>
      </c>
      <c r="Y1596" s="30" t="s">
        <v>3218</v>
      </c>
      <c r="Z1596" s="30">
        <v>252.40037907206448</v>
      </c>
    </row>
    <row r="1597" spans="1:26" x14ac:dyDescent="0.2">
      <c r="A1597" s="30">
        <v>241</v>
      </c>
      <c r="B1597" s="30" t="s">
        <v>2216</v>
      </c>
      <c r="C1597" s="30" t="s">
        <v>23</v>
      </c>
      <c r="D1597" s="30">
        <v>0.01</v>
      </c>
      <c r="E1597" s="30">
        <v>5.94</v>
      </c>
      <c r="F1597" s="30">
        <v>9.92</v>
      </c>
      <c r="G1597" s="30" t="s">
        <v>14</v>
      </c>
      <c r="H1597" s="30" t="s">
        <v>3</v>
      </c>
      <c r="I1597" s="30" t="s">
        <v>24</v>
      </c>
      <c r="J1597" s="30" t="s">
        <v>48</v>
      </c>
      <c r="K1597" s="30" t="s">
        <v>49</v>
      </c>
      <c r="L1597" s="30" t="s">
        <v>2567</v>
      </c>
      <c r="M1597" s="30">
        <v>0.38</v>
      </c>
      <c r="N1597" s="30" t="s">
        <v>8</v>
      </c>
      <c r="O1597" s="30" t="s">
        <v>35</v>
      </c>
      <c r="P1597" s="30" t="s">
        <v>36</v>
      </c>
      <c r="Q1597" s="30" t="s">
        <v>2217</v>
      </c>
      <c r="R1597" s="30">
        <v>81503</v>
      </c>
      <c r="S1597" s="32">
        <v>42150</v>
      </c>
      <c r="T1597" s="32">
        <v>42157</v>
      </c>
      <c r="U1597" s="53">
        <v>-256.51900000000001</v>
      </c>
      <c r="V1597" s="30">
        <v>13</v>
      </c>
      <c r="W1597" s="30">
        <v>79.930000000000007</v>
      </c>
      <c r="X1597" s="30">
        <v>90480</v>
      </c>
      <c r="Y1597" s="30" t="s">
        <v>3217</v>
      </c>
      <c r="Z1597" s="30">
        <v>47.05474729967402</v>
      </c>
    </row>
    <row r="1598" spans="1:26" x14ac:dyDescent="0.2">
      <c r="A1598" s="30">
        <v>241</v>
      </c>
      <c r="B1598" s="30" t="s">
        <v>2216</v>
      </c>
      <c r="C1598" s="30" t="s">
        <v>23</v>
      </c>
      <c r="D1598" s="30">
        <v>0.02</v>
      </c>
      <c r="E1598" s="30">
        <v>125.99</v>
      </c>
      <c r="F1598" s="30">
        <v>3</v>
      </c>
      <c r="G1598" s="30" t="s">
        <v>14</v>
      </c>
      <c r="H1598" s="30" t="s">
        <v>3</v>
      </c>
      <c r="I1598" s="30" t="s">
        <v>16</v>
      </c>
      <c r="J1598" s="30" t="s">
        <v>111</v>
      </c>
      <c r="K1598" s="30" t="s">
        <v>49</v>
      </c>
      <c r="L1598" s="30" t="s">
        <v>2664</v>
      </c>
      <c r="M1598" s="30">
        <v>0.59</v>
      </c>
      <c r="N1598" s="30" t="s">
        <v>8</v>
      </c>
      <c r="O1598" s="30" t="s">
        <v>35</v>
      </c>
      <c r="P1598" s="30" t="s">
        <v>36</v>
      </c>
      <c r="Q1598" s="30" t="s">
        <v>2217</v>
      </c>
      <c r="R1598" s="30">
        <v>81503</v>
      </c>
      <c r="S1598" s="32">
        <v>42150</v>
      </c>
      <c r="T1598" s="32">
        <v>42150</v>
      </c>
      <c r="U1598" s="53">
        <v>398.358</v>
      </c>
      <c r="V1598" s="30">
        <v>8</v>
      </c>
      <c r="W1598" s="30">
        <v>873.18</v>
      </c>
      <c r="X1598" s="30">
        <v>90480</v>
      </c>
      <c r="Y1598" s="30" t="s">
        <v>3217</v>
      </c>
      <c r="Z1598" s="30">
        <v>1070.4793253915634</v>
      </c>
    </row>
    <row r="1599" spans="1:26" x14ac:dyDescent="0.2">
      <c r="A1599" s="30">
        <v>451</v>
      </c>
      <c r="B1599" s="30" t="s">
        <v>195</v>
      </c>
      <c r="C1599" s="30" t="s">
        <v>1</v>
      </c>
      <c r="D1599" s="30">
        <v>0.04</v>
      </c>
      <c r="E1599" s="30">
        <v>37.700000000000003</v>
      </c>
      <c r="F1599" s="30">
        <v>2.99</v>
      </c>
      <c r="G1599" s="30" t="s">
        <v>14</v>
      </c>
      <c r="H1599" s="30" t="s">
        <v>47</v>
      </c>
      <c r="I1599" s="30" t="s">
        <v>24</v>
      </c>
      <c r="J1599" s="30" t="s">
        <v>48</v>
      </c>
      <c r="K1599" s="30" t="s">
        <v>49</v>
      </c>
      <c r="L1599" s="30" t="s">
        <v>2492</v>
      </c>
      <c r="M1599" s="30">
        <v>0.35</v>
      </c>
      <c r="N1599" s="30" t="s">
        <v>8</v>
      </c>
      <c r="O1599" s="30" t="s">
        <v>35</v>
      </c>
      <c r="P1599" s="30" t="s">
        <v>66</v>
      </c>
      <c r="Q1599" s="30" t="s">
        <v>197</v>
      </c>
      <c r="R1599" s="30">
        <v>94024</v>
      </c>
      <c r="S1599" s="32">
        <v>42151</v>
      </c>
      <c r="T1599" s="32">
        <v>42152</v>
      </c>
      <c r="U1599" s="53">
        <v>299.6739</v>
      </c>
      <c r="V1599" s="30">
        <v>12</v>
      </c>
      <c r="W1599" s="30">
        <v>434.31</v>
      </c>
      <c r="X1599" s="30">
        <v>86012</v>
      </c>
      <c r="Y1599" s="30" t="s">
        <v>3217</v>
      </c>
      <c r="Z1599" s="30">
        <v>729.53750747472009</v>
      </c>
    </row>
    <row r="1600" spans="1:26" x14ac:dyDescent="0.2">
      <c r="A1600" s="30">
        <v>452</v>
      </c>
      <c r="B1600" s="30" t="s">
        <v>2665</v>
      </c>
      <c r="C1600" s="30" t="s">
        <v>1</v>
      </c>
      <c r="D1600" s="30">
        <v>0.01</v>
      </c>
      <c r="E1600" s="30">
        <v>55.99</v>
      </c>
      <c r="F1600" s="30">
        <v>5</v>
      </c>
      <c r="G1600" s="30" t="s">
        <v>14</v>
      </c>
      <c r="H1600" s="30" t="s">
        <v>47</v>
      </c>
      <c r="I1600" s="30" t="s">
        <v>16</v>
      </c>
      <c r="J1600" s="30" t="s">
        <v>111</v>
      </c>
      <c r="K1600" s="30" t="s">
        <v>18</v>
      </c>
      <c r="L1600" s="30" t="s">
        <v>1914</v>
      </c>
      <c r="M1600" s="30">
        <v>0.83</v>
      </c>
      <c r="N1600" s="30" t="s">
        <v>8</v>
      </c>
      <c r="O1600" s="30" t="s">
        <v>35</v>
      </c>
      <c r="P1600" s="30" t="s">
        <v>66</v>
      </c>
      <c r="Q1600" s="30" t="s">
        <v>2666</v>
      </c>
      <c r="R1600" s="30">
        <v>93635</v>
      </c>
      <c r="S1600" s="32">
        <v>42151</v>
      </c>
      <c r="T1600" s="32">
        <v>42152</v>
      </c>
      <c r="U1600" s="53">
        <v>-235.89500000000001</v>
      </c>
      <c r="V1600" s="30">
        <v>1</v>
      </c>
      <c r="W1600" s="30">
        <v>51.83</v>
      </c>
      <c r="X1600" s="30">
        <v>86012</v>
      </c>
      <c r="Y1600" s="30" t="s">
        <v>3217</v>
      </c>
      <c r="Z1600" s="30">
        <v>712.75546512413723</v>
      </c>
    </row>
    <row r="1601" spans="1:26" x14ac:dyDescent="0.2">
      <c r="A1601" s="30">
        <v>865</v>
      </c>
      <c r="B1601" s="30" t="s">
        <v>1362</v>
      </c>
      <c r="C1601" s="30" t="s">
        <v>1</v>
      </c>
      <c r="D1601" s="30">
        <v>0.03</v>
      </c>
      <c r="E1601" s="30">
        <v>14.2</v>
      </c>
      <c r="F1601" s="30">
        <v>5.3</v>
      </c>
      <c r="G1601" s="30" t="s">
        <v>14</v>
      </c>
      <c r="H1601" s="30" t="s">
        <v>70</v>
      </c>
      <c r="I1601" s="30" t="s">
        <v>4</v>
      </c>
      <c r="J1601" s="30" t="s">
        <v>102</v>
      </c>
      <c r="K1601" s="30" t="s">
        <v>26</v>
      </c>
      <c r="L1601" s="30" t="s">
        <v>264</v>
      </c>
      <c r="M1601" s="30">
        <v>0.46</v>
      </c>
      <c r="N1601" s="30" t="s">
        <v>8</v>
      </c>
      <c r="O1601" s="30" t="s">
        <v>28</v>
      </c>
      <c r="P1601" s="30" t="s">
        <v>29</v>
      </c>
      <c r="Q1601" s="30" t="s">
        <v>1018</v>
      </c>
      <c r="R1601" s="30">
        <v>46312</v>
      </c>
      <c r="S1601" s="32">
        <v>42151</v>
      </c>
      <c r="T1601" s="32">
        <v>42152</v>
      </c>
      <c r="U1601" s="53">
        <v>122.21</v>
      </c>
      <c r="V1601" s="30">
        <v>18</v>
      </c>
      <c r="W1601" s="30">
        <v>267.2</v>
      </c>
      <c r="X1601" s="30">
        <v>90674</v>
      </c>
      <c r="Y1601" s="30" t="s">
        <v>3216</v>
      </c>
      <c r="Z1601" s="30">
        <v>605.62666673420995</v>
      </c>
    </row>
    <row r="1602" spans="1:26" x14ac:dyDescent="0.2">
      <c r="A1602" s="30">
        <v>370</v>
      </c>
      <c r="B1602" s="30" t="s">
        <v>2667</v>
      </c>
      <c r="C1602" s="30" t="s">
        <v>46</v>
      </c>
      <c r="D1602" s="30">
        <v>0.02</v>
      </c>
      <c r="E1602" s="30">
        <v>20.99</v>
      </c>
      <c r="F1602" s="30">
        <v>4.8099999999999996</v>
      </c>
      <c r="G1602" s="30" t="s">
        <v>14</v>
      </c>
      <c r="H1602" s="30" t="s">
        <v>70</v>
      </c>
      <c r="I1602" s="30" t="s">
        <v>16</v>
      </c>
      <c r="J1602" s="30" t="s">
        <v>111</v>
      </c>
      <c r="K1602" s="30" t="s">
        <v>120</v>
      </c>
      <c r="L1602" s="30" t="s">
        <v>1407</v>
      </c>
      <c r="M1602" s="30">
        <v>0.57999999999999996</v>
      </c>
      <c r="N1602" s="30" t="s">
        <v>8</v>
      </c>
      <c r="O1602" s="30" t="s">
        <v>87</v>
      </c>
      <c r="P1602" s="30" t="s">
        <v>307</v>
      </c>
      <c r="Q1602" s="30" t="s">
        <v>1634</v>
      </c>
      <c r="R1602" s="30">
        <v>4240</v>
      </c>
      <c r="S1602" s="32">
        <v>42151</v>
      </c>
      <c r="T1602" s="32">
        <v>42153</v>
      </c>
      <c r="U1602" s="53">
        <v>49.787999999999997</v>
      </c>
      <c r="V1602" s="30">
        <v>15</v>
      </c>
      <c r="W1602" s="30">
        <v>266.39</v>
      </c>
      <c r="X1602" s="30">
        <v>90291</v>
      </c>
      <c r="Y1602" s="30" t="s">
        <v>3218</v>
      </c>
      <c r="Z1602" s="30">
        <v>556.56410104937299</v>
      </c>
    </row>
    <row r="1603" spans="1:26" x14ac:dyDescent="0.2">
      <c r="A1603" s="30">
        <v>371</v>
      </c>
      <c r="B1603" s="30" t="s">
        <v>2668</v>
      </c>
      <c r="C1603" s="30" t="s">
        <v>46</v>
      </c>
      <c r="D1603" s="30">
        <v>0.05</v>
      </c>
      <c r="E1603" s="30">
        <v>5.4</v>
      </c>
      <c r="F1603" s="30">
        <v>7.78</v>
      </c>
      <c r="G1603" s="30" t="s">
        <v>63</v>
      </c>
      <c r="H1603" s="30" t="s">
        <v>70</v>
      </c>
      <c r="I1603" s="30" t="s">
        <v>24</v>
      </c>
      <c r="J1603" s="30" t="s">
        <v>48</v>
      </c>
      <c r="K1603" s="30" t="s">
        <v>49</v>
      </c>
      <c r="L1603" s="30" t="s">
        <v>1460</v>
      </c>
      <c r="M1603" s="30">
        <v>0.37</v>
      </c>
      <c r="N1603" s="30" t="s">
        <v>8</v>
      </c>
      <c r="O1603" s="30" t="s">
        <v>87</v>
      </c>
      <c r="P1603" s="30" t="s">
        <v>379</v>
      </c>
      <c r="Q1603" s="30" t="s">
        <v>2669</v>
      </c>
      <c r="R1603" s="30">
        <v>2149</v>
      </c>
      <c r="S1603" s="32">
        <v>42151</v>
      </c>
      <c r="T1603" s="32">
        <v>42153</v>
      </c>
      <c r="U1603" s="53">
        <v>-132.62950000000001</v>
      </c>
      <c r="V1603" s="30">
        <v>9</v>
      </c>
      <c r="W1603" s="30">
        <v>51.82</v>
      </c>
      <c r="X1603" s="30">
        <v>90291</v>
      </c>
      <c r="Y1603" s="30" t="s">
        <v>3218</v>
      </c>
      <c r="Z1603" s="30">
        <v>126.41687163134696</v>
      </c>
    </row>
    <row r="1604" spans="1:26" x14ac:dyDescent="0.2">
      <c r="A1604" s="30">
        <v>250</v>
      </c>
      <c r="B1604" s="30" t="s">
        <v>2670</v>
      </c>
      <c r="C1604" s="30" t="s">
        <v>1</v>
      </c>
      <c r="D1604" s="30">
        <v>0.02</v>
      </c>
      <c r="E1604" s="30">
        <v>2.58</v>
      </c>
      <c r="F1604" s="30">
        <v>1.3</v>
      </c>
      <c r="G1604" s="30" t="s">
        <v>63</v>
      </c>
      <c r="H1604" s="30" t="s">
        <v>70</v>
      </c>
      <c r="I1604" s="30" t="s">
        <v>24</v>
      </c>
      <c r="J1604" s="30" t="s">
        <v>25</v>
      </c>
      <c r="K1604" s="30" t="s">
        <v>26</v>
      </c>
      <c r="L1604" s="30" t="s">
        <v>2671</v>
      </c>
      <c r="M1604" s="30">
        <v>0.59</v>
      </c>
      <c r="N1604" s="30" t="s">
        <v>8</v>
      </c>
      <c r="O1604" s="30" t="s">
        <v>28</v>
      </c>
      <c r="P1604" s="30" t="s">
        <v>60</v>
      </c>
      <c r="Q1604" s="30" t="s">
        <v>2672</v>
      </c>
      <c r="R1604" s="30">
        <v>55423</v>
      </c>
      <c r="S1604" s="32">
        <v>42152</v>
      </c>
      <c r="T1604" s="32">
        <v>42153</v>
      </c>
      <c r="U1604" s="53">
        <v>1.1080000000000001</v>
      </c>
      <c r="V1604" s="30">
        <v>39</v>
      </c>
      <c r="W1604" s="30">
        <v>109.74</v>
      </c>
      <c r="X1604" s="30">
        <v>87214</v>
      </c>
      <c r="Y1604" s="30" t="s">
        <v>3216</v>
      </c>
      <c r="Z1604" s="30">
        <v>367.09662854568376</v>
      </c>
    </row>
    <row r="1605" spans="1:26" x14ac:dyDescent="0.2">
      <c r="A1605" s="30">
        <v>250</v>
      </c>
      <c r="B1605" s="30" t="s">
        <v>2670</v>
      </c>
      <c r="C1605" s="30" t="s">
        <v>1</v>
      </c>
      <c r="D1605" s="30">
        <v>0.02</v>
      </c>
      <c r="E1605" s="30">
        <v>65.989999999999995</v>
      </c>
      <c r="F1605" s="30">
        <v>3.9</v>
      </c>
      <c r="G1605" s="30" t="s">
        <v>14</v>
      </c>
      <c r="H1605" s="30" t="s">
        <v>70</v>
      </c>
      <c r="I1605" s="30" t="s">
        <v>16</v>
      </c>
      <c r="J1605" s="30" t="s">
        <v>111</v>
      </c>
      <c r="K1605" s="30" t="s">
        <v>49</v>
      </c>
      <c r="L1605" s="30" t="s">
        <v>2673</v>
      </c>
      <c r="M1605" s="30">
        <v>0.55000000000000004</v>
      </c>
      <c r="N1605" s="30" t="s">
        <v>8</v>
      </c>
      <c r="O1605" s="30" t="s">
        <v>28</v>
      </c>
      <c r="P1605" s="30" t="s">
        <v>60</v>
      </c>
      <c r="Q1605" s="30" t="s">
        <v>2672</v>
      </c>
      <c r="R1605" s="30">
        <v>55423</v>
      </c>
      <c r="S1605" s="32">
        <v>42152</v>
      </c>
      <c r="T1605" s="32">
        <v>42153</v>
      </c>
      <c r="U1605" s="53">
        <v>1061.3789999999999</v>
      </c>
      <c r="V1605" s="30">
        <v>27</v>
      </c>
      <c r="W1605" s="30">
        <v>1543.55</v>
      </c>
      <c r="X1605" s="30">
        <v>87214</v>
      </c>
      <c r="Y1605" s="30" t="s">
        <v>3216</v>
      </c>
      <c r="Z1605" s="30">
        <v>1772.346898407613</v>
      </c>
    </row>
    <row r="1606" spans="1:26" x14ac:dyDescent="0.2">
      <c r="A1606" s="30">
        <v>3011</v>
      </c>
      <c r="B1606" s="30" t="s">
        <v>2290</v>
      </c>
      <c r="C1606" s="30" t="s">
        <v>1</v>
      </c>
      <c r="D1606" s="30">
        <v>0.03</v>
      </c>
      <c r="E1606" s="30">
        <v>5.98</v>
      </c>
      <c r="F1606" s="30">
        <v>5.35</v>
      </c>
      <c r="G1606" s="30" t="s">
        <v>14</v>
      </c>
      <c r="H1606" s="30" t="s">
        <v>70</v>
      </c>
      <c r="I1606" s="30" t="s">
        <v>24</v>
      </c>
      <c r="J1606" s="30" t="s">
        <v>64</v>
      </c>
      <c r="K1606" s="30" t="s">
        <v>49</v>
      </c>
      <c r="L1606" s="30" t="s">
        <v>785</v>
      </c>
      <c r="M1606" s="30">
        <v>0.4</v>
      </c>
      <c r="N1606" s="30" t="s">
        <v>8</v>
      </c>
      <c r="O1606" s="30" t="s">
        <v>87</v>
      </c>
      <c r="P1606" s="30" t="s">
        <v>379</v>
      </c>
      <c r="Q1606" s="30" t="s">
        <v>764</v>
      </c>
      <c r="R1606" s="30">
        <v>2113</v>
      </c>
      <c r="S1606" s="32">
        <v>42152</v>
      </c>
      <c r="T1606" s="32">
        <v>42153</v>
      </c>
      <c r="U1606" s="53">
        <v>-23.5</v>
      </c>
      <c r="V1606" s="30">
        <v>16</v>
      </c>
      <c r="W1606" s="30">
        <v>107.08</v>
      </c>
      <c r="X1606" s="30">
        <v>56486</v>
      </c>
      <c r="Y1606" s="30" t="s">
        <v>3218</v>
      </c>
      <c r="Z1606" s="30">
        <v>382.17211070553645</v>
      </c>
    </row>
    <row r="1607" spans="1:26" x14ac:dyDescent="0.2">
      <c r="A1607" s="30">
        <v>3154</v>
      </c>
      <c r="B1607" s="30" t="s">
        <v>757</v>
      </c>
      <c r="C1607" s="30" t="s">
        <v>1</v>
      </c>
      <c r="D1607" s="30">
        <v>0.03</v>
      </c>
      <c r="E1607" s="30">
        <v>17.7</v>
      </c>
      <c r="F1607" s="30">
        <v>9.4700000000000006</v>
      </c>
      <c r="G1607" s="30" t="s">
        <v>14</v>
      </c>
      <c r="H1607" s="30" t="s">
        <v>15</v>
      </c>
      <c r="I1607" s="30" t="s">
        <v>24</v>
      </c>
      <c r="J1607" s="30" t="s">
        <v>54</v>
      </c>
      <c r="K1607" s="30" t="s">
        <v>49</v>
      </c>
      <c r="L1607" s="30" t="s">
        <v>1027</v>
      </c>
      <c r="M1607" s="30">
        <v>0.59</v>
      </c>
      <c r="N1607" s="30" t="s">
        <v>8</v>
      </c>
      <c r="O1607" s="30" t="s">
        <v>9</v>
      </c>
      <c r="P1607" s="30" t="s">
        <v>99</v>
      </c>
      <c r="Q1607" s="30" t="s">
        <v>759</v>
      </c>
      <c r="R1607" s="30">
        <v>33710</v>
      </c>
      <c r="S1607" s="32">
        <v>42152</v>
      </c>
      <c r="T1607" s="32">
        <v>42154</v>
      </c>
      <c r="U1607" s="53">
        <v>28.182600000000001</v>
      </c>
      <c r="V1607" s="30">
        <v>11</v>
      </c>
      <c r="W1607" s="30">
        <v>201.77</v>
      </c>
      <c r="X1607" s="30">
        <v>86900</v>
      </c>
      <c r="Y1607" s="30" t="s">
        <v>3215</v>
      </c>
      <c r="Z1607" s="30">
        <v>714.68053584915674</v>
      </c>
    </row>
    <row r="1608" spans="1:26" x14ac:dyDescent="0.2">
      <c r="A1608" s="30">
        <v>1627</v>
      </c>
      <c r="B1608" s="30" t="s">
        <v>2674</v>
      </c>
      <c r="C1608" s="30" t="s">
        <v>13</v>
      </c>
      <c r="D1608" s="30">
        <v>0.06</v>
      </c>
      <c r="E1608" s="30">
        <v>43.57</v>
      </c>
      <c r="F1608" s="30">
        <v>16.36</v>
      </c>
      <c r="G1608" s="30" t="s">
        <v>14</v>
      </c>
      <c r="H1608" s="30" t="s">
        <v>70</v>
      </c>
      <c r="I1608" s="30" t="s">
        <v>24</v>
      </c>
      <c r="J1608" s="30" t="s">
        <v>54</v>
      </c>
      <c r="K1608" s="30" t="s">
        <v>49</v>
      </c>
      <c r="L1608" s="30" t="s">
        <v>2675</v>
      </c>
      <c r="M1608" s="30">
        <v>0.55000000000000004</v>
      </c>
      <c r="N1608" s="30" t="s">
        <v>8</v>
      </c>
      <c r="O1608" s="30" t="s">
        <v>9</v>
      </c>
      <c r="P1608" s="30" t="s">
        <v>376</v>
      </c>
      <c r="Q1608" s="30" t="s">
        <v>2676</v>
      </c>
      <c r="R1608" s="30">
        <v>37743</v>
      </c>
      <c r="S1608" s="32">
        <v>42152</v>
      </c>
      <c r="T1608" s="32">
        <v>42154</v>
      </c>
      <c r="U1608" s="53">
        <v>-38.808</v>
      </c>
      <c r="V1608" s="30">
        <v>17</v>
      </c>
      <c r="W1608" s="30">
        <v>710.16</v>
      </c>
      <c r="X1608" s="30">
        <v>90602</v>
      </c>
      <c r="Y1608" s="30" t="s">
        <v>3215</v>
      </c>
      <c r="Z1608" s="30">
        <v>600.93431342968074</v>
      </c>
    </row>
    <row r="1609" spans="1:26" x14ac:dyDescent="0.2">
      <c r="A1609" s="30">
        <v>2765</v>
      </c>
      <c r="B1609" s="30" t="s">
        <v>2677</v>
      </c>
      <c r="C1609" s="30" t="s">
        <v>23</v>
      </c>
      <c r="D1609" s="30">
        <v>0.03</v>
      </c>
      <c r="E1609" s="30">
        <v>5.85</v>
      </c>
      <c r="F1609" s="30">
        <v>2.27</v>
      </c>
      <c r="G1609" s="30" t="s">
        <v>14</v>
      </c>
      <c r="H1609" s="30" t="s">
        <v>70</v>
      </c>
      <c r="I1609" s="30" t="s">
        <v>24</v>
      </c>
      <c r="J1609" s="30" t="s">
        <v>25</v>
      </c>
      <c r="K1609" s="30" t="s">
        <v>26</v>
      </c>
      <c r="L1609" s="30" t="s">
        <v>2678</v>
      </c>
      <c r="M1609" s="30">
        <v>0.56000000000000005</v>
      </c>
      <c r="N1609" s="30" t="s">
        <v>8</v>
      </c>
      <c r="O1609" s="30" t="s">
        <v>87</v>
      </c>
      <c r="P1609" s="30" t="s">
        <v>373</v>
      </c>
      <c r="Q1609" s="30" t="s">
        <v>2679</v>
      </c>
      <c r="R1609" s="30">
        <v>8021</v>
      </c>
      <c r="S1609" s="32">
        <v>42152</v>
      </c>
      <c r="T1609" s="32">
        <v>42154</v>
      </c>
      <c r="U1609" s="53">
        <v>-5.08</v>
      </c>
      <c r="V1609" s="30">
        <v>7</v>
      </c>
      <c r="W1609" s="30">
        <v>41.4</v>
      </c>
      <c r="X1609" s="30">
        <v>90725</v>
      </c>
      <c r="Y1609" s="30" t="s">
        <v>3218</v>
      </c>
      <c r="Z1609" s="30">
        <v>238.24468875555263</v>
      </c>
    </row>
    <row r="1610" spans="1:26" x14ac:dyDescent="0.2">
      <c r="A1610" s="30">
        <v>15</v>
      </c>
      <c r="B1610" s="30" t="s">
        <v>2047</v>
      </c>
      <c r="C1610" s="30" t="s">
        <v>92</v>
      </c>
      <c r="D1610" s="30">
        <v>0.01</v>
      </c>
      <c r="E1610" s="30">
        <v>35.94</v>
      </c>
      <c r="F1610" s="30">
        <v>6.66</v>
      </c>
      <c r="G1610" s="30" t="s">
        <v>14</v>
      </c>
      <c r="H1610" s="30" t="s">
        <v>3</v>
      </c>
      <c r="I1610" s="30" t="s">
        <v>24</v>
      </c>
      <c r="J1610" s="30" t="s">
        <v>321</v>
      </c>
      <c r="K1610" s="30" t="s">
        <v>49</v>
      </c>
      <c r="L1610" s="30" t="s">
        <v>2098</v>
      </c>
      <c r="M1610" s="30">
        <v>0.4</v>
      </c>
      <c r="N1610" s="30" t="s">
        <v>8</v>
      </c>
      <c r="O1610" s="30" t="s">
        <v>87</v>
      </c>
      <c r="P1610" s="30" t="s">
        <v>88</v>
      </c>
      <c r="Q1610" s="30" t="s">
        <v>2049</v>
      </c>
      <c r="R1610" s="30">
        <v>11787</v>
      </c>
      <c r="S1610" s="32">
        <v>42152</v>
      </c>
      <c r="T1610" s="32">
        <v>42152</v>
      </c>
      <c r="U1610" s="53">
        <v>261.87569999999999</v>
      </c>
      <c r="V1610" s="30">
        <v>10</v>
      </c>
      <c r="W1610" s="30">
        <v>379.53</v>
      </c>
      <c r="X1610" s="30">
        <v>86839</v>
      </c>
      <c r="Y1610" s="30" t="s">
        <v>3218</v>
      </c>
      <c r="Z1610" s="30">
        <v>531.41372889183344</v>
      </c>
    </row>
    <row r="1611" spans="1:26" x14ac:dyDescent="0.2">
      <c r="A1611" s="30">
        <v>2709</v>
      </c>
      <c r="B1611" s="30" t="s">
        <v>2680</v>
      </c>
      <c r="C1611" s="30" t="s">
        <v>92</v>
      </c>
      <c r="D1611" s="30">
        <v>7.0000000000000007E-2</v>
      </c>
      <c r="E1611" s="30">
        <v>60.97</v>
      </c>
      <c r="F1611" s="30">
        <v>4.5</v>
      </c>
      <c r="G1611" s="30" t="s">
        <v>14</v>
      </c>
      <c r="H1611" s="30" t="s">
        <v>15</v>
      </c>
      <c r="I1611" s="30" t="s">
        <v>24</v>
      </c>
      <c r="J1611" s="30" t="s">
        <v>71</v>
      </c>
      <c r="K1611" s="30" t="s">
        <v>49</v>
      </c>
      <c r="L1611" s="30" t="s">
        <v>72</v>
      </c>
      <c r="M1611" s="30">
        <v>0.56000000000000005</v>
      </c>
      <c r="N1611" s="30" t="s">
        <v>8</v>
      </c>
      <c r="O1611" s="30" t="s">
        <v>87</v>
      </c>
      <c r="P1611" s="30" t="s">
        <v>394</v>
      </c>
      <c r="Q1611" s="30" t="s">
        <v>2681</v>
      </c>
      <c r="R1611" s="30">
        <v>21042</v>
      </c>
      <c r="S1611" s="32">
        <v>42152</v>
      </c>
      <c r="T1611" s="32">
        <v>42154</v>
      </c>
      <c r="U1611" s="53">
        <v>-41.77</v>
      </c>
      <c r="V1611" s="30">
        <v>1</v>
      </c>
      <c r="W1611" s="30">
        <v>57.84</v>
      </c>
      <c r="X1611" s="30">
        <v>89240</v>
      </c>
      <c r="Y1611" s="30" t="s">
        <v>3218</v>
      </c>
      <c r="Z1611" s="30">
        <v>312.63506078878544</v>
      </c>
    </row>
    <row r="1612" spans="1:26" x14ac:dyDescent="0.2">
      <c r="A1612" s="30">
        <v>2709</v>
      </c>
      <c r="B1612" s="30" t="s">
        <v>2680</v>
      </c>
      <c r="C1612" s="30" t="s">
        <v>92</v>
      </c>
      <c r="D1612" s="30">
        <v>0</v>
      </c>
      <c r="E1612" s="30">
        <v>90.98</v>
      </c>
      <c r="F1612" s="30">
        <v>56.2</v>
      </c>
      <c r="G1612" s="30" t="s">
        <v>14</v>
      </c>
      <c r="H1612" s="30" t="s">
        <v>15</v>
      </c>
      <c r="I1612" s="30" t="s">
        <v>4</v>
      </c>
      <c r="J1612" s="30" t="s">
        <v>102</v>
      </c>
      <c r="K1612" s="30" t="s">
        <v>120</v>
      </c>
      <c r="L1612" s="30" t="s">
        <v>783</v>
      </c>
      <c r="M1612" s="30">
        <v>0.74</v>
      </c>
      <c r="N1612" s="30" t="s">
        <v>8</v>
      </c>
      <c r="O1612" s="30" t="s">
        <v>87</v>
      </c>
      <c r="P1612" s="30" t="s">
        <v>394</v>
      </c>
      <c r="Q1612" s="30" t="s">
        <v>2681</v>
      </c>
      <c r="R1612" s="30">
        <v>21042</v>
      </c>
      <c r="S1612" s="32">
        <v>42152</v>
      </c>
      <c r="T1612" s="32">
        <v>42154</v>
      </c>
      <c r="U1612" s="53">
        <v>-1014.11</v>
      </c>
      <c r="V1612" s="30">
        <v>15</v>
      </c>
      <c r="W1612" s="30">
        <v>1425.71</v>
      </c>
      <c r="X1612" s="30">
        <v>89240</v>
      </c>
      <c r="Y1612" s="30" t="s">
        <v>3218</v>
      </c>
      <c r="Z1612" s="30">
        <v>1035.786449367321</v>
      </c>
    </row>
    <row r="1613" spans="1:26" x14ac:dyDescent="0.2">
      <c r="A1613" s="30">
        <v>3206</v>
      </c>
      <c r="B1613" s="30" t="s">
        <v>1902</v>
      </c>
      <c r="C1613" s="30" t="s">
        <v>46</v>
      </c>
      <c r="D1613" s="30">
        <v>0.05</v>
      </c>
      <c r="E1613" s="30">
        <v>35.44</v>
      </c>
      <c r="F1613" s="30">
        <v>5.09</v>
      </c>
      <c r="G1613" s="30" t="s">
        <v>14</v>
      </c>
      <c r="H1613" s="30" t="s">
        <v>15</v>
      </c>
      <c r="I1613" s="30" t="s">
        <v>24</v>
      </c>
      <c r="J1613" s="30" t="s">
        <v>64</v>
      </c>
      <c r="K1613" s="30" t="s">
        <v>49</v>
      </c>
      <c r="L1613" s="30" t="s">
        <v>2054</v>
      </c>
      <c r="M1613" s="30">
        <v>0.38</v>
      </c>
      <c r="N1613" s="30" t="s">
        <v>8</v>
      </c>
      <c r="O1613" s="30" t="s">
        <v>35</v>
      </c>
      <c r="P1613" s="30" t="s">
        <v>466</v>
      </c>
      <c r="Q1613" s="30" t="s">
        <v>1904</v>
      </c>
      <c r="R1613" s="30">
        <v>83301</v>
      </c>
      <c r="S1613" s="32">
        <v>42152</v>
      </c>
      <c r="T1613" s="32">
        <v>42153</v>
      </c>
      <c r="U1613" s="53">
        <v>553.33169999999996</v>
      </c>
      <c r="V1613" s="30">
        <v>23</v>
      </c>
      <c r="W1613" s="30">
        <v>801.93</v>
      </c>
      <c r="X1613" s="30">
        <v>87935</v>
      </c>
      <c r="Y1613" s="30" t="s">
        <v>3217</v>
      </c>
      <c r="Z1613" s="30">
        <v>910.22152554834599</v>
      </c>
    </row>
    <row r="1614" spans="1:26" x14ac:dyDescent="0.2">
      <c r="A1614" s="30">
        <v>663</v>
      </c>
      <c r="B1614" s="30" t="s">
        <v>2682</v>
      </c>
      <c r="C1614" s="30" t="s">
        <v>1</v>
      </c>
      <c r="D1614" s="30">
        <v>0.02</v>
      </c>
      <c r="E1614" s="30">
        <v>14.58</v>
      </c>
      <c r="F1614" s="30">
        <v>7.4</v>
      </c>
      <c r="G1614" s="30" t="s">
        <v>14</v>
      </c>
      <c r="H1614" s="30" t="s">
        <v>47</v>
      </c>
      <c r="I1614" s="30" t="s">
        <v>4</v>
      </c>
      <c r="J1614" s="30" t="s">
        <v>102</v>
      </c>
      <c r="K1614" s="30" t="s">
        <v>49</v>
      </c>
      <c r="L1614" s="30" t="s">
        <v>2683</v>
      </c>
      <c r="M1614" s="30">
        <v>0.48</v>
      </c>
      <c r="N1614" s="30" t="s">
        <v>8</v>
      </c>
      <c r="O1614" s="30" t="s">
        <v>87</v>
      </c>
      <c r="P1614" s="30" t="s">
        <v>293</v>
      </c>
      <c r="Q1614" s="30" t="s">
        <v>2230</v>
      </c>
      <c r="R1614" s="30">
        <v>43952</v>
      </c>
      <c r="S1614" s="32">
        <v>42153</v>
      </c>
      <c r="T1614" s="32">
        <v>42156</v>
      </c>
      <c r="U1614" s="53">
        <v>10.802</v>
      </c>
      <c r="V1614" s="30">
        <v>17</v>
      </c>
      <c r="W1614" s="30">
        <v>261.33999999999997</v>
      </c>
      <c r="X1614" s="30">
        <v>90922</v>
      </c>
      <c r="Y1614" s="30" t="s">
        <v>3218</v>
      </c>
      <c r="Z1614" s="30">
        <v>604.44642385794816</v>
      </c>
    </row>
    <row r="1615" spans="1:26" x14ac:dyDescent="0.2">
      <c r="A1615" s="30">
        <v>1026</v>
      </c>
      <c r="B1615" s="30" t="s">
        <v>1031</v>
      </c>
      <c r="C1615" s="30" t="s">
        <v>13</v>
      </c>
      <c r="D1615" s="30">
        <v>0.1</v>
      </c>
      <c r="E1615" s="30">
        <v>5.98</v>
      </c>
      <c r="F1615" s="30">
        <v>3.85</v>
      </c>
      <c r="G1615" s="30" t="s">
        <v>14</v>
      </c>
      <c r="H1615" s="30" t="s">
        <v>3</v>
      </c>
      <c r="I1615" s="30" t="s">
        <v>16</v>
      </c>
      <c r="J1615" s="30" t="s">
        <v>17</v>
      </c>
      <c r="K1615" s="30" t="s">
        <v>18</v>
      </c>
      <c r="L1615" s="30" t="s">
        <v>1074</v>
      </c>
      <c r="M1615" s="30">
        <v>0.68</v>
      </c>
      <c r="N1615" s="30" t="s">
        <v>8</v>
      </c>
      <c r="O1615" s="30" t="s">
        <v>87</v>
      </c>
      <c r="P1615" s="30" t="s">
        <v>88</v>
      </c>
      <c r="Q1615" s="30" t="s">
        <v>1033</v>
      </c>
      <c r="R1615" s="30">
        <v>11722</v>
      </c>
      <c r="S1615" s="32">
        <v>42153</v>
      </c>
      <c r="T1615" s="32">
        <v>42154</v>
      </c>
      <c r="U1615" s="53">
        <v>18.922000000000001</v>
      </c>
      <c r="V1615" s="30">
        <v>26</v>
      </c>
      <c r="W1615" s="30">
        <v>151.55000000000001</v>
      </c>
      <c r="X1615" s="30">
        <v>89008</v>
      </c>
      <c r="Y1615" s="30" t="s">
        <v>3218</v>
      </c>
      <c r="Z1615" s="30">
        <v>269.09079058200069</v>
      </c>
    </row>
    <row r="1616" spans="1:26" x14ac:dyDescent="0.2">
      <c r="A1616" s="30">
        <v>1026</v>
      </c>
      <c r="B1616" s="30" t="s">
        <v>1031</v>
      </c>
      <c r="C1616" s="30" t="s">
        <v>13</v>
      </c>
      <c r="D1616" s="30">
        <v>7.0000000000000007E-2</v>
      </c>
      <c r="E1616" s="30">
        <v>2.61</v>
      </c>
      <c r="F1616" s="30">
        <v>0.5</v>
      </c>
      <c r="G1616" s="30" t="s">
        <v>14</v>
      </c>
      <c r="H1616" s="30" t="s">
        <v>3</v>
      </c>
      <c r="I1616" s="30" t="s">
        <v>24</v>
      </c>
      <c r="J1616" s="30" t="s">
        <v>128</v>
      </c>
      <c r="K1616" s="30" t="s">
        <v>49</v>
      </c>
      <c r="L1616" s="30" t="s">
        <v>1343</v>
      </c>
      <c r="M1616" s="30">
        <v>0.39</v>
      </c>
      <c r="N1616" s="30" t="s">
        <v>8</v>
      </c>
      <c r="O1616" s="30" t="s">
        <v>87</v>
      </c>
      <c r="P1616" s="30" t="s">
        <v>88</v>
      </c>
      <c r="Q1616" s="30" t="s">
        <v>1033</v>
      </c>
      <c r="R1616" s="30">
        <v>11722</v>
      </c>
      <c r="S1616" s="32">
        <v>42153</v>
      </c>
      <c r="T1616" s="32">
        <v>42156</v>
      </c>
      <c r="U1616" s="53">
        <v>39.350700000000003</v>
      </c>
      <c r="V1616" s="30">
        <v>22</v>
      </c>
      <c r="W1616" s="30">
        <v>57.03</v>
      </c>
      <c r="X1616" s="30">
        <v>89008</v>
      </c>
      <c r="Y1616" s="30" t="s">
        <v>3218</v>
      </c>
      <c r="Z1616" s="30">
        <v>-34.358456314276097</v>
      </c>
    </row>
    <row r="1617" spans="1:26" x14ac:dyDescent="0.2">
      <c r="A1617" s="30">
        <v>1713</v>
      </c>
      <c r="B1617" s="30" t="s">
        <v>2684</v>
      </c>
      <c r="C1617" s="30" t="s">
        <v>13</v>
      </c>
      <c r="D1617" s="30">
        <v>0.01</v>
      </c>
      <c r="E1617" s="30">
        <v>23.99</v>
      </c>
      <c r="F1617" s="30">
        <v>6.3</v>
      </c>
      <c r="G1617" s="30" t="s">
        <v>14</v>
      </c>
      <c r="H1617" s="30" t="s">
        <v>70</v>
      </c>
      <c r="I1617" s="30" t="s">
        <v>16</v>
      </c>
      <c r="J1617" s="30" t="s">
        <v>32</v>
      </c>
      <c r="K1617" s="30" t="s">
        <v>120</v>
      </c>
      <c r="L1617" s="30" t="s">
        <v>2685</v>
      </c>
      <c r="M1617" s="30">
        <v>0.38</v>
      </c>
      <c r="N1617" s="30" t="s">
        <v>8</v>
      </c>
      <c r="O1617" s="30" t="s">
        <v>9</v>
      </c>
      <c r="P1617" s="30" t="s">
        <v>51</v>
      </c>
      <c r="Q1617" s="30" t="s">
        <v>1843</v>
      </c>
      <c r="R1617" s="30">
        <v>30265</v>
      </c>
      <c r="S1617" s="32">
        <v>42153</v>
      </c>
      <c r="T1617" s="32">
        <v>42155</v>
      </c>
      <c r="U1617" s="53">
        <v>-6.202</v>
      </c>
      <c r="V1617" s="30">
        <v>11</v>
      </c>
      <c r="W1617" s="30">
        <v>284.39</v>
      </c>
      <c r="X1617" s="30">
        <v>87748</v>
      </c>
      <c r="Y1617" s="30" t="s">
        <v>3215</v>
      </c>
      <c r="Z1617" s="30">
        <v>186.66499487058641</v>
      </c>
    </row>
    <row r="1618" spans="1:26" x14ac:dyDescent="0.2">
      <c r="A1618" s="30">
        <v>2670</v>
      </c>
      <c r="B1618" s="30" t="s">
        <v>2686</v>
      </c>
      <c r="C1618" s="30" t="s">
        <v>13</v>
      </c>
      <c r="D1618" s="30">
        <v>0.05</v>
      </c>
      <c r="E1618" s="30">
        <v>165.2</v>
      </c>
      <c r="F1618" s="30">
        <v>19.989999999999998</v>
      </c>
      <c r="G1618" s="30" t="s">
        <v>14</v>
      </c>
      <c r="H1618" s="30" t="s">
        <v>47</v>
      </c>
      <c r="I1618" s="30" t="s">
        <v>24</v>
      </c>
      <c r="J1618" s="30" t="s">
        <v>54</v>
      </c>
      <c r="K1618" s="30" t="s">
        <v>49</v>
      </c>
      <c r="L1618" s="30" t="s">
        <v>459</v>
      </c>
      <c r="M1618" s="30">
        <v>0.59</v>
      </c>
      <c r="N1618" s="30" t="s">
        <v>8</v>
      </c>
      <c r="O1618" s="30" t="s">
        <v>35</v>
      </c>
      <c r="P1618" s="30" t="s">
        <v>66</v>
      </c>
      <c r="Q1618" s="30" t="s">
        <v>76</v>
      </c>
      <c r="R1618" s="30">
        <v>90049</v>
      </c>
      <c r="S1618" s="32">
        <v>42153</v>
      </c>
      <c r="T1618" s="32">
        <v>42153</v>
      </c>
      <c r="U1618" s="53">
        <v>2008.71</v>
      </c>
      <c r="V1618" s="30">
        <v>167</v>
      </c>
      <c r="W1618" s="30">
        <v>23939.200000000001</v>
      </c>
      <c r="X1618" s="30">
        <v>37924</v>
      </c>
      <c r="Y1618" s="30" t="s">
        <v>3217</v>
      </c>
      <c r="Z1618" s="30">
        <v>3249.3592438993255</v>
      </c>
    </row>
    <row r="1619" spans="1:26" x14ac:dyDescent="0.2">
      <c r="A1619" s="30">
        <v>2670</v>
      </c>
      <c r="B1619" s="30" t="s">
        <v>2686</v>
      </c>
      <c r="C1619" s="30" t="s">
        <v>13</v>
      </c>
      <c r="D1619" s="30">
        <v>0.09</v>
      </c>
      <c r="E1619" s="30">
        <v>17.989999999999998</v>
      </c>
      <c r="F1619" s="30">
        <v>8.65</v>
      </c>
      <c r="G1619" s="30" t="s">
        <v>14</v>
      </c>
      <c r="H1619" s="30" t="s">
        <v>47</v>
      </c>
      <c r="I1619" s="30" t="s">
        <v>24</v>
      </c>
      <c r="J1619" s="30" t="s">
        <v>25</v>
      </c>
      <c r="K1619" s="30" t="s">
        <v>49</v>
      </c>
      <c r="L1619" s="30" t="s">
        <v>2687</v>
      </c>
      <c r="M1619" s="30">
        <v>0.56999999999999995</v>
      </c>
      <c r="N1619" s="30" t="s">
        <v>8</v>
      </c>
      <c r="O1619" s="30" t="s">
        <v>35</v>
      </c>
      <c r="P1619" s="30" t="s">
        <v>66</v>
      </c>
      <c r="Q1619" s="30" t="s">
        <v>76</v>
      </c>
      <c r="R1619" s="30">
        <v>90049</v>
      </c>
      <c r="S1619" s="32">
        <v>42153</v>
      </c>
      <c r="T1619" s="32">
        <v>42153</v>
      </c>
      <c r="U1619" s="53">
        <v>-80.53</v>
      </c>
      <c r="V1619" s="30">
        <v>71</v>
      </c>
      <c r="W1619" s="30">
        <v>1191.58</v>
      </c>
      <c r="X1619" s="30">
        <v>37924</v>
      </c>
      <c r="Y1619" s="30" t="s">
        <v>3217</v>
      </c>
      <c r="Z1619" s="30">
        <v>292.20155694708615</v>
      </c>
    </row>
    <row r="1620" spans="1:26" x14ac:dyDescent="0.2">
      <c r="A1620" s="30">
        <v>2671</v>
      </c>
      <c r="B1620" s="30" t="s">
        <v>2688</v>
      </c>
      <c r="C1620" s="30" t="s">
        <v>13</v>
      </c>
      <c r="D1620" s="30">
        <v>0.05</v>
      </c>
      <c r="E1620" s="30">
        <v>165.2</v>
      </c>
      <c r="F1620" s="30">
        <v>19.989999999999998</v>
      </c>
      <c r="G1620" s="30" t="s">
        <v>14</v>
      </c>
      <c r="H1620" s="30" t="s">
        <v>47</v>
      </c>
      <c r="I1620" s="30" t="s">
        <v>24</v>
      </c>
      <c r="J1620" s="30" t="s">
        <v>54</v>
      </c>
      <c r="K1620" s="30" t="s">
        <v>49</v>
      </c>
      <c r="L1620" s="30" t="s">
        <v>459</v>
      </c>
      <c r="M1620" s="30">
        <v>0.59</v>
      </c>
      <c r="N1620" s="30" t="s">
        <v>8</v>
      </c>
      <c r="O1620" s="30" t="s">
        <v>9</v>
      </c>
      <c r="P1620" s="30" t="s">
        <v>376</v>
      </c>
      <c r="Q1620" s="30" t="s">
        <v>1712</v>
      </c>
      <c r="R1620" s="30">
        <v>37027</v>
      </c>
      <c r="S1620" s="32">
        <v>42153</v>
      </c>
      <c r="T1620" s="32">
        <v>42153</v>
      </c>
      <c r="U1620" s="53">
        <v>-48.957999999999998</v>
      </c>
      <c r="V1620" s="30">
        <v>42</v>
      </c>
      <c r="W1620" s="30">
        <v>6938.19</v>
      </c>
      <c r="X1620" s="30">
        <v>90551</v>
      </c>
      <c r="Y1620" s="30" t="s">
        <v>3215</v>
      </c>
      <c r="Z1620" s="30">
        <v>1142.2542837762512</v>
      </c>
    </row>
    <row r="1621" spans="1:26" x14ac:dyDescent="0.2">
      <c r="A1621" s="30">
        <v>759</v>
      </c>
      <c r="B1621" s="30" t="s">
        <v>2689</v>
      </c>
      <c r="C1621" s="30" t="s">
        <v>23</v>
      </c>
      <c r="D1621" s="30">
        <v>0</v>
      </c>
      <c r="E1621" s="30">
        <v>20.99</v>
      </c>
      <c r="F1621" s="30">
        <v>3.3</v>
      </c>
      <c r="G1621" s="30" t="s">
        <v>14</v>
      </c>
      <c r="H1621" s="30" t="s">
        <v>3</v>
      </c>
      <c r="I1621" s="30" t="s">
        <v>16</v>
      </c>
      <c r="J1621" s="30" t="s">
        <v>111</v>
      </c>
      <c r="K1621" s="30" t="s">
        <v>18</v>
      </c>
      <c r="L1621" s="30" t="s">
        <v>1559</v>
      </c>
      <c r="M1621" s="30">
        <v>0.81</v>
      </c>
      <c r="N1621" s="30" t="s">
        <v>8</v>
      </c>
      <c r="O1621" s="30" t="s">
        <v>28</v>
      </c>
      <c r="P1621" s="30" t="s">
        <v>79</v>
      </c>
      <c r="Q1621" s="30" t="s">
        <v>2690</v>
      </c>
      <c r="R1621" s="30">
        <v>62301</v>
      </c>
      <c r="S1621" s="32">
        <v>42153</v>
      </c>
      <c r="T1621" s="32">
        <v>42160</v>
      </c>
      <c r="U1621" s="53">
        <v>-92.960999999999999</v>
      </c>
      <c r="V1621" s="30">
        <v>5</v>
      </c>
      <c r="W1621" s="30">
        <v>92.96</v>
      </c>
      <c r="X1621" s="30">
        <v>86639</v>
      </c>
      <c r="Y1621" s="30" t="s">
        <v>3216</v>
      </c>
      <c r="Z1621" s="30">
        <v>442.74162540956996</v>
      </c>
    </row>
    <row r="1622" spans="1:26" x14ac:dyDescent="0.2">
      <c r="A1622" s="30">
        <v>649</v>
      </c>
      <c r="B1622" s="30" t="s">
        <v>2691</v>
      </c>
      <c r="C1622" s="30" t="s">
        <v>92</v>
      </c>
      <c r="D1622" s="30">
        <v>0.02</v>
      </c>
      <c r="E1622" s="30">
        <v>3.78</v>
      </c>
      <c r="F1622" s="30">
        <v>0.71</v>
      </c>
      <c r="G1622" s="30" t="s">
        <v>14</v>
      </c>
      <c r="H1622" s="30" t="s">
        <v>47</v>
      </c>
      <c r="I1622" s="30" t="s">
        <v>24</v>
      </c>
      <c r="J1622" s="30" t="s">
        <v>152</v>
      </c>
      <c r="K1622" s="30" t="s">
        <v>26</v>
      </c>
      <c r="L1622" s="30" t="s">
        <v>2692</v>
      </c>
      <c r="M1622" s="30">
        <v>0.39</v>
      </c>
      <c r="N1622" s="30" t="s">
        <v>8</v>
      </c>
      <c r="O1622" s="30" t="s">
        <v>28</v>
      </c>
      <c r="P1622" s="30" t="s">
        <v>79</v>
      </c>
      <c r="Q1622" s="30" t="s">
        <v>1375</v>
      </c>
      <c r="R1622" s="30">
        <v>60089</v>
      </c>
      <c r="S1622" s="32">
        <v>42153</v>
      </c>
      <c r="T1622" s="32">
        <v>42154</v>
      </c>
      <c r="U1622" s="53">
        <v>106.7499</v>
      </c>
      <c r="V1622" s="30">
        <v>40</v>
      </c>
      <c r="W1622" s="30">
        <v>154.71</v>
      </c>
      <c r="X1622" s="30">
        <v>91366</v>
      </c>
      <c r="Y1622" s="30" t="s">
        <v>3216</v>
      </c>
      <c r="Z1622" s="30">
        <v>131.89937443887862</v>
      </c>
    </row>
    <row r="1623" spans="1:26" x14ac:dyDescent="0.2">
      <c r="A1623" s="30">
        <v>2393</v>
      </c>
      <c r="B1623" s="30" t="s">
        <v>169</v>
      </c>
      <c r="C1623" s="30" t="s">
        <v>92</v>
      </c>
      <c r="D1623" s="30">
        <v>0.02</v>
      </c>
      <c r="E1623" s="30">
        <v>6.48</v>
      </c>
      <c r="F1623" s="30">
        <v>7.91</v>
      </c>
      <c r="G1623" s="30" t="s">
        <v>14</v>
      </c>
      <c r="H1623" s="30" t="s">
        <v>70</v>
      </c>
      <c r="I1623" s="30" t="s">
        <v>24</v>
      </c>
      <c r="J1623" s="30" t="s">
        <v>64</v>
      </c>
      <c r="K1623" s="30" t="s">
        <v>49</v>
      </c>
      <c r="L1623" s="30" t="s">
        <v>1596</v>
      </c>
      <c r="M1623" s="30">
        <v>0.37</v>
      </c>
      <c r="N1623" s="30" t="s">
        <v>8</v>
      </c>
      <c r="O1623" s="30" t="s">
        <v>9</v>
      </c>
      <c r="P1623" s="30" t="s">
        <v>51</v>
      </c>
      <c r="Q1623" s="30" t="s">
        <v>171</v>
      </c>
      <c r="R1623" s="30">
        <v>30076</v>
      </c>
      <c r="S1623" s="32">
        <v>42153</v>
      </c>
      <c r="T1623" s="32">
        <v>42155</v>
      </c>
      <c r="U1623" s="53">
        <v>-1191.5260000000001</v>
      </c>
      <c r="V1623" s="30">
        <v>2</v>
      </c>
      <c r="W1623" s="30">
        <v>16.5</v>
      </c>
      <c r="X1623" s="30">
        <v>86950</v>
      </c>
      <c r="Y1623" s="30" t="s">
        <v>3215</v>
      </c>
      <c r="Z1623" s="30">
        <v>-1037.1684775425638</v>
      </c>
    </row>
    <row r="1624" spans="1:26" x14ac:dyDescent="0.2">
      <c r="A1624" s="30">
        <v>1060</v>
      </c>
      <c r="B1624" s="30" t="s">
        <v>1801</v>
      </c>
      <c r="C1624" s="30" t="s">
        <v>23</v>
      </c>
      <c r="D1624" s="30">
        <v>7.0000000000000007E-2</v>
      </c>
      <c r="E1624" s="30">
        <v>6.3</v>
      </c>
      <c r="F1624" s="30">
        <v>0.5</v>
      </c>
      <c r="G1624" s="30" t="s">
        <v>14</v>
      </c>
      <c r="H1624" s="30" t="s">
        <v>3</v>
      </c>
      <c r="I1624" s="30" t="s">
        <v>24</v>
      </c>
      <c r="J1624" s="30" t="s">
        <v>128</v>
      </c>
      <c r="K1624" s="30" t="s">
        <v>49</v>
      </c>
      <c r="L1624" s="30" t="s">
        <v>398</v>
      </c>
      <c r="M1624" s="30">
        <v>0.39</v>
      </c>
      <c r="N1624" s="30" t="s">
        <v>8</v>
      </c>
      <c r="O1624" s="30" t="s">
        <v>9</v>
      </c>
      <c r="P1624" s="30" t="s">
        <v>51</v>
      </c>
      <c r="Q1624" s="30" t="s">
        <v>337</v>
      </c>
      <c r="R1624" s="30">
        <v>30318</v>
      </c>
      <c r="S1624" s="32">
        <v>42154</v>
      </c>
      <c r="T1624" s="32">
        <v>42154</v>
      </c>
      <c r="U1624" s="53">
        <v>4.1673999999999998</v>
      </c>
      <c r="V1624" s="30">
        <v>20</v>
      </c>
      <c r="W1624" s="30">
        <v>121.87</v>
      </c>
      <c r="X1624" s="30">
        <v>57061</v>
      </c>
      <c r="Y1624" s="30" t="s">
        <v>3215</v>
      </c>
      <c r="Z1624" s="30">
        <v>23.43114311123831</v>
      </c>
    </row>
    <row r="1625" spans="1:26" x14ac:dyDescent="0.2">
      <c r="A1625" s="30">
        <v>1062</v>
      </c>
      <c r="B1625" s="30" t="s">
        <v>1803</v>
      </c>
      <c r="C1625" s="30" t="s">
        <v>23</v>
      </c>
      <c r="D1625" s="30">
        <v>0.04</v>
      </c>
      <c r="E1625" s="30">
        <v>22.38</v>
      </c>
      <c r="F1625" s="30">
        <v>15.1</v>
      </c>
      <c r="G1625" s="30" t="s">
        <v>14</v>
      </c>
      <c r="H1625" s="30" t="s">
        <v>3</v>
      </c>
      <c r="I1625" s="30" t="s">
        <v>24</v>
      </c>
      <c r="J1625" s="30" t="s">
        <v>48</v>
      </c>
      <c r="K1625" s="30" t="s">
        <v>49</v>
      </c>
      <c r="L1625" s="30" t="s">
        <v>1061</v>
      </c>
      <c r="M1625" s="30">
        <v>0.38</v>
      </c>
      <c r="N1625" s="30" t="s">
        <v>8</v>
      </c>
      <c r="O1625" s="30" t="s">
        <v>87</v>
      </c>
      <c r="P1625" s="30" t="s">
        <v>88</v>
      </c>
      <c r="Q1625" s="30" t="s">
        <v>1804</v>
      </c>
      <c r="R1625" s="30">
        <v>11727</v>
      </c>
      <c r="S1625" s="32">
        <v>42154</v>
      </c>
      <c r="T1625" s="32">
        <v>42162</v>
      </c>
      <c r="U1625" s="53">
        <v>16.021799999999999</v>
      </c>
      <c r="V1625" s="30">
        <v>18</v>
      </c>
      <c r="W1625" s="30">
        <v>403.53</v>
      </c>
      <c r="X1625" s="30">
        <v>91355</v>
      </c>
      <c r="Y1625" s="30" t="s">
        <v>3218</v>
      </c>
      <c r="Z1625" s="30">
        <v>500.99958403027341</v>
      </c>
    </row>
    <row r="1626" spans="1:26" x14ac:dyDescent="0.2">
      <c r="A1626" s="30">
        <v>1062</v>
      </c>
      <c r="B1626" s="30" t="s">
        <v>1803</v>
      </c>
      <c r="C1626" s="30" t="s">
        <v>23</v>
      </c>
      <c r="D1626" s="30">
        <v>0.06</v>
      </c>
      <c r="E1626" s="30">
        <v>17.78</v>
      </c>
      <c r="F1626" s="30">
        <v>5.03</v>
      </c>
      <c r="G1626" s="30" t="s">
        <v>14</v>
      </c>
      <c r="H1626" s="30" t="s">
        <v>3</v>
      </c>
      <c r="I1626" s="30" t="s">
        <v>4</v>
      </c>
      <c r="J1626" s="30" t="s">
        <v>102</v>
      </c>
      <c r="K1626" s="30" t="s">
        <v>49</v>
      </c>
      <c r="L1626" s="30" t="s">
        <v>2693</v>
      </c>
      <c r="M1626" s="30">
        <v>0.54</v>
      </c>
      <c r="N1626" s="30" t="s">
        <v>8</v>
      </c>
      <c r="O1626" s="30" t="s">
        <v>87</v>
      </c>
      <c r="P1626" s="30" t="s">
        <v>88</v>
      </c>
      <c r="Q1626" s="30" t="s">
        <v>1804</v>
      </c>
      <c r="R1626" s="30">
        <v>11727</v>
      </c>
      <c r="S1626" s="32">
        <v>42154</v>
      </c>
      <c r="T1626" s="32">
        <v>42157</v>
      </c>
      <c r="U1626" s="53">
        <v>38.067300000000003</v>
      </c>
      <c r="V1626" s="30">
        <v>3</v>
      </c>
      <c r="W1626" s="30">
        <v>55.17</v>
      </c>
      <c r="X1626" s="30">
        <v>91355</v>
      </c>
      <c r="Y1626" s="30" t="s">
        <v>3218</v>
      </c>
      <c r="Z1626" s="30">
        <v>350.60657049300329</v>
      </c>
    </row>
    <row r="1627" spans="1:26" x14ac:dyDescent="0.2">
      <c r="A1627" s="30">
        <v>1934</v>
      </c>
      <c r="B1627" s="30" t="s">
        <v>2694</v>
      </c>
      <c r="C1627" s="30" t="s">
        <v>23</v>
      </c>
      <c r="D1627" s="30">
        <v>0.04</v>
      </c>
      <c r="E1627" s="30">
        <v>180.98</v>
      </c>
      <c r="F1627" s="30">
        <v>30</v>
      </c>
      <c r="G1627" s="30" t="s">
        <v>2</v>
      </c>
      <c r="H1627" s="30" t="s">
        <v>47</v>
      </c>
      <c r="I1627" s="30" t="s">
        <v>4</v>
      </c>
      <c r="J1627" s="30" t="s">
        <v>85</v>
      </c>
      <c r="K1627" s="30" t="s">
        <v>33</v>
      </c>
      <c r="L1627" s="30" t="s">
        <v>921</v>
      </c>
      <c r="M1627" s="30">
        <v>0.69</v>
      </c>
      <c r="N1627" s="30" t="s">
        <v>8</v>
      </c>
      <c r="O1627" s="30" t="s">
        <v>28</v>
      </c>
      <c r="P1627" s="30" t="s">
        <v>163</v>
      </c>
      <c r="Q1627" s="30" t="s">
        <v>1380</v>
      </c>
      <c r="R1627" s="30">
        <v>78626</v>
      </c>
      <c r="S1627" s="32">
        <v>42154</v>
      </c>
      <c r="T1627" s="32">
        <v>42154</v>
      </c>
      <c r="U1627" s="53">
        <v>52.988</v>
      </c>
      <c r="V1627" s="30">
        <v>3</v>
      </c>
      <c r="W1627" s="30">
        <v>561.65</v>
      </c>
      <c r="X1627" s="30">
        <v>86688</v>
      </c>
      <c r="Y1627" s="30" t="s">
        <v>3216</v>
      </c>
      <c r="Z1627" s="30">
        <v>1941.176913875353</v>
      </c>
    </row>
    <row r="1628" spans="1:26" x14ac:dyDescent="0.2">
      <c r="A1628" s="30">
        <v>1935</v>
      </c>
      <c r="B1628" s="30" t="s">
        <v>2050</v>
      </c>
      <c r="C1628" s="30" t="s">
        <v>23</v>
      </c>
      <c r="D1628" s="30">
        <v>0.06</v>
      </c>
      <c r="E1628" s="30">
        <v>3.25</v>
      </c>
      <c r="F1628" s="30">
        <v>49</v>
      </c>
      <c r="G1628" s="30" t="s">
        <v>14</v>
      </c>
      <c r="H1628" s="30" t="s">
        <v>47</v>
      </c>
      <c r="I1628" s="30" t="s">
        <v>24</v>
      </c>
      <c r="J1628" s="30" t="s">
        <v>71</v>
      </c>
      <c r="K1628" s="30" t="s">
        <v>40</v>
      </c>
      <c r="L1628" s="30" t="s">
        <v>2695</v>
      </c>
      <c r="M1628" s="30">
        <v>0.56000000000000005</v>
      </c>
      <c r="N1628" s="30" t="s">
        <v>8</v>
      </c>
      <c r="O1628" s="30" t="s">
        <v>28</v>
      </c>
      <c r="P1628" s="30" t="s">
        <v>163</v>
      </c>
      <c r="Q1628" s="30" t="s">
        <v>2051</v>
      </c>
      <c r="R1628" s="30">
        <v>75051</v>
      </c>
      <c r="S1628" s="32">
        <v>42154</v>
      </c>
      <c r="T1628" s="32">
        <v>42160</v>
      </c>
      <c r="U1628" s="53">
        <v>10.507999999999999</v>
      </c>
      <c r="V1628" s="30">
        <v>2</v>
      </c>
      <c r="W1628" s="30">
        <v>55.6</v>
      </c>
      <c r="X1628" s="30">
        <v>86688</v>
      </c>
      <c r="Y1628" s="30" t="s">
        <v>3216</v>
      </c>
      <c r="Z1628" s="30">
        <v>1548.2614905853534</v>
      </c>
    </row>
    <row r="1629" spans="1:26" x14ac:dyDescent="0.2">
      <c r="A1629" s="30">
        <v>1935</v>
      </c>
      <c r="B1629" s="30" t="s">
        <v>2050</v>
      </c>
      <c r="C1629" s="30" t="s">
        <v>23</v>
      </c>
      <c r="D1629" s="30">
        <v>0.01</v>
      </c>
      <c r="E1629" s="30">
        <v>110.98</v>
      </c>
      <c r="F1629" s="30">
        <v>13.99</v>
      </c>
      <c r="G1629" s="30" t="s">
        <v>14</v>
      </c>
      <c r="H1629" s="30" t="s">
        <v>47</v>
      </c>
      <c r="I1629" s="30" t="s">
        <v>4</v>
      </c>
      <c r="J1629" s="30" t="s">
        <v>102</v>
      </c>
      <c r="K1629" s="30" t="s">
        <v>120</v>
      </c>
      <c r="L1629" s="30" t="s">
        <v>521</v>
      </c>
      <c r="M1629" s="30">
        <v>0.69</v>
      </c>
      <c r="N1629" s="30" t="s">
        <v>8</v>
      </c>
      <c r="O1629" s="30" t="s">
        <v>28</v>
      </c>
      <c r="P1629" s="30" t="s">
        <v>163</v>
      </c>
      <c r="Q1629" s="30" t="s">
        <v>2051</v>
      </c>
      <c r="R1629" s="30">
        <v>75051</v>
      </c>
      <c r="S1629" s="32">
        <v>42154</v>
      </c>
      <c r="T1629" s="32">
        <v>42159</v>
      </c>
      <c r="U1629" s="53">
        <v>1448.7309</v>
      </c>
      <c r="V1629" s="30">
        <v>19</v>
      </c>
      <c r="W1629" s="30">
        <v>2099.61</v>
      </c>
      <c r="X1629" s="30">
        <v>86688</v>
      </c>
      <c r="Y1629" s="30" t="s">
        <v>3216</v>
      </c>
      <c r="Z1629" s="30">
        <v>2532.0181184373696</v>
      </c>
    </row>
    <row r="1630" spans="1:26" x14ac:dyDescent="0.2">
      <c r="A1630" s="30">
        <v>1935</v>
      </c>
      <c r="B1630" s="30" t="s">
        <v>2050</v>
      </c>
      <c r="C1630" s="30" t="s">
        <v>23</v>
      </c>
      <c r="D1630" s="30">
        <v>0.05</v>
      </c>
      <c r="E1630" s="30">
        <v>3.95</v>
      </c>
      <c r="F1630" s="30">
        <v>2</v>
      </c>
      <c r="G1630" s="30" t="s">
        <v>63</v>
      </c>
      <c r="H1630" s="30" t="s">
        <v>47</v>
      </c>
      <c r="I1630" s="30" t="s">
        <v>24</v>
      </c>
      <c r="J1630" s="30" t="s">
        <v>152</v>
      </c>
      <c r="K1630" s="30" t="s">
        <v>26</v>
      </c>
      <c r="L1630" s="30" t="s">
        <v>1805</v>
      </c>
      <c r="M1630" s="30">
        <v>0.53</v>
      </c>
      <c r="N1630" s="30" t="s">
        <v>8</v>
      </c>
      <c r="O1630" s="30" t="s">
        <v>28</v>
      </c>
      <c r="P1630" s="30" t="s">
        <v>163</v>
      </c>
      <c r="Q1630" s="30" t="s">
        <v>2051</v>
      </c>
      <c r="R1630" s="30">
        <v>75051</v>
      </c>
      <c r="S1630" s="32">
        <v>42154</v>
      </c>
      <c r="T1630" s="32">
        <v>42162</v>
      </c>
      <c r="U1630" s="53">
        <v>1.004</v>
      </c>
      <c r="V1630" s="30">
        <v>23</v>
      </c>
      <c r="W1630" s="30">
        <v>96.6</v>
      </c>
      <c r="X1630" s="30">
        <v>86688</v>
      </c>
      <c r="Y1630" s="30" t="s">
        <v>3216</v>
      </c>
      <c r="Z1630" s="30">
        <v>141.13014160976232</v>
      </c>
    </row>
    <row r="1631" spans="1:26" x14ac:dyDescent="0.2">
      <c r="A1631" s="30">
        <v>2980</v>
      </c>
      <c r="B1631" s="30" t="s">
        <v>797</v>
      </c>
      <c r="C1631" s="30" t="s">
        <v>23</v>
      </c>
      <c r="D1631" s="30">
        <v>0.04</v>
      </c>
      <c r="E1631" s="30">
        <v>2.88</v>
      </c>
      <c r="F1631" s="30">
        <v>1.01</v>
      </c>
      <c r="G1631" s="30" t="s">
        <v>14</v>
      </c>
      <c r="H1631" s="30" t="s">
        <v>70</v>
      </c>
      <c r="I1631" s="30" t="s">
        <v>24</v>
      </c>
      <c r="J1631" s="30" t="s">
        <v>25</v>
      </c>
      <c r="K1631" s="30" t="s">
        <v>26</v>
      </c>
      <c r="L1631" s="30" t="s">
        <v>967</v>
      </c>
      <c r="M1631" s="30">
        <v>0.55000000000000004</v>
      </c>
      <c r="N1631" s="30" t="s">
        <v>8</v>
      </c>
      <c r="O1631" s="30" t="s">
        <v>87</v>
      </c>
      <c r="P1631" s="30" t="s">
        <v>293</v>
      </c>
      <c r="Q1631" s="30" t="s">
        <v>799</v>
      </c>
      <c r="R1631" s="30">
        <v>44870</v>
      </c>
      <c r="S1631" s="32">
        <v>42154</v>
      </c>
      <c r="T1631" s="32">
        <v>42159</v>
      </c>
      <c r="U1631" s="53">
        <v>15.246</v>
      </c>
      <c r="V1631" s="30">
        <v>39</v>
      </c>
      <c r="W1631" s="30">
        <v>111.92</v>
      </c>
      <c r="X1631" s="30">
        <v>86548</v>
      </c>
      <c r="Y1631" s="30" t="s">
        <v>3218</v>
      </c>
      <c r="Z1631" s="30">
        <v>200.00770153946218</v>
      </c>
    </row>
    <row r="1632" spans="1:26" x14ac:dyDescent="0.2">
      <c r="A1632" s="30">
        <v>3124</v>
      </c>
      <c r="B1632" s="30" t="s">
        <v>2696</v>
      </c>
      <c r="C1632" s="30" t="s">
        <v>46</v>
      </c>
      <c r="D1632" s="30">
        <v>0.05</v>
      </c>
      <c r="E1632" s="30">
        <v>120.98</v>
      </c>
      <c r="F1632" s="30">
        <v>9.07</v>
      </c>
      <c r="G1632" s="30" t="s">
        <v>14</v>
      </c>
      <c r="H1632" s="30" t="s">
        <v>47</v>
      </c>
      <c r="I1632" s="30" t="s">
        <v>24</v>
      </c>
      <c r="J1632" s="30" t="s">
        <v>48</v>
      </c>
      <c r="K1632" s="30" t="s">
        <v>49</v>
      </c>
      <c r="L1632" s="30" t="s">
        <v>1399</v>
      </c>
      <c r="M1632" s="30">
        <v>0.35</v>
      </c>
      <c r="N1632" s="30" t="s">
        <v>8</v>
      </c>
      <c r="O1632" s="30" t="s">
        <v>28</v>
      </c>
      <c r="P1632" s="30" t="s">
        <v>79</v>
      </c>
      <c r="Q1632" s="30" t="s">
        <v>2697</v>
      </c>
      <c r="R1632" s="30">
        <v>61265</v>
      </c>
      <c r="S1632" s="32">
        <v>42154</v>
      </c>
      <c r="T1632" s="32">
        <v>42155</v>
      </c>
      <c r="U1632" s="53">
        <v>881.04719999999998</v>
      </c>
      <c r="V1632" s="30">
        <v>11</v>
      </c>
      <c r="W1632" s="30">
        <v>1276.8800000000001</v>
      </c>
      <c r="X1632" s="30">
        <v>87286</v>
      </c>
      <c r="Y1632" s="30" t="s">
        <v>3216</v>
      </c>
      <c r="Z1632" s="30">
        <v>1658.2664030461124</v>
      </c>
    </row>
    <row r="1633" spans="1:26" x14ac:dyDescent="0.2">
      <c r="A1633" s="30">
        <v>1802</v>
      </c>
      <c r="B1633" s="30" t="s">
        <v>2698</v>
      </c>
      <c r="C1633" s="30" t="s">
        <v>1</v>
      </c>
      <c r="D1633" s="30">
        <v>0.04</v>
      </c>
      <c r="E1633" s="30">
        <v>3.68</v>
      </c>
      <c r="F1633" s="30">
        <v>1.32</v>
      </c>
      <c r="G1633" s="30" t="s">
        <v>14</v>
      </c>
      <c r="H1633" s="30" t="s">
        <v>70</v>
      </c>
      <c r="I1633" s="30" t="s">
        <v>24</v>
      </c>
      <c r="J1633" s="30" t="s">
        <v>544</v>
      </c>
      <c r="K1633" s="30" t="s">
        <v>26</v>
      </c>
      <c r="L1633" s="30" t="s">
        <v>2502</v>
      </c>
      <c r="M1633" s="30">
        <v>0.83</v>
      </c>
      <c r="N1633" s="30" t="s">
        <v>8</v>
      </c>
      <c r="O1633" s="30" t="s">
        <v>9</v>
      </c>
      <c r="P1633" s="30" t="s">
        <v>99</v>
      </c>
      <c r="Q1633" s="30" t="s">
        <v>689</v>
      </c>
      <c r="R1633" s="30">
        <v>34698</v>
      </c>
      <c r="S1633" s="32">
        <v>42156</v>
      </c>
      <c r="T1633" s="32">
        <v>42157</v>
      </c>
      <c r="U1633" s="53">
        <v>300.92579999999998</v>
      </c>
      <c r="V1633" s="30">
        <v>11</v>
      </c>
      <c r="W1633" s="30">
        <v>41.29</v>
      </c>
      <c r="X1633" s="30">
        <v>91543</v>
      </c>
      <c r="Y1633" s="30" t="s">
        <v>3215</v>
      </c>
      <c r="Z1633" s="30">
        <v>946.60028288154706</v>
      </c>
    </row>
    <row r="1634" spans="1:26" x14ac:dyDescent="0.2">
      <c r="A1634" s="30">
        <v>2817</v>
      </c>
      <c r="B1634" s="30" t="s">
        <v>2699</v>
      </c>
      <c r="C1634" s="30" t="s">
        <v>13</v>
      </c>
      <c r="D1634" s="30">
        <v>0.05</v>
      </c>
      <c r="E1634" s="30">
        <v>4.71</v>
      </c>
      <c r="F1634" s="30">
        <v>0.7</v>
      </c>
      <c r="G1634" s="30" t="s">
        <v>63</v>
      </c>
      <c r="H1634" s="30" t="s">
        <v>70</v>
      </c>
      <c r="I1634" s="30" t="s">
        <v>24</v>
      </c>
      <c r="J1634" s="30" t="s">
        <v>152</v>
      </c>
      <c r="K1634" s="30" t="s">
        <v>26</v>
      </c>
      <c r="L1634" s="30" t="s">
        <v>2700</v>
      </c>
      <c r="M1634" s="30">
        <v>0.8</v>
      </c>
      <c r="N1634" s="30" t="s">
        <v>8</v>
      </c>
      <c r="O1634" s="30" t="s">
        <v>87</v>
      </c>
      <c r="P1634" s="30" t="s">
        <v>293</v>
      </c>
      <c r="Q1634" s="30" t="s">
        <v>2701</v>
      </c>
      <c r="R1634" s="30">
        <v>43055</v>
      </c>
      <c r="S1634" s="32">
        <v>42156</v>
      </c>
      <c r="T1634" s="32">
        <v>42157</v>
      </c>
      <c r="U1634" s="53">
        <v>-2.3759999999999999</v>
      </c>
      <c r="V1634" s="30">
        <v>2</v>
      </c>
      <c r="W1634" s="30">
        <v>12.16</v>
      </c>
      <c r="X1634" s="30">
        <v>89743</v>
      </c>
      <c r="Y1634" s="30" t="s">
        <v>3218</v>
      </c>
      <c r="Z1634" s="30">
        <v>215.84274014008687</v>
      </c>
    </row>
    <row r="1635" spans="1:26" x14ac:dyDescent="0.2">
      <c r="A1635" s="30">
        <v>2817</v>
      </c>
      <c r="B1635" s="30" t="s">
        <v>2699</v>
      </c>
      <c r="C1635" s="30" t="s">
        <v>13</v>
      </c>
      <c r="D1635" s="30">
        <v>0.04</v>
      </c>
      <c r="E1635" s="30">
        <v>55.99</v>
      </c>
      <c r="F1635" s="30">
        <v>1.25</v>
      </c>
      <c r="G1635" s="30" t="s">
        <v>63</v>
      </c>
      <c r="H1635" s="30" t="s">
        <v>70</v>
      </c>
      <c r="I1635" s="30" t="s">
        <v>16</v>
      </c>
      <c r="J1635" s="30" t="s">
        <v>111</v>
      </c>
      <c r="K1635" s="30" t="s">
        <v>18</v>
      </c>
      <c r="L1635" s="30" t="s">
        <v>2702</v>
      </c>
      <c r="M1635" s="30">
        <v>0.35</v>
      </c>
      <c r="N1635" s="30" t="s">
        <v>8</v>
      </c>
      <c r="O1635" s="30" t="s">
        <v>87</v>
      </c>
      <c r="P1635" s="30" t="s">
        <v>293</v>
      </c>
      <c r="Q1635" s="30" t="s">
        <v>2701</v>
      </c>
      <c r="R1635" s="30">
        <v>43055</v>
      </c>
      <c r="S1635" s="32">
        <v>42156</v>
      </c>
      <c r="T1635" s="32">
        <v>42157</v>
      </c>
      <c r="U1635" s="53">
        <v>-18.3216</v>
      </c>
      <c r="V1635" s="30">
        <v>3</v>
      </c>
      <c r="W1635" s="30">
        <v>147.56</v>
      </c>
      <c r="X1635" s="30">
        <v>89743</v>
      </c>
      <c r="Y1635" s="30" t="s">
        <v>3218</v>
      </c>
      <c r="Z1635" s="30">
        <v>7.960570280828307</v>
      </c>
    </row>
    <row r="1636" spans="1:26" x14ac:dyDescent="0.2">
      <c r="A1636" s="30">
        <v>3069</v>
      </c>
      <c r="B1636" s="30" t="s">
        <v>1144</v>
      </c>
      <c r="C1636" s="30" t="s">
        <v>13</v>
      </c>
      <c r="D1636" s="30">
        <v>0.03</v>
      </c>
      <c r="E1636" s="30">
        <v>120.98</v>
      </c>
      <c r="F1636" s="30">
        <v>30</v>
      </c>
      <c r="G1636" s="30" t="s">
        <v>2</v>
      </c>
      <c r="H1636" s="30" t="s">
        <v>15</v>
      </c>
      <c r="I1636" s="30" t="s">
        <v>4</v>
      </c>
      <c r="J1636" s="30" t="s">
        <v>85</v>
      </c>
      <c r="K1636" s="30" t="s">
        <v>33</v>
      </c>
      <c r="L1636" s="30" t="s">
        <v>1101</v>
      </c>
      <c r="M1636" s="30">
        <v>0.64</v>
      </c>
      <c r="N1636" s="30" t="s">
        <v>8</v>
      </c>
      <c r="O1636" s="30" t="s">
        <v>28</v>
      </c>
      <c r="P1636" s="30" t="s">
        <v>60</v>
      </c>
      <c r="Q1636" s="30" t="s">
        <v>1146</v>
      </c>
      <c r="R1636" s="30">
        <v>55128</v>
      </c>
      <c r="S1636" s="32">
        <v>42156</v>
      </c>
      <c r="T1636" s="32">
        <v>42158</v>
      </c>
      <c r="U1636" s="53">
        <v>638.02800000000002</v>
      </c>
      <c r="V1636" s="30">
        <v>15</v>
      </c>
      <c r="W1636" s="30">
        <v>1894.45</v>
      </c>
      <c r="X1636" s="30">
        <v>88191</v>
      </c>
      <c r="Y1636" s="30" t="s">
        <v>3216</v>
      </c>
      <c r="Z1636" s="30">
        <v>2175.699939118716</v>
      </c>
    </row>
    <row r="1637" spans="1:26" x14ac:dyDescent="0.2">
      <c r="A1637" s="30">
        <v>3069</v>
      </c>
      <c r="B1637" s="30" t="s">
        <v>1144</v>
      </c>
      <c r="C1637" s="30" t="s">
        <v>13</v>
      </c>
      <c r="D1637" s="30">
        <v>0.01</v>
      </c>
      <c r="E1637" s="30">
        <v>15.68</v>
      </c>
      <c r="F1637" s="30">
        <v>3.73</v>
      </c>
      <c r="G1637" s="30" t="s">
        <v>14</v>
      </c>
      <c r="H1637" s="30" t="s">
        <v>15</v>
      </c>
      <c r="I1637" s="30" t="s">
        <v>4</v>
      </c>
      <c r="J1637" s="30" t="s">
        <v>102</v>
      </c>
      <c r="K1637" s="30" t="s">
        <v>18</v>
      </c>
      <c r="L1637" s="30" t="s">
        <v>2703</v>
      </c>
      <c r="M1637" s="30">
        <v>0.46</v>
      </c>
      <c r="N1637" s="30" t="s">
        <v>8</v>
      </c>
      <c r="O1637" s="30" t="s">
        <v>28</v>
      </c>
      <c r="P1637" s="30" t="s">
        <v>60</v>
      </c>
      <c r="Q1637" s="30" t="s">
        <v>1146</v>
      </c>
      <c r="R1637" s="30">
        <v>55128</v>
      </c>
      <c r="S1637" s="32">
        <v>42156</v>
      </c>
      <c r="T1637" s="32">
        <v>42158</v>
      </c>
      <c r="U1637" s="53">
        <v>138.49680000000001</v>
      </c>
      <c r="V1637" s="30">
        <v>12</v>
      </c>
      <c r="W1637" s="30">
        <v>200.72</v>
      </c>
      <c r="X1637" s="30">
        <v>88191</v>
      </c>
      <c r="Y1637" s="30" t="s">
        <v>3216</v>
      </c>
      <c r="Z1637" s="30">
        <v>275.32945051684811</v>
      </c>
    </row>
    <row r="1638" spans="1:26" x14ac:dyDescent="0.2">
      <c r="A1638" s="30">
        <v>3141</v>
      </c>
      <c r="B1638" s="30" t="s">
        <v>2704</v>
      </c>
      <c r="C1638" s="30" t="s">
        <v>23</v>
      </c>
      <c r="D1638" s="30">
        <v>0.09</v>
      </c>
      <c r="E1638" s="30">
        <v>6.84</v>
      </c>
      <c r="F1638" s="30">
        <v>8.3699999999999992</v>
      </c>
      <c r="G1638" s="30" t="s">
        <v>14</v>
      </c>
      <c r="H1638" s="30" t="s">
        <v>15</v>
      </c>
      <c r="I1638" s="30" t="s">
        <v>24</v>
      </c>
      <c r="J1638" s="30" t="s">
        <v>544</v>
      </c>
      <c r="K1638" s="30" t="s">
        <v>18</v>
      </c>
      <c r="L1638" s="30" t="s">
        <v>712</v>
      </c>
      <c r="M1638" s="30">
        <v>0.57999999999999996</v>
      </c>
      <c r="N1638" s="30" t="s">
        <v>8</v>
      </c>
      <c r="O1638" s="30" t="s">
        <v>28</v>
      </c>
      <c r="P1638" s="30" t="s">
        <v>163</v>
      </c>
      <c r="Q1638" s="30" t="s">
        <v>342</v>
      </c>
      <c r="R1638" s="30">
        <v>77506</v>
      </c>
      <c r="S1638" s="32">
        <v>42156</v>
      </c>
      <c r="T1638" s="32">
        <v>42163</v>
      </c>
      <c r="U1638" s="53">
        <v>-88.584999999999994</v>
      </c>
      <c r="V1638" s="30">
        <v>13</v>
      </c>
      <c r="W1638" s="30">
        <v>87.1</v>
      </c>
      <c r="X1638" s="30">
        <v>86369</v>
      </c>
      <c r="Y1638" s="30" t="s">
        <v>3216</v>
      </c>
      <c r="Z1638" s="30">
        <v>272.47287186044963</v>
      </c>
    </row>
    <row r="1639" spans="1:26" x14ac:dyDescent="0.2">
      <c r="A1639" s="30">
        <v>3141</v>
      </c>
      <c r="B1639" s="30" t="s">
        <v>2704</v>
      </c>
      <c r="C1639" s="30" t="s">
        <v>23</v>
      </c>
      <c r="D1639" s="30">
        <v>7.0000000000000007E-2</v>
      </c>
      <c r="E1639" s="30">
        <v>48.91</v>
      </c>
      <c r="F1639" s="30">
        <v>35</v>
      </c>
      <c r="G1639" s="30" t="s">
        <v>63</v>
      </c>
      <c r="H1639" s="30" t="s">
        <v>15</v>
      </c>
      <c r="I1639" s="30" t="s">
        <v>24</v>
      </c>
      <c r="J1639" s="30" t="s">
        <v>54</v>
      </c>
      <c r="K1639" s="30" t="s">
        <v>40</v>
      </c>
      <c r="L1639" s="30" t="s">
        <v>1797</v>
      </c>
      <c r="M1639" s="30">
        <v>0.83</v>
      </c>
      <c r="N1639" s="30" t="s">
        <v>8</v>
      </c>
      <c r="O1639" s="30" t="s">
        <v>28</v>
      </c>
      <c r="P1639" s="30" t="s">
        <v>163</v>
      </c>
      <c r="Q1639" s="30" t="s">
        <v>342</v>
      </c>
      <c r="R1639" s="30">
        <v>77506</v>
      </c>
      <c r="S1639" s="32">
        <v>42156</v>
      </c>
      <c r="T1639" s="32">
        <v>42158</v>
      </c>
      <c r="U1639" s="53">
        <v>-485.68</v>
      </c>
      <c r="V1639" s="30">
        <v>15</v>
      </c>
      <c r="W1639" s="30">
        <v>736.86</v>
      </c>
      <c r="X1639" s="30">
        <v>86369</v>
      </c>
      <c r="Y1639" s="30" t="s">
        <v>3216</v>
      </c>
      <c r="Z1639" s="30">
        <v>872.48269297620959</v>
      </c>
    </row>
    <row r="1640" spans="1:26" x14ac:dyDescent="0.2">
      <c r="A1640" s="30">
        <v>2737</v>
      </c>
      <c r="B1640" s="30" t="s">
        <v>2246</v>
      </c>
      <c r="C1640" s="30" t="s">
        <v>92</v>
      </c>
      <c r="D1640" s="30">
        <v>0.03</v>
      </c>
      <c r="E1640" s="30">
        <v>15.31</v>
      </c>
      <c r="F1640" s="30">
        <v>8.7799999999999994</v>
      </c>
      <c r="G1640" s="30" t="s">
        <v>14</v>
      </c>
      <c r="H1640" s="30" t="s">
        <v>3</v>
      </c>
      <c r="I1640" s="30" t="s">
        <v>24</v>
      </c>
      <c r="J1640" s="30" t="s">
        <v>54</v>
      </c>
      <c r="K1640" s="30" t="s">
        <v>49</v>
      </c>
      <c r="L1640" s="30" t="s">
        <v>2410</v>
      </c>
      <c r="M1640" s="30">
        <v>0.56999999999999995</v>
      </c>
      <c r="N1640" s="30" t="s">
        <v>8</v>
      </c>
      <c r="O1640" s="30" t="s">
        <v>87</v>
      </c>
      <c r="P1640" s="30" t="s">
        <v>609</v>
      </c>
      <c r="Q1640" s="30" t="s">
        <v>1922</v>
      </c>
      <c r="R1640" s="30">
        <v>5701</v>
      </c>
      <c r="S1640" s="32">
        <v>42156</v>
      </c>
      <c r="T1640" s="32">
        <v>42157</v>
      </c>
      <c r="U1640" s="53">
        <v>-57.56</v>
      </c>
      <c r="V1640" s="30">
        <v>12</v>
      </c>
      <c r="W1640" s="30">
        <v>194.08</v>
      </c>
      <c r="X1640" s="30">
        <v>89019</v>
      </c>
      <c r="Y1640" s="30" t="s">
        <v>3218</v>
      </c>
      <c r="Z1640" s="30">
        <v>326.34583316725747</v>
      </c>
    </row>
    <row r="1641" spans="1:26" x14ac:dyDescent="0.2">
      <c r="A1641" s="30">
        <v>2828</v>
      </c>
      <c r="B1641" s="30" t="s">
        <v>1235</v>
      </c>
      <c r="C1641" s="30" t="s">
        <v>92</v>
      </c>
      <c r="D1641" s="30">
        <v>7.0000000000000007E-2</v>
      </c>
      <c r="E1641" s="30">
        <v>39.479999999999997</v>
      </c>
      <c r="F1641" s="30">
        <v>1.99</v>
      </c>
      <c r="G1641" s="30" t="s">
        <v>14</v>
      </c>
      <c r="H1641" s="30" t="s">
        <v>70</v>
      </c>
      <c r="I1641" s="30" t="s">
        <v>16</v>
      </c>
      <c r="J1641" s="30" t="s">
        <v>17</v>
      </c>
      <c r="K1641" s="30" t="s">
        <v>18</v>
      </c>
      <c r="L1641" s="30" t="s">
        <v>1233</v>
      </c>
      <c r="M1641" s="30">
        <v>0.54</v>
      </c>
      <c r="N1641" s="30" t="s">
        <v>8</v>
      </c>
      <c r="O1641" s="30" t="s">
        <v>35</v>
      </c>
      <c r="P1641" s="30" t="s">
        <v>66</v>
      </c>
      <c r="Q1641" s="30" t="s">
        <v>1237</v>
      </c>
      <c r="R1641" s="30">
        <v>92243</v>
      </c>
      <c r="S1641" s="32">
        <v>42156</v>
      </c>
      <c r="T1641" s="32">
        <v>42157</v>
      </c>
      <c r="U1641" s="53">
        <v>322.25069999999999</v>
      </c>
      <c r="V1641" s="30">
        <v>12</v>
      </c>
      <c r="W1641" s="30">
        <v>467.03</v>
      </c>
      <c r="X1641" s="30">
        <v>87721</v>
      </c>
      <c r="Y1641" s="30" t="s">
        <v>3217</v>
      </c>
      <c r="Z1641" s="30">
        <v>561.00698461447405</v>
      </c>
    </row>
    <row r="1642" spans="1:26" x14ac:dyDescent="0.2">
      <c r="A1642" s="30">
        <v>797</v>
      </c>
      <c r="B1642" s="30" t="s">
        <v>1500</v>
      </c>
      <c r="C1642" s="30" t="s">
        <v>46</v>
      </c>
      <c r="D1642" s="30">
        <v>0.04</v>
      </c>
      <c r="E1642" s="30">
        <v>9.11</v>
      </c>
      <c r="F1642" s="30">
        <v>2.25</v>
      </c>
      <c r="G1642" s="30" t="s">
        <v>14</v>
      </c>
      <c r="H1642" s="30" t="s">
        <v>70</v>
      </c>
      <c r="I1642" s="30" t="s">
        <v>24</v>
      </c>
      <c r="J1642" s="30" t="s">
        <v>25</v>
      </c>
      <c r="K1642" s="30" t="s">
        <v>26</v>
      </c>
      <c r="L1642" s="30" t="s">
        <v>2705</v>
      </c>
      <c r="M1642" s="30">
        <v>0.52</v>
      </c>
      <c r="N1642" s="30" t="s">
        <v>8</v>
      </c>
      <c r="O1642" s="30" t="s">
        <v>35</v>
      </c>
      <c r="P1642" s="30" t="s">
        <v>122</v>
      </c>
      <c r="Q1642" s="30" t="s">
        <v>1502</v>
      </c>
      <c r="R1642" s="30">
        <v>84067</v>
      </c>
      <c r="S1642" s="32">
        <v>42156</v>
      </c>
      <c r="T1642" s="32">
        <v>42159</v>
      </c>
      <c r="U1642" s="53">
        <v>-3.496</v>
      </c>
      <c r="V1642" s="30">
        <v>2</v>
      </c>
      <c r="W1642" s="30">
        <v>18.59</v>
      </c>
      <c r="X1642" s="30">
        <v>86868</v>
      </c>
      <c r="Y1642" s="30" t="s">
        <v>3217</v>
      </c>
      <c r="Z1642" s="30">
        <v>330.93325493118249</v>
      </c>
    </row>
    <row r="1643" spans="1:26" x14ac:dyDescent="0.2">
      <c r="A1643" s="30">
        <v>797</v>
      </c>
      <c r="B1643" s="30" t="s">
        <v>1500</v>
      </c>
      <c r="C1643" s="30" t="s">
        <v>46</v>
      </c>
      <c r="D1643" s="30">
        <v>7.0000000000000007E-2</v>
      </c>
      <c r="E1643" s="30">
        <v>64.650000000000006</v>
      </c>
      <c r="F1643" s="30">
        <v>35</v>
      </c>
      <c r="G1643" s="30" t="s">
        <v>14</v>
      </c>
      <c r="H1643" s="30" t="s">
        <v>70</v>
      </c>
      <c r="I1643" s="30" t="s">
        <v>24</v>
      </c>
      <c r="J1643" s="30" t="s">
        <v>54</v>
      </c>
      <c r="K1643" s="30" t="s">
        <v>40</v>
      </c>
      <c r="L1643" s="30" t="s">
        <v>989</v>
      </c>
      <c r="M1643" s="30">
        <v>0.8</v>
      </c>
      <c r="N1643" s="30" t="s">
        <v>8</v>
      </c>
      <c r="O1643" s="30" t="s">
        <v>35</v>
      </c>
      <c r="P1643" s="30" t="s">
        <v>122</v>
      </c>
      <c r="Q1643" s="30" t="s">
        <v>1502</v>
      </c>
      <c r="R1643" s="30">
        <v>84067</v>
      </c>
      <c r="S1643" s="32">
        <v>42156</v>
      </c>
      <c r="T1643" s="32">
        <v>42158</v>
      </c>
      <c r="U1643" s="53">
        <v>-717.072</v>
      </c>
      <c r="V1643" s="30">
        <v>13</v>
      </c>
      <c r="W1643" s="30">
        <v>834.08</v>
      </c>
      <c r="X1643" s="30">
        <v>86868</v>
      </c>
      <c r="Y1643" s="30" t="s">
        <v>3217</v>
      </c>
      <c r="Z1643" s="30">
        <v>892.32451494844395</v>
      </c>
    </row>
    <row r="1644" spans="1:26" x14ac:dyDescent="0.2">
      <c r="A1644" s="30">
        <v>1556</v>
      </c>
      <c r="B1644" s="30" t="s">
        <v>2706</v>
      </c>
      <c r="C1644" s="30" t="s">
        <v>46</v>
      </c>
      <c r="D1644" s="30">
        <v>0.06</v>
      </c>
      <c r="E1644" s="30">
        <v>2.89</v>
      </c>
      <c r="F1644" s="30">
        <v>0.99</v>
      </c>
      <c r="G1644" s="30" t="s">
        <v>14</v>
      </c>
      <c r="H1644" s="30" t="s">
        <v>15</v>
      </c>
      <c r="I1644" s="30" t="s">
        <v>24</v>
      </c>
      <c r="J1644" s="30" t="s">
        <v>128</v>
      </c>
      <c r="K1644" s="30" t="s">
        <v>49</v>
      </c>
      <c r="L1644" s="30" t="s">
        <v>2707</v>
      </c>
      <c r="M1644" s="30">
        <v>0.38</v>
      </c>
      <c r="N1644" s="30" t="s">
        <v>8</v>
      </c>
      <c r="O1644" s="30" t="s">
        <v>9</v>
      </c>
      <c r="P1644" s="30" t="s">
        <v>218</v>
      </c>
      <c r="Q1644" s="30" t="s">
        <v>2708</v>
      </c>
      <c r="R1644" s="30">
        <v>22304</v>
      </c>
      <c r="S1644" s="32">
        <v>42156</v>
      </c>
      <c r="T1644" s="32">
        <v>42158</v>
      </c>
      <c r="U1644" s="53">
        <v>-2.0097</v>
      </c>
      <c r="V1644" s="30">
        <v>6</v>
      </c>
      <c r="W1644" s="30">
        <v>16.670000000000002</v>
      </c>
      <c r="X1644" s="30">
        <v>87425</v>
      </c>
      <c r="Y1644" s="30" t="s">
        <v>3215</v>
      </c>
      <c r="Z1644" s="30">
        <v>119.62307759247338</v>
      </c>
    </row>
    <row r="1645" spans="1:26" x14ac:dyDescent="0.2">
      <c r="A1645" s="30">
        <v>1556</v>
      </c>
      <c r="B1645" s="30" t="s">
        <v>2706</v>
      </c>
      <c r="C1645" s="30" t="s">
        <v>46</v>
      </c>
      <c r="D1645" s="30">
        <v>0.08</v>
      </c>
      <c r="E1645" s="30">
        <v>22.84</v>
      </c>
      <c r="F1645" s="30">
        <v>11.54</v>
      </c>
      <c r="G1645" s="30" t="s">
        <v>14</v>
      </c>
      <c r="H1645" s="30" t="s">
        <v>15</v>
      </c>
      <c r="I1645" s="30" t="s">
        <v>24</v>
      </c>
      <c r="J1645" s="30" t="s">
        <v>64</v>
      </c>
      <c r="K1645" s="30" t="s">
        <v>49</v>
      </c>
      <c r="L1645" s="30" t="s">
        <v>1817</v>
      </c>
      <c r="M1645" s="30">
        <v>0.39</v>
      </c>
      <c r="N1645" s="30" t="s">
        <v>8</v>
      </c>
      <c r="O1645" s="30" t="s">
        <v>9</v>
      </c>
      <c r="P1645" s="30" t="s">
        <v>218</v>
      </c>
      <c r="Q1645" s="30" t="s">
        <v>2708</v>
      </c>
      <c r="R1645" s="30">
        <v>22304</v>
      </c>
      <c r="S1645" s="32">
        <v>42156</v>
      </c>
      <c r="T1645" s="32">
        <v>42158</v>
      </c>
      <c r="U1645" s="53">
        <v>-477.37200000000001</v>
      </c>
      <c r="V1645" s="30">
        <v>9</v>
      </c>
      <c r="W1645" s="30">
        <v>195.16</v>
      </c>
      <c r="X1645" s="30">
        <v>87425</v>
      </c>
      <c r="Y1645" s="30" t="s">
        <v>3215</v>
      </c>
      <c r="Z1645" s="30">
        <v>-17.96314077286781</v>
      </c>
    </row>
    <row r="1646" spans="1:26" x14ac:dyDescent="0.2">
      <c r="A1646" s="30">
        <v>1690</v>
      </c>
      <c r="B1646" s="30" t="s">
        <v>726</v>
      </c>
      <c r="C1646" s="30" t="s">
        <v>46</v>
      </c>
      <c r="D1646" s="30">
        <v>0.09</v>
      </c>
      <c r="E1646" s="30">
        <v>95.43</v>
      </c>
      <c r="F1646" s="30">
        <v>19.989999999999998</v>
      </c>
      <c r="G1646" s="30" t="s">
        <v>14</v>
      </c>
      <c r="H1646" s="30" t="s">
        <v>70</v>
      </c>
      <c r="I1646" s="30" t="s">
        <v>24</v>
      </c>
      <c r="J1646" s="30" t="s">
        <v>54</v>
      </c>
      <c r="K1646" s="30" t="s">
        <v>49</v>
      </c>
      <c r="L1646" s="30" t="s">
        <v>1413</v>
      </c>
      <c r="M1646" s="30">
        <v>0.79</v>
      </c>
      <c r="N1646" s="30" t="s">
        <v>8</v>
      </c>
      <c r="O1646" s="30" t="s">
        <v>87</v>
      </c>
      <c r="P1646" s="30" t="s">
        <v>296</v>
      </c>
      <c r="Q1646" s="30" t="s">
        <v>728</v>
      </c>
      <c r="R1646" s="30">
        <v>17112</v>
      </c>
      <c r="S1646" s="32">
        <v>42156</v>
      </c>
      <c r="T1646" s="32">
        <v>42157</v>
      </c>
      <c r="U1646" s="53">
        <v>-143.23500000000001</v>
      </c>
      <c r="V1646" s="30">
        <v>22</v>
      </c>
      <c r="W1646" s="30">
        <v>2053.6</v>
      </c>
      <c r="X1646" s="30">
        <v>91078</v>
      </c>
      <c r="Y1646" s="30" t="s">
        <v>3218</v>
      </c>
      <c r="Z1646" s="30">
        <v>1139.9923218832382</v>
      </c>
    </row>
    <row r="1647" spans="1:26" x14ac:dyDescent="0.2">
      <c r="A1647" s="30">
        <v>2443</v>
      </c>
      <c r="B1647" s="30" t="s">
        <v>597</v>
      </c>
      <c r="C1647" s="30" t="s">
        <v>46</v>
      </c>
      <c r="D1647" s="30">
        <v>0.06</v>
      </c>
      <c r="E1647" s="30">
        <v>2.2799999999999998</v>
      </c>
      <c r="F1647" s="30">
        <v>5.2</v>
      </c>
      <c r="G1647" s="30" t="s">
        <v>14</v>
      </c>
      <c r="H1647" s="30" t="s">
        <v>70</v>
      </c>
      <c r="I1647" s="30" t="s">
        <v>24</v>
      </c>
      <c r="J1647" s="30" t="s">
        <v>25</v>
      </c>
      <c r="K1647" s="30" t="s">
        <v>26</v>
      </c>
      <c r="L1647" s="30" t="s">
        <v>2709</v>
      </c>
      <c r="M1647" s="30">
        <v>0.41</v>
      </c>
      <c r="N1647" s="30" t="s">
        <v>8</v>
      </c>
      <c r="O1647" s="30" t="s">
        <v>9</v>
      </c>
      <c r="P1647" s="30" t="s">
        <v>99</v>
      </c>
      <c r="Q1647" s="30" t="s">
        <v>104</v>
      </c>
      <c r="R1647" s="30">
        <v>33142</v>
      </c>
      <c r="S1647" s="32">
        <v>42156</v>
      </c>
      <c r="T1647" s="32">
        <v>42158</v>
      </c>
      <c r="U1647" s="53">
        <v>-2002.6314</v>
      </c>
      <c r="V1647" s="30">
        <v>13</v>
      </c>
      <c r="W1647" s="30">
        <v>30.47</v>
      </c>
      <c r="X1647" s="30">
        <v>89301</v>
      </c>
      <c r="Y1647" s="30" t="s">
        <v>3215</v>
      </c>
      <c r="Z1647" s="30">
        <v>-1760.74334176194</v>
      </c>
    </row>
    <row r="1648" spans="1:26" x14ac:dyDescent="0.2">
      <c r="A1648" s="30">
        <v>142</v>
      </c>
      <c r="B1648" s="30" t="s">
        <v>2710</v>
      </c>
      <c r="C1648" s="30" t="s">
        <v>1</v>
      </c>
      <c r="D1648" s="30">
        <v>0.03</v>
      </c>
      <c r="E1648" s="30">
        <v>22.84</v>
      </c>
      <c r="F1648" s="30">
        <v>11.54</v>
      </c>
      <c r="G1648" s="30" t="s">
        <v>14</v>
      </c>
      <c r="H1648" s="30" t="s">
        <v>3</v>
      </c>
      <c r="I1648" s="30" t="s">
        <v>24</v>
      </c>
      <c r="J1648" s="30" t="s">
        <v>64</v>
      </c>
      <c r="K1648" s="30" t="s">
        <v>49</v>
      </c>
      <c r="L1648" s="30" t="s">
        <v>1817</v>
      </c>
      <c r="M1648" s="30">
        <v>0.39</v>
      </c>
      <c r="N1648" s="30" t="s">
        <v>8</v>
      </c>
      <c r="O1648" s="30" t="s">
        <v>87</v>
      </c>
      <c r="P1648" s="30" t="s">
        <v>224</v>
      </c>
      <c r="Q1648" s="30" t="s">
        <v>2711</v>
      </c>
      <c r="R1648" s="30">
        <v>6401</v>
      </c>
      <c r="S1648" s="32">
        <v>42157</v>
      </c>
      <c r="T1648" s="32">
        <v>42158</v>
      </c>
      <c r="U1648" s="53">
        <v>91.956000000000003</v>
      </c>
      <c r="V1648" s="30">
        <v>13</v>
      </c>
      <c r="W1648" s="30">
        <v>312.58999999999997</v>
      </c>
      <c r="X1648" s="30">
        <v>91087</v>
      </c>
      <c r="Y1648" s="30" t="s">
        <v>3218</v>
      </c>
      <c r="Z1648" s="30">
        <v>706.96647639709181</v>
      </c>
    </row>
    <row r="1649" spans="1:26" x14ac:dyDescent="0.2">
      <c r="A1649" s="30">
        <v>144</v>
      </c>
      <c r="B1649" s="30" t="s">
        <v>2712</v>
      </c>
      <c r="C1649" s="30" t="s">
        <v>1</v>
      </c>
      <c r="D1649" s="30">
        <v>0.05</v>
      </c>
      <c r="E1649" s="30">
        <v>10.98</v>
      </c>
      <c r="F1649" s="30">
        <v>3.37</v>
      </c>
      <c r="G1649" s="30" t="s">
        <v>14</v>
      </c>
      <c r="H1649" s="30" t="s">
        <v>3</v>
      </c>
      <c r="I1649" s="30" t="s">
        <v>24</v>
      </c>
      <c r="J1649" s="30" t="s">
        <v>544</v>
      </c>
      <c r="K1649" s="30" t="s">
        <v>18</v>
      </c>
      <c r="L1649" s="30" t="s">
        <v>2105</v>
      </c>
      <c r="M1649" s="30">
        <v>0.56999999999999995</v>
      </c>
      <c r="N1649" s="30" t="s">
        <v>8</v>
      </c>
      <c r="O1649" s="30" t="s">
        <v>87</v>
      </c>
      <c r="P1649" s="30" t="s">
        <v>379</v>
      </c>
      <c r="Q1649" s="30" t="s">
        <v>2713</v>
      </c>
      <c r="R1649" s="30">
        <v>2664</v>
      </c>
      <c r="S1649" s="32">
        <v>42157</v>
      </c>
      <c r="T1649" s="32">
        <v>42158</v>
      </c>
      <c r="U1649" s="53">
        <v>-2.544</v>
      </c>
      <c r="V1649" s="30">
        <v>6</v>
      </c>
      <c r="W1649" s="30">
        <v>64.400000000000006</v>
      </c>
      <c r="X1649" s="30">
        <v>91087</v>
      </c>
      <c r="Y1649" s="30" t="s">
        <v>3218</v>
      </c>
      <c r="Z1649" s="30">
        <v>483.61945112048789</v>
      </c>
    </row>
    <row r="1650" spans="1:26" x14ac:dyDescent="0.2">
      <c r="A1650" s="30">
        <v>1461</v>
      </c>
      <c r="B1650" s="30" t="s">
        <v>2714</v>
      </c>
      <c r="C1650" s="30" t="s">
        <v>13</v>
      </c>
      <c r="D1650" s="30">
        <v>0.05</v>
      </c>
      <c r="E1650" s="30">
        <v>12.95</v>
      </c>
      <c r="F1650" s="30">
        <v>4.9800000000000004</v>
      </c>
      <c r="G1650" s="30" t="s">
        <v>14</v>
      </c>
      <c r="H1650" s="30" t="s">
        <v>15</v>
      </c>
      <c r="I1650" s="30" t="s">
        <v>24</v>
      </c>
      <c r="J1650" s="30" t="s">
        <v>48</v>
      </c>
      <c r="K1650" s="30" t="s">
        <v>49</v>
      </c>
      <c r="L1650" s="30" t="s">
        <v>2715</v>
      </c>
      <c r="M1650" s="30">
        <v>0.4</v>
      </c>
      <c r="N1650" s="30" t="s">
        <v>8</v>
      </c>
      <c r="O1650" s="30" t="s">
        <v>28</v>
      </c>
      <c r="P1650" s="30" t="s">
        <v>29</v>
      </c>
      <c r="Q1650" s="30" t="s">
        <v>2005</v>
      </c>
      <c r="R1650" s="30">
        <v>47905</v>
      </c>
      <c r="S1650" s="32">
        <v>42157</v>
      </c>
      <c r="T1650" s="32">
        <v>42159</v>
      </c>
      <c r="U1650" s="53">
        <v>134.16825</v>
      </c>
      <c r="V1650" s="30">
        <v>19</v>
      </c>
      <c r="W1650" s="30">
        <v>252.36</v>
      </c>
      <c r="X1650" s="30">
        <v>86397</v>
      </c>
      <c r="Y1650" s="30" t="s">
        <v>3216</v>
      </c>
      <c r="Z1650" s="30">
        <v>220.58792778209013</v>
      </c>
    </row>
    <row r="1651" spans="1:26" x14ac:dyDescent="0.2">
      <c r="A1651" s="30">
        <v>1997</v>
      </c>
      <c r="B1651" s="30" t="s">
        <v>750</v>
      </c>
      <c r="C1651" s="30" t="s">
        <v>23</v>
      </c>
      <c r="D1651" s="30">
        <v>0</v>
      </c>
      <c r="E1651" s="30">
        <v>24.92</v>
      </c>
      <c r="F1651" s="30">
        <v>12.98</v>
      </c>
      <c r="G1651" s="30" t="s">
        <v>14</v>
      </c>
      <c r="H1651" s="30" t="s">
        <v>15</v>
      </c>
      <c r="I1651" s="30" t="s">
        <v>24</v>
      </c>
      <c r="J1651" s="30" t="s">
        <v>48</v>
      </c>
      <c r="K1651" s="30" t="s">
        <v>49</v>
      </c>
      <c r="L1651" s="30" t="s">
        <v>1707</v>
      </c>
      <c r="M1651" s="30">
        <v>0.39</v>
      </c>
      <c r="N1651" s="30" t="s">
        <v>8</v>
      </c>
      <c r="O1651" s="30" t="s">
        <v>9</v>
      </c>
      <c r="P1651" s="30" t="s">
        <v>247</v>
      </c>
      <c r="Q1651" s="30" t="s">
        <v>248</v>
      </c>
      <c r="R1651" s="30">
        <v>29915</v>
      </c>
      <c r="S1651" s="32">
        <v>42157</v>
      </c>
      <c r="T1651" s="32">
        <v>42157</v>
      </c>
      <c r="U1651" s="53">
        <v>-23.155999999999999</v>
      </c>
      <c r="V1651" s="30">
        <v>1</v>
      </c>
      <c r="W1651" s="30">
        <v>32.659999999999997</v>
      </c>
      <c r="X1651" s="30">
        <v>90335</v>
      </c>
      <c r="Y1651" s="30" t="s">
        <v>3215</v>
      </c>
      <c r="Z1651" s="30">
        <v>425.08961399828542</v>
      </c>
    </row>
    <row r="1652" spans="1:26" x14ac:dyDescent="0.2">
      <c r="A1652" s="30">
        <v>2334</v>
      </c>
      <c r="B1652" s="30" t="s">
        <v>2014</v>
      </c>
      <c r="C1652" s="30" t="s">
        <v>23</v>
      </c>
      <c r="D1652" s="30">
        <v>0.06</v>
      </c>
      <c r="E1652" s="30">
        <v>3.74</v>
      </c>
      <c r="F1652" s="30">
        <v>0.94</v>
      </c>
      <c r="G1652" s="30" t="s">
        <v>14</v>
      </c>
      <c r="H1652" s="30" t="s">
        <v>47</v>
      </c>
      <c r="I1652" s="30" t="s">
        <v>24</v>
      </c>
      <c r="J1652" s="30" t="s">
        <v>152</v>
      </c>
      <c r="K1652" s="30" t="s">
        <v>26</v>
      </c>
      <c r="L1652" s="30" t="s">
        <v>2716</v>
      </c>
      <c r="M1652" s="30">
        <v>0.83</v>
      </c>
      <c r="N1652" s="30" t="s">
        <v>8</v>
      </c>
      <c r="O1652" s="30" t="s">
        <v>28</v>
      </c>
      <c r="P1652" s="30" t="s">
        <v>333</v>
      </c>
      <c r="Q1652" s="30" t="s">
        <v>2015</v>
      </c>
      <c r="R1652" s="30">
        <v>53220</v>
      </c>
      <c r="S1652" s="32">
        <v>42157</v>
      </c>
      <c r="T1652" s="32">
        <v>42164</v>
      </c>
      <c r="U1652" s="53">
        <v>-7.6849999999999996</v>
      </c>
      <c r="V1652" s="30">
        <v>12</v>
      </c>
      <c r="W1652" s="30">
        <v>44.75</v>
      </c>
      <c r="X1652" s="30">
        <v>89610</v>
      </c>
      <c r="Y1652" s="30" t="s">
        <v>3216</v>
      </c>
      <c r="Z1652" s="30">
        <v>427.23936542258741</v>
      </c>
    </row>
    <row r="1653" spans="1:26" x14ac:dyDescent="0.2">
      <c r="A1653" s="30">
        <v>210</v>
      </c>
      <c r="B1653" s="30" t="s">
        <v>555</v>
      </c>
      <c r="C1653" s="30" t="s">
        <v>92</v>
      </c>
      <c r="D1653" s="30">
        <v>0.09</v>
      </c>
      <c r="E1653" s="30">
        <v>5.4</v>
      </c>
      <c r="F1653" s="30">
        <v>7.78</v>
      </c>
      <c r="G1653" s="30" t="s">
        <v>63</v>
      </c>
      <c r="H1653" s="30" t="s">
        <v>47</v>
      </c>
      <c r="I1653" s="30" t="s">
        <v>24</v>
      </c>
      <c r="J1653" s="30" t="s">
        <v>48</v>
      </c>
      <c r="K1653" s="30" t="s">
        <v>49</v>
      </c>
      <c r="L1653" s="30" t="s">
        <v>1460</v>
      </c>
      <c r="M1653" s="30">
        <v>0.37</v>
      </c>
      <c r="N1653" s="30" t="s">
        <v>8</v>
      </c>
      <c r="O1653" s="30" t="s">
        <v>87</v>
      </c>
      <c r="P1653" s="30" t="s">
        <v>88</v>
      </c>
      <c r="Q1653" s="30" t="s">
        <v>557</v>
      </c>
      <c r="R1653" s="30">
        <v>12180</v>
      </c>
      <c r="S1653" s="32">
        <v>42157</v>
      </c>
      <c r="T1653" s="32">
        <v>42157</v>
      </c>
      <c r="U1653" s="53">
        <v>-21.487749999999998</v>
      </c>
      <c r="V1653" s="30">
        <v>4</v>
      </c>
      <c r="W1653" s="30">
        <v>27.3</v>
      </c>
      <c r="X1653" s="30">
        <v>85966</v>
      </c>
      <c r="Y1653" s="30" t="s">
        <v>3218</v>
      </c>
      <c r="Z1653" s="30">
        <v>55.968349830326758</v>
      </c>
    </row>
    <row r="1654" spans="1:26" x14ac:dyDescent="0.2">
      <c r="A1654" s="30">
        <v>210</v>
      </c>
      <c r="B1654" s="30" t="s">
        <v>555</v>
      </c>
      <c r="C1654" s="30" t="s">
        <v>92</v>
      </c>
      <c r="D1654" s="30">
        <v>0.02</v>
      </c>
      <c r="E1654" s="30">
        <v>20.28</v>
      </c>
      <c r="F1654" s="30">
        <v>6.68</v>
      </c>
      <c r="G1654" s="30" t="s">
        <v>14</v>
      </c>
      <c r="H1654" s="30" t="s">
        <v>47</v>
      </c>
      <c r="I1654" s="30" t="s">
        <v>4</v>
      </c>
      <c r="J1654" s="30" t="s">
        <v>102</v>
      </c>
      <c r="K1654" s="30" t="s">
        <v>49</v>
      </c>
      <c r="L1654" s="30" t="s">
        <v>2717</v>
      </c>
      <c r="M1654" s="30">
        <v>0.53</v>
      </c>
      <c r="N1654" s="30" t="s">
        <v>8</v>
      </c>
      <c r="O1654" s="30" t="s">
        <v>87</v>
      </c>
      <c r="P1654" s="30" t="s">
        <v>88</v>
      </c>
      <c r="Q1654" s="30" t="s">
        <v>557</v>
      </c>
      <c r="R1654" s="30">
        <v>12180</v>
      </c>
      <c r="S1654" s="32">
        <v>42157</v>
      </c>
      <c r="T1654" s="32">
        <v>42157</v>
      </c>
      <c r="U1654" s="53">
        <v>44.677500000000002</v>
      </c>
      <c r="V1654" s="30">
        <v>3</v>
      </c>
      <c r="W1654" s="30">
        <v>64.75</v>
      </c>
      <c r="X1654" s="30">
        <v>85966</v>
      </c>
      <c r="Y1654" s="30" t="s">
        <v>3218</v>
      </c>
      <c r="Z1654" s="30">
        <v>401.40566868796475</v>
      </c>
    </row>
    <row r="1655" spans="1:26" x14ac:dyDescent="0.2">
      <c r="A1655" s="30">
        <v>210</v>
      </c>
      <c r="B1655" s="30" t="s">
        <v>555</v>
      </c>
      <c r="C1655" s="30" t="s">
        <v>92</v>
      </c>
      <c r="D1655" s="30">
        <v>0</v>
      </c>
      <c r="E1655" s="30">
        <v>11.55</v>
      </c>
      <c r="F1655" s="30">
        <v>2.36</v>
      </c>
      <c r="G1655" s="30" t="s">
        <v>14</v>
      </c>
      <c r="H1655" s="30" t="s">
        <v>47</v>
      </c>
      <c r="I1655" s="30" t="s">
        <v>24</v>
      </c>
      <c r="J1655" s="30" t="s">
        <v>25</v>
      </c>
      <c r="K1655" s="30" t="s">
        <v>26</v>
      </c>
      <c r="L1655" s="30" t="s">
        <v>356</v>
      </c>
      <c r="M1655" s="30">
        <v>0.55000000000000004</v>
      </c>
      <c r="N1655" s="30" t="s">
        <v>8</v>
      </c>
      <c r="O1655" s="30" t="s">
        <v>87</v>
      </c>
      <c r="P1655" s="30" t="s">
        <v>88</v>
      </c>
      <c r="Q1655" s="30" t="s">
        <v>557</v>
      </c>
      <c r="R1655" s="30">
        <v>12180</v>
      </c>
      <c r="S1655" s="32">
        <v>42157</v>
      </c>
      <c r="T1655" s="32">
        <v>42158</v>
      </c>
      <c r="U1655" s="53">
        <v>23.594999999999999</v>
      </c>
      <c r="V1655" s="30">
        <v>5</v>
      </c>
      <c r="W1655" s="30">
        <v>62.98</v>
      </c>
      <c r="X1655" s="30">
        <v>85966</v>
      </c>
      <c r="Y1655" s="30" t="s">
        <v>3218</v>
      </c>
      <c r="Z1655" s="30">
        <v>262.90250810744368</v>
      </c>
    </row>
    <row r="1656" spans="1:26" x14ac:dyDescent="0.2">
      <c r="A1656" s="30">
        <v>211</v>
      </c>
      <c r="B1656" s="30" t="s">
        <v>238</v>
      </c>
      <c r="C1656" s="30" t="s">
        <v>92</v>
      </c>
      <c r="D1656" s="30">
        <v>0.05</v>
      </c>
      <c r="E1656" s="30">
        <v>2.08</v>
      </c>
      <c r="F1656" s="30">
        <v>2.56</v>
      </c>
      <c r="G1656" s="30" t="s">
        <v>14</v>
      </c>
      <c r="H1656" s="30" t="s">
        <v>47</v>
      </c>
      <c r="I1656" s="30" t="s">
        <v>24</v>
      </c>
      <c r="J1656" s="30" t="s">
        <v>544</v>
      </c>
      <c r="K1656" s="30" t="s">
        <v>18</v>
      </c>
      <c r="L1656" s="30" t="s">
        <v>1143</v>
      </c>
      <c r="M1656" s="30">
        <v>0.55000000000000004</v>
      </c>
      <c r="N1656" s="30" t="s">
        <v>8</v>
      </c>
      <c r="O1656" s="30" t="s">
        <v>87</v>
      </c>
      <c r="P1656" s="30" t="s">
        <v>88</v>
      </c>
      <c r="Q1656" s="30" t="s">
        <v>239</v>
      </c>
      <c r="R1656" s="30">
        <v>13501</v>
      </c>
      <c r="S1656" s="32">
        <v>42157</v>
      </c>
      <c r="T1656" s="32">
        <v>42158</v>
      </c>
      <c r="U1656" s="53">
        <v>-36.25</v>
      </c>
      <c r="V1656" s="30">
        <v>20</v>
      </c>
      <c r="W1656" s="30">
        <v>42.29</v>
      </c>
      <c r="X1656" s="30">
        <v>85966</v>
      </c>
      <c r="Y1656" s="30" t="s">
        <v>3218</v>
      </c>
      <c r="Z1656" s="30">
        <v>144.43443946020977</v>
      </c>
    </row>
    <row r="1657" spans="1:26" x14ac:dyDescent="0.2">
      <c r="A1657" s="30">
        <v>3374</v>
      </c>
      <c r="B1657" s="30" t="s">
        <v>2718</v>
      </c>
      <c r="C1657" s="30" t="s">
        <v>92</v>
      </c>
      <c r="D1657" s="30">
        <v>0.01</v>
      </c>
      <c r="E1657" s="30">
        <v>179.29</v>
      </c>
      <c r="F1657" s="30">
        <v>29.21</v>
      </c>
      <c r="G1657" s="30" t="s">
        <v>2</v>
      </c>
      <c r="H1657" s="30" t="s">
        <v>70</v>
      </c>
      <c r="I1657" s="30" t="s">
        <v>4</v>
      </c>
      <c r="J1657" s="30" t="s">
        <v>5</v>
      </c>
      <c r="K1657" s="30" t="s">
        <v>6</v>
      </c>
      <c r="L1657" s="30" t="s">
        <v>519</v>
      </c>
      <c r="M1657" s="30">
        <v>0.76</v>
      </c>
      <c r="N1657" s="30" t="s">
        <v>8</v>
      </c>
      <c r="O1657" s="30" t="s">
        <v>87</v>
      </c>
      <c r="P1657" s="30" t="s">
        <v>394</v>
      </c>
      <c r="Q1657" s="30" t="s">
        <v>2719</v>
      </c>
      <c r="R1657" s="30">
        <v>21113</v>
      </c>
      <c r="S1657" s="32">
        <v>42157</v>
      </c>
      <c r="T1657" s="32">
        <v>42159</v>
      </c>
      <c r="U1657" s="53">
        <v>66.362219999999994</v>
      </c>
      <c r="V1657" s="30">
        <v>8</v>
      </c>
      <c r="W1657" s="30">
        <v>1487.9</v>
      </c>
      <c r="X1657" s="30">
        <v>87473</v>
      </c>
      <c r="Y1657" s="30" t="s">
        <v>3218</v>
      </c>
      <c r="Z1657" s="30">
        <v>1908.3060246321322</v>
      </c>
    </row>
    <row r="1658" spans="1:26" x14ac:dyDescent="0.2">
      <c r="A1658" s="30">
        <v>1170</v>
      </c>
      <c r="B1658" s="30" t="s">
        <v>2720</v>
      </c>
      <c r="C1658" s="30" t="s">
        <v>46</v>
      </c>
      <c r="D1658" s="30">
        <v>0.09</v>
      </c>
      <c r="E1658" s="30">
        <v>9.7799999999999994</v>
      </c>
      <c r="F1658" s="30">
        <v>1.39</v>
      </c>
      <c r="G1658" s="30" t="s">
        <v>14</v>
      </c>
      <c r="H1658" s="30" t="s">
        <v>15</v>
      </c>
      <c r="I1658" s="30" t="s">
        <v>24</v>
      </c>
      <c r="J1658" s="30" t="s">
        <v>321</v>
      </c>
      <c r="K1658" s="30" t="s">
        <v>49</v>
      </c>
      <c r="L1658" s="30" t="s">
        <v>1487</v>
      </c>
      <c r="M1658" s="30">
        <v>0.39</v>
      </c>
      <c r="N1658" s="30" t="s">
        <v>8</v>
      </c>
      <c r="O1658" s="30" t="s">
        <v>87</v>
      </c>
      <c r="P1658" s="30" t="s">
        <v>1584</v>
      </c>
      <c r="Q1658" s="30" t="s">
        <v>2701</v>
      </c>
      <c r="R1658" s="30">
        <v>19711</v>
      </c>
      <c r="S1658" s="32">
        <v>42157</v>
      </c>
      <c r="T1658" s="32">
        <v>42158</v>
      </c>
      <c r="U1658" s="53">
        <v>125.20740000000001</v>
      </c>
      <c r="V1658" s="30">
        <v>19</v>
      </c>
      <c r="W1658" s="30">
        <v>181.46</v>
      </c>
      <c r="X1658" s="30">
        <v>87520</v>
      </c>
      <c r="Y1658" s="30" t="s">
        <v>3218</v>
      </c>
      <c r="Z1658" s="30">
        <v>271.02664963863236</v>
      </c>
    </row>
    <row r="1659" spans="1:26" x14ac:dyDescent="0.2">
      <c r="A1659" s="30">
        <v>1170</v>
      </c>
      <c r="B1659" s="30" t="s">
        <v>2720</v>
      </c>
      <c r="C1659" s="30" t="s">
        <v>46</v>
      </c>
      <c r="D1659" s="30">
        <v>0</v>
      </c>
      <c r="E1659" s="30">
        <v>200.99</v>
      </c>
      <c r="F1659" s="30">
        <v>8.08</v>
      </c>
      <c r="G1659" s="30" t="s">
        <v>14</v>
      </c>
      <c r="H1659" s="30" t="s">
        <v>15</v>
      </c>
      <c r="I1659" s="30" t="s">
        <v>16</v>
      </c>
      <c r="J1659" s="30" t="s">
        <v>111</v>
      </c>
      <c r="K1659" s="30" t="s">
        <v>49</v>
      </c>
      <c r="L1659" s="30" t="s">
        <v>2721</v>
      </c>
      <c r="M1659" s="30">
        <v>0.59</v>
      </c>
      <c r="N1659" s="30" t="s">
        <v>8</v>
      </c>
      <c r="O1659" s="30" t="s">
        <v>87</v>
      </c>
      <c r="P1659" s="30" t="s">
        <v>1584</v>
      </c>
      <c r="Q1659" s="30" t="s">
        <v>2701</v>
      </c>
      <c r="R1659" s="30">
        <v>19711</v>
      </c>
      <c r="S1659" s="32">
        <v>42157</v>
      </c>
      <c r="T1659" s="32">
        <v>42159</v>
      </c>
      <c r="U1659" s="53">
        <v>281.53440000000001</v>
      </c>
      <c r="V1659" s="30">
        <v>6</v>
      </c>
      <c r="W1659" s="30">
        <v>1076.3</v>
      </c>
      <c r="X1659" s="30">
        <v>87520</v>
      </c>
      <c r="Y1659" s="30" t="s">
        <v>3218</v>
      </c>
      <c r="Z1659" s="30">
        <v>1440.8235181310001</v>
      </c>
    </row>
    <row r="1660" spans="1:26" x14ac:dyDescent="0.2">
      <c r="A1660" s="30">
        <v>2487</v>
      </c>
      <c r="B1660" s="30" t="s">
        <v>2722</v>
      </c>
      <c r="C1660" s="30" t="s">
        <v>46</v>
      </c>
      <c r="D1660" s="30">
        <v>0.02</v>
      </c>
      <c r="E1660" s="30">
        <v>136.97999999999999</v>
      </c>
      <c r="F1660" s="30">
        <v>24.49</v>
      </c>
      <c r="G1660" s="30" t="s">
        <v>63</v>
      </c>
      <c r="H1660" s="30" t="s">
        <v>3</v>
      </c>
      <c r="I1660" s="30" t="s">
        <v>4</v>
      </c>
      <c r="J1660" s="30" t="s">
        <v>102</v>
      </c>
      <c r="K1660" s="30" t="s">
        <v>40</v>
      </c>
      <c r="L1660" s="30" t="s">
        <v>405</v>
      </c>
      <c r="M1660" s="30">
        <v>0.59</v>
      </c>
      <c r="N1660" s="30" t="s">
        <v>8</v>
      </c>
      <c r="O1660" s="30" t="s">
        <v>9</v>
      </c>
      <c r="P1660" s="30" t="s">
        <v>51</v>
      </c>
      <c r="Q1660" s="30" t="s">
        <v>2723</v>
      </c>
      <c r="R1660" s="30">
        <v>30084</v>
      </c>
      <c r="S1660" s="32">
        <v>42157</v>
      </c>
      <c r="T1660" s="32">
        <v>42158</v>
      </c>
      <c r="U1660" s="53">
        <v>88.56</v>
      </c>
      <c r="V1660" s="30">
        <v>8</v>
      </c>
      <c r="W1660" s="30">
        <v>1140.95</v>
      </c>
      <c r="X1660" s="30">
        <v>91417</v>
      </c>
      <c r="Y1660" s="30" t="s">
        <v>3215</v>
      </c>
      <c r="Z1660" s="30">
        <v>1420.686331989898</v>
      </c>
    </row>
    <row r="1661" spans="1:26" x14ac:dyDescent="0.2">
      <c r="A1661" s="30">
        <v>1389</v>
      </c>
      <c r="B1661" s="30" t="s">
        <v>745</v>
      </c>
      <c r="C1661" s="30" t="s">
        <v>13</v>
      </c>
      <c r="D1661" s="30">
        <v>0.09</v>
      </c>
      <c r="E1661" s="30">
        <v>2.61</v>
      </c>
      <c r="F1661" s="30">
        <v>0.5</v>
      </c>
      <c r="G1661" s="30" t="s">
        <v>14</v>
      </c>
      <c r="H1661" s="30" t="s">
        <v>15</v>
      </c>
      <c r="I1661" s="30" t="s">
        <v>24</v>
      </c>
      <c r="J1661" s="30" t="s">
        <v>128</v>
      </c>
      <c r="K1661" s="30" t="s">
        <v>49</v>
      </c>
      <c r="L1661" s="30" t="s">
        <v>1343</v>
      </c>
      <c r="M1661" s="30">
        <v>0.39</v>
      </c>
      <c r="N1661" s="30" t="s">
        <v>8</v>
      </c>
      <c r="O1661" s="30" t="s">
        <v>35</v>
      </c>
      <c r="P1661" s="30" t="s">
        <v>66</v>
      </c>
      <c r="Q1661" s="30" t="s">
        <v>747</v>
      </c>
      <c r="R1661" s="30">
        <v>94025</v>
      </c>
      <c r="S1661" s="32">
        <v>42158</v>
      </c>
      <c r="T1661" s="32">
        <v>42160</v>
      </c>
      <c r="U1661" s="53">
        <v>29.380199999999999</v>
      </c>
      <c r="V1661" s="30">
        <v>17</v>
      </c>
      <c r="W1661" s="30">
        <v>42.58</v>
      </c>
      <c r="X1661" s="30">
        <v>88729</v>
      </c>
      <c r="Y1661" s="30" t="s">
        <v>3217</v>
      </c>
      <c r="Z1661" s="30">
        <v>-77.684427420086649</v>
      </c>
    </row>
    <row r="1662" spans="1:26" x14ac:dyDescent="0.2">
      <c r="A1662" s="30">
        <v>87</v>
      </c>
      <c r="B1662" s="30" t="s">
        <v>1762</v>
      </c>
      <c r="C1662" s="30" t="s">
        <v>23</v>
      </c>
      <c r="D1662" s="30">
        <v>0.05</v>
      </c>
      <c r="E1662" s="30">
        <v>161.55000000000001</v>
      </c>
      <c r="F1662" s="30">
        <v>19.989999999999998</v>
      </c>
      <c r="G1662" s="30" t="s">
        <v>14</v>
      </c>
      <c r="H1662" s="30" t="s">
        <v>70</v>
      </c>
      <c r="I1662" s="30" t="s">
        <v>24</v>
      </c>
      <c r="J1662" s="30" t="s">
        <v>54</v>
      </c>
      <c r="K1662" s="30" t="s">
        <v>49</v>
      </c>
      <c r="L1662" s="30" t="s">
        <v>55</v>
      </c>
      <c r="M1662" s="30">
        <v>0.66</v>
      </c>
      <c r="N1662" s="30" t="s">
        <v>8</v>
      </c>
      <c r="O1662" s="30" t="s">
        <v>35</v>
      </c>
      <c r="P1662" s="30" t="s">
        <v>66</v>
      </c>
      <c r="Q1662" s="30" t="s">
        <v>1763</v>
      </c>
      <c r="R1662" s="30">
        <v>95687</v>
      </c>
      <c r="S1662" s="32">
        <v>42158</v>
      </c>
      <c r="T1662" s="32">
        <v>42163</v>
      </c>
      <c r="U1662" s="53">
        <v>1892.424</v>
      </c>
      <c r="V1662" s="30">
        <v>19</v>
      </c>
      <c r="W1662" s="30">
        <v>3127.69</v>
      </c>
      <c r="X1662" s="30">
        <v>90596</v>
      </c>
      <c r="Y1662" s="30" t="s">
        <v>3217</v>
      </c>
      <c r="Z1662" s="30">
        <v>3228.8438369218743</v>
      </c>
    </row>
    <row r="1663" spans="1:26" x14ac:dyDescent="0.2">
      <c r="A1663" s="30">
        <v>2268</v>
      </c>
      <c r="B1663" s="30" t="s">
        <v>2724</v>
      </c>
      <c r="C1663" s="30" t="s">
        <v>23</v>
      </c>
      <c r="D1663" s="30">
        <v>0.08</v>
      </c>
      <c r="E1663" s="30">
        <v>259.70999999999998</v>
      </c>
      <c r="F1663" s="30">
        <v>66.67</v>
      </c>
      <c r="G1663" s="30" t="s">
        <v>2</v>
      </c>
      <c r="H1663" s="30" t="s">
        <v>3</v>
      </c>
      <c r="I1663" s="30" t="s">
        <v>4</v>
      </c>
      <c r="J1663" s="30" t="s">
        <v>5</v>
      </c>
      <c r="K1663" s="30" t="s">
        <v>6</v>
      </c>
      <c r="L1663" s="30" t="s">
        <v>1002</v>
      </c>
      <c r="M1663" s="30">
        <v>0.61</v>
      </c>
      <c r="N1663" s="30" t="s">
        <v>8</v>
      </c>
      <c r="O1663" s="30" t="s">
        <v>9</v>
      </c>
      <c r="P1663" s="30" t="s">
        <v>99</v>
      </c>
      <c r="Q1663" s="30" t="s">
        <v>2725</v>
      </c>
      <c r="R1663" s="30">
        <v>34639</v>
      </c>
      <c r="S1663" s="32">
        <v>42158</v>
      </c>
      <c r="T1663" s="32">
        <v>42162</v>
      </c>
      <c r="U1663" s="53">
        <v>138.22200000000001</v>
      </c>
      <c r="V1663" s="30">
        <v>17</v>
      </c>
      <c r="W1663" s="30">
        <v>4086.5</v>
      </c>
      <c r="X1663" s="30">
        <v>89571</v>
      </c>
      <c r="Y1663" s="30" t="s">
        <v>3215</v>
      </c>
      <c r="Z1663" s="30">
        <v>3156.2644426973006</v>
      </c>
    </row>
    <row r="1664" spans="1:26" x14ac:dyDescent="0.2">
      <c r="A1664" s="30">
        <v>1357</v>
      </c>
      <c r="B1664" s="30" t="s">
        <v>2726</v>
      </c>
      <c r="C1664" s="30" t="s">
        <v>92</v>
      </c>
      <c r="D1664" s="30">
        <v>0.03</v>
      </c>
      <c r="E1664" s="30">
        <v>125.99</v>
      </c>
      <c r="F1664" s="30">
        <v>7.69</v>
      </c>
      <c r="G1664" s="30" t="s">
        <v>14</v>
      </c>
      <c r="H1664" s="30" t="s">
        <v>47</v>
      </c>
      <c r="I1664" s="30" t="s">
        <v>16</v>
      </c>
      <c r="J1664" s="30" t="s">
        <v>111</v>
      </c>
      <c r="K1664" s="30" t="s">
        <v>49</v>
      </c>
      <c r="L1664" s="30" t="s">
        <v>1025</v>
      </c>
      <c r="M1664" s="30">
        <v>0.57999999999999996</v>
      </c>
      <c r="N1664" s="30" t="s">
        <v>8</v>
      </c>
      <c r="O1664" s="30" t="s">
        <v>28</v>
      </c>
      <c r="P1664" s="30" t="s">
        <v>163</v>
      </c>
      <c r="Q1664" s="30" t="s">
        <v>2727</v>
      </c>
      <c r="R1664" s="30">
        <v>78596</v>
      </c>
      <c r="S1664" s="32">
        <v>42158</v>
      </c>
      <c r="T1664" s="32">
        <v>42160</v>
      </c>
      <c r="U1664" s="53">
        <v>500.95800000000003</v>
      </c>
      <c r="V1664" s="30">
        <v>9</v>
      </c>
      <c r="W1664" s="30">
        <v>981.65</v>
      </c>
      <c r="X1664" s="30">
        <v>88184</v>
      </c>
      <c r="Y1664" s="30" t="s">
        <v>3216</v>
      </c>
      <c r="Z1664" s="30">
        <v>1262.7231725347301</v>
      </c>
    </row>
    <row r="1665" spans="1:26" x14ac:dyDescent="0.2">
      <c r="A1665" s="30">
        <v>1737</v>
      </c>
      <c r="B1665" s="30" t="s">
        <v>2728</v>
      </c>
      <c r="C1665" s="30" t="s">
        <v>46</v>
      </c>
      <c r="D1665" s="30">
        <v>0.09</v>
      </c>
      <c r="E1665" s="30">
        <v>30.93</v>
      </c>
      <c r="F1665" s="30">
        <v>3.92</v>
      </c>
      <c r="G1665" s="30" t="s">
        <v>14</v>
      </c>
      <c r="H1665" s="30" t="s">
        <v>70</v>
      </c>
      <c r="I1665" s="30" t="s">
        <v>4</v>
      </c>
      <c r="J1665" s="30" t="s">
        <v>102</v>
      </c>
      <c r="K1665" s="30" t="s">
        <v>18</v>
      </c>
      <c r="L1665" s="30" t="s">
        <v>1627</v>
      </c>
      <c r="M1665" s="30">
        <v>0.44</v>
      </c>
      <c r="N1665" s="30" t="s">
        <v>8</v>
      </c>
      <c r="O1665" s="30" t="s">
        <v>9</v>
      </c>
      <c r="P1665" s="30" t="s">
        <v>73</v>
      </c>
      <c r="Q1665" s="30" t="s">
        <v>1530</v>
      </c>
      <c r="R1665" s="30">
        <v>27529</v>
      </c>
      <c r="S1665" s="32">
        <v>42158</v>
      </c>
      <c r="T1665" s="32">
        <v>42160</v>
      </c>
      <c r="U1665" s="53">
        <v>-130.42400000000001</v>
      </c>
      <c r="V1665" s="30">
        <v>16</v>
      </c>
      <c r="W1665" s="30">
        <v>451.83</v>
      </c>
      <c r="X1665" s="30">
        <v>85866</v>
      </c>
      <c r="Y1665" s="30" t="s">
        <v>3215</v>
      </c>
      <c r="Z1665" s="30">
        <v>215.94266137289429</v>
      </c>
    </row>
    <row r="1666" spans="1:26" x14ac:dyDescent="0.2">
      <c r="A1666" s="30">
        <v>1737</v>
      </c>
      <c r="B1666" s="30" t="s">
        <v>2728</v>
      </c>
      <c r="C1666" s="30" t="s">
        <v>46</v>
      </c>
      <c r="D1666" s="30">
        <v>0.03</v>
      </c>
      <c r="E1666" s="30">
        <v>1.68</v>
      </c>
      <c r="F1666" s="30">
        <v>0.7</v>
      </c>
      <c r="G1666" s="30" t="s">
        <v>63</v>
      </c>
      <c r="H1666" s="30" t="s">
        <v>70</v>
      </c>
      <c r="I1666" s="30" t="s">
        <v>24</v>
      </c>
      <c r="J1666" s="30" t="s">
        <v>25</v>
      </c>
      <c r="K1666" s="30" t="s">
        <v>26</v>
      </c>
      <c r="L1666" s="30" t="s">
        <v>2729</v>
      </c>
      <c r="M1666" s="30">
        <v>0.6</v>
      </c>
      <c r="N1666" s="30" t="s">
        <v>8</v>
      </c>
      <c r="O1666" s="30" t="s">
        <v>9</v>
      </c>
      <c r="P1666" s="30" t="s">
        <v>73</v>
      </c>
      <c r="Q1666" s="30" t="s">
        <v>1530</v>
      </c>
      <c r="R1666" s="30">
        <v>27529</v>
      </c>
      <c r="S1666" s="32">
        <v>42158</v>
      </c>
      <c r="T1666" s="32">
        <v>42160</v>
      </c>
      <c r="U1666" s="53">
        <v>-106.42100000000001</v>
      </c>
      <c r="V1666" s="30">
        <v>11</v>
      </c>
      <c r="W1666" s="30">
        <v>20.239999999999998</v>
      </c>
      <c r="X1666" s="30">
        <v>85866</v>
      </c>
      <c r="Y1666" s="30" t="s">
        <v>3215</v>
      </c>
      <c r="Z1666" s="30">
        <v>150.30214029575558</v>
      </c>
    </row>
    <row r="1667" spans="1:26" x14ac:dyDescent="0.2">
      <c r="A1667" s="30">
        <v>1998</v>
      </c>
      <c r="B1667" s="30" t="s">
        <v>2730</v>
      </c>
      <c r="C1667" s="30" t="s">
        <v>46</v>
      </c>
      <c r="D1667" s="30">
        <v>0.06</v>
      </c>
      <c r="E1667" s="30">
        <v>4.42</v>
      </c>
      <c r="F1667" s="30">
        <v>4.99</v>
      </c>
      <c r="G1667" s="30" t="s">
        <v>14</v>
      </c>
      <c r="H1667" s="30" t="s">
        <v>70</v>
      </c>
      <c r="I1667" s="30" t="s">
        <v>24</v>
      </c>
      <c r="J1667" s="30" t="s">
        <v>321</v>
      </c>
      <c r="K1667" s="30" t="s">
        <v>49</v>
      </c>
      <c r="L1667" s="30" t="s">
        <v>2048</v>
      </c>
      <c r="M1667" s="30">
        <v>0.38</v>
      </c>
      <c r="N1667" s="30" t="s">
        <v>8</v>
      </c>
      <c r="O1667" s="30" t="s">
        <v>87</v>
      </c>
      <c r="P1667" s="30" t="s">
        <v>88</v>
      </c>
      <c r="Q1667" s="30" t="s">
        <v>2731</v>
      </c>
      <c r="R1667" s="30">
        <v>11758</v>
      </c>
      <c r="S1667" s="32">
        <v>42158</v>
      </c>
      <c r="T1667" s="32">
        <v>42160</v>
      </c>
      <c r="U1667" s="53">
        <v>-10.435</v>
      </c>
      <c r="V1667" s="30">
        <v>3</v>
      </c>
      <c r="W1667" s="30">
        <v>14.85</v>
      </c>
      <c r="X1667" s="30">
        <v>90568</v>
      </c>
      <c r="Y1667" s="30" t="s">
        <v>3218</v>
      </c>
      <c r="Z1667" s="30">
        <v>255.28223326475643</v>
      </c>
    </row>
    <row r="1668" spans="1:26" x14ac:dyDescent="0.2">
      <c r="A1668" s="30">
        <v>3151</v>
      </c>
      <c r="B1668" s="30" t="s">
        <v>929</v>
      </c>
      <c r="C1668" s="30" t="s">
        <v>46</v>
      </c>
      <c r="D1668" s="30">
        <v>0.01</v>
      </c>
      <c r="E1668" s="30">
        <v>145.97999999999999</v>
      </c>
      <c r="F1668" s="30">
        <v>46.2</v>
      </c>
      <c r="G1668" s="30" t="s">
        <v>2</v>
      </c>
      <c r="H1668" s="30" t="s">
        <v>70</v>
      </c>
      <c r="I1668" s="30" t="s">
        <v>4</v>
      </c>
      <c r="J1668" s="30" t="s">
        <v>5</v>
      </c>
      <c r="K1668" s="30" t="s">
        <v>6</v>
      </c>
      <c r="L1668" s="30" t="s">
        <v>2732</v>
      </c>
      <c r="M1668" s="30">
        <v>0.69</v>
      </c>
      <c r="N1668" s="30" t="s">
        <v>8</v>
      </c>
      <c r="O1668" s="30" t="s">
        <v>35</v>
      </c>
      <c r="P1668" s="30" t="s">
        <v>66</v>
      </c>
      <c r="Q1668" s="30" t="s">
        <v>930</v>
      </c>
      <c r="R1668" s="30">
        <v>92277</v>
      </c>
      <c r="S1668" s="32">
        <v>42158</v>
      </c>
      <c r="T1668" s="32">
        <v>42158</v>
      </c>
      <c r="U1668" s="53">
        <v>-134.512</v>
      </c>
      <c r="V1668" s="30">
        <v>9</v>
      </c>
      <c r="W1668" s="30">
        <v>1370.79</v>
      </c>
      <c r="X1668" s="30">
        <v>88543</v>
      </c>
      <c r="Y1668" s="30" t="s">
        <v>3217</v>
      </c>
      <c r="Z1668" s="30">
        <v>2197.9152729819798</v>
      </c>
    </row>
    <row r="1669" spans="1:26" x14ac:dyDescent="0.2">
      <c r="A1669" s="30">
        <v>754</v>
      </c>
      <c r="B1669" s="30" t="s">
        <v>2126</v>
      </c>
      <c r="C1669" s="30" t="s">
        <v>13</v>
      </c>
      <c r="D1669" s="30">
        <v>0.06</v>
      </c>
      <c r="E1669" s="30">
        <v>218.75</v>
      </c>
      <c r="F1669" s="30">
        <v>69.64</v>
      </c>
      <c r="G1669" s="30" t="s">
        <v>2</v>
      </c>
      <c r="H1669" s="30" t="s">
        <v>70</v>
      </c>
      <c r="I1669" s="30" t="s">
        <v>4</v>
      </c>
      <c r="J1669" s="30" t="s">
        <v>5</v>
      </c>
      <c r="K1669" s="30" t="s">
        <v>6</v>
      </c>
      <c r="L1669" s="30" t="s">
        <v>850</v>
      </c>
      <c r="M1669" s="30">
        <v>0.77</v>
      </c>
      <c r="N1669" s="30" t="s">
        <v>8</v>
      </c>
      <c r="O1669" s="30" t="s">
        <v>35</v>
      </c>
      <c r="P1669" s="30" t="s">
        <v>564</v>
      </c>
      <c r="Q1669" s="30" t="s">
        <v>2128</v>
      </c>
      <c r="R1669" s="30">
        <v>86314</v>
      </c>
      <c r="S1669" s="32">
        <v>42159</v>
      </c>
      <c r="T1669" s="32">
        <v>42160</v>
      </c>
      <c r="U1669" s="53">
        <v>-453.2</v>
      </c>
      <c r="V1669" s="30">
        <v>4</v>
      </c>
      <c r="W1669" s="30">
        <v>905.4</v>
      </c>
      <c r="X1669" s="30">
        <v>90437</v>
      </c>
      <c r="Y1669" s="30" t="s">
        <v>3217</v>
      </c>
      <c r="Z1669" s="30">
        <v>2577.3730911484549</v>
      </c>
    </row>
    <row r="1670" spans="1:26" x14ac:dyDescent="0.2">
      <c r="A1670" s="30">
        <v>1233</v>
      </c>
      <c r="B1670" s="30" t="s">
        <v>2073</v>
      </c>
      <c r="C1670" s="30" t="s">
        <v>13</v>
      </c>
      <c r="D1670" s="30">
        <v>0.09</v>
      </c>
      <c r="E1670" s="30">
        <v>99.99</v>
      </c>
      <c r="F1670" s="30">
        <v>19.989999999999998</v>
      </c>
      <c r="G1670" s="30" t="s">
        <v>14</v>
      </c>
      <c r="H1670" s="30" t="s">
        <v>15</v>
      </c>
      <c r="I1670" s="30" t="s">
        <v>16</v>
      </c>
      <c r="J1670" s="30" t="s">
        <v>17</v>
      </c>
      <c r="K1670" s="30" t="s">
        <v>49</v>
      </c>
      <c r="L1670" s="30" t="s">
        <v>1556</v>
      </c>
      <c r="M1670" s="30">
        <v>0.52</v>
      </c>
      <c r="N1670" s="30" t="s">
        <v>8</v>
      </c>
      <c r="O1670" s="30" t="s">
        <v>28</v>
      </c>
      <c r="P1670" s="30" t="s">
        <v>163</v>
      </c>
      <c r="Q1670" s="30" t="s">
        <v>2074</v>
      </c>
      <c r="R1670" s="30">
        <v>75028</v>
      </c>
      <c r="S1670" s="32">
        <v>42159</v>
      </c>
      <c r="T1670" s="32">
        <v>42161</v>
      </c>
      <c r="U1670" s="53">
        <v>-161.47499999999999</v>
      </c>
      <c r="V1670" s="30">
        <v>1</v>
      </c>
      <c r="W1670" s="30">
        <v>97.65</v>
      </c>
      <c r="X1670" s="30">
        <v>89376</v>
      </c>
      <c r="Y1670" s="30" t="s">
        <v>3216</v>
      </c>
      <c r="Z1670" s="30">
        <v>678.72831631581812</v>
      </c>
    </row>
    <row r="1671" spans="1:26" x14ac:dyDescent="0.2">
      <c r="A1671" s="30">
        <v>1233</v>
      </c>
      <c r="B1671" s="30" t="s">
        <v>2073</v>
      </c>
      <c r="C1671" s="30" t="s">
        <v>13</v>
      </c>
      <c r="D1671" s="30">
        <v>0.04</v>
      </c>
      <c r="E1671" s="30">
        <v>205.99</v>
      </c>
      <c r="F1671" s="30">
        <v>5.26</v>
      </c>
      <c r="G1671" s="30" t="s">
        <v>14</v>
      </c>
      <c r="H1671" s="30" t="s">
        <v>15</v>
      </c>
      <c r="I1671" s="30" t="s">
        <v>16</v>
      </c>
      <c r="J1671" s="30" t="s">
        <v>111</v>
      </c>
      <c r="K1671" s="30" t="s">
        <v>49</v>
      </c>
      <c r="L1671" s="30" t="s">
        <v>1528</v>
      </c>
      <c r="M1671" s="30">
        <v>0.56000000000000005</v>
      </c>
      <c r="N1671" s="30" t="s">
        <v>8</v>
      </c>
      <c r="O1671" s="30" t="s">
        <v>28</v>
      </c>
      <c r="P1671" s="30" t="s">
        <v>163</v>
      </c>
      <c r="Q1671" s="30" t="s">
        <v>2074</v>
      </c>
      <c r="R1671" s="30">
        <v>75028</v>
      </c>
      <c r="S1671" s="32">
        <v>42159</v>
      </c>
      <c r="T1671" s="32">
        <v>42160</v>
      </c>
      <c r="U1671" s="53">
        <v>-0.81399999999999995</v>
      </c>
      <c r="V1671" s="30">
        <v>6</v>
      </c>
      <c r="W1671" s="30">
        <v>1018.61</v>
      </c>
      <c r="X1671" s="30">
        <v>89376</v>
      </c>
      <c r="Y1671" s="30" t="s">
        <v>3216</v>
      </c>
      <c r="Z1671" s="30">
        <v>834.52767330199276</v>
      </c>
    </row>
    <row r="1672" spans="1:26" x14ac:dyDescent="0.2">
      <c r="A1672" s="30">
        <v>3238</v>
      </c>
      <c r="B1672" s="30" t="s">
        <v>2733</v>
      </c>
      <c r="C1672" s="30" t="s">
        <v>23</v>
      </c>
      <c r="D1672" s="30">
        <v>0.06</v>
      </c>
      <c r="E1672" s="30">
        <v>115.99</v>
      </c>
      <c r="F1672" s="30">
        <v>5.92</v>
      </c>
      <c r="G1672" s="30" t="s">
        <v>14</v>
      </c>
      <c r="H1672" s="30" t="s">
        <v>70</v>
      </c>
      <c r="I1672" s="30" t="s">
        <v>16</v>
      </c>
      <c r="J1672" s="30" t="s">
        <v>111</v>
      </c>
      <c r="K1672" s="30" t="s">
        <v>49</v>
      </c>
      <c r="L1672" s="30" t="s">
        <v>688</v>
      </c>
      <c r="M1672" s="30">
        <v>0.57999999999999996</v>
      </c>
      <c r="N1672" s="30" t="s">
        <v>8</v>
      </c>
      <c r="O1672" s="30" t="s">
        <v>35</v>
      </c>
      <c r="P1672" s="30" t="s">
        <v>115</v>
      </c>
      <c r="Q1672" s="30" t="s">
        <v>2734</v>
      </c>
      <c r="R1672" s="30">
        <v>97330</v>
      </c>
      <c r="S1672" s="32">
        <v>42159</v>
      </c>
      <c r="T1672" s="32">
        <v>42161</v>
      </c>
      <c r="U1672" s="53">
        <v>-13.068</v>
      </c>
      <c r="V1672" s="30">
        <v>5</v>
      </c>
      <c r="W1672" s="30">
        <v>495.82</v>
      </c>
      <c r="X1672" s="30">
        <v>89564</v>
      </c>
      <c r="Y1672" s="30" t="s">
        <v>3217</v>
      </c>
      <c r="Z1672" s="30">
        <v>672.83485134634407</v>
      </c>
    </row>
    <row r="1673" spans="1:26" x14ac:dyDescent="0.2">
      <c r="A1673" s="30">
        <v>2391</v>
      </c>
      <c r="B1673" s="30" t="s">
        <v>2654</v>
      </c>
      <c r="C1673" s="30" t="s">
        <v>46</v>
      </c>
      <c r="D1673" s="30">
        <v>0</v>
      </c>
      <c r="E1673" s="30">
        <v>999.99</v>
      </c>
      <c r="F1673" s="30">
        <v>13.99</v>
      </c>
      <c r="G1673" s="30" t="s">
        <v>14</v>
      </c>
      <c r="H1673" s="30" t="s">
        <v>70</v>
      </c>
      <c r="I1673" s="30" t="s">
        <v>16</v>
      </c>
      <c r="J1673" s="30" t="s">
        <v>32</v>
      </c>
      <c r="K1673" s="30" t="s">
        <v>120</v>
      </c>
      <c r="L1673" s="30" t="s">
        <v>992</v>
      </c>
      <c r="M1673" s="30">
        <v>0.36</v>
      </c>
      <c r="N1673" s="30" t="s">
        <v>8</v>
      </c>
      <c r="O1673" s="30" t="s">
        <v>87</v>
      </c>
      <c r="P1673" s="30" t="s">
        <v>88</v>
      </c>
      <c r="Q1673" s="30" t="s">
        <v>2656</v>
      </c>
      <c r="R1673" s="30">
        <v>11572</v>
      </c>
      <c r="S1673" s="32">
        <v>42159</v>
      </c>
      <c r="T1673" s="32">
        <v>42161</v>
      </c>
      <c r="U1673" s="53">
        <v>-1455.9972</v>
      </c>
      <c r="V1673" s="30">
        <v>1</v>
      </c>
      <c r="W1673" s="30">
        <v>1009.99</v>
      </c>
      <c r="X1673" s="30">
        <v>91123</v>
      </c>
      <c r="Y1673" s="30" t="s">
        <v>3218</v>
      </c>
      <c r="Z1673" s="30">
        <v>2166.0657510802766</v>
      </c>
    </row>
    <row r="1674" spans="1:26" x14ac:dyDescent="0.2">
      <c r="A1674" s="30">
        <v>2391</v>
      </c>
      <c r="B1674" s="30" t="s">
        <v>2654</v>
      </c>
      <c r="C1674" s="30" t="s">
        <v>46</v>
      </c>
      <c r="D1674" s="30">
        <v>0.05</v>
      </c>
      <c r="E1674" s="30">
        <v>6.48</v>
      </c>
      <c r="F1674" s="30">
        <v>5.14</v>
      </c>
      <c r="G1674" s="30" t="s">
        <v>63</v>
      </c>
      <c r="H1674" s="30" t="s">
        <v>70</v>
      </c>
      <c r="I1674" s="30" t="s">
        <v>24</v>
      </c>
      <c r="J1674" s="30" t="s">
        <v>64</v>
      </c>
      <c r="K1674" s="30" t="s">
        <v>49</v>
      </c>
      <c r="L1674" s="30" t="s">
        <v>1721</v>
      </c>
      <c r="M1674" s="30">
        <v>0.37</v>
      </c>
      <c r="N1674" s="30" t="s">
        <v>8</v>
      </c>
      <c r="O1674" s="30" t="s">
        <v>87</v>
      </c>
      <c r="P1674" s="30" t="s">
        <v>88</v>
      </c>
      <c r="Q1674" s="30" t="s">
        <v>2656</v>
      </c>
      <c r="R1674" s="30">
        <v>11572</v>
      </c>
      <c r="S1674" s="32">
        <v>42159</v>
      </c>
      <c r="T1674" s="32">
        <v>42160</v>
      </c>
      <c r="U1674" s="53">
        <v>-22.56</v>
      </c>
      <c r="V1674" s="30">
        <v>13</v>
      </c>
      <c r="W1674" s="30">
        <v>92.16</v>
      </c>
      <c r="X1674" s="30">
        <v>91123</v>
      </c>
      <c r="Y1674" s="30" t="s">
        <v>3218</v>
      </c>
      <c r="Z1674" s="30">
        <v>169.54682951538405</v>
      </c>
    </row>
    <row r="1675" spans="1:26" x14ac:dyDescent="0.2">
      <c r="A1675" s="30">
        <v>2548</v>
      </c>
      <c r="B1675" s="30" t="s">
        <v>1960</v>
      </c>
      <c r="C1675" s="30" t="s">
        <v>46</v>
      </c>
      <c r="D1675" s="30">
        <v>0.09</v>
      </c>
      <c r="E1675" s="30">
        <v>5.98</v>
      </c>
      <c r="F1675" s="30">
        <v>1.67</v>
      </c>
      <c r="G1675" s="30" t="s">
        <v>14</v>
      </c>
      <c r="H1675" s="30" t="s">
        <v>3</v>
      </c>
      <c r="I1675" s="30" t="s">
        <v>24</v>
      </c>
      <c r="J1675" s="30" t="s">
        <v>25</v>
      </c>
      <c r="K1675" s="30" t="s">
        <v>26</v>
      </c>
      <c r="L1675" s="30" t="s">
        <v>2735</v>
      </c>
      <c r="M1675" s="30">
        <v>0.51</v>
      </c>
      <c r="N1675" s="30" t="s">
        <v>8</v>
      </c>
      <c r="O1675" s="30" t="s">
        <v>35</v>
      </c>
      <c r="P1675" s="30" t="s">
        <v>66</v>
      </c>
      <c r="Q1675" s="30" t="s">
        <v>76</v>
      </c>
      <c r="R1675" s="30">
        <v>90068</v>
      </c>
      <c r="S1675" s="32">
        <v>42159</v>
      </c>
      <c r="T1675" s="32">
        <v>42162</v>
      </c>
      <c r="U1675" s="53">
        <v>23.87</v>
      </c>
      <c r="V1675" s="30">
        <v>81</v>
      </c>
      <c r="W1675" s="30">
        <v>448.26</v>
      </c>
      <c r="X1675" s="30">
        <v>29889</v>
      </c>
      <c r="Y1675" s="30" t="s">
        <v>3217</v>
      </c>
      <c r="Z1675" s="30">
        <v>282.72870293499619</v>
      </c>
    </row>
    <row r="1676" spans="1:26" x14ac:dyDescent="0.2">
      <c r="A1676" s="30">
        <v>2549</v>
      </c>
      <c r="B1676" s="30" t="s">
        <v>2227</v>
      </c>
      <c r="C1676" s="30" t="s">
        <v>46</v>
      </c>
      <c r="D1676" s="30">
        <v>0.09</v>
      </c>
      <c r="E1676" s="30">
        <v>5.98</v>
      </c>
      <c r="F1676" s="30">
        <v>1.67</v>
      </c>
      <c r="G1676" s="30" t="s">
        <v>14</v>
      </c>
      <c r="H1676" s="30" t="s">
        <v>3</v>
      </c>
      <c r="I1676" s="30" t="s">
        <v>24</v>
      </c>
      <c r="J1676" s="30" t="s">
        <v>25</v>
      </c>
      <c r="K1676" s="30" t="s">
        <v>26</v>
      </c>
      <c r="L1676" s="30" t="s">
        <v>2735</v>
      </c>
      <c r="M1676" s="30">
        <v>0.51</v>
      </c>
      <c r="N1676" s="30" t="s">
        <v>8</v>
      </c>
      <c r="O1676" s="30" t="s">
        <v>87</v>
      </c>
      <c r="P1676" s="30" t="s">
        <v>293</v>
      </c>
      <c r="Q1676" s="30" t="s">
        <v>2228</v>
      </c>
      <c r="R1676" s="30">
        <v>43213</v>
      </c>
      <c r="S1676" s="32">
        <v>42159</v>
      </c>
      <c r="T1676" s="32">
        <v>42162</v>
      </c>
      <c r="U1676" s="53">
        <v>35.805</v>
      </c>
      <c r="V1676" s="30">
        <v>20</v>
      </c>
      <c r="W1676" s="30">
        <v>110.68</v>
      </c>
      <c r="X1676" s="30">
        <v>88658</v>
      </c>
      <c r="Y1676" s="30" t="s">
        <v>3218</v>
      </c>
      <c r="Z1676" s="30">
        <v>294.95044993162975</v>
      </c>
    </row>
    <row r="1677" spans="1:26" x14ac:dyDescent="0.2">
      <c r="A1677" s="30">
        <v>2882</v>
      </c>
      <c r="B1677" s="30" t="s">
        <v>647</v>
      </c>
      <c r="C1677" s="30" t="s">
        <v>13</v>
      </c>
      <c r="D1677" s="30">
        <v>0.09</v>
      </c>
      <c r="E1677" s="30">
        <v>363.25</v>
      </c>
      <c r="F1677" s="30">
        <v>19.989999999999998</v>
      </c>
      <c r="G1677" s="30" t="s">
        <v>14</v>
      </c>
      <c r="H1677" s="30" t="s">
        <v>15</v>
      </c>
      <c r="I1677" s="30" t="s">
        <v>24</v>
      </c>
      <c r="J1677" s="30" t="s">
        <v>71</v>
      </c>
      <c r="K1677" s="30" t="s">
        <v>49</v>
      </c>
      <c r="L1677" s="30" t="s">
        <v>175</v>
      </c>
      <c r="M1677" s="30">
        <v>0.56999999999999995</v>
      </c>
      <c r="N1677" s="30" t="s">
        <v>8</v>
      </c>
      <c r="O1677" s="30" t="s">
        <v>9</v>
      </c>
      <c r="P1677" s="30" t="s">
        <v>73</v>
      </c>
      <c r="Q1677" s="30" t="s">
        <v>649</v>
      </c>
      <c r="R1677" s="30">
        <v>28206</v>
      </c>
      <c r="S1677" s="32">
        <v>42160</v>
      </c>
      <c r="T1677" s="32">
        <v>42161</v>
      </c>
      <c r="U1677" s="53">
        <v>732.26980000000003</v>
      </c>
      <c r="V1677" s="30">
        <v>21</v>
      </c>
      <c r="W1677" s="30">
        <v>7497.05</v>
      </c>
      <c r="X1677" s="30">
        <v>21958</v>
      </c>
      <c r="Y1677" s="30" t="s">
        <v>3215</v>
      </c>
      <c r="Z1677" s="30">
        <v>2460.3449821420286</v>
      </c>
    </row>
    <row r="1678" spans="1:26" x14ac:dyDescent="0.2">
      <c r="A1678" s="30">
        <v>2884</v>
      </c>
      <c r="B1678" s="30" t="s">
        <v>1716</v>
      </c>
      <c r="C1678" s="30" t="s">
        <v>13</v>
      </c>
      <c r="D1678" s="30">
        <v>0.09</v>
      </c>
      <c r="E1678" s="30">
        <v>363.25</v>
      </c>
      <c r="F1678" s="30">
        <v>19.989999999999998</v>
      </c>
      <c r="G1678" s="30" t="s">
        <v>14</v>
      </c>
      <c r="H1678" s="30" t="s">
        <v>15</v>
      </c>
      <c r="I1678" s="30" t="s">
        <v>24</v>
      </c>
      <c r="J1678" s="30" t="s">
        <v>71</v>
      </c>
      <c r="K1678" s="30" t="s">
        <v>49</v>
      </c>
      <c r="L1678" s="30" t="s">
        <v>175</v>
      </c>
      <c r="M1678" s="30">
        <v>0.56999999999999995</v>
      </c>
      <c r="N1678" s="30" t="s">
        <v>8</v>
      </c>
      <c r="O1678" s="30" t="s">
        <v>87</v>
      </c>
      <c r="P1678" s="30" t="s">
        <v>293</v>
      </c>
      <c r="Q1678" s="30" t="s">
        <v>1717</v>
      </c>
      <c r="R1678" s="30">
        <v>44039</v>
      </c>
      <c r="S1678" s="32">
        <v>42160</v>
      </c>
      <c r="T1678" s="32">
        <v>42161</v>
      </c>
      <c r="U1678" s="53">
        <v>1231.6569</v>
      </c>
      <c r="V1678" s="30">
        <v>5</v>
      </c>
      <c r="W1678" s="30">
        <v>1785.01</v>
      </c>
      <c r="X1678" s="30">
        <v>87633</v>
      </c>
      <c r="Y1678" s="30" t="s">
        <v>3218</v>
      </c>
      <c r="Z1678" s="30">
        <v>2971.7302179679623</v>
      </c>
    </row>
    <row r="1679" spans="1:26" x14ac:dyDescent="0.2">
      <c r="A1679" s="30">
        <v>269</v>
      </c>
      <c r="B1679" s="30" t="s">
        <v>2736</v>
      </c>
      <c r="C1679" s="30" t="s">
        <v>23</v>
      </c>
      <c r="D1679" s="30">
        <v>0.09</v>
      </c>
      <c r="E1679" s="30">
        <v>35.94</v>
      </c>
      <c r="F1679" s="30">
        <v>6.66</v>
      </c>
      <c r="G1679" s="30" t="s">
        <v>14</v>
      </c>
      <c r="H1679" s="30" t="s">
        <v>47</v>
      </c>
      <c r="I1679" s="30" t="s">
        <v>24</v>
      </c>
      <c r="J1679" s="30" t="s">
        <v>321</v>
      </c>
      <c r="K1679" s="30" t="s">
        <v>49</v>
      </c>
      <c r="L1679" s="30" t="s">
        <v>2098</v>
      </c>
      <c r="M1679" s="30">
        <v>0.4</v>
      </c>
      <c r="N1679" s="30" t="s">
        <v>8</v>
      </c>
      <c r="O1679" s="30" t="s">
        <v>35</v>
      </c>
      <c r="P1679" s="30" t="s">
        <v>564</v>
      </c>
      <c r="Q1679" s="30" t="s">
        <v>2737</v>
      </c>
      <c r="R1679" s="30">
        <v>85234</v>
      </c>
      <c r="S1679" s="32">
        <v>42160</v>
      </c>
      <c r="T1679" s="32">
        <v>42165</v>
      </c>
      <c r="U1679" s="53">
        <v>144.2928</v>
      </c>
      <c r="V1679" s="30">
        <v>6</v>
      </c>
      <c r="W1679" s="30">
        <v>209.12</v>
      </c>
      <c r="X1679" s="30">
        <v>88942</v>
      </c>
      <c r="Y1679" s="30" t="s">
        <v>3217</v>
      </c>
      <c r="Z1679" s="30">
        <v>464.61962116739448</v>
      </c>
    </row>
    <row r="1680" spans="1:26" x14ac:dyDescent="0.2">
      <c r="A1680" s="30">
        <v>269</v>
      </c>
      <c r="B1680" s="30" t="s">
        <v>2736</v>
      </c>
      <c r="C1680" s="30" t="s">
        <v>23</v>
      </c>
      <c r="D1680" s="30">
        <v>0</v>
      </c>
      <c r="E1680" s="30">
        <v>170.98</v>
      </c>
      <c r="F1680" s="30">
        <v>13.99</v>
      </c>
      <c r="G1680" s="30" t="s">
        <v>14</v>
      </c>
      <c r="H1680" s="30" t="s">
        <v>47</v>
      </c>
      <c r="I1680" s="30" t="s">
        <v>4</v>
      </c>
      <c r="J1680" s="30" t="s">
        <v>102</v>
      </c>
      <c r="K1680" s="30" t="s">
        <v>120</v>
      </c>
      <c r="L1680" s="30" t="s">
        <v>2738</v>
      </c>
      <c r="M1680" s="30">
        <v>0.75</v>
      </c>
      <c r="N1680" s="30" t="s">
        <v>8</v>
      </c>
      <c r="O1680" s="30" t="s">
        <v>35</v>
      </c>
      <c r="P1680" s="30" t="s">
        <v>564</v>
      </c>
      <c r="Q1680" s="30" t="s">
        <v>2737</v>
      </c>
      <c r="R1680" s="30">
        <v>85234</v>
      </c>
      <c r="S1680" s="32">
        <v>42160</v>
      </c>
      <c r="T1680" s="32">
        <v>42167</v>
      </c>
      <c r="U1680" s="53">
        <v>888.14729999999997</v>
      </c>
      <c r="V1680" s="30">
        <v>7</v>
      </c>
      <c r="W1680" s="30">
        <v>1287.17</v>
      </c>
      <c r="X1680" s="30">
        <v>88942</v>
      </c>
      <c r="Y1680" s="30" t="s">
        <v>3217</v>
      </c>
      <c r="Z1680" s="30">
        <v>2202.4360493551621</v>
      </c>
    </row>
    <row r="1681" spans="1:26" x14ac:dyDescent="0.2">
      <c r="A1681" s="30">
        <v>269</v>
      </c>
      <c r="B1681" s="30" t="s">
        <v>2736</v>
      </c>
      <c r="C1681" s="30" t="s">
        <v>23</v>
      </c>
      <c r="D1681" s="30">
        <v>0.09</v>
      </c>
      <c r="E1681" s="30">
        <v>4.9800000000000004</v>
      </c>
      <c r="F1681" s="30">
        <v>7.44</v>
      </c>
      <c r="G1681" s="30" t="s">
        <v>14</v>
      </c>
      <c r="H1681" s="30" t="s">
        <v>47</v>
      </c>
      <c r="I1681" s="30" t="s">
        <v>24</v>
      </c>
      <c r="J1681" s="30" t="s">
        <v>64</v>
      </c>
      <c r="K1681" s="30" t="s">
        <v>49</v>
      </c>
      <c r="L1681" s="30" t="s">
        <v>2150</v>
      </c>
      <c r="M1681" s="30">
        <v>0.36</v>
      </c>
      <c r="N1681" s="30" t="s">
        <v>8</v>
      </c>
      <c r="O1681" s="30" t="s">
        <v>35</v>
      </c>
      <c r="P1681" s="30" t="s">
        <v>564</v>
      </c>
      <c r="Q1681" s="30" t="s">
        <v>2737</v>
      </c>
      <c r="R1681" s="30">
        <v>85234</v>
      </c>
      <c r="S1681" s="32">
        <v>42160</v>
      </c>
      <c r="T1681" s="32">
        <v>42162</v>
      </c>
      <c r="U1681" s="53">
        <v>-46.005000000000003</v>
      </c>
      <c r="V1681" s="30">
        <v>9</v>
      </c>
      <c r="W1681" s="30">
        <v>46.17</v>
      </c>
      <c r="X1681" s="30">
        <v>88942</v>
      </c>
      <c r="Y1681" s="30" t="s">
        <v>3217</v>
      </c>
      <c r="Z1681" s="30">
        <v>161.05799710739529</v>
      </c>
    </row>
    <row r="1682" spans="1:26" x14ac:dyDescent="0.2">
      <c r="A1682" s="30">
        <v>272</v>
      </c>
      <c r="B1682" s="30" t="s">
        <v>2029</v>
      </c>
      <c r="C1682" s="30" t="s">
        <v>23</v>
      </c>
      <c r="D1682" s="30">
        <v>0.09</v>
      </c>
      <c r="E1682" s="30">
        <v>35.94</v>
      </c>
      <c r="F1682" s="30">
        <v>6.66</v>
      </c>
      <c r="G1682" s="30" t="s">
        <v>14</v>
      </c>
      <c r="H1682" s="30" t="s">
        <v>47</v>
      </c>
      <c r="I1682" s="30" t="s">
        <v>24</v>
      </c>
      <c r="J1682" s="30" t="s">
        <v>321</v>
      </c>
      <c r="K1682" s="30" t="s">
        <v>49</v>
      </c>
      <c r="L1682" s="30" t="s">
        <v>2098</v>
      </c>
      <c r="M1682" s="30">
        <v>0.4</v>
      </c>
      <c r="N1682" s="30" t="s">
        <v>8</v>
      </c>
      <c r="O1682" s="30" t="s">
        <v>9</v>
      </c>
      <c r="P1682" s="30" t="s">
        <v>73</v>
      </c>
      <c r="Q1682" s="30" t="s">
        <v>649</v>
      </c>
      <c r="R1682" s="30">
        <v>28204</v>
      </c>
      <c r="S1682" s="32">
        <v>42160</v>
      </c>
      <c r="T1682" s="32">
        <v>42165</v>
      </c>
      <c r="U1682" s="53">
        <v>72.1858</v>
      </c>
      <c r="V1682" s="30">
        <v>24</v>
      </c>
      <c r="W1682" s="30">
        <v>836.47</v>
      </c>
      <c r="X1682" s="30">
        <v>36069</v>
      </c>
      <c r="Y1682" s="30" t="s">
        <v>3215</v>
      </c>
      <c r="Z1682" s="30">
        <v>390.78019840356944</v>
      </c>
    </row>
    <row r="1683" spans="1:26" x14ac:dyDescent="0.2">
      <c r="A1683" s="30">
        <v>272</v>
      </c>
      <c r="B1683" s="30" t="s">
        <v>2029</v>
      </c>
      <c r="C1683" s="30" t="s">
        <v>23</v>
      </c>
      <c r="D1683" s="30">
        <v>0.09</v>
      </c>
      <c r="E1683" s="30">
        <v>4.9800000000000004</v>
      </c>
      <c r="F1683" s="30">
        <v>7.44</v>
      </c>
      <c r="G1683" s="30" t="s">
        <v>14</v>
      </c>
      <c r="H1683" s="30" t="s">
        <v>47</v>
      </c>
      <c r="I1683" s="30" t="s">
        <v>24</v>
      </c>
      <c r="J1683" s="30" t="s">
        <v>64</v>
      </c>
      <c r="K1683" s="30" t="s">
        <v>49</v>
      </c>
      <c r="L1683" s="30" t="s">
        <v>2150</v>
      </c>
      <c r="M1683" s="30">
        <v>0.36</v>
      </c>
      <c r="N1683" s="30" t="s">
        <v>8</v>
      </c>
      <c r="O1683" s="30" t="s">
        <v>9</v>
      </c>
      <c r="P1683" s="30" t="s">
        <v>73</v>
      </c>
      <c r="Q1683" s="30" t="s">
        <v>649</v>
      </c>
      <c r="R1683" s="30">
        <v>28204</v>
      </c>
      <c r="S1683" s="32">
        <v>42160</v>
      </c>
      <c r="T1683" s="32">
        <v>42162</v>
      </c>
      <c r="U1683" s="53">
        <v>-122.3733</v>
      </c>
      <c r="V1683" s="30">
        <v>37</v>
      </c>
      <c r="W1683" s="30">
        <v>189.83</v>
      </c>
      <c r="X1683" s="30">
        <v>36069</v>
      </c>
      <c r="Y1683" s="30" t="s">
        <v>3215</v>
      </c>
      <c r="Z1683" s="30">
        <v>82.854893532782228</v>
      </c>
    </row>
    <row r="1684" spans="1:26" x14ac:dyDescent="0.2">
      <c r="A1684" s="30">
        <v>518</v>
      </c>
      <c r="B1684" s="30" t="s">
        <v>2739</v>
      </c>
      <c r="C1684" s="30" t="s">
        <v>23</v>
      </c>
      <c r="D1684" s="30">
        <v>7.0000000000000007E-2</v>
      </c>
      <c r="E1684" s="30">
        <v>12.64</v>
      </c>
      <c r="F1684" s="30">
        <v>4.9800000000000004</v>
      </c>
      <c r="G1684" s="30" t="s">
        <v>14</v>
      </c>
      <c r="H1684" s="30" t="s">
        <v>47</v>
      </c>
      <c r="I1684" s="30" t="s">
        <v>4</v>
      </c>
      <c r="J1684" s="30" t="s">
        <v>102</v>
      </c>
      <c r="K1684" s="30" t="s">
        <v>18</v>
      </c>
      <c r="L1684" s="30" t="s">
        <v>1749</v>
      </c>
      <c r="M1684" s="30">
        <v>0.48</v>
      </c>
      <c r="N1684" s="30" t="s">
        <v>8</v>
      </c>
      <c r="O1684" s="30" t="s">
        <v>28</v>
      </c>
      <c r="P1684" s="30" t="s">
        <v>56</v>
      </c>
      <c r="Q1684" s="30" t="s">
        <v>1482</v>
      </c>
      <c r="R1684" s="30">
        <v>63105</v>
      </c>
      <c r="S1684" s="32">
        <v>42160</v>
      </c>
      <c r="T1684" s="32">
        <v>42167</v>
      </c>
      <c r="U1684" s="53">
        <v>113.41500000000001</v>
      </c>
      <c r="V1684" s="30">
        <v>16</v>
      </c>
      <c r="W1684" s="30">
        <v>199.76</v>
      </c>
      <c r="X1684" s="30">
        <v>90867</v>
      </c>
      <c r="Y1684" s="30" t="s">
        <v>3216</v>
      </c>
      <c r="Z1684" s="30">
        <v>393.27435581598877</v>
      </c>
    </row>
    <row r="1685" spans="1:26" x14ac:dyDescent="0.2">
      <c r="A1685" s="30">
        <v>2506</v>
      </c>
      <c r="B1685" s="30" t="s">
        <v>2740</v>
      </c>
      <c r="C1685" s="30" t="s">
        <v>92</v>
      </c>
      <c r="D1685" s="30">
        <v>0.02</v>
      </c>
      <c r="E1685" s="30">
        <v>6.48</v>
      </c>
      <c r="F1685" s="30">
        <v>8.74</v>
      </c>
      <c r="G1685" s="30" t="s">
        <v>14</v>
      </c>
      <c r="H1685" s="30" t="s">
        <v>47</v>
      </c>
      <c r="I1685" s="30" t="s">
        <v>24</v>
      </c>
      <c r="J1685" s="30" t="s">
        <v>64</v>
      </c>
      <c r="K1685" s="30" t="s">
        <v>49</v>
      </c>
      <c r="L1685" s="30" t="s">
        <v>2741</v>
      </c>
      <c r="M1685" s="30">
        <v>0.36</v>
      </c>
      <c r="N1685" s="30" t="s">
        <v>8</v>
      </c>
      <c r="O1685" s="30" t="s">
        <v>87</v>
      </c>
      <c r="P1685" s="30" t="s">
        <v>224</v>
      </c>
      <c r="Q1685" s="30" t="s">
        <v>2742</v>
      </c>
      <c r="R1685" s="30">
        <v>6408</v>
      </c>
      <c r="S1685" s="32">
        <v>42160</v>
      </c>
      <c r="T1685" s="32">
        <v>42162</v>
      </c>
      <c r="U1685" s="53">
        <v>-6.835</v>
      </c>
      <c r="V1685" s="30">
        <v>1</v>
      </c>
      <c r="W1685" s="30">
        <v>10.72</v>
      </c>
      <c r="X1685" s="30">
        <v>87033</v>
      </c>
      <c r="Y1685" s="30" t="s">
        <v>3218</v>
      </c>
      <c r="Z1685" s="30">
        <v>221.05351435264322</v>
      </c>
    </row>
    <row r="1686" spans="1:26" x14ac:dyDescent="0.2">
      <c r="A1686" s="30">
        <v>2507</v>
      </c>
      <c r="B1686" s="30" t="s">
        <v>2743</v>
      </c>
      <c r="C1686" s="30" t="s">
        <v>92</v>
      </c>
      <c r="D1686" s="30">
        <v>0.06</v>
      </c>
      <c r="E1686" s="30">
        <v>699.99</v>
      </c>
      <c r="F1686" s="30">
        <v>24.49</v>
      </c>
      <c r="G1686" s="30" t="s">
        <v>63</v>
      </c>
      <c r="H1686" s="30" t="s">
        <v>47</v>
      </c>
      <c r="I1686" s="30" t="s">
        <v>16</v>
      </c>
      <c r="J1686" s="30" t="s">
        <v>39</v>
      </c>
      <c r="K1686" s="30" t="s">
        <v>40</v>
      </c>
      <c r="L1686" s="30" t="s">
        <v>289</v>
      </c>
      <c r="M1686" s="30">
        <v>0.41</v>
      </c>
      <c r="N1686" s="30" t="s">
        <v>8</v>
      </c>
      <c r="O1686" s="30" t="s">
        <v>87</v>
      </c>
      <c r="P1686" s="30" t="s">
        <v>307</v>
      </c>
      <c r="Q1686" s="30" t="s">
        <v>863</v>
      </c>
      <c r="R1686" s="30">
        <v>4401</v>
      </c>
      <c r="S1686" s="32">
        <v>42160</v>
      </c>
      <c r="T1686" s="32">
        <v>42162</v>
      </c>
      <c r="U1686" s="53">
        <v>7024.2069000000001</v>
      </c>
      <c r="V1686" s="30">
        <v>15</v>
      </c>
      <c r="W1686" s="30">
        <v>10180.01</v>
      </c>
      <c r="X1686" s="30">
        <v>87033</v>
      </c>
      <c r="Y1686" s="30" t="s">
        <v>3218</v>
      </c>
      <c r="Z1686" s="30">
        <v>9962.1393208293885</v>
      </c>
    </row>
    <row r="1687" spans="1:26" x14ac:dyDescent="0.2">
      <c r="A1687" s="30">
        <v>2516</v>
      </c>
      <c r="B1687" s="30" t="s">
        <v>2744</v>
      </c>
      <c r="C1687" s="30" t="s">
        <v>92</v>
      </c>
      <c r="D1687" s="30">
        <v>0.02</v>
      </c>
      <c r="E1687" s="30">
        <v>17.149999999999999</v>
      </c>
      <c r="F1687" s="30">
        <v>4.96</v>
      </c>
      <c r="G1687" s="30" t="s">
        <v>14</v>
      </c>
      <c r="H1687" s="30" t="s">
        <v>47</v>
      </c>
      <c r="I1687" s="30" t="s">
        <v>24</v>
      </c>
      <c r="J1687" s="30" t="s">
        <v>54</v>
      </c>
      <c r="K1687" s="30" t="s">
        <v>49</v>
      </c>
      <c r="L1687" s="30" t="s">
        <v>626</v>
      </c>
      <c r="M1687" s="30">
        <v>0.57999999999999996</v>
      </c>
      <c r="N1687" s="30" t="s">
        <v>8</v>
      </c>
      <c r="O1687" s="30" t="s">
        <v>87</v>
      </c>
      <c r="P1687" s="30" t="s">
        <v>373</v>
      </c>
      <c r="Q1687" s="30" t="s">
        <v>415</v>
      </c>
      <c r="R1687" s="30">
        <v>7631</v>
      </c>
      <c r="S1687" s="32">
        <v>42160</v>
      </c>
      <c r="T1687" s="32">
        <v>42162</v>
      </c>
      <c r="U1687" s="53">
        <v>36.494999999999997</v>
      </c>
      <c r="V1687" s="30">
        <v>11</v>
      </c>
      <c r="W1687" s="30">
        <v>190.85</v>
      </c>
      <c r="X1687" s="30">
        <v>87033</v>
      </c>
      <c r="Y1687" s="30" t="s">
        <v>3218</v>
      </c>
      <c r="Z1687" s="30">
        <v>377.2392582608461</v>
      </c>
    </row>
    <row r="1688" spans="1:26" x14ac:dyDescent="0.2">
      <c r="A1688" s="30">
        <v>2520</v>
      </c>
      <c r="B1688" s="30" t="s">
        <v>2745</v>
      </c>
      <c r="C1688" s="30" t="s">
        <v>92</v>
      </c>
      <c r="D1688" s="30">
        <v>7.0000000000000007E-2</v>
      </c>
      <c r="E1688" s="30">
        <v>30.98</v>
      </c>
      <c r="F1688" s="30">
        <v>8.74</v>
      </c>
      <c r="G1688" s="30" t="s">
        <v>14</v>
      </c>
      <c r="H1688" s="30" t="s">
        <v>47</v>
      </c>
      <c r="I1688" s="30" t="s">
        <v>24</v>
      </c>
      <c r="J1688" s="30" t="s">
        <v>64</v>
      </c>
      <c r="K1688" s="30" t="s">
        <v>49</v>
      </c>
      <c r="L1688" s="30" t="s">
        <v>2562</v>
      </c>
      <c r="M1688" s="30">
        <v>0.4</v>
      </c>
      <c r="N1688" s="30" t="s">
        <v>8</v>
      </c>
      <c r="O1688" s="30" t="s">
        <v>87</v>
      </c>
      <c r="P1688" s="30" t="s">
        <v>560</v>
      </c>
      <c r="Q1688" s="30" t="s">
        <v>2746</v>
      </c>
      <c r="R1688" s="30">
        <v>2908</v>
      </c>
      <c r="S1688" s="32">
        <v>42160</v>
      </c>
      <c r="T1688" s="32">
        <v>42161</v>
      </c>
      <c r="U1688" s="53">
        <v>255.76920000000001</v>
      </c>
      <c r="V1688" s="30">
        <v>12</v>
      </c>
      <c r="W1688" s="30">
        <v>370.68</v>
      </c>
      <c r="X1688" s="30">
        <v>87033</v>
      </c>
      <c r="Y1688" s="30" t="s">
        <v>3218</v>
      </c>
      <c r="Z1688" s="30">
        <v>566.93518131369353</v>
      </c>
    </row>
    <row r="1689" spans="1:26" x14ac:dyDescent="0.2">
      <c r="A1689" s="30">
        <v>2522</v>
      </c>
      <c r="B1689" s="30" t="s">
        <v>2747</v>
      </c>
      <c r="C1689" s="30" t="s">
        <v>92</v>
      </c>
      <c r="D1689" s="30">
        <v>0.04</v>
      </c>
      <c r="E1689" s="30">
        <v>1360.14</v>
      </c>
      <c r="F1689" s="30">
        <v>14.7</v>
      </c>
      <c r="G1689" s="30" t="s">
        <v>2</v>
      </c>
      <c r="H1689" s="30" t="s">
        <v>47</v>
      </c>
      <c r="I1689" s="30" t="s">
        <v>16</v>
      </c>
      <c r="J1689" s="30" t="s">
        <v>32</v>
      </c>
      <c r="K1689" s="30" t="s">
        <v>33</v>
      </c>
      <c r="L1689" s="30" t="s">
        <v>2748</v>
      </c>
      <c r="M1689" s="30">
        <v>0.59</v>
      </c>
      <c r="N1689" s="30" t="s">
        <v>8</v>
      </c>
      <c r="O1689" s="30" t="s">
        <v>87</v>
      </c>
      <c r="P1689" s="30" t="s">
        <v>609</v>
      </c>
      <c r="Q1689" s="30" t="s">
        <v>904</v>
      </c>
      <c r="R1689" s="30">
        <v>5401</v>
      </c>
      <c r="S1689" s="32">
        <v>42160</v>
      </c>
      <c r="T1689" s="32">
        <v>42163</v>
      </c>
      <c r="U1689" s="53">
        <v>2639.01</v>
      </c>
      <c r="V1689" s="30">
        <v>6</v>
      </c>
      <c r="W1689" s="30">
        <v>7303.05</v>
      </c>
      <c r="X1689" s="30">
        <v>87033</v>
      </c>
      <c r="Y1689" s="30" t="s">
        <v>3218</v>
      </c>
      <c r="Z1689" s="30">
        <v>7710.8397277490758</v>
      </c>
    </row>
    <row r="1690" spans="1:26" x14ac:dyDescent="0.2">
      <c r="A1690" s="30">
        <v>699</v>
      </c>
      <c r="B1690" s="30" t="s">
        <v>837</v>
      </c>
      <c r="C1690" s="30" t="s">
        <v>1</v>
      </c>
      <c r="D1690" s="30">
        <v>0.02</v>
      </c>
      <c r="E1690" s="30">
        <v>6.47</v>
      </c>
      <c r="F1690" s="30">
        <v>1.22</v>
      </c>
      <c r="G1690" s="30" t="s">
        <v>14</v>
      </c>
      <c r="H1690" s="30" t="s">
        <v>15</v>
      </c>
      <c r="I1690" s="30" t="s">
        <v>24</v>
      </c>
      <c r="J1690" s="30" t="s">
        <v>25</v>
      </c>
      <c r="K1690" s="30" t="s">
        <v>26</v>
      </c>
      <c r="L1690" s="30" t="s">
        <v>2749</v>
      </c>
      <c r="M1690" s="30">
        <v>0.4</v>
      </c>
      <c r="N1690" s="30" t="s">
        <v>8</v>
      </c>
      <c r="O1690" s="30" t="s">
        <v>35</v>
      </c>
      <c r="P1690" s="30" t="s">
        <v>66</v>
      </c>
      <c r="Q1690" s="30" t="s">
        <v>76</v>
      </c>
      <c r="R1690" s="30">
        <v>90041</v>
      </c>
      <c r="S1690" s="32">
        <v>42161</v>
      </c>
      <c r="T1690" s="32">
        <v>42162</v>
      </c>
      <c r="U1690" s="53">
        <v>40.200000000000003</v>
      </c>
      <c r="V1690" s="30">
        <v>30</v>
      </c>
      <c r="W1690" s="30">
        <v>193.95</v>
      </c>
      <c r="X1690" s="30">
        <v>55392</v>
      </c>
      <c r="Y1690" s="30" t="s">
        <v>3217</v>
      </c>
      <c r="Z1690" s="30">
        <v>312.4599585566915</v>
      </c>
    </row>
    <row r="1691" spans="1:26" x14ac:dyDescent="0.2">
      <c r="A1691" s="30">
        <v>699</v>
      </c>
      <c r="B1691" s="30" t="s">
        <v>837</v>
      </c>
      <c r="C1691" s="30" t="s">
        <v>1</v>
      </c>
      <c r="D1691" s="30">
        <v>7.0000000000000007E-2</v>
      </c>
      <c r="E1691" s="30">
        <v>2.84</v>
      </c>
      <c r="F1691" s="30">
        <v>0.93</v>
      </c>
      <c r="G1691" s="30" t="s">
        <v>14</v>
      </c>
      <c r="H1691" s="30" t="s">
        <v>15</v>
      </c>
      <c r="I1691" s="30" t="s">
        <v>24</v>
      </c>
      <c r="J1691" s="30" t="s">
        <v>25</v>
      </c>
      <c r="K1691" s="30" t="s">
        <v>26</v>
      </c>
      <c r="L1691" s="30" t="s">
        <v>268</v>
      </c>
      <c r="M1691" s="30">
        <v>0.54</v>
      </c>
      <c r="N1691" s="30" t="s">
        <v>8</v>
      </c>
      <c r="O1691" s="30" t="s">
        <v>35</v>
      </c>
      <c r="P1691" s="30" t="s">
        <v>66</v>
      </c>
      <c r="Q1691" s="30" t="s">
        <v>76</v>
      </c>
      <c r="R1691" s="30">
        <v>90041</v>
      </c>
      <c r="S1691" s="32">
        <v>42161</v>
      </c>
      <c r="T1691" s="32">
        <v>42163</v>
      </c>
      <c r="U1691" s="53">
        <v>3.21</v>
      </c>
      <c r="V1691" s="30">
        <v>59</v>
      </c>
      <c r="W1691" s="30">
        <v>158.80000000000001</v>
      </c>
      <c r="X1691" s="30">
        <v>55392</v>
      </c>
      <c r="Y1691" s="30" t="s">
        <v>3217</v>
      </c>
      <c r="Z1691" s="30">
        <v>338.5162051889962</v>
      </c>
    </row>
    <row r="1692" spans="1:26" x14ac:dyDescent="0.2">
      <c r="A1692" s="30">
        <v>711</v>
      </c>
      <c r="B1692" s="30" t="s">
        <v>2750</v>
      </c>
      <c r="C1692" s="30" t="s">
        <v>1</v>
      </c>
      <c r="D1692" s="30">
        <v>7.0000000000000007E-2</v>
      </c>
      <c r="E1692" s="30">
        <v>2.84</v>
      </c>
      <c r="F1692" s="30">
        <v>0.93</v>
      </c>
      <c r="G1692" s="30" t="s">
        <v>14</v>
      </c>
      <c r="H1692" s="30" t="s">
        <v>15</v>
      </c>
      <c r="I1692" s="30" t="s">
        <v>24</v>
      </c>
      <c r="J1692" s="30" t="s">
        <v>25</v>
      </c>
      <c r="K1692" s="30" t="s">
        <v>26</v>
      </c>
      <c r="L1692" s="30" t="s">
        <v>268</v>
      </c>
      <c r="M1692" s="30">
        <v>0.54</v>
      </c>
      <c r="N1692" s="30" t="s">
        <v>8</v>
      </c>
      <c r="O1692" s="30" t="s">
        <v>87</v>
      </c>
      <c r="P1692" s="30" t="s">
        <v>379</v>
      </c>
      <c r="Q1692" s="30" t="s">
        <v>2751</v>
      </c>
      <c r="R1692" s="30">
        <v>2152</v>
      </c>
      <c r="S1692" s="32">
        <v>42161</v>
      </c>
      <c r="T1692" s="32">
        <v>42163</v>
      </c>
      <c r="U1692" s="53">
        <v>3.8519999999999999</v>
      </c>
      <c r="V1692" s="30">
        <v>15</v>
      </c>
      <c r="W1692" s="30">
        <v>40.369999999999997</v>
      </c>
      <c r="X1692" s="30">
        <v>87978</v>
      </c>
      <c r="Y1692" s="30" t="s">
        <v>3218</v>
      </c>
      <c r="Z1692" s="30">
        <v>339.17362970276565</v>
      </c>
    </row>
    <row r="1693" spans="1:26" x14ac:dyDescent="0.2">
      <c r="A1693" s="30">
        <v>3045</v>
      </c>
      <c r="B1693" s="30" t="s">
        <v>2752</v>
      </c>
      <c r="C1693" s="30" t="s">
        <v>13</v>
      </c>
      <c r="D1693" s="30">
        <v>0</v>
      </c>
      <c r="E1693" s="30">
        <v>6.48</v>
      </c>
      <c r="F1693" s="30">
        <v>5.19</v>
      </c>
      <c r="G1693" s="30" t="s">
        <v>14</v>
      </c>
      <c r="H1693" s="30" t="s">
        <v>3</v>
      </c>
      <c r="I1693" s="30" t="s">
        <v>24</v>
      </c>
      <c r="J1693" s="30" t="s">
        <v>64</v>
      </c>
      <c r="K1693" s="30" t="s">
        <v>49</v>
      </c>
      <c r="L1693" s="30" t="s">
        <v>2753</v>
      </c>
      <c r="M1693" s="30">
        <v>0.37</v>
      </c>
      <c r="N1693" s="30" t="s">
        <v>8</v>
      </c>
      <c r="O1693" s="30" t="s">
        <v>28</v>
      </c>
      <c r="P1693" s="30" t="s">
        <v>513</v>
      </c>
      <c r="Q1693" s="30" t="s">
        <v>2754</v>
      </c>
      <c r="R1693" s="30">
        <v>66048</v>
      </c>
      <c r="S1693" s="32">
        <v>42161</v>
      </c>
      <c r="T1693" s="32">
        <v>42162</v>
      </c>
      <c r="U1693" s="53">
        <v>-14.074999999999999</v>
      </c>
      <c r="V1693" s="30">
        <v>12</v>
      </c>
      <c r="W1693" s="30">
        <v>84.04</v>
      </c>
      <c r="X1693" s="30">
        <v>86104</v>
      </c>
      <c r="Y1693" s="30" t="s">
        <v>3216</v>
      </c>
      <c r="Z1693" s="30">
        <v>82.321216900967656</v>
      </c>
    </row>
    <row r="1694" spans="1:26" x14ac:dyDescent="0.2">
      <c r="A1694" s="30">
        <v>1142</v>
      </c>
      <c r="B1694" s="30" t="s">
        <v>174</v>
      </c>
      <c r="C1694" s="30" t="s">
        <v>92</v>
      </c>
      <c r="D1694" s="30">
        <v>0.01</v>
      </c>
      <c r="E1694" s="30">
        <v>18.97</v>
      </c>
      <c r="F1694" s="30">
        <v>9.5399999999999991</v>
      </c>
      <c r="G1694" s="30" t="s">
        <v>14</v>
      </c>
      <c r="H1694" s="30" t="s">
        <v>47</v>
      </c>
      <c r="I1694" s="30" t="s">
        <v>24</v>
      </c>
      <c r="J1694" s="30" t="s">
        <v>64</v>
      </c>
      <c r="K1694" s="30" t="s">
        <v>49</v>
      </c>
      <c r="L1694" s="30" t="s">
        <v>455</v>
      </c>
      <c r="M1694" s="30">
        <v>0.37</v>
      </c>
      <c r="N1694" s="30" t="s">
        <v>8</v>
      </c>
      <c r="O1694" s="30" t="s">
        <v>28</v>
      </c>
      <c r="P1694" s="30" t="s">
        <v>163</v>
      </c>
      <c r="Q1694" s="30" t="s">
        <v>176</v>
      </c>
      <c r="R1694" s="30">
        <v>76706</v>
      </c>
      <c r="S1694" s="32">
        <v>42161</v>
      </c>
      <c r="T1694" s="32">
        <v>42164</v>
      </c>
      <c r="U1694" s="53">
        <v>85.875</v>
      </c>
      <c r="V1694" s="30">
        <v>11</v>
      </c>
      <c r="W1694" s="30">
        <v>227.67</v>
      </c>
      <c r="X1694" s="30">
        <v>86575</v>
      </c>
      <c r="Y1694" s="30" t="s">
        <v>3216</v>
      </c>
      <c r="Z1694" s="30">
        <v>392.15600608861587</v>
      </c>
    </row>
    <row r="1695" spans="1:26" x14ac:dyDescent="0.2">
      <c r="A1695" s="30">
        <v>2107</v>
      </c>
      <c r="B1695" s="30" t="s">
        <v>2755</v>
      </c>
      <c r="C1695" s="30" t="s">
        <v>92</v>
      </c>
      <c r="D1695" s="30">
        <v>0.05</v>
      </c>
      <c r="E1695" s="30">
        <v>399.98</v>
      </c>
      <c r="F1695" s="30">
        <v>12.06</v>
      </c>
      <c r="G1695" s="30" t="s">
        <v>2</v>
      </c>
      <c r="H1695" s="30" t="s">
        <v>70</v>
      </c>
      <c r="I1695" s="30" t="s">
        <v>16</v>
      </c>
      <c r="J1695" s="30" t="s">
        <v>32</v>
      </c>
      <c r="K1695" s="30" t="s">
        <v>6</v>
      </c>
      <c r="L1695" s="30" t="s">
        <v>159</v>
      </c>
      <c r="M1695" s="30">
        <v>0.56000000000000005</v>
      </c>
      <c r="N1695" s="30" t="s">
        <v>8</v>
      </c>
      <c r="O1695" s="30" t="s">
        <v>28</v>
      </c>
      <c r="P1695" s="30" t="s">
        <v>79</v>
      </c>
      <c r="Q1695" s="30" t="s">
        <v>509</v>
      </c>
      <c r="R1695" s="30">
        <v>60601</v>
      </c>
      <c r="S1695" s="32">
        <v>42161</v>
      </c>
      <c r="T1695" s="32">
        <v>42161</v>
      </c>
      <c r="U1695" s="53">
        <v>567.59</v>
      </c>
      <c r="V1695" s="30">
        <v>24</v>
      </c>
      <c r="W1695" s="30">
        <v>9666.7199999999993</v>
      </c>
      <c r="X1695" s="30">
        <v>39015</v>
      </c>
      <c r="Y1695" s="30" t="s">
        <v>3216</v>
      </c>
      <c r="Z1695" s="30">
        <v>2446.3515897732887</v>
      </c>
    </row>
    <row r="1696" spans="1:26" x14ac:dyDescent="0.2">
      <c r="A1696" s="30">
        <v>2107</v>
      </c>
      <c r="B1696" s="30" t="s">
        <v>2755</v>
      </c>
      <c r="C1696" s="30" t="s">
        <v>92</v>
      </c>
      <c r="D1696" s="30">
        <v>7.0000000000000007E-2</v>
      </c>
      <c r="E1696" s="30">
        <v>6.48</v>
      </c>
      <c r="F1696" s="30">
        <v>5.74</v>
      </c>
      <c r="G1696" s="30" t="s">
        <v>14</v>
      </c>
      <c r="H1696" s="30" t="s">
        <v>70</v>
      </c>
      <c r="I1696" s="30" t="s">
        <v>24</v>
      </c>
      <c r="J1696" s="30" t="s">
        <v>64</v>
      </c>
      <c r="K1696" s="30" t="s">
        <v>49</v>
      </c>
      <c r="L1696" s="30" t="s">
        <v>2756</v>
      </c>
      <c r="M1696" s="30">
        <v>0.37</v>
      </c>
      <c r="N1696" s="30" t="s">
        <v>8</v>
      </c>
      <c r="O1696" s="30" t="s">
        <v>28</v>
      </c>
      <c r="P1696" s="30" t="s">
        <v>79</v>
      </c>
      <c r="Q1696" s="30" t="s">
        <v>509</v>
      </c>
      <c r="R1696" s="30">
        <v>60601</v>
      </c>
      <c r="S1696" s="32">
        <v>42161</v>
      </c>
      <c r="T1696" s="32">
        <v>42161</v>
      </c>
      <c r="U1696" s="53">
        <v>-28.45</v>
      </c>
      <c r="V1696" s="30">
        <v>20</v>
      </c>
      <c r="W1696" s="30">
        <v>134.58000000000001</v>
      </c>
      <c r="X1696" s="30">
        <v>39015</v>
      </c>
      <c r="Y1696" s="30" t="s">
        <v>3216</v>
      </c>
      <c r="Z1696" s="30">
        <v>60.83193933270428</v>
      </c>
    </row>
    <row r="1697" spans="1:26" x14ac:dyDescent="0.2">
      <c r="A1697" s="30">
        <v>2108</v>
      </c>
      <c r="B1697" s="30" t="s">
        <v>2757</v>
      </c>
      <c r="C1697" s="30" t="s">
        <v>92</v>
      </c>
      <c r="D1697" s="30">
        <v>7.0000000000000007E-2</v>
      </c>
      <c r="E1697" s="30">
        <v>6.48</v>
      </c>
      <c r="F1697" s="30">
        <v>5.74</v>
      </c>
      <c r="G1697" s="30" t="s">
        <v>14</v>
      </c>
      <c r="H1697" s="30" t="s">
        <v>70</v>
      </c>
      <c r="I1697" s="30" t="s">
        <v>24</v>
      </c>
      <c r="J1697" s="30" t="s">
        <v>64</v>
      </c>
      <c r="K1697" s="30" t="s">
        <v>49</v>
      </c>
      <c r="L1697" s="30" t="s">
        <v>2756</v>
      </c>
      <c r="M1697" s="30">
        <v>0.37</v>
      </c>
      <c r="N1697" s="30" t="s">
        <v>8</v>
      </c>
      <c r="O1697" s="30" t="s">
        <v>28</v>
      </c>
      <c r="P1697" s="30" t="s">
        <v>56</v>
      </c>
      <c r="Q1697" s="30" t="s">
        <v>2758</v>
      </c>
      <c r="R1697" s="30">
        <v>63129</v>
      </c>
      <c r="S1697" s="32">
        <v>42161</v>
      </c>
      <c r="T1697" s="32">
        <v>42161</v>
      </c>
      <c r="U1697" s="53">
        <v>-14.225</v>
      </c>
      <c r="V1697" s="30">
        <v>5</v>
      </c>
      <c r="W1697" s="30">
        <v>33.65</v>
      </c>
      <c r="X1697" s="30">
        <v>87862</v>
      </c>
      <c r="Y1697" s="30" t="s">
        <v>3216</v>
      </c>
      <c r="Z1697" s="30">
        <v>75.398705233593404</v>
      </c>
    </row>
    <row r="1698" spans="1:26" x14ac:dyDescent="0.2">
      <c r="A1698" s="30">
        <v>2848</v>
      </c>
      <c r="B1698" s="30" t="s">
        <v>2759</v>
      </c>
      <c r="C1698" s="30" t="s">
        <v>92</v>
      </c>
      <c r="D1698" s="30">
        <v>0</v>
      </c>
      <c r="E1698" s="30">
        <v>49.99</v>
      </c>
      <c r="F1698" s="30">
        <v>19.989999999999998</v>
      </c>
      <c r="G1698" s="30" t="s">
        <v>14</v>
      </c>
      <c r="H1698" s="30" t="s">
        <v>70</v>
      </c>
      <c r="I1698" s="30" t="s">
        <v>16</v>
      </c>
      <c r="J1698" s="30" t="s">
        <v>17</v>
      </c>
      <c r="K1698" s="30" t="s">
        <v>49</v>
      </c>
      <c r="L1698" s="30" t="s">
        <v>1264</v>
      </c>
      <c r="M1698" s="30">
        <v>0.41</v>
      </c>
      <c r="N1698" s="30" t="s">
        <v>8</v>
      </c>
      <c r="O1698" s="30" t="s">
        <v>9</v>
      </c>
      <c r="P1698" s="30" t="s">
        <v>376</v>
      </c>
      <c r="Q1698" s="30" t="s">
        <v>1613</v>
      </c>
      <c r="R1698" s="30">
        <v>38401</v>
      </c>
      <c r="S1698" s="32">
        <v>42161</v>
      </c>
      <c r="T1698" s="32">
        <v>42163</v>
      </c>
      <c r="U1698" s="53">
        <v>38.886000000000003</v>
      </c>
      <c r="V1698" s="30">
        <v>16</v>
      </c>
      <c r="W1698" s="30">
        <v>832.97</v>
      </c>
      <c r="X1698" s="30">
        <v>85929</v>
      </c>
      <c r="Y1698" s="30" t="s">
        <v>3215</v>
      </c>
      <c r="Z1698" s="30">
        <v>739.47695118869001</v>
      </c>
    </row>
    <row r="1699" spans="1:26" x14ac:dyDescent="0.2">
      <c r="A1699" s="30">
        <v>1106</v>
      </c>
      <c r="B1699" s="30" t="s">
        <v>2557</v>
      </c>
      <c r="C1699" s="30" t="s">
        <v>46</v>
      </c>
      <c r="D1699" s="30">
        <v>0.08</v>
      </c>
      <c r="E1699" s="30">
        <v>140.81</v>
      </c>
      <c r="F1699" s="30">
        <v>24.49</v>
      </c>
      <c r="G1699" s="30" t="s">
        <v>14</v>
      </c>
      <c r="H1699" s="30" t="s">
        <v>15</v>
      </c>
      <c r="I1699" s="30" t="s">
        <v>4</v>
      </c>
      <c r="J1699" s="30" t="s">
        <v>85</v>
      </c>
      <c r="K1699" s="30" t="s">
        <v>40</v>
      </c>
      <c r="L1699" s="30" t="s">
        <v>2760</v>
      </c>
      <c r="M1699" s="30">
        <v>0.56999999999999995</v>
      </c>
      <c r="N1699" s="30" t="s">
        <v>8</v>
      </c>
      <c r="O1699" s="30" t="s">
        <v>28</v>
      </c>
      <c r="P1699" s="30" t="s">
        <v>163</v>
      </c>
      <c r="Q1699" s="30" t="s">
        <v>530</v>
      </c>
      <c r="R1699" s="30">
        <v>75220</v>
      </c>
      <c r="S1699" s="32">
        <v>42161</v>
      </c>
      <c r="T1699" s="32">
        <v>42163</v>
      </c>
      <c r="U1699" s="53">
        <v>1232.79</v>
      </c>
      <c r="V1699" s="30">
        <v>81</v>
      </c>
      <c r="W1699" s="30">
        <v>11272.77</v>
      </c>
      <c r="X1699" s="30">
        <v>45824</v>
      </c>
      <c r="Y1699" s="30" t="s">
        <v>3216</v>
      </c>
      <c r="Z1699" s="30">
        <v>2610.4500764188797</v>
      </c>
    </row>
    <row r="1700" spans="1:26" x14ac:dyDescent="0.2">
      <c r="A1700" s="30">
        <v>1340</v>
      </c>
      <c r="B1700" s="30" t="s">
        <v>1060</v>
      </c>
      <c r="C1700" s="30" t="s">
        <v>46</v>
      </c>
      <c r="D1700" s="30">
        <v>7.0000000000000007E-2</v>
      </c>
      <c r="E1700" s="30">
        <v>3.98</v>
      </c>
      <c r="F1700" s="30">
        <v>0.83</v>
      </c>
      <c r="G1700" s="30" t="s">
        <v>14</v>
      </c>
      <c r="H1700" s="30" t="s">
        <v>47</v>
      </c>
      <c r="I1700" s="30" t="s">
        <v>24</v>
      </c>
      <c r="J1700" s="30" t="s">
        <v>25</v>
      </c>
      <c r="K1700" s="30" t="s">
        <v>26</v>
      </c>
      <c r="L1700" s="30" t="s">
        <v>2761</v>
      </c>
      <c r="M1700" s="30">
        <v>0.51</v>
      </c>
      <c r="N1700" s="30" t="s">
        <v>8</v>
      </c>
      <c r="O1700" s="30" t="s">
        <v>87</v>
      </c>
      <c r="P1700" s="30" t="s">
        <v>88</v>
      </c>
      <c r="Q1700" s="30" t="s">
        <v>89</v>
      </c>
      <c r="R1700" s="30">
        <v>10170</v>
      </c>
      <c r="S1700" s="32">
        <v>42161</v>
      </c>
      <c r="T1700" s="32">
        <v>42164</v>
      </c>
      <c r="U1700" s="53">
        <v>27.38</v>
      </c>
      <c r="V1700" s="30">
        <v>76</v>
      </c>
      <c r="W1700" s="30">
        <v>282.85000000000002</v>
      </c>
      <c r="X1700" s="30">
        <v>24455</v>
      </c>
      <c r="Y1700" s="30" t="s">
        <v>3218</v>
      </c>
      <c r="Z1700" s="30">
        <v>309.53212347080694</v>
      </c>
    </row>
    <row r="1701" spans="1:26" x14ac:dyDescent="0.2">
      <c r="A1701" s="30">
        <v>1341</v>
      </c>
      <c r="B1701" s="30" t="s">
        <v>1062</v>
      </c>
      <c r="C1701" s="30" t="s">
        <v>46</v>
      </c>
      <c r="D1701" s="30">
        <v>0</v>
      </c>
      <c r="E1701" s="30">
        <v>20.89</v>
      </c>
      <c r="F1701" s="30">
        <v>1.99</v>
      </c>
      <c r="G1701" s="30" t="s">
        <v>14</v>
      </c>
      <c r="H1701" s="30" t="s">
        <v>47</v>
      </c>
      <c r="I1701" s="30" t="s">
        <v>16</v>
      </c>
      <c r="J1701" s="30" t="s">
        <v>17</v>
      </c>
      <c r="K1701" s="30" t="s">
        <v>18</v>
      </c>
      <c r="L1701" s="30" t="s">
        <v>2762</v>
      </c>
      <c r="M1701" s="30">
        <v>0.48</v>
      </c>
      <c r="N1701" s="30" t="s">
        <v>8</v>
      </c>
      <c r="O1701" s="30" t="s">
        <v>87</v>
      </c>
      <c r="P1701" s="30" t="s">
        <v>296</v>
      </c>
      <c r="Q1701" s="30" t="s">
        <v>1063</v>
      </c>
      <c r="R1701" s="30">
        <v>17201</v>
      </c>
      <c r="S1701" s="32">
        <v>42161</v>
      </c>
      <c r="T1701" s="32">
        <v>42163</v>
      </c>
      <c r="U1701" s="53">
        <v>-5.2949999999999999</v>
      </c>
      <c r="V1701" s="30">
        <v>4</v>
      </c>
      <c r="W1701" s="30">
        <v>84.56</v>
      </c>
      <c r="X1701" s="30">
        <v>91245</v>
      </c>
      <c r="Y1701" s="30" t="s">
        <v>3218</v>
      </c>
      <c r="Z1701" s="30">
        <v>382.43893027729609</v>
      </c>
    </row>
    <row r="1702" spans="1:26" x14ac:dyDescent="0.2">
      <c r="A1702" s="30">
        <v>1341</v>
      </c>
      <c r="B1702" s="30" t="s">
        <v>1062</v>
      </c>
      <c r="C1702" s="30" t="s">
        <v>46</v>
      </c>
      <c r="D1702" s="30">
        <v>7.0000000000000007E-2</v>
      </c>
      <c r="E1702" s="30">
        <v>3.98</v>
      </c>
      <c r="F1702" s="30">
        <v>0.83</v>
      </c>
      <c r="G1702" s="30" t="s">
        <v>14</v>
      </c>
      <c r="H1702" s="30" t="s">
        <v>47</v>
      </c>
      <c r="I1702" s="30" t="s">
        <v>24</v>
      </c>
      <c r="J1702" s="30" t="s">
        <v>25</v>
      </c>
      <c r="K1702" s="30" t="s">
        <v>26</v>
      </c>
      <c r="L1702" s="30" t="s">
        <v>2761</v>
      </c>
      <c r="M1702" s="30">
        <v>0.51</v>
      </c>
      <c r="N1702" s="30" t="s">
        <v>8</v>
      </c>
      <c r="O1702" s="30" t="s">
        <v>87</v>
      </c>
      <c r="P1702" s="30" t="s">
        <v>296</v>
      </c>
      <c r="Q1702" s="30" t="s">
        <v>1063</v>
      </c>
      <c r="R1702" s="30">
        <v>17201</v>
      </c>
      <c r="S1702" s="32">
        <v>42161</v>
      </c>
      <c r="T1702" s="32">
        <v>42164</v>
      </c>
      <c r="U1702" s="53">
        <v>41.07</v>
      </c>
      <c r="V1702" s="30">
        <v>19</v>
      </c>
      <c r="W1702" s="30">
        <v>70.709999999999994</v>
      </c>
      <c r="X1702" s="30">
        <v>91245</v>
      </c>
      <c r="Y1702" s="30" t="s">
        <v>3218</v>
      </c>
      <c r="Z1702" s="30">
        <v>323.5510356102215</v>
      </c>
    </row>
    <row r="1703" spans="1:26" x14ac:dyDescent="0.2">
      <c r="A1703" s="30">
        <v>2432</v>
      </c>
      <c r="B1703" s="30" t="s">
        <v>2547</v>
      </c>
      <c r="C1703" s="30" t="s">
        <v>46</v>
      </c>
      <c r="D1703" s="30">
        <v>0.09</v>
      </c>
      <c r="E1703" s="30">
        <v>5.4</v>
      </c>
      <c r="F1703" s="30">
        <v>7.78</v>
      </c>
      <c r="G1703" s="30" t="s">
        <v>63</v>
      </c>
      <c r="H1703" s="30" t="s">
        <v>15</v>
      </c>
      <c r="I1703" s="30" t="s">
        <v>24</v>
      </c>
      <c r="J1703" s="30" t="s">
        <v>48</v>
      </c>
      <c r="K1703" s="30" t="s">
        <v>49</v>
      </c>
      <c r="L1703" s="30" t="s">
        <v>1460</v>
      </c>
      <c r="M1703" s="30">
        <v>0.37</v>
      </c>
      <c r="N1703" s="30" t="s">
        <v>8</v>
      </c>
      <c r="O1703" s="30" t="s">
        <v>28</v>
      </c>
      <c r="P1703" s="30" t="s">
        <v>183</v>
      </c>
      <c r="Q1703" s="30" t="s">
        <v>2548</v>
      </c>
      <c r="R1703" s="30">
        <v>73110</v>
      </c>
      <c r="S1703" s="32">
        <v>42161</v>
      </c>
      <c r="T1703" s="32">
        <v>42163</v>
      </c>
      <c r="U1703" s="53">
        <v>-34.764499999999998</v>
      </c>
      <c r="V1703" s="30">
        <v>6</v>
      </c>
      <c r="W1703" s="30">
        <v>37.380000000000003</v>
      </c>
      <c r="X1703" s="30">
        <v>89097</v>
      </c>
      <c r="Y1703" s="30" t="s">
        <v>3216</v>
      </c>
      <c r="Z1703" s="30">
        <v>171.26385204115024</v>
      </c>
    </row>
    <row r="1704" spans="1:26" x14ac:dyDescent="0.2">
      <c r="A1704" s="30">
        <v>1374</v>
      </c>
      <c r="B1704" s="30" t="s">
        <v>2763</v>
      </c>
      <c r="C1704" s="30" t="s">
        <v>1</v>
      </c>
      <c r="D1704" s="30">
        <v>0.06</v>
      </c>
      <c r="E1704" s="30">
        <v>44.01</v>
      </c>
      <c r="F1704" s="30">
        <v>3.5</v>
      </c>
      <c r="G1704" s="30" t="s">
        <v>14</v>
      </c>
      <c r="H1704" s="30" t="s">
        <v>47</v>
      </c>
      <c r="I1704" s="30" t="s">
        <v>24</v>
      </c>
      <c r="J1704" s="30" t="s">
        <v>71</v>
      </c>
      <c r="K1704" s="30" t="s">
        <v>49</v>
      </c>
      <c r="L1704" s="30" t="s">
        <v>2764</v>
      </c>
      <c r="M1704" s="30">
        <v>0.59</v>
      </c>
      <c r="N1704" s="30" t="s">
        <v>8</v>
      </c>
      <c r="O1704" s="30" t="s">
        <v>35</v>
      </c>
      <c r="P1704" s="30" t="s">
        <v>66</v>
      </c>
      <c r="Q1704" s="30" t="s">
        <v>2509</v>
      </c>
      <c r="R1704" s="30">
        <v>95207</v>
      </c>
      <c r="S1704" s="32">
        <v>42162</v>
      </c>
      <c r="T1704" s="32">
        <v>42163</v>
      </c>
      <c r="U1704" s="53">
        <v>-21.231999999999999</v>
      </c>
      <c r="V1704" s="30">
        <v>1</v>
      </c>
      <c r="W1704" s="30">
        <v>46.94</v>
      </c>
      <c r="X1704" s="30">
        <v>88212</v>
      </c>
      <c r="Y1704" s="30" t="s">
        <v>3217</v>
      </c>
      <c r="Z1704" s="30">
        <v>621.05536468146749</v>
      </c>
    </row>
    <row r="1705" spans="1:26" x14ac:dyDescent="0.2">
      <c r="A1705" s="30">
        <v>2794</v>
      </c>
      <c r="B1705" s="30" t="s">
        <v>1745</v>
      </c>
      <c r="C1705" s="30" t="s">
        <v>13</v>
      </c>
      <c r="D1705" s="30">
        <v>7.0000000000000007E-2</v>
      </c>
      <c r="E1705" s="30">
        <v>4.76</v>
      </c>
      <c r="F1705" s="30">
        <v>0.88</v>
      </c>
      <c r="G1705" s="30" t="s">
        <v>14</v>
      </c>
      <c r="H1705" s="30" t="s">
        <v>70</v>
      </c>
      <c r="I1705" s="30" t="s">
        <v>24</v>
      </c>
      <c r="J1705" s="30" t="s">
        <v>64</v>
      </c>
      <c r="K1705" s="30" t="s">
        <v>26</v>
      </c>
      <c r="L1705" s="30" t="s">
        <v>2418</v>
      </c>
      <c r="M1705" s="30">
        <v>0.39</v>
      </c>
      <c r="N1705" s="30" t="s">
        <v>8</v>
      </c>
      <c r="O1705" s="30" t="s">
        <v>28</v>
      </c>
      <c r="P1705" s="30" t="s">
        <v>189</v>
      </c>
      <c r="Q1705" s="30" t="s">
        <v>1746</v>
      </c>
      <c r="R1705" s="30">
        <v>50158</v>
      </c>
      <c r="S1705" s="32">
        <v>42162</v>
      </c>
      <c r="T1705" s="32">
        <v>42162</v>
      </c>
      <c r="U1705" s="53">
        <v>15.8148</v>
      </c>
      <c r="V1705" s="30">
        <v>5</v>
      </c>
      <c r="W1705" s="30">
        <v>22.92</v>
      </c>
      <c r="X1705" s="30">
        <v>87555</v>
      </c>
      <c r="Y1705" s="30" t="s">
        <v>3216</v>
      </c>
      <c r="Z1705" s="30">
        <v>-32.183948529315913</v>
      </c>
    </row>
    <row r="1706" spans="1:26" x14ac:dyDescent="0.2">
      <c r="A1706" s="30">
        <v>737</v>
      </c>
      <c r="B1706" s="30" t="s">
        <v>2765</v>
      </c>
      <c r="C1706" s="30" t="s">
        <v>23</v>
      </c>
      <c r="D1706" s="30">
        <v>0.02</v>
      </c>
      <c r="E1706" s="30">
        <v>48.04</v>
      </c>
      <c r="F1706" s="30">
        <v>5.79</v>
      </c>
      <c r="G1706" s="30" t="s">
        <v>14</v>
      </c>
      <c r="H1706" s="30" t="s">
        <v>15</v>
      </c>
      <c r="I1706" s="30" t="s">
        <v>24</v>
      </c>
      <c r="J1706" s="30" t="s">
        <v>64</v>
      </c>
      <c r="K1706" s="30" t="s">
        <v>49</v>
      </c>
      <c r="L1706" s="30" t="s">
        <v>2177</v>
      </c>
      <c r="M1706" s="30">
        <v>0.37</v>
      </c>
      <c r="N1706" s="30" t="s">
        <v>8</v>
      </c>
      <c r="O1706" s="30" t="s">
        <v>87</v>
      </c>
      <c r="P1706" s="30" t="s">
        <v>373</v>
      </c>
      <c r="Q1706" s="30" t="s">
        <v>2766</v>
      </c>
      <c r="R1706" s="30">
        <v>7003</v>
      </c>
      <c r="S1706" s="32">
        <v>42162</v>
      </c>
      <c r="T1706" s="32">
        <v>42169</v>
      </c>
      <c r="U1706" s="53">
        <v>422.45249999999999</v>
      </c>
      <c r="V1706" s="30">
        <v>12</v>
      </c>
      <c r="W1706" s="30">
        <v>612.25</v>
      </c>
      <c r="X1706" s="30">
        <v>90360</v>
      </c>
      <c r="Y1706" s="30" t="s">
        <v>3218</v>
      </c>
      <c r="Z1706" s="30">
        <v>725.27585339061022</v>
      </c>
    </row>
    <row r="1707" spans="1:26" x14ac:dyDescent="0.2">
      <c r="A1707" s="30">
        <v>1384</v>
      </c>
      <c r="B1707" s="30" t="s">
        <v>2767</v>
      </c>
      <c r="C1707" s="30" t="s">
        <v>23</v>
      </c>
      <c r="D1707" s="30">
        <v>0.02</v>
      </c>
      <c r="E1707" s="30">
        <v>70.97</v>
      </c>
      <c r="F1707" s="30">
        <v>3.5</v>
      </c>
      <c r="G1707" s="30" t="s">
        <v>14</v>
      </c>
      <c r="H1707" s="30" t="s">
        <v>15</v>
      </c>
      <c r="I1707" s="30" t="s">
        <v>24</v>
      </c>
      <c r="J1707" s="30" t="s">
        <v>71</v>
      </c>
      <c r="K1707" s="30" t="s">
        <v>49</v>
      </c>
      <c r="L1707" s="30" t="s">
        <v>2153</v>
      </c>
      <c r="M1707" s="30">
        <v>0.59</v>
      </c>
      <c r="N1707" s="30" t="s">
        <v>8</v>
      </c>
      <c r="O1707" s="30" t="s">
        <v>9</v>
      </c>
      <c r="P1707" s="30" t="s">
        <v>218</v>
      </c>
      <c r="Q1707" s="30" t="s">
        <v>2708</v>
      </c>
      <c r="R1707" s="30">
        <v>22304</v>
      </c>
      <c r="S1707" s="32">
        <v>42162</v>
      </c>
      <c r="T1707" s="32">
        <v>42169</v>
      </c>
      <c r="U1707" s="53">
        <v>23.616</v>
      </c>
      <c r="V1707" s="30">
        <v>21</v>
      </c>
      <c r="W1707" s="30">
        <v>1533.59</v>
      </c>
      <c r="X1707" s="30">
        <v>89408</v>
      </c>
      <c r="Y1707" s="30" t="s">
        <v>3215</v>
      </c>
      <c r="Z1707" s="30">
        <v>508.26708473574371</v>
      </c>
    </row>
    <row r="1708" spans="1:26" x14ac:dyDescent="0.2">
      <c r="A1708" s="30">
        <v>1672</v>
      </c>
      <c r="B1708" s="30" t="s">
        <v>2768</v>
      </c>
      <c r="C1708" s="30" t="s">
        <v>23</v>
      </c>
      <c r="D1708" s="30">
        <v>0.02</v>
      </c>
      <c r="E1708" s="30">
        <v>284.98</v>
      </c>
      <c r="F1708" s="30">
        <v>69.55</v>
      </c>
      <c r="G1708" s="30" t="s">
        <v>2</v>
      </c>
      <c r="H1708" s="30" t="s">
        <v>3</v>
      </c>
      <c r="I1708" s="30" t="s">
        <v>4</v>
      </c>
      <c r="J1708" s="30" t="s">
        <v>85</v>
      </c>
      <c r="K1708" s="30" t="s">
        <v>33</v>
      </c>
      <c r="L1708" s="30" t="s">
        <v>1391</v>
      </c>
      <c r="M1708" s="30">
        <v>0.6</v>
      </c>
      <c r="N1708" s="30" t="s">
        <v>8</v>
      </c>
      <c r="O1708" s="30" t="s">
        <v>9</v>
      </c>
      <c r="P1708" s="30" t="s">
        <v>218</v>
      </c>
      <c r="Q1708" s="30" t="s">
        <v>2769</v>
      </c>
      <c r="R1708" s="30">
        <v>22901</v>
      </c>
      <c r="S1708" s="32">
        <v>42162</v>
      </c>
      <c r="T1708" s="32">
        <v>42167</v>
      </c>
      <c r="U1708" s="53">
        <v>15.528</v>
      </c>
      <c r="V1708" s="30">
        <v>3</v>
      </c>
      <c r="W1708" s="30">
        <v>926.3</v>
      </c>
      <c r="X1708" s="30">
        <v>86723</v>
      </c>
      <c r="Y1708" s="30" t="s">
        <v>3215</v>
      </c>
      <c r="Z1708" s="30">
        <v>3220.7377877527292</v>
      </c>
    </row>
    <row r="1709" spans="1:26" x14ac:dyDescent="0.2">
      <c r="A1709" s="30">
        <v>1672</v>
      </c>
      <c r="B1709" s="30" t="s">
        <v>2768</v>
      </c>
      <c r="C1709" s="30" t="s">
        <v>23</v>
      </c>
      <c r="D1709" s="30">
        <v>0.08</v>
      </c>
      <c r="E1709" s="30">
        <v>55.48</v>
      </c>
      <c r="F1709" s="30">
        <v>14.3</v>
      </c>
      <c r="G1709" s="30" t="s">
        <v>14</v>
      </c>
      <c r="H1709" s="30" t="s">
        <v>3</v>
      </c>
      <c r="I1709" s="30" t="s">
        <v>24</v>
      </c>
      <c r="J1709" s="30" t="s">
        <v>64</v>
      </c>
      <c r="K1709" s="30" t="s">
        <v>49</v>
      </c>
      <c r="L1709" s="30" t="s">
        <v>823</v>
      </c>
      <c r="M1709" s="30">
        <v>0.37</v>
      </c>
      <c r="N1709" s="30" t="s">
        <v>8</v>
      </c>
      <c r="O1709" s="30" t="s">
        <v>9</v>
      </c>
      <c r="P1709" s="30" t="s">
        <v>218</v>
      </c>
      <c r="Q1709" s="30" t="s">
        <v>2769</v>
      </c>
      <c r="R1709" s="30">
        <v>22901</v>
      </c>
      <c r="S1709" s="32">
        <v>42162</v>
      </c>
      <c r="T1709" s="32">
        <v>42164</v>
      </c>
      <c r="U1709" s="53">
        <v>-225.56379999999999</v>
      </c>
      <c r="V1709" s="30">
        <v>17</v>
      </c>
      <c r="W1709" s="30">
        <v>942.53</v>
      </c>
      <c r="X1709" s="30">
        <v>86723</v>
      </c>
      <c r="Y1709" s="30" t="s">
        <v>3215</v>
      </c>
      <c r="Z1709" s="30">
        <v>300.46095678253658</v>
      </c>
    </row>
    <row r="1710" spans="1:26" x14ac:dyDescent="0.2">
      <c r="A1710" s="30">
        <v>3397</v>
      </c>
      <c r="B1710" s="30" t="s">
        <v>1560</v>
      </c>
      <c r="C1710" s="30" t="s">
        <v>23</v>
      </c>
      <c r="D1710" s="30">
        <v>0</v>
      </c>
      <c r="E1710" s="30">
        <v>1270.99</v>
      </c>
      <c r="F1710" s="30">
        <v>19.989999999999998</v>
      </c>
      <c r="G1710" s="30" t="s">
        <v>14</v>
      </c>
      <c r="H1710" s="30" t="s">
        <v>3</v>
      </c>
      <c r="I1710" s="30" t="s">
        <v>24</v>
      </c>
      <c r="J1710" s="30" t="s">
        <v>48</v>
      </c>
      <c r="K1710" s="30" t="s">
        <v>49</v>
      </c>
      <c r="L1710" s="30" t="s">
        <v>628</v>
      </c>
      <c r="M1710" s="30">
        <v>0.35</v>
      </c>
      <c r="N1710" s="30" t="s">
        <v>8</v>
      </c>
      <c r="O1710" s="30" t="s">
        <v>28</v>
      </c>
      <c r="P1710" s="30" t="s">
        <v>79</v>
      </c>
      <c r="Q1710" s="30" t="s">
        <v>1562</v>
      </c>
      <c r="R1710" s="30">
        <v>61832</v>
      </c>
      <c r="S1710" s="32">
        <v>42162</v>
      </c>
      <c r="T1710" s="32">
        <v>42164</v>
      </c>
      <c r="U1710" s="53">
        <v>6384.4389000000001</v>
      </c>
      <c r="V1710" s="30">
        <v>7</v>
      </c>
      <c r="W1710" s="30">
        <v>9252.81</v>
      </c>
      <c r="X1710" s="30">
        <v>87535</v>
      </c>
      <c r="Y1710" s="30" t="s">
        <v>3216</v>
      </c>
      <c r="Z1710" s="30">
        <v>11071.191327682498</v>
      </c>
    </row>
    <row r="1711" spans="1:26" x14ac:dyDescent="0.2">
      <c r="A1711" s="30">
        <v>92</v>
      </c>
      <c r="B1711" s="30" t="s">
        <v>2519</v>
      </c>
      <c r="C1711" s="30" t="s">
        <v>92</v>
      </c>
      <c r="D1711" s="30">
        <v>0.04</v>
      </c>
      <c r="E1711" s="30">
        <v>12.98</v>
      </c>
      <c r="F1711" s="30">
        <v>3.14</v>
      </c>
      <c r="G1711" s="30" t="s">
        <v>63</v>
      </c>
      <c r="H1711" s="30" t="s">
        <v>70</v>
      </c>
      <c r="I1711" s="30" t="s">
        <v>24</v>
      </c>
      <c r="J1711" s="30" t="s">
        <v>544</v>
      </c>
      <c r="K1711" s="30" t="s">
        <v>18</v>
      </c>
      <c r="L1711" s="30" t="s">
        <v>545</v>
      </c>
      <c r="M1711" s="30">
        <v>0.6</v>
      </c>
      <c r="N1711" s="30" t="s">
        <v>8</v>
      </c>
      <c r="O1711" s="30" t="s">
        <v>9</v>
      </c>
      <c r="P1711" s="30" t="s">
        <v>144</v>
      </c>
      <c r="Q1711" s="30" t="s">
        <v>2521</v>
      </c>
      <c r="R1711" s="30">
        <v>70056</v>
      </c>
      <c r="S1711" s="32">
        <v>42162</v>
      </c>
      <c r="T1711" s="32">
        <v>42164</v>
      </c>
      <c r="U1711" s="53">
        <v>22.818000000000001</v>
      </c>
      <c r="V1711" s="30">
        <v>16</v>
      </c>
      <c r="W1711" s="30">
        <v>216.04</v>
      </c>
      <c r="X1711" s="30">
        <v>87178</v>
      </c>
      <c r="Y1711" s="30" t="s">
        <v>3215</v>
      </c>
      <c r="Z1711" s="30">
        <v>190.61660444935191</v>
      </c>
    </row>
    <row r="1712" spans="1:26" x14ac:dyDescent="0.2">
      <c r="A1712" s="30">
        <v>2583</v>
      </c>
      <c r="B1712" s="30" t="s">
        <v>2770</v>
      </c>
      <c r="C1712" s="30" t="s">
        <v>92</v>
      </c>
      <c r="D1712" s="30">
        <v>0.04</v>
      </c>
      <c r="E1712" s="30">
        <v>510.14</v>
      </c>
      <c r="F1712" s="30">
        <v>14.7</v>
      </c>
      <c r="G1712" s="30" t="s">
        <v>2</v>
      </c>
      <c r="H1712" s="30" t="s">
        <v>47</v>
      </c>
      <c r="I1712" s="30" t="s">
        <v>16</v>
      </c>
      <c r="J1712" s="30" t="s">
        <v>32</v>
      </c>
      <c r="K1712" s="30" t="s">
        <v>33</v>
      </c>
      <c r="L1712" s="30" t="s">
        <v>2771</v>
      </c>
      <c r="M1712" s="30">
        <v>0.56000000000000005</v>
      </c>
      <c r="N1712" s="30" t="s">
        <v>8</v>
      </c>
      <c r="O1712" s="30" t="s">
        <v>28</v>
      </c>
      <c r="P1712" s="30" t="s">
        <v>265</v>
      </c>
      <c r="Q1712" s="30" t="s">
        <v>2772</v>
      </c>
      <c r="R1712" s="30">
        <v>49423</v>
      </c>
      <c r="S1712" s="32">
        <v>42162</v>
      </c>
      <c r="T1712" s="32">
        <v>42164</v>
      </c>
      <c r="U1712" s="53">
        <v>-251.40389999999999</v>
      </c>
      <c r="V1712" s="30">
        <v>3</v>
      </c>
      <c r="W1712" s="30">
        <v>1527.97</v>
      </c>
      <c r="X1712" s="30">
        <v>89657</v>
      </c>
      <c r="Y1712" s="30" t="s">
        <v>3216</v>
      </c>
      <c r="Z1712" s="30">
        <v>2062.8467708109811</v>
      </c>
    </row>
    <row r="1713" spans="1:26" x14ac:dyDescent="0.2">
      <c r="A1713" s="30">
        <v>2583</v>
      </c>
      <c r="B1713" s="30" t="s">
        <v>2770</v>
      </c>
      <c r="C1713" s="30" t="s">
        <v>92</v>
      </c>
      <c r="D1713" s="30">
        <v>0</v>
      </c>
      <c r="E1713" s="30">
        <v>4.76</v>
      </c>
      <c r="F1713" s="30">
        <v>3.01</v>
      </c>
      <c r="G1713" s="30" t="s">
        <v>14</v>
      </c>
      <c r="H1713" s="30" t="s">
        <v>47</v>
      </c>
      <c r="I1713" s="30" t="s">
        <v>24</v>
      </c>
      <c r="J1713" s="30" t="s">
        <v>64</v>
      </c>
      <c r="K1713" s="30" t="s">
        <v>26</v>
      </c>
      <c r="L1713" s="30" t="s">
        <v>2773</v>
      </c>
      <c r="M1713" s="30">
        <v>0.36</v>
      </c>
      <c r="N1713" s="30" t="s">
        <v>8</v>
      </c>
      <c r="O1713" s="30" t="s">
        <v>28</v>
      </c>
      <c r="P1713" s="30" t="s">
        <v>265</v>
      </c>
      <c r="Q1713" s="30" t="s">
        <v>2772</v>
      </c>
      <c r="R1713" s="30">
        <v>49423</v>
      </c>
      <c r="S1713" s="32">
        <v>42162</v>
      </c>
      <c r="T1713" s="32">
        <v>42164</v>
      </c>
      <c r="U1713" s="53">
        <v>-2.3450000000000002</v>
      </c>
      <c r="V1713" s="30">
        <v>23</v>
      </c>
      <c r="W1713" s="30">
        <v>110.86</v>
      </c>
      <c r="X1713" s="30">
        <v>89657</v>
      </c>
      <c r="Y1713" s="30" t="s">
        <v>3216</v>
      </c>
      <c r="Z1713" s="30">
        <v>75.105658658887791</v>
      </c>
    </row>
    <row r="1714" spans="1:26" x14ac:dyDescent="0.2">
      <c r="A1714" s="30">
        <v>2920</v>
      </c>
      <c r="B1714" s="30" t="s">
        <v>2774</v>
      </c>
      <c r="C1714" s="30" t="s">
        <v>92</v>
      </c>
      <c r="D1714" s="30">
        <v>0.05</v>
      </c>
      <c r="E1714" s="30">
        <v>535.64</v>
      </c>
      <c r="F1714" s="30">
        <v>14.7</v>
      </c>
      <c r="G1714" s="30" t="s">
        <v>2</v>
      </c>
      <c r="H1714" s="30" t="s">
        <v>47</v>
      </c>
      <c r="I1714" s="30" t="s">
        <v>16</v>
      </c>
      <c r="J1714" s="30" t="s">
        <v>32</v>
      </c>
      <c r="K1714" s="30" t="s">
        <v>33</v>
      </c>
      <c r="L1714" s="30" t="s">
        <v>1442</v>
      </c>
      <c r="M1714" s="30">
        <v>0.59</v>
      </c>
      <c r="N1714" s="30" t="s">
        <v>8</v>
      </c>
      <c r="O1714" s="30" t="s">
        <v>28</v>
      </c>
      <c r="P1714" s="30" t="s">
        <v>79</v>
      </c>
      <c r="Q1714" s="30" t="s">
        <v>509</v>
      </c>
      <c r="R1714" s="30">
        <v>60603</v>
      </c>
      <c r="S1714" s="32">
        <v>42162</v>
      </c>
      <c r="T1714" s="32">
        <v>42164</v>
      </c>
      <c r="U1714" s="53">
        <v>-1220.9145000000001</v>
      </c>
      <c r="V1714" s="30">
        <v>2</v>
      </c>
      <c r="W1714" s="30">
        <v>1068.5999999999999</v>
      </c>
      <c r="X1714" s="30">
        <v>59365</v>
      </c>
      <c r="Y1714" s="30" t="s">
        <v>3216</v>
      </c>
      <c r="Z1714" s="30">
        <v>1168.2660829095553</v>
      </c>
    </row>
    <row r="1715" spans="1:26" x14ac:dyDescent="0.2">
      <c r="A1715" s="30">
        <v>3005</v>
      </c>
      <c r="B1715" s="30" t="s">
        <v>2775</v>
      </c>
      <c r="C1715" s="30" t="s">
        <v>1</v>
      </c>
      <c r="D1715" s="30">
        <v>0.05</v>
      </c>
      <c r="E1715" s="30">
        <v>122.99</v>
      </c>
      <c r="F1715" s="30">
        <v>19.989999999999998</v>
      </c>
      <c r="G1715" s="30" t="s">
        <v>63</v>
      </c>
      <c r="H1715" s="30" t="s">
        <v>70</v>
      </c>
      <c r="I1715" s="30" t="s">
        <v>24</v>
      </c>
      <c r="J1715" s="30" t="s">
        <v>48</v>
      </c>
      <c r="K1715" s="30" t="s">
        <v>49</v>
      </c>
      <c r="L1715" s="30" t="s">
        <v>2400</v>
      </c>
      <c r="M1715" s="30">
        <v>0.37</v>
      </c>
      <c r="N1715" s="30" t="s">
        <v>8</v>
      </c>
      <c r="O1715" s="30" t="s">
        <v>35</v>
      </c>
      <c r="P1715" s="30" t="s">
        <v>466</v>
      </c>
      <c r="Q1715" s="30" t="s">
        <v>1484</v>
      </c>
      <c r="R1715" s="30">
        <v>83814</v>
      </c>
      <c r="S1715" s="32">
        <v>42163</v>
      </c>
      <c r="T1715" s="32">
        <v>42166</v>
      </c>
      <c r="U1715" s="53">
        <v>1039.7541000000001</v>
      </c>
      <c r="V1715" s="30">
        <v>12</v>
      </c>
      <c r="W1715" s="30">
        <v>1506.89</v>
      </c>
      <c r="X1715" s="30">
        <v>91389</v>
      </c>
      <c r="Y1715" s="30" t="s">
        <v>3217</v>
      </c>
      <c r="Z1715" s="30">
        <v>2121.8563674658267</v>
      </c>
    </row>
    <row r="1716" spans="1:26" x14ac:dyDescent="0.2">
      <c r="A1716" s="30">
        <v>2638</v>
      </c>
      <c r="B1716" s="30" t="s">
        <v>2776</v>
      </c>
      <c r="C1716" s="30" t="s">
        <v>23</v>
      </c>
      <c r="D1716" s="30">
        <v>0.05</v>
      </c>
      <c r="E1716" s="30">
        <v>100.97</v>
      </c>
      <c r="F1716" s="30">
        <v>7.18</v>
      </c>
      <c r="G1716" s="30" t="s">
        <v>63</v>
      </c>
      <c r="H1716" s="30" t="s">
        <v>15</v>
      </c>
      <c r="I1716" s="30" t="s">
        <v>16</v>
      </c>
      <c r="J1716" s="30" t="s">
        <v>17</v>
      </c>
      <c r="K1716" s="30" t="s">
        <v>49</v>
      </c>
      <c r="L1716" s="30" t="s">
        <v>2777</v>
      </c>
      <c r="M1716" s="30">
        <v>0.46</v>
      </c>
      <c r="N1716" s="30" t="s">
        <v>8</v>
      </c>
      <c r="O1716" s="30" t="s">
        <v>35</v>
      </c>
      <c r="P1716" s="30" t="s">
        <v>466</v>
      </c>
      <c r="Q1716" s="30" t="s">
        <v>2555</v>
      </c>
      <c r="R1716" s="30">
        <v>83704</v>
      </c>
      <c r="S1716" s="32">
        <v>42163</v>
      </c>
      <c r="T1716" s="32">
        <v>42163</v>
      </c>
      <c r="U1716" s="53">
        <v>881.46810000000005</v>
      </c>
      <c r="V1716" s="30">
        <v>13</v>
      </c>
      <c r="W1716" s="30">
        <v>1277.49</v>
      </c>
      <c r="X1716" s="30">
        <v>90951</v>
      </c>
      <c r="Y1716" s="30" t="s">
        <v>3217</v>
      </c>
      <c r="Z1716" s="30">
        <v>1372.3428036270063</v>
      </c>
    </row>
    <row r="1717" spans="1:26" x14ac:dyDescent="0.2">
      <c r="A1717" s="30">
        <v>3137</v>
      </c>
      <c r="B1717" s="30" t="s">
        <v>2778</v>
      </c>
      <c r="C1717" s="30" t="s">
        <v>46</v>
      </c>
      <c r="D1717" s="30">
        <v>0.09</v>
      </c>
      <c r="E1717" s="30">
        <v>304.99</v>
      </c>
      <c r="F1717" s="30">
        <v>19.989999999999998</v>
      </c>
      <c r="G1717" s="30" t="s">
        <v>14</v>
      </c>
      <c r="H1717" s="30" t="s">
        <v>70</v>
      </c>
      <c r="I1717" s="30" t="s">
        <v>24</v>
      </c>
      <c r="J1717" s="30" t="s">
        <v>48</v>
      </c>
      <c r="K1717" s="30" t="s">
        <v>49</v>
      </c>
      <c r="L1717" s="30" t="s">
        <v>2779</v>
      </c>
      <c r="M1717" s="30">
        <v>0.4</v>
      </c>
      <c r="N1717" s="30" t="s">
        <v>8</v>
      </c>
      <c r="O1717" s="30" t="s">
        <v>87</v>
      </c>
      <c r="P1717" s="30" t="s">
        <v>1332</v>
      </c>
      <c r="Q1717" s="30" t="s">
        <v>2780</v>
      </c>
      <c r="R1717" s="30">
        <v>3246</v>
      </c>
      <c r="S1717" s="32">
        <v>42163</v>
      </c>
      <c r="T1717" s="32">
        <v>42164</v>
      </c>
      <c r="U1717" s="53">
        <v>1623.9494999999999</v>
      </c>
      <c r="V1717" s="30">
        <v>8</v>
      </c>
      <c r="W1717" s="30">
        <v>2353.5500000000002</v>
      </c>
      <c r="X1717" s="30">
        <v>86795</v>
      </c>
      <c r="Y1717" s="30" t="s">
        <v>3218</v>
      </c>
      <c r="Z1717" s="30">
        <v>3282.0612775549257</v>
      </c>
    </row>
    <row r="1718" spans="1:26" x14ac:dyDescent="0.2">
      <c r="A1718" s="30">
        <v>349</v>
      </c>
      <c r="B1718" s="30" t="s">
        <v>101</v>
      </c>
      <c r="C1718" s="30" t="s">
        <v>1</v>
      </c>
      <c r="D1718" s="30">
        <v>0</v>
      </c>
      <c r="E1718" s="30">
        <v>8.34</v>
      </c>
      <c r="F1718" s="30">
        <v>2.64</v>
      </c>
      <c r="G1718" s="30" t="s">
        <v>63</v>
      </c>
      <c r="H1718" s="30" t="s">
        <v>47</v>
      </c>
      <c r="I1718" s="30" t="s">
        <v>24</v>
      </c>
      <c r="J1718" s="30" t="s">
        <v>544</v>
      </c>
      <c r="K1718" s="30" t="s">
        <v>18</v>
      </c>
      <c r="L1718" s="30" t="s">
        <v>859</v>
      </c>
      <c r="M1718" s="30">
        <v>0.59</v>
      </c>
      <c r="N1718" s="30" t="s">
        <v>8</v>
      </c>
      <c r="O1718" s="30" t="s">
        <v>9</v>
      </c>
      <c r="P1718" s="30" t="s">
        <v>99</v>
      </c>
      <c r="Q1718" s="30" t="s">
        <v>104</v>
      </c>
      <c r="R1718" s="30">
        <v>33132</v>
      </c>
      <c r="S1718" s="32">
        <v>42164</v>
      </c>
      <c r="T1718" s="32">
        <v>42166</v>
      </c>
      <c r="U1718" s="53">
        <v>5.8624999999999998</v>
      </c>
      <c r="V1718" s="30">
        <v>23</v>
      </c>
      <c r="W1718" s="30">
        <v>212.89</v>
      </c>
      <c r="X1718" s="30">
        <v>17446</v>
      </c>
      <c r="Y1718" s="30" t="s">
        <v>3215</v>
      </c>
      <c r="Z1718" s="30">
        <v>470.70506790002446</v>
      </c>
    </row>
    <row r="1719" spans="1:26" x14ac:dyDescent="0.2">
      <c r="A1719" s="30">
        <v>351</v>
      </c>
      <c r="B1719" s="30" t="s">
        <v>105</v>
      </c>
      <c r="C1719" s="30" t="s">
        <v>1</v>
      </c>
      <c r="D1719" s="30">
        <v>0</v>
      </c>
      <c r="E1719" s="30">
        <v>8.34</v>
      </c>
      <c r="F1719" s="30">
        <v>2.64</v>
      </c>
      <c r="G1719" s="30" t="s">
        <v>63</v>
      </c>
      <c r="H1719" s="30" t="s">
        <v>47</v>
      </c>
      <c r="I1719" s="30" t="s">
        <v>24</v>
      </c>
      <c r="J1719" s="30" t="s">
        <v>544</v>
      </c>
      <c r="K1719" s="30" t="s">
        <v>18</v>
      </c>
      <c r="L1719" s="30" t="s">
        <v>859</v>
      </c>
      <c r="M1719" s="30">
        <v>0.59</v>
      </c>
      <c r="N1719" s="30" t="s">
        <v>8</v>
      </c>
      <c r="O1719" s="30" t="s">
        <v>87</v>
      </c>
      <c r="P1719" s="30" t="s">
        <v>88</v>
      </c>
      <c r="Q1719" s="30" t="s">
        <v>106</v>
      </c>
      <c r="R1719" s="30">
        <v>13601</v>
      </c>
      <c r="S1719" s="32">
        <v>42164</v>
      </c>
      <c r="T1719" s="32">
        <v>42166</v>
      </c>
      <c r="U1719" s="53">
        <v>10.5</v>
      </c>
      <c r="V1719" s="30">
        <v>6</v>
      </c>
      <c r="W1719" s="30">
        <v>55.54</v>
      </c>
      <c r="X1719" s="30">
        <v>88685</v>
      </c>
      <c r="Y1719" s="30" t="s">
        <v>3218</v>
      </c>
      <c r="Z1719" s="30">
        <v>475.45398718757264</v>
      </c>
    </row>
    <row r="1720" spans="1:26" x14ac:dyDescent="0.2">
      <c r="A1720" s="30">
        <v>2584</v>
      </c>
      <c r="B1720" s="30" t="s">
        <v>2781</v>
      </c>
      <c r="C1720" s="30" t="s">
        <v>1</v>
      </c>
      <c r="D1720" s="30">
        <v>0.04</v>
      </c>
      <c r="E1720" s="30">
        <v>6.3</v>
      </c>
      <c r="F1720" s="30">
        <v>0.5</v>
      </c>
      <c r="G1720" s="30" t="s">
        <v>14</v>
      </c>
      <c r="H1720" s="30" t="s">
        <v>47</v>
      </c>
      <c r="I1720" s="30" t="s">
        <v>24</v>
      </c>
      <c r="J1720" s="30" t="s">
        <v>128</v>
      </c>
      <c r="K1720" s="30" t="s">
        <v>49</v>
      </c>
      <c r="L1720" s="30" t="s">
        <v>802</v>
      </c>
      <c r="M1720" s="30">
        <v>0.39</v>
      </c>
      <c r="N1720" s="30" t="s">
        <v>8</v>
      </c>
      <c r="O1720" s="30" t="s">
        <v>28</v>
      </c>
      <c r="P1720" s="30" t="s">
        <v>265</v>
      </c>
      <c r="Q1720" s="30" t="s">
        <v>2782</v>
      </c>
      <c r="R1720" s="30">
        <v>48141</v>
      </c>
      <c r="S1720" s="32">
        <v>42164</v>
      </c>
      <c r="T1720" s="32">
        <v>42166</v>
      </c>
      <c r="U1720" s="53">
        <v>67.606200000000001</v>
      </c>
      <c r="V1720" s="30">
        <v>15</v>
      </c>
      <c r="W1720" s="30">
        <v>97.98</v>
      </c>
      <c r="X1720" s="30">
        <v>89658</v>
      </c>
      <c r="Y1720" s="30" t="s">
        <v>3216</v>
      </c>
      <c r="Z1720" s="30">
        <v>357.93788485157592</v>
      </c>
    </row>
    <row r="1721" spans="1:26" x14ac:dyDescent="0.2">
      <c r="A1721" s="30">
        <v>1151</v>
      </c>
      <c r="B1721" s="30" t="s">
        <v>2783</v>
      </c>
      <c r="C1721" s="30" t="s">
        <v>23</v>
      </c>
      <c r="D1721" s="30">
        <v>0.05</v>
      </c>
      <c r="E1721" s="30">
        <v>7.59</v>
      </c>
      <c r="F1721" s="30">
        <v>4</v>
      </c>
      <c r="G1721" s="30" t="s">
        <v>14</v>
      </c>
      <c r="H1721" s="30" t="s">
        <v>70</v>
      </c>
      <c r="I1721" s="30" t="s">
        <v>4</v>
      </c>
      <c r="J1721" s="30" t="s">
        <v>102</v>
      </c>
      <c r="K1721" s="30" t="s">
        <v>26</v>
      </c>
      <c r="L1721" s="30" t="s">
        <v>1663</v>
      </c>
      <c r="M1721" s="30">
        <v>0.42</v>
      </c>
      <c r="N1721" s="30" t="s">
        <v>8</v>
      </c>
      <c r="O1721" s="30" t="s">
        <v>87</v>
      </c>
      <c r="P1721" s="30" t="s">
        <v>379</v>
      </c>
      <c r="Q1721" s="30" t="s">
        <v>2784</v>
      </c>
      <c r="R1721" s="30">
        <v>1075</v>
      </c>
      <c r="S1721" s="32">
        <v>42164</v>
      </c>
      <c r="T1721" s="32">
        <v>42164</v>
      </c>
      <c r="U1721" s="53">
        <v>6.0926999999999998</v>
      </c>
      <c r="V1721" s="30">
        <v>1</v>
      </c>
      <c r="W1721" s="30">
        <v>8.83</v>
      </c>
      <c r="X1721" s="30">
        <v>91344</v>
      </c>
      <c r="Y1721" s="30" t="s">
        <v>3218</v>
      </c>
      <c r="Z1721" s="30">
        <v>173.37109433492623</v>
      </c>
    </row>
    <row r="1722" spans="1:26" x14ac:dyDescent="0.2">
      <c r="A1722" s="30">
        <v>218</v>
      </c>
      <c r="B1722" s="30" t="s">
        <v>2785</v>
      </c>
      <c r="C1722" s="30" t="s">
        <v>92</v>
      </c>
      <c r="D1722" s="30">
        <v>0.05</v>
      </c>
      <c r="E1722" s="30">
        <v>119.99</v>
      </c>
      <c r="F1722" s="30">
        <v>56.14</v>
      </c>
      <c r="G1722" s="30" t="s">
        <v>2</v>
      </c>
      <c r="H1722" s="30" t="s">
        <v>15</v>
      </c>
      <c r="I1722" s="30" t="s">
        <v>16</v>
      </c>
      <c r="J1722" s="30" t="s">
        <v>32</v>
      </c>
      <c r="K1722" s="30" t="s">
        <v>6</v>
      </c>
      <c r="L1722" s="30" t="s">
        <v>563</v>
      </c>
      <c r="M1722" s="30">
        <v>0.39</v>
      </c>
      <c r="N1722" s="30" t="s">
        <v>8</v>
      </c>
      <c r="O1722" s="30" t="s">
        <v>35</v>
      </c>
      <c r="P1722" s="30" t="s">
        <v>122</v>
      </c>
      <c r="Q1722" s="30" t="s">
        <v>925</v>
      </c>
      <c r="R1722" s="30">
        <v>84107</v>
      </c>
      <c r="S1722" s="32">
        <v>42164</v>
      </c>
      <c r="T1722" s="32">
        <v>42166</v>
      </c>
      <c r="U1722" s="53">
        <v>-102.5121</v>
      </c>
      <c r="V1722" s="30">
        <v>6</v>
      </c>
      <c r="W1722" s="30">
        <v>730.37</v>
      </c>
      <c r="X1722" s="30">
        <v>88048</v>
      </c>
      <c r="Y1722" s="30" t="s">
        <v>3217</v>
      </c>
      <c r="Z1722" s="30">
        <v>1930.9973004441604</v>
      </c>
    </row>
    <row r="1723" spans="1:26" x14ac:dyDescent="0.2">
      <c r="A1723" s="30">
        <v>3361</v>
      </c>
      <c r="B1723" s="30" t="s">
        <v>786</v>
      </c>
      <c r="C1723" s="30" t="s">
        <v>92</v>
      </c>
      <c r="D1723" s="30">
        <v>0.03</v>
      </c>
      <c r="E1723" s="30">
        <v>4.9800000000000004</v>
      </c>
      <c r="F1723" s="30">
        <v>4.95</v>
      </c>
      <c r="G1723" s="30" t="s">
        <v>14</v>
      </c>
      <c r="H1723" s="30" t="s">
        <v>47</v>
      </c>
      <c r="I1723" s="30" t="s">
        <v>24</v>
      </c>
      <c r="J1723" s="30" t="s">
        <v>48</v>
      </c>
      <c r="K1723" s="30" t="s">
        <v>49</v>
      </c>
      <c r="L1723" s="30" t="s">
        <v>2595</v>
      </c>
      <c r="M1723" s="30">
        <v>0.37</v>
      </c>
      <c r="N1723" s="30" t="s">
        <v>8</v>
      </c>
      <c r="O1723" s="30" t="s">
        <v>28</v>
      </c>
      <c r="P1723" s="30" t="s">
        <v>333</v>
      </c>
      <c r="Q1723" s="30" t="s">
        <v>788</v>
      </c>
      <c r="R1723" s="30">
        <v>53095</v>
      </c>
      <c r="S1723" s="32">
        <v>42164</v>
      </c>
      <c r="T1723" s="32">
        <v>42166</v>
      </c>
      <c r="U1723" s="53">
        <v>-47.995249999999999</v>
      </c>
      <c r="V1723" s="30">
        <v>19</v>
      </c>
      <c r="W1723" s="30">
        <v>95</v>
      </c>
      <c r="X1723" s="30">
        <v>91438</v>
      </c>
      <c r="Y1723" s="30" t="s">
        <v>3216</v>
      </c>
      <c r="Z1723" s="30">
        <v>71.154927924177571</v>
      </c>
    </row>
    <row r="1724" spans="1:26" x14ac:dyDescent="0.2">
      <c r="A1724" s="30">
        <v>326</v>
      </c>
      <c r="B1724" s="30" t="s">
        <v>2786</v>
      </c>
      <c r="C1724" s="30" t="s">
        <v>46</v>
      </c>
      <c r="D1724" s="30">
        <v>0.06</v>
      </c>
      <c r="E1724" s="30">
        <v>7.99</v>
      </c>
      <c r="F1724" s="30">
        <v>5.03</v>
      </c>
      <c r="G1724" s="30" t="s">
        <v>14</v>
      </c>
      <c r="H1724" s="30" t="s">
        <v>15</v>
      </c>
      <c r="I1724" s="30" t="s">
        <v>16</v>
      </c>
      <c r="J1724" s="30" t="s">
        <v>111</v>
      </c>
      <c r="K1724" s="30" t="s">
        <v>120</v>
      </c>
      <c r="L1724" s="30" t="s">
        <v>441</v>
      </c>
      <c r="M1724" s="30">
        <v>0.6</v>
      </c>
      <c r="N1724" s="30" t="s">
        <v>8</v>
      </c>
      <c r="O1724" s="30" t="s">
        <v>28</v>
      </c>
      <c r="P1724" s="30" t="s">
        <v>79</v>
      </c>
      <c r="Q1724" s="30" t="s">
        <v>2171</v>
      </c>
      <c r="R1724" s="30">
        <v>60510</v>
      </c>
      <c r="S1724" s="32">
        <v>42164</v>
      </c>
      <c r="T1724" s="32">
        <v>42165</v>
      </c>
      <c r="U1724" s="53">
        <v>-29.172000000000001</v>
      </c>
      <c r="V1724" s="30">
        <v>4</v>
      </c>
      <c r="W1724" s="30">
        <v>28.46</v>
      </c>
      <c r="X1724" s="30">
        <v>90973</v>
      </c>
      <c r="Y1724" s="30" t="s">
        <v>3216</v>
      </c>
      <c r="Z1724" s="30">
        <v>402.31078351443523</v>
      </c>
    </row>
    <row r="1725" spans="1:26" x14ac:dyDescent="0.2">
      <c r="A1725" s="30">
        <v>3079</v>
      </c>
      <c r="B1725" s="30" t="s">
        <v>295</v>
      </c>
      <c r="C1725" s="30" t="s">
        <v>1</v>
      </c>
      <c r="D1725" s="30">
        <v>0</v>
      </c>
      <c r="E1725" s="30">
        <v>2.21</v>
      </c>
      <c r="F1725" s="30">
        <v>1</v>
      </c>
      <c r="G1725" s="30" t="s">
        <v>63</v>
      </c>
      <c r="H1725" s="30" t="s">
        <v>3</v>
      </c>
      <c r="I1725" s="30" t="s">
        <v>24</v>
      </c>
      <c r="J1725" s="30" t="s">
        <v>25</v>
      </c>
      <c r="K1725" s="30" t="s">
        <v>26</v>
      </c>
      <c r="L1725" s="30" t="s">
        <v>2787</v>
      </c>
      <c r="M1725" s="30">
        <v>0.38</v>
      </c>
      <c r="N1725" s="30" t="s">
        <v>8</v>
      </c>
      <c r="O1725" s="30" t="s">
        <v>87</v>
      </c>
      <c r="P1725" s="30" t="s">
        <v>296</v>
      </c>
      <c r="Q1725" s="30" t="s">
        <v>297</v>
      </c>
      <c r="R1725" s="30">
        <v>19112</v>
      </c>
      <c r="S1725" s="32">
        <v>42165</v>
      </c>
      <c r="T1725" s="32">
        <v>42166</v>
      </c>
      <c r="U1725" s="53">
        <v>10.01</v>
      </c>
      <c r="V1725" s="30">
        <v>33</v>
      </c>
      <c r="W1725" s="30">
        <v>87.18</v>
      </c>
      <c r="X1725" s="30">
        <v>48483</v>
      </c>
      <c r="Y1725" s="30" t="s">
        <v>3218</v>
      </c>
      <c r="Z1725" s="30">
        <v>196.39299758932555</v>
      </c>
    </row>
    <row r="1726" spans="1:26" x14ac:dyDescent="0.2">
      <c r="A1726" s="30">
        <v>3243</v>
      </c>
      <c r="B1726" s="30" t="s">
        <v>2788</v>
      </c>
      <c r="C1726" s="30" t="s">
        <v>13</v>
      </c>
      <c r="D1726" s="30">
        <v>0</v>
      </c>
      <c r="E1726" s="30">
        <v>7.28</v>
      </c>
      <c r="F1726" s="30">
        <v>3.52</v>
      </c>
      <c r="G1726" s="30" t="s">
        <v>14</v>
      </c>
      <c r="H1726" s="30" t="s">
        <v>3</v>
      </c>
      <c r="I1726" s="30" t="s">
        <v>16</v>
      </c>
      <c r="J1726" s="30" t="s">
        <v>17</v>
      </c>
      <c r="K1726" s="30" t="s">
        <v>18</v>
      </c>
      <c r="L1726" s="30" t="s">
        <v>2789</v>
      </c>
      <c r="M1726" s="30">
        <v>0.68</v>
      </c>
      <c r="N1726" s="30" t="s">
        <v>8</v>
      </c>
      <c r="O1726" s="30" t="s">
        <v>87</v>
      </c>
      <c r="P1726" s="30" t="s">
        <v>224</v>
      </c>
      <c r="Q1726" s="30" t="s">
        <v>225</v>
      </c>
      <c r="R1726" s="30">
        <v>6010</v>
      </c>
      <c r="S1726" s="32">
        <v>42165</v>
      </c>
      <c r="T1726" s="32">
        <v>42165</v>
      </c>
      <c r="U1726" s="53">
        <v>-25.103999999999999</v>
      </c>
      <c r="V1726" s="30">
        <v>3</v>
      </c>
      <c r="W1726" s="30">
        <v>24.44</v>
      </c>
      <c r="X1726" s="30">
        <v>88329</v>
      </c>
      <c r="Y1726" s="30" t="s">
        <v>3218</v>
      </c>
      <c r="Z1726" s="30">
        <v>285.04306930162664</v>
      </c>
    </row>
    <row r="1727" spans="1:26" x14ac:dyDescent="0.2">
      <c r="A1727" s="30">
        <v>254</v>
      </c>
      <c r="B1727" s="30" t="s">
        <v>2790</v>
      </c>
      <c r="C1727" s="30" t="s">
        <v>92</v>
      </c>
      <c r="D1727" s="30">
        <v>0.1</v>
      </c>
      <c r="E1727" s="30">
        <v>280.98</v>
      </c>
      <c r="F1727" s="30">
        <v>35.67</v>
      </c>
      <c r="G1727" s="30" t="s">
        <v>2</v>
      </c>
      <c r="H1727" s="30" t="s">
        <v>47</v>
      </c>
      <c r="I1727" s="30" t="s">
        <v>4</v>
      </c>
      <c r="J1727" s="30" t="s">
        <v>5</v>
      </c>
      <c r="K1727" s="30" t="s">
        <v>6</v>
      </c>
      <c r="L1727" s="30" t="s">
        <v>2791</v>
      </c>
      <c r="M1727" s="30">
        <v>0.66</v>
      </c>
      <c r="N1727" s="30" t="s">
        <v>8</v>
      </c>
      <c r="O1727" s="30" t="s">
        <v>35</v>
      </c>
      <c r="P1727" s="30" t="s">
        <v>36</v>
      </c>
      <c r="Q1727" s="30" t="s">
        <v>2792</v>
      </c>
      <c r="R1727" s="30">
        <v>80126</v>
      </c>
      <c r="S1727" s="32">
        <v>42165</v>
      </c>
      <c r="T1727" s="32">
        <v>42166</v>
      </c>
      <c r="U1727" s="53">
        <v>-53.744999999999997</v>
      </c>
      <c r="V1727" s="30">
        <v>5</v>
      </c>
      <c r="W1727" s="30">
        <v>1332.82</v>
      </c>
      <c r="X1727" s="30">
        <v>86268</v>
      </c>
      <c r="Y1727" s="30" t="s">
        <v>3217</v>
      </c>
      <c r="Z1727" s="30">
        <v>2170.3211667150008</v>
      </c>
    </row>
    <row r="1728" spans="1:26" x14ac:dyDescent="0.2">
      <c r="A1728" s="30">
        <v>597</v>
      </c>
      <c r="B1728" s="30" t="s">
        <v>2793</v>
      </c>
      <c r="C1728" s="30" t="s">
        <v>46</v>
      </c>
      <c r="D1728" s="30">
        <v>0.1</v>
      </c>
      <c r="E1728" s="30">
        <v>6.48</v>
      </c>
      <c r="F1728" s="30">
        <v>5.9</v>
      </c>
      <c r="G1728" s="30" t="s">
        <v>14</v>
      </c>
      <c r="H1728" s="30" t="s">
        <v>3</v>
      </c>
      <c r="I1728" s="30" t="s">
        <v>24</v>
      </c>
      <c r="J1728" s="30" t="s">
        <v>64</v>
      </c>
      <c r="K1728" s="30" t="s">
        <v>49</v>
      </c>
      <c r="L1728" s="30" t="s">
        <v>1727</v>
      </c>
      <c r="M1728" s="30">
        <v>0.37</v>
      </c>
      <c r="N1728" s="30" t="s">
        <v>8</v>
      </c>
      <c r="O1728" s="30" t="s">
        <v>28</v>
      </c>
      <c r="P1728" s="30" t="s">
        <v>29</v>
      </c>
      <c r="Q1728" s="30" t="s">
        <v>1459</v>
      </c>
      <c r="R1728" s="30">
        <v>47201</v>
      </c>
      <c r="S1728" s="32">
        <v>42165</v>
      </c>
      <c r="T1728" s="32">
        <v>42165</v>
      </c>
      <c r="U1728" s="53">
        <v>-51.634999999999998</v>
      </c>
      <c r="V1728" s="30">
        <v>19</v>
      </c>
      <c r="W1728" s="30">
        <v>116.8</v>
      </c>
      <c r="X1728" s="30">
        <v>86310</v>
      </c>
      <c r="Y1728" s="30" t="s">
        <v>3216</v>
      </c>
      <c r="Z1728" s="30">
        <v>200.91652819317807</v>
      </c>
    </row>
    <row r="1729" spans="1:26" x14ac:dyDescent="0.2">
      <c r="A1729" s="30">
        <v>2431</v>
      </c>
      <c r="B1729" s="30" t="s">
        <v>2546</v>
      </c>
      <c r="C1729" s="30" t="s">
        <v>46</v>
      </c>
      <c r="D1729" s="30">
        <v>0.05</v>
      </c>
      <c r="E1729" s="30">
        <v>8.85</v>
      </c>
      <c r="F1729" s="30">
        <v>5.6</v>
      </c>
      <c r="G1729" s="30" t="s">
        <v>14</v>
      </c>
      <c r="H1729" s="30" t="s">
        <v>15</v>
      </c>
      <c r="I1729" s="30" t="s">
        <v>24</v>
      </c>
      <c r="J1729" s="30" t="s">
        <v>48</v>
      </c>
      <c r="K1729" s="30" t="s">
        <v>49</v>
      </c>
      <c r="L1729" s="30" t="s">
        <v>2794</v>
      </c>
      <c r="M1729" s="30">
        <v>0.36</v>
      </c>
      <c r="N1729" s="30" t="s">
        <v>8</v>
      </c>
      <c r="O1729" s="30" t="s">
        <v>35</v>
      </c>
      <c r="P1729" s="30" t="s">
        <v>66</v>
      </c>
      <c r="Q1729" s="30" t="s">
        <v>76</v>
      </c>
      <c r="R1729" s="30">
        <v>90004</v>
      </c>
      <c r="S1729" s="32">
        <v>42165</v>
      </c>
      <c r="T1729" s="32">
        <v>42166</v>
      </c>
      <c r="U1729" s="53">
        <v>-9.1769999999999996</v>
      </c>
      <c r="V1729" s="30">
        <v>21</v>
      </c>
      <c r="W1729" s="30">
        <v>199.08</v>
      </c>
      <c r="X1729" s="30">
        <v>24869</v>
      </c>
      <c r="Y1729" s="30" t="s">
        <v>3217</v>
      </c>
      <c r="Z1729" s="30">
        <v>248.35939721654387</v>
      </c>
    </row>
    <row r="1730" spans="1:26" x14ac:dyDescent="0.2">
      <c r="A1730" s="30">
        <v>2433</v>
      </c>
      <c r="B1730" s="30" t="s">
        <v>2795</v>
      </c>
      <c r="C1730" s="30" t="s">
        <v>46</v>
      </c>
      <c r="D1730" s="30">
        <v>0.05</v>
      </c>
      <c r="E1730" s="30">
        <v>8.85</v>
      </c>
      <c r="F1730" s="30">
        <v>5.6</v>
      </c>
      <c r="G1730" s="30" t="s">
        <v>14</v>
      </c>
      <c r="H1730" s="30" t="s">
        <v>15</v>
      </c>
      <c r="I1730" s="30" t="s">
        <v>24</v>
      </c>
      <c r="J1730" s="30" t="s">
        <v>48</v>
      </c>
      <c r="K1730" s="30" t="s">
        <v>49</v>
      </c>
      <c r="L1730" s="30" t="s">
        <v>2794</v>
      </c>
      <c r="M1730" s="30">
        <v>0.36</v>
      </c>
      <c r="N1730" s="30" t="s">
        <v>8</v>
      </c>
      <c r="O1730" s="30" t="s">
        <v>28</v>
      </c>
      <c r="P1730" s="30" t="s">
        <v>183</v>
      </c>
      <c r="Q1730" s="30" t="s">
        <v>587</v>
      </c>
      <c r="R1730" s="30">
        <v>73160</v>
      </c>
      <c r="S1730" s="32">
        <v>42165</v>
      </c>
      <c r="T1730" s="32">
        <v>42166</v>
      </c>
      <c r="U1730" s="53">
        <v>-7.3415999999999997</v>
      </c>
      <c r="V1730" s="30">
        <v>5</v>
      </c>
      <c r="W1730" s="30">
        <v>47.4</v>
      </c>
      <c r="X1730" s="30">
        <v>89095</v>
      </c>
      <c r="Y1730" s="30" t="s">
        <v>3216</v>
      </c>
      <c r="Z1730" s="30">
        <v>250.23889402740451</v>
      </c>
    </row>
    <row r="1731" spans="1:26" x14ac:dyDescent="0.2">
      <c r="A1731" s="30">
        <v>1265</v>
      </c>
      <c r="B1731" s="30" t="s">
        <v>2796</v>
      </c>
      <c r="C1731" s="30" t="s">
        <v>1</v>
      </c>
      <c r="D1731" s="30">
        <v>0.05</v>
      </c>
      <c r="E1731" s="30">
        <v>5.28</v>
      </c>
      <c r="F1731" s="30">
        <v>6.26</v>
      </c>
      <c r="G1731" s="30" t="s">
        <v>14</v>
      </c>
      <c r="H1731" s="30" t="s">
        <v>47</v>
      </c>
      <c r="I1731" s="30" t="s">
        <v>24</v>
      </c>
      <c r="J1731" s="30" t="s">
        <v>64</v>
      </c>
      <c r="K1731" s="30" t="s">
        <v>49</v>
      </c>
      <c r="L1731" s="30" t="s">
        <v>2434</v>
      </c>
      <c r="M1731" s="30">
        <v>0.4</v>
      </c>
      <c r="N1731" s="30" t="s">
        <v>8</v>
      </c>
      <c r="O1731" s="30" t="s">
        <v>28</v>
      </c>
      <c r="P1731" s="30" t="s">
        <v>183</v>
      </c>
      <c r="Q1731" s="30" t="s">
        <v>2797</v>
      </c>
      <c r="R1731" s="30">
        <v>73521</v>
      </c>
      <c r="S1731" s="32">
        <v>42166</v>
      </c>
      <c r="T1731" s="32">
        <v>42167</v>
      </c>
      <c r="U1731" s="53">
        <v>-11.375999999999999</v>
      </c>
      <c r="V1731" s="30">
        <v>1</v>
      </c>
      <c r="W1731" s="30">
        <v>7.15</v>
      </c>
      <c r="X1731" s="30">
        <v>89729</v>
      </c>
      <c r="Y1731" s="30" t="s">
        <v>3216</v>
      </c>
      <c r="Z1731" s="30">
        <v>434.76831855885405</v>
      </c>
    </row>
    <row r="1732" spans="1:26" x14ac:dyDescent="0.2">
      <c r="A1732" s="30">
        <v>2779</v>
      </c>
      <c r="B1732" s="30" t="s">
        <v>2798</v>
      </c>
      <c r="C1732" s="30" t="s">
        <v>1</v>
      </c>
      <c r="D1732" s="30">
        <v>0.01</v>
      </c>
      <c r="E1732" s="30">
        <v>35.99</v>
      </c>
      <c r="F1732" s="30">
        <v>5.99</v>
      </c>
      <c r="G1732" s="30" t="s">
        <v>14</v>
      </c>
      <c r="H1732" s="30" t="s">
        <v>70</v>
      </c>
      <c r="I1732" s="30" t="s">
        <v>16</v>
      </c>
      <c r="J1732" s="30" t="s">
        <v>111</v>
      </c>
      <c r="K1732" s="30" t="s">
        <v>26</v>
      </c>
      <c r="L1732" s="30" t="s">
        <v>1348</v>
      </c>
      <c r="M1732" s="30">
        <v>0.38</v>
      </c>
      <c r="N1732" s="30" t="s">
        <v>8</v>
      </c>
      <c r="O1732" s="30" t="s">
        <v>9</v>
      </c>
      <c r="P1732" s="30" t="s">
        <v>73</v>
      </c>
      <c r="Q1732" s="30" t="s">
        <v>2799</v>
      </c>
      <c r="R1732" s="30">
        <v>27893</v>
      </c>
      <c r="S1732" s="32">
        <v>42166</v>
      </c>
      <c r="T1732" s="32">
        <v>42167</v>
      </c>
      <c r="U1732" s="53">
        <v>-60.704000000000001</v>
      </c>
      <c r="V1732" s="30">
        <v>11</v>
      </c>
      <c r="W1732" s="30">
        <v>345.07</v>
      </c>
      <c r="X1732" s="30">
        <v>87161</v>
      </c>
      <c r="Y1732" s="30" t="s">
        <v>3215</v>
      </c>
      <c r="Z1732" s="30">
        <v>452.38313917559532</v>
      </c>
    </row>
    <row r="1733" spans="1:26" x14ac:dyDescent="0.2">
      <c r="A1733" s="30">
        <v>3251</v>
      </c>
      <c r="B1733" s="30" t="s">
        <v>2800</v>
      </c>
      <c r="C1733" s="30" t="s">
        <v>1</v>
      </c>
      <c r="D1733" s="30">
        <v>0.02</v>
      </c>
      <c r="E1733" s="30">
        <v>5.28</v>
      </c>
      <c r="F1733" s="30">
        <v>6.26</v>
      </c>
      <c r="G1733" s="30" t="s">
        <v>14</v>
      </c>
      <c r="H1733" s="30" t="s">
        <v>70</v>
      </c>
      <c r="I1733" s="30" t="s">
        <v>24</v>
      </c>
      <c r="J1733" s="30" t="s">
        <v>64</v>
      </c>
      <c r="K1733" s="30" t="s">
        <v>49</v>
      </c>
      <c r="L1733" s="30" t="s">
        <v>2434</v>
      </c>
      <c r="M1733" s="30">
        <v>0.4</v>
      </c>
      <c r="N1733" s="30" t="s">
        <v>8</v>
      </c>
      <c r="O1733" s="30" t="s">
        <v>87</v>
      </c>
      <c r="P1733" s="30" t="s">
        <v>88</v>
      </c>
      <c r="Q1733" s="30" t="s">
        <v>89</v>
      </c>
      <c r="R1733" s="30">
        <v>10112</v>
      </c>
      <c r="S1733" s="32">
        <v>42166</v>
      </c>
      <c r="T1733" s="32">
        <v>42167</v>
      </c>
      <c r="U1733" s="53">
        <v>-131.16</v>
      </c>
      <c r="V1733" s="30">
        <v>76</v>
      </c>
      <c r="W1733" s="30">
        <v>412.72</v>
      </c>
      <c r="X1733" s="30">
        <v>39076</v>
      </c>
      <c r="Y1733" s="30" t="s">
        <v>3218</v>
      </c>
      <c r="Z1733" s="30">
        <v>301.49247161499784</v>
      </c>
    </row>
    <row r="1734" spans="1:26" x14ac:dyDescent="0.2">
      <c r="A1734" s="30">
        <v>3252</v>
      </c>
      <c r="B1734" s="30" t="s">
        <v>1899</v>
      </c>
      <c r="C1734" s="30" t="s">
        <v>1</v>
      </c>
      <c r="D1734" s="30">
        <v>0.02</v>
      </c>
      <c r="E1734" s="30">
        <v>5.28</v>
      </c>
      <c r="F1734" s="30">
        <v>6.26</v>
      </c>
      <c r="G1734" s="30" t="s">
        <v>14</v>
      </c>
      <c r="H1734" s="30" t="s">
        <v>70</v>
      </c>
      <c r="I1734" s="30" t="s">
        <v>24</v>
      </c>
      <c r="J1734" s="30" t="s">
        <v>64</v>
      </c>
      <c r="K1734" s="30" t="s">
        <v>49</v>
      </c>
      <c r="L1734" s="30" t="s">
        <v>2434</v>
      </c>
      <c r="M1734" s="30">
        <v>0.4</v>
      </c>
      <c r="N1734" s="30" t="s">
        <v>8</v>
      </c>
      <c r="O1734" s="30" t="s">
        <v>87</v>
      </c>
      <c r="P1734" s="30" t="s">
        <v>88</v>
      </c>
      <c r="Q1734" s="30" t="s">
        <v>1900</v>
      </c>
      <c r="R1734" s="30">
        <v>12306</v>
      </c>
      <c r="S1734" s="32">
        <v>42166</v>
      </c>
      <c r="T1734" s="32">
        <v>42167</v>
      </c>
      <c r="U1734" s="53">
        <v>-65.58</v>
      </c>
      <c r="V1734" s="30">
        <v>19</v>
      </c>
      <c r="W1734" s="30">
        <v>103.18</v>
      </c>
      <c r="X1734" s="30">
        <v>87299</v>
      </c>
      <c r="Y1734" s="30" t="s">
        <v>3218</v>
      </c>
      <c r="Z1734" s="30">
        <v>368.64807848883322</v>
      </c>
    </row>
    <row r="1735" spans="1:26" x14ac:dyDescent="0.2">
      <c r="A1735" s="30">
        <v>1466</v>
      </c>
      <c r="B1735" s="30" t="s">
        <v>2801</v>
      </c>
      <c r="C1735" s="30" t="s">
        <v>13</v>
      </c>
      <c r="D1735" s="30">
        <v>0</v>
      </c>
      <c r="E1735" s="30">
        <v>65.989999999999995</v>
      </c>
      <c r="F1735" s="30">
        <v>8.99</v>
      </c>
      <c r="G1735" s="30" t="s">
        <v>14</v>
      </c>
      <c r="H1735" s="30" t="s">
        <v>3</v>
      </c>
      <c r="I1735" s="30" t="s">
        <v>16</v>
      </c>
      <c r="J1735" s="30" t="s">
        <v>111</v>
      </c>
      <c r="K1735" s="30" t="s">
        <v>49</v>
      </c>
      <c r="L1735" s="30" t="s">
        <v>2570</v>
      </c>
      <c r="M1735" s="30">
        <v>0.56000000000000005</v>
      </c>
      <c r="N1735" s="30" t="s">
        <v>8</v>
      </c>
      <c r="O1735" s="30" t="s">
        <v>28</v>
      </c>
      <c r="P1735" s="30" t="s">
        <v>109</v>
      </c>
      <c r="Q1735" s="30" t="s">
        <v>1459</v>
      </c>
      <c r="R1735" s="30">
        <v>68601</v>
      </c>
      <c r="S1735" s="32">
        <v>42166</v>
      </c>
      <c r="T1735" s="32">
        <v>42168</v>
      </c>
      <c r="U1735" s="53">
        <v>253.3032</v>
      </c>
      <c r="V1735" s="30">
        <v>10</v>
      </c>
      <c r="W1735" s="30">
        <v>575.07000000000005</v>
      </c>
      <c r="X1735" s="30">
        <v>91115</v>
      </c>
      <c r="Y1735" s="30" t="s">
        <v>3216</v>
      </c>
      <c r="Z1735" s="30">
        <v>805.53309669851183</v>
      </c>
    </row>
    <row r="1736" spans="1:26" x14ac:dyDescent="0.2">
      <c r="A1736" s="30">
        <v>2649</v>
      </c>
      <c r="B1736" s="30" t="s">
        <v>2802</v>
      </c>
      <c r="C1736" s="30" t="s">
        <v>13</v>
      </c>
      <c r="D1736" s="30">
        <v>0.01</v>
      </c>
      <c r="E1736" s="30">
        <v>39.979999999999997</v>
      </c>
      <c r="F1736" s="30">
        <v>4</v>
      </c>
      <c r="G1736" s="30" t="s">
        <v>14</v>
      </c>
      <c r="H1736" s="30" t="s">
        <v>70</v>
      </c>
      <c r="I1736" s="30" t="s">
        <v>16</v>
      </c>
      <c r="J1736" s="30" t="s">
        <v>17</v>
      </c>
      <c r="K1736" s="30" t="s">
        <v>49</v>
      </c>
      <c r="L1736" s="30" t="s">
        <v>1903</v>
      </c>
      <c r="M1736" s="30">
        <v>0.7</v>
      </c>
      <c r="N1736" s="30" t="s">
        <v>8</v>
      </c>
      <c r="O1736" s="30" t="s">
        <v>87</v>
      </c>
      <c r="P1736" s="30" t="s">
        <v>394</v>
      </c>
      <c r="Q1736" s="30" t="s">
        <v>2306</v>
      </c>
      <c r="R1736" s="30">
        <v>21040</v>
      </c>
      <c r="S1736" s="32">
        <v>42166</v>
      </c>
      <c r="T1736" s="32">
        <v>42167</v>
      </c>
      <c r="U1736" s="53">
        <v>-30.808</v>
      </c>
      <c r="V1736" s="30">
        <v>5</v>
      </c>
      <c r="W1736" s="30">
        <v>203.29</v>
      </c>
      <c r="X1736" s="30">
        <v>88814</v>
      </c>
      <c r="Y1736" s="30" t="s">
        <v>3218</v>
      </c>
      <c r="Z1736" s="30">
        <v>413.97563862718653</v>
      </c>
    </row>
    <row r="1737" spans="1:26" x14ac:dyDescent="0.2">
      <c r="A1737" s="30">
        <v>3008</v>
      </c>
      <c r="B1737" s="30" t="s">
        <v>1494</v>
      </c>
      <c r="C1737" s="30" t="s">
        <v>13</v>
      </c>
      <c r="D1737" s="30">
        <v>0.01</v>
      </c>
      <c r="E1737" s="30">
        <v>12.28</v>
      </c>
      <c r="F1737" s="30">
        <v>6.47</v>
      </c>
      <c r="G1737" s="30" t="s">
        <v>14</v>
      </c>
      <c r="H1737" s="30" t="s">
        <v>47</v>
      </c>
      <c r="I1737" s="30" t="s">
        <v>24</v>
      </c>
      <c r="J1737" s="30" t="s">
        <v>64</v>
      </c>
      <c r="K1737" s="30" t="s">
        <v>49</v>
      </c>
      <c r="L1737" s="30" t="s">
        <v>2534</v>
      </c>
      <c r="M1737" s="30">
        <v>0.38</v>
      </c>
      <c r="N1737" s="30" t="s">
        <v>8</v>
      </c>
      <c r="O1737" s="30" t="s">
        <v>28</v>
      </c>
      <c r="P1737" s="30" t="s">
        <v>60</v>
      </c>
      <c r="Q1737" s="30" t="s">
        <v>1496</v>
      </c>
      <c r="R1737" s="30">
        <v>55343</v>
      </c>
      <c r="S1737" s="32">
        <v>42166</v>
      </c>
      <c r="T1737" s="32">
        <v>42167</v>
      </c>
      <c r="U1737" s="53">
        <v>47.61</v>
      </c>
      <c r="V1737" s="30">
        <v>12</v>
      </c>
      <c r="W1737" s="30">
        <v>160.66</v>
      </c>
      <c r="X1737" s="30">
        <v>89415</v>
      </c>
      <c r="Y1737" s="30" t="s">
        <v>3216</v>
      </c>
      <c r="Z1737" s="30">
        <v>240.21818648914467</v>
      </c>
    </row>
    <row r="1738" spans="1:26" x14ac:dyDescent="0.2">
      <c r="A1738" s="30">
        <v>2543</v>
      </c>
      <c r="B1738" s="30" t="s">
        <v>2803</v>
      </c>
      <c r="C1738" s="30" t="s">
        <v>92</v>
      </c>
      <c r="D1738" s="30">
        <v>0.05</v>
      </c>
      <c r="E1738" s="30">
        <v>15.68</v>
      </c>
      <c r="F1738" s="30">
        <v>3.73</v>
      </c>
      <c r="G1738" s="30" t="s">
        <v>14</v>
      </c>
      <c r="H1738" s="30" t="s">
        <v>3</v>
      </c>
      <c r="I1738" s="30" t="s">
        <v>4</v>
      </c>
      <c r="J1738" s="30" t="s">
        <v>102</v>
      </c>
      <c r="K1738" s="30" t="s">
        <v>18</v>
      </c>
      <c r="L1738" s="30" t="s">
        <v>2703</v>
      </c>
      <c r="M1738" s="30">
        <v>0.46</v>
      </c>
      <c r="N1738" s="30" t="s">
        <v>8</v>
      </c>
      <c r="O1738" s="30" t="s">
        <v>9</v>
      </c>
      <c r="P1738" s="30" t="s">
        <v>218</v>
      </c>
      <c r="Q1738" s="30" t="s">
        <v>2408</v>
      </c>
      <c r="R1738" s="30">
        <v>23223</v>
      </c>
      <c r="S1738" s="32">
        <v>42166</v>
      </c>
      <c r="T1738" s="32">
        <v>42167</v>
      </c>
      <c r="U1738" s="53">
        <v>3.54</v>
      </c>
      <c r="V1738" s="30">
        <v>17</v>
      </c>
      <c r="W1738" s="30">
        <v>257.48</v>
      </c>
      <c r="X1738" s="30">
        <v>87917</v>
      </c>
      <c r="Y1738" s="30" t="s">
        <v>3215</v>
      </c>
      <c r="Z1738" s="30">
        <v>145.8473839049453</v>
      </c>
    </row>
    <row r="1739" spans="1:26" x14ac:dyDescent="0.2">
      <c r="A1739" s="30">
        <v>2543</v>
      </c>
      <c r="B1739" s="30" t="s">
        <v>2803</v>
      </c>
      <c r="C1739" s="30" t="s">
        <v>92</v>
      </c>
      <c r="D1739" s="30">
        <v>0.02</v>
      </c>
      <c r="E1739" s="30">
        <v>195.99</v>
      </c>
      <c r="F1739" s="30">
        <v>4.2</v>
      </c>
      <c r="G1739" s="30" t="s">
        <v>14</v>
      </c>
      <c r="H1739" s="30" t="s">
        <v>3</v>
      </c>
      <c r="I1739" s="30" t="s">
        <v>16</v>
      </c>
      <c r="J1739" s="30" t="s">
        <v>111</v>
      </c>
      <c r="K1739" s="30" t="s">
        <v>49</v>
      </c>
      <c r="L1739" s="30" t="s">
        <v>2804</v>
      </c>
      <c r="M1739" s="30">
        <v>0.56000000000000005</v>
      </c>
      <c r="N1739" s="30" t="s">
        <v>8</v>
      </c>
      <c r="O1739" s="30" t="s">
        <v>9</v>
      </c>
      <c r="P1739" s="30" t="s">
        <v>218</v>
      </c>
      <c r="Q1739" s="30" t="s">
        <v>2408</v>
      </c>
      <c r="R1739" s="30">
        <v>23223</v>
      </c>
      <c r="S1739" s="32">
        <v>42166</v>
      </c>
      <c r="T1739" s="32">
        <v>42167</v>
      </c>
      <c r="U1739" s="53">
        <v>40.283999999999999</v>
      </c>
      <c r="V1739" s="30">
        <v>19</v>
      </c>
      <c r="W1739" s="30">
        <v>3194.99</v>
      </c>
      <c r="X1739" s="30">
        <v>87917</v>
      </c>
      <c r="Y1739" s="30" t="s">
        <v>3215</v>
      </c>
      <c r="Z1739" s="30">
        <v>864.35112312716319</v>
      </c>
    </row>
    <row r="1740" spans="1:26" x14ac:dyDescent="0.2">
      <c r="A1740" s="30">
        <v>2840</v>
      </c>
      <c r="B1740" s="30" t="s">
        <v>1713</v>
      </c>
      <c r="C1740" s="30" t="s">
        <v>92</v>
      </c>
      <c r="D1740" s="30">
        <v>0.05</v>
      </c>
      <c r="E1740" s="30">
        <v>15.68</v>
      </c>
      <c r="F1740" s="30">
        <v>3.73</v>
      </c>
      <c r="G1740" s="30" t="s">
        <v>14</v>
      </c>
      <c r="H1740" s="30" t="s">
        <v>70</v>
      </c>
      <c r="I1740" s="30" t="s">
        <v>4</v>
      </c>
      <c r="J1740" s="30" t="s">
        <v>102</v>
      </c>
      <c r="K1740" s="30" t="s">
        <v>18</v>
      </c>
      <c r="L1740" s="30" t="s">
        <v>2703</v>
      </c>
      <c r="M1740" s="30">
        <v>0.46</v>
      </c>
      <c r="N1740" s="30" t="s">
        <v>8</v>
      </c>
      <c r="O1740" s="30" t="s">
        <v>9</v>
      </c>
      <c r="P1740" s="30" t="s">
        <v>99</v>
      </c>
      <c r="Q1740" s="30" t="s">
        <v>1715</v>
      </c>
      <c r="R1740" s="30">
        <v>33161</v>
      </c>
      <c r="S1740" s="32">
        <v>42166</v>
      </c>
      <c r="T1740" s="32">
        <v>42168</v>
      </c>
      <c r="U1740" s="53">
        <v>1166.6279999999999</v>
      </c>
      <c r="V1740" s="30">
        <v>17</v>
      </c>
      <c r="W1740" s="30">
        <v>260.01</v>
      </c>
      <c r="X1740" s="30">
        <v>87885</v>
      </c>
      <c r="Y1740" s="30" t="s">
        <v>3215</v>
      </c>
      <c r="Z1740" s="30">
        <v>1345.9160094153121</v>
      </c>
    </row>
    <row r="1741" spans="1:26" x14ac:dyDescent="0.2">
      <c r="A1741" s="30">
        <v>2840</v>
      </c>
      <c r="B1741" s="30" t="s">
        <v>1713</v>
      </c>
      <c r="C1741" s="30" t="s">
        <v>92</v>
      </c>
      <c r="D1741" s="30">
        <v>0</v>
      </c>
      <c r="E1741" s="30">
        <v>14.98</v>
      </c>
      <c r="F1741" s="30">
        <v>8.99</v>
      </c>
      <c r="G1741" s="30" t="s">
        <v>14</v>
      </c>
      <c r="H1741" s="30" t="s">
        <v>70</v>
      </c>
      <c r="I1741" s="30" t="s">
        <v>4</v>
      </c>
      <c r="J1741" s="30" t="s">
        <v>102</v>
      </c>
      <c r="K1741" s="30" t="s">
        <v>18</v>
      </c>
      <c r="L1741" s="30" t="s">
        <v>1462</v>
      </c>
      <c r="M1741" s="30">
        <v>0.39</v>
      </c>
      <c r="N1741" s="30" t="s">
        <v>8</v>
      </c>
      <c r="O1741" s="30" t="s">
        <v>9</v>
      </c>
      <c r="P1741" s="30" t="s">
        <v>99</v>
      </c>
      <c r="Q1741" s="30" t="s">
        <v>1715</v>
      </c>
      <c r="R1741" s="30">
        <v>33161</v>
      </c>
      <c r="S1741" s="32">
        <v>42166</v>
      </c>
      <c r="T1741" s="32">
        <v>42167</v>
      </c>
      <c r="U1741" s="53">
        <v>-40.604199999999999</v>
      </c>
      <c r="V1741" s="30">
        <v>18</v>
      </c>
      <c r="W1741" s="30">
        <v>273.79000000000002</v>
      </c>
      <c r="X1741" s="30">
        <v>87885</v>
      </c>
      <c r="Y1741" s="30" t="s">
        <v>3215</v>
      </c>
      <c r="Z1741" s="30">
        <v>227.72799082380536</v>
      </c>
    </row>
    <row r="1742" spans="1:26" x14ac:dyDescent="0.2">
      <c r="A1742" s="30">
        <v>2840</v>
      </c>
      <c r="B1742" s="30" t="s">
        <v>1713</v>
      </c>
      <c r="C1742" s="30" t="s">
        <v>92</v>
      </c>
      <c r="D1742" s="30">
        <v>0.02</v>
      </c>
      <c r="E1742" s="30">
        <v>38.76</v>
      </c>
      <c r="F1742" s="30">
        <v>13.26</v>
      </c>
      <c r="G1742" s="30" t="s">
        <v>14</v>
      </c>
      <c r="H1742" s="30" t="s">
        <v>70</v>
      </c>
      <c r="I1742" s="30" t="s">
        <v>24</v>
      </c>
      <c r="J1742" s="30" t="s">
        <v>64</v>
      </c>
      <c r="K1742" s="30" t="s">
        <v>49</v>
      </c>
      <c r="L1742" s="30" t="s">
        <v>2805</v>
      </c>
      <c r="M1742" s="30">
        <v>0.36</v>
      </c>
      <c r="N1742" s="30" t="s">
        <v>8</v>
      </c>
      <c r="O1742" s="30" t="s">
        <v>9</v>
      </c>
      <c r="P1742" s="30" t="s">
        <v>99</v>
      </c>
      <c r="Q1742" s="30" t="s">
        <v>1715</v>
      </c>
      <c r="R1742" s="30">
        <v>33161</v>
      </c>
      <c r="S1742" s="32">
        <v>42166</v>
      </c>
      <c r="T1742" s="32">
        <v>42167</v>
      </c>
      <c r="U1742" s="53">
        <v>-294.084</v>
      </c>
      <c r="V1742" s="30">
        <v>1</v>
      </c>
      <c r="W1742" s="30">
        <v>44.62</v>
      </c>
      <c r="X1742" s="30">
        <v>87885</v>
      </c>
      <c r="Y1742" s="30" t="s">
        <v>3215</v>
      </c>
      <c r="Z1742" s="30">
        <v>122.53278067568911</v>
      </c>
    </row>
    <row r="1743" spans="1:26" x14ac:dyDescent="0.2">
      <c r="A1743" s="30">
        <v>3078</v>
      </c>
      <c r="B1743" s="30" t="s">
        <v>2806</v>
      </c>
      <c r="C1743" s="30" t="s">
        <v>46</v>
      </c>
      <c r="D1743" s="30">
        <v>0.04</v>
      </c>
      <c r="E1743" s="30">
        <v>35.44</v>
      </c>
      <c r="F1743" s="30">
        <v>5.09</v>
      </c>
      <c r="G1743" s="30" t="s">
        <v>14</v>
      </c>
      <c r="H1743" s="30" t="s">
        <v>3</v>
      </c>
      <c r="I1743" s="30" t="s">
        <v>24</v>
      </c>
      <c r="J1743" s="30" t="s">
        <v>64</v>
      </c>
      <c r="K1743" s="30" t="s">
        <v>49</v>
      </c>
      <c r="L1743" s="30" t="s">
        <v>2054</v>
      </c>
      <c r="M1743" s="30">
        <v>0.38</v>
      </c>
      <c r="N1743" s="30" t="s">
        <v>8</v>
      </c>
      <c r="O1743" s="30" t="s">
        <v>87</v>
      </c>
      <c r="P1743" s="30" t="s">
        <v>293</v>
      </c>
      <c r="Q1743" s="30" t="s">
        <v>2807</v>
      </c>
      <c r="R1743" s="30">
        <v>43615</v>
      </c>
      <c r="S1743" s="32">
        <v>42166</v>
      </c>
      <c r="T1743" s="32">
        <v>42166</v>
      </c>
      <c r="U1743" s="53">
        <v>118.6317</v>
      </c>
      <c r="V1743" s="30">
        <v>5</v>
      </c>
      <c r="W1743" s="30">
        <v>171.93</v>
      </c>
      <c r="X1743" s="30">
        <v>88240</v>
      </c>
      <c r="Y1743" s="30" t="s">
        <v>3218</v>
      </c>
      <c r="Z1743" s="30">
        <v>491.58507759240905</v>
      </c>
    </row>
    <row r="1744" spans="1:26" x14ac:dyDescent="0.2">
      <c r="A1744" s="30">
        <v>3078</v>
      </c>
      <c r="B1744" s="30" t="s">
        <v>2806</v>
      </c>
      <c r="C1744" s="30" t="s">
        <v>46</v>
      </c>
      <c r="D1744" s="30">
        <v>0.08</v>
      </c>
      <c r="E1744" s="30">
        <v>3.98</v>
      </c>
      <c r="F1744" s="30">
        <v>0.7</v>
      </c>
      <c r="G1744" s="30" t="s">
        <v>14</v>
      </c>
      <c r="H1744" s="30" t="s">
        <v>3</v>
      </c>
      <c r="I1744" s="30" t="s">
        <v>24</v>
      </c>
      <c r="J1744" s="30" t="s">
        <v>25</v>
      </c>
      <c r="K1744" s="30" t="s">
        <v>26</v>
      </c>
      <c r="L1744" s="30" t="s">
        <v>324</v>
      </c>
      <c r="M1744" s="30">
        <v>0.52</v>
      </c>
      <c r="N1744" s="30" t="s">
        <v>8</v>
      </c>
      <c r="O1744" s="30" t="s">
        <v>87</v>
      </c>
      <c r="P1744" s="30" t="s">
        <v>293</v>
      </c>
      <c r="Q1744" s="30" t="s">
        <v>2807</v>
      </c>
      <c r="R1744" s="30">
        <v>43615</v>
      </c>
      <c r="S1744" s="32">
        <v>42166</v>
      </c>
      <c r="T1744" s="32">
        <v>42169</v>
      </c>
      <c r="U1744" s="53">
        <v>23.303999999999998</v>
      </c>
      <c r="V1744" s="30">
        <v>9</v>
      </c>
      <c r="W1744" s="30">
        <v>35.19</v>
      </c>
      <c r="X1744" s="30">
        <v>88240</v>
      </c>
      <c r="Y1744" s="30" t="s">
        <v>3218</v>
      </c>
      <c r="Z1744" s="30">
        <v>263.9928161691866</v>
      </c>
    </row>
    <row r="1745" spans="1:26" x14ac:dyDescent="0.2">
      <c r="A1745" s="30">
        <v>3079</v>
      </c>
      <c r="B1745" s="30" t="s">
        <v>295</v>
      </c>
      <c r="C1745" s="30" t="s">
        <v>46</v>
      </c>
      <c r="D1745" s="30">
        <v>0.04</v>
      </c>
      <c r="E1745" s="30">
        <v>35.44</v>
      </c>
      <c r="F1745" s="30">
        <v>5.09</v>
      </c>
      <c r="G1745" s="30" t="s">
        <v>14</v>
      </c>
      <c r="H1745" s="30" t="s">
        <v>3</v>
      </c>
      <c r="I1745" s="30" t="s">
        <v>24</v>
      </c>
      <c r="J1745" s="30" t="s">
        <v>64</v>
      </c>
      <c r="K1745" s="30" t="s">
        <v>49</v>
      </c>
      <c r="L1745" s="30" t="s">
        <v>2054</v>
      </c>
      <c r="M1745" s="30">
        <v>0.38</v>
      </c>
      <c r="N1745" s="30" t="s">
        <v>8</v>
      </c>
      <c r="O1745" s="30" t="s">
        <v>87</v>
      </c>
      <c r="P1745" s="30" t="s">
        <v>296</v>
      </c>
      <c r="Q1745" s="30" t="s">
        <v>297</v>
      </c>
      <c r="R1745" s="30">
        <v>19112</v>
      </c>
      <c r="S1745" s="32">
        <v>42166</v>
      </c>
      <c r="T1745" s="32">
        <v>42166</v>
      </c>
      <c r="U1745" s="53">
        <v>150.72</v>
      </c>
      <c r="V1745" s="30">
        <v>21</v>
      </c>
      <c r="W1745" s="30">
        <v>722.1</v>
      </c>
      <c r="X1745" s="30">
        <v>53476</v>
      </c>
      <c r="Y1745" s="30" t="s">
        <v>3218</v>
      </c>
      <c r="Z1745" s="30">
        <v>524.44432217993108</v>
      </c>
    </row>
    <row r="1746" spans="1:26" x14ac:dyDescent="0.2">
      <c r="A1746" s="30">
        <v>3079</v>
      </c>
      <c r="B1746" s="30" t="s">
        <v>295</v>
      </c>
      <c r="C1746" s="30" t="s">
        <v>46</v>
      </c>
      <c r="D1746" s="30">
        <v>0.08</v>
      </c>
      <c r="E1746" s="30">
        <v>3.98</v>
      </c>
      <c r="F1746" s="30">
        <v>0.7</v>
      </c>
      <c r="G1746" s="30" t="s">
        <v>14</v>
      </c>
      <c r="H1746" s="30" t="s">
        <v>3</v>
      </c>
      <c r="I1746" s="30" t="s">
        <v>24</v>
      </c>
      <c r="J1746" s="30" t="s">
        <v>25</v>
      </c>
      <c r="K1746" s="30" t="s">
        <v>26</v>
      </c>
      <c r="L1746" s="30" t="s">
        <v>324</v>
      </c>
      <c r="M1746" s="30">
        <v>0.52</v>
      </c>
      <c r="N1746" s="30" t="s">
        <v>8</v>
      </c>
      <c r="O1746" s="30" t="s">
        <v>87</v>
      </c>
      <c r="P1746" s="30" t="s">
        <v>296</v>
      </c>
      <c r="Q1746" s="30" t="s">
        <v>297</v>
      </c>
      <c r="R1746" s="30">
        <v>19112</v>
      </c>
      <c r="S1746" s="32">
        <v>42166</v>
      </c>
      <c r="T1746" s="32">
        <v>42169</v>
      </c>
      <c r="U1746" s="53">
        <v>19.420000000000002</v>
      </c>
      <c r="V1746" s="30">
        <v>36</v>
      </c>
      <c r="W1746" s="30">
        <v>140.78</v>
      </c>
      <c r="X1746" s="30">
        <v>53476</v>
      </c>
      <c r="Y1746" s="30" t="s">
        <v>3218</v>
      </c>
      <c r="Z1746" s="30">
        <v>260.01550026345348</v>
      </c>
    </row>
    <row r="1747" spans="1:26" x14ac:dyDescent="0.2">
      <c r="A1747" s="30">
        <v>3079</v>
      </c>
      <c r="B1747" s="30" t="s">
        <v>295</v>
      </c>
      <c r="C1747" s="30" t="s">
        <v>46</v>
      </c>
      <c r="D1747" s="30">
        <v>0.01</v>
      </c>
      <c r="E1747" s="30">
        <v>1.76</v>
      </c>
      <c r="F1747" s="30">
        <v>0.7</v>
      </c>
      <c r="G1747" s="30" t="s">
        <v>14</v>
      </c>
      <c r="H1747" s="30" t="s">
        <v>3</v>
      </c>
      <c r="I1747" s="30" t="s">
        <v>24</v>
      </c>
      <c r="J1747" s="30" t="s">
        <v>25</v>
      </c>
      <c r="K1747" s="30" t="s">
        <v>26</v>
      </c>
      <c r="L1747" s="30" t="s">
        <v>1639</v>
      </c>
      <c r="M1747" s="30">
        <v>0.56000000000000005</v>
      </c>
      <c r="N1747" s="30" t="s">
        <v>8</v>
      </c>
      <c r="O1747" s="30" t="s">
        <v>87</v>
      </c>
      <c r="P1747" s="30" t="s">
        <v>296</v>
      </c>
      <c r="Q1747" s="30" t="s">
        <v>297</v>
      </c>
      <c r="R1747" s="30">
        <v>19112</v>
      </c>
      <c r="S1747" s="32">
        <v>42166</v>
      </c>
      <c r="T1747" s="32">
        <v>42167</v>
      </c>
      <c r="U1747" s="53">
        <v>3.13</v>
      </c>
      <c r="V1747" s="30">
        <v>71</v>
      </c>
      <c r="W1747" s="30">
        <v>129.72</v>
      </c>
      <c r="X1747" s="30">
        <v>53476</v>
      </c>
      <c r="Y1747" s="30" t="s">
        <v>3218</v>
      </c>
      <c r="Z1747" s="30">
        <v>315.8845495235924</v>
      </c>
    </row>
    <row r="1748" spans="1:26" x14ac:dyDescent="0.2">
      <c r="A1748" s="30">
        <v>3079</v>
      </c>
      <c r="B1748" s="30" t="s">
        <v>295</v>
      </c>
      <c r="C1748" s="30" t="s">
        <v>46</v>
      </c>
      <c r="D1748" s="30">
        <v>0.01</v>
      </c>
      <c r="E1748" s="30">
        <v>193.17</v>
      </c>
      <c r="F1748" s="30">
        <v>19.989999999999998</v>
      </c>
      <c r="G1748" s="30" t="s">
        <v>63</v>
      </c>
      <c r="H1748" s="30" t="s">
        <v>3</v>
      </c>
      <c r="I1748" s="30" t="s">
        <v>24</v>
      </c>
      <c r="J1748" s="30" t="s">
        <v>54</v>
      </c>
      <c r="K1748" s="30" t="s">
        <v>49</v>
      </c>
      <c r="L1748" s="30" t="s">
        <v>1558</v>
      </c>
      <c r="M1748" s="30">
        <v>0.71</v>
      </c>
      <c r="N1748" s="30" t="s">
        <v>8</v>
      </c>
      <c r="O1748" s="30" t="s">
        <v>87</v>
      </c>
      <c r="P1748" s="30" t="s">
        <v>296</v>
      </c>
      <c r="Q1748" s="30" t="s">
        <v>297</v>
      </c>
      <c r="R1748" s="30">
        <v>19112</v>
      </c>
      <c r="S1748" s="32">
        <v>42166</v>
      </c>
      <c r="T1748" s="32">
        <v>42166</v>
      </c>
      <c r="U1748" s="53">
        <v>1141.07</v>
      </c>
      <c r="V1748" s="30">
        <v>63</v>
      </c>
      <c r="W1748" s="30">
        <v>12190.98</v>
      </c>
      <c r="X1748" s="30">
        <v>53476</v>
      </c>
      <c r="Y1748" s="30" t="s">
        <v>3218</v>
      </c>
      <c r="Z1748" s="30">
        <v>2656.5101818751114</v>
      </c>
    </row>
    <row r="1749" spans="1:26" x14ac:dyDescent="0.2">
      <c r="A1749" s="30">
        <v>2046</v>
      </c>
      <c r="B1749" s="30" t="s">
        <v>2808</v>
      </c>
      <c r="C1749" s="30" t="s">
        <v>1</v>
      </c>
      <c r="D1749" s="30">
        <v>0.04</v>
      </c>
      <c r="E1749" s="30">
        <v>4.28</v>
      </c>
      <c r="F1749" s="30">
        <v>5.68</v>
      </c>
      <c r="G1749" s="30" t="s">
        <v>14</v>
      </c>
      <c r="H1749" s="30" t="s">
        <v>70</v>
      </c>
      <c r="I1749" s="30" t="s">
        <v>24</v>
      </c>
      <c r="J1749" s="30" t="s">
        <v>64</v>
      </c>
      <c r="K1749" s="30" t="s">
        <v>49</v>
      </c>
      <c r="L1749" s="30" t="s">
        <v>2809</v>
      </c>
      <c r="M1749" s="30">
        <v>0.4</v>
      </c>
      <c r="N1749" s="30" t="s">
        <v>8</v>
      </c>
      <c r="O1749" s="30" t="s">
        <v>28</v>
      </c>
      <c r="P1749" s="30" t="s">
        <v>513</v>
      </c>
      <c r="Q1749" s="30" t="s">
        <v>2810</v>
      </c>
      <c r="R1749" s="30">
        <v>67901</v>
      </c>
      <c r="S1749" s="32">
        <v>42167</v>
      </c>
      <c r="T1749" s="32">
        <v>42169</v>
      </c>
      <c r="U1749" s="53">
        <v>-27.375</v>
      </c>
      <c r="V1749" s="30">
        <v>7</v>
      </c>
      <c r="W1749" s="30">
        <v>31.54</v>
      </c>
      <c r="X1749" s="30">
        <v>88219</v>
      </c>
      <c r="Y1749" s="30" t="s">
        <v>3216</v>
      </c>
      <c r="Z1749" s="30">
        <v>375.39020731259222</v>
      </c>
    </row>
    <row r="1750" spans="1:26" x14ac:dyDescent="0.2">
      <c r="A1750" s="30">
        <v>2046</v>
      </c>
      <c r="B1750" s="30" t="s">
        <v>2808</v>
      </c>
      <c r="C1750" s="30" t="s">
        <v>1</v>
      </c>
      <c r="D1750" s="30">
        <v>0.06</v>
      </c>
      <c r="E1750" s="30">
        <v>376.13</v>
      </c>
      <c r="F1750" s="30">
        <v>85.63</v>
      </c>
      <c r="G1750" s="30" t="s">
        <v>2</v>
      </c>
      <c r="H1750" s="30" t="s">
        <v>70</v>
      </c>
      <c r="I1750" s="30" t="s">
        <v>4</v>
      </c>
      <c r="J1750" s="30" t="s">
        <v>5</v>
      </c>
      <c r="K1750" s="30" t="s">
        <v>6</v>
      </c>
      <c r="L1750" s="30" t="s">
        <v>2811</v>
      </c>
      <c r="M1750" s="30">
        <v>0.74</v>
      </c>
      <c r="N1750" s="30" t="s">
        <v>8</v>
      </c>
      <c r="O1750" s="30" t="s">
        <v>28</v>
      </c>
      <c r="P1750" s="30" t="s">
        <v>513</v>
      </c>
      <c r="Q1750" s="30" t="s">
        <v>2810</v>
      </c>
      <c r="R1750" s="30">
        <v>67901</v>
      </c>
      <c r="S1750" s="32">
        <v>42167</v>
      </c>
      <c r="T1750" s="32">
        <v>42169</v>
      </c>
      <c r="U1750" s="53">
        <v>-435.75749999999999</v>
      </c>
      <c r="V1750" s="30">
        <v>13</v>
      </c>
      <c r="W1750" s="30">
        <v>4634.6899999999996</v>
      </c>
      <c r="X1750" s="30">
        <v>88219</v>
      </c>
      <c r="Y1750" s="30" t="s">
        <v>3216</v>
      </c>
      <c r="Z1750" s="30">
        <v>3797.8511314949847</v>
      </c>
    </row>
    <row r="1751" spans="1:26" x14ac:dyDescent="0.2">
      <c r="A1751" s="30">
        <v>2046</v>
      </c>
      <c r="B1751" s="30" t="s">
        <v>2808</v>
      </c>
      <c r="C1751" s="30" t="s">
        <v>1</v>
      </c>
      <c r="D1751" s="30">
        <v>0.06</v>
      </c>
      <c r="E1751" s="30">
        <v>424.21</v>
      </c>
      <c r="F1751" s="30">
        <v>110.2</v>
      </c>
      <c r="G1751" s="30" t="s">
        <v>2</v>
      </c>
      <c r="H1751" s="30" t="s">
        <v>70</v>
      </c>
      <c r="I1751" s="30" t="s">
        <v>4</v>
      </c>
      <c r="J1751" s="30" t="s">
        <v>5</v>
      </c>
      <c r="K1751" s="30" t="s">
        <v>6</v>
      </c>
      <c r="L1751" s="30" t="s">
        <v>891</v>
      </c>
      <c r="M1751" s="30">
        <v>0.67</v>
      </c>
      <c r="N1751" s="30" t="s">
        <v>8</v>
      </c>
      <c r="O1751" s="30" t="s">
        <v>28</v>
      </c>
      <c r="P1751" s="30" t="s">
        <v>513</v>
      </c>
      <c r="Q1751" s="30" t="s">
        <v>2810</v>
      </c>
      <c r="R1751" s="30">
        <v>67901</v>
      </c>
      <c r="S1751" s="32">
        <v>42167</v>
      </c>
      <c r="T1751" s="32">
        <v>42168</v>
      </c>
      <c r="U1751" s="53">
        <v>682.53</v>
      </c>
      <c r="V1751" s="30">
        <v>17</v>
      </c>
      <c r="W1751" s="30">
        <v>7304.03</v>
      </c>
      <c r="X1751" s="30">
        <v>88219</v>
      </c>
      <c r="Y1751" s="30" t="s">
        <v>3216</v>
      </c>
      <c r="Z1751" s="30">
        <v>5714.5652174448023</v>
      </c>
    </row>
    <row r="1752" spans="1:26" x14ac:dyDescent="0.2">
      <c r="A1752" s="30">
        <v>2046</v>
      </c>
      <c r="B1752" s="30" t="s">
        <v>2808</v>
      </c>
      <c r="C1752" s="30" t="s">
        <v>1</v>
      </c>
      <c r="D1752" s="30">
        <v>0.06</v>
      </c>
      <c r="E1752" s="30">
        <v>195.99</v>
      </c>
      <c r="F1752" s="30">
        <v>8.99</v>
      </c>
      <c r="G1752" s="30" t="s">
        <v>14</v>
      </c>
      <c r="H1752" s="30" t="s">
        <v>70</v>
      </c>
      <c r="I1752" s="30" t="s">
        <v>16</v>
      </c>
      <c r="J1752" s="30" t="s">
        <v>111</v>
      </c>
      <c r="K1752" s="30" t="s">
        <v>49</v>
      </c>
      <c r="L1752" s="30" t="s">
        <v>1319</v>
      </c>
      <c r="M1752" s="30">
        <v>0.6</v>
      </c>
      <c r="N1752" s="30" t="s">
        <v>8</v>
      </c>
      <c r="O1752" s="30" t="s">
        <v>28</v>
      </c>
      <c r="P1752" s="30" t="s">
        <v>513</v>
      </c>
      <c r="Q1752" s="30" t="s">
        <v>2810</v>
      </c>
      <c r="R1752" s="30">
        <v>67901</v>
      </c>
      <c r="S1752" s="32">
        <v>42167</v>
      </c>
      <c r="T1752" s="32">
        <v>42169</v>
      </c>
      <c r="U1752" s="53">
        <v>-277.22199999999998</v>
      </c>
      <c r="V1752" s="30">
        <v>4</v>
      </c>
      <c r="W1752" s="30">
        <v>632.65</v>
      </c>
      <c r="X1752" s="30">
        <v>88219</v>
      </c>
      <c r="Y1752" s="30" t="s">
        <v>3216</v>
      </c>
      <c r="Z1752" s="30">
        <v>964.70777362101455</v>
      </c>
    </row>
    <row r="1753" spans="1:26" x14ac:dyDescent="0.2">
      <c r="A1753" s="30">
        <v>62</v>
      </c>
      <c r="B1753" s="30" t="s">
        <v>2443</v>
      </c>
      <c r="C1753" s="30" t="s">
        <v>13</v>
      </c>
      <c r="D1753" s="30">
        <v>0.04</v>
      </c>
      <c r="E1753" s="30">
        <v>29.14</v>
      </c>
      <c r="F1753" s="30">
        <v>4.8600000000000003</v>
      </c>
      <c r="G1753" s="30" t="s">
        <v>14</v>
      </c>
      <c r="H1753" s="30" t="s">
        <v>70</v>
      </c>
      <c r="I1753" s="30" t="s">
        <v>24</v>
      </c>
      <c r="J1753" s="30" t="s">
        <v>64</v>
      </c>
      <c r="K1753" s="30" t="s">
        <v>26</v>
      </c>
      <c r="L1753" s="30" t="s">
        <v>2812</v>
      </c>
      <c r="M1753" s="30">
        <v>0.38</v>
      </c>
      <c r="N1753" s="30" t="s">
        <v>8</v>
      </c>
      <c r="O1753" s="30" t="s">
        <v>28</v>
      </c>
      <c r="P1753" s="30" t="s">
        <v>163</v>
      </c>
      <c r="Q1753" s="30" t="s">
        <v>2445</v>
      </c>
      <c r="R1753" s="30">
        <v>78664</v>
      </c>
      <c r="S1753" s="32">
        <v>42167</v>
      </c>
      <c r="T1753" s="32">
        <v>42169</v>
      </c>
      <c r="U1753" s="53">
        <v>349.40910000000002</v>
      </c>
      <c r="V1753" s="30">
        <v>17</v>
      </c>
      <c r="W1753" s="30">
        <v>506.39</v>
      </c>
      <c r="X1753" s="30">
        <v>87408</v>
      </c>
      <c r="Y1753" s="30" t="s">
        <v>3216</v>
      </c>
      <c r="Z1753" s="30">
        <v>507.32993862240062</v>
      </c>
    </row>
    <row r="1754" spans="1:26" x14ac:dyDescent="0.2">
      <c r="A1754" s="30">
        <v>387</v>
      </c>
      <c r="B1754" s="30" t="s">
        <v>2813</v>
      </c>
      <c r="C1754" s="30" t="s">
        <v>13</v>
      </c>
      <c r="D1754" s="30">
        <v>0.1</v>
      </c>
      <c r="E1754" s="30">
        <v>8.8800000000000008</v>
      </c>
      <c r="F1754" s="30">
        <v>6.28</v>
      </c>
      <c r="G1754" s="30" t="s">
        <v>63</v>
      </c>
      <c r="H1754" s="30" t="s">
        <v>70</v>
      </c>
      <c r="I1754" s="30" t="s">
        <v>24</v>
      </c>
      <c r="J1754" s="30" t="s">
        <v>48</v>
      </c>
      <c r="K1754" s="30" t="s">
        <v>49</v>
      </c>
      <c r="L1754" s="30" t="s">
        <v>196</v>
      </c>
      <c r="M1754" s="30">
        <v>0.35</v>
      </c>
      <c r="N1754" s="30" t="s">
        <v>8</v>
      </c>
      <c r="O1754" s="30" t="s">
        <v>28</v>
      </c>
      <c r="P1754" s="30" t="s">
        <v>109</v>
      </c>
      <c r="Q1754" s="30" t="s">
        <v>2814</v>
      </c>
      <c r="R1754" s="30">
        <v>68801</v>
      </c>
      <c r="S1754" s="32">
        <v>42167</v>
      </c>
      <c r="T1754" s="32">
        <v>42169</v>
      </c>
      <c r="U1754" s="53">
        <v>-27.283750000000001</v>
      </c>
      <c r="V1754" s="30">
        <v>15</v>
      </c>
      <c r="W1754" s="30">
        <v>126.9</v>
      </c>
      <c r="X1754" s="30">
        <v>90339</v>
      </c>
      <c r="Y1754" s="30" t="s">
        <v>3216</v>
      </c>
      <c r="Z1754" s="30">
        <v>-49.445233019815362</v>
      </c>
    </row>
    <row r="1755" spans="1:26" x14ac:dyDescent="0.2">
      <c r="A1755" s="30">
        <v>1016</v>
      </c>
      <c r="B1755" s="30" t="s">
        <v>2815</v>
      </c>
      <c r="C1755" s="30" t="s">
        <v>13</v>
      </c>
      <c r="D1755" s="30">
        <v>0.02</v>
      </c>
      <c r="E1755" s="30">
        <v>6.48</v>
      </c>
      <c r="F1755" s="30">
        <v>7.86</v>
      </c>
      <c r="G1755" s="30" t="s">
        <v>63</v>
      </c>
      <c r="H1755" s="30" t="s">
        <v>47</v>
      </c>
      <c r="I1755" s="30" t="s">
        <v>24</v>
      </c>
      <c r="J1755" s="30" t="s">
        <v>64</v>
      </c>
      <c r="K1755" s="30" t="s">
        <v>49</v>
      </c>
      <c r="L1755" s="30" t="s">
        <v>836</v>
      </c>
      <c r="M1755" s="30">
        <v>0.37</v>
      </c>
      <c r="N1755" s="30" t="s">
        <v>8</v>
      </c>
      <c r="O1755" s="30" t="s">
        <v>9</v>
      </c>
      <c r="P1755" s="30" t="s">
        <v>73</v>
      </c>
      <c r="Q1755" s="30" t="s">
        <v>2816</v>
      </c>
      <c r="R1755" s="30">
        <v>28806</v>
      </c>
      <c r="S1755" s="32">
        <v>42167</v>
      </c>
      <c r="T1755" s="32">
        <v>42168</v>
      </c>
      <c r="U1755" s="53">
        <v>111.22199999999999</v>
      </c>
      <c r="V1755" s="30">
        <v>1</v>
      </c>
      <c r="W1755" s="30">
        <v>11.41</v>
      </c>
      <c r="X1755" s="30">
        <v>88389</v>
      </c>
      <c r="Y1755" s="30" t="s">
        <v>3215</v>
      </c>
      <c r="Z1755" s="30">
        <v>228.4686684139416</v>
      </c>
    </row>
    <row r="1756" spans="1:26" x14ac:dyDescent="0.2">
      <c r="A1756" s="30">
        <v>1745</v>
      </c>
      <c r="B1756" s="30" t="s">
        <v>335</v>
      </c>
      <c r="C1756" s="30" t="s">
        <v>13</v>
      </c>
      <c r="D1756" s="30">
        <v>0.04</v>
      </c>
      <c r="E1756" s="30">
        <v>124.49</v>
      </c>
      <c r="F1756" s="30">
        <v>51.94</v>
      </c>
      <c r="G1756" s="30" t="s">
        <v>2</v>
      </c>
      <c r="H1756" s="30" t="s">
        <v>15</v>
      </c>
      <c r="I1756" s="30" t="s">
        <v>4</v>
      </c>
      <c r="J1756" s="30" t="s">
        <v>5</v>
      </c>
      <c r="K1756" s="30" t="s">
        <v>6</v>
      </c>
      <c r="L1756" s="30" t="s">
        <v>1125</v>
      </c>
      <c r="M1756" s="30">
        <v>0.63</v>
      </c>
      <c r="N1756" s="30" t="s">
        <v>8</v>
      </c>
      <c r="O1756" s="30" t="s">
        <v>9</v>
      </c>
      <c r="P1756" s="30" t="s">
        <v>51</v>
      </c>
      <c r="Q1756" s="30" t="s">
        <v>337</v>
      </c>
      <c r="R1756" s="30">
        <v>30305</v>
      </c>
      <c r="S1756" s="32">
        <v>42167</v>
      </c>
      <c r="T1756" s="32">
        <v>42169</v>
      </c>
      <c r="U1756" s="53">
        <v>-247.55157</v>
      </c>
      <c r="V1756" s="30">
        <v>4</v>
      </c>
      <c r="W1756" s="30">
        <v>605.82000000000005</v>
      </c>
      <c r="X1756" s="30">
        <v>12224</v>
      </c>
      <c r="Y1756" s="30" t="s">
        <v>3215</v>
      </c>
      <c r="Z1756" s="30">
        <v>1871.3281299221201</v>
      </c>
    </row>
    <row r="1757" spans="1:26" x14ac:dyDescent="0.2">
      <c r="A1757" s="30">
        <v>1745</v>
      </c>
      <c r="B1757" s="30" t="s">
        <v>335</v>
      </c>
      <c r="C1757" s="30" t="s">
        <v>13</v>
      </c>
      <c r="D1757" s="30">
        <v>0.1</v>
      </c>
      <c r="E1757" s="30">
        <v>35.99</v>
      </c>
      <c r="F1757" s="30">
        <v>5</v>
      </c>
      <c r="G1757" s="30" t="s">
        <v>14</v>
      </c>
      <c r="H1757" s="30" t="s">
        <v>15</v>
      </c>
      <c r="I1757" s="30" t="s">
        <v>16</v>
      </c>
      <c r="J1757" s="30" t="s">
        <v>111</v>
      </c>
      <c r="K1757" s="30" t="s">
        <v>26</v>
      </c>
      <c r="L1757" s="30" t="s">
        <v>1825</v>
      </c>
      <c r="M1757" s="30">
        <v>0.82</v>
      </c>
      <c r="N1757" s="30" t="s">
        <v>8</v>
      </c>
      <c r="O1757" s="30" t="s">
        <v>9</v>
      </c>
      <c r="P1757" s="30" t="s">
        <v>51</v>
      </c>
      <c r="Q1757" s="30" t="s">
        <v>337</v>
      </c>
      <c r="R1757" s="30">
        <v>30305</v>
      </c>
      <c r="S1757" s="32">
        <v>42167</v>
      </c>
      <c r="T1757" s="32">
        <v>42167</v>
      </c>
      <c r="U1757" s="53">
        <v>-277.20924000000002</v>
      </c>
      <c r="V1757" s="30">
        <v>54</v>
      </c>
      <c r="W1757" s="30">
        <v>1569</v>
      </c>
      <c r="X1757" s="30">
        <v>12224</v>
      </c>
      <c r="Y1757" s="30" t="s">
        <v>3215</v>
      </c>
      <c r="Z1757" s="30">
        <v>188.12322668686087</v>
      </c>
    </row>
    <row r="1758" spans="1:26" x14ac:dyDescent="0.2">
      <c r="A1758" s="30">
        <v>1748</v>
      </c>
      <c r="B1758" s="30" t="s">
        <v>2817</v>
      </c>
      <c r="C1758" s="30" t="s">
        <v>13</v>
      </c>
      <c r="D1758" s="30">
        <v>0.04</v>
      </c>
      <c r="E1758" s="30">
        <v>124.49</v>
      </c>
      <c r="F1758" s="30">
        <v>51.94</v>
      </c>
      <c r="G1758" s="30" t="s">
        <v>2</v>
      </c>
      <c r="H1758" s="30" t="s">
        <v>15</v>
      </c>
      <c r="I1758" s="30" t="s">
        <v>4</v>
      </c>
      <c r="J1758" s="30" t="s">
        <v>5</v>
      </c>
      <c r="K1758" s="30" t="s">
        <v>6</v>
      </c>
      <c r="L1758" s="30" t="s">
        <v>1125</v>
      </c>
      <c r="M1758" s="30">
        <v>0.63</v>
      </c>
      <c r="N1758" s="30" t="s">
        <v>8</v>
      </c>
      <c r="O1758" s="30" t="s">
        <v>28</v>
      </c>
      <c r="P1758" s="30" t="s">
        <v>183</v>
      </c>
      <c r="Q1758" s="30" t="s">
        <v>2818</v>
      </c>
      <c r="R1758" s="30">
        <v>73703</v>
      </c>
      <c r="S1758" s="32">
        <v>42167</v>
      </c>
      <c r="T1758" s="32">
        <v>42169</v>
      </c>
      <c r="U1758" s="53">
        <v>-93.064499999999995</v>
      </c>
      <c r="V1758" s="30">
        <v>1</v>
      </c>
      <c r="W1758" s="30">
        <v>151.46</v>
      </c>
      <c r="X1758" s="30">
        <v>87245</v>
      </c>
      <c r="Y1758" s="30" t="s">
        <v>3216</v>
      </c>
      <c r="Z1758" s="30">
        <v>2029.5268633776045</v>
      </c>
    </row>
    <row r="1759" spans="1:26" x14ac:dyDescent="0.2">
      <c r="A1759" s="30">
        <v>1781</v>
      </c>
      <c r="B1759" s="30" t="s">
        <v>275</v>
      </c>
      <c r="C1759" s="30" t="s">
        <v>13</v>
      </c>
      <c r="D1759" s="30">
        <v>0</v>
      </c>
      <c r="E1759" s="30">
        <v>55.48</v>
      </c>
      <c r="F1759" s="30">
        <v>14.3</v>
      </c>
      <c r="G1759" s="30" t="s">
        <v>14</v>
      </c>
      <c r="H1759" s="30" t="s">
        <v>70</v>
      </c>
      <c r="I1759" s="30" t="s">
        <v>24</v>
      </c>
      <c r="J1759" s="30" t="s">
        <v>64</v>
      </c>
      <c r="K1759" s="30" t="s">
        <v>49</v>
      </c>
      <c r="L1759" s="30" t="s">
        <v>823</v>
      </c>
      <c r="M1759" s="30">
        <v>0.37</v>
      </c>
      <c r="N1759" s="30" t="s">
        <v>8</v>
      </c>
      <c r="O1759" s="30" t="s">
        <v>35</v>
      </c>
      <c r="P1759" s="30" t="s">
        <v>66</v>
      </c>
      <c r="Q1759" s="30" t="s">
        <v>277</v>
      </c>
      <c r="R1759" s="30">
        <v>94070</v>
      </c>
      <c r="S1759" s="32">
        <v>42167</v>
      </c>
      <c r="T1759" s="32">
        <v>42169</v>
      </c>
      <c r="U1759" s="53">
        <v>454.44779999999997</v>
      </c>
      <c r="V1759" s="30">
        <v>11</v>
      </c>
      <c r="W1759" s="30">
        <v>658.62</v>
      </c>
      <c r="X1759" s="30">
        <v>89857</v>
      </c>
      <c r="Y1759" s="30" t="s">
        <v>3217</v>
      </c>
      <c r="Z1759" s="30">
        <v>976.45724977019813</v>
      </c>
    </row>
    <row r="1760" spans="1:26" x14ac:dyDescent="0.2">
      <c r="A1760" s="30">
        <v>2257</v>
      </c>
      <c r="B1760" s="30" t="s">
        <v>2819</v>
      </c>
      <c r="C1760" s="30" t="s">
        <v>13</v>
      </c>
      <c r="D1760" s="30">
        <v>0.06</v>
      </c>
      <c r="E1760" s="30">
        <v>6.68</v>
      </c>
      <c r="F1760" s="30">
        <v>6.93</v>
      </c>
      <c r="G1760" s="30" t="s">
        <v>14</v>
      </c>
      <c r="H1760" s="30" t="s">
        <v>70</v>
      </c>
      <c r="I1760" s="30" t="s">
        <v>24</v>
      </c>
      <c r="J1760" s="30" t="s">
        <v>64</v>
      </c>
      <c r="K1760" s="30" t="s">
        <v>49</v>
      </c>
      <c r="L1760" s="30" t="s">
        <v>952</v>
      </c>
      <c r="M1760" s="30">
        <v>0.37</v>
      </c>
      <c r="N1760" s="30" t="s">
        <v>8</v>
      </c>
      <c r="O1760" s="30" t="s">
        <v>9</v>
      </c>
      <c r="P1760" s="30" t="s">
        <v>73</v>
      </c>
      <c r="Q1760" s="30" t="s">
        <v>2820</v>
      </c>
      <c r="R1760" s="30">
        <v>27604</v>
      </c>
      <c r="S1760" s="32">
        <v>42167</v>
      </c>
      <c r="T1760" s="32">
        <v>42168</v>
      </c>
      <c r="U1760" s="53">
        <v>7.6245000000000003</v>
      </c>
      <c r="V1760" s="30">
        <v>14</v>
      </c>
      <c r="W1760" s="30">
        <v>91.92</v>
      </c>
      <c r="X1760" s="30">
        <v>87965</v>
      </c>
      <c r="Y1760" s="30" t="s">
        <v>3215</v>
      </c>
      <c r="Z1760" s="30">
        <v>122.64742027706788</v>
      </c>
    </row>
    <row r="1761" spans="1:26" x14ac:dyDescent="0.2">
      <c r="A1761" s="30">
        <v>1466</v>
      </c>
      <c r="B1761" s="30" t="s">
        <v>2801</v>
      </c>
      <c r="C1761" s="30" t="s">
        <v>23</v>
      </c>
      <c r="D1761" s="30">
        <v>0.04</v>
      </c>
      <c r="E1761" s="30">
        <v>130.97999999999999</v>
      </c>
      <c r="F1761" s="30">
        <v>54.74</v>
      </c>
      <c r="G1761" s="30" t="s">
        <v>2</v>
      </c>
      <c r="H1761" s="30" t="s">
        <v>3</v>
      </c>
      <c r="I1761" s="30" t="s">
        <v>4</v>
      </c>
      <c r="J1761" s="30" t="s">
        <v>93</v>
      </c>
      <c r="K1761" s="30" t="s">
        <v>6</v>
      </c>
      <c r="L1761" s="30" t="s">
        <v>1379</v>
      </c>
      <c r="M1761" s="30">
        <v>0.69</v>
      </c>
      <c r="N1761" s="30" t="s">
        <v>8</v>
      </c>
      <c r="O1761" s="30" t="s">
        <v>28</v>
      </c>
      <c r="P1761" s="30" t="s">
        <v>109</v>
      </c>
      <c r="Q1761" s="30" t="s">
        <v>1459</v>
      </c>
      <c r="R1761" s="30">
        <v>68601</v>
      </c>
      <c r="S1761" s="32">
        <v>42167</v>
      </c>
      <c r="T1761" s="32">
        <v>42167</v>
      </c>
      <c r="U1761" s="53">
        <v>-723.78399999999999</v>
      </c>
      <c r="V1761" s="30">
        <v>14</v>
      </c>
      <c r="W1761" s="30">
        <v>1781.66</v>
      </c>
      <c r="X1761" s="30">
        <v>91116</v>
      </c>
      <c r="Y1761" s="30" t="s">
        <v>3216</v>
      </c>
      <c r="Z1761" s="30">
        <v>1633.4053096334956</v>
      </c>
    </row>
    <row r="1762" spans="1:26" x14ac:dyDescent="0.2">
      <c r="A1762" s="30">
        <v>1469</v>
      </c>
      <c r="B1762" s="30" t="s">
        <v>2821</v>
      </c>
      <c r="C1762" s="30" t="s">
        <v>23</v>
      </c>
      <c r="D1762" s="30">
        <v>0.04</v>
      </c>
      <c r="E1762" s="30">
        <v>105.29</v>
      </c>
      <c r="F1762" s="30">
        <v>10.119999999999999</v>
      </c>
      <c r="G1762" s="30" t="s">
        <v>14</v>
      </c>
      <c r="H1762" s="30" t="s">
        <v>3</v>
      </c>
      <c r="I1762" s="30" t="s">
        <v>4</v>
      </c>
      <c r="J1762" s="30" t="s">
        <v>102</v>
      </c>
      <c r="K1762" s="30" t="s">
        <v>40</v>
      </c>
      <c r="L1762" s="30" t="s">
        <v>170</v>
      </c>
      <c r="M1762" s="30">
        <v>0.79</v>
      </c>
      <c r="N1762" s="30" t="s">
        <v>8</v>
      </c>
      <c r="O1762" s="30" t="s">
        <v>35</v>
      </c>
      <c r="P1762" s="30" t="s">
        <v>122</v>
      </c>
      <c r="Q1762" s="30" t="s">
        <v>2822</v>
      </c>
      <c r="R1762" s="30">
        <v>84015</v>
      </c>
      <c r="S1762" s="32">
        <v>42167</v>
      </c>
      <c r="T1762" s="32">
        <v>42171</v>
      </c>
      <c r="U1762" s="53">
        <v>589.18799999999999</v>
      </c>
      <c r="V1762" s="30">
        <v>9</v>
      </c>
      <c r="W1762" s="30">
        <v>940.64</v>
      </c>
      <c r="X1762" s="30">
        <v>91116</v>
      </c>
      <c r="Y1762" s="30" t="s">
        <v>3217</v>
      </c>
      <c r="Z1762" s="30">
        <v>1550.8495507527098</v>
      </c>
    </row>
    <row r="1763" spans="1:26" x14ac:dyDescent="0.2">
      <c r="A1763" s="30">
        <v>1469</v>
      </c>
      <c r="B1763" s="30" t="s">
        <v>2821</v>
      </c>
      <c r="C1763" s="30" t="s">
        <v>23</v>
      </c>
      <c r="D1763" s="30">
        <v>7.0000000000000007E-2</v>
      </c>
      <c r="E1763" s="30">
        <v>31.76</v>
      </c>
      <c r="F1763" s="30">
        <v>45.51</v>
      </c>
      <c r="G1763" s="30" t="s">
        <v>2</v>
      </c>
      <c r="H1763" s="30" t="s">
        <v>3</v>
      </c>
      <c r="I1763" s="30" t="s">
        <v>4</v>
      </c>
      <c r="J1763" s="30" t="s">
        <v>5</v>
      </c>
      <c r="K1763" s="30" t="s">
        <v>6</v>
      </c>
      <c r="L1763" s="30" t="s">
        <v>642</v>
      </c>
      <c r="M1763" s="30">
        <v>0.65</v>
      </c>
      <c r="N1763" s="30" t="s">
        <v>8</v>
      </c>
      <c r="O1763" s="30" t="s">
        <v>35</v>
      </c>
      <c r="P1763" s="30" t="s">
        <v>122</v>
      </c>
      <c r="Q1763" s="30" t="s">
        <v>2822</v>
      </c>
      <c r="R1763" s="30">
        <v>84015</v>
      </c>
      <c r="S1763" s="32">
        <v>42167</v>
      </c>
      <c r="T1763" s="32">
        <v>42169</v>
      </c>
      <c r="U1763" s="53">
        <v>-1314.992</v>
      </c>
      <c r="V1763" s="30">
        <v>18</v>
      </c>
      <c r="W1763" s="30">
        <v>439.27</v>
      </c>
      <c r="X1763" s="30">
        <v>91116</v>
      </c>
      <c r="Y1763" s="30" t="s">
        <v>3217</v>
      </c>
      <c r="Z1763" s="30">
        <v>408.9357505385222</v>
      </c>
    </row>
    <row r="1764" spans="1:26" x14ac:dyDescent="0.2">
      <c r="A1764" s="30">
        <v>3179</v>
      </c>
      <c r="B1764" s="30" t="s">
        <v>2823</v>
      </c>
      <c r="C1764" s="30" t="s">
        <v>23</v>
      </c>
      <c r="D1764" s="30">
        <v>7.0000000000000007E-2</v>
      </c>
      <c r="E1764" s="30">
        <v>35.44</v>
      </c>
      <c r="F1764" s="30">
        <v>7.5</v>
      </c>
      <c r="G1764" s="30" t="s">
        <v>14</v>
      </c>
      <c r="H1764" s="30" t="s">
        <v>70</v>
      </c>
      <c r="I1764" s="30" t="s">
        <v>24</v>
      </c>
      <c r="J1764" s="30" t="s">
        <v>64</v>
      </c>
      <c r="K1764" s="30" t="s">
        <v>49</v>
      </c>
      <c r="L1764" s="30" t="s">
        <v>543</v>
      </c>
      <c r="M1764" s="30">
        <v>0.38</v>
      </c>
      <c r="N1764" s="30" t="s">
        <v>8</v>
      </c>
      <c r="O1764" s="30" t="s">
        <v>28</v>
      </c>
      <c r="P1764" s="30" t="s">
        <v>60</v>
      </c>
      <c r="Q1764" s="30" t="s">
        <v>2824</v>
      </c>
      <c r="R1764" s="30">
        <v>55060</v>
      </c>
      <c r="S1764" s="32">
        <v>42167</v>
      </c>
      <c r="T1764" s="32">
        <v>42174</v>
      </c>
      <c r="U1764" s="53">
        <v>262.2</v>
      </c>
      <c r="V1764" s="30">
        <v>11</v>
      </c>
      <c r="W1764" s="30">
        <v>380</v>
      </c>
      <c r="X1764" s="30">
        <v>86989</v>
      </c>
      <c r="Y1764" s="30" t="s">
        <v>3216</v>
      </c>
      <c r="Z1764" s="30">
        <v>573.16407271477112</v>
      </c>
    </row>
    <row r="1765" spans="1:26" x14ac:dyDescent="0.2">
      <c r="A1765" s="30">
        <v>550</v>
      </c>
      <c r="B1765" s="30" t="s">
        <v>848</v>
      </c>
      <c r="C1765" s="30" t="s">
        <v>92</v>
      </c>
      <c r="D1765" s="30">
        <v>0.06</v>
      </c>
      <c r="E1765" s="30">
        <v>549.99</v>
      </c>
      <c r="F1765" s="30">
        <v>49</v>
      </c>
      <c r="G1765" s="30" t="s">
        <v>2</v>
      </c>
      <c r="H1765" s="30" t="s">
        <v>70</v>
      </c>
      <c r="I1765" s="30" t="s">
        <v>16</v>
      </c>
      <c r="J1765" s="30" t="s">
        <v>39</v>
      </c>
      <c r="K1765" s="30" t="s">
        <v>33</v>
      </c>
      <c r="L1765" s="30" t="s">
        <v>1220</v>
      </c>
      <c r="M1765" s="30">
        <v>0.35</v>
      </c>
      <c r="N1765" s="30" t="s">
        <v>8</v>
      </c>
      <c r="O1765" s="30" t="s">
        <v>28</v>
      </c>
      <c r="P1765" s="30" t="s">
        <v>163</v>
      </c>
      <c r="Q1765" s="30" t="s">
        <v>849</v>
      </c>
      <c r="R1765" s="30">
        <v>78155</v>
      </c>
      <c r="S1765" s="32">
        <v>42167</v>
      </c>
      <c r="T1765" s="32">
        <v>42168</v>
      </c>
      <c r="U1765" s="53">
        <v>4637.4071999999996</v>
      </c>
      <c r="V1765" s="30">
        <v>13</v>
      </c>
      <c r="W1765" s="30">
        <v>6720.88</v>
      </c>
      <c r="X1765" s="30">
        <v>90910</v>
      </c>
      <c r="Y1765" s="30" t="s">
        <v>3216</v>
      </c>
      <c r="Z1765" s="30">
        <v>7923.7971662789951</v>
      </c>
    </row>
    <row r="1766" spans="1:26" x14ac:dyDescent="0.2">
      <c r="A1766" s="30">
        <v>550</v>
      </c>
      <c r="B1766" s="30" t="s">
        <v>848</v>
      </c>
      <c r="C1766" s="30" t="s">
        <v>92</v>
      </c>
      <c r="D1766" s="30">
        <v>0.08</v>
      </c>
      <c r="E1766" s="30">
        <v>115.99</v>
      </c>
      <c r="F1766" s="30">
        <v>5.99</v>
      </c>
      <c r="G1766" s="30" t="s">
        <v>63</v>
      </c>
      <c r="H1766" s="30" t="s">
        <v>70</v>
      </c>
      <c r="I1766" s="30" t="s">
        <v>16</v>
      </c>
      <c r="J1766" s="30" t="s">
        <v>111</v>
      </c>
      <c r="K1766" s="30" t="s">
        <v>49</v>
      </c>
      <c r="L1766" s="30" t="s">
        <v>2825</v>
      </c>
      <c r="M1766" s="30">
        <v>0.56999999999999995</v>
      </c>
      <c r="N1766" s="30" t="s">
        <v>8</v>
      </c>
      <c r="O1766" s="30" t="s">
        <v>28</v>
      </c>
      <c r="P1766" s="30" t="s">
        <v>163</v>
      </c>
      <c r="Q1766" s="30" t="s">
        <v>849</v>
      </c>
      <c r="R1766" s="30">
        <v>78155</v>
      </c>
      <c r="S1766" s="32">
        <v>42167</v>
      </c>
      <c r="T1766" s="32">
        <v>42168</v>
      </c>
      <c r="U1766" s="53">
        <v>-239.54150000000001</v>
      </c>
      <c r="V1766" s="30">
        <v>1</v>
      </c>
      <c r="W1766" s="30">
        <v>102.21</v>
      </c>
      <c r="X1766" s="30">
        <v>90910</v>
      </c>
      <c r="Y1766" s="30" t="s">
        <v>3216</v>
      </c>
      <c r="Z1766" s="30">
        <v>272.1052076279567</v>
      </c>
    </row>
    <row r="1767" spans="1:26" x14ac:dyDescent="0.2">
      <c r="A1767" s="30">
        <v>3230</v>
      </c>
      <c r="B1767" s="30" t="s">
        <v>676</v>
      </c>
      <c r="C1767" s="30" t="s">
        <v>1</v>
      </c>
      <c r="D1767" s="30">
        <v>0.06</v>
      </c>
      <c r="E1767" s="30">
        <v>4.91</v>
      </c>
      <c r="F1767" s="30">
        <v>5.68</v>
      </c>
      <c r="G1767" s="30" t="s">
        <v>63</v>
      </c>
      <c r="H1767" s="30" t="s">
        <v>3</v>
      </c>
      <c r="I1767" s="30" t="s">
        <v>24</v>
      </c>
      <c r="J1767" s="30" t="s">
        <v>48</v>
      </c>
      <c r="K1767" s="30" t="s">
        <v>49</v>
      </c>
      <c r="L1767" s="30" t="s">
        <v>1909</v>
      </c>
      <c r="M1767" s="30">
        <v>0.36</v>
      </c>
      <c r="N1767" s="30" t="s">
        <v>8</v>
      </c>
      <c r="O1767" s="30" t="s">
        <v>28</v>
      </c>
      <c r="P1767" s="30" t="s">
        <v>333</v>
      </c>
      <c r="Q1767" s="30" t="s">
        <v>678</v>
      </c>
      <c r="R1767" s="30">
        <v>53186</v>
      </c>
      <c r="S1767" s="32">
        <v>42168</v>
      </c>
      <c r="T1767" s="32">
        <v>42168</v>
      </c>
      <c r="U1767" s="53">
        <v>-31.68825</v>
      </c>
      <c r="V1767" s="30">
        <v>10</v>
      </c>
      <c r="W1767" s="30">
        <v>53.89</v>
      </c>
      <c r="X1767" s="30">
        <v>87436</v>
      </c>
      <c r="Y1767" s="30" t="s">
        <v>3216</v>
      </c>
      <c r="Z1767" s="30">
        <v>235.23061435841237</v>
      </c>
    </row>
    <row r="1768" spans="1:26" x14ac:dyDescent="0.2">
      <c r="A1768" s="30">
        <v>3230</v>
      </c>
      <c r="B1768" s="30" t="s">
        <v>676</v>
      </c>
      <c r="C1768" s="30" t="s">
        <v>1</v>
      </c>
      <c r="D1768" s="30">
        <v>7.0000000000000007E-2</v>
      </c>
      <c r="E1768" s="30">
        <v>48.94</v>
      </c>
      <c r="F1768" s="30">
        <v>5.86</v>
      </c>
      <c r="G1768" s="30" t="s">
        <v>63</v>
      </c>
      <c r="H1768" s="30" t="s">
        <v>3</v>
      </c>
      <c r="I1768" s="30" t="s">
        <v>24</v>
      </c>
      <c r="J1768" s="30" t="s">
        <v>64</v>
      </c>
      <c r="K1768" s="30" t="s">
        <v>49</v>
      </c>
      <c r="L1768" s="30" t="s">
        <v>2826</v>
      </c>
      <c r="M1768" s="30">
        <v>0.35</v>
      </c>
      <c r="N1768" s="30" t="s">
        <v>8</v>
      </c>
      <c r="O1768" s="30" t="s">
        <v>28</v>
      </c>
      <c r="P1768" s="30" t="s">
        <v>333</v>
      </c>
      <c r="Q1768" s="30" t="s">
        <v>678</v>
      </c>
      <c r="R1768" s="30">
        <v>53186</v>
      </c>
      <c r="S1768" s="32">
        <v>42168</v>
      </c>
      <c r="T1768" s="32">
        <v>42169</v>
      </c>
      <c r="U1768" s="53">
        <v>690.7038</v>
      </c>
      <c r="V1768" s="30">
        <v>21</v>
      </c>
      <c r="W1768" s="30">
        <v>1001.02</v>
      </c>
      <c r="X1768" s="30">
        <v>87436</v>
      </c>
      <c r="Y1768" s="30" t="s">
        <v>3216</v>
      </c>
      <c r="Z1768" s="30">
        <v>1102.9872312188286</v>
      </c>
    </row>
    <row r="1769" spans="1:26" x14ac:dyDescent="0.2">
      <c r="A1769" s="30">
        <v>2143</v>
      </c>
      <c r="B1769" s="30" t="s">
        <v>2827</v>
      </c>
      <c r="C1769" s="30" t="s">
        <v>13</v>
      </c>
      <c r="D1769" s="30">
        <v>0.08</v>
      </c>
      <c r="E1769" s="30">
        <v>17.149999999999999</v>
      </c>
      <c r="F1769" s="30">
        <v>4.96</v>
      </c>
      <c r="G1769" s="30" t="s">
        <v>14</v>
      </c>
      <c r="H1769" s="30" t="s">
        <v>47</v>
      </c>
      <c r="I1769" s="30" t="s">
        <v>24</v>
      </c>
      <c r="J1769" s="30" t="s">
        <v>54</v>
      </c>
      <c r="K1769" s="30" t="s">
        <v>49</v>
      </c>
      <c r="L1769" s="30" t="s">
        <v>626</v>
      </c>
      <c r="M1769" s="30">
        <v>0.57999999999999996</v>
      </c>
      <c r="N1769" s="30" t="s">
        <v>8</v>
      </c>
      <c r="O1769" s="30" t="s">
        <v>9</v>
      </c>
      <c r="P1769" s="30" t="s">
        <v>218</v>
      </c>
      <c r="Q1769" s="30" t="s">
        <v>237</v>
      </c>
      <c r="R1769" s="30">
        <v>20151</v>
      </c>
      <c r="S1769" s="32">
        <v>42168</v>
      </c>
      <c r="T1769" s="32">
        <v>42171</v>
      </c>
      <c r="U1769" s="53">
        <v>33.659999999999997</v>
      </c>
      <c r="V1769" s="30">
        <v>12</v>
      </c>
      <c r="W1769" s="30">
        <v>200.61</v>
      </c>
      <c r="X1769" s="30">
        <v>87569</v>
      </c>
      <c r="Y1769" s="30" t="s">
        <v>3215</v>
      </c>
      <c r="Z1769" s="30">
        <v>319.43423105473084</v>
      </c>
    </row>
    <row r="1770" spans="1:26" x14ac:dyDescent="0.2">
      <c r="A1770" s="30">
        <v>2771</v>
      </c>
      <c r="B1770" s="30" t="s">
        <v>2828</v>
      </c>
      <c r="C1770" s="30" t="s">
        <v>13</v>
      </c>
      <c r="D1770" s="30">
        <v>7.0000000000000007E-2</v>
      </c>
      <c r="E1770" s="30">
        <v>177.98</v>
      </c>
      <c r="F1770" s="30">
        <v>0.99</v>
      </c>
      <c r="G1770" s="30" t="s">
        <v>14</v>
      </c>
      <c r="H1770" s="30" t="s">
        <v>70</v>
      </c>
      <c r="I1770" s="30" t="s">
        <v>24</v>
      </c>
      <c r="J1770" s="30" t="s">
        <v>71</v>
      </c>
      <c r="K1770" s="30" t="s">
        <v>49</v>
      </c>
      <c r="L1770" s="30" t="s">
        <v>2829</v>
      </c>
      <c r="M1770" s="30">
        <v>0.56000000000000005</v>
      </c>
      <c r="N1770" s="30" t="s">
        <v>8</v>
      </c>
      <c r="O1770" s="30" t="s">
        <v>9</v>
      </c>
      <c r="P1770" s="30" t="s">
        <v>51</v>
      </c>
      <c r="Q1770" s="30" t="s">
        <v>2830</v>
      </c>
      <c r="R1770" s="30">
        <v>30344</v>
      </c>
      <c r="S1770" s="32">
        <v>42168</v>
      </c>
      <c r="T1770" s="32">
        <v>42168</v>
      </c>
      <c r="U1770" s="53">
        <v>-191.548</v>
      </c>
      <c r="V1770" s="30">
        <v>3</v>
      </c>
      <c r="W1770" s="30">
        <v>536.29</v>
      </c>
      <c r="X1770" s="30">
        <v>88974</v>
      </c>
      <c r="Y1770" s="30" t="s">
        <v>3215</v>
      </c>
      <c r="Z1770" s="30">
        <v>442.54147252090115</v>
      </c>
    </row>
    <row r="1771" spans="1:26" x14ac:dyDescent="0.2">
      <c r="A1771" s="30">
        <v>1129</v>
      </c>
      <c r="B1771" s="30" t="s">
        <v>762</v>
      </c>
      <c r="C1771" s="30" t="s">
        <v>23</v>
      </c>
      <c r="D1771" s="30">
        <v>0.03</v>
      </c>
      <c r="E1771" s="30">
        <v>30.98</v>
      </c>
      <c r="F1771" s="30">
        <v>6.5</v>
      </c>
      <c r="G1771" s="30" t="s">
        <v>14</v>
      </c>
      <c r="H1771" s="30" t="s">
        <v>70</v>
      </c>
      <c r="I1771" s="30" t="s">
        <v>16</v>
      </c>
      <c r="J1771" s="30" t="s">
        <v>17</v>
      </c>
      <c r="K1771" s="30" t="s">
        <v>49</v>
      </c>
      <c r="L1771" s="30" t="s">
        <v>2831</v>
      </c>
      <c r="M1771" s="30">
        <v>0.79</v>
      </c>
      <c r="N1771" s="30" t="s">
        <v>8</v>
      </c>
      <c r="O1771" s="30" t="s">
        <v>87</v>
      </c>
      <c r="P1771" s="30" t="s">
        <v>379</v>
      </c>
      <c r="Q1771" s="30" t="s">
        <v>764</v>
      </c>
      <c r="R1771" s="30">
        <v>2118</v>
      </c>
      <c r="S1771" s="32">
        <v>42168</v>
      </c>
      <c r="T1771" s="32">
        <v>42172</v>
      </c>
      <c r="U1771" s="53">
        <v>-144.19999999999999</v>
      </c>
      <c r="V1771" s="30">
        <v>44</v>
      </c>
      <c r="W1771" s="30">
        <v>1332.09</v>
      </c>
      <c r="X1771" s="30">
        <v>39430</v>
      </c>
      <c r="Y1771" s="30" t="s">
        <v>3218</v>
      </c>
      <c r="Z1771" s="30">
        <v>482.60565151226285</v>
      </c>
    </row>
    <row r="1772" spans="1:26" x14ac:dyDescent="0.2">
      <c r="A1772" s="30">
        <v>1132</v>
      </c>
      <c r="B1772" s="30" t="s">
        <v>1069</v>
      </c>
      <c r="C1772" s="30" t="s">
        <v>23</v>
      </c>
      <c r="D1772" s="30">
        <v>0.03</v>
      </c>
      <c r="E1772" s="30">
        <v>30.98</v>
      </c>
      <c r="F1772" s="30">
        <v>6.5</v>
      </c>
      <c r="G1772" s="30" t="s">
        <v>14</v>
      </c>
      <c r="H1772" s="30" t="s">
        <v>70</v>
      </c>
      <c r="I1772" s="30" t="s">
        <v>16</v>
      </c>
      <c r="J1772" s="30" t="s">
        <v>17</v>
      </c>
      <c r="K1772" s="30" t="s">
        <v>49</v>
      </c>
      <c r="L1772" s="30" t="s">
        <v>2831</v>
      </c>
      <c r="M1772" s="30">
        <v>0.79</v>
      </c>
      <c r="N1772" s="30" t="s">
        <v>8</v>
      </c>
      <c r="O1772" s="30" t="s">
        <v>28</v>
      </c>
      <c r="P1772" s="30" t="s">
        <v>163</v>
      </c>
      <c r="Q1772" s="30" t="s">
        <v>1070</v>
      </c>
      <c r="R1772" s="30">
        <v>76039</v>
      </c>
      <c r="S1772" s="32">
        <v>42168</v>
      </c>
      <c r="T1772" s="32">
        <v>42172</v>
      </c>
      <c r="U1772" s="53">
        <v>-115.36</v>
      </c>
      <c r="V1772" s="30">
        <v>11</v>
      </c>
      <c r="W1772" s="30">
        <v>333.02</v>
      </c>
      <c r="X1772" s="30">
        <v>88104</v>
      </c>
      <c r="Y1772" s="30" t="s">
        <v>3216</v>
      </c>
      <c r="Z1772" s="30">
        <v>512.13855334577022</v>
      </c>
    </row>
    <row r="1773" spans="1:26" x14ac:dyDescent="0.2">
      <c r="A1773" s="30">
        <v>1505</v>
      </c>
      <c r="B1773" s="30" t="s">
        <v>2832</v>
      </c>
      <c r="C1773" s="30" t="s">
        <v>23</v>
      </c>
      <c r="D1773" s="30">
        <v>0</v>
      </c>
      <c r="E1773" s="30">
        <v>85.99</v>
      </c>
      <c r="F1773" s="30">
        <v>0.99</v>
      </c>
      <c r="G1773" s="30" t="s">
        <v>14</v>
      </c>
      <c r="H1773" s="30" t="s">
        <v>3</v>
      </c>
      <c r="I1773" s="30" t="s">
        <v>16</v>
      </c>
      <c r="J1773" s="30" t="s">
        <v>111</v>
      </c>
      <c r="K1773" s="30" t="s">
        <v>26</v>
      </c>
      <c r="L1773" s="30" t="s">
        <v>1572</v>
      </c>
      <c r="M1773" s="30">
        <v>0.85</v>
      </c>
      <c r="N1773" s="30" t="s">
        <v>8</v>
      </c>
      <c r="O1773" s="30" t="s">
        <v>28</v>
      </c>
      <c r="P1773" s="30" t="s">
        <v>163</v>
      </c>
      <c r="Q1773" s="30" t="s">
        <v>2833</v>
      </c>
      <c r="R1773" s="30">
        <v>77840</v>
      </c>
      <c r="S1773" s="32">
        <v>42168</v>
      </c>
      <c r="T1773" s="32">
        <v>42173</v>
      </c>
      <c r="U1773" s="53">
        <v>-138.0368</v>
      </c>
      <c r="V1773" s="30">
        <v>6</v>
      </c>
      <c r="W1773" s="30">
        <v>464.86</v>
      </c>
      <c r="X1773" s="30">
        <v>86181</v>
      </c>
      <c r="Y1773" s="30" t="s">
        <v>3216</v>
      </c>
      <c r="Z1773" s="30">
        <v>569.63972811383758</v>
      </c>
    </row>
    <row r="1774" spans="1:26" x14ac:dyDescent="0.2">
      <c r="A1774" s="30">
        <v>5</v>
      </c>
      <c r="B1774" s="30" t="s">
        <v>2834</v>
      </c>
      <c r="C1774" s="30" t="s">
        <v>46</v>
      </c>
      <c r="D1774" s="30">
        <v>0.02</v>
      </c>
      <c r="E1774" s="30">
        <v>500.98</v>
      </c>
      <c r="F1774" s="30">
        <v>26</v>
      </c>
      <c r="G1774" s="30" t="s">
        <v>2</v>
      </c>
      <c r="H1774" s="30" t="s">
        <v>47</v>
      </c>
      <c r="I1774" s="30" t="s">
        <v>4</v>
      </c>
      <c r="J1774" s="30" t="s">
        <v>85</v>
      </c>
      <c r="K1774" s="30" t="s">
        <v>33</v>
      </c>
      <c r="L1774" s="30" t="s">
        <v>2272</v>
      </c>
      <c r="M1774" s="30">
        <v>0.6</v>
      </c>
      <c r="N1774" s="30" t="s">
        <v>8</v>
      </c>
      <c r="O1774" s="30" t="s">
        <v>35</v>
      </c>
      <c r="P1774" s="30" t="s">
        <v>66</v>
      </c>
      <c r="Q1774" s="30" t="s">
        <v>2192</v>
      </c>
      <c r="R1774" s="30">
        <v>91776</v>
      </c>
      <c r="S1774" s="32">
        <v>42168</v>
      </c>
      <c r="T1774" s="32">
        <v>42170</v>
      </c>
      <c r="U1774" s="53">
        <v>4390.3665000000001</v>
      </c>
      <c r="V1774" s="30">
        <v>12</v>
      </c>
      <c r="W1774" s="30">
        <v>6362.85</v>
      </c>
      <c r="X1774" s="30">
        <v>90193</v>
      </c>
      <c r="Y1774" s="30" t="s">
        <v>3217</v>
      </c>
      <c r="Z1774" s="30">
        <v>7334.4939948180236</v>
      </c>
    </row>
    <row r="1775" spans="1:26" x14ac:dyDescent="0.2">
      <c r="A1775" s="30">
        <v>1044</v>
      </c>
      <c r="B1775" s="30" t="s">
        <v>1376</v>
      </c>
      <c r="C1775" s="30" t="s">
        <v>1</v>
      </c>
      <c r="D1775" s="30">
        <v>0.02</v>
      </c>
      <c r="E1775" s="30">
        <v>209.84</v>
      </c>
      <c r="F1775" s="30">
        <v>21.21</v>
      </c>
      <c r="G1775" s="30" t="s">
        <v>14</v>
      </c>
      <c r="H1775" s="30" t="s">
        <v>47</v>
      </c>
      <c r="I1775" s="30" t="s">
        <v>4</v>
      </c>
      <c r="J1775" s="30" t="s">
        <v>102</v>
      </c>
      <c r="K1775" s="30" t="s">
        <v>40</v>
      </c>
      <c r="L1775" s="30" t="s">
        <v>185</v>
      </c>
      <c r="M1775" s="30">
        <v>0.59</v>
      </c>
      <c r="N1775" s="30" t="s">
        <v>8</v>
      </c>
      <c r="O1775" s="30" t="s">
        <v>35</v>
      </c>
      <c r="P1775" s="30" t="s">
        <v>66</v>
      </c>
      <c r="Q1775" s="30" t="s">
        <v>76</v>
      </c>
      <c r="R1775" s="30">
        <v>90004</v>
      </c>
      <c r="S1775" s="32">
        <v>42169</v>
      </c>
      <c r="T1775" s="32">
        <v>42169</v>
      </c>
      <c r="U1775" s="53">
        <v>2593.14</v>
      </c>
      <c r="V1775" s="30">
        <v>62</v>
      </c>
      <c r="W1775" s="30">
        <v>13546.94</v>
      </c>
      <c r="X1775" s="30">
        <v>28001</v>
      </c>
      <c r="Y1775" s="30" t="s">
        <v>3217</v>
      </c>
      <c r="Z1775" s="30">
        <v>4333.7404078108011</v>
      </c>
    </row>
    <row r="1776" spans="1:26" x14ac:dyDescent="0.2">
      <c r="A1776" s="30">
        <v>1044</v>
      </c>
      <c r="B1776" s="30" t="s">
        <v>1376</v>
      </c>
      <c r="C1776" s="30" t="s">
        <v>1</v>
      </c>
      <c r="D1776" s="30">
        <v>0.01</v>
      </c>
      <c r="E1776" s="30">
        <v>194.3</v>
      </c>
      <c r="F1776" s="30">
        <v>11.54</v>
      </c>
      <c r="G1776" s="30" t="s">
        <v>14</v>
      </c>
      <c r="H1776" s="30" t="s">
        <v>47</v>
      </c>
      <c r="I1776" s="30" t="s">
        <v>4</v>
      </c>
      <c r="J1776" s="30" t="s">
        <v>102</v>
      </c>
      <c r="K1776" s="30" t="s">
        <v>40</v>
      </c>
      <c r="L1776" s="30" t="s">
        <v>182</v>
      </c>
      <c r="M1776" s="30">
        <v>0.59</v>
      </c>
      <c r="N1776" s="30" t="s">
        <v>8</v>
      </c>
      <c r="O1776" s="30" t="s">
        <v>35</v>
      </c>
      <c r="P1776" s="30" t="s">
        <v>66</v>
      </c>
      <c r="Q1776" s="30" t="s">
        <v>76</v>
      </c>
      <c r="R1776" s="30">
        <v>90004</v>
      </c>
      <c r="S1776" s="32">
        <v>42169</v>
      </c>
      <c r="T1776" s="32">
        <v>42171</v>
      </c>
      <c r="U1776" s="53">
        <v>1162.76</v>
      </c>
      <c r="V1776" s="30">
        <v>32</v>
      </c>
      <c r="W1776" s="30">
        <v>6401.65</v>
      </c>
      <c r="X1776" s="30">
        <v>28001</v>
      </c>
      <c r="Y1776" s="30" t="s">
        <v>3217</v>
      </c>
      <c r="Z1776" s="30">
        <v>2559.6408683708555</v>
      </c>
    </row>
    <row r="1777" spans="1:26" x14ac:dyDescent="0.2">
      <c r="A1777" s="30">
        <v>1519</v>
      </c>
      <c r="B1777" s="30" t="s">
        <v>2835</v>
      </c>
      <c r="C1777" s="30" t="s">
        <v>1</v>
      </c>
      <c r="D1777" s="30">
        <v>0.06</v>
      </c>
      <c r="E1777" s="30">
        <v>55.48</v>
      </c>
      <c r="F1777" s="30">
        <v>4.8499999999999996</v>
      </c>
      <c r="G1777" s="30" t="s">
        <v>14</v>
      </c>
      <c r="H1777" s="30" t="s">
        <v>15</v>
      </c>
      <c r="I1777" s="30" t="s">
        <v>24</v>
      </c>
      <c r="J1777" s="30" t="s">
        <v>64</v>
      </c>
      <c r="K1777" s="30" t="s">
        <v>49</v>
      </c>
      <c r="L1777" s="30" t="s">
        <v>2836</v>
      </c>
      <c r="M1777" s="30">
        <v>0.37</v>
      </c>
      <c r="N1777" s="30" t="s">
        <v>8</v>
      </c>
      <c r="O1777" s="30" t="s">
        <v>87</v>
      </c>
      <c r="P1777" s="30" t="s">
        <v>307</v>
      </c>
      <c r="Q1777" s="30" t="s">
        <v>1180</v>
      </c>
      <c r="R1777" s="30">
        <v>4210</v>
      </c>
      <c r="S1777" s="32">
        <v>42169</v>
      </c>
      <c r="T1777" s="32">
        <v>42169</v>
      </c>
      <c r="U1777" s="53">
        <v>711.05190000000005</v>
      </c>
      <c r="V1777" s="30">
        <v>19</v>
      </c>
      <c r="W1777" s="30">
        <v>1030.51</v>
      </c>
      <c r="X1777" s="30">
        <v>89957</v>
      </c>
      <c r="Y1777" s="30" t="s">
        <v>3218</v>
      </c>
      <c r="Z1777" s="30">
        <v>1201.9482465769424</v>
      </c>
    </row>
    <row r="1778" spans="1:26" x14ac:dyDescent="0.2">
      <c r="A1778" s="30">
        <v>1522</v>
      </c>
      <c r="B1778" s="30" t="s">
        <v>2837</v>
      </c>
      <c r="C1778" s="30" t="s">
        <v>1</v>
      </c>
      <c r="D1778" s="30">
        <v>0.1</v>
      </c>
      <c r="E1778" s="30">
        <v>122.99</v>
      </c>
      <c r="F1778" s="30">
        <v>70.2</v>
      </c>
      <c r="G1778" s="30" t="s">
        <v>2</v>
      </c>
      <c r="H1778" s="30" t="s">
        <v>15</v>
      </c>
      <c r="I1778" s="30" t="s">
        <v>4</v>
      </c>
      <c r="J1778" s="30" t="s">
        <v>85</v>
      </c>
      <c r="K1778" s="30" t="s">
        <v>33</v>
      </c>
      <c r="L1778" s="30" t="s">
        <v>780</v>
      </c>
      <c r="M1778" s="30">
        <v>0.74</v>
      </c>
      <c r="N1778" s="30" t="s">
        <v>8</v>
      </c>
      <c r="O1778" s="30" t="s">
        <v>28</v>
      </c>
      <c r="P1778" s="30" t="s">
        <v>60</v>
      </c>
      <c r="Q1778" s="30" t="s">
        <v>2838</v>
      </c>
      <c r="R1778" s="30">
        <v>55305</v>
      </c>
      <c r="S1778" s="32">
        <v>42169</v>
      </c>
      <c r="T1778" s="32">
        <v>42170</v>
      </c>
      <c r="U1778" s="53">
        <v>-899.67499999999995</v>
      </c>
      <c r="V1778" s="30">
        <v>17</v>
      </c>
      <c r="W1778" s="30">
        <v>2026.91</v>
      </c>
      <c r="X1778" s="30">
        <v>89957</v>
      </c>
      <c r="Y1778" s="30" t="s">
        <v>3216</v>
      </c>
      <c r="Z1778" s="30">
        <v>2047.8112158178719</v>
      </c>
    </row>
    <row r="1779" spans="1:26" x14ac:dyDescent="0.2">
      <c r="A1779" s="30">
        <v>3339</v>
      </c>
      <c r="B1779" s="30" t="s">
        <v>2839</v>
      </c>
      <c r="C1779" s="30" t="s">
        <v>13</v>
      </c>
      <c r="D1779" s="30">
        <v>0.03</v>
      </c>
      <c r="E1779" s="30">
        <v>2.61</v>
      </c>
      <c r="F1779" s="30">
        <v>0.5</v>
      </c>
      <c r="G1779" s="30" t="s">
        <v>14</v>
      </c>
      <c r="H1779" s="30" t="s">
        <v>15</v>
      </c>
      <c r="I1779" s="30" t="s">
        <v>24</v>
      </c>
      <c r="J1779" s="30" t="s">
        <v>128</v>
      </c>
      <c r="K1779" s="30" t="s">
        <v>49</v>
      </c>
      <c r="L1779" s="30" t="s">
        <v>1343</v>
      </c>
      <c r="M1779" s="30">
        <v>0.39</v>
      </c>
      <c r="N1779" s="30" t="s">
        <v>8</v>
      </c>
      <c r="O1779" s="30" t="s">
        <v>9</v>
      </c>
      <c r="P1779" s="30" t="s">
        <v>99</v>
      </c>
      <c r="Q1779" s="30" t="s">
        <v>2840</v>
      </c>
      <c r="R1779" s="30">
        <v>32780</v>
      </c>
      <c r="S1779" s="32">
        <v>42169</v>
      </c>
      <c r="T1779" s="32">
        <v>42170</v>
      </c>
      <c r="U1779" s="53">
        <v>4.0442999999999998</v>
      </c>
      <c r="V1779" s="30">
        <v>7</v>
      </c>
      <c r="W1779" s="30">
        <v>19.02</v>
      </c>
      <c r="X1779" s="30">
        <v>85981</v>
      </c>
      <c r="Y1779" s="30" t="s">
        <v>3215</v>
      </c>
      <c r="Z1779" s="30">
        <v>-63.97870625706954</v>
      </c>
    </row>
    <row r="1780" spans="1:26" x14ac:dyDescent="0.2">
      <c r="A1780" s="30">
        <v>3339</v>
      </c>
      <c r="B1780" s="30" t="s">
        <v>2839</v>
      </c>
      <c r="C1780" s="30" t="s">
        <v>13</v>
      </c>
      <c r="D1780" s="30">
        <v>0.01</v>
      </c>
      <c r="E1780" s="30">
        <v>11.66</v>
      </c>
      <c r="F1780" s="30">
        <v>7.95</v>
      </c>
      <c r="G1780" s="30" t="s">
        <v>14</v>
      </c>
      <c r="H1780" s="30" t="s">
        <v>15</v>
      </c>
      <c r="I1780" s="30" t="s">
        <v>24</v>
      </c>
      <c r="J1780" s="30" t="s">
        <v>25</v>
      </c>
      <c r="K1780" s="30" t="s">
        <v>18</v>
      </c>
      <c r="L1780" s="30" t="s">
        <v>2114</v>
      </c>
      <c r="M1780" s="30">
        <v>0.57999999999999996</v>
      </c>
      <c r="N1780" s="30" t="s">
        <v>8</v>
      </c>
      <c r="O1780" s="30" t="s">
        <v>9</v>
      </c>
      <c r="P1780" s="30" t="s">
        <v>99</v>
      </c>
      <c r="Q1780" s="30" t="s">
        <v>2840</v>
      </c>
      <c r="R1780" s="30">
        <v>32780</v>
      </c>
      <c r="S1780" s="32">
        <v>42169</v>
      </c>
      <c r="T1780" s="32">
        <v>42170</v>
      </c>
      <c r="U1780" s="53">
        <v>-10.368399999999999</v>
      </c>
      <c r="V1780" s="30">
        <v>16</v>
      </c>
      <c r="W1780" s="30">
        <v>193.87</v>
      </c>
      <c r="X1780" s="30">
        <v>85981</v>
      </c>
      <c r="Y1780" s="30" t="s">
        <v>3215</v>
      </c>
      <c r="Z1780" s="30">
        <v>326.67239058388037</v>
      </c>
    </row>
    <row r="1781" spans="1:26" x14ac:dyDescent="0.2">
      <c r="A1781" s="30">
        <v>1644</v>
      </c>
      <c r="B1781" s="30" t="s">
        <v>2841</v>
      </c>
      <c r="C1781" s="30" t="s">
        <v>23</v>
      </c>
      <c r="D1781" s="30">
        <v>0.09</v>
      </c>
      <c r="E1781" s="30">
        <v>107.53</v>
      </c>
      <c r="F1781" s="30">
        <v>5.81</v>
      </c>
      <c r="G1781" s="30" t="s">
        <v>14</v>
      </c>
      <c r="H1781" s="30" t="s">
        <v>3</v>
      </c>
      <c r="I1781" s="30" t="s">
        <v>4</v>
      </c>
      <c r="J1781" s="30" t="s">
        <v>102</v>
      </c>
      <c r="K1781" s="30" t="s">
        <v>120</v>
      </c>
      <c r="L1781" s="30" t="s">
        <v>1471</v>
      </c>
      <c r="M1781" s="30">
        <v>0.65</v>
      </c>
      <c r="N1781" s="30" t="s">
        <v>8</v>
      </c>
      <c r="O1781" s="30" t="s">
        <v>28</v>
      </c>
      <c r="P1781" s="30" t="s">
        <v>163</v>
      </c>
      <c r="Q1781" s="30" t="s">
        <v>1107</v>
      </c>
      <c r="R1781" s="30">
        <v>77546</v>
      </c>
      <c r="S1781" s="32">
        <v>42169</v>
      </c>
      <c r="T1781" s="32">
        <v>42171</v>
      </c>
      <c r="U1781" s="53">
        <v>69.545100000000005</v>
      </c>
      <c r="V1781" s="30">
        <v>1</v>
      </c>
      <c r="W1781" s="30">
        <v>100.79</v>
      </c>
      <c r="X1781" s="30">
        <v>87342</v>
      </c>
      <c r="Y1781" s="30" t="s">
        <v>3216</v>
      </c>
      <c r="Z1781" s="30">
        <v>757.20690437203928</v>
      </c>
    </row>
    <row r="1782" spans="1:26" x14ac:dyDescent="0.2">
      <c r="A1782" s="30">
        <v>1738</v>
      </c>
      <c r="B1782" s="30" t="s">
        <v>1877</v>
      </c>
      <c r="C1782" s="30" t="s">
        <v>23</v>
      </c>
      <c r="D1782" s="30">
        <v>0.04</v>
      </c>
      <c r="E1782" s="30">
        <v>35.44</v>
      </c>
      <c r="F1782" s="30">
        <v>19.989999999999998</v>
      </c>
      <c r="G1782" s="30" t="s">
        <v>14</v>
      </c>
      <c r="H1782" s="30" t="s">
        <v>70</v>
      </c>
      <c r="I1782" s="30" t="s">
        <v>24</v>
      </c>
      <c r="J1782" s="30" t="s">
        <v>64</v>
      </c>
      <c r="K1782" s="30" t="s">
        <v>49</v>
      </c>
      <c r="L1782" s="30" t="s">
        <v>2233</v>
      </c>
      <c r="M1782" s="30">
        <v>0.38</v>
      </c>
      <c r="N1782" s="30" t="s">
        <v>8</v>
      </c>
      <c r="O1782" s="30" t="s">
        <v>9</v>
      </c>
      <c r="P1782" s="30" t="s">
        <v>73</v>
      </c>
      <c r="Q1782" s="30" t="s">
        <v>1878</v>
      </c>
      <c r="R1782" s="30">
        <v>28052</v>
      </c>
      <c r="S1782" s="32">
        <v>42169</v>
      </c>
      <c r="T1782" s="32">
        <v>42176</v>
      </c>
      <c r="U1782" s="53">
        <v>-108.27249999999999</v>
      </c>
      <c r="V1782" s="30">
        <v>11</v>
      </c>
      <c r="W1782" s="30">
        <v>406.26</v>
      </c>
      <c r="X1782" s="30">
        <v>85868</v>
      </c>
      <c r="Y1782" s="30" t="s">
        <v>3215</v>
      </c>
      <c r="Z1782" s="30">
        <v>558.83129056647056</v>
      </c>
    </row>
    <row r="1783" spans="1:26" x14ac:dyDescent="0.2">
      <c r="A1783" s="30">
        <v>1775</v>
      </c>
      <c r="B1783" s="30" t="s">
        <v>2842</v>
      </c>
      <c r="C1783" s="30" t="s">
        <v>23</v>
      </c>
      <c r="D1783" s="30">
        <v>0.09</v>
      </c>
      <c r="E1783" s="30">
        <v>12.95</v>
      </c>
      <c r="F1783" s="30">
        <v>4.9800000000000004</v>
      </c>
      <c r="G1783" s="30" t="s">
        <v>14</v>
      </c>
      <c r="H1783" s="30" t="s">
        <v>15</v>
      </c>
      <c r="I1783" s="30" t="s">
        <v>24</v>
      </c>
      <c r="J1783" s="30" t="s">
        <v>48</v>
      </c>
      <c r="K1783" s="30" t="s">
        <v>49</v>
      </c>
      <c r="L1783" s="30" t="s">
        <v>2715</v>
      </c>
      <c r="M1783" s="30">
        <v>0.4</v>
      </c>
      <c r="N1783" s="30" t="s">
        <v>8</v>
      </c>
      <c r="O1783" s="30" t="s">
        <v>28</v>
      </c>
      <c r="P1783" s="30" t="s">
        <v>29</v>
      </c>
      <c r="Q1783" s="30" t="s">
        <v>2843</v>
      </c>
      <c r="R1783" s="30">
        <v>46614</v>
      </c>
      <c r="S1783" s="32">
        <v>42169</v>
      </c>
      <c r="T1783" s="32">
        <v>42176</v>
      </c>
      <c r="U1783" s="53">
        <v>123.89175</v>
      </c>
      <c r="V1783" s="30">
        <v>21</v>
      </c>
      <c r="W1783" s="30">
        <v>269.54000000000002</v>
      </c>
      <c r="X1783" s="30">
        <v>89944</v>
      </c>
      <c r="Y1783" s="30" t="s">
        <v>3216</v>
      </c>
      <c r="Z1783" s="30">
        <v>265.88775680134444</v>
      </c>
    </row>
    <row r="1784" spans="1:26" x14ac:dyDescent="0.2">
      <c r="A1784" s="30">
        <v>547</v>
      </c>
      <c r="B1784" s="30" t="s">
        <v>2844</v>
      </c>
      <c r="C1784" s="30" t="s">
        <v>46</v>
      </c>
      <c r="D1784" s="30">
        <v>0.03</v>
      </c>
      <c r="E1784" s="30">
        <v>13.73</v>
      </c>
      <c r="F1784" s="30">
        <v>6.85</v>
      </c>
      <c r="G1784" s="30" t="s">
        <v>63</v>
      </c>
      <c r="H1784" s="30" t="s">
        <v>70</v>
      </c>
      <c r="I1784" s="30" t="s">
        <v>4</v>
      </c>
      <c r="J1784" s="30" t="s">
        <v>102</v>
      </c>
      <c r="K1784" s="30" t="s">
        <v>26</v>
      </c>
      <c r="L1784" s="30" t="s">
        <v>1743</v>
      </c>
      <c r="M1784" s="30">
        <v>0.54</v>
      </c>
      <c r="N1784" s="30" t="s">
        <v>8</v>
      </c>
      <c r="O1784" s="30" t="s">
        <v>87</v>
      </c>
      <c r="P1784" s="30" t="s">
        <v>879</v>
      </c>
      <c r="Q1784" s="30" t="s">
        <v>2845</v>
      </c>
      <c r="R1784" s="30">
        <v>26501</v>
      </c>
      <c r="S1784" s="32">
        <v>42169</v>
      </c>
      <c r="T1784" s="32">
        <v>42170</v>
      </c>
      <c r="U1784" s="53">
        <v>39.585299999999997</v>
      </c>
      <c r="V1784" s="30">
        <v>4</v>
      </c>
      <c r="W1784" s="30">
        <v>57.37</v>
      </c>
      <c r="X1784" s="30">
        <v>86250</v>
      </c>
      <c r="Y1784" s="30" t="s">
        <v>3218</v>
      </c>
      <c r="Z1784" s="30">
        <v>457.68205348651981</v>
      </c>
    </row>
    <row r="1785" spans="1:26" x14ac:dyDescent="0.2">
      <c r="A1785" s="30">
        <v>2979</v>
      </c>
      <c r="B1785" s="30" t="s">
        <v>794</v>
      </c>
      <c r="C1785" s="30" t="s">
        <v>46</v>
      </c>
      <c r="D1785" s="30">
        <v>0.01</v>
      </c>
      <c r="E1785" s="30">
        <v>5.84</v>
      </c>
      <c r="F1785" s="30">
        <v>0.83</v>
      </c>
      <c r="G1785" s="30" t="s">
        <v>14</v>
      </c>
      <c r="H1785" s="30" t="s">
        <v>70</v>
      </c>
      <c r="I1785" s="30" t="s">
        <v>24</v>
      </c>
      <c r="J1785" s="30" t="s">
        <v>25</v>
      </c>
      <c r="K1785" s="30" t="s">
        <v>26</v>
      </c>
      <c r="L1785" s="30" t="s">
        <v>2582</v>
      </c>
      <c r="M1785" s="30">
        <v>0.49</v>
      </c>
      <c r="N1785" s="30" t="s">
        <v>8</v>
      </c>
      <c r="O1785" s="30" t="s">
        <v>28</v>
      </c>
      <c r="P1785" s="30" t="s">
        <v>541</v>
      </c>
      <c r="Q1785" s="30" t="s">
        <v>796</v>
      </c>
      <c r="R1785" s="30">
        <v>58601</v>
      </c>
      <c r="S1785" s="32">
        <v>42169</v>
      </c>
      <c r="T1785" s="32">
        <v>42171</v>
      </c>
      <c r="U1785" s="53">
        <v>16.091999999999999</v>
      </c>
      <c r="V1785" s="30">
        <v>4</v>
      </c>
      <c r="W1785" s="30">
        <v>23.89</v>
      </c>
      <c r="X1785" s="30">
        <v>86546</v>
      </c>
      <c r="Y1785" s="30" t="s">
        <v>3216</v>
      </c>
      <c r="Z1785" s="30">
        <v>296.38816786414782</v>
      </c>
    </row>
    <row r="1786" spans="1:26" x14ac:dyDescent="0.2">
      <c r="A1786" s="30">
        <v>3120</v>
      </c>
      <c r="B1786" s="30" t="s">
        <v>2846</v>
      </c>
      <c r="C1786" s="30" t="s">
        <v>46</v>
      </c>
      <c r="D1786" s="30">
        <v>0.08</v>
      </c>
      <c r="E1786" s="30">
        <v>315.98</v>
      </c>
      <c r="F1786" s="30">
        <v>19.989999999999998</v>
      </c>
      <c r="G1786" s="30" t="s">
        <v>14</v>
      </c>
      <c r="H1786" s="30" t="s">
        <v>47</v>
      </c>
      <c r="I1786" s="30" t="s">
        <v>24</v>
      </c>
      <c r="J1786" s="30" t="s">
        <v>48</v>
      </c>
      <c r="K1786" s="30" t="s">
        <v>49</v>
      </c>
      <c r="L1786" s="30" t="s">
        <v>2203</v>
      </c>
      <c r="M1786" s="30">
        <v>0.38</v>
      </c>
      <c r="N1786" s="30" t="s">
        <v>8</v>
      </c>
      <c r="O1786" s="30" t="s">
        <v>9</v>
      </c>
      <c r="P1786" s="30" t="s">
        <v>144</v>
      </c>
      <c r="Q1786" s="30" t="s">
        <v>2847</v>
      </c>
      <c r="R1786" s="30">
        <v>70117</v>
      </c>
      <c r="S1786" s="32">
        <v>42169</v>
      </c>
      <c r="T1786" s="32">
        <v>42169</v>
      </c>
      <c r="U1786" s="53">
        <v>44.52</v>
      </c>
      <c r="V1786" s="30">
        <v>9</v>
      </c>
      <c r="W1786" s="30">
        <v>2642.48</v>
      </c>
      <c r="X1786" s="30">
        <v>90160</v>
      </c>
      <c r="Y1786" s="30" t="s">
        <v>3215</v>
      </c>
      <c r="Z1786" s="30">
        <v>1719.5422715362665</v>
      </c>
    </row>
    <row r="1787" spans="1:26" x14ac:dyDescent="0.2">
      <c r="A1787" s="30">
        <v>1860</v>
      </c>
      <c r="B1787" s="30" t="s">
        <v>2848</v>
      </c>
      <c r="C1787" s="30" t="s">
        <v>1</v>
      </c>
      <c r="D1787" s="30">
        <v>0.09</v>
      </c>
      <c r="E1787" s="30">
        <v>5.98</v>
      </c>
      <c r="F1787" s="30">
        <v>1.49</v>
      </c>
      <c r="G1787" s="30" t="s">
        <v>14</v>
      </c>
      <c r="H1787" s="30" t="s">
        <v>47</v>
      </c>
      <c r="I1787" s="30" t="s">
        <v>24</v>
      </c>
      <c r="J1787" s="30" t="s">
        <v>48</v>
      </c>
      <c r="K1787" s="30" t="s">
        <v>49</v>
      </c>
      <c r="L1787" s="30" t="s">
        <v>1563</v>
      </c>
      <c r="M1787" s="30">
        <v>0.39</v>
      </c>
      <c r="N1787" s="30" t="s">
        <v>8</v>
      </c>
      <c r="O1787" s="30" t="s">
        <v>87</v>
      </c>
      <c r="P1787" s="30" t="s">
        <v>379</v>
      </c>
      <c r="Q1787" s="30" t="s">
        <v>2849</v>
      </c>
      <c r="R1787" s="30">
        <v>1570</v>
      </c>
      <c r="S1787" s="32">
        <v>42170</v>
      </c>
      <c r="T1787" s="32">
        <v>42172</v>
      </c>
      <c r="U1787" s="53">
        <v>13.2294</v>
      </c>
      <c r="V1787" s="30">
        <v>5</v>
      </c>
      <c r="W1787" s="30">
        <v>28.01</v>
      </c>
      <c r="X1787" s="30">
        <v>86846</v>
      </c>
      <c r="Y1787" s="30" t="s">
        <v>3218</v>
      </c>
      <c r="Z1787" s="30">
        <v>295.57303300318722</v>
      </c>
    </row>
    <row r="1788" spans="1:26" x14ac:dyDescent="0.2">
      <c r="A1788" s="30">
        <v>33</v>
      </c>
      <c r="B1788" s="30" t="s">
        <v>2850</v>
      </c>
      <c r="C1788" s="30" t="s">
        <v>46</v>
      </c>
      <c r="D1788" s="30">
        <v>0.03</v>
      </c>
      <c r="E1788" s="30">
        <v>4.24</v>
      </c>
      <c r="F1788" s="30">
        <v>5.41</v>
      </c>
      <c r="G1788" s="30" t="s">
        <v>14</v>
      </c>
      <c r="H1788" s="30" t="s">
        <v>70</v>
      </c>
      <c r="I1788" s="30" t="s">
        <v>24</v>
      </c>
      <c r="J1788" s="30" t="s">
        <v>48</v>
      </c>
      <c r="K1788" s="30" t="s">
        <v>49</v>
      </c>
      <c r="L1788" s="30" t="s">
        <v>1647</v>
      </c>
      <c r="M1788" s="30">
        <v>0.35</v>
      </c>
      <c r="N1788" s="30" t="s">
        <v>8</v>
      </c>
      <c r="O1788" s="30" t="s">
        <v>35</v>
      </c>
      <c r="P1788" s="30" t="s">
        <v>115</v>
      </c>
      <c r="Q1788" s="30" t="s">
        <v>2851</v>
      </c>
      <c r="R1788" s="30">
        <v>97030</v>
      </c>
      <c r="S1788" s="32">
        <v>42170</v>
      </c>
      <c r="T1788" s="32">
        <v>42172</v>
      </c>
      <c r="U1788" s="53">
        <v>-84.437600000000003</v>
      </c>
      <c r="V1788" s="30">
        <v>13</v>
      </c>
      <c r="W1788" s="30">
        <v>58.68</v>
      </c>
      <c r="X1788" s="30">
        <v>89201</v>
      </c>
      <c r="Y1788" s="30" t="s">
        <v>3217</v>
      </c>
      <c r="Z1788" s="30">
        <v>185.43587197333017</v>
      </c>
    </row>
    <row r="1789" spans="1:26" x14ac:dyDescent="0.2">
      <c r="A1789" s="30">
        <v>33</v>
      </c>
      <c r="B1789" s="30" t="s">
        <v>2850</v>
      </c>
      <c r="C1789" s="30" t="s">
        <v>46</v>
      </c>
      <c r="D1789" s="30">
        <v>0.04</v>
      </c>
      <c r="E1789" s="30">
        <v>2.94</v>
      </c>
      <c r="F1789" s="30">
        <v>0.7</v>
      </c>
      <c r="G1789" s="30" t="s">
        <v>14</v>
      </c>
      <c r="H1789" s="30" t="s">
        <v>70</v>
      </c>
      <c r="I1789" s="30" t="s">
        <v>24</v>
      </c>
      <c r="J1789" s="30" t="s">
        <v>25</v>
      </c>
      <c r="K1789" s="30" t="s">
        <v>26</v>
      </c>
      <c r="L1789" s="30" t="s">
        <v>795</v>
      </c>
      <c r="M1789" s="30">
        <v>0.57999999999999996</v>
      </c>
      <c r="N1789" s="30" t="s">
        <v>8</v>
      </c>
      <c r="O1789" s="30" t="s">
        <v>35</v>
      </c>
      <c r="P1789" s="30" t="s">
        <v>115</v>
      </c>
      <c r="Q1789" s="30" t="s">
        <v>2851</v>
      </c>
      <c r="R1789" s="30">
        <v>97030</v>
      </c>
      <c r="S1789" s="32">
        <v>42170</v>
      </c>
      <c r="T1789" s="32">
        <v>42171</v>
      </c>
      <c r="U1789" s="53">
        <v>24.312000000000001</v>
      </c>
      <c r="V1789" s="30">
        <v>18</v>
      </c>
      <c r="W1789" s="30">
        <v>53.1</v>
      </c>
      <c r="X1789" s="30">
        <v>89201</v>
      </c>
      <c r="Y1789" s="30" t="s">
        <v>3217</v>
      </c>
      <c r="Z1789" s="30">
        <v>347.1077157503164</v>
      </c>
    </row>
    <row r="1790" spans="1:26" x14ac:dyDescent="0.2">
      <c r="A1790" s="30">
        <v>736</v>
      </c>
      <c r="B1790" s="30" t="s">
        <v>2852</v>
      </c>
      <c r="C1790" s="30" t="s">
        <v>46</v>
      </c>
      <c r="D1790" s="30">
        <v>0.06</v>
      </c>
      <c r="E1790" s="30">
        <v>350.98</v>
      </c>
      <c r="F1790" s="30">
        <v>30</v>
      </c>
      <c r="G1790" s="30" t="s">
        <v>2</v>
      </c>
      <c r="H1790" s="30" t="s">
        <v>15</v>
      </c>
      <c r="I1790" s="30" t="s">
        <v>4</v>
      </c>
      <c r="J1790" s="30" t="s">
        <v>85</v>
      </c>
      <c r="K1790" s="30" t="s">
        <v>33</v>
      </c>
      <c r="L1790" s="30" t="s">
        <v>167</v>
      </c>
      <c r="M1790" s="30">
        <v>0.61</v>
      </c>
      <c r="N1790" s="30" t="s">
        <v>8</v>
      </c>
      <c r="O1790" s="30" t="s">
        <v>87</v>
      </c>
      <c r="P1790" s="30" t="s">
        <v>1332</v>
      </c>
      <c r="Q1790" s="30" t="s">
        <v>1449</v>
      </c>
      <c r="R1790" s="30">
        <v>3079</v>
      </c>
      <c r="S1790" s="32">
        <v>42170</v>
      </c>
      <c r="T1790" s="32">
        <v>42172</v>
      </c>
      <c r="U1790" s="53">
        <v>797.85599999999999</v>
      </c>
      <c r="V1790" s="30">
        <v>6</v>
      </c>
      <c r="W1790" s="30">
        <v>2016.32</v>
      </c>
      <c r="X1790" s="30">
        <v>90361</v>
      </c>
      <c r="Y1790" s="30" t="s">
        <v>3218</v>
      </c>
      <c r="Z1790" s="30">
        <v>3218.7553000589032</v>
      </c>
    </row>
    <row r="1791" spans="1:26" x14ac:dyDescent="0.2">
      <c r="A1791" s="30">
        <v>738</v>
      </c>
      <c r="B1791" s="30" t="s">
        <v>2853</v>
      </c>
      <c r="C1791" s="30" t="s">
        <v>46</v>
      </c>
      <c r="D1791" s="30">
        <v>0.02</v>
      </c>
      <c r="E1791" s="30">
        <v>70.98</v>
      </c>
      <c r="F1791" s="30">
        <v>46.74</v>
      </c>
      <c r="G1791" s="30" t="s">
        <v>2</v>
      </c>
      <c r="H1791" s="30" t="s">
        <v>15</v>
      </c>
      <c r="I1791" s="30" t="s">
        <v>4</v>
      </c>
      <c r="J1791" s="30" t="s">
        <v>93</v>
      </c>
      <c r="K1791" s="30" t="s">
        <v>6</v>
      </c>
      <c r="L1791" s="30" t="s">
        <v>354</v>
      </c>
      <c r="M1791" s="30">
        <v>0.56000000000000005</v>
      </c>
      <c r="N1791" s="30" t="s">
        <v>8</v>
      </c>
      <c r="O1791" s="30" t="s">
        <v>87</v>
      </c>
      <c r="P1791" s="30" t="s">
        <v>373</v>
      </c>
      <c r="Q1791" s="30" t="s">
        <v>2348</v>
      </c>
      <c r="R1791" s="30">
        <v>7016</v>
      </c>
      <c r="S1791" s="32">
        <v>42170</v>
      </c>
      <c r="T1791" s="32">
        <v>42171</v>
      </c>
      <c r="U1791" s="53">
        <v>-178.21600000000001</v>
      </c>
      <c r="V1791" s="30">
        <v>4</v>
      </c>
      <c r="W1791" s="30">
        <v>313.63</v>
      </c>
      <c r="X1791" s="30">
        <v>90361</v>
      </c>
      <c r="Y1791" s="30" t="s">
        <v>3218</v>
      </c>
      <c r="Z1791" s="30">
        <v>1789.5002972113869</v>
      </c>
    </row>
    <row r="1792" spans="1:26" x14ac:dyDescent="0.2">
      <c r="A1792" s="30">
        <v>741</v>
      </c>
      <c r="B1792" s="30" t="s">
        <v>2854</v>
      </c>
      <c r="C1792" s="30" t="s">
        <v>46</v>
      </c>
      <c r="D1792" s="30">
        <v>0.04</v>
      </c>
      <c r="E1792" s="30">
        <v>27.48</v>
      </c>
      <c r="F1792" s="30">
        <v>4</v>
      </c>
      <c r="G1792" s="30" t="s">
        <v>14</v>
      </c>
      <c r="H1792" s="30" t="s">
        <v>15</v>
      </c>
      <c r="I1792" s="30" t="s">
        <v>16</v>
      </c>
      <c r="J1792" s="30" t="s">
        <v>17</v>
      </c>
      <c r="K1792" s="30" t="s">
        <v>49</v>
      </c>
      <c r="L1792" s="30" t="s">
        <v>2037</v>
      </c>
      <c r="M1792" s="30">
        <v>0.75</v>
      </c>
      <c r="N1792" s="30" t="s">
        <v>8</v>
      </c>
      <c r="O1792" s="30" t="s">
        <v>87</v>
      </c>
      <c r="P1792" s="30" t="s">
        <v>373</v>
      </c>
      <c r="Q1792" s="30" t="s">
        <v>2855</v>
      </c>
      <c r="R1792" s="30">
        <v>7901</v>
      </c>
      <c r="S1792" s="32">
        <v>42170</v>
      </c>
      <c r="T1792" s="32">
        <v>42172</v>
      </c>
      <c r="U1792" s="53">
        <v>-26.655999999999999</v>
      </c>
      <c r="V1792" s="30">
        <v>15</v>
      </c>
      <c r="W1792" s="30">
        <v>397.17</v>
      </c>
      <c r="X1792" s="30">
        <v>90361</v>
      </c>
      <c r="Y1792" s="30" t="s">
        <v>3218</v>
      </c>
      <c r="Z1792" s="30">
        <v>575.37865700431848</v>
      </c>
    </row>
    <row r="1793" spans="1:26" x14ac:dyDescent="0.2">
      <c r="A1793" s="30">
        <v>2183</v>
      </c>
      <c r="B1793" s="30" t="s">
        <v>2856</v>
      </c>
      <c r="C1793" s="30" t="s">
        <v>46</v>
      </c>
      <c r="D1793" s="30">
        <v>0</v>
      </c>
      <c r="E1793" s="30">
        <v>1.48</v>
      </c>
      <c r="F1793" s="30">
        <v>0.7</v>
      </c>
      <c r="G1793" s="30" t="s">
        <v>14</v>
      </c>
      <c r="H1793" s="30" t="s">
        <v>47</v>
      </c>
      <c r="I1793" s="30" t="s">
        <v>24</v>
      </c>
      <c r="J1793" s="30" t="s">
        <v>152</v>
      </c>
      <c r="K1793" s="30" t="s">
        <v>26</v>
      </c>
      <c r="L1793" s="30" t="s">
        <v>153</v>
      </c>
      <c r="M1793" s="30">
        <v>0.37</v>
      </c>
      <c r="N1793" s="30" t="s">
        <v>8</v>
      </c>
      <c r="O1793" s="30" t="s">
        <v>9</v>
      </c>
      <c r="P1793" s="30" t="s">
        <v>364</v>
      </c>
      <c r="Q1793" s="30" t="s">
        <v>2857</v>
      </c>
      <c r="R1793" s="30">
        <v>42301</v>
      </c>
      <c r="S1793" s="32">
        <v>42170</v>
      </c>
      <c r="T1793" s="32">
        <v>42172</v>
      </c>
      <c r="U1793" s="53">
        <v>-203.09800000000001</v>
      </c>
      <c r="V1793" s="30">
        <v>12</v>
      </c>
      <c r="W1793" s="30">
        <v>19.32</v>
      </c>
      <c r="X1793" s="30">
        <v>91571</v>
      </c>
      <c r="Y1793" s="30" t="s">
        <v>3215</v>
      </c>
      <c r="Z1793" s="30">
        <v>-8.0163482766107599</v>
      </c>
    </row>
    <row r="1794" spans="1:26" x14ac:dyDescent="0.2">
      <c r="A1794" s="30">
        <v>2512</v>
      </c>
      <c r="B1794" s="30" t="s">
        <v>2858</v>
      </c>
      <c r="C1794" s="30" t="s">
        <v>46</v>
      </c>
      <c r="D1794" s="30">
        <v>0.04</v>
      </c>
      <c r="E1794" s="30">
        <v>6.48</v>
      </c>
      <c r="F1794" s="30">
        <v>9.5399999999999991</v>
      </c>
      <c r="G1794" s="30" t="s">
        <v>14</v>
      </c>
      <c r="H1794" s="30" t="s">
        <v>47</v>
      </c>
      <c r="I1794" s="30" t="s">
        <v>24</v>
      </c>
      <c r="J1794" s="30" t="s">
        <v>64</v>
      </c>
      <c r="K1794" s="30" t="s">
        <v>49</v>
      </c>
      <c r="L1794" s="30" t="s">
        <v>2200</v>
      </c>
      <c r="M1794" s="30">
        <v>0.37</v>
      </c>
      <c r="N1794" s="30" t="s">
        <v>8</v>
      </c>
      <c r="O1794" s="30" t="s">
        <v>87</v>
      </c>
      <c r="P1794" s="30" t="s">
        <v>379</v>
      </c>
      <c r="Q1794" s="30" t="s">
        <v>2859</v>
      </c>
      <c r="R1794" s="30">
        <v>2138</v>
      </c>
      <c r="S1794" s="32">
        <v>42170</v>
      </c>
      <c r="T1794" s="32">
        <v>42172</v>
      </c>
      <c r="U1794" s="53">
        <v>-223.94399999999999</v>
      </c>
      <c r="V1794" s="30">
        <v>19</v>
      </c>
      <c r="W1794" s="30">
        <v>125.37</v>
      </c>
      <c r="X1794" s="30">
        <v>87030</v>
      </c>
      <c r="Y1794" s="30" t="s">
        <v>3218</v>
      </c>
      <c r="Z1794" s="30">
        <v>204.20094371247353</v>
      </c>
    </row>
    <row r="1795" spans="1:26" x14ac:dyDescent="0.2">
      <c r="A1795" s="30">
        <v>1038</v>
      </c>
      <c r="B1795" s="30" t="s">
        <v>2860</v>
      </c>
      <c r="C1795" s="30" t="s">
        <v>1</v>
      </c>
      <c r="D1795" s="30">
        <v>0.1</v>
      </c>
      <c r="E1795" s="30">
        <v>7.64</v>
      </c>
      <c r="F1795" s="30">
        <v>5.83</v>
      </c>
      <c r="G1795" s="30" t="s">
        <v>14</v>
      </c>
      <c r="H1795" s="30" t="s">
        <v>70</v>
      </c>
      <c r="I1795" s="30" t="s">
        <v>24</v>
      </c>
      <c r="J1795" s="30" t="s">
        <v>64</v>
      </c>
      <c r="K1795" s="30" t="s">
        <v>26</v>
      </c>
      <c r="L1795" s="30" t="s">
        <v>208</v>
      </c>
      <c r="M1795" s="30">
        <v>0.36</v>
      </c>
      <c r="N1795" s="30" t="s">
        <v>8</v>
      </c>
      <c r="O1795" s="30" t="s">
        <v>9</v>
      </c>
      <c r="P1795" s="30" t="s">
        <v>99</v>
      </c>
      <c r="Q1795" s="30" t="s">
        <v>2861</v>
      </c>
      <c r="R1795" s="30">
        <v>33430</v>
      </c>
      <c r="S1795" s="32">
        <v>42171</v>
      </c>
      <c r="T1795" s="32">
        <v>42172</v>
      </c>
      <c r="U1795" s="53">
        <v>-403.18740000000003</v>
      </c>
      <c r="V1795" s="30">
        <v>5</v>
      </c>
      <c r="W1795" s="30">
        <v>39.36</v>
      </c>
      <c r="X1795" s="30">
        <v>90641</v>
      </c>
      <c r="Y1795" s="30" t="s">
        <v>3215</v>
      </c>
      <c r="Z1795" s="30">
        <v>-67.675674333439815</v>
      </c>
    </row>
    <row r="1796" spans="1:26" x14ac:dyDescent="0.2">
      <c r="A1796" s="30">
        <v>2677</v>
      </c>
      <c r="B1796" s="30" t="s">
        <v>2862</v>
      </c>
      <c r="C1796" s="30" t="s">
        <v>1</v>
      </c>
      <c r="D1796" s="30">
        <v>0.03</v>
      </c>
      <c r="E1796" s="30">
        <v>41.32</v>
      </c>
      <c r="F1796" s="30">
        <v>58.66</v>
      </c>
      <c r="G1796" s="30" t="s">
        <v>63</v>
      </c>
      <c r="H1796" s="30" t="s">
        <v>3</v>
      </c>
      <c r="I1796" s="30" t="s">
        <v>4</v>
      </c>
      <c r="J1796" s="30" t="s">
        <v>102</v>
      </c>
      <c r="K1796" s="30" t="s">
        <v>120</v>
      </c>
      <c r="L1796" s="30" t="s">
        <v>2863</v>
      </c>
      <c r="M1796" s="30">
        <v>0.76</v>
      </c>
      <c r="N1796" s="30" t="s">
        <v>8</v>
      </c>
      <c r="O1796" s="30" t="s">
        <v>9</v>
      </c>
      <c r="P1796" s="30" t="s">
        <v>218</v>
      </c>
      <c r="Q1796" s="30" t="s">
        <v>778</v>
      </c>
      <c r="R1796" s="30">
        <v>22601</v>
      </c>
      <c r="S1796" s="32">
        <v>42171</v>
      </c>
      <c r="T1796" s="32">
        <v>42172</v>
      </c>
      <c r="U1796" s="53">
        <v>-32.816000000000003</v>
      </c>
      <c r="V1796" s="30">
        <v>10</v>
      </c>
      <c r="W1796" s="30">
        <v>419.27</v>
      </c>
      <c r="X1796" s="30">
        <v>86633</v>
      </c>
      <c r="Y1796" s="30" t="s">
        <v>3215</v>
      </c>
      <c r="Z1796" s="30">
        <v>2164.7859081787155</v>
      </c>
    </row>
    <row r="1797" spans="1:26" x14ac:dyDescent="0.2">
      <c r="A1797" s="30">
        <v>2677</v>
      </c>
      <c r="B1797" s="30" t="s">
        <v>2862</v>
      </c>
      <c r="C1797" s="30" t="s">
        <v>1</v>
      </c>
      <c r="D1797" s="30">
        <v>0</v>
      </c>
      <c r="E1797" s="30">
        <v>6.88</v>
      </c>
      <c r="F1797" s="30">
        <v>2</v>
      </c>
      <c r="G1797" s="30" t="s">
        <v>14</v>
      </c>
      <c r="H1797" s="30" t="s">
        <v>3</v>
      </c>
      <c r="I1797" s="30" t="s">
        <v>24</v>
      </c>
      <c r="J1797" s="30" t="s">
        <v>64</v>
      </c>
      <c r="K1797" s="30" t="s">
        <v>26</v>
      </c>
      <c r="L1797" s="30" t="s">
        <v>828</v>
      </c>
      <c r="M1797" s="30">
        <v>0.39</v>
      </c>
      <c r="N1797" s="30" t="s">
        <v>8</v>
      </c>
      <c r="O1797" s="30" t="s">
        <v>9</v>
      </c>
      <c r="P1797" s="30" t="s">
        <v>218</v>
      </c>
      <c r="Q1797" s="30" t="s">
        <v>778</v>
      </c>
      <c r="R1797" s="30">
        <v>22601</v>
      </c>
      <c r="S1797" s="32">
        <v>42171</v>
      </c>
      <c r="T1797" s="32">
        <v>42171</v>
      </c>
      <c r="U1797" s="53">
        <v>-15.61</v>
      </c>
      <c r="V1797" s="30">
        <v>5</v>
      </c>
      <c r="W1797" s="30">
        <v>36</v>
      </c>
      <c r="X1797" s="30">
        <v>86633</v>
      </c>
      <c r="Y1797" s="30" t="s">
        <v>3215</v>
      </c>
      <c r="Z1797" s="30">
        <v>302.95645814781216</v>
      </c>
    </row>
    <row r="1798" spans="1:26" x14ac:dyDescent="0.2">
      <c r="A1798" s="30">
        <v>2720</v>
      </c>
      <c r="B1798" s="30" t="s">
        <v>2864</v>
      </c>
      <c r="C1798" s="30" t="s">
        <v>1</v>
      </c>
      <c r="D1798" s="30">
        <v>0</v>
      </c>
      <c r="E1798" s="30">
        <v>40.479999999999997</v>
      </c>
      <c r="F1798" s="30">
        <v>19.989999999999998</v>
      </c>
      <c r="G1798" s="30" t="s">
        <v>14</v>
      </c>
      <c r="H1798" s="30" t="s">
        <v>3</v>
      </c>
      <c r="I1798" s="30" t="s">
        <v>16</v>
      </c>
      <c r="J1798" s="30" t="s">
        <v>17</v>
      </c>
      <c r="K1798" s="30" t="s">
        <v>49</v>
      </c>
      <c r="L1798" s="30" t="s">
        <v>2030</v>
      </c>
      <c r="M1798" s="30">
        <v>0.77</v>
      </c>
      <c r="N1798" s="30" t="s">
        <v>8</v>
      </c>
      <c r="O1798" s="30" t="s">
        <v>9</v>
      </c>
      <c r="P1798" s="30" t="s">
        <v>51</v>
      </c>
      <c r="Q1798" s="30" t="s">
        <v>2865</v>
      </c>
      <c r="R1798" s="30">
        <v>30721</v>
      </c>
      <c r="S1798" s="32">
        <v>42171</v>
      </c>
      <c r="T1798" s="32">
        <v>42172</v>
      </c>
      <c r="U1798" s="53">
        <v>-25.634</v>
      </c>
      <c r="V1798" s="30">
        <v>6</v>
      </c>
      <c r="W1798" s="30">
        <v>264.95</v>
      </c>
      <c r="X1798" s="30">
        <v>88766</v>
      </c>
      <c r="Y1798" s="30" t="s">
        <v>3215</v>
      </c>
      <c r="Z1798" s="30">
        <v>1211.048010820062</v>
      </c>
    </row>
    <row r="1799" spans="1:26" x14ac:dyDescent="0.2">
      <c r="A1799" s="30">
        <v>1492</v>
      </c>
      <c r="B1799" s="30" t="s">
        <v>2866</v>
      </c>
      <c r="C1799" s="30" t="s">
        <v>13</v>
      </c>
      <c r="D1799" s="30">
        <v>0.04</v>
      </c>
      <c r="E1799" s="30">
        <v>119.99</v>
      </c>
      <c r="F1799" s="30">
        <v>14</v>
      </c>
      <c r="G1799" s="30" t="s">
        <v>2</v>
      </c>
      <c r="H1799" s="30" t="s">
        <v>70</v>
      </c>
      <c r="I1799" s="30" t="s">
        <v>16</v>
      </c>
      <c r="J1799" s="30" t="s">
        <v>32</v>
      </c>
      <c r="K1799" s="30" t="s">
        <v>33</v>
      </c>
      <c r="L1799" s="30" t="s">
        <v>2127</v>
      </c>
      <c r="M1799" s="30">
        <v>0.36</v>
      </c>
      <c r="N1799" s="30" t="s">
        <v>8</v>
      </c>
      <c r="O1799" s="30" t="s">
        <v>28</v>
      </c>
      <c r="P1799" s="30" t="s">
        <v>56</v>
      </c>
      <c r="Q1799" s="30" t="s">
        <v>2867</v>
      </c>
      <c r="R1799" s="30">
        <v>65721</v>
      </c>
      <c r="S1799" s="32">
        <v>42171</v>
      </c>
      <c r="T1799" s="32">
        <v>42173</v>
      </c>
      <c r="U1799" s="53">
        <v>509.95830000000001</v>
      </c>
      <c r="V1799" s="30">
        <v>6</v>
      </c>
      <c r="W1799" s="30">
        <v>739.07</v>
      </c>
      <c r="X1799" s="30">
        <v>88004</v>
      </c>
      <c r="Y1799" s="30" t="s">
        <v>3216</v>
      </c>
      <c r="Z1799" s="30">
        <v>1388.8177764827767</v>
      </c>
    </row>
    <row r="1800" spans="1:26" x14ac:dyDescent="0.2">
      <c r="A1800" s="30">
        <v>2355</v>
      </c>
      <c r="B1800" s="30" t="s">
        <v>1188</v>
      </c>
      <c r="C1800" s="30" t="s">
        <v>92</v>
      </c>
      <c r="D1800" s="30">
        <v>0.06</v>
      </c>
      <c r="E1800" s="30">
        <v>146.34</v>
      </c>
      <c r="F1800" s="30">
        <v>43.75</v>
      </c>
      <c r="G1800" s="30" t="s">
        <v>2</v>
      </c>
      <c r="H1800" s="30" t="s">
        <v>15</v>
      </c>
      <c r="I1800" s="30" t="s">
        <v>4</v>
      </c>
      <c r="J1800" s="30" t="s">
        <v>5</v>
      </c>
      <c r="K1800" s="30" t="s">
        <v>6</v>
      </c>
      <c r="L1800" s="30" t="s">
        <v>131</v>
      </c>
      <c r="M1800" s="30">
        <v>0.65</v>
      </c>
      <c r="N1800" s="30" t="s">
        <v>8</v>
      </c>
      <c r="O1800" s="30" t="s">
        <v>35</v>
      </c>
      <c r="P1800" s="30" t="s">
        <v>66</v>
      </c>
      <c r="Q1800" s="30" t="s">
        <v>1190</v>
      </c>
      <c r="R1800" s="30">
        <v>92236</v>
      </c>
      <c r="S1800" s="32">
        <v>42171</v>
      </c>
      <c r="T1800" s="32">
        <v>42173</v>
      </c>
      <c r="U1800" s="53">
        <v>-89.27</v>
      </c>
      <c r="V1800" s="30">
        <v>12</v>
      </c>
      <c r="W1800" s="30">
        <v>1721.24</v>
      </c>
      <c r="X1800" s="30">
        <v>91306</v>
      </c>
      <c r="Y1800" s="30" t="s">
        <v>3217</v>
      </c>
      <c r="Z1800" s="30">
        <v>1894.1646585580847</v>
      </c>
    </row>
    <row r="1801" spans="1:26" x14ac:dyDescent="0.2">
      <c r="A1801" s="30">
        <v>3096</v>
      </c>
      <c r="B1801" s="30" t="s">
        <v>2629</v>
      </c>
      <c r="C1801" s="30" t="s">
        <v>1</v>
      </c>
      <c r="D1801" s="30">
        <v>0.04</v>
      </c>
      <c r="E1801" s="30">
        <v>33.89</v>
      </c>
      <c r="F1801" s="30">
        <v>5.0999999999999996</v>
      </c>
      <c r="G1801" s="30" t="s">
        <v>63</v>
      </c>
      <c r="H1801" s="30" t="s">
        <v>15</v>
      </c>
      <c r="I1801" s="30" t="s">
        <v>24</v>
      </c>
      <c r="J1801" s="30" t="s">
        <v>54</v>
      </c>
      <c r="K1801" s="30" t="s">
        <v>49</v>
      </c>
      <c r="L1801" s="30" t="s">
        <v>281</v>
      </c>
      <c r="M1801" s="30">
        <v>0.6</v>
      </c>
      <c r="N1801" s="30" t="s">
        <v>8</v>
      </c>
      <c r="O1801" s="30" t="s">
        <v>87</v>
      </c>
      <c r="P1801" s="30" t="s">
        <v>293</v>
      </c>
      <c r="Q1801" s="30" t="s">
        <v>2416</v>
      </c>
      <c r="R1801" s="30">
        <v>43026</v>
      </c>
      <c r="S1801" s="32">
        <v>42172</v>
      </c>
      <c r="T1801" s="32">
        <v>42173</v>
      </c>
      <c r="U1801" s="53">
        <v>72.983999999999995</v>
      </c>
      <c r="V1801" s="30">
        <v>6</v>
      </c>
      <c r="W1801" s="30">
        <v>200.83</v>
      </c>
      <c r="X1801" s="30">
        <v>86222</v>
      </c>
      <c r="Y1801" s="30" t="s">
        <v>3218</v>
      </c>
      <c r="Z1801" s="30">
        <v>609.98806056071362</v>
      </c>
    </row>
    <row r="1802" spans="1:26" x14ac:dyDescent="0.2">
      <c r="A1802" s="30">
        <v>283</v>
      </c>
      <c r="B1802" s="30" t="s">
        <v>2868</v>
      </c>
      <c r="C1802" s="30" t="s">
        <v>13</v>
      </c>
      <c r="D1802" s="30">
        <v>0.1</v>
      </c>
      <c r="E1802" s="30">
        <v>1.68</v>
      </c>
      <c r="F1802" s="30">
        <v>1.57</v>
      </c>
      <c r="G1802" s="30" t="s">
        <v>14</v>
      </c>
      <c r="H1802" s="30" t="s">
        <v>70</v>
      </c>
      <c r="I1802" s="30" t="s">
        <v>24</v>
      </c>
      <c r="J1802" s="30" t="s">
        <v>25</v>
      </c>
      <c r="K1802" s="30" t="s">
        <v>26</v>
      </c>
      <c r="L1802" s="30" t="s">
        <v>550</v>
      </c>
      <c r="M1802" s="30">
        <v>0.59</v>
      </c>
      <c r="N1802" s="30" t="s">
        <v>8</v>
      </c>
      <c r="O1802" s="30" t="s">
        <v>87</v>
      </c>
      <c r="P1802" s="30" t="s">
        <v>373</v>
      </c>
      <c r="Q1802" s="30" t="s">
        <v>2701</v>
      </c>
      <c r="R1802" s="30">
        <v>7101</v>
      </c>
      <c r="S1802" s="32">
        <v>42172</v>
      </c>
      <c r="T1802" s="32">
        <v>42173</v>
      </c>
      <c r="U1802" s="53">
        <v>-11.57</v>
      </c>
      <c r="V1802" s="30">
        <v>11</v>
      </c>
      <c r="W1802" s="30">
        <v>18.71</v>
      </c>
      <c r="X1802" s="30">
        <v>89293</v>
      </c>
      <c r="Y1802" s="30" t="s">
        <v>3218</v>
      </c>
      <c r="Z1802" s="30">
        <v>95.605884735420602</v>
      </c>
    </row>
    <row r="1803" spans="1:26" x14ac:dyDescent="0.2">
      <c r="A1803" s="30">
        <v>286</v>
      </c>
      <c r="B1803" s="30" t="s">
        <v>2869</v>
      </c>
      <c r="C1803" s="30" t="s">
        <v>23</v>
      </c>
      <c r="D1803" s="30">
        <v>0</v>
      </c>
      <c r="E1803" s="30">
        <v>4.13</v>
      </c>
      <c r="F1803" s="30">
        <v>5.34</v>
      </c>
      <c r="G1803" s="30" t="s">
        <v>14</v>
      </c>
      <c r="H1803" s="30" t="s">
        <v>3</v>
      </c>
      <c r="I1803" s="30" t="s">
        <v>24</v>
      </c>
      <c r="J1803" s="30" t="s">
        <v>48</v>
      </c>
      <c r="K1803" s="30" t="s">
        <v>49</v>
      </c>
      <c r="L1803" s="30" t="s">
        <v>2870</v>
      </c>
      <c r="M1803" s="30">
        <v>0.38</v>
      </c>
      <c r="N1803" s="30" t="s">
        <v>8</v>
      </c>
      <c r="O1803" s="30" t="s">
        <v>28</v>
      </c>
      <c r="P1803" s="30" t="s">
        <v>513</v>
      </c>
      <c r="Q1803" s="30" t="s">
        <v>2871</v>
      </c>
      <c r="R1803" s="30">
        <v>66203</v>
      </c>
      <c r="S1803" s="32">
        <v>42172</v>
      </c>
      <c r="T1803" s="32">
        <v>42176</v>
      </c>
      <c r="U1803" s="53">
        <v>-61.87</v>
      </c>
      <c r="V1803" s="30">
        <v>9</v>
      </c>
      <c r="W1803" s="30">
        <v>40.950000000000003</v>
      </c>
      <c r="X1803" s="30">
        <v>89761</v>
      </c>
      <c r="Y1803" s="30" t="s">
        <v>3216</v>
      </c>
      <c r="Z1803" s="30">
        <v>120.72947090999592</v>
      </c>
    </row>
    <row r="1804" spans="1:26" x14ac:dyDescent="0.2">
      <c r="A1804" s="30">
        <v>286</v>
      </c>
      <c r="B1804" s="30" t="s">
        <v>2869</v>
      </c>
      <c r="C1804" s="30" t="s">
        <v>23</v>
      </c>
      <c r="D1804" s="30">
        <v>0.1</v>
      </c>
      <c r="E1804" s="30">
        <v>130.97999999999999</v>
      </c>
      <c r="F1804" s="30">
        <v>54.74</v>
      </c>
      <c r="G1804" s="30" t="s">
        <v>2</v>
      </c>
      <c r="H1804" s="30" t="s">
        <v>3</v>
      </c>
      <c r="I1804" s="30" t="s">
        <v>4</v>
      </c>
      <c r="J1804" s="30" t="s">
        <v>93</v>
      </c>
      <c r="K1804" s="30" t="s">
        <v>6</v>
      </c>
      <c r="L1804" s="30" t="s">
        <v>1379</v>
      </c>
      <c r="M1804" s="30">
        <v>0.69</v>
      </c>
      <c r="N1804" s="30" t="s">
        <v>8</v>
      </c>
      <c r="O1804" s="30" t="s">
        <v>28</v>
      </c>
      <c r="P1804" s="30" t="s">
        <v>513</v>
      </c>
      <c r="Q1804" s="30" t="s">
        <v>2871</v>
      </c>
      <c r="R1804" s="30">
        <v>66203</v>
      </c>
      <c r="S1804" s="32">
        <v>42172</v>
      </c>
      <c r="T1804" s="32">
        <v>42176</v>
      </c>
      <c r="U1804" s="53">
        <v>-530.24</v>
      </c>
      <c r="V1804" s="30">
        <v>9</v>
      </c>
      <c r="W1804" s="30">
        <v>1155.73</v>
      </c>
      <c r="X1804" s="30">
        <v>89761</v>
      </c>
      <c r="Y1804" s="30" t="s">
        <v>3216</v>
      </c>
      <c r="Z1804" s="30">
        <v>1791.9490095835433</v>
      </c>
    </row>
    <row r="1805" spans="1:26" x14ac:dyDescent="0.2">
      <c r="A1805" s="30">
        <v>646</v>
      </c>
      <c r="B1805" s="30" t="s">
        <v>2872</v>
      </c>
      <c r="C1805" s="30" t="s">
        <v>23</v>
      </c>
      <c r="D1805" s="30">
        <v>0.03</v>
      </c>
      <c r="E1805" s="30">
        <v>51.75</v>
      </c>
      <c r="F1805" s="30">
        <v>19.989999999999998</v>
      </c>
      <c r="G1805" s="30" t="s">
        <v>14</v>
      </c>
      <c r="H1805" s="30" t="s">
        <v>70</v>
      </c>
      <c r="I1805" s="30" t="s">
        <v>4</v>
      </c>
      <c r="J1805" s="30" t="s">
        <v>102</v>
      </c>
      <c r="K1805" s="30" t="s">
        <v>49</v>
      </c>
      <c r="L1805" s="30" t="s">
        <v>2873</v>
      </c>
      <c r="M1805" s="30">
        <v>0.55000000000000004</v>
      </c>
      <c r="N1805" s="30" t="s">
        <v>8</v>
      </c>
      <c r="O1805" s="30" t="s">
        <v>28</v>
      </c>
      <c r="P1805" s="30" t="s">
        <v>60</v>
      </c>
      <c r="Q1805" s="30" t="s">
        <v>2874</v>
      </c>
      <c r="R1805" s="30">
        <v>55379</v>
      </c>
      <c r="S1805" s="32">
        <v>42172</v>
      </c>
      <c r="T1805" s="32">
        <v>42177</v>
      </c>
      <c r="U1805" s="53">
        <v>261.44400000000002</v>
      </c>
      <c r="V1805" s="30">
        <v>16</v>
      </c>
      <c r="W1805" s="30">
        <v>818.81</v>
      </c>
      <c r="X1805" s="30">
        <v>90735</v>
      </c>
      <c r="Y1805" s="30" t="s">
        <v>3216</v>
      </c>
      <c r="Z1805" s="30">
        <v>1136.4422365630185</v>
      </c>
    </row>
    <row r="1806" spans="1:26" x14ac:dyDescent="0.2">
      <c r="A1806" s="30">
        <v>1189</v>
      </c>
      <c r="B1806" s="30" t="s">
        <v>2875</v>
      </c>
      <c r="C1806" s="30" t="s">
        <v>23</v>
      </c>
      <c r="D1806" s="30">
        <v>0.06</v>
      </c>
      <c r="E1806" s="30">
        <v>10.89</v>
      </c>
      <c r="F1806" s="30">
        <v>4.5</v>
      </c>
      <c r="G1806" s="30" t="s">
        <v>14</v>
      </c>
      <c r="H1806" s="30" t="s">
        <v>15</v>
      </c>
      <c r="I1806" s="30" t="s">
        <v>24</v>
      </c>
      <c r="J1806" s="30" t="s">
        <v>71</v>
      </c>
      <c r="K1806" s="30" t="s">
        <v>49</v>
      </c>
      <c r="L1806" s="30" t="s">
        <v>749</v>
      </c>
      <c r="M1806" s="30">
        <v>0.59</v>
      </c>
      <c r="N1806" s="30" t="s">
        <v>8</v>
      </c>
      <c r="O1806" s="30" t="s">
        <v>35</v>
      </c>
      <c r="P1806" s="30" t="s">
        <v>66</v>
      </c>
      <c r="Q1806" s="30" t="s">
        <v>2072</v>
      </c>
      <c r="R1806" s="30">
        <v>92646</v>
      </c>
      <c r="S1806" s="32">
        <v>42172</v>
      </c>
      <c r="T1806" s="32">
        <v>42177</v>
      </c>
      <c r="U1806" s="53">
        <v>-25.111999999999998</v>
      </c>
      <c r="V1806" s="30">
        <v>14</v>
      </c>
      <c r="W1806" s="30">
        <v>149.32</v>
      </c>
      <c r="X1806" s="30">
        <v>87584</v>
      </c>
      <c r="Y1806" s="30" t="s">
        <v>3217</v>
      </c>
      <c r="Z1806" s="30">
        <v>271.33295812448938</v>
      </c>
    </row>
    <row r="1807" spans="1:26" x14ac:dyDescent="0.2">
      <c r="A1807" s="30">
        <v>1189</v>
      </c>
      <c r="B1807" s="30" t="s">
        <v>2875</v>
      </c>
      <c r="C1807" s="30" t="s">
        <v>23</v>
      </c>
      <c r="D1807" s="30">
        <v>0.03</v>
      </c>
      <c r="E1807" s="30">
        <v>10.64</v>
      </c>
      <c r="F1807" s="30">
        <v>5.16</v>
      </c>
      <c r="G1807" s="30" t="s">
        <v>14</v>
      </c>
      <c r="H1807" s="30" t="s">
        <v>15</v>
      </c>
      <c r="I1807" s="30" t="s">
        <v>4</v>
      </c>
      <c r="J1807" s="30" t="s">
        <v>102</v>
      </c>
      <c r="K1807" s="30" t="s">
        <v>49</v>
      </c>
      <c r="L1807" s="30" t="s">
        <v>1820</v>
      </c>
      <c r="M1807" s="30">
        <v>0.56999999999999995</v>
      </c>
      <c r="N1807" s="30" t="s">
        <v>8</v>
      </c>
      <c r="O1807" s="30" t="s">
        <v>35</v>
      </c>
      <c r="P1807" s="30" t="s">
        <v>66</v>
      </c>
      <c r="Q1807" s="30" t="s">
        <v>2072</v>
      </c>
      <c r="R1807" s="30">
        <v>92646</v>
      </c>
      <c r="S1807" s="32">
        <v>42172</v>
      </c>
      <c r="T1807" s="32">
        <v>42177</v>
      </c>
      <c r="U1807" s="53">
        <v>17.376000000000001</v>
      </c>
      <c r="V1807" s="30">
        <v>16</v>
      </c>
      <c r="W1807" s="30">
        <v>177.01</v>
      </c>
      <c r="X1807" s="30">
        <v>87584</v>
      </c>
      <c r="Y1807" s="30" t="s">
        <v>3217</v>
      </c>
      <c r="Z1807" s="30">
        <v>335.50192681809307</v>
      </c>
    </row>
    <row r="1808" spans="1:26" x14ac:dyDescent="0.2">
      <c r="A1808" s="30">
        <v>1189</v>
      </c>
      <c r="B1808" s="30" t="s">
        <v>2875</v>
      </c>
      <c r="C1808" s="30" t="s">
        <v>23</v>
      </c>
      <c r="D1808" s="30">
        <v>0.03</v>
      </c>
      <c r="E1808" s="30">
        <v>7.96</v>
      </c>
      <c r="F1808" s="30">
        <v>4.95</v>
      </c>
      <c r="G1808" s="30" t="s">
        <v>14</v>
      </c>
      <c r="H1808" s="30" t="s">
        <v>15</v>
      </c>
      <c r="I1808" s="30" t="s">
        <v>4</v>
      </c>
      <c r="J1808" s="30" t="s">
        <v>102</v>
      </c>
      <c r="K1808" s="30" t="s">
        <v>49</v>
      </c>
      <c r="L1808" s="30" t="s">
        <v>787</v>
      </c>
      <c r="M1808" s="30">
        <v>0.41</v>
      </c>
      <c r="N1808" s="30" t="s">
        <v>8</v>
      </c>
      <c r="O1808" s="30" t="s">
        <v>35</v>
      </c>
      <c r="P1808" s="30" t="s">
        <v>66</v>
      </c>
      <c r="Q1808" s="30" t="s">
        <v>2072</v>
      </c>
      <c r="R1808" s="30">
        <v>92646</v>
      </c>
      <c r="S1808" s="32">
        <v>42172</v>
      </c>
      <c r="T1808" s="32">
        <v>42174</v>
      </c>
      <c r="U1808" s="53">
        <v>24.260400000000001</v>
      </c>
      <c r="V1808" s="30">
        <v>4</v>
      </c>
      <c r="W1808" s="30">
        <v>35.159999999999997</v>
      </c>
      <c r="X1808" s="30">
        <v>87584</v>
      </c>
      <c r="Y1808" s="30" t="s">
        <v>3217</v>
      </c>
      <c r="Z1808" s="30">
        <v>195.36113815924412</v>
      </c>
    </row>
    <row r="1809" spans="1:26" x14ac:dyDescent="0.2">
      <c r="A1809" s="30">
        <v>1193</v>
      </c>
      <c r="B1809" s="30" t="s">
        <v>1327</v>
      </c>
      <c r="C1809" s="30" t="s">
        <v>23</v>
      </c>
      <c r="D1809" s="30">
        <v>0.03</v>
      </c>
      <c r="E1809" s="30">
        <v>10.64</v>
      </c>
      <c r="F1809" s="30">
        <v>5.16</v>
      </c>
      <c r="G1809" s="30" t="s">
        <v>14</v>
      </c>
      <c r="H1809" s="30" t="s">
        <v>15</v>
      </c>
      <c r="I1809" s="30" t="s">
        <v>4</v>
      </c>
      <c r="J1809" s="30" t="s">
        <v>102</v>
      </c>
      <c r="K1809" s="30" t="s">
        <v>49</v>
      </c>
      <c r="L1809" s="30" t="s">
        <v>1820</v>
      </c>
      <c r="M1809" s="30">
        <v>0.56999999999999995</v>
      </c>
      <c r="N1809" s="30" t="s">
        <v>8</v>
      </c>
      <c r="O1809" s="30" t="s">
        <v>87</v>
      </c>
      <c r="P1809" s="30" t="s">
        <v>350</v>
      </c>
      <c r="Q1809" s="30" t="s">
        <v>42</v>
      </c>
      <c r="R1809" s="30">
        <v>20016</v>
      </c>
      <c r="S1809" s="32">
        <v>42172</v>
      </c>
      <c r="T1809" s="32">
        <v>42177</v>
      </c>
      <c r="U1809" s="53">
        <v>14.48</v>
      </c>
      <c r="V1809" s="30">
        <v>63</v>
      </c>
      <c r="W1809" s="30">
        <v>696.96</v>
      </c>
      <c r="X1809" s="30">
        <v>5984</v>
      </c>
      <c r="Y1809" s="30" t="s">
        <v>3218</v>
      </c>
      <c r="Z1809" s="30">
        <v>332.53634832607378</v>
      </c>
    </row>
    <row r="1810" spans="1:26" x14ac:dyDescent="0.2">
      <c r="A1810" s="30">
        <v>1193</v>
      </c>
      <c r="B1810" s="30" t="s">
        <v>1327</v>
      </c>
      <c r="C1810" s="30" t="s">
        <v>23</v>
      </c>
      <c r="D1810" s="30">
        <v>0.03</v>
      </c>
      <c r="E1810" s="30">
        <v>7.96</v>
      </c>
      <c r="F1810" s="30">
        <v>4.95</v>
      </c>
      <c r="G1810" s="30" t="s">
        <v>14</v>
      </c>
      <c r="H1810" s="30" t="s">
        <v>15</v>
      </c>
      <c r="I1810" s="30" t="s">
        <v>4</v>
      </c>
      <c r="J1810" s="30" t="s">
        <v>102</v>
      </c>
      <c r="K1810" s="30" t="s">
        <v>49</v>
      </c>
      <c r="L1810" s="30" t="s">
        <v>787</v>
      </c>
      <c r="M1810" s="30">
        <v>0.41</v>
      </c>
      <c r="N1810" s="30" t="s">
        <v>8</v>
      </c>
      <c r="O1810" s="30" t="s">
        <v>87</v>
      </c>
      <c r="P1810" s="30" t="s">
        <v>350</v>
      </c>
      <c r="Q1810" s="30" t="s">
        <v>42</v>
      </c>
      <c r="R1810" s="30">
        <v>20016</v>
      </c>
      <c r="S1810" s="32">
        <v>42172</v>
      </c>
      <c r="T1810" s="32">
        <v>42174</v>
      </c>
      <c r="U1810" s="53">
        <v>22.25</v>
      </c>
      <c r="V1810" s="30">
        <v>17</v>
      </c>
      <c r="W1810" s="30">
        <v>149.41</v>
      </c>
      <c r="X1810" s="30">
        <v>5984</v>
      </c>
      <c r="Y1810" s="30" t="s">
        <v>3218</v>
      </c>
      <c r="Z1810" s="30">
        <v>193.30243684696663</v>
      </c>
    </row>
    <row r="1811" spans="1:26" x14ac:dyDescent="0.2">
      <c r="A1811" s="30">
        <v>3098</v>
      </c>
      <c r="B1811" s="30" t="s">
        <v>1396</v>
      </c>
      <c r="C1811" s="30" t="s">
        <v>23</v>
      </c>
      <c r="D1811" s="30">
        <v>0</v>
      </c>
      <c r="E1811" s="30">
        <v>11.7</v>
      </c>
      <c r="F1811" s="30">
        <v>6.96</v>
      </c>
      <c r="G1811" s="30" t="s">
        <v>63</v>
      </c>
      <c r="H1811" s="30" t="s">
        <v>15</v>
      </c>
      <c r="I1811" s="30" t="s">
        <v>24</v>
      </c>
      <c r="J1811" s="30" t="s">
        <v>71</v>
      </c>
      <c r="K1811" s="30" t="s">
        <v>120</v>
      </c>
      <c r="L1811" s="30" t="s">
        <v>736</v>
      </c>
      <c r="M1811" s="30">
        <v>0.5</v>
      </c>
      <c r="N1811" s="30" t="s">
        <v>8</v>
      </c>
      <c r="O1811" s="30" t="s">
        <v>87</v>
      </c>
      <c r="P1811" s="30" t="s">
        <v>88</v>
      </c>
      <c r="Q1811" s="30" t="s">
        <v>1397</v>
      </c>
      <c r="R1811" s="30">
        <v>11967</v>
      </c>
      <c r="S1811" s="32">
        <v>42172</v>
      </c>
      <c r="T1811" s="32">
        <v>42174</v>
      </c>
      <c r="U1811" s="53">
        <v>-11.247999999999999</v>
      </c>
      <c r="V1811" s="30">
        <v>10</v>
      </c>
      <c r="W1811" s="30">
        <v>131.69</v>
      </c>
      <c r="X1811" s="30">
        <v>89315</v>
      </c>
      <c r="Y1811" s="30" t="s">
        <v>3218</v>
      </c>
      <c r="Z1811" s="30">
        <v>238.68861276205467</v>
      </c>
    </row>
    <row r="1812" spans="1:26" x14ac:dyDescent="0.2">
      <c r="A1812" s="30">
        <v>907</v>
      </c>
      <c r="B1812" s="30" t="s">
        <v>1347</v>
      </c>
      <c r="C1812" s="30" t="s">
        <v>92</v>
      </c>
      <c r="D1812" s="30">
        <v>0.09</v>
      </c>
      <c r="E1812" s="30">
        <v>2.6</v>
      </c>
      <c r="F1812" s="30">
        <v>2.4</v>
      </c>
      <c r="G1812" s="30" t="s">
        <v>14</v>
      </c>
      <c r="H1812" s="30" t="s">
        <v>47</v>
      </c>
      <c r="I1812" s="30" t="s">
        <v>24</v>
      </c>
      <c r="J1812" s="30" t="s">
        <v>25</v>
      </c>
      <c r="K1812" s="30" t="s">
        <v>26</v>
      </c>
      <c r="L1812" s="30" t="s">
        <v>332</v>
      </c>
      <c r="M1812" s="30">
        <v>0.57999999999999996</v>
      </c>
      <c r="N1812" s="30" t="s">
        <v>8</v>
      </c>
      <c r="O1812" s="30" t="s">
        <v>9</v>
      </c>
      <c r="P1812" s="30" t="s">
        <v>364</v>
      </c>
      <c r="Q1812" s="30" t="s">
        <v>442</v>
      </c>
      <c r="R1812" s="30">
        <v>42420</v>
      </c>
      <c r="S1812" s="32">
        <v>42172</v>
      </c>
      <c r="T1812" s="32">
        <v>42174</v>
      </c>
      <c r="U1812" s="53">
        <v>1107.4079999999999</v>
      </c>
      <c r="V1812" s="30">
        <v>12</v>
      </c>
      <c r="W1812" s="30">
        <v>31.73</v>
      </c>
      <c r="X1812" s="30">
        <v>86460</v>
      </c>
      <c r="Y1812" s="30" t="s">
        <v>3215</v>
      </c>
      <c r="Z1812" s="30">
        <v>1311.2785647842779</v>
      </c>
    </row>
    <row r="1813" spans="1:26" x14ac:dyDescent="0.2">
      <c r="A1813" s="30">
        <v>317</v>
      </c>
      <c r="B1813" s="30" t="s">
        <v>2876</v>
      </c>
      <c r="C1813" s="30" t="s">
        <v>46</v>
      </c>
      <c r="D1813" s="30">
        <v>0.09</v>
      </c>
      <c r="E1813" s="30">
        <v>7.38</v>
      </c>
      <c r="F1813" s="30">
        <v>5.21</v>
      </c>
      <c r="G1813" s="30" t="s">
        <v>14</v>
      </c>
      <c r="H1813" s="30" t="s">
        <v>70</v>
      </c>
      <c r="I1813" s="30" t="s">
        <v>4</v>
      </c>
      <c r="J1813" s="30" t="s">
        <v>102</v>
      </c>
      <c r="K1813" s="30" t="s">
        <v>49</v>
      </c>
      <c r="L1813" s="30" t="s">
        <v>1893</v>
      </c>
      <c r="M1813" s="30">
        <v>0.56000000000000005</v>
      </c>
      <c r="N1813" s="30" t="s">
        <v>8</v>
      </c>
      <c r="O1813" s="30" t="s">
        <v>35</v>
      </c>
      <c r="P1813" s="30" t="s">
        <v>66</v>
      </c>
      <c r="Q1813" s="30" t="s">
        <v>2877</v>
      </c>
      <c r="R1813" s="30">
        <v>91945</v>
      </c>
      <c r="S1813" s="32">
        <v>42172</v>
      </c>
      <c r="T1813" s="32">
        <v>42173</v>
      </c>
      <c r="U1813" s="53">
        <v>-27.16</v>
      </c>
      <c r="V1813" s="30">
        <v>9</v>
      </c>
      <c r="W1813" s="30">
        <v>66.55</v>
      </c>
      <c r="X1813" s="30">
        <v>86041</v>
      </c>
      <c r="Y1813" s="30" t="s">
        <v>3217</v>
      </c>
      <c r="Z1813" s="30">
        <v>383.29818707082057</v>
      </c>
    </row>
    <row r="1814" spans="1:26" x14ac:dyDescent="0.2">
      <c r="A1814" s="30">
        <v>317</v>
      </c>
      <c r="B1814" s="30" t="s">
        <v>2876</v>
      </c>
      <c r="C1814" s="30" t="s">
        <v>46</v>
      </c>
      <c r="D1814" s="30">
        <v>0.04</v>
      </c>
      <c r="E1814" s="30">
        <v>5.98</v>
      </c>
      <c r="F1814" s="30">
        <v>5.15</v>
      </c>
      <c r="G1814" s="30" t="s">
        <v>14</v>
      </c>
      <c r="H1814" s="30" t="s">
        <v>70</v>
      </c>
      <c r="I1814" s="30" t="s">
        <v>24</v>
      </c>
      <c r="J1814" s="30" t="s">
        <v>64</v>
      </c>
      <c r="K1814" s="30" t="s">
        <v>49</v>
      </c>
      <c r="L1814" s="30" t="s">
        <v>2444</v>
      </c>
      <c r="M1814" s="30">
        <v>0.36</v>
      </c>
      <c r="N1814" s="30" t="s">
        <v>8</v>
      </c>
      <c r="O1814" s="30" t="s">
        <v>35</v>
      </c>
      <c r="P1814" s="30" t="s">
        <v>66</v>
      </c>
      <c r="Q1814" s="30" t="s">
        <v>2877</v>
      </c>
      <c r="R1814" s="30">
        <v>91945</v>
      </c>
      <c r="S1814" s="32">
        <v>42172</v>
      </c>
      <c r="T1814" s="32">
        <v>42173</v>
      </c>
      <c r="U1814" s="53">
        <v>-52.344000000000001</v>
      </c>
      <c r="V1814" s="30">
        <v>17</v>
      </c>
      <c r="W1814" s="30">
        <v>103.49</v>
      </c>
      <c r="X1814" s="30">
        <v>86041</v>
      </c>
      <c r="Y1814" s="30" t="s">
        <v>3217</v>
      </c>
      <c r="Z1814" s="30">
        <v>218.26948928312021</v>
      </c>
    </row>
    <row r="1815" spans="1:26" x14ac:dyDescent="0.2">
      <c r="A1815" s="30">
        <v>317</v>
      </c>
      <c r="B1815" s="30" t="s">
        <v>2876</v>
      </c>
      <c r="C1815" s="30" t="s">
        <v>46</v>
      </c>
      <c r="D1815" s="30">
        <v>0.04</v>
      </c>
      <c r="E1815" s="30">
        <v>15.42</v>
      </c>
      <c r="F1815" s="30">
        <v>10.68</v>
      </c>
      <c r="G1815" s="30" t="s">
        <v>14</v>
      </c>
      <c r="H1815" s="30" t="s">
        <v>70</v>
      </c>
      <c r="I1815" s="30" t="s">
        <v>24</v>
      </c>
      <c r="J1815" s="30" t="s">
        <v>54</v>
      </c>
      <c r="K1815" s="30" t="s">
        <v>49</v>
      </c>
      <c r="L1815" s="30" t="s">
        <v>2241</v>
      </c>
      <c r="M1815" s="30">
        <v>0.57999999999999996</v>
      </c>
      <c r="N1815" s="30" t="s">
        <v>8</v>
      </c>
      <c r="O1815" s="30" t="s">
        <v>35</v>
      </c>
      <c r="P1815" s="30" t="s">
        <v>66</v>
      </c>
      <c r="Q1815" s="30" t="s">
        <v>2877</v>
      </c>
      <c r="R1815" s="30">
        <v>91945</v>
      </c>
      <c r="S1815" s="32">
        <v>42172</v>
      </c>
      <c r="T1815" s="32">
        <v>42173</v>
      </c>
      <c r="U1815" s="53">
        <v>-119.93600000000001</v>
      </c>
      <c r="V1815" s="30">
        <v>12</v>
      </c>
      <c r="W1815" s="30">
        <v>192.18</v>
      </c>
      <c r="X1815" s="30">
        <v>86041</v>
      </c>
      <c r="Y1815" s="30" t="s">
        <v>3217</v>
      </c>
      <c r="Z1815" s="30">
        <v>514.33674872615518</v>
      </c>
    </row>
    <row r="1816" spans="1:26" x14ac:dyDescent="0.2">
      <c r="A1816" s="30">
        <v>395</v>
      </c>
      <c r="B1816" s="30" t="s">
        <v>2878</v>
      </c>
      <c r="C1816" s="30" t="s">
        <v>1</v>
      </c>
      <c r="D1816" s="30">
        <v>0.04</v>
      </c>
      <c r="E1816" s="30">
        <v>15.98</v>
      </c>
      <c r="F1816" s="30">
        <v>4</v>
      </c>
      <c r="G1816" s="30" t="s">
        <v>14</v>
      </c>
      <c r="H1816" s="30" t="s">
        <v>70</v>
      </c>
      <c r="I1816" s="30" t="s">
        <v>16</v>
      </c>
      <c r="J1816" s="30" t="s">
        <v>17</v>
      </c>
      <c r="K1816" s="30" t="s">
        <v>49</v>
      </c>
      <c r="L1816" s="30" t="s">
        <v>1858</v>
      </c>
      <c r="M1816" s="30">
        <v>0.37</v>
      </c>
      <c r="N1816" s="30" t="s">
        <v>8</v>
      </c>
      <c r="O1816" s="30" t="s">
        <v>9</v>
      </c>
      <c r="P1816" s="30" t="s">
        <v>73</v>
      </c>
      <c r="Q1816" s="30" t="s">
        <v>2879</v>
      </c>
      <c r="R1816" s="30">
        <v>28001</v>
      </c>
      <c r="S1816" s="32">
        <v>42173</v>
      </c>
      <c r="T1816" s="32">
        <v>42174</v>
      </c>
      <c r="U1816" s="53">
        <v>-19.207999999999998</v>
      </c>
      <c r="V1816" s="30">
        <v>4</v>
      </c>
      <c r="W1816" s="30">
        <v>64.59</v>
      </c>
      <c r="X1816" s="30">
        <v>86384</v>
      </c>
      <c r="Y1816" s="30" t="s">
        <v>3215</v>
      </c>
      <c r="Z1816" s="30">
        <v>349.04196423374606</v>
      </c>
    </row>
    <row r="1817" spans="1:26" x14ac:dyDescent="0.2">
      <c r="A1817" s="30">
        <v>395</v>
      </c>
      <c r="B1817" s="30" t="s">
        <v>2878</v>
      </c>
      <c r="C1817" s="30" t="s">
        <v>1</v>
      </c>
      <c r="D1817" s="30">
        <v>0.06</v>
      </c>
      <c r="E1817" s="30">
        <v>22.84</v>
      </c>
      <c r="F1817" s="30">
        <v>5.47</v>
      </c>
      <c r="G1817" s="30" t="s">
        <v>14</v>
      </c>
      <c r="H1817" s="30" t="s">
        <v>70</v>
      </c>
      <c r="I1817" s="30" t="s">
        <v>24</v>
      </c>
      <c r="J1817" s="30" t="s">
        <v>64</v>
      </c>
      <c r="K1817" s="30" t="s">
        <v>49</v>
      </c>
      <c r="L1817" s="30" t="s">
        <v>2880</v>
      </c>
      <c r="M1817" s="30">
        <v>0.39</v>
      </c>
      <c r="N1817" s="30" t="s">
        <v>8</v>
      </c>
      <c r="O1817" s="30" t="s">
        <v>9</v>
      </c>
      <c r="P1817" s="30" t="s">
        <v>73</v>
      </c>
      <c r="Q1817" s="30" t="s">
        <v>2879</v>
      </c>
      <c r="R1817" s="30">
        <v>28001</v>
      </c>
      <c r="S1817" s="32">
        <v>42173</v>
      </c>
      <c r="T1817" s="32">
        <v>42175</v>
      </c>
      <c r="U1817" s="53">
        <v>7.44</v>
      </c>
      <c r="V1817" s="30">
        <v>20</v>
      </c>
      <c r="W1817" s="30">
        <v>461.94</v>
      </c>
      <c r="X1817" s="30">
        <v>86384</v>
      </c>
      <c r="Y1817" s="30" t="s">
        <v>3215</v>
      </c>
      <c r="Z1817" s="30">
        <v>441.86052269024105</v>
      </c>
    </row>
    <row r="1818" spans="1:26" x14ac:dyDescent="0.2">
      <c r="A1818" s="30">
        <v>152</v>
      </c>
      <c r="B1818" s="30" t="s">
        <v>481</v>
      </c>
      <c r="C1818" s="30" t="s">
        <v>23</v>
      </c>
      <c r="D1818" s="30">
        <v>0.1</v>
      </c>
      <c r="E1818" s="30">
        <v>39.979999999999997</v>
      </c>
      <c r="F1818" s="30">
        <v>4</v>
      </c>
      <c r="G1818" s="30" t="s">
        <v>14</v>
      </c>
      <c r="H1818" s="30" t="s">
        <v>3</v>
      </c>
      <c r="I1818" s="30" t="s">
        <v>16</v>
      </c>
      <c r="J1818" s="30" t="s">
        <v>17</v>
      </c>
      <c r="K1818" s="30" t="s">
        <v>49</v>
      </c>
      <c r="L1818" s="30" t="s">
        <v>1903</v>
      </c>
      <c r="M1818" s="30">
        <v>0.7</v>
      </c>
      <c r="N1818" s="30" t="s">
        <v>8</v>
      </c>
      <c r="O1818" s="30" t="s">
        <v>9</v>
      </c>
      <c r="P1818" s="30" t="s">
        <v>376</v>
      </c>
      <c r="Q1818" s="30" t="s">
        <v>483</v>
      </c>
      <c r="R1818" s="30">
        <v>37918</v>
      </c>
      <c r="S1818" s="32">
        <v>42173</v>
      </c>
      <c r="T1818" s="32">
        <v>42177</v>
      </c>
      <c r="U1818" s="53">
        <v>360.24</v>
      </c>
      <c r="V1818" s="30">
        <v>21</v>
      </c>
      <c r="W1818" s="30">
        <v>772.56</v>
      </c>
      <c r="X1818" s="30">
        <v>89525</v>
      </c>
      <c r="Y1818" s="30" t="s">
        <v>3215</v>
      </c>
      <c r="Z1818" s="30">
        <v>828.16353716696983</v>
      </c>
    </row>
    <row r="1819" spans="1:26" x14ac:dyDescent="0.2">
      <c r="A1819" s="30">
        <v>1958</v>
      </c>
      <c r="B1819" s="30" t="s">
        <v>2881</v>
      </c>
      <c r="C1819" s="30" t="s">
        <v>23</v>
      </c>
      <c r="D1819" s="30">
        <v>0.09</v>
      </c>
      <c r="E1819" s="30">
        <v>30.98</v>
      </c>
      <c r="F1819" s="30">
        <v>6.5</v>
      </c>
      <c r="G1819" s="30" t="s">
        <v>63</v>
      </c>
      <c r="H1819" s="30" t="s">
        <v>15</v>
      </c>
      <c r="I1819" s="30" t="s">
        <v>16</v>
      </c>
      <c r="J1819" s="30" t="s">
        <v>17</v>
      </c>
      <c r="K1819" s="30" t="s">
        <v>49</v>
      </c>
      <c r="L1819" s="30" t="s">
        <v>2497</v>
      </c>
      <c r="M1819" s="30">
        <v>0.64</v>
      </c>
      <c r="N1819" s="30" t="s">
        <v>8</v>
      </c>
      <c r="O1819" s="30" t="s">
        <v>35</v>
      </c>
      <c r="P1819" s="30" t="s">
        <v>115</v>
      </c>
      <c r="Q1819" s="30" t="s">
        <v>1704</v>
      </c>
      <c r="R1819" s="30">
        <v>97068</v>
      </c>
      <c r="S1819" s="32">
        <v>42173</v>
      </c>
      <c r="T1819" s="32">
        <v>42177</v>
      </c>
      <c r="U1819" s="53">
        <v>-55.97</v>
      </c>
      <c r="V1819" s="30">
        <v>7</v>
      </c>
      <c r="W1819" s="30">
        <v>204.34</v>
      </c>
      <c r="X1819" s="30">
        <v>89819</v>
      </c>
      <c r="Y1819" s="30" t="s">
        <v>3217</v>
      </c>
      <c r="Z1819" s="30">
        <v>297.47590050795696</v>
      </c>
    </row>
    <row r="1820" spans="1:26" x14ac:dyDescent="0.2">
      <c r="A1820" s="30">
        <v>2954</v>
      </c>
      <c r="B1820" s="30" t="s">
        <v>2882</v>
      </c>
      <c r="C1820" s="30" t="s">
        <v>23</v>
      </c>
      <c r="D1820" s="30">
        <v>0.09</v>
      </c>
      <c r="E1820" s="30">
        <v>12.22</v>
      </c>
      <c r="F1820" s="30">
        <v>2.85</v>
      </c>
      <c r="G1820" s="30" t="s">
        <v>14</v>
      </c>
      <c r="H1820" s="30" t="s">
        <v>15</v>
      </c>
      <c r="I1820" s="30" t="s">
        <v>4</v>
      </c>
      <c r="J1820" s="30" t="s">
        <v>102</v>
      </c>
      <c r="K1820" s="30" t="s">
        <v>18</v>
      </c>
      <c r="L1820" s="30" t="s">
        <v>2062</v>
      </c>
      <c r="M1820" s="30">
        <v>0.55000000000000004</v>
      </c>
      <c r="N1820" s="30" t="s">
        <v>8</v>
      </c>
      <c r="O1820" s="30" t="s">
        <v>28</v>
      </c>
      <c r="P1820" s="30" t="s">
        <v>60</v>
      </c>
      <c r="Q1820" s="30" t="s">
        <v>2883</v>
      </c>
      <c r="R1820" s="30">
        <v>55119</v>
      </c>
      <c r="S1820" s="32">
        <v>42173</v>
      </c>
      <c r="T1820" s="32">
        <v>42180</v>
      </c>
      <c r="U1820" s="53">
        <v>70.676699999999997</v>
      </c>
      <c r="V1820" s="30">
        <v>9</v>
      </c>
      <c r="W1820" s="30">
        <v>102.43</v>
      </c>
      <c r="X1820" s="30">
        <v>86427</v>
      </c>
      <c r="Y1820" s="30" t="s">
        <v>3216</v>
      </c>
      <c r="Z1820" s="30">
        <v>274.91273320290435</v>
      </c>
    </row>
    <row r="1821" spans="1:26" x14ac:dyDescent="0.2">
      <c r="A1821" s="30">
        <v>553</v>
      </c>
      <c r="B1821" s="30" t="s">
        <v>827</v>
      </c>
      <c r="C1821" s="30" t="s">
        <v>92</v>
      </c>
      <c r="D1821" s="30">
        <v>0.08</v>
      </c>
      <c r="E1821" s="30">
        <v>124.49</v>
      </c>
      <c r="F1821" s="30">
        <v>51.94</v>
      </c>
      <c r="G1821" s="30" t="s">
        <v>2</v>
      </c>
      <c r="H1821" s="30" t="s">
        <v>70</v>
      </c>
      <c r="I1821" s="30" t="s">
        <v>4</v>
      </c>
      <c r="J1821" s="30" t="s">
        <v>5</v>
      </c>
      <c r="K1821" s="30" t="s">
        <v>6</v>
      </c>
      <c r="L1821" s="30" t="s">
        <v>1125</v>
      </c>
      <c r="M1821" s="30">
        <v>0.63</v>
      </c>
      <c r="N1821" s="30" t="s">
        <v>8</v>
      </c>
      <c r="O1821" s="30" t="s">
        <v>35</v>
      </c>
      <c r="P1821" s="30" t="s">
        <v>66</v>
      </c>
      <c r="Q1821" s="30" t="s">
        <v>76</v>
      </c>
      <c r="R1821" s="30">
        <v>90008</v>
      </c>
      <c r="S1821" s="32">
        <v>42173</v>
      </c>
      <c r="T1821" s="32">
        <v>42174</v>
      </c>
      <c r="U1821" s="53">
        <v>-500.38</v>
      </c>
      <c r="V1821" s="30">
        <v>56</v>
      </c>
      <c r="W1821" s="30">
        <v>6831.37</v>
      </c>
      <c r="X1821" s="30">
        <v>359</v>
      </c>
      <c r="Y1821" s="30" t="s">
        <v>3217</v>
      </c>
      <c r="Z1821" s="30">
        <v>1630.1790783671886</v>
      </c>
    </row>
    <row r="1822" spans="1:26" x14ac:dyDescent="0.2">
      <c r="A1822" s="30">
        <v>555</v>
      </c>
      <c r="B1822" s="30" t="s">
        <v>1276</v>
      </c>
      <c r="C1822" s="30" t="s">
        <v>92</v>
      </c>
      <c r="D1822" s="30">
        <v>0.08</v>
      </c>
      <c r="E1822" s="30">
        <v>124.49</v>
      </c>
      <c r="F1822" s="30">
        <v>51.94</v>
      </c>
      <c r="G1822" s="30" t="s">
        <v>2</v>
      </c>
      <c r="H1822" s="30" t="s">
        <v>70</v>
      </c>
      <c r="I1822" s="30" t="s">
        <v>4</v>
      </c>
      <c r="J1822" s="30" t="s">
        <v>5</v>
      </c>
      <c r="K1822" s="30" t="s">
        <v>6</v>
      </c>
      <c r="L1822" s="30" t="s">
        <v>1125</v>
      </c>
      <c r="M1822" s="30">
        <v>0.63</v>
      </c>
      <c r="N1822" s="30" t="s">
        <v>8</v>
      </c>
      <c r="O1822" s="30" t="s">
        <v>35</v>
      </c>
      <c r="P1822" s="30" t="s">
        <v>122</v>
      </c>
      <c r="Q1822" s="30" t="s">
        <v>1277</v>
      </c>
      <c r="R1822" s="30">
        <v>84062</v>
      </c>
      <c r="S1822" s="32">
        <v>42173</v>
      </c>
      <c r="T1822" s="32">
        <v>42174</v>
      </c>
      <c r="U1822" s="53">
        <v>-250.19</v>
      </c>
      <c r="V1822" s="30">
        <v>14</v>
      </c>
      <c r="W1822" s="30">
        <v>1707.84</v>
      </c>
      <c r="X1822" s="30">
        <v>86192</v>
      </c>
      <c r="Y1822" s="30" t="s">
        <v>3217</v>
      </c>
      <c r="Z1822" s="30">
        <v>1886.3800738500322</v>
      </c>
    </row>
    <row r="1823" spans="1:26" x14ac:dyDescent="0.2">
      <c r="A1823" s="30">
        <v>2016</v>
      </c>
      <c r="B1823" s="30" t="s">
        <v>2884</v>
      </c>
      <c r="C1823" s="30" t="s">
        <v>92</v>
      </c>
      <c r="D1823" s="30">
        <v>0.1</v>
      </c>
      <c r="E1823" s="30">
        <v>10.48</v>
      </c>
      <c r="F1823" s="30">
        <v>2.89</v>
      </c>
      <c r="G1823" s="30" t="s">
        <v>14</v>
      </c>
      <c r="H1823" s="30" t="s">
        <v>70</v>
      </c>
      <c r="I1823" s="30" t="s">
        <v>24</v>
      </c>
      <c r="J1823" s="30" t="s">
        <v>25</v>
      </c>
      <c r="K1823" s="30" t="s">
        <v>18</v>
      </c>
      <c r="L1823" s="30" t="s">
        <v>972</v>
      </c>
      <c r="M1823" s="30">
        <v>0.6</v>
      </c>
      <c r="N1823" s="30" t="s">
        <v>8</v>
      </c>
      <c r="O1823" s="30" t="s">
        <v>28</v>
      </c>
      <c r="P1823" s="30" t="s">
        <v>265</v>
      </c>
      <c r="Q1823" s="30" t="s">
        <v>266</v>
      </c>
      <c r="R1823" s="30">
        <v>48195</v>
      </c>
      <c r="S1823" s="32">
        <v>42173</v>
      </c>
      <c r="T1823" s="32">
        <v>42174</v>
      </c>
      <c r="U1823" s="53">
        <v>-8.9039999999999999</v>
      </c>
      <c r="V1823" s="30">
        <v>4</v>
      </c>
      <c r="W1823" s="30">
        <v>40.29</v>
      </c>
      <c r="X1823" s="30">
        <v>86874</v>
      </c>
      <c r="Y1823" s="30" t="s">
        <v>3216</v>
      </c>
      <c r="Z1823" s="30">
        <v>185.95523655036968</v>
      </c>
    </row>
    <row r="1824" spans="1:26" x14ac:dyDescent="0.2">
      <c r="A1824" s="30">
        <v>594</v>
      </c>
      <c r="B1824" s="30" t="s">
        <v>1620</v>
      </c>
      <c r="C1824" s="30" t="s">
        <v>1</v>
      </c>
      <c r="D1824" s="30">
        <v>0.04</v>
      </c>
      <c r="E1824" s="30">
        <v>39.479999999999997</v>
      </c>
      <c r="F1824" s="30">
        <v>1.99</v>
      </c>
      <c r="G1824" s="30" t="s">
        <v>14</v>
      </c>
      <c r="H1824" s="30" t="s">
        <v>15</v>
      </c>
      <c r="I1824" s="30" t="s">
        <v>16</v>
      </c>
      <c r="J1824" s="30" t="s">
        <v>17</v>
      </c>
      <c r="K1824" s="30" t="s">
        <v>18</v>
      </c>
      <c r="L1824" s="30" t="s">
        <v>1233</v>
      </c>
      <c r="M1824" s="30">
        <v>0.54</v>
      </c>
      <c r="N1824" s="30" t="s">
        <v>8</v>
      </c>
      <c r="O1824" s="30" t="s">
        <v>28</v>
      </c>
      <c r="P1824" s="30" t="s">
        <v>29</v>
      </c>
      <c r="Q1824" s="30" t="s">
        <v>1621</v>
      </c>
      <c r="R1824" s="30">
        <v>46016</v>
      </c>
      <c r="S1824" s="32">
        <v>42174</v>
      </c>
      <c r="T1824" s="32">
        <v>42177</v>
      </c>
      <c r="U1824" s="53">
        <v>484.8492</v>
      </c>
      <c r="V1824" s="30">
        <v>18</v>
      </c>
      <c r="W1824" s="30">
        <v>702.68</v>
      </c>
      <c r="X1824" s="30">
        <v>86311</v>
      </c>
      <c r="Y1824" s="30" t="s">
        <v>3216</v>
      </c>
      <c r="Z1824" s="30">
        <v>995.64956185775191</v>
      </c>
    </row>
    <row r="1825" spans="1:26" x14ac:dyDescent="0.2">
      <c r="A1825" s="30">
        <v>594</v>
      </c>
      <c r="B1825" s="30" t="s">
        <v>1620</v>
      </c>
      <c r="C1825" s="30" t="s">
        <v>1</v>
      </c>
      <c r="D1825" s="30">
        <v>0.04</v>
      </c>
      <c r="E1825" s="30">
        <v>3.7</v>
      </c>
      <c r="F1825" s="30">
        <v>1.61</v>
      </c>
      <c r="G1825" s="30" t="s">
        <v>14</v>
      </c>
      <c r="H1825" s="30" t="s">
        <v>15</v>
      </c>
      <c r="I1825" s="30" t="s">
        <v>4</v>
      </c>
      <c r="J1825" s="30" t="s">
        <v>102</v>
      </c>
      <c r="K1825" s="30" t="s">
        <v>26</v>
      </c>
      <c r="L1825" s="30" t="s">
        <v>2885</v>
      </c>
      <c r="M1825" s="30">
        <v>0.44</v>
      </c>
      <c r="N1825" s="30" t="s">
        <v>8</v>
      </c>
      <c r="O1825" s="30" t="s">
        <v>28</v>
      </c>
      <c r="P1825" s="30" t="s">
        <v>29</v>
      </c>
      <c r="Q1825" s="30" t="s">
        <v>1621</v>
      </c>
      <c r="R1825" s="30">
        <v>46016</v>
      </c>
      <c r="S1825" s="32">
        <v>42174</v>
      </c>
      <c r="T1825" s="32">
        <v>42175</v>
      </c>
      <c r="U1825" s="53">
        <v>18</v>
      </c>
      <c r="V1825" s="30">
        <v>18</v>
      </c>
      <c r="W1825" s="30">
        <v>67.239999999999995</v>
      </c>
      <c r="X1825" s="30">
        <v>86311</v>
      </c>
      <c r="Y1825" s="30" t="s">
        <v>3216</v>
      </c>
      <c r="Z1825" s="30">
        <v>311.85761210545945</v>
      </c>
    </row>
    <row r="1826" spans="1:26" x14ac:dyDescent="0.2">
      <c r="A1826" s="30">
        <v>1009</v>
      </c>
      <c r="B1826" s="30" t="s">
        <v>2886</v>
      </c>
      <c r="C1826" s="30" t="s">
        <v>13</v>
      </c>
      <c r="D1826" s="30">
        <v>0.1</v>
      </c>
      <c r="E1826" s="30">
        <v>550.98</v>
      </c>
      <c r="F1826" s="30">
        <v>45.7</v>
      </c>
      <c r="G1826" s="30" t="s">
        <v>2</v>
      </c>
      <c r="H1826" s="30" t="s">
        <v>70</v>
      </c>
      <c r="I1826" s="30" t="s">
        <v>4</v>
      </c>
      <c r="J1826" s="30" t="s">
        <v>5</v>
      </c>
      <c r="K1826" s="30" t="s">
        <v>6</v>
      </c>
      <c r="L1826" s="30" t="s">
        <v>2887</v>
      </c>
      <c r="M1826" s="30">
        <v>0.71</v>
      </c>
      <c r="N1826" s="30" t="s">
        <v>8</v>
      </c>
      <c r="O1826" s="30" t="s">
        <v>87</v>
      </c>
      <c r="P1826" s="30" t="s">
        <v>307</v>
      </c>
      <c r="Q1826" s="30" t="s">
        <v>2888</v>
      </c>
      <c r="R1826" s="30">
        <v>4072</v>
      </c>
      <c r="S1826" s="32">
        <v>42174</v>
      </c>
      <c r="T1826" s="32">
        <v>42176</v>
      </c>
      <c r="U1826" s="53">
        <v>818.54617499999995</v>
      </c>
      <c r="V1826" s="30">
        <v>14</v>
      </c>
      <c r="W1826" s="30">
        <v>6963.67</v>
      </c>
      <c r="X1826" s="30">
        <v>88372</v>
      </c>
      <c r="Y1826" s="30" t="s">
        <v>3218</v>
      </c>
      <c r="Z1826" s="30">
        <v>4182.6183065313417</v>
      </c>
    </row>
    <row r="1827" spans="1:26" x14ac:dyDescent="0.2">
      <c r="A1827" s="30">
        <v>1956</v>
      </c>
      <c r="B1827" s="30" t="s">
        <v>2889</v>
      </c>
      <c r="C1827" s="30" t="s">
        <v>13</v>
      </c>
      <c r="D1827" s="30">
        <v>0.09</v>
      </c>
      <c r="E1827" s="30">
        <v>40.98</v>
      </c>
      <c r="F1827" s="30">
        <v>6.5</v>
      </c>
      <c r="G1827" s="30" t="s">
        <v>14</v>
      </c>
      <c r="H1827" s="30" t="s">
        <v>15</v>
      </c>
      <c r="I1827" s="30" t="s">
        <v>16</v>
      </c>
      <c r="J1827" s="30" t="s">
        <v>17</v>
      </c>
      <c r="K1827" s="30" t="s">
        <v>49</v>
      </c>
      <c r="L1827" s="30" t="s">
        <v>422</v>
      </c>
      <c r="M1827" s="30">
        <v>0.74</v>
      </c>
      <c r="N1827" s="30" t="s">
        <v>8</v>
      </c>
      <c r="O1827" s="30" t="s">
        <v>35</v>
      </c>
      <c r="P1827" s="30" t="s">
        <v>36</v>
      </c>
      <c r="Q1827" s="30" t="s">
        <v>1289</v>
      </c>
      <c r="R1827" s="30">
        <v>80027</v>
      </c>
      <c r="S1827" s="32">
        <v>42174</v>
      </c>
      <c r="T1827" s="32">
        <v>42176</v>
      </c>
      <c r="U1827" s="53">
        <v>-50.244999999999997</v>
      </c>
      <c r="V1827" s="30">
        <v>19</v>
      </c>
      <c r="W1827" s="30">
        <v>746.91</v>
      </c>
      <c r="X1827" s="30">
        <v>89820</v>
      </c>
      <c r="Y1827" s="30" t="s">
        <v>3217</v>
      </c>
      <c r="Z1827" s="30">
        <v>417.74769030931992</v>
      </c>
    </row>
    <row r="1828" spans="1:26" x14ac:dyDescent="0.2">
      <c r="A1828" s="30">
        <v>796</v>
      </c>
      <c r="B1828" s="30" t="s">
        <v>1564</v>
      </c>
      <c r="C1828" s="30" t="s">
        <v>46</v>
      </c>
      <c r="D1828" s="30">
        <v>0.1</v>
      </c>
      <c r="E1828" s="30">
        <v>14.42</v>
      </c>
      <c r="F1828" s="30">
        <v>6.75</v>
      </c>
      <c r="G1828" s="30" t="s">
        <v>14</v>
      </c>
      <c r="H1828" s="30" t="s">
        <v>70</v>
      </c>
      <c r="I1828" s="30" t="s">
        <v>24</v>
      </c>
      <c r="J1828" s="30" t="s">
        <v>71</v>
      </c>
      <c r="K1828" s="30" t="s">
        <v>120</v>
      </c>
      <c r="L1828" s="30" t="s">
        <v>385</v>
      </c>
      <c r="M1828" s="30">
        <v>0.52</v>
      </c>
      <c r="N1828" s="30" t="s">
        <v>8</v>
      </c>
      <c r="O1828" s="30" t="s">
        <v>28</v>
      </c>
      <c r="P1828" s="30" t="s">
        <v>109</v>
      </c>
      <c r="Q1828" s="30" t="s">
        <v>1565</v>
      </c>
      <c r="R1828" s="30">
        <v>68046</v>
      </c>
      <c r="S1828" s="32">
        <v>42174</v>
      </c>
      <c r="T1828" s="32">
        <v>42177</v>
      </c>
      <c r="U1828" s="53">
        <v>-20.103999999999999</v>
      </c>
      <c r="V1828" s="30">
        <v>1</v>
      </c>
      <c r="W1828" s="30">
        <v>15.49</v>
      </c>
      <c r="X1828" s="30">
        <v>86869</v>
      </c>
      <c r="Y1828" s="30" t="s">
        <v>3216</v>
      </c>
      <c r="Z1828" s="30">
        <v>415.29011656370966</v>
      </c>
    </row>
    <row r="1829" spans="1:26" x14ac:dyDescent="0.2">
      <c r="A1829" s="30">
        <v>2323</v>
      </c>
      <c r="B1829" s="30" t="s">
        <v>1651</v>
      </c>
      <c r="C1829" s="30" t="s">
        <v>46</v>
      </c>
      <c r="D1829" s="30">
        <v>0.06</v>
      </c>
      <c r="E1829" s="30">
        <v>4.9800000000000004</v>
      </c>
      <c r="F1829" s="30">
        <v>4.62</v>
      </c>
      <c r="G1829" s="30" t="s">
        <v>63</v>
      </c>
      <c r="H1829" s="30" t="s">
        <v>3</v>
      </c>
      <c r="I1829" s="30" t="s">
        <v>16</v>
      </c>
      <c r="J1829" s="30" t="s">
        <v>17</v>
      </c>
      <c r="K1829" s="30" t="s">
        <v>18</v>
      </c>
      <c r="L1829" s="30" t="s">
        <v>1197</v>
      </c>
      <c r="M1829" s="30">
        <v>0.64</v>
      </c>
      <c r="N1829" s="30" t="s">
        <v>8</v>
      </c>
      <c r="O1829" s="30" t="s">
        <v>35</v>
      </c>
      <c r="P1829" s="30" t="s">
        <v>66</v>
      </c>
      <c r="Q1829" s="30" t="s">
        <v>1190</v>
      </c>
      <c r="R1829" s="30">
        <v>92236</v>
      </c>
      <c r="S1829" s="32">
        <v>42174</v>
      </c>
      <c r="T1829" s="32">
        <v>42174</v>
      </c>
      <c r="U1829" s="53">
        <v>-27.004999999999999</v>
      </c>
      <c r="V1829" s="30">
        <v>7</v>
      </c>
      <c r="W1829" s="30">
        <v>38.74</v>
      </c>
      <c r="X1829" s="30">
        <v>88722</v>
      </c>
      <c r="Y1829" s="30" t="s">
        <v>3217</v>
      </c>
      <c r="Z1829" s="30">
        <v>354.69747047655733</v>
      </c>
    </row>
    <row r="1830" spans="1:26" x14ac:dyDescent="0.2">
      <c r="A1830" s="30">
        <v>3138</v>
      </c>
      <c r="B1830" s="30" t="s">
        <v>2890</v>
      </c>
      <c r="C1830" s="30" t="s">
        <v>46</v>
      </c>
      <c r="D1830" s="30">
        <v>0.05</v>
      </c>
      <c r="E1830" s="30">
        <v>4.0599999999999996</v>
      </c>
      <c r="F1830" s="30">
        <v>6.89</v>
      </c>
      <c r="G1830" s="30" t="s">
        <v>63</v>
      </c>
      <c r="H1830" s="30" t="s">
        <v>70</v>
      </c>
      <c r="I1830" s="30" t="s">
        <v>24</v>
      </c>
      <c r="J1830" s="30" t="s">
        <v>71</v>
      </c>
      <c r="K1830" s="30" t="s">
        <v>49</v>
      </c>
      <c r="L1830" s="30" t="s">
        <v>1247</v>
      </c>
      <c r="M1830" s="30">
        <v>0.6</v>
      </c>
      <c r="N1830" s="30" t="s">
        <v>8</v>
      </c>
      <c r="O1830" s="30" t="s">
        <v>87</v>
      </c>
      <c r="P1830" s="30" t="s">
        <v>1332</v>
      </c>
      <c r="Q1830" s="30" t="s">
        <v>2891</v>
      </c>
      <c r="R1830" s="30">
        <v>3053</v>
      </c>
      <c r="S1830" s="32">
        <v>42174</v>
      </c>
      <c r="T1830" s="32">
        <v>42176</v>
      </c>
      <c r="U1830" s="53">
        <v>-122.83499999999999</v>
      </c>
      <c r="V1830" s="30">
        <v>22</v>
      </c>
      <c r="W1830" s="30">
        <v>92.57</v>
      </c>
      <c r="X1830" s="30">
        <v>86796</v>
      </c>
      <c r="Y1830" s="30" t="s">
        <v>3218</v>
      </c>
      <c r="Z1830" s="30">
        <v>298.82150790814705</v>
      </c>
    </row>
    <row r="1831" spans="1:26" x14ac:dyDescent="0.2">
      <c r="A1831" s="30">
        <v>3167</v>
      </c>
      <c r="B1831" s="30" t="s">
        <v>2892</v>
      </c>
      <c r="C1831" s="30" t="s">
        <v>46</v>
      </c>
      <c r="D1831" s="30">
        <v>7.0000000000000007E-2</v>
      </c>
      <c r="E1831" s="30">
        <v>280.98</v>
      </c>
      <c r="F1831" s="30">
        <v>57</v>
      </c>
      <c r="G1831" s="30" t="s">
        <v>2</v>
      </c>
      <c r="H1831" s="30" t="s">
        <v>70</v>
      </c>
      <c r="I1831" s="30" t="s">
        <v>4</v>
      </c>
      <c r="J1831" s="30" t="s">
        <v>85</v>
      </c>
      <c r="K1831" s="30" t="s">
        <v>33</v>
      </c>
      <c r="L1831" s="30" t="s">
        <v>838</v>
      </c>
      <c r="M1831" s="30">
        <v>0.78</v>
      </c>
      <c r="N1831" s="30" t="s">
        <v>8</v>
      </c>
      <c r="O1831" s="30" t="s">
        <v>9</v>
      </c>
      <c r="P1831" s="30" t="s">
        <v>99</v>
      </c>
      <c r="Q1831" s="30" t="s">
        <v>2893</v>
      </c>
      <c r="R1831" s="30">
        <v>32004</v>
      </c>
      <c r="S1831" s="32">
        <v>42174</v>
      </c>
      <c r="T1831" s="32">
        <v>42175</v>
      </c>
      <c r="U1831" s="53">
        <v>-283.9914</v>
      </c>
      <c r="V1831" s="30">
        <v>14</v>
      </c>
      <c r="W1831" s="30">
        <v>3936.61</v>
      </c>
      <c r="X1831" s="30">
        <v>86491</v>
      </c>
      <c r="Y1831" s="30" t="s">
        <v>3215</v>
      </c>
      <c r="Z1831" s="30">
        <v>2801.4843684534512</v>
      </c>
    </row>
    <row r="1832" spans="1:26" x14ac:dyDescent="0.2">
      <c r="A1832" s="30">
        <v>3167</v>
      </c>
      <c r="B1832" s="30" t="s">
        <v>2892</v>
      </c>
      <c r="C1832" s="30" t="s">
        <v>46</v>
      </c>
      <c r="D1832" s="30">
        <v>0</v>
      </c>
      <c r="E1832" s="30">
        <v>4.9800000000000004</v>
      </c>
      <c r="F1832" s="30">
        <v>7.44</v>
      </c>
      <c r="G1832" s="30" t="s">
        <v>14</v>
      </c>
      <c r="H1832" s="30" t="s">
        <v>70</v>
      </c>
      <c r="I1832" s="30" t="s">
        <v>24</v>
      </c>
      <c r="J1832" s="30" t="s">
        <v>64</v>
      </c>
      <c r="K1832" s="30" t="s">
        <v>49</v>
      </c>
      <c r="L1832" s="30" t="s">
        <v>2150</v>
      </c>
      <c r="M1832" s="30">
        <v>0.36</v>
      </c>
      <c r="N1832" s="30" t="s">
        <v>8</v>
      </c>
      <c r="O1832" s="30" t="s">
        <v>9</v>
      </c>
      <c r="P1832" s="30" t="s">
        <v>99</v>
      </c>
      <c r="Q1832" s="30" t="s">
        <v>2893</v>
      </c>
      <c r="R1832" s="30">
        <v>32004</v>
      </c>
      <c r="S1832" s="32">
        <v>42174</v>
      </c>
      <c r="T1832" s="32">
        <v>42176</v>
      </c>
      <c r="U1832" s="53">
        <v>-195.34200000000001</v>
      </c>
      <c r="V1832" s="30">
        <v>15</v>
      </c>
      <c r="W1832" s="30">
        <v>78.31</v>
      </c>
      <c r="X1832" s="30">
        <v>86491</v>
      </c>
      <c r="Y1832" s="30" t="s">
        <v>3215</v>
      </c>
      <c r="Z1832" s="30">
        <v>158.43033997783152</v>
      </c>
    </row>
    <row r="1833" spans="1:26" x14ac:dyDescent="0.2">
      <c r="A1833" s="30">
        <v>3167</v>
      </c>
      <c r="B1833" s="30" t="s">
        <v>2892</v>
      </c>
      <c r="C1833" s="30" t="s">
        <v>46</v>
      </c>
      <c r="D1833" s="30">
        <v>0.1</v>
      </c>
      <c r="E1833" s="30">
        <v>3.98</v>
      </c>
      <c r="F1833" s="30">
        <v>0.83</v>
      </c>
      <c r="G1833" s="30" t="s">
        <v>14</v>
      </c>
      <c r="H1833" s="30" t="s">
        <v>70</v>
      </c>
      <c r="I1833" s="30" t="s">
        <v>24</v>
      </c>
      <c r="J1833" s="30" t="s">
        <v>25</v>
      </c>
      <c r="K1833" s="30" t="s">
        <v>26</v>
      </c>
      <c r="L1833" s="30" t="s">
        <v>2761</v>
      </c>
      <c r="M1833" s="30">
        <v>0.51</v>
      </c>
      <c r="N1833" s="30" t="s">
        <v>8</v>
      </c>
      <c r="O1833" s="30" t="s">
        <v>9</v>
      </c>
      <c r="P1833" s="30" t="s">
        <v>99</v>
      </c>
      <c r="Q1833" s="30" t="s">
        <v>2893</v>
      </c>
      <c r="R1833" s="30">
        <v>32004</v>
      </c>
      <c r="S1833" s="32">
        <v>42174</v>
      </c>
      <c r="T1833" s="32">
        <v>42176</v>
      </c>
      <c r="U1833" s="53">
        <v>-89.709199999999996</v>
      </c>
      <c r="V1833" s="30">
        <v>11</v>
      </c>
      <c r="W1833" s="30">
        <v>42.46</v>
      </c>
      <c r="X1833" s="30">
        <v>86491</v>
      </c>
      <c r="Y1833" s="30" t="s">
        <v>3215</v>
      </c>
      <c r="Z1833" s="30">
        <v>139.36548658090209</v>
      </c>
    </row>
    <row r="1834" spans="1:26" x14ac:dyDescent="0.2">
      <c r="A1834" s="30">
        <v>491</v>
      </c>
      <c r="B1834" s="30" t="s">
        <v>1049</v>
      </c>
      <c r="C1834" s="30" t="s">
        <v>1</v>
      </c>
      <c r="D1834" s="30">
        <v>0.02</v>
      </c>
      <c r="E1834" s="30">
        <v>1360.14</v>
      </c>
      <c r="F1834" s="30">
        <v>14.7</v>
      </c>
      <c r="G1834" s="30" t="s">
        <v>2</v>
      </c>
      <c r="H1834" s="30" t="s">
        <v>15</v>
      </c>
      <c r="I1834" s="30" t="s">
        <v>16</v>
      </c>
      <c r="J1834" s="30" t="s">
        <v>32</v>
      </c>
      <c r="K1834" s="30" t="s">
        <v>33</v>
      </c>
      <c r="L1834" s="30" t="s">
        <v>2748</v>
      </c>
      <c r="M1834" s="30">
        <v>0.59</v>
      </c>
      <c r="N1834" s="30" t="s">
        <v>8</v>
      </c>
      <c r="O1834" s="30" t="s">
        <v>87</v>
      </c>
      <c r="P1834" s="30" t="s">
        <v>88</v>
      </c>
      <c r="Q1834" s="30" t="s">
        <v>89</v>
      </c>
      <c r="R1834" s="30">
        <v>10154</v>
      </c>
      <c r="S1834" s="32">
        <v>42175</v>
      </c>
      <c r="T1834" s="32">
        <v>42177</v>
      </c>
      <c r="U1834" s="53">
        <v>2028.12</v>
      </c>
      <c r="V1834" s="30">
        <v>22</v>
      </c>
      <c r="W1834" s="30">
        <v>23939.200000000001</v>
      </c>
      <c r="X1834" s="30">
        <v>6562</v>
      </c>
      <c r="Y1834" s="30" t="s">
        <v>3218</v>
      </c>
      <c r="Z1834" s="30">
        <v>7316.3626789029113</v>
      </c>
    </row>
    <row r="1835" spans="1:26" x14ac:dyDescent="0.2">
      <c r="A1835" s="30">
        <v>494</v>
      </c>
      <c r="B1835" s="30" t="s">
        <v>1050</v>
      </c>
      <c r="C1835" s="30" t="s">
        <v>1</v>
      </c>
      <c r="D1835" s="30">
        <v>0.02</v>
      </c>
      <c r="E1835" s="30">
        <v>1360.14</v>
      </c>
      <c r="F1835" s="30">
        <v>14.7</v>
      </c>
      <c r="G1835" s="30" t="s">
        <v>2</v>
      </c>
      <c r="H1835" s="30" t="s">
        <v>15</v>
      </c>
      <c r="I1835" s="30" t="s">
        <v>16</v>
      </c>
      <c r="J1835" s="30" t="s">
        <v>32</v>
      </c>
      <c r="K1835" s="30" t="s">
        <v>33</v>
      </c>
      <c r="L1835" s="30" t="s">
        <v>2748</v>
      </c>
      <c r="M1835" s="30">
        <v>0.59</v>
      </c>
      <c r="N1835" s="30" t="s">
        <v>8</v>
      </c>
      <c r="O1835" s="30" t="s">
        <v>35</v>
      </c>
      <c r="P1835" s="30" t="s">
        <v>42</v>
      </c>
      <c r="Q1835" s="30" t="s">
        <v>118</v>
      </c>
      <c r="R1835" s="30">
        <v>98115</v>
      </c>
      <c r="S1835" s="32">
        <v>42175</v>
      </c>
      <c r="T1835" s="32">
        <v>42177</v>
      </c>
      <c r="U1835" s="53">
        <v>3042.18</v>
      </c>
      <c r="V1835" s="30">
        <v>6</v>
      </c>
      <c r="W1835" s="30">
        <v>8637.44</v>
      </c>
      <c r="X1835" s="30">
        <v>88908</v>
      </c>
      <c r="Y1835" s="30" t="s">
        <v>3217</v>
      </c>
      <c r="Z1835" s="30">
        <v>8354.7862029419721</v>
      </c>
    </row>
    <row r="1836" spans="1:26" x14ac:dyDescent="0.2">
      <c r="A1836" s="30">
        <v>896</v>
      </c>
      <c r="B1836" s="30" t="s">
        <v>351</v>
      </c>
      <c r="C1836" s="30" t="s">
        <v>1</v>
      </c>
      <c r="D1836" s="30">
        <v>0.06</v>
      </c>
      <c r="E1836" s="30">
        <v>47.98</v>
      </c>
      <c r="F1836" s="30">
        <v>3.61</v>
      </c>
      <c r="G1836" s="30" t="s">
        <v>14</v>
      </c>
      <c r="H1836" s="30" t="s">
        <v>70</v>
      </c>
      <c r="I1836" s="30" t="s">
        <v>16</v>
      </c>
      <c r="J1836" s="30" t="s">
        <v>17</v>
      </c>
      <c r="K1836" s="30" t="s">
        <v>18</v>
      </c>
      <c r="L1836" s="30" t="s">
        <v>1215</v>
      </c>
      <c r="M1836" s="30">
        <v>0.71</v>
      </c>
      <c r="N1836" s="30" t="s">
        <v>8</v>
      </c>
      <c r="O1836" s="30" t="s">
        <v>28</v>
      </c>
      <c r="P1836" s="30" t="s">
        <v>163</v>
      </c>
      <c r="Q1836" s="30" t="s">
        <v>352</v>
      </c>
      <c r="R1836" s="30">
        <v>76201</v>
      </c>
      <c r="S1836" s="32">
        <v>42175</v>
      </c>
      <c r="T1836" s="32">
        <v>42177</v>
      </c>
      <c r="U1836" s="53">
        <v>35.954999999999998</v>
      </c>
      <c r="V1836" s="30">
        <v>11</v>
      </c>
      <c r="W1836" s="30">
        <v>517.67999999999995</v>
      </c>
      <c r="X1836" s="30">
        <v>90167</v>
      </c>
      <c r="Y1836" s="30" t="s">
        <v>3216</v>
      </c>
      <c r="Z1836" s="30">
        <v>764.39830541104823</v>
      </c>
    </row>
    <row r="1837" spans="1:26" x14ac:dyDescent="0.2">
      <c r="A1837" s="30">
        <v>2352</v>
      </c>
      <c r="B1837" s="30" t="s">
        <v>2894</v>
      </c>
      <c r="C1837" s="30" t="s">
        <v>1</v>
      </c>
      <c r="D1837" s="30">
        <v>0.06</v>
      </c>
      <c r="E1837" s="30">
        <v>59.76</v>
      </c>
      <c r="F1837" s="30">
        <v>9.7100000000000009</v>
      </c>
      <c r="G1837" s="30" t="s">
        <v>14</v>
      </c>
      <c r="H1837" s="30" t="s">
        <v>15</v>
      </c>
      <c r="I1837" s="30" t="s">
        <v>24</v>
      </c>
      <c r="J1837" s="30" t="s">
        <v>54</v>
      </c>
      <c r="K1837" s="30" t="s">
        <v>49</v>
      </c>
      <c r="L1837" s="30" t="s">
        <v>1949</v>
      </c>
      <c r="M1837" s="30">
        <v>0.56999999999999995</v>
      </c>
      <c r="N1837" s="30" t="s">
        <v>8</v>
      </c>
      <c r="O1837" s="30" t="s">
        <v>87</v>
      </c>
      <c r="P1837" s="30" t="s">
        <v>394</v>
      </c>
      <c r="Q1837" s="30" t="s">
        <v>2895</v>
      </c>
      <c r="R1837" s="30">
        <v>21501</v>
      </c>
      <c r="S1837" s="32">
        <v>42175</v>
      </c>
      <c r="T1837" s="32">
        <v>42178</v>
      </c>
      <c r="U1837" s="53">
        <v>756.67470000000003</v>
      </c>
      <c r="V1837" s="30">
        <v>18</v>
      </c>
      <c r="W1837" s="30">
        <v>1096.6300000000001</v>
      </c>
      <c r="X1837" s="30">
        <v>86165</v>
      </c>
      <c r="Y1837" s="30" t="s">
        <v>3218</v>
      </c>
      <c r="Z1837" s="30">
        <v>1562.6411487962355</v>
      </c>
    </row>
    <row r="1838" spans="1:26" x14ac:dyDescent="0.2">
      <c r="A1838" s="30">
        <v>2352</v>
      </c>
      <c r="B1838" s="30" t="s">
        <v>2894</v>
      </c>
      <c r="C1838" s="30" t="s">
        <v>1</v>
      </c>
      <c r="D1838" s="30">
        <v>7.0000000000000007E-2</v>
      </c>
      <c r="E1838" s="30">
        <v>195.99</v>
      </c>
      <c r="F1838" s="30">
        <v>4.2</v>
      </c>
      <c r="G1838" s="30" t="s">
        <v>14</v>
      </c>
      <c r="H1838" s="30" t="s">
        <v>15</v>
      </c>
      <c r="I1838" s="30" t="s">
        <v>16</v>
      </c>
      <c r="J1838" s="30" t="s">
        <v>111</v>
      </c>
      <c r="K1838" s="30" t="s">
        <v>49</v>
      </c>
      <c r="L1838" s="30" t="s">
        <v>2804</v>
      </c>
      <c r="M1838" s="30">
        <v>0.56000000000000005</v>
      </c>
      <c r="N1838" s="30" t="s">
        <v>8</v>
      </c>
      <c r="O1838" s="30" t="s">
        <v>87</v>
      </c>
      <c r="P1838" s="30" t="s">
        <v>394</v>
      </c>
      <c r="Q1838" s="30" t="s">
        <v>2895</v>
      </c>
      <c r="R1838" s="30">
        <v>21501</v>
      </c>
      <c r="S1838" s="32">
        <v>42175</v>
      </c>
      <c r="T1838" s="32">
        <v>42178</v>
      </c>
      <c r="U1838" s="53">
        <v>-222.34299999999999</v>
      </c>
      <c r="V1838" s="30">
        <v>4</v>
      </c>
      <c r="W1838" s="30">
        <v>632.12</v>
      </c>
      <c r="X1838" s="30">
        <v>86165</v>
      </c>
      <c r="Y1838" s="30" t="s">
        <v>3218</v>
      </c>
      <c r="Z1838" s="30">
        <v>819.72133405668126</v>
      </c>
    </row>
    <row r="1839" spans="1:26" x14ac:dyDescent="0.2">
      <c r="A1839" s="30">
        <v>1123</v>
      </c>
      <c r="B1839" s="30" t="s">
        <v>1623</v>
      </c>
      <c r="C1839" s="30" t="s">
        <v>13</v>
      </c>
      <c r="D1839" s="30">
        <v>0.09</v>
      </c>
      <c r="E1839" s="30">
        <v>175.99</v>
      </c>
      <c r="F1839" s="30">
        <v>4.99</v>
      </c>
      <c r="G1839" s="30" t="s">
        <v>14</v>
      </c>
      <c r="H1839" s="30" t="s">
        <v>3</v>
      </c>
      <c r="I1839" s="30" t="s">
        <v>16</v>
      </c>
      <c r="J1839" s="30" t="s">
        <v>111</v>
      </c>
      <c r="K1839" s="30" t="s">
        <v>49</v>
      </c>
      <c r="L1839" s="30" t="s">
        <v>1225</v>
      </c>
      <c r="M1839" s="30">
        <v>0.59</v>
      </c>
      <c r="N1839" s="30" t="s">
        <v>8</v>
      </c>
      <c r="O1839" s="30" t="s">
        <v>35</v>
      </c>
      <c r="P1839" s="30" t="s">
        <v>66</v>
      </c>
      <c r="Q1839" s="30" t="s">
        <v>1625</v>
      </c>
      <c r="R1839" s="30">
        <v>95661</v>
      </c>
      <c r="S1839" s="32">
        <v>42175</v>
      </c>
      <c r="T1839" s="32">
        <v>42177</v>
      </c>
      <c r="U1839" s="53">
        <v>2169.7464</v>
      </c>
      <c r="V1839" s="30">
        <v>22</v>
      </c>
      <c r="W1839" s="30">
        <v>3144.56</v>
      </c>
      <c r="X1839" s="30">
        <v>87016</v>
      </c>
      <c r="Y1839" s="30" t="s">
        <v>3217</v>
      </c>
      <c r="Z1839" s="30">
        <v>2967.5721787738216</v>
      </c>
    </row>
    <row r="1840" spans="1:26" x14ac:dyDescent="0.2">
      <c r="A1840" s="30">
        <v>1124</v>
      </c>
      <c r="B1840" s="30" t="s">
        <v>2896</v>
      </c>
      <c r="C1840" s="30" t="s">
        <v>13</v>
      </c>
      <c r="D1840" s="30">
        <v>0.09</v>
      </c>
      <c r="E1840" s="30">
        <v>160.97999999999999</v>
      </c>
      <c r="F1840" s="30">
        <v>35.020000000000003</v>
      </c>
      <c r="G1840" s="30" t="s">
        <v>2</v>
      </c>
      <c r="H1840" s="30" t="s">
        <v>3</v>
      </c>
      <c r="I1840" s="30" t="s">
        <v>4</v>
      </c>
      <c r="J1840" s="30" t="s">
        <v>93</v>
      </c>
      <c r="K1840" s="30" t="s">
        <v>6</v>
      </c>
      <c r="L1840" s="30" t="s">
        <v>1731</v>
      </c>
      <c r="M1840" s="30">
        <v>0.72</v>
      </c>
      <c r="N1840" s="30" t="s">
        <v>8</v>
      </c>
      <c r="O1840" s="30" t="s">
        <v>87</v>
      </c>
      <c r="P1840" s="30" t="s">
        <v>224</v>
      </c>
      <c r="Q1840" s="30" t="s">
        <v>2897</v>
      </c>
      <c r="R1840" s="30">
        <v>6360</v>
      </c>
      <c r="S1840" s="32">
        <v>42175</v>
      </c>
      <c r="T1840" s="32">
        <v>42176</v>
      </c>
      <c r="U1840" s="53">
        <v>-229.93</v>
      </c>
      <c r="V1840" s="30">
        <v>18</v>
      </c>
      <c r="W1840" s="30">
        <v>2653.02</v>
      </c>
      <c r="X1840" s="30">
        <v>87016</v>
      </c>
      <c r="Y1840" s="30" t="s">
        <v>3218</v>
      </c>
      <c r="Z1840" s="30">
        <v>1597.7086765909369</v>
      </c>
    </row>
    <row r="1841" spans="1:26" x14ac:dyDescent="0.2">
      <c r="A1841" s="30">
        <v>1432</v>
      </c>
      <c r="B1841" s="30" t="s">
        <v>1486</v>
      </c>
      <c r="C1841" s="30" t="s">
        <v>23</v>
      </c>
      <c r="D1841" s="30">
        <v>7.0000000000000007E-2</v>
      </c>
      <c r="E1841" s="30">
        <v>10.98</v>
      </c>
      <c r="F1841" s="30">
        <v>4.8</v>
      </c>
      <c r="G1841" s="30" t="s">
        <v>14</v>
      </c>
      <c r="H1841" s="30" t="s">
        <v>70</v>
      </c>
      <c r="I1841" s="30" t="s">
        <v>24</v>
      </c>
      <c r="J1841" s="30" t="s">
        <v>321</v>
      </c>
      <c r="K1841" s="30" t="s">
        <v>49</v>
      </c>
      <c r="L1841" s="30" t="s">
        <v>1457</v>
      </c>
      <c r="M1841" s="30">
        <v>0.36</v>
      </c>
      <c r="N1841" s="30" t="s">
        <v>8</v>
      </c>
      <c r="O1841" s="30" t="s">
        <v>28</v>
      </c>
      <c r="P1841" s="30" t="s">
        <v>29</v>
      </c>
      <c r="Q1841" s="30" t="s">
        <v>1488</v>
      </c>
      <c r="R1841" s="30">
        <v>46203</v>
      </c>
      <c r="S1841" s="32">
        <v>42175</v>
      </c>
      <c r="T1841" s="32">
        <v>42182</v>
      </c>
      <c r="U1841" s="53">
        <v>52.92</v>
      </c>
      <c r="V1841" s="30">
        <v>16</v>
      </c>
      <c r="W1841" s="30">
        <v>165.21</v>
      </c>
      <c r="X1841" s="30">
        <v>86827</v>
      </c>
      <c r="Y1841" s="30" t="s">
        <v>3216</v>
      </c>
      <c r="Z1841" s="30">
        <v>190.96858538389449</v>
      </c>
    </row>
    <row r="1842" spans="1:26" x14ac:dyDescent="0.2">
      <c r="A1842" s="30">
        <v>491</v>
      </c>
      <c r="B1842" s="30" t="s">
        <v>1049</v>
      </c>
      <c r="C1842" s="30" t="s">
        <v>46</v>
      </c>
      <c r="D1842" s="30">
        <v>0.02</v>
      </c>
      <c r="E1842" s="30">
        <v>9.06</v>
      </c>
      <c r="F1842" s="30">
        <v>9.86</v>
      </c>
      <c r="G1842" s="30" t="s">
        <v>14</v>
      </c>
      <c r="H1842" s="30" t="s">
        <v>15</v>
      </c>
      <c r="I1842" s="30" t="s">
        <v>24</v>
      </c>
      <c r="J1842" s="30" t="s">
        <v>64</v>
      </c>
      <c r="K1842" s="30" t="s">
        <v>49</v>
      </c>
      <c r="L1842" s="30" t="s">
        <v>2262</v>
      </c>
      <c r="M1842" s="30">
        <v>0.4</v>
      </c>
      <c r="N1842" s="30" t="s">
        <v>8</v>
      </c>
      <c r="O1842" s="30" t="s">
        <v>87</v>
      </c>
      <c r="P1842" s="30" t="s">
        <v>88</v>
      </c>
      <c r="Q1842" s="30" t="s">
        <v>89</v>
      </c>
      <c r="R1842" s="30">
        <v>10154</v>
      </c>
      <c r="S1842" s="32">
        <v>42175</v>
      </c>
      <c r="T1842" s="32">
        <v>42177</v>
      </c>
      <c r="U1842" s="53">
        <v>-63.51</v>
      </c>
      <c r="V1842" s="30">
        <v>24</v>
      </c>
      <c r="W1842" s="30">
        <v>239.82</v>
      </c>
      <c r="X1842" s="30">
        <v>42852</v>
      </c>
      <c r="Y1842" s="30" t="s">
        <v>3218</v>
      </c>
      <c r="Z1842" s="30">
        <v>364.1951063599758</v>
      </c>
    </row>
    <row r="1843" spans="1:26" x14ac:dyDescent="0.2">
      <c r="A1843" s="30">
        <v>494</v>
      </c>
      <c r="B1843" s="30" t="s">
        <v>1050</v>
      </c>
      <c r="C1843" s="30" t="s">
        <v>46</v>
      </c>
      <c r="D1843" s="30">
        <v>0.02</v>
      </c>
      <c r="E1843" s="30">
        <v>9.06</v>
      </c>
      <c r="F1843" s="30">
        <v>9.86</v>
      </c>
      <c r="G1843" s="30" t="s">
        <v>14</v>
      </c>
      <c r="H1843" s="30" t="s">
        <v>15</v>
      </c>
      <c r="I1843" s="30" t="s">
        <v>24</v>
      </c>
      <c r="J1843" s="30" t="s">
        <v>64</v>
      </c>
      <c r="K1843" s="30" t="s">
        <v>49</v>
      </c>
      <c r="L1843" s="30" t="s">
        <v>2262</v>
      </c>
      <c r="M1843" s="30">
        <v>0.4</v>
      </c>
      <c r="N1843" s="30" t="s">
        <v>8</v>
      </c>
      <c r="O1843" s="30" t="s">
        <v>35</v>
      </c>
      <c r="P1843" s="30" t="s">
        <v>42</v>
      </c>
      <c r="Q1843" s="30" t="s">
        <v>118</v>
      </c>
      <c r="R1843" s="30">
        <v>98115</v>
      </c>
      <c r="S1843" s="32">
        <v>42175</v>
      </c>
      <c r="T1843" s="32">
        <v>42177</v>
      </c>
      <c r="U1843" s="53">
        <v>-31.754999999999999</v>
      </c>
      <c r="V1843" s="30">
        <v>6</v>
      </c>
      <c r="W1843" s="30">
        <v>59.95</v>
      </c>
      <c r="X1843" s="30">
        <v>88908</v>
      </c>
      <c r="Y1843" s="30" t="s">
        <v>3217</v>
      </c>
      <c r="Z1843" s="30">
        <v>396.71304317422778</v>
      </c>
    </row>
    <row r="1844" spans="1:26" x14ac:dyDescent="0.2">
      <c r="A1844" s="30">
        <v>1424</v>
      </c>
      <c r="B1844" s="30" t="s">
        <v>413</v>
      </c>
      <c r="C1844" s="30" t="s">
        <v>46</v>
      </c>
      <c r="D1844" s="30">
        <v>0.05</v>
      </c>
      <c r="E1844" s="30">
        <v>8.0399999999999991</v>
      </c>
      <c r="F1844" s="30">
        <v>8.94</v>
      </c>
      <c r="G1844" s="30" t="s">
        <v>14</v>
      </c>
      <c r="H1844" s="30" t="s">
        <v>47</v>
      </c>
      <c r="I1844" s="30" t="s">
        <v>24</v>
      </c>
      <c r="J1844" s="30" t="s">
        <v>48</v>
      </c>
      <c r="K1844" s="30" t="s">
        <v>49</v>
      </c>
      <c r="L1844" s="30" t="s">
        <v>2125</v>
      </c>
      <c r="M1844" s="30">
        <v>0.4</v>
      </c>
      <c r="N1844" s="30" t="s">
        <v>8</v>
      </c>
      <c r="O1844" s="30" t="s">
        <v>35</v>
      </c>
      <c r="P1844" s="30" t="s">
        <v>36</v>
      </c>
      <c r="Q1844" s="30" t="s">
        <v>415</v>
      </c>
      <c r="R1844" s="30">
        <v>80112</v>
      </c>
      <c r="S1844" s="32">
        <v>42175</v>
      </c>
      <c r="T1844" s="32">
        <v>42177</v>
      </c>
      <c r="U1844" s="53">
        <v>-164.3948</v>
      </c>
      <c r="V1844" s="30">
        <v>15</v>
      </c>
      <c r="W1844" s="30">
        <v>121.36</v>
      </c>
      <c r="X1844" s="30">
        <v>89449</v>
      </c>
      <c r="Y1844" s="30" t="s">
        <v>3217</v>
      </c>
      <c r="Z1844" s="30">
        <v>271.81212999427521</v>
      </c>
    </row>
    <row r="1845" spans="1:26" x14ac:dyDescent="0.2">
      <c r="A1845" s="30">
        <v>2487</v>
      </c>
      <c r="B1845" s="30" t="s">
        <v>2722</v>
      </c>
      <c r="C1845" s="30" t="s">
        <v>46</v>
      </c>
      <c r="D1845" s="30">
        <v>0.04</v>
      </c>
      <c r="E1845" s="30">
        <v>3.08</v>
      </c>
      <c r="F1845" s="30">
        <v>0.99</v>
      </c>
      <c r="G1845" s="30" t="s">
        <v>14</v>
      </c>
      <c r="H1845" s="30" t="s">
        <v>3</v>
      </c>
      <c r="I1845" s="30" t="s">
        <v>24</v>
      </c>
      <c r="J1845" s="30" t="s">
        <v>128</v>
      </c>
      <c r="K1845" s="30" t="s">
        <v>49</v>
      </c>
      <c r="L1845" s="30" t="s">
        <v>634</v>
      </c>
      <c r="M1845" s="30">
        <v>0.37</v>
      </c>
      <c r="N1845" s="30" t="s">
        <v>8</v>
      </c>
      <c r="O1845" s="30" t="s">
        <v>9</v>
      </c>
      <c r="P1845" s="30" t="s">
        <v>51</v>
      </c>
      <c r="Q1845" s="30" t="s">
        <v>2723</v>
      </c>
      <c r="R1845" s="30">
        <v>30084</v>
      </c>
      <c r="S1845" s="32">
        <v>42175</v>
      </c>
      <c r="T1845" s="32">
        <v>42176</v>
      </c>
      <c r="U1845" s="53">
        <v>257.08319999999998</v>
      </c>
      <c r="V1845" s="30">
        <v>14</v>
      </c>
      <c r="W1845" s="30">
        <v>43.41</v>
      </c>
      <c r="X1845" s="30">
        <v>91415</v>
      </c>
      <c r="Y1845" s="30" t="s">
        <v>3215</v>
      </c>
      <c r="Z1845" s="30">
        <v>410.34025904183113</v>
      </c>
    </row>
    <row r="1846" spans="1:26" x14ac:dyDescent="0.2">
      <c r="A1846" s="30">
        <v>2487</v>
      </c>
      <c r="B1846" s="30" t="s">
        <v>2722</v>
      </c>
      <c r="C1846" s="30" t="s">
        <v>46</v>
      </c>
      <c r="D1846" s="30">
        <v>0.1</v>
      </c>
      <c r="E1846" s="30">
        <v>2.78</v>
      </c>
      <c r="F1846" s="30">
        <v>1.25</v>
      </c>
      <c r="G1846" s="30" t="s">
        <v>14</v>
      </c>
      <c r="H1846" s="30" t="s">
        <v>3</v>
      </c>
      <c r="I1846" s="30" t="s">
        <v>24</v>
      </c>
      <c r="J1846" s="30" t="s">
        <v>25</v>
      </c>
      <c r="K1846" s="30" t="s">
        <v>26</v>
      </c>
      <c r="L1846" s="30" t="s">
        <v>358</v>
      </c>
      <c r="M1846" s="30">
        <v>0.59</v>
      </c>
      <c r="N1846" s="30" t="s">
        <v>8</v>
      </c>
      <c r="O1846" s="30" t="s">
        <v>9</v>
      </c>
      <c r="P1846" s="30" t="s">
        <v>51</v>
      </c>
      <c r="Q1846" s="30" t="s">
        <v>2723</v>
      </c>
      <c r="R1846" s="30">
        <v>30084</v>
      </c>
      <c r="S1846" s="32">
        <v>42175</v>
      </c>
      <c r="T1846" s="32">
        <v>42176</v>
      </c>
      <c r="U1846" s="53">
        <v>0.78539999999999999</v>
      </c>
      <c r="V1846" s="30">
        <v>18</v>
      </c>
      <c r="W1846" s="30">
        <v>46.42</v>
      </c>
      <c r="X1846" s="30">
        <v>91415</v>
      </c>
      <c r="Y1846" s="30" t="s">
        <v>3215</v>
      </c>
      <c r="Z1846" s="30">
        <v>297.34111195161483</v>
      </c>
    </row>
    <row r="1847" spans="1:26" x14ac:dyDescent="0.2">
      <c r="A1847" s="30">
        <v>2713</v>
      </c>
      <c r="B1847" s="30" t="s">
        <v>2898</v>
      </c>
      <c r="C1847" s="30" t="s">
        <v>1</v>
      </c>
      <c r="D1847" s="30">
        <v>7.0000000000000007E-2</v>
      </c>
      <c r="E1847" s="30">
        <v>2.88</v>
      </c>
      <c r="F1847" s="30">
        <v>0.5</v>
      </c>
      <c r="G1847" s="30" t="s">
        <v>14</v>
      </c>
      <c r="H1847" s="30" t="s">
        <v>70</v>
      </c>
      <c r="I1847" s="30" t="s">
        <v>24</v>
      </c>
      <c r="J1847" s="30" t="s">
        <v>128</v>
      </c>
      <c r="K1847" s="30" t="s">
        <v>49</v>
      </c>
      <c r="L1847" s="30" t="s">
        <v>2899</v>
      </c>
      <c r="M1847" s="30">
        <v>0.39</v>
      </c>
      <c r="N1847" s="30" t="s">
        <v>8</v>
      </c>
      <c r="O1847" s="30" t="s">
        <v>28</v>
      </c>
      <c r="P1847" s="30" t="s">
        <v>265</v>
      </c>
      <c r="Q1847" s="30" t="s">
        <v>2900</v>
      </c>
      <c r="R1847" s="30">
        <v>49001</v>
      </c>
      <c r="S1847" s="32">
        <v>42176</v>
      </c>
      <c r="T1847" s="32">
        <v>42179</v>
      </c>
      <c r="U1847" s="53">
        <v>17.429400000000001</v>
      </c>
      <c r="V1847" s="30">
        <v>9</v>
      </c>
      <c r="W1847" s="30">
        <v>25.26</v>
      </c>
      <c r="X1847" s="30">
        <v>88701</v>
      </c>
      <c r="Y1847" s="30" t="s">
        <v>3216</v>
      </c>
      <c r="Z1847" s="30">
        <v>245.5758061597067</v>
      </c>
    </row>
    <row r="1848" spans="1:26" x14ac:dyDescent="0.2">
      <c r="A1848" s="30">
        <v>2713</v>
      </c>
      <c r="B1848" s="30" t="s">
        <v>2898</v>
      </c>
      <c r="C1848" s="30" t="s">
        <v>1</v>
      </c>
      <c r="D1848" s="30">
        <v>0.03</v>
      </c>
      <c r="E1848" s="30">
        <v>348.21</v>
      </c>
      <c r="F1848" s="30">
        <v>40.19</v>
      </c>
      <c r="G1848" s="30" t="s">
        <v>2</v>
      </c>
      <c r="H1848" s="30" t="s">
        <v>70</v>
      </c>
      <c r="I1848" s="30" t="s">
        <v>4</v>
      </c>
      <c r="J1848" s="30" t="s">
        <v>5</v>
      </c>
      <c r="K1848" s="30" t="s">
        <v>6</v>
      </c>
      <c r="L1848" s="30" t="s">
        <v>7</v>
      </c>
      <c r="M1848" s="30">
        <v>0.62</v>
      </c>
      <c r="N1848" s="30" t="s">
        <v>8</v>
      </c>
      <c r="O1848" s="30" t="s">
        <v>28</v>
      </c>
      <c r="P1848" s="30" t="s">
        <v>265</v>
      </c>
      <c r="Q1848" s="30" t="s">
        <v>2900</v>
      </c>
      <c r="R1848" s="30">
        <v>49001</v>
      </c>
      <c r="S1848" s="32">
        <v>42176</v>
      </c>
      <c r="T1848" s="32">
        <v>42177</v>
      </c>
      <c r="U1848" s="53">
        <v>-178.86959999999999</v>
      </c>
      <c r="V1848" s="30">
        <v>2</v>
      </c>
      <c r="W1848" s="30">
        <v>736.16</v>
      </c>
      <c r="X1848" s="30">
        <v>88701</v>
      </c>
      <c r="Y1848" s="30" t="s">
        <v>3216</v>
      </c>
      <c r="Z1848" s="30">
        <v>2637.5839492121977</v>
      </c>
    </row>
    <row r="1849" spans="1:26" x14ac:dyDescent="0.2">
      <c r="A1849" s="30">
        <v>2049</v>
      </c>
      <c r="B1849" s="30" t="s">
        <v>2901</v>
      </c>
      <c r="C1849" s="30" t="s">
        <v>13</v>
      </c>
      <c r="D1849" s="30">
        <v>0.03</v>
      </c>
      <c r="E1849" s="30">
        <v>15.28</v>
      </c>
      <c r="F1849" s="30">
        <v>1.99</v>
      </c>
      <c r="G1849" s="30" t="s">
        <v>14</v>
      </c>
      <c r="H1849" s="30" t="s">
        <v>70</v>
      </c>
      <c r="I1849" s="30" t="s">
        <v>16</v>
      </c>
      <c r="J1849" s="30" t="s">
        <v>17</v>
      </c>
      <c r="K1849" s="30" t="s">
        <v>18</v>
      </c>
      <c r="L1849" s="30" t="s">
        <v>488</v>
      </c>
      <c r="M1849" s="30">
        <v>0.42</v>
      </c>
      <c r="N1849" s="30" t="s">
        <v>8</v>
      </c>
      <c r="O1849" s="30" t="s">
        <v>9</v>
      </c>
      <c r="P1849" s="30" t="s">
        <v>218</v>
      </c>
      <c r="Q1849" s="30" t="s">
        <v>2902</v>
      </c>
      <c r="R1849" s="30">
        <v>22801</v>
      </c>
      <c r="S1849" s="32">
        <v>42176</v>
      </c>
      <c r="T1849" s="32">
        <v>42178</v>
      </c>
      <c r="U1849" s="53">
        <v>-266.68599999999998</v>
      </c>
      <c r="V1849" s="30">
        <v>19</v>
      </c>
      <c r="W1849" s="30">
        <v>290.98</v>
      </c>
      <c r="X1849" s="30">
        <v>88220</v>
      </c>
      <c r="Y1849" s="30" t="s">
        <v>3215</v>
      </c>
      <c r="Z1849" s="30">
        <v>-206.4622817488048</v>
      </c>
    </row>
    <row r="1850" spans="1:26" x14ac:dyDescent="0.2">
      <c r="A1850" s="30">
        <v>2049</v>
      </c>
      <c r="B1850" s="30" t="s">
        <v>2901</v>
      </c>
      <c r="C1850" s="30" t="s">
        <v>13</v>
      </c>
      <c r="D1850" s="30">
        <v>0.09</v>
      </c>
      <c r="E1850" s="30">
        <v>1.76</v>
      </c>
      <c r="F1850" s="30">
        <v>0.7</v>
      </c>
      <c r="G1850" s="30" t="s">
        <v>14</v>
      </c>
      <c r="H1850" s="30" t="s">
        <v>70</v>
      </c>
      <c r="I1850" s="30" t="s">
        <v>24</v>
      </c>
      <c r="J1850" s="30" t="s">
        <v>25</v>
      </c>
      <c r="K1850" s="30" t="s">
        <v>26</v>
      </c>
      <c r="L1850" s="30" t="s">
        <v>2903</v>
      </c>
      <c r="M1850" s="30">
        <v>0.56000000000000005</v>
      </c>
      <c r="N1850" s="30" t="s">
        <v>8</v>
      </c>
      <c r="O1850" s="30" t="s">
        <v>9</v>
      </c>
      <c r="P1850" s="30" t="s">
        <v>218</v>
      </c>
      <c r="Q1850" s="30" t="s">
        <v>2902</v>
      </c>
      <c r="R1850" s="30">
        <v>22801</v>
      </c>
      <c r="S1850" s="32">
        <v>42176</v>
      </c>
      <c r="T1850" s="32">
        <v>42179</v>
      </c>
      <c r="U1850" s="53">
        <v>-12.278</v>
      </c>
      <c r="V1850" s="30">
        <v>13</v>
      </c>
      <c r="W1850" s="30">
        <v>21.77</v>
      </c>
      <c r="X1850" s="30">
        <v>88220</v>
      </c>
      <c r="Y1850" s="30" t="s">
        <v>3215</v>
      </c>
      <c r="Z1850" s="30">
        <v>52.758171503333358</v>
      </c>
    </row>
    <row r="1851" spans="1:26" x14ac:dyDescent="0.2">
      <c r="A1851" s="30">
        <v>2305</v>
      </c>
      <c r="B1851" s="30" t="s">
        <v>2904</v>
      </c>
      <c r="C1851" s="30" t="s">
        <v>13</v>
      </c>
      <c r="D1851" s="30">
        <v>0</v>
      </c>
      <c r="E1851" s="30">
        <v>90.48</v>
      </c>
      <c r="F1851" s="30">
        <v>19.989999999999998</v>
      </c>
      <c r="G1851" s="30" t="s">
        <v>14</v>
      </c>
      <c r="H1851" s="30" t="s">
        <v>3</v>
      </c>
      <c r="I1851" s="30" t="s">
        <v>24</v>
      </c>
      <c r="J1851" s="30" t="s">
        <v>321</v>
      </c>
      <c r="K1851" s="30" t="s">
        <v>49</v>
      </c>
      <c r="L1851" s="30" t="s">
        <v>478</v>
      </c>
      <c r="M1851" s="30">
        <v>0.4</v>
      </c>
      <c r="N1851" s="30" t="s">
        <v>8</v>
      </c>
      <c r="O1851" s="30" t="s">
        <v>28</v>
      </c>
      <c r="P1851" s="30" t="s">
        <v>1047</v>
      </c>
      <c r="Q1851" s="30" t="s">
        <v>106</v>
      </c>
      <c r="R1851" s="30">
        <v>57201</v>
      </c>
      <c r="S1851" s="32">
        <v>42176</v>
      </c>
      <c r="T1851" s="32">
        <v>42179</v>
      </c>
      <c r="U1851" s="53">
        <v>800.25509999999997</v>
      </c>
      <c r="V1851" s="30">
        <v>12</v>
      </c>
      <c r="W1851" s="30">
        <v>1159.79</v>
      </c>
      <c r="X1851" s="30">
        <v>89869</v>
      </c>
      <c r="Y1851" s="30" t="s">
        <v>3216</v>
      </c>
      <c r="Z1851" s="30">
        <v>1613.4007592376004</v>
      </c>
    </row>
    <row r="1852" spans="1:26" x14ac:dyDescent="0.2">
      <c r="A1852" s="30">
        <v>648</v>
      </c>
      <c r="B1852" s="30" t="s">
        <v>2905</v>
      </c>
      <c r="C1852" s="30" t="s">
        <v>46</v>
      </c>
      <c r="D1852" s="30">
        <v>0.02</v>
      </c>
      <c r="E1852" s="30">
        <v>25.38</v>
      </c>
      <c r="F1852" s="30">
        <v>8.99</v>
      </c>
      <c r="G1852" s="30" t="s">
        <v>14</v>
      </c>
      <c r="H1852" s="30" t="s">
        <v>47</v>
      </c>
      <c r="I1852" s="30" t="s">
        <v>4</v>
      </c>
      <c r="J1852" s="30" t="s">
        <v>102</v>
      </c>
      <c r="K1852" s="30" t="s">
        <v>18</v>
      </c>
      <c r="L1852" s="30" t="s">
        <v>2361</v>
      </c>
      <c r="M1852" s="30">
        <v>0.5</v>
      </c>
      <c r="N1852" s="30" t="s">
        <v>8</v>
      </c>
      <c r="O1852" s="30" t="s">
        <v>28</v>
      </c>
      <c r="P1852" s="30" t="s">
        <v>79</v>
      </c>
      <c r="Q1852" s="30" t="s">
        <v>2906</v>
      </c>
      <c r="R1852" s="30">
        <v>60440</v>
      </c>
      <c r="S1852" s="32">
        <v>42176</v>
      </c>
      <c r="T1852" s="32">
        <v>42177</v>
      </c>
      <c r="U1852" s="53">
        <v>-10.36</v>
      </c>
      <c r="V1852" s="30">
        <v>1</v>
      </c>
      <c r="W1852" s="30">
        <v>34.11</v>
      </c>
      <c r="X1852" s="30">
        <v>91365</v>
      </c>
      <c r="Y1852" s="30" t="s">
        <v>3216</v>
      </c>
      <c r="Z1852" s="30">
        <v>588.20251312569201</v>
      </c>
    </row>
    <row r="1853" spans="1:26" x14ac:dyDescent="0.2">
      <c r="A1853" s="30">
        <v>792</v>
      </c>
      <c r="B1853" s="30" t="s">
        <v>2907</v>
      </c>
      <c r="C1853" s="30" t="s">
        <v>46</v>
      </c>
      <c r="D1853" s="30">
        <v>0.09</v>
      </c>
      <c r="E1853" s="30">
        <v>6.48</v>
      </c>
      <c r="F1853" s="30">
        <v>9.68</v>
      </c>
      <c r="G1853" s="30" t="s">
        <v>14</v>
      </c>
      <c r="H1853" s="30" t="s">
        <v>70</v>
      </c>
      <c r="I1853" s="30" t="s">
        <v>24</v>
      </c>
      <c r="J1853" s="30" t="s">
        <v>64</v>
      </c>
      <c r="K1853" s="30" t="s">
        <v>49</v>
      </c>
      <c r="L1853" s="30" t="s">
        <v>2908</v>
      </c>
      <c r="M1853" s="30">
        <v>0.36</v>
      </c>
      <c r="N1853" s="30" t="s">
        <v>8</v>
      </c>
      <c r="O1853" s="30" t="s">
        <v>28</v>
      </c>
      <c r="P1853" s="30" t="s">
        <v>183</v>
      </c>
      <c r="Q1853" s="30" t="s">
        <v>2909</v>
      </c>
      <c r="R1853" s="30">
        <v>73064</v>
      </c>
      <c r="S1853" s="32">
        <v>42176</v>
      </c>
      <c r="T1853" s="32">
        <v>42177</v>
      </c>
      <c r="U1853" s="53">
        <v>-204.16</v>
      </c>
      <c r="V1853" s="30">
        <v>16</v>
      </c>
      <c r="W1853" s="30">
        <v>99.92</v>
      </c>
      <c r="X1853" s="30">
        <v>88753</v>
      </c>
      <c r="Y1853" s="30" t="s">
        <v>3216</v>
      </c>
      <c r="Z1853" s="30">
        <v>156.53687584250974</v>
      </c>
    </row>
    <row r="1854" spans="1:26" x14ac:dyDescent="0.2">
      <c r="A1854" s="30">
        <v>1511</v>
      </c>
      <c r="B1854" s="30" t="s">
        <v>2910</v>
      </c>
      <c r="C1854" s="30" t="s">
        <v>1</v>
      </c>
      <c r="D1854" s="30">
        <v>0.09</v>
      </c>
      <c r="E1854" s="30">
        <v>20.98</v>
      </c>
      <c r="F1854" s="30">
        <v>1.49</v>
      </c>
      <c r="G1854" s="30" t="s">
        <v>14</v>
      </c>
      <c r="H1854" s="30" t="s">
        <v>70</v>
      </c>
      <c r="I1854" s="30" t="s">
        <v>24</v>
      </c>
      <c r="J1854" s="30" t="s">
        <v>48</v>
      </c>
      <c r="K1854" s="30" t="s">
        <v>49</v>
      </c>
      <c r="L1854" s="30" t="s">
        <v>2585</v>
      </c>
      <c r="M1854" s="30">
        <v>0.35</v>
      </c>
      <c r="N1854" s="30" t="s">
        <v>8</v>
      </c>
      <c r="O1854" s="30" t="s">
        <v>28</v>
      </c>
      <c r="P1854" s="30" t="s">
        <v>29</v>
      </c>
      <c r="Q1854" s="30" t="s">
        <v>2911</v>
      </c>
      <c r="R1854" s="30">
        <v>47302</v>
      </c>
      <c r="S1854" s="32">
        <v>42177</v>
      </c>
      <c r="T1854" s="32">
        <v>42179</v>
      </c>
      <c r="U1854" s="53">
        <v>199.1823</v>
      </c>
      <c r="V1854" s="30">
        <v>14</v>
      </c>
      <c r="W1854" s="30">
        <v>288.67</v>
      </c>
      <c r="X1854" s="30">
        <v>90303</v>
      </c>
      <c r="Y1854" s="30" t="s">
        <v>3216</v>
      </c>
      <c r="Z1854" s="30">
        <v>469.30474812569258</v>
      </c>
    </row>
    <row r="1855" spans="1:26" x14ac:dyDescent="0.2">
      <c r="A1855" s="30">
        <v>2874</v>
      </c>
      <c r="B1855" s="30" t="s">
        <v>2016</v>
      </c>
      <c r="C1855" s="30" t="s">
        <v>1</v>
      </c>
      <c r="D1855" s="30">
        <v>0.03</v>
      </c>
      <c r="E1855" s="30">
        <v>304.99</v>
      </c>
      <c r="F1855" s="30">
        <v>19.989999999999998</v>
      </c>
      <c r="G1855" s="30" t="s">
        <v>14</v>
      </c>
      <c r="H1855" s="30" t="s">
        <v>47</v>
      </c>
      <c r="I1855" s="30" t="s">
        <v>24</v>
      </c>
      <c r="J1855" s="30" t="s">
        <v>48</v>
      </c>
      <c r="K1855" s="30" t="s">
        <v>49</v>
      </c>
      <c r="L1855" s="30" t="s">
        <v>2779</v>
      </c>
      <c r="M1855" s="30">
        <v>0.4</v>
      </c>
      <c r="N1855" s="30" t="s">
        <v>8</v>
      </c>
      <c r="O1855" s="30" t="s">
        <v>28</v>
      </c>
      <c r="P1855" s="30" t="s">
        <v>109</v>
      </c>
      <c r="Q1855" s="30" t="s">
        <v>2017</v>
      </c>
      <c r="R1855" s="30">
        <v>68128</v>
      </c>
      <c r="S1855" s="32">
        <v>42177</v>
      </c>
      <c r="T1855" s="32">
        <v>42179</v>
      </c>
      <c r="U1855" s="53">
        <v>4033.6089000000002</v>
      </c>
      <c r="V1855" s="30">
        <v>19</v>
      </c>
      <c r="W1855" s="30">
        <v>5845.81</v>
      </c>
      <c r="X1855" s="30">
        <v>89874</v>
      </c>
      <c r="Y1855" s="30" t="s">
        <v>3216</v>
      </c>
      <c r="Z1855" s="30">
        <v>5908.6859476687669</v>
      </c>
    </row>
    <row r="1856" spans="1:26" x14ac:dyDescent="0.2">
      <c r="A1856" s="30">
        <v>2874</v>
      </c>
      <c r="B1856" s="30" t="s">
        <v>2016</v>
      </c>
      <c r="C1856" s="30" t="s">
        <v>1</v>
      </c>
      <c r="D1856" s="30">
        <v>0.09</v>
      </c>
      <c r="E1856" s="30">
        <v>65.989999999999995</v>
      </c>
      <c r="F1856" s="30">
        <v>8.99</v>
      </c>
      <c r="G1856" s="30" t="s">
        <v>14</v>
      </c>
      <c r="H1856" s="30" t="s">
        <v>47</v>
      </c>
      <c r="I1856" s="30" t="s">
        <v>16</v>
      </c>
      <c r="J1856" s="30" t="s">
        <v>111</v>
      </c>
      <c r="K1856" s="30" t="s">
        <v>49</v>
      </c>
      <c r="L1856" s="30" t="s">
        <v>2912</v>
      </c>
      <c r="M1856" s="30">
        <v>0.57999999999999996</v>
      </c>
      <c r="N1856" s="30" t="s">
        <v>8</v>
      </c>
      <c r="O1856" s="30" t="s">
        <v>28</v>
      </c>
      <c r="P1856" s="30" t="s">
        <v>109</v>
      </c>
      <c r="Q1856" s="30" t="s">
        <v>2017</v>
      </c>
      <c r="R1856" s="30">
        <v>68128</v>
      </c>
      <c r="S1856" s="32">
        <v>42177</v>
      </c>
      <c r="T1856" s="32">
        <v>42179</v>
      </c>
      <c r="U1856" s="53">
        <v>141.7824</v>
      </c>
      <c r="V1856" s="30">
        <v>12</v>
      </c>
      <c r="W1856" s="30">
        <v>633.85</v>
      </c>
      <c r="X1856" s="30">
        <v>89874</v>
      </c>
      <c r="Y1856" s="30" t="s">
        <v>3216</v>
      </c>
      <c r="Z1856" s="30">
        <v>980.4565016832214</v>
      </c>
    </row>
    <row r="1857" spans="1:26" x14ac:dyDescent="0.2">
      <c r="A1857" s="30">
        <v>2963</v>
      </c>
      <c r="B1857" s="30" t="s">
        <v>2913</v>
      </c>
      <c r="C1857" s="30" t="s">
        <v>1</v>
      </c>
      <c r="D1857" s="30">
        <v>0.01</v>
      </c>
      <c r="E1857" s="30">
        <v>7.98</v>
      </c>
      <c r="F1857" s="30">
        <v>6.5</v>
      </c>
      <c r="G1857" s="30" t="s">
        <v>14</v>
      </c>
      <c r="H1857" s="30" t="s">
        <v>15</v>
      </c>
      <c r="I1857" s="30" t="s">
        <v>24</v>
      </c>
      <c r="J1857" s="30" t="s">
        <v>54</v>
      </c>
      <c r="K1857" s="30" t="s">
        <v>120</v>
      </c>
      <c r="L1857" s="30" t="s">
        <v>2914</v>
      </c>
      <c r="M1857" s="30">
        <v>0.59</v>
      </c>
      <c r="N1857" s="30" t="s">
        <v>8</v>
      </c>
      <c r="O1857" s="30" t="s">
        <v>87</v>
      </c>
      <c r="P1857" s="30" t="s">
        <v>394</v>
      </c>
      <c r="Q1857" s="30" t="s">
        <v>2915</v>
      </c>
      <c r="R1857" s="30">
        <v>21220</v>
      </c>
      <c r="S1857" s="32">
        <v>42177</v>
      </c>
      <c r="T1857" s="32">
        <v>42178</v>
      </c>
      <c r="U1857" s="53">
        <v>-34.591999999999999</v>
      </c>
      <c r="V1857" s="30">
        <v>4</v>
      </c>
      <c r="W1857" s="30">
        <v>34.909999999999997</v>
      </c>
      <c r="X1857" s="30">
        <v>88612</v>
      </c>
      <c r="Y1857" s="30" t="s">
        <v>3218</v>
      </c>
      <c r="Z1857" s="30">
        <v>551.07118718051311</v>
      </c>
    </row>
    <row r="1858" spans="1:26" x14ac:dyDescent="0.2">
      <c r="A1858" s="30">
        <v>3132</v>
      </c>
      <c r="B1858" s="30" t="s">
        <v>2528</v>
      </c>
      <c r="C1858" s="30" t="s">
        <v>13</v>
      </c>
      <c r="D1858" s="30">
        <v>0.1</v>
      </c>
      <c r="E1858" s="30">
        <v>180.98</v>
      </c>
      <c r="F1858" s="30">
        <v>26.2</v>
      </c>
      <c r="G1858" s="30" t="s">
        <v>2</v>
      </c>
      <c r="H1858" s="30" t="s">
        <v>70</v>
      </c>
      <c r="I1858" s="30" t="s">
        <v>4</v>
      </c>
      <c r="J1858" s="30" t="s">
        <v>85</v>
      </c>
      <c r="K1858" s="30" t="s">
        <v>33</v>
      </c>
      <c r="L1858" s="30" t="s">
        <v>2250</v>
      </c>
      <c r="M1858" s="30">
        <v>0.59</v>
      </c>
      <c r="N1858" s="30" t="s">
        <v>8</v>
      </c>
      <c r="O1858" s="30" t="s">
        <v>28</v>
      </c>
      <c r="P1858" s="30" t="s">
        <v>79</v>
      </c>
      <c r="Q1858" s="30" t="s">
        <v>2530</v>
      </c>
      <c r="R1858" s="30">
        <v>60060</v>
      </c>
      <c r="S1858" s="32">
        <v>42177</v>
      </c>
      <c r="T1858" s="32">
        <v>42178</v>
      </c>
      <c r="U1858" s="53">
        <v>-64.664000000000001</v>
      </c>
      <c r="V1858" s="30">
        <v>3</v>
      </c>
      <c r="W1858" s="30">
        <v>519.41999999999996</v>
      </c>
      <c r="X1858" s="30">
        <v>86790</v>
      </c>
      <c r="Y1858" s="30" t="s">
        <v>3216</v>
      </c>
      <c r="Z1858" s="30">
        <v>1480.2041046890156</v>
      </c>
    </row>
    <row r="1859" spans="1:26" x14ac:dyDescent="0.2">
      <c r="A1859" s="30">
        <v>437</v>
      </c>
      <c r="B1859" s="30" t="s">
        <v>2916</v>
      </c>
      <c r="C1859" s="30" t="s">
        <v>23</v>
      </c>
      <c r="D1859" s="30">
        <v>0.05</v>
      </c>
      <c r="E1859" s="30">
        <v>125.99</v>
      </c>
      <c r="F1859" s="30">
        <v>8.08</v>
      </c>
      <c r="G1859" s="30" t="s">
        <v>14</v>
      </c>
      <c r="H1859" s="30" t="s">
        <v>3</v>
      </c>
      <c r="I1859" s="30" t="s">
        <v>16</v>
      </c>
      <c r="J1859" s="30" t="s">
        <v>111</v>
      </c>
      <c r="K1859" s="30" t="s">
        <v>49</v>
      </c>
      <c r="L1859" s="30" t="s">
        <v>2089</v>
      </c>
      <c r="M1859" s="30">
        <v>0.56999999999999995</v>
      </c>
      <c r="N1859" s="30" t="s">
        <v>8</v>
      </c>
      <c r="O1859" s="30" t="s">
        <v>87</v>
      </c>
      <c r="P1859" s="30" t="s">
        <v>379</v>
      </c>
      <c r="Q1859" s="30" t="s">
        <v>2917</v>
      </c>
      <c r="R1859" s="30">
        <v>1462</v>
      </c>
      <c r="S1859" s="32">
        <v>42177</v>
      </c>
      <c r="T1859" s="32">
        <v>42182</v>
      </c>
      <c r="U1859" s="53">
        <v>427.11840000000001</v>
      </c>
      <c r="V1859" s="30">
        <v>9</v>
      </c>
      <c r="W1859" s="30">
        <v>952.26</v>
      </c>
      <c r="X1859" s="30">
        <v>90695</v>
      </c>
      <c r="Y1859" s="30" t="s">
        <v>3218</v>
      </c>
      <c r="Z1859" s="30">
        <v>1203.8897432714746</v>
      </c>
    </row>
    <row r="1860" spans="1:26" x14ac:dyDescent="0.2">
      <c r="A1860" s="30">
        <v>1127</v>
      </c>
      <c r="B1860" s="30" t="s">
        <v>1321</v>
      </c>
      <c r="C1860" s="30" t="s">
        <v>23</v>
      </c>
      <c r="D1860" s="30">
        <v>0.04</v>
      </c>
      <c r="E1860" s="30">
        <v>4.71</v>
      </c>
      <c r="F1860" s="30">
        <v>0.7</v>
      </c>
      <c r="G1860" s="30" t="s">
        <v>14</v>
      </c>
      <c r="H1860" s="30" t="s">
        <v>15</v>
      </c>
      <c r="I1860" s="30" t="s">
        <v>24</v>
      </c>
      <c r="J1860" s="30" t="s">
        <v>152</v>
      </c>
      <c r="K1860" s="30" t="s">
        <v>26</v>
      </c>
      <c r="L1860" s="30" t="s">
        <v>2700</v>
      </c>
      <c r="M1860" s="30">
        <v>0.8</v>
      </c>
      <c r="N1860" s="30" t="s">
        <v>8</v>
      </c>
      <c r="O1860" s="30" t="s">
        <v>28</v>
      </c>
      <c r="P1860" s="30" t="s">
        <v>163</v>
      </c>
      <c r="Q1860" s="30" t="s">
        <v>1322</v>
      </c>
      <c r="R1860" s="30">
        <v>78852</v>
      </c>
      <c r="S1860" s="32">
        <v>42177</v>
      </c>
      <c r="T1860" s="32">
        <v>42181</v>
      </c>
      <c r="U1860" s="53">
        <v>4.53</v>
      </c>
      <c r="V1860" s="30">
        <v>19</v>
      </c>
      <c r="W1860" s="30">
        <v>90.52</v>
      </c>
      <c r="X1860" s="30">
        <v>87222</v>
      </c>
      <c r="Y1860" s="30" t="s">
        <v>3216</v>
      </c>
      <c r="Z1860" s="30">
        <v>365.05998171369748</v>
      </c>
    </row>
    <row r="1861" spans="1:26" x14ac:dyDescent="0.2">
      <c r="A1861" s="30">
        <v>1128</v>
      </c>
      <c r="B1861" s="30" t="s">
        <v>2918</v>
      </c>
      <c r="C1861" s="30" t="s">
        <v>23</v>
      </c>
      <c r="D1861" s="30">
        <v>0.06</v>
      </c>
      <c r="E1861" s="30">
        <v>4.2</v>
      </c>
      <c r="F1861" s="30">
        <v>2.2599999999999998</v>
      </c>
      <c r="G1861" s="30" t="s">
        <v>14</v>
      </c>
      <c r="H1861" s="30" t="s">
        <v>15</v>
      </c>
      <c r="I1861" s="30" t="s">
        <v>24</v>
      </c>
      <c r="J1861" s="30" t="s">
        <v>64</v>
      </c>
      <c r="K1861" s="30" t="s">
        <v>26</v>
      </c>
      <c r="L1861" s="30" t="s">
        <v>572</v>
      </c>
      <c r="M1861" s="30">
        <v>0.36</v>
      </c>
      <c r="N1861" s="30" t="s">
        <v>8</v>
      </c>
      <c r="O1861" s="30" t="s">
        <v>28</v>
      </c>
      <c r="P1861" s="30" t="s">
        <v>163</v>
      </c>
      <c r="Q1861" s="30" t="s">
        <v>2919</v>
      </c>
      <c r="R1861" s="30">
        <v>78539</v>
      </c>
      <c r="S1861" s="32">
        <v>42177</v>
      </c>
      <c r="T1861" s="32">
        <v>42182</v>
      </c>
      <c r="U1861" s="53">
        <v>9.7799999999999994</v>
      </c>
      <c r="V1861" s="30">
        <v>13</v>
      </c>
      <c r="W1861" s="30">
        <v>55.97</v>
      </c>
      <c r="X1861" s="30">
        <v>87222</v>
      </c>
      <c r="Y1861" s="30" t="s">
        <v>3216</v>
      </c>
      <c r="Z1861" s="30">
        <v>33.017897129597905</v>
      </c>
    </row>
    <row r="1862" spans="1:26" x14ac:dyDescent="0.2">
      <c r="A1862" s="30">
        <v>2279</v>
      </c>
      <c r="B1862" s="30" t="s">
        <v>2920</v>
      </c>
      <c r="C1862" s="30" t="s">
        <v>23</v>
      </c>
      <c r="D1862" s="30">
        <v>0.04</v>
      </c>
      <c r="E1862" s="30">
        <v>4.4800000000000004</v>
      </c>
      <c r="F1862" s="30">
        <v>2.5</v>
      </c>
      <c r="G1862" s="30" t="s">
        <v>63</v>
      </c>
      <c r="H1862" s="30" t="s">
        <v>47</v>
      </c>
      <c r="I1862" s="30" t="s">
        <v>24</v>
      </c>
      <c r="J1862" s="30" t="s">
        <v>321</v>
      </c>
      <c r="K1862" s="30" t="s">
        <v>49</v>
      </c>
      <c r="L1862" s="30" t="s">
        <v>997</v>
      </c>
      <c r="M1862" s="30">
        <v>0.37</v>
      </c>
      <c r="N1862" s="30" t="s">
        <v>8</v>
      </c>
      <c r="O1862" s="30" t="s">
        <v>87</v>
      </c>
      <c r="P1862" s="30" t="s">
        <v>296</v>
      </c>
      <c r="Q1862" s="30" t="s">
        <v>2921</v>
      </c>
      <c r="R1862" s="30">
        <v>15601</v>
      </c>
      <c r="S1862" s="32">
        <v>42177</v>
      </c>
      <c r="T1862" s="32">
        <v>42181</v>
      </c>
      <c r="U1862" s="53">
        <v>10.32</v>
      </c>
      <c r="V1862" s="30">
        <v>7</v>
      </c>
      <c r="W1862" s="30">
        <v>35.93</v>
      </c>
      <c r="X1862" s="30">
        <v>85949</v>
      </c>
      <c r="Y1862" s="30" t="s">
        <v>3218</v>
      </c>
      <c r="Z1862" s="30">
        <v>39.769191654274266</v>
      </c>
    </row>
    <row r="1863" spans="1:26" x14ac:dyDescent="0.2">
      <c r="A1863" s="30">
        <v>101</v>
      </c>
      <c r="B1863" s="30" t="s">
        <v>2922</v>
      </c>
      <c r="C1863" s="30" t="s">
        <v>92</v>
      </c>
      <c r="D1863" s="30">
        <v>0.1</v>
      </c>
      <c r="E1863" s="30">
        <v>19.98</v>
      </c>
      <c r="F1863" s="30">
        <v>4</v>
      </c>
      <c r="G1863" s="30" t="s">
        <v>14</v>
      </c>
      <c r="H1863" s="30" t="s">
        <v>15</v>
      </c>
      <c r="I1863" s="30" t="s">
        <v>16</v>
      </c>
      <c r="J1863" s="30" t="s">
        <v>17</v>
      </c>
      <c r="K1863" s="30" t="s">
        <v>49</v>
      </c>
      <c r="L1863" s="30" t="s">
        <v>1737</v>
      </c>
      <c r="M1863" s="30">
        <v>0.68</v>
      </c>
      <c r="N1863" s="30" t="s">
        <v>8</v>
      </c>
      <c r="O1863" s="30" t="s">
        <v>87</v>
      </c>
      <c r="P1863" s="30" t="s">
        <v>307</v>
      </c>
      <c r="Q1863" s="30" t="s">
        <v>2923</v>
      </c>
      <c r="R1863" s="30">
        <v>4005</v>
      </c>
      <c r="S1863" s="32">
        <v>42177</v>
      </c>
      <c r="T1863" s="32">
        <v>42179</v>
      </c>
      <c r="U1863" s="53">
        <v>-16.2</v>
      </c>
      <c r="V1863" s="30">
        <v>16</v>
      </c>
      <c r="W1863" s="30">
        <v>303.58999999999997</v>
      </c>
      <c r="X1863" s="30">
        <v>88205</v>
      </c>
      <c r="Y1863" s="30" t="s">
        <v>3218</v>
      </c>
      <c r="Z1863" s="30">
        <v>276.48775464130841</v>
      </c>
    </row>
    <row r="1864" spans="1:26" x14ac:dyDescent="0.2">
      <c r="A1864" s="30">
        <v>102</v>
      </c>
      <c r="B1864" s="30" t="s">
        <v>2018</v>
      </c>
      <c r="C1864" s="30" t="s">
        <v>92</v>
      </c>
      <c r="D1864" s="30">
        <v>0.1</v>
      </c>
      <c r="E1864" s="30">
        <v>19.98</v>
      </c>
      <c r="F1864" s="30">
        <v>4</v>
      </c>
      <c r="G1864" s="30" t="s">
        <v>14</v>
      </c>
      <c r="H1864" s="30" t="s">
        <v>15</v>
      </c>
      <c r="I1864" s="30" t="s">
        <v>16</v>
      </c>
      <c r="J1864" s="30" t="s">
        <v>17</v>
      </c>
      <c r="K1864" s="30" t="s">
        <v>49</v>
      </c>
      <c r="L1864" s="30" t="s">
        <v>1737</v>
      </c>
      <c r="M1864" s="30">
        <v>0.68</v>
      </c>
      <c r="N1864" s="30" t="s">
        <v>8</v>
      </c>
      <c r="O1864" s="30" t="s">
        <v>87</v>
      </c>
      <c r="P1864" s="30" t="s">
        <v>379</v>
      </c>
      <c r="Q1864" s="30" t="s">
        <v>764</v>
      </c>
      <c r="R1864" s="30">
        <v>2129</v>
      </c>
      <c r="S1864" s="32">
        <v>42177</v>
      </c>
      <c r="T1864" s="32">
        <v>42179</v>
      </c>
      <c r="U1864" s="53">
        <v>-20.25</v>
      </c>
      <c r="V1864" s="30">
        <v>65</v>
      </c>
      <c r="W1864" s="30">
        <v>1233.32</v>
      </c>
      <c r="X1864" s="30">
        <v>3397</v>
      </c>
      <c r="Y1864" s="30" t="s">
        <v>3218</v>
      </c>
      <c r="Z1864" s="30">
        <v>272.34045046565979</v>
      </c>
    </row>
    <row r="1865" spans="1:26" x14ac:dyDescent="0.2">
      <c r="A1865" s="30">
        <v>102</v>
      </c>
      <c r="B1865" s="30" t="s">
        <v>2018</v>
      </c>
      <c r="C1865" s="30" t="s">
        <v>92</v>
      </c>
      <c r="D1865" s="30">
        <v>0.09</v>
      </c>
      <c r="E1865" s="30">
        <v>2.88</v>
      </c>
      <c r="F1865" s="30">
        <v>1.49</v>
      </c>
      <c r="G1865" s="30" t="s">
        <v>14</v>
      </c>
      <c r="H1865" s="30" t="s">
        <v>15</v>
      </c>
      <c r="I1865" s="30" t="s">
        <v>24</v>
      </c>
      <c r="J1865" s="30" t="s">
        <v>48</v>
      </c>
      <c r="K1865" s="30" t="s">
        <v>49</v>
      </c>
      <c r="L1865" s="30" t="s">
        <v>2924</v>
      </c>
      <c r="M1865" s="30">
        <v>0.36</v>
      </c>
      <c r="N1865" s="30" t="s">
        <v>8</v>
      </c>
      <c r="O1865" s="30" t="s">
        <v>87</v>
      </c>
      <c r="P1865" s="30" t="s">
        <v>379</v>
      </c>
      <c r="Q1865" s="30" t="s">
        <v>764</v>
      </c>
      <c r="R1865" s="30">
        <v>2129</v>
      </c>
      <c r="S1865" s="32">
        <v>42177</v>
      </c>
      <c r="T1865" s="32">
        <v>42178</v>
      </c>
      <c r="U1865" s="53">
        <v>-3.3809999999999998</v>
      </c>
      <c r="V1865" s="30">
        <v>17</v>
      </c>
      <c r="W1865" s="30">
        <v>47.31</v>
      </c>
      <c r="X1865" s="30">
        <v>3397</v>
      </c>
      <c r="Y1865" s="30" t="s">
        <v>3218</v>
      </c>
      <c r="Z1865" s="30">
        <v>-92.7077659799711</v>
      </c>
    </row>
    <row r="1866" spans="1:26" x14ac:dyDescent="0.2">
      <c r="A1866" s="30">
        <v>109</v>
      </c>
      <c r="B1866" s="30" t="s">
        <v>2925</v>
      </c>
      <c r="C1866" s="30" t="s">
        <v>92</v>
      </c>
      <c r="D1866" s="30">
        <v>0.09</v>
      </c>
      <c r="E1866" s="30">
        <v>2.88</v>
      </c>
      <c r="F1866" s="30">
        <v>1.49</v>
      </c>
      <c r="G1866" s="30" t="s">
        <v>14</v>
      </c>
      <c r="H1866" s="30" t="s">
        <v>15</v>
      </c>
      <c r="I1866" s="30" t="s">
        <v>24</v>
      </c>
      <c r="J1866" s="30" t="s">
        <v>48</v>
      </c>
      <c r="K1866" s="30" t="s">
        <v>49</v>
      </c>
      <c r="L1866" s="30" t="s">
        <v>2924</v>
      </c>
      <c r="M1866" s="30">
        <v>0.36</v>
      </c>
      <c r="N1866" s="30" t="s">
        <v>8</v>
      </c>
      <c r="O1866" s="30" t="s">
        <v>87</v>
      </c>
      <c r="P1866" s="30" t="s">
        <v>373</v>
      </c>
      <c r="Q1866" s="30" t="s">
        <v>2926</v>
      </c>
      <c r="R1866" s="30">
        <v>7644</v>
      </c>
      <c r="S1866" s="32">
        <v>42177</v>
      </c>
      <c r="T1866" s="32">
        <v>42178</v>
      </c>
      <c r="U1866" s="53">
        <v>-2.7048000000000001</v>
      </c>
      <c r="V1866" s="30">
        <v>4</v>
      </c>
      <c r="W1866" s="30">
        <v>11.13</v>
      </c>
      <c r="X1866" s="30">
        <v>88205</v>
      </c>
      <c r="Y1866" s="30" t="s">
        <v>3218</v>
      </c>
      <c r="Z1866" s="30">
        <v>-92.01531978649615</v>
      </c>
    </row>
    <row r="1867" spans="1:26" x14ac:dyDescent="0.2">
      <c r="A1867" s="30">
        <v>522</v>
      </c>
      <c r="B1867" s="30" t="s">
        <v>2927</v>
      </c>
      <c r="C1867" s="30" t="s">
        <v>92</v>
      </c>
      <c r="D1867" s="30">
        <v>0.02</v>
      </c>
      <c r="E1867" s="30">
        <v>150.97999999999999</v>
      </c>
      <c r="F1867" s="30">
        <v>13.99</v>
      </c>
      <c r="G1867" s="30" t="s">
        <v>63</v>
      </c>
      <c r="H1867" s="30" t="s">
        <v>3</v>
      </c>
      <c r="I1867" s="30" t="s">
        <v>16</v>
      </c>
      <c r="J1867" s="30" t="s">
        <v>32</v>
      </c>
      <c r="K1867" s="30" t="s">
        <v>120</v>
      </c>
      <c r="L1867" s="30" t="s">
        <v>758</v>
      </c>
      <c r="M1867" s="30">
        <v>0.38</v>
      </c>
      <c r="N1867" s="30" t="s">
        <v>8</v>
      </c>
      <c r="O1867" s="30" t="s">
        <v>35</v>
      </c>
      <c r="P1867" s="30" t="s">
        <v>115</v>
      </c>
      <c r="Q1867" s="30" t="s">
        <v>818</v>
      </c>
      <c r="R1867" s="30">
        <v>97756</v>
      </c>
      <c r="S1867" s="32">
        <v>42177</v>
      </c>
      <c r="T1867" s="32">
        <v>42179</v>
      </c>
      <c r="U1867" s="53">
        <v>26.1</v>
      </c>
      <c r="V1867" s="30">
        <v>3</v>
      </c>
      <c r="W1867" s="30">
        <v>480.37</v>
      </c>
      <c r="X1867" s="30">
        <v>89327</v>
      </c>
      <c r="Y1867" s="30" t="s">
        <v>3217</v>
      </c>
      <c r="Z1867" s="30">
        <v>747.56231556146463</v>
      </c>
    </row>
    <row r="1868" spans="1:26" x14ac:dyDescent="0.2">
      <c r="A1868" s="30">
        <v>522</v>
      </c>
      <c r="B1868" s="30" t="s">
        <v>2927</v>
      </c>
      <c r="C1868" s="30" t="s">
        <v>92</v>
      </c>
      <c r="D1868" s="30">
        <v>0.1</v>
      </c>
      <c r="E1868" s="30">
        <v>5.43</v>
      </c>
      <c r="F1868" s="30">
        <v>0.95</v>
      </c>
      <c r="G1868" s="30" t="s">
        <v>14</v>
      </c>
      <c r="H1868" s="30" t="s">
        <v>3</v>
      </c>
      <c r="I1868" s="30" t="s">
        <v>24</v>
      </c>
      <c r="J1868" s="30" t="s">
        <v>64</v>
      </c>
      <c r="K1868" s="30" t="s">
        <v>26</v>
      </c>
      <c r="L1868" s="30" t="s">
        <v>2239</v>
      </c>
      <c r="M1868" s="30">
        <v>0.36</v>
      </c>
      <c r="N1868" s="30" t="s">
        <v>8</v>
      </c>
      <c r="O1868" s="30" t="s">
        <v>35</v>
      </c>
      <c r="P1868" s="30" t="s">
        <v>115</v>
      </c>
      <c r="Q1868" s="30" t="s">
        <v>818</v>
      </c>
      <c r="R1868" s="30">
        <v>97756</v>
      </c>
      <c r="S1868" s="32">
        <v>42177</v>
      </c>
      <c r="T1868" s="32">
        <v>42179</v>
      </c>
      <c r="U1868" s="53">
        <v>-2.58</v>
      </c>
      <c r="V1868" s="30">
        <v>1</v>
      </c>
      <c r="W1868" s="30">
        <v>5.76</v>
      </c>
      <c r="X1868" s="30">
        <v>89327</v>
      </c>
      <c r="Y1868" s="30" t="s">
        <v>3217</v>
      </c>
      <c r="Z1868" s="30">
        <v>-85.53241453314341</v>
      </c>
    </row>
    <row r="1869" spans="1:26" x14ac:dyDescent="0.2">
      <c r="A1869" s="30">
        <v>522</v>
      </c>
      <c r="B1869" s="30" t="s">
        <v>2927</v>
      </c>
      <c r="C1869" s="30" t="s">
        <v>92</v>
      </c>
      <c r="D1869" s="30">
        <v>0.01</v>
      </c>
      <c r="E1869" s="30">
        <v>179.29</v>
      </c>
      <c r="F1869" s="30">
        <v>29.21</v>
      </c>
      <c r="G1869" s="30" t="s">
        <v>2</v>
      </c>
      <c r="H1869" s="30" t="s">
        <v>3</v>
      </c>
      <c r="I1869" s="30" t="s">
        <v>4</v>
      </c>
      <c r="J1869" s="30" t="s">
        <v>5</v>
      </c>
      <c r="K1869" s="30" t="s">
        <v>6</v>
      </c>
      <c r="L1869" s="30" t="s">
        <v>519</v>
      </c>
      <c r="M1869" s="30">
        <v>0.74</v>
      </c>
      <c r="N1869" s="30" t="s">
        <v>8</v>
      </c>
      <c r="O1869" s="30" t="s">
        <v>35</v>
      </c>
      <c r="P1869" s="30" t="s">
        <v>115</v>
      </c>
      <c r="Q1869" s="30" t="s">
        <v>818</v>
      </c>
      <c r="R1869" s="30">
        <v>97756</v>
      </c>
      <c r="S1869" s="32">
        <v>42177</v>
      </c>
      <c r="T1869" s="32">
        <v>42178</v>
      </c>
      <c r="U1869" s="53">
        <v>2800.12</v>
      </c>
      <c r="V1869" s="30">
        <v>21</v>
      </c>
      <c r="W1869" s="30">
        <v>3112.13</v>
      </c>
      <c r="X1869" s="30">
        <v>89327</v>
      </c>
      <c r="Y1869" s="30" t="s">
        <v>3217</v>
      </c>
      <c r="Z1869" s="30">
        <v>4682.0840367151804</v>
      </c>
    </row>
    <row r="1870" spans="1:26" x14ac:dyDescent="0.2">
      <c r="A1870" s="30">
        <v>445</v>
      </c>
      <c r="B1870" s="30" t="s">
        <v>2118</v>
      </c>
      <c r="C1870" s="30" t="s">
        <v>13</v>
      </c>
      <c r="D1870" s="30">
        <v>0.09</v>
      </c>
      <c r="E1870" s="30">
        <v>200.98</v>
      </c>
      <c r="F1870" s="30">
        <v>55.96</v>
      </c>
      <c r="G1870" s="30" t="s">
        <v>2</v>
      </c>
      <c r="H1870" s="30" t="s">
        <v>3</v>
      </c>
      <c r="I1870" s="30" t="s">
        <v>4</v>
      </c>
      <c r="J1870" s="30" t="s">
        <v>93</v>
      </c>
      <c r="K1870" s="30" t="s">
        <v>6</v>
      </c>
      <c r="L1870" s="30" t="s">
        <v>1615</v>
      </c>
      <c r="M1870" s="30">
        <v>0.75</v>
      </c>
      <c r="N1870" s="30" t="s">
        <v>8</v>
      </c>
      <c r="O1870" s="30" t="s">
        <v>28</v>
      </c>
      <c r="P1870" s="30" t="s">
        <v>109</v>
      </c>
      <c r="Q1870" s="30" t="s">
        <v>1353</v>
      </c>
      <c r="R1870" s="30">
        <v>68701</v>
      </c>
      <c r="S1870" s="32">
        <v>42178</v>
      </c>
      <c r="T1870" s="32">
        <v>42179</v>
      </c>
      <c r="U1870" s="53">
        <v>-512.87199999999996</v>
      </c>
      <c r="V1870" s="30">
        <v>9</v>
      </c>
      <c r="W1870" s="30">
        <v>1766.68</v>
      </c>
      <c r="X1870" s="30">
        <v>88084</v>
      </c>
      <c r="Y1870" s="30" t="s">
        <v>3216</v>
      </c>
      <c r="Z1870" s="30">
        <v>2036.9992165169956</v>
      </c>
    </row>
    <row r="1871" spans="1:26" x14ac:dyDescent="0.2">
      <c r="A1871" s="30">
        <v>445</v>
      </c>
      <c r="B1871" s="30" t="s">
        <v>2118</v>
      </c>
      <c r="C1871" s="30" t="s">
        <v>13</v>
      </c>
      <c r="D1871" s="30">
        <v>0.09</v>
      </c>
      <c r="E1871" s="30">
        <v>2.78</v>
      </c>
      <c r="F1871" s="30">
        <v>0.97</v>
      </c>
      <c r="G1871" s="30" t="s">
        <v>14</v>
      </c>
      <c r="H1871" s="30" t="s">
        <v>3</v>
      </c>
      <c r="I1871" s="30" t="s">
        <v>24</v>
      </c>
      <c r="J1871" s="30" t="s">
        <v>25</v>
      </c>
      <c r="K1871" s="30" t="s">
        <v>26</v>
      </c>
      <c r="L1871" s="30" t="s">
        <v>2928</v>
      </c>
      <c r="M1871" s="30">
        <v>0.59</v>
      </c>
      <c r="N1871" s="30" t="s">
        <v>8</v>
      </c>
      <c r="O1871" s="30" t="s">
        <v>28</v>
      </c>
      <c r="P1871" s="30" t="s">
        <v>109</v>
      </c>
      <c r="Q1871" s="30" t="s">
        <v>1353</v>
      </c>
      <c r="R1871" s="30">
        <v>68701</v>
      </c>
      <c r="S1871" s="32">
        <v>42178</v>
      </c>
      <c r="T1871" s="32">
        <v>42179</v>
      </c>
      <c r="U1871" s="53">
        <v>-3.7839999999999998</v>
      </c>
      <c r="V1871" s="30">
        <v>11</v>
      </c>
      <c r="W1871" s="30">
        <v>29.02</v>
      </c>
      <c r="X1871" s="30">
        <v>88084</v>
      </c>
      <c r="Y1871" s="30" t="s">
        <v>3216</v>
      </c>
      <c r="Z1871" s="30">
        <v>88.013628081403667</v>
      </c>
    </row>
    <row r="1872" spans="1:26" x14ac:dyDescent="0.2">
      <c r="A1872" s="30">
        <v>2333</v>
      </c>
      <c r="B1872" s="30" t="s">
        <v>2929</v>
      </c>
      <c r="C1872" s="30" t="s">
        <v>13</v>
      </c>
      <c r="D1872" s="30">
        <v>0.06</v>
      </c>
      <c r="E1872" s="30">
        <v>180.98</v>
      </c>
      <c r="F1872" s="30">
        <v>26.2</v>
      </c>
      <c r="G1872" s="30" t="s">
        <v>2</v>
      </c>
      <c r="H1872" s="30" t="s">
        <v>3</v>
      </c>
      <c r="I1872" s="30" t="s">
        <v>4</v>
      </c>
      <c r="J1872" s="30" t="s">
        <v>85</v>
      </c>
      <c r="K1872" s="30" t="s">
        <v>33</v>
      </c>
      <c r="L1872" s="30" t="s">
        <v>2250</v>
      </c>
      <c r="M1872" s="30">
        <v>0.59</v>
      </c>
      <c r="N1872" s="30" t="s">
        <v>8</v>
      </c>
      <c r="O1872" s="30" t="s">
        <v>28</v>
      </c>
      <c r="P1872" s="30" t="s">
        <v>333</v>
      </c>
      <c r="Q1872" s="30" t="s">
        <v>2930</v>
      </c>
      <c r="R1872" s="30">
        <v>54302</v>
      </c>
      <c r="S1872" s="32">
        <v>42178</v>
      </c>
      <c r="T1872" s="32">
        <v>42179</v>
      </c>
      <c r="U1872" s="53">
        <v>-122.235</v>
      </c>
      <c r="V1872" s="30">
        <v>1</v>
      </c>
      <c r="W1872" s="30">
        <v>191.73</v>
      </c>
      <c r="X1872" s="30">
        <v>89611</v>
      </c>
      <c r="Y1872" s="30" t="s">
        <v>3216</v>
      </c>
      <c r="Z1872" s="30">
        <v>1438.6468800181158</v>
      </c>
    </row>
    <row r="1873" spans="1:26" x14ac:dyDescent="0.2">
      <c r="A1873" s="30">
        <v>1548</v>
      </c>
      <c r="B1873" s="30" t="s">
        <v>2931</v>
      </c>
      <c r="C1873" s="30" t="s">
        <v>23</v>
      </c>
      <c r="D1873" s="30">
        <v>0</v>
      </c>
      <c r="E1873" s="30">
        <v>599.99</v>
      </c>
      <c r="F1873" s="30">
        <v>24.49</v>
      </c>
      <c r="G1873" s="30" t="s">
        <v>14</v>
      </c>
      <c r="H1873" s="30" t="s">
        <v>70</v>
      </c>
      <c r="I1873" s="30" t="s">
        <v>16</v>
      </c>
      <c r="J1873" s="30" t="s">
        <v>39</v>
      </c>
      <c r="K1873" s="30" t="s">
        <v>40</v>
      </c>
      <c r="L1873" s="30" t="s">
        <v>2932</v>
      </c>
      <c r="M1873" s="30">
        <v>0.44</v>
      </c>
      <c r="N1873" s="30" t="s">
        <v>8</v>
      </c>
      <c r="O1873" s="30" t="s">
        <v>28</v>
      </c>
      <c r="P1873" s="30" t="s">
        <v>29</v>
      </c>
      <c r="Q1873" s="30" t="s">
        <v>2408</v>
      </c>
      <c r="R1873" s="30">
        <v>47374</v>
      </c>
      <c r="S1873" s="32">
        <v>42178</v>
      </c>
      <c r="T1873" s="32">
        <v>42180</v>
      </c>
      <c r="U1873" s="53">
        <v>-367.16500000000002</v>
      </c>
      <c r="V1873" s="30">
        <v>18</v>
      </c>
      <c r="W1873" s="30">
        <v>11015.82</v>
      </c>
      <c r="X1873" s="30">
        <v>88487</v>
      </c>
      <c r="Y1873" s="30" t="s">
        <v>3216</v>
      </c>
      <c r="Z1873" s="30">
        <v>2263.2346366262336</v>
      </c>
    </row>
    <row r="1874" spans="1:26" x14ac:dyDescent="0.2">
      <c r="A1874" s="30">
        <v>2215</v>
      </c>
      <c r="B1874" s="30" t="s">
        <v>2933</v>
      </c>
      <c r="C1874" s="30" t="s">
        <v>23</v>
      </c>
      <c r="D1874" s="30">
        <v>7.0000000000000007E-2</v>
      </c>
      <c r="E1874" s="30">
        <v>3.28</v>
      </c>
      <c r="F1874" s="30">
        <v>3.97</v>
      </c>
      <c r="G1874" s="30" t="s">
        <v>14</v>
      </c>
      <c r="H1874" s="30" t="s">
        <v>70</v>
      </c>
      <c r="I1874" s="30" t="s">
        <v>24</v>
      </c>
      <c r="J1874" s="30" t="s">
        <v>25</v>
      </c>
      <c r="K1874" s="30" t="s">
        <v>26</v>
      </c>
      <c r="L1874" s="30" t="s">
        <v>343</v>
      </c>
      <c r="M1874" s="30">
        <v>0.56000000000000005</v>
      </c>
      <c r="N1874" s="30" t="s">
        <v>8</v>
      </c>
      <c r="O1874" s="30" t="s">
        <v>87</v>
      </c>
      <c r="P1874" s="30" t="s">
        <v>293</v>
      </c>
      <c r="Q1874" s="30" t="s">
        <v>2934</v>
      </c>
      <c r="R1874" s="30">
        <v>44646</v>
      </c>
      <c r="S1874" s="32">
        <v>42178</v>
      </c>
      <c r="T1874" s="32">
        <v>42178</v>
      </c>
      <c r="U1874" s="53">
        <v>-22.175999999999998</v>
      </c>
      <c r="V1874" s="30">
        <v>4</v>
      </c>
      <c r="W1874" s="30">
        <v>14.76</v>
      </c>
      <c r="X1874" s="30">
        <v>90314</v>
      </c>
      <c r="Y1874" s="30" t="s">
        <v>3218</v>
      </c>
      <c r="Z1874" s="30">
        <v>233.23901404487586</v>
      </c>
    </row>
    <row r="1875" spans="1:26" x14ac:dyDescent="0.2">
      <c r="A1875" s="30">
        <v>2216</v>
      </c>
      <c r="B1875" s="30" t="s">
        <v>2935</v>
      </c>
      <c r="C1875" s="30" t="s">
        <v>23</v>
      </c>
      <c r="D1875" s="30">
        <v>0.02</v>
      </c>
      <c r="E1875" s="30">
        <v>256.99</v>
      </c>
      <c r="F1875" s="30">
        <v>11.25</v>
      </c>
      <c r="G1875" s="30" t="s">
        <v>14</v>
      </c>
      <c r="H1875" s="30" t="s">
        <v>70</v>
      </c>
      <c r="I1875" s="30" t="s">
        <v>16</v>
      </c>
      <c r="J1875" s="30" t="s">
        <v>17</v>
      </c>
      <c r="K1875" s="30" t="s">
        <v>49</v>
      </c>
      <c r="L1875" s="30" t="s">
        <v>2597</v>
      </c>
      <c r="M1875" s="30">
        <v>0.51</v>
      </c>
      <c r="N1875" s="30" t="s">
        <v>8</v>
      </c>
      <c r="O1875" s="30" t="s">
        <v>87</v>
      </c>
      <c r="P1875" s="30" t="s">
        <v>293</v>
      </c>
      <c r="Q1875" s="30" t="s">
        <v>2109</v>
      </c>
      <c r="R1875" s="30">
        <v>44256</v>
      </c>
      <c r="S1875" s="32">
        <v>42178</v>
      </c>
      <c r="T1875" s="32">
        <v>42185</v>
      </c>
      <c r="U1875" s="53">
        <v>-214.10400000000001</v>
      </c>
      <c r="V1875" s="30">
        <v>3</v>
      </c>
      <c r="W1875" s="30">
        <v>808.44</v>
      </c>
      <c r="X1875" s="30">
        <v>90314</v>
      </c>
      <c r="Y1875" s="30" t="s">
        <v>3218</v>
      </c>
      <c r="Z1875" s="30">
        <v>1024.3149707635298</v>
      </c>
    </row>
    <row r="1876" spans="1:26" x14ac:dyDescent="0.2">
      <c r="A1876" s="30">
        <v>2216</v>
      </c>
      <c r="B1876" s="30" t="s">
        <v>2935</v>
      </c>
      <c r="C1876" s="30" t="s">
        <v>23</v>
      </c>
      <c r="D1876" s="30">
        <v>0.01</v>
      </c>
      <c r="E1876" s="30">
        <v>6.48</v>
      </c>
      <c r="F1876" s="30">
        <v>5.14</v>
      </c>
      <c r="G1876" s="30" t="s">
        <v>14</v>
      </c>
      <c r="H1876" s="30" t="s">
        <v>70</v>
      </c>
      <c r="I1876" s="30" t="s">
        <v>24</v>
      </c>
      <c r="J1876" s="30" t="s">
        <v>64</v>
      </c>
      <c r="K1876" s="30" t="s">
        <v>49</v>
      </c>
      <c r="L1876" s="30" t="s">
        <v>1721</v>
      </c>
      <c r="M1876" s="30">
        <v>0.37</v>
      </c>
      <c r="N1876" s="30" t="s">
        <v>8</v>
      </c>
      <c r="O1876" s="30" t="s">
        <v>87</v>
      </c>
      <c r="P1876" s="30" t="s">
        <v>293</v>
      </c>
      <c r="Q1876" s="30" t="s">
        <v>2109</v>
      </c>
      <c r="R1876" s="30">
        <v>44256</v>
      </c>
      <c r="S1876" s="32">
        <v>42178</v>
      </c>
      <c r="T1876" s="32">
        <v>42180</v>
      </c>
      <c r="U1876" s="53">
        <v>-26.936</v>
      </c>
      <c r="V1876" s="30">
        <v>10</v>
      </c>
      <c r="W1876" s="30">
        <v>67.41</v>
      </c>
      <c r="X1876" s="30">
        <v>90314</v>
      </c>
      <c r="Y1876" s="30" t="s">
        <v>3218</v>
      </c>
      <c r="Z1876" s="30">
        <v>152.45424753416927</v>
      </c>
    </row>
    <row r="1877" spans="1:26" x14ac:dyDescent="0.2">
      <c r="A1877" s="30">
        <v>2352</v>
      </c>
      <c r="B1877" s="30" t="s">
        <v>2894</v>
      </c>
      <c r="C1877" s="30" t="s">
        <v>46</v>
      </c>
      <c r="D1877" s="30">
        <v>0.09</v>
      </c>
      <c r="E1877" s="30">
        <v>71.37</v>
      </c>
      <c r="F1877" s="30">
        <v>69</v>
      </c>
      <c r="G1877" s="30" t="s">
        <v>14</v>
      </c>
      <c r="H1877" s="30" t="s">
        <v>47</v>
      </c>
      <c r="I1877" s="30" t="s">
        <v>4</v>
      </c>
      <c r="J1877" s="30" t="s">
        <v>5</v>
      </c>
      <c r="K1877" s="30" t="s">
        <v>40</v>
      </c>
      <c r="L1877" s="30" t="s">
        <v>1007</v>
      </c>
      <c r="M1877" s="30">
        <v>0.68</v>
      </c>
      <c r="N1877" s="30" t="s">
        <v>8</v>
      </c>
      <c r="O1877" s="30" t="s">
        <v>87</v>
      </c>
      <c r="P1877" s="30" t="s">
        <v>394</v>
      </c>
      <c r="Q1877" s="30" t="s">
        <v>2895</v>
      </c>
      <c r="R1877" s="30">
        <v>21501</v>
      </c>
      <c r="S1877" s="32">
        <v>42178</v>
      </c>
      <c r="T1877" s="32">
        <v>42179</v>
      </c>
      <c r="U1877" s="53">
        <v>-1537.1356000000001</v>
      </c>
      <c r="V1877" s="30">
        <v>19</v>
      </c>
      <c r="W1877" s="30">
        <v>1302.98</v>
      </c>
      <c r="X1877" s="30">
        <v>86166</v>
      </c>
      <c r="Y1877" s="30" t="s">
        <v>3218</v>
      </c>
      <c r="Z1877" s="30">
        <v>930.8312425098427</v>
      </c>
    </row>
    <row r="1878" spans="1:26" x14ac:dyDescent="0.2">
      <c r="A1878" s="30">
        <v>2044</v>
      </c>
      <c r="B1878" s="30" t="s">
        <v>2936</v>
      </c>
      <c r="C1878" s="30" t="s">
        <v>23</v>
      </c>
      <c r="D1878" s="30">
        <v>0.09</v>
      </c>
      <c r="E1878" s="30">
        <v>20.99</v>
      </c>
      <c r="F1878" s="30">
        <v>2.5</v>
      </c>
      <c r="G1878" s="30" t="s">
        <v>14</v>
      </c>
      <c r="H1878" s="30" t="s">
        <v>70</v>
      </c>
      <c r="I1878" s="30" t="s">
        <v>16</v>
      </c>
      <c r="J1878" s="30" t="s">
        <v>111</v>
      </c>
      <c r="K1878" s="30" t="s">
        <v>26</v>
      </c>
      <c r="L1878" s="30" t="s">
        <v>1177</v>
      </c>
      <c r="M1878" s="30">
        <v>0.81</v>
      </c>
      <c r="N1878" s="30" t="s">
        <v>8</v>
      </c>
      <c r="O1878" s="30" t="s">
        <v>9</v>
      </c>
      <c r="P1878" s="30" t="s">
        <v>20</v>
      </c>
      <c r="Q1878" s="30" t="s">
        <v>2937</v>
      </c>
      <c r="R1878" s="30">
        <v>72756</v>
      </c>
      <c r="S1878" s="32">
        <v>42179</v>
      </c>
      <c r="T1878" s="32">
        <v>42186</v>
      </c>
      <c r="U1878" s="53">
        <v>-136.12200000000001</v>
      </c>
      <c r="V1878" s="30">
        <v>6</v>
      </c>
      <c r="W1878" s="30">
        <v>100.11</v>
      </c>
      <c r="X1878" s="30">
        <v>88692</v>
      </c>
      <c r="Y1878" s="30" t="s">
        <v>3215</v>
      </c>
      <c r="Z1878" s="30">
        <v>325.99326956343373</v>
      </c>
    </row>
    <row r="1879" spans="1:26" x14ac:dyDescent="0.2">
      <c r="A1879" s="30">
        <v>3325</v>
      </c>
      <c r="B1879" s="30" t="s">
        <v>2259</v>
      </c>
      <c r="C1879" s="30" t="s">
        <v>23</v>
      </c>
      <c r="D1879" s="30">
        <v>0</v>
      </c>
      <c r="E1879" s="30">
        <v>8.74</v>
      </c>
      <c r="F1879" s="30">
        <v>8.2899999999999991</v>
      </c>
      <c r="G1879" s="30" t="s">
        <v>14</v>
      </c>
      <c r="H1879" s="30" t="s">
        <v>15</v>
      </c>
      <c r="I1879" s="30" t="s">
        <v>24</v>
      </c>
      <c r="J1879" s="30" t="s">
        <v>321</v>
      </c>
      <c r="K1879" s="30" t="s">
        <v>49</v>
      </c>
      <c r="L1879" s="30" t="s">
        <v>416</v>
      </c>
      <c r="M1879" s="30">
        <v>0.38</v>
      </c>
      <c r="N1879" s="30" t="s">
        <v>8</v>
      </c>
      <c r="O1879" s="30" t="s">
        <v>35</v>
      </c>
      <c r="P1879" s="30" t="s">
        <v>115</v>
      </c>
      <c r="Q1879" s="30" t="s">
        <v>2261</v>
      </c>
      <c r="R1879" s="30">
        <v>97420</v>
      </c>
      <c r="S1879" s="32">
        <v>42179</v>
      </c>
      <c r="T1879" s="32">
        <v>42181</v>
      </c>
      <c r="U1879" s="53">
        <v>-79.400000000000006</v>
      </c>
      <c r="V1879" s="30">
        <v>14</v>
      </c>
      <c r="W1879" s="30">
        <v>131.62</v>
      </c>
      <c r="X1879" s="30">
        <v>90986</v>
      </c>
      <c r="Y1879" s="30" t="s">
        <v>3217</v>
      </c>
      <c r="Z1879" s="30">
        <v>178.85916300861336</v>
      </c>
    </row>
    <row r="1880" spans="1:26" x14ac:dyDescent="0.2">
      <c r="A1880" s="30">
        <v>721</v>
      </c>
      <c r="B1880" s="30" t="s">
        <v>2116</v>
      </c>
      <c r="C1880" s="30" t="s">
        <v>46</v>
      </c>
      <c r="D1880" s="30">
        <v>0.04</v>
      </c>
      <c r="E1880" s="30">
        <v>10.64</v>
      </c>
      <c r="F1880" s="30">
        <v>5.16</v>
      </c>
      <c r="G1880" s="30" t="s">
        <v>14</v>
      </c>
      <c r="H1880" s="30" t="s">
        <v>70</v>
      </c>
      <c r="I1880" s="30" t="s">
        <v>4</v>
      </c>
      <c r="J1880" s="30" t="s">
        <v>102</v>
      </c>
      <c r="K1880" s="30" t="s">
        <v>49</v>
      </c>
      <c r="L1880" s="30" t="s">
        <v>1820</v>
      </c>
      <c r="M1880" s="30">
        <v>0.56999999999999995</v>
      </c>
      <c r="N1880" s="30" t="s">
        <v>8</v>
      </c>
      <c r="O1880" s="30" t="s">
        <v>28</v>
      </c>
      <c r="P1880" s="30" t="s">
        <v>29</v>
      </c>
      <c r="Q1880" s="30" t="s">
        <v>2117</v>
      </c>
      <c r="R1880" s="30">
        <v>46041</v>
      </c>
      <c r="S1880" s="32">
        <v>42179</v>
      </c>
      <c r="T1880" s="32">
        <v>42180</v>
      </c>
      <c r="U1880" s="53">
        <v>24.096</v>
      </c>
      <c r="V1880" s="30">
        <v>6</v>
      </c>
      <c r="W1880" s="30">
        <v>66.900000000000006</v>
      </c>
      <c r="X1880" s="30">
        <v>91053</v>
      </c>
      <c r="Y1880" s="30" t="s">
        <v>3216</v>
      </c>
      <c r="Z1880" s="30">
        <v>485.97161872317957</v>
      </c>
    </row>
    <row r="1881" spans="1:26" x14ac:dyDescent="0.2">
      <c r="A1881" s="30">
        <v>721</v>
      </c>
      <c r="B1881" s="30" t="s">
        <v>2116</v>
      </c>
      <c r="C1881" s="30" t="s">
        <v>46</v>
      </c>
      <c r="D1881" s="30">
        <v>0.03</v>
      </c>
      <c r="E1881" s="30">
        <v>2.78</v>
      </c>
      <c r="F1881" s="30">
        <v>1.34</v>
      </c>
      <c r="G1881" s="30" t="s">
        <v>63</v>
      </c>
      <c r="H1881" s="30" t="s">
        <v>70</v>
      </c>
      <c r="I1881" s="30" t="s">
        <v>24</v>
      </c>
      <c r="J1881" s="30" t="s">
        <v>25</v>
      </c>
      <c r="K1881" s="30" t="s">
        <v>26</v>
      </c>
      <c r="L1881" s="30" t="s">
        <v>2938</v>
      </c>
      <c r="M1881" s="30">
        <v>0.45</v>
      </c>
      <c r="N1881" s="30" t="s">
        <v>8</v>
      </c>
      <c r="O1881" s="30" t="s">
        <v>28</v>
      </c>
      <c r="P1881" s="30" t="s">
        <v>29</v>
      </c>
      <c r="Q1881" s="30" t="s">
        <v>2117</v>
      </c>
      <c r="R1881" s="30">
        <v>46041</v>
      </c>
      <c r="S1881" s="32">
        <v>42179</v>
      </c>
      <c r="T1881" s="32">
        <v>42181</v>
      </c>
      <c r="U1881" s="53">
        <v>6.9720000000000004</v>
      </c>
      <c r="V1881" s="30">
        <v>15</v>
      </c>
      <c r="W1881" s="30">
        <v>43.13</v>
      </c>
      <c r="X1881" s="30">
        <v>91053</v>
      </c>
      <c r="Y1881" s="30" t="s">
        <v>3216</v>
      </c>
      <c r="Z1881" s="30">
        <v>162.87758341606735</v>
      </c>
    </row>
    <row r="1882" spans="1:26" x14ac:dyDescent="0.2">
      <c r="A1882" s="30">
        <v>3084</v>
      </c>
      <c r="B1882" s="30" t="s">
        <v>2210</v>
      </c>
      <c r="C1882" s="30" t="s">
        <v>46</v>
      </c>
      <c r="D1882" s="30">
        <v>0.01</v>
      </c>
      <c r="E1882" s="30">
        <v>7.1</v>
      </c>
      <c r="F1882" s="30">
        <v>6.05</v>
      </c>
      <c r="G1882" s="30" t="s">
        <v>14</v>
      </c>
      <c r="H1882" s="30" t="s">
        <v>3</v>
      </c>
      <c r="I1882" s="30" t="s">
        <v>24</v>
      </c>
      <c r="J1882" s="30" t="s">
        <v>48</v>
      </c>
      <c r="K1882" s="30" t="s">
        <v>49</v>
      </c>
      <c r="L1882" s="30" t="s">
        <v>227</v>
      </c>
      <c r="M1882" s="30">
        <v>0.39</v>
      </c>
      <c r="N1882" s="30" t="s">
        <v>8</v>
      </c>
      <c r="O1882" s="30" t="s">
        <v>35</v>
      </c>
      <c r="P1882" s="30" t="s">
        <v>42</v>
      </c>
      <c r="Q1882" s="30" t="s">
        <v>463</v>
      </c>
      <c r="R1882" s="30">
        <v>98503</v>
      </c>
      <c r="S1882" s="32">
        <v>42179</v>
      </c>
      <c r="T1882" s="32">
        <v>42180</v>
      </c>
      <c r="U1882" s="53">
        <v>-39.186250000000001</v>
      </c>
      <c r="V1882" s="30">
        <v>18</v>
      </c>
      <c r="W1882" s="30">
        <v>133.19</v>
      </c>
      <c r="X1882" s="30">
        <v>89880</v>
      </c>
      <c r="Y1882" s="30" t="s">
        <v>3217</v>
      </c>
      <c r="Z1882" s="30">
        <v>295.85201801593018</v>
      </c>
    </row>
    <row r="1883" spans="1:26" x14ac:dyDescent="0.2">
      <c r="A1883" s="30">
        <v>3084</v>
      </c>
      <c r="B1883" s="30" t="s">
        <v>2210</v>
      </c>
      <c r="C1883" s="30" t="s">
        <v>46</v>
      </c>
      <c r="D1883" s="30">
        <v>0.05</v>
      </c>
      <c r="E1883" s="30">
        <v>18.97</v>
      </c>
      <c r="F1883" s="30">
        <v>9.0299999999999994</v>
      </c>
      <c r="G1883" s="30" t="s">
        <v>14</v>
      </c>
      <c r="H1883" s="30" t="s">
        <v>3</v>
      </c>
      <c r="I1883" s="30" t="s">
        <v>24</v>
      </c>
      <c r="J1883" s="30" t="s">
        <v>64</v>
      </c>
      <c r="K1883" s="30" t="s">
        <v>49</v>
      </c>
      <c r="L1883" s="30" t="s">
        <v>606</v>
      </c>
      <c r="M1883" s="30">
        <v>0.37</v>
      </c>
      <c r="N1883" s="30" t="s">
        <v>8</v>
      </c>
      <c r="O1883" s="30" t="s">
        <v>35</v>
      </c>
      <c r="P1883" s="30" t="s">
        <v>42</v>
      </c>
      <c r="Q1883" s="30" t="s">
        <v>463</v>
      </c>
      <c r="R1883" s="30">
        <v>98503</v>
      </c>
      <c r="S1883" s="32">
        <v>42179</v>
      </c>
      <c r="T1883" s="32">
        <v>42180</v>
      </c>
      <c r="U1883" s="53">
        <v>-1.89</v>
      </c>
      <c r="V1883" s="30">
        <v>5</v>
      </c>
      <c r="W1883" s="30">
        <v>97.33</v>
      </c>
      <c r="X1883" s="30">
        <v>89880</v>
      </c>
      <c r="Y1883" s="30" t="s">
        <v>3217</v>
      </c>
      <c r="Z1883" s="30">
        <v>410.54314647120106</v>
      </c>
    </row>
    <row r="1884" spans="1:26" x14ac:dyDescent="0.2">
      <c r="A1884" s="30">
        <v>1416</v>
      </c>
      <c r="B1884" s="30" t="s">
        <v>2406</v>
      </c>
      <c r="C1884" s="30" t="s">
        <v>13</v>
      </c>
      <c r="D1884" s="30">
        <v>0.04</v>
      </c>
      <c r="E1884" s="30">
        <v>46.89</v>
      </c>
      <c r="F1884" s="30">
        <v>5.0999999999999996</v>
      </c>
      <c r="G1884" s="30" t="s">
        <v>14</v>
      </c>
      <c r="H1884" s="30" t="s">
        <v>3</v>
      </c>
      <c r="I1884" s="30" t="s">
        <v>24</v>
      </c>
      <c r="J1884" s="30" t="s">
        <v>71</v>
      </c>
      <c r="K1884" s="30" t="s">
        <v>120</v>
      </c>
      <c r="L1884" s="30" t="s">
        <v>1819</v>
      </c>
      <c r="M1884" s="30">
        <v>0.46</v>
      </c>
      <c r="N1884" s="30" t="s">
        <v>8</v>
      </c>
      <c r="O1884" s="30" t="s">
        <v>28</v>
      </c>
      <c r="P1884" s="30" t="s">
        <v>29</v>
      </c>
      <c r="Q1884" s="30" t="s">
        <v>1488</v>
      </c>
      <c r="R1884" s="30">
        <v>46203</v>
      </c>
      <c r="S1884" s="32">
        <v>42180</v>
      </c>
      <c r="T1884" s="32">
        <v>42182</v>
      </c>
      <c r="U1884" s="53">
        <v>87.12</v>
      </c>
      <c r="V1884" s="30">
        <v>4</v>
      </c>
      <c r="W1884" s="30">
        <v>182.61</v>
      </c>
      <c r="X1884" s="30">
        <v>90540</v>
      </c>
      <c r="Y1884" s="30" t="s">
        <v>3216</v>
      </c>
      <c r="Z1884" s="30">
        <v>358.44457624090779</v>
      </c>
    </row>
    <row r="1885" spans="1:26" x14ac:dyDescent="0.2">
      <c r="A1885" s="30">
        <v>1551</v>
      </c>
      <c r="B1885" s="30" t="s">
        <v>2939</v>
      </c>
      <c r="C1885" s="30" t="s">
        <v>23</v>
      </c>
      <c r="D1885" s="30">
        <v>7.0000000000000007E-2</v>
      </c>
      <c r="E1885" s="30">
        <v>17.7</v>
      </c>
      <c r="F1885" s="30">
        <v>9.4700000000000006</v>
      </c>
      <c r="G1885" s="30" t="s">
        <v>14</v>
      </c>
      <c r="H1885" s="30" t="s">
        <v>15</v>
      </c>
      <c r="I1885" s="30" t="s">
        <v>24</v>
      </c>
      <c r="J1885" s="30" t="s">
        <v>54</v>
      </c>
      <c r="K1885" s="30" t="s">
        <v>49</v>
      </c>
      <c r="L1885" s="30" t="s">
        <v>1027</v>
      </c>
      <c r="M1885" s="30">
        <v>0.59</v>
      </c>
      <c r="N1885" s="30" t="s">
        <v>8</v>
      </c>
      <c r="O1885" s="30" t="s">
        <v>9</v>
      </c>
      <c r="P1885" s="30" t="s">
        <v>10</v>
      </c>
      <c r="Q1885" s="30" t="s">
        <v>2940</v>
      </c>
      <c r="R1885" s="30">
        <v>39530</v>
      </c>
      <c r="S1885" s="32">
        <v>42180</v>
      </c>
      <c r="T1885" s="32">
        <v>42186</v>
      </c>
      <c r="U1885" s="53">
        <v>-243.54400000000001</v>
      </c>
      <c r="V1885" s="30">
        <v>18</v>
      </c>
      <c r="W1885" s="30">
        <v>300.67</v>
      </c>
      <c r="X1885" s="30">
        <v>87488</v>
      </c>
      <c r="Y1885" s="30" t="s">
        <v>3215</v>
      </c>
      <c r="Z1885" s="30">
        <v>199.74905333474251</v>
      </c>
    </row>
    <row r="1886" spans="1:26" x14ac:dyDescent="0.2">
      <c r="A1886" s="30">
        <v>3128</v>
      </c>
      <c r="B1886" s="30" t="s">
        <v>2941</v>
      </c>
      <c r="C1886" s="30" t="s">
        <v>23</v>
      </c>
      <c r="D1886" s="30">
        <v>0.08</v>
      </c>
      <c r="E1886" s="30">
        <v>3.69</v>
      </c>
      <c r="F1886" s="30">
        <v>2.5</v>
      </c>
      <c r="G1886" s="30" t="s">
        <v>14</v>
      </c>
      <c r="H1886" s="30" t="s">
        <v>3</v>
      </c>
      <c r="I1886" s="30" t="s">
        <v>24</v>
      </c>
      <c r="J1886" s="30" t="s">
        <v>321</v>
      </c>
      <c r="K1886" s="30" t="s">
        <v>49</v>
      </c>
      <c r="L1886" s="30" t="s">
        <v>2206</v>
      </c>
      <c r="M1886" s="30">
        <v>0.39</v>
      </c>
      <c r="N1886" s="30" t="s">
        <v>8</v>
      </c>
      <c r="O1886" s="30" t="s">
        <v>9</v>
      </c>
      <c r="P1886" s="30" t="s">
        <v>144</v>
      </c>
      <c r="Q1886" s="30" t="s">
        <v>2942</v>
      </c>
      <c r="R1886" s="30">
        <v>71109</v>
      </c>
      <c r="S1886" s="32">
        <v>42180</v>
      </c>
      <c r="T1886" s="32">
        <v>42185</v>
      </c>
      <c r="U1886" s="53">
        <v>-139.07599999999999</v>
      </c>
      <c r="V1886" s="30">
        <v>9</v>
      </c>
      <c r="W1886" s="30">
        <v>31.98</v>
      </c>
      <c r="X1886" s="30">
        <v>89810</v>
      </c>
      <c r="Y1886" s="30" t="s">
        <v>3215</v>
      </c>
      <c r="Z1886" s="30">
        <v>-82.761070279535474</v>
      </c>
    </row>
    <row r="1887" spans="1:26" x14ac:dyDescent="0.2">
      <c r="A1887" s="30">
        <v>3176</v>
      </c>
      <c r="B1887" s="30" t="s">
        <v>2385</v>
      </c>
      <c r="C1887" s="30" t="s">
        <v>23</v>
      </c>
      <c r="D1887" s="30">
        <v>0.02</v>
      </c>
      <c r="E1887" s="30">
        <v>58.14</v>
      </c>
      <c r="F1887" s="30">
        <v>36.61</v>
      </c>
      <c r="G1887" s="30" t="s">
        <v>2</v>
      </c>
      <c r="H1887" s="30" t="s">
        <v>15</v>
      </c>
      <c r="I1887" s="30" t="s">
        <v>4</v>
      </c>
      <c r="J1887" s="30" t="s">
        <v>93</v>
      </c>
      <c r="K1887" s="30" t="s">
        <v>6</v>
      </c>
      <c r="L1887" s="30" t="s">
        <v>2551</v>
      </c>
      <c r="M1887" s="30">
        <v>0.61</v>
      </c>
      <c r="N1887" s="30" t="s">
        <v>8</v>
      </c>
      <c r="O1887" s="30" t="s">
        <v>9</v>
      </c>
      <c r="P1887" s="30" t="s">
        <v>99</v>
      </c>
      <c r="Q1887" s="30" t="s">
        <v>2387</v>
      </c>
      <c r="R1887" s="30">
        <v>32216</v>
      </c>
      <c r="S1887" s="32">
        <v>42180</v>
      </c>
      <c r="T1887" s="32">
        <v>42186</v>
      </c>
      <c r="U1887" s="53">
        <v>0.25800000000000001</v>
      </c>
      <c r="V1887" s="30">
        <v>22</v>
      </c>
      <c r="W1887" s="30">
        <v>1358.02</v>
      </c>
      <c r="X1887" s="30">
        <v>90821</v>
      </c>
      <c r="Y1887" s="30" t="s">
        <v>3215</v>
      </c>
      <c r="Z1887" s="30">
        <v>1572.3440293163624</v>
      </c>
    </row>
    <row r="1888" spans="1:26" x14ac:dyDescent="0.2">
      <c r="A1888" s="30">
        <v>3176</v>
      </c>
      <c r="B1888" s="30" t="s">
        <v>2385</v>
      </c>
      <c r="C1888" s="30" t="s">
        <v>23</v>
      </c>
      <c r="D1888" s="30">
        <v>0.03</v>
      </c>
      <c r="E1888" s="30">
        <v>15.57</v>
      </c>
      <c r="F1888" s="30">
        <v>1.39</v>
      </c>
      <c r="G1888" s="30" t="s">
        <v>14</v>
      </c>
      <c r="H1888" s="30" t="s">
        <v>15</v>
      </c>
      <c r="I1888" s="30" t="s">
        <v>24</v>
      </c>
      <c r="J1888" s="30" t="s">
        <v>321</v>
      </c>
      <c r="K1888" s="30" t="s">
        <v>49</v>
      </c>
      <c r="L1888" s="30" t="s">
        <v>2316</v>
      </c>
      <c r="M1888" s="30">
        <v>0.38</v>
      </c>
      <c r="N1888" s="30" t="s">
        <v>8</v>
      </c>
      <c r="O1888" s="30" t="s">
        <v>9</v>
      </c>
      <c r="P1888" s="30" t="s">
        <v>99</v>
      </c>
      <c r="Q1888" s="30" t="s">
        <v>2387</v>
      </c>
      <c r="R1888" s="30">
        <v>32216</v>
      </c>
      <c r="S1888" s="32">
        <v>42180</v>
      </c>
      <c r="T1888" s="32">
        <v>42186</v>
      </c>
      <c r="U1888" s="53">
        <v>63.222000000000001</v>
      </c>
      <c r="V1888" s="30">
        <v>22</v>
      </c>
      <c r="W1888" s="30">
        <v>358.84</v>
      </c>
      <c r="X1888" s="30">
        <v>90821</v>
      </c>
      <c r="Y1888" s="30" t="s">
        <v>3215</v>
      </c>
      <c r="Z1888" s="30">
        <v>135.77070063992727</v>
      </c>
    </row>
    <row r="1889" spans="1:26" x14ac:dyDescent="0.2">
      <c r="A1889" s="30">
        <v>447</v>
      </c>
      <c r="B1889" s="30" t="s">
        <v>2943</v>
      </c>
      <c r="C1889" s="30" t="s">
        <v>46</v>
      </c>
      <c r="D1889" s="30">
        <v>0.04</v>
      </c>
      <c r="E1889" s="30">
        <v>130.97999999999999</v>
      </c>
      <c r="F1889" s="30">
        <v>30</v>
      </c>
      <c r="G1889" s="30" t="s">
        <v>2</v>
      </c>
      <c r="H1889" s="30" t="s">
        <v>70</v>
      </c>
      <c r="I1889" s="30" t="s">
        <v>4</v>
      </c>
      <c r="J1889" s="30" t="s">
        <v>85</v>
      </c>
      <c r="K1889" s="30" t="s">
        <v>33</v>
      </c>
      <c r="L1889" s="30" t="s">
        <v>2175</v>
      </c>
      <c r="M1889" s="30">
        <v>0.78</v>
      </c>
      <c r="N1889" s="30" t="s">
        <v>8</v>
      </c>
      <c r="O1889" s="30" t="s">
        <v>28</v>
      </c>
      <c r="P1889" s="30" t="s">
        <v>60</v>
      </c>
      <c r="Q1889" s="30" t="s">
        <v>1625</v>
      </c>
      <c r="R1889" s="30">
        <v>55113</v>
      </c>
      <c r="S1889" s="32">
        <v>42180</v>
      </c>
      <c r="T1889" s="32">
        <v>42183</v>
      </c>
      <c r="U1889" s="53">
        <v>-82.903999999999996</v>
      </c>
      <c r="V1889" s="30">
        <v>1</v>
      </c>
      <c r="W1889" s="30">
        <v>159.51</v>
      </c>
      <c r="X1889" s="30">
        <v>90449</v>
      </c>
      <c r="Y1889" s="30" t="s">
        <v>3216</v>
      </c>
      <c r="Z1889" s="30">
        <v>1810.9895487200745</v>
      </c>
    </row>
    <row r="1890" spans="1:26" x14ac:dyDescent="0.2">
      <c r="A1890" s="30">
        <v>447</v>
      </c>
      <c r="B1890" s="30" t="s">
        <v>2943</v>
      </c>
      <c r="C1890" s="30" t="s">
        <v>46</v>
      </c>
      <c r="D1890" s="30">
        <v>0.05</v>
      </c>
      <c r="E1890" s="30">
        <v>200.99</v>
      </c>
      <c r="F1890" s="30">
        <v>4.2</v>
      </c>
      <c r="G1890" s="30" t="s">
        <v>14</v>
      </c>
      <c r="H1890" s="30" t="s">
        <v>70</v>
      </c>
      <c r="I1890" s="30" t="s">
        <v>16</v>
      </c>
      <c r="J1890" s="30" t="s">
        <v>111</v>
      </c>
      <c r="K1890" s="30" t="s">
        <v>49</v>
      </c>
      <c r="L1890" s="30" t="s">
        <v>770</v>
      </c>
      <c r="M1890" s="30">
        <v>0.59</v>
      </c>
      <c r="N1890" s="30" t="s">
        <v>8</v>
      </c>
      <c r="O1890" s="30" t="s">
        <v>28</v>
      </c>
      <c r="P1890" s="30" t="s">
        <v>60</v>
      </c>
      <c r="Q1890" s="30" t="s">
        <v>1625</v>
      </c>
      <c r="R1890" s="30">
        <v>55113</v>
      </c>
      <c r="S1890" s="32">
        <v>42180</v>
      </c>
      <c r="T1890" s="32">
        <v>42180</v>
      </c>
      <c r="U1890" s="53">
        <v>1268.8064999999999</v>
      </c>
      <c r="V1890" s="30">
        <v>11</v>
      </c>
      <c r="W1890" s="30">
        <v>1838.85</v>
      </c>
      <c r="X1890" s="30">
        <v>90449</v>
      </c>
      <c r="Y1890" s="30" t="s">
        <v>3216</v>
      </c>
      <c r="Z1890" s="30">
        <v>2340.4686798261137</v>
      </c>
    </row>
    <row r="1891" spans="1:26" x14ac:dyDescent="0.2">
      <c r="A1891" s="30">
        <v>1419</v>
      </c>
      <c r="B1891" s="30" t="s">
        <v>2944</v>
      </c>
      <c r="C1891" s="30" t="s">
        <v>46</v>
      </c>
      <c r="D1891" s="30">
        <v>0.01</v>
      </c>
      <c r="E1891" s="30">
        <v>124.49</v>
      </c>
      <c r="F1891" s="30">
        <v>51.94</v>
      </c>
      <c r="G1891" s="30" t="s">
        <v>2</v>
      </c>
      <c r="H1891" s="30" t="s">
        <v>3</v>
      </c>
      <c r="I1891" s="30" t="s">
        <v>4</v>
      </c>
      <c r="J1891" s="30" t="s">
        <v>5</v>
      </c>
      <c r="K1891" s="30" t="s">
        <v>6</v>
      </c>
      <c r="L1891" s="30" t="s">
        <v>1125</v>
      </c>
      <c r="M1891" s="30">
        <v>0.63</v>
      </c>
      <c r="N1891" s="30" t="s">
        <v>8</v>
      </c>
      <c r="O1891" s="30" t="s">
        <v>28</v>
      </c>
      <c r="P1891" s="30" t="s">
        <v>29</v>
      </c>
      <c r="Q1891" s="30" t="s">
        <v>2005</v>
      </c>
      <c r="R1891" s="30">
        <v>47905</v>
      </c>
      <c r="S1891" s="32">
        <v>42180</v>
      </c>
      <c r="T1891" s="32">
        <v>42181</v>
      </c>
      <c r="U1891" s="53">
        <v>-94.674644999999998</v>
      </c>
      <c r="V1891" s="30">
        <v>18</v>
      </c>
      <c r="W1891" s="30">
        <v>2376.12</v>
      </c>
      <c r="X1891" s="30">
        <v>90540</v>
      </c>
      <c r="Y1891" s="30" t="s">
        <v>3216</v>
      </c>
      <c r="Z1891" s="30">
        <v>2271.1200183876908</v>
      </c>
    </row>
    <row r="1892" spans="1:26" x14ac:dyDescent="0.2">
      <c r="A1892" s="30">
        <v>1442</v>
      </c>
      <c r="B1892" s="30" t="s">
        <v>853</v>
      </c>
      <c r="C1892" s="30" t="s">
        <v>46</v>
      </c>
      <c r="D1892" s="30">
        <v>0.04</v>
      </c>
      <c r="E1892" s="30">
        <v>177.98</v>
      </c>
      <c r="F1892" s="30">
        <v>0.99</v>
      </c>
      <c r="G1892" s="30" t="s">
        <v>14</v>
      </c>
      <c r="H1892" s="30" t="s">
        <v>70</v>
      </c>
      <c r="I1892" s="30" t="s">
        <v>24</v>
      </c>
      <c r="J1892" s="30" t="s">
        <v>71</v>
      </c>
      <c r="K1892" s="30" t="s">
        <v>49</v>
      </c>
      <c r="L1892" s="30" t="s">
        <v>2829</v>
      </c>
      <c r="M1892" s="30">
        <v>0.56000000000000005</v>
      </c>
      <c r="N1892" s="30" t="s">
        <v>8</v>
      </c>
      <c r="O1892" s="30" t="s">
        <v>28</v>
      </c>
      <c r="P1892" s="30" t="s">
        <v>56</v>
      </c>
      <c r="Q1892" s="30" t="s">
        <v>854</v>
      </c>
      <c r="R1892" s="30">
        <v>65807</v>
      </c>
      <c r="S1892" s="32">
        <v>42180</v>
      </c>
      <c r="T1892" s="32">
        <v>42182</v>
      </c>
      <c r="U1892" s="53">
        <v>1909.8855000000001</v>
      </c>
      <c r="V1892" s="30">
        <v>15</v>
      </c>
      <c r="W1892" s="30">
        <v>2767.95</v>
      </c>
      <c r="X1892" s="30">
        <v>89076</v>
      </c>
      <c r="Y1892" s="30" t="s">
        <v>3216</v>
      </c>
      <c r="Z1892" s="30">
        <v>2817.8062708171965</v>
      </c>
    </row>
    <row r="1893" spans="1:26" x14ac:dyDescent="0.2">
      <c r="A1893" s="30">
        <v>2903</v>
      </c>
      <c r="B1893" s="30" t="s">
        <v>2945</v>
      </c>
      <c r="C1893" s="30" t="s">
        <v>46</v>
      </c>
      <c r="D1893" s="30">
        <v>0.06</v>
      </c>
      <c r="E1893" s="30">
        <v>70.89</v>
      </c>
      <c r="F1893" s="30">
        <v>89.3</v>
      </c>
      <c r="G1893" s="30" t="s">
        <v>2</v>
      </c>
      <c r="H1893" s="30" t="s">
        <v>3</v>
      </c>
      <c r="I1893" s="30" t="s">
        <v>4</v>
      </c>
      <c r="J1893" s="30" t="s">
        <v>5</v>
      </c>
      <c r="K1893" s="30" t="s">
        <v>6</v>
      </c>
      <c r="L1893" s="30" t="s">
        <v>2946</v>
      </c>
      <c r="M1893" s="30">
        <v>0.72</v>
      </c>
      <c r="N1893" s="30" t="s">
        <v>8</v>
      </c>
      <c r="O1893" s="30" t="s">
        <v>87</v>
      </c>
      <c r="P1893" s="30" t="s">
        <v>293</v>
      </c>
      <c r="Q1893" s="30" t="s">
        <v>2947</v>
      </c>
      <c r="R1893" s="30">
        <v>43068</v>
      </c>
      <c r="S1893" s="32">
        <v>42180</v>
      </c>
      <c r="T1893" s="32">
        <v>42180</v>
      </c>
      <c r="U1893" s="53">
        <v>65.077020000000005</v>
      </c>
      <c r="V1893" s="30">
        <v>6</v>
      </c>
      <c r="W1893" s="30">
        <v>364.26</v>
      </c>
      <c r="X1893" s="30">
        <v>87374</v>
      </c>
      <c r="Y1893" s="30" t="s">
        <v>3218</v>
      </c>
      <c r="Z1893" s="30">
        <v>3341.1421550383875</v>
      </c>
    </row>
    <row r="1894" spans="1:26" x14ac:dyDescent="0.2">
      <c r="A1894" s="30">
        <v>3261</v>
      </c>
      <c r="B1894" s="30" t="s">
        <v>2948</v>
      </c>
      <c r="C1894" s="30" t="s">
        <v>46</v>
      </c>
      <c r="D1894" s="30">
        <v>7.0000000000000007E-2</v>
      </c>
      <c r="E1894" s="30">
        <v>105.34</v>
      </c>
      <c r="F1894" s="30">
        <v>24.49</v>
      </c>
      <c r="G1894" s="30" t="s">
        <v>63</v>
      </c>
      <c r="H1894" s="30" t="s">
        <v>15</v>
      </c>
      <c r="I1894" s="30" t="s">
        <v>4</v>
      </c>
      <c r="J1894" s="30" t="s">
        <v>102</v>
      </c>
      <c r="K1894" s="30" t="s">
        <v>40</v>
      </c>
      <c r="L1894" s="30" t="s">
        <v>657</v>
      </c>
      <c r="M1894" s="30">
        <v>0.61</v>
      </c>
      <c r="N1894" s="30" t="s">
        <v>8</v>
      </c>
      <c r="O1894" s="30" t="s">
        <v>28</v>
      </c>
      <c r="P1894" s="30" t="s">
        <v>265</v>
      </c>
      <c r="Q1894" s="30" t="s">
        <v>2949</v>
      </c>
      <c r="R1894" s="30">
        <v>49221</v>
      </c>
      <c r="S1894" s="32">
        <v>42180</v>
      </c>
      <c r="T1894" s="32">
        <v>42181</v>
      </c>
      <c r="U1894" s="53">
        <v>710.67240000000004</v>
      </c>
      <c r="V1894" s="30">
        <v>10</v>
      </c>
      <c r="W1894" s="30">
        <v>1029.96</v>
      </c>
      <c r="X1894" s="30">
        <v>90296</v>
      </c>
      <c r="Y1894" s="30" t="s">
        <v>3216</v>
      </c>
      <c r="Z1894" s="30">
        <v>1922.2943432647264</v>
      </c>
    </row>
    <row r="1895" spans="1:26" x14ac:dyDescent="0.2">
      <c r="A1895" s="30">
        <v>2197</v>
      </c>
      <c r="B1895" s="30" t="s">
        <v>2950</v>
      </c>
      <c r="C1895" s="30" t="s">
        <v>1</v>
      </c>
      <c r="D1895" s="30">
        <v>0.08</v>
      </c>
      <c r="E1895" s="30">
        <v>100.97</v>
      </c>
      <c r="F1895" s="30">
        <v>7.18</v>
      </c>
      <c r="G1895" s="30" t="s">
        <v>14</v>
      </c>
      <c r="H1895" s="30" t="s">
        <v>3</v>
      </c>
      <c r="I1895" s="30" t="s">
        <v>16</v>
      </c>
      <c r="J1895" s="30" t="s">
        <v>17</v>
      </c>
      <c r="K1895" s="30" t="s">
        <v>49</v>
      </c>
      <c r="L1895" s="30" t="s">
        <v>2777</v>
      </c>
      <c r="M1895" s="30">
        <v>0.46</v>
      </c>
      <c r="N1895" s="30" t="s">
        <v>8</v>
      </c>
      <c r="O1895" s="30" t="s">
        <v>87</v>
      </c>
      <c r="P1895" s="30" t="s">
        <v>88</v>
      </c>
      <c r="Q1895" s="30" t="s">
        <v>1832</v>
      </c>
      <c r="R1895" s="30">
        <v>11756</v>
      </c>
      <c r="S1895" s="32">
        <v>42181</v>
      </c>
      <c r="T1895" s="32">
        <v>42182</v>
      </c>
      <c r="U1895" s="53">
        <v>126.22499999999999</v>
      </c>
      <c r="V1895" s="30">
        <v>7</v>
      </c>
      <c r="W1895" s="30">
        <v>650.25</v>
      </c>
      <c r="X1895" s="30">
        <v>89176</v>
      </c>
      <c r="Y1895" s="30" t="s">
        <v>3218</v>
      </c>
      <c r="Z1895" s="30">
        <v>891.48720397741283</v>
      </c>
    </row>
    <row r="1896" spans="1:26" x14ac:dyDescent="0.2">
      <c r="A1896" s="30">
        <v>2197</v>
      </c>
      <c r="B1896" s="30" t="s">
        <v>2950</v>
      </c>
      <c r="C1896" s="30" t="s">
        <v>1</v>
      </c>
      <c r="D1896" s="30">
        <v>0</v>
      </c>
      <c r="E1896" s="30">
        <v>13.4</v>
      </c>
      <c r="F1896" s="30">
        <v>4.95</v>
      </c>
      <c r="G1896" s="30" t="s">
        <v>14</v>
      </c>
      <c r="H1896" s="30" t="s">
        <v>3</v>
      </c>
      <c r="I1896" s="30" t="s">
        <v>4</v>
      </c>
      <c r="J1896" s="30" t="s">
        <v>102</v>
      </c>
      <c r="K1896" s="30" t="s">
        <v>18</v>
      </c>
      <c r="L1896" s="30" t="s">
        <v>1181</v>
      </c>
      <c r="M1896" s="30">
        <v>0.37</v>
      </c>
      <c r="N1896" s="30" t="s">
        <v>8</v>
      </c>
      <c r="O1896" s="30" t="s">
        <v>87</v>
      </c>
      <c r="P1896" s="30" t="s">
        <v>88</v>
      </c>
      <c r="Q1896" s="30" t="s">
        <v>1832</v>
      </c>
      <c r="R1896" s="30">
        <v>11756</v>
      </c>
      <c r="S1896" s="32">
        <v>42181</v>
      </c>
      <c r="T1896" s="32">
        <v>42182</v>
      </c>
      <c r="U1896" s="53">
        <v>187.7628</v>
      </c>
      <c r="V1896" s="30">
        <v>19</v>
      </c>
      <c r="W1896" s="30">
        <v>272.12</v>
      </c>
      <c r="X1896" s="30">
        <v>89176</v>
      </c>
      <c r="Y1896" s="30" t="s">
        <v>3218</v>
      </c>
      <c r="Z1896" s="30">
        <v>596.55613218945609</v>
      </c>
    </row>
    <row r="1897" spans="1:26" x14ac:dyDescent="0.2">
      <c r="A1897" s="30">
        <v>2062</v>
      </c>
      <c r="B1897" s="30" t="s">
        <v>842</v>
      </c>
      <c r="C1897" s="30" t="s">
        <v>23</v>
      </c>
      <c r="D1897" s="30">
        <v>0.04</v>
      </c>
      <c r="E1897" s="30">
        <v>291.73</v>
      </c>
      <c r="F1897" s="30">
        <v>48.8</v>
      </c>
      <c r="G1897" s="30" t="s">
        <v>2</v>
      </c>
      <c r="H1897" s="30" t="s">
        <v>70</v>
      </c>
      <c r="I1897" s="30" t="s">
        <v>4</v>
      </c>
      <c r="J1897" s="30" t="s">
        <v>85</v>
      </c>
      <c r="K1897" s="30" t="s">
        <v>33</v>
      </c>
      <c r="L1897" s="30" t="s">
        <v>86</v>
      </c>
      <c r="M1897" s="30">
        <v>0.56000000000000005</v>
      </c>
      <c r="N1897" s="30" t="s">
        <v>8</v>
      </c>
      <c r="O1897" s="30" t="s">
        <v>9</v>
      </c>
      <c r="P1897" s="30" t="s">
        <v>218</v>
      </c>
      <c r="Q1897" s="30" t="s">
        <v>844</v>
      </c>
      <c r="R1897" s="30">
        <v>23111</v>
      </c>
      <c r="S1897" s="32">
        <v>42181</v>
      </c>
      <c r="T1897" s="32">
        <v>42185</v>
      </c>
      <c r="U1897" s="53">
        <v>-115.90389999999999</v>
      </c>
      <c r="V1897" s="30">
        <v>22</v>
      </c>
      <c r="W1897" s="30">
        <v>6676.61</v>
      </c>
      <c r="X1897" s="30">
        <v>87148</v>
      </c>
      <c r="Y1897" s="30" t="s">
        <v>3215</v>
      </c>
      <c r="Z1897" s="30">
        <v>2496.3531296775145</v>
      </c>
    </row>
    <row r="1898" spans="1:26" x14ac:dyDescent="0.2">
      <c r="A1898" s="30">
        <v>2587</v>
      </c>
      <c r="B1898" s="30" t="s">
        <v>1403</v>
      </c>
      <c r="C1898" s="30" t="s">
        <v>46</v>
      </c>
      <c r="D1898" s="30">
        <v>0.02</v>
      </c>
      <c r="E1898" s="30">
        <v>22.72</v>
      </c>
      <c r="F1898" s="30">
        <v>8.99</v>
      </c>
      <c r="G1898" s="30" t="s">
        <v>14</v>
      </c>
      <c r="H1898" s="30" t="s">
        <v>47</v>
      </c>
      <c r="I1898" s="30" t="s">
        <v>4</v>
      </c>
      <c r="J1898" s="30" t="s">
        <v>102</v>
      </c>
      <c r="K1898" s="30" t="s">
        <v>18</v>
      </c>
      <c r="L1898" s="30" t="s">
        <v>304</v>
      </c>
      <c r="M1898" s="30">
        <v>0.44</v>
      </c>
      <c r="N1898" s="30" t="s">
        <v>8</v>
      </c>
      <c r="O1898" s="30" t="s">
        <v>28</v>
      </c>
      <c r="P1898" s="30" t="s">
        <v>333</v>
      </c>
      <c r="Q1898" s="30" t="s">
        <v>1405</v>
      </c>
      <c r="R1898" s="30">
        <v>54220</v>
      </c>
      <c r="S1898" s="32">
        <v>42181</v>
      </c>
      <c r="T1898" s="32">
        <v>42181</v>
      </c>
      <c r="U1898" s="53">
        <v>200.0172</v>
      </c>
      <c r="V1898" s="30">
        <v>12</v>
      </c>
      <c r="W1898" s="30">
        <v>289.88</v>
      </c>
      <c r="X1898" s="30">
        <v>91167</v>
      </c>
      <c r="Y1898" s="30" t="s">
        <v>3216</v>
      </c>
      <c r="Z1898" s="30">
        <v>745.4288983840944</v>
      </c>
    </row>
    <row r="1899" spans="1:26" x14ac:dyDescent="0.2">
      <c r="A1899" s="30">
        <v>1380</v>
      </c>
      <c r="B1899" s="30" t="s">
        <v>2951</v>
      </c>
      <c r="C1899" s="30" t="s">
        <v>23</v>
      </c>
      <c r="D1899" s="30">
        <v>0.05</v>
      </c>
      <c r="E1899" s="30">
        <v>2.89</v>
      </c>
      <c r="F1899" s="30">
        <v>0.5</v>
      </c>
      <c r="G1899" s="30" t="s">
        <v>14</v>
      </c>
      <c r="H1899" s="30" t="s">
        <v>47</v>
      </c>
      <c r="I1899" s="30" t="s">
        <v>24</v>
      </c>
      <c r="J1899" s="30" t="s">
        <v>128</v>
      </c>
      <c r="K1899" s="30" t="s">
        <v>49</v>
      </c>
      <c r="L1899" s="30" t="s">
        <v>705</v>
      </c>
      <c r="M1899" s="30">
        <v>0.38</v>
      </c>
      <c r="N1899" s="30" t="s">
        <v>8</v>
      </c>
      <c r="O1899" s="30" t="s">
        <v>87</v>
      </c>
      <c r="P1899" s="30" t="s">
        <v>1332</v>
      </c>
      <c r="Q1899" s="30" t="s">
        <v>1853</v>
      </c>
      <c r="R1899" s="30">
        <v>3801</v>
      </c>
      <c r="S1899" s="32">
        <v>42182</v>
      </c>
      <c r="T1899" s="32">
        <v>42188</v>
      </c>
      <c r="U1899" s="53">
        <v>18.0642</v>
      </c>
      <c r="V1899" s="30">
        <v>9</v>
      </c>
      <c r="W1899" s="30">
        <v>26.18</v>
      </c>
      <c r="X1899" s="30">
        <v>88213</v>
      </c>
      <c r="Y1899" s="30" t="s">
        <v>3218</v>
      </c>
      <c r="Z1899" s="30">
        <v>71.35834765157216</v>
      </c>
    </row>
    <row r="1900" spans="1:26" x14ac:dyDescent="0.2">
      <c r="A1900" s="30">
        <v>936</v>
      </c>
      <c r="B1900" s="30" t="s">
        <v>1203</v>
      </c>
      <c r="C1900" s="30" t="s">
        <v>46</v>
      </c>
      <c r="D1900" s="30">
        <v>0.05</v>
      </c>
      <c r="E1900" s="30">
        <v>5.98</v>
      </c>
      <c r="F1900" s="30">
        <v>5.46</v>
      </c>
      <c r="G1900" s="30" t="s">
        <v>14</v>
      </c>
      <c r="H1900" s="30" t="s">
        <v>70</v>
      </c>
      <c r="I1900" s="30" t="s">
        <v>24</v>
      </c>
      <c r="J1900" s="30" t="s">
        <v>64</v>
      </c>
      <c r="K1900" s="30" t="s">
        <v>49</v>
      </c>
      <c r="L1900" s="30" t="s">
        <v>1132</v>
      </c>
      <c r="M1900" s="30">
        <v>0.36</v>
      </c>
      <c r="N1900" s="30" t="s">
        <v>8</v>
      </c>
      <c r="O1900" s="30" t="s">
        <v>35</v>
      </c>
      <c r="P1900" s="30" t="s">
        <v>66</v>
      </c>
      <c r="Q1900" s="30" t="s">
        <v>1205</v>
      </c>
      <c r="R1900" s="30">
        <v>92374</v>
      </c>
      <c r="S1900" s="32">
        <v>42182</v>
      </c>
      <c r="T1900" s="32">
        <v>42182</v>
      </c>
      <c r="U1900" s="53">
        <v>-31.885000000000002</v>
      </c>
      <c r="V1900" s="30">
        <v>17</v>
      </c>
      <c r="W1900" s="30">
        <v>104.95</v>
      </c>
      <c r="X1900" s="30">
        <v>90589</v>
      </c>
      <c r="Y1900" s="30" t="s">
        <v>3217</v>
      </c>
      <c r="Z1900" s="30">
        <v>241.17983943518001</v>
      </c>
    </row>
    <row r="1901" spans="1:26" x14ac:dyDescent="0.2">
      <c r="A1901" s="30">
        <v>937</v>
      </c>
      <c r="B1901" s="30" t="s">
        <v>2952</v>
      </c>
      <c r="C1901" s="30" t="s">
        <v>46</v>
      </c>
      <c r="D1901" s="30">
        <v>0.01</v>
      </c>
      <c r="E1901" s="30">
        <v>65.989999999999995</v>
      </c>
      <c r="F1901" s="30">
        <v>3.99</v>
      </c>
      <c r="G1901" s="30" t="s">
        <v>14</v>
      </c>
      <c r="H1901" s="30" t="s">
        <v>70</v>
      </c>
      <c r="I1901" s="30" t="s">
        <v>16</v>
      </c>
      <c r="J1901" s="30" t="s">
        <v>111</v>
      </c>
      <c r="K1901" s="30" t="s">
        <v>49</v>
      </c>
      <c r="L1901" s="30" t="s">
        <v>1610</v>
      </c>
      <c r="M1901" s="30">
        <v>0.59</v>
      </c>
      <c r="N1901" s="30" t="s">
        <v>8</v>
      </c>
      <c r="O1901" s="30" t="s">
        <v>35</v>
      </c>
      <c r="P1901" s="30" t="s">
        <v>66</v>
      </c>
      <c r="Q1901" s="30" t="s">
        <v>935</v>
      </c>
      <c r="R1901" s="30">
        <v>90278</v>
      </c>
      <c r="S1901" s="32">
        <v>42182</v>
      </c>
      <c r="T1901" s="32">
        <v>42183</v>
      </c>
      <c r="U1901" s="53">
        <v>-95.210499999999996</v>
      </c>
      <c r="V1901" s="30">
        <v>3</v>
      </c>
      <c r="W1901" s="30">
        <v>166.59</v>
      </c>
      <c r="X1901" s="30">
        <v>90589</v>
      </c>
      <c r="Y1901" s="30" t="s">
        <v>3217</v>
      </c>
      <c r="Z1901" s="30">
        <v>541.33077404683149</v>
      </c>
    </row>
    <row r="1902" spans="1:26" x14ac:dyDescent="0.2">
      <c r="A1902" s="30">
        <v>2617</v>
      </c>
      <c r="B1902" s="30" t="s">
        <v>2953</v>
      </c>
      <c r="C1902" s="30" t="s">
        <v>46</v>
      </c>
      <c r="D1902" s="30">
        <v>0.1</v>
      </c>
      <c r="E1902" s="30">
        <v>3.25</v>
      </c>
      <c r="F1902" s="30">
        <v>49</v>
      </c>
      <c r="G1902" s="30" t="s">
        <v>14</v>
      </c>
      <c r="H1902" s="30" t="s">
        <v>70</v>
      </c>
      <c r="I1902" s="30" t="s">
        <v>24</v>
      </c>
      <c r="J1902" s="30" t="s">
        <v>71</v>
      </c>
      <c r="K1902" s="30" t="s">
        <v>40</v>
      </c>
      <c r="L1902" s="30" t="s">
        <v>2695</v>
      </c>
      <c r="M1902" s="30">
        <v>0.56000000000000005</v>
      </c>
      <c r="N1902" s="30" t="s">
        <v>8</v>
      </c>
      <c r="O1902" s="30" t="s">
        <v>28</v>
      </c>
      <c r="P1902" s="30" t="s">
        <v>1047</v>
      </c>
      <c r="Q1902" s="30" t="s">
        <v>2954</v>
      </c>
      <c r="R1902" s="30">
        <v>57401</v>
      </c>
      <c r="S1902" s="32">
        <v>42182</v>
      </c>
      <c r="T1902" s="32">
        <v>42183</v>
      </c>
      <c r="U1902" s="53">
        <v>-286.245</v>
      </c>
      <c r="V1902" s="30">
        <v>6</v>
      </c>
      <c r="W1902" s="30">
        <v>40.69</v>
      </c>
      <c r="X1902" s="30">
        <v>91496</v>
      </c>
      <c r="Y1902" s="30" t="s">
        <v>3216</v>
      </c>
      <c r="Z1902" s="30">
        <v>1308.766999562501</v>
      </c>
    </row>
    <row r="1903" spans="1:26" x14ac:dyDescent="0.2">
      <c r="A1903" s="30">
        <v>2987</v>
      </c>
      <c r="B1903" s="30" t="s">
        <v>2955</v>
      </c>
      <c r="C1903" s="30" t="s">
        <v>1</v>
      </c>
      <c r="D1903" s="30">
        <v>0.09</v>
      </c>
      <c r="E1903" s="30">
        <v>100.98</v>
      </c>
      <c r="F1903" s="30">
        <v>35.840000000000003</v>
      </c>
      <c r="G1903" s="30" t="s">
        <v>2</v>
      </c>
      <c r="H1903" s="30" t="s">
        <v>47</v>
      </c>
      <c r="I1903" s="30" t="s">
        <v>4</v>
      </c>
      <c r="J1903" s="30" t="s">
        <v>93</v>
      </c>
      <c r="K1903" s="30" t="s">
        <v>6</v>
      </c>
      <c r="L1903" s="30" t="s">
        <v>94</v>
      </c>
      <c r="M1903" s="30">
        <v>0.62</v>
      </c>
      <c r="N1903" s="30" t="s">
        <v>8</v>
      </c>
      <c r="O1903" s="30" t="s">
        <v>28</v>
      </c>
      <c r="P1903" s="30" t="s">
        <v>189</v>
      </c>
      <c r="Q1903" s="30" t="s">
        <v>2956</v>
      </c>
      <c r="R1903" s="30">
        <v>50265</v>
      </c>
      <c r="S1903" s="32">
        <v>42183</v>
      </c>
      <c r="T1903" s="32">
        <v>42183</v>
      </c>
      <c r="U1903" s="53">
        <v>-103.624</v>
      </c>
      <c r="V1903" s="30">
        <v>17</v>
      </c>
      <c r="W1903" s="30">
        <v>1700.38</v>
      </c>
      <c r="X1903" s="30">
        <v>91180</v>
      </c>
      <c r="Y1903" s="30" t="s">
        <v>3216</v>
      </c>
      <c r="Z1903" s="30">
        <v>1810.5800072700113</v>
      </c>
    </row>
    <row r="1904" spans="1:26" x14ac:dyDescent="0.2">
      <c r="A1904" s="30">
        <v>2987</v>
      </c>
      <c r="B1904" s="30" t="s">
        <v>2955</v>
      </c>
      <c r="C1904" s="30" t="s">
        <v>1</v>
      </c>
      <c r="D1904" s="30">
        <v>0.1</v>
      </c>
      <c r="E1904" s="30">
        <v>5.78</v>
      </c>
      <c r="F1904" s="30">
        <v>7.96</v>
      </c>
      <c r="G1904" s="30" t="s">
        <v>14</v>
      </c>
      <c r="H1904" s="30" t="s">
        <v>47</v>
      </c>
      <c r="I1904" s="30" t="s">
        <v>24</v>
      </c>
      <c r="J1904" s="30" t="s">
        <v>64</v>
      </c>
      <c r="K1904" s="30" t="s">
        <v>49</v>
      </c>
      <c r="L1904" s="30" t="s">
        <v>2957</v>
      </c>
      <c r="M1904" s="30">
        <v>0.36</v>
      </c>
      <c r="N1904" s="30" t="s">
        <v>8</v>
      </c>
      <c r="O1904" s="30" t="s">
        <v>28</v>
      </c>
      <c r="P1904" s="30" t="s">
        <v>189</v>
      </c>
      <c r="Q1904" s="30" t="s">
        <v>2956</v>
      </c>
      <c r="R1904" s="30">
        <v>50265</v>
      </c>
      <c r="S1904" s="32">
        <v>42183</v>
      </c>
      <c r="T1904" s="32">
        <v>42183</v>
      </c>
      <c r="U1904" s="53">
        <v>-57.823999999999998</v>
      </c>
      <c r="V1904" s="30">
        <v>6</v>
      </c>
      <c r="W1904" s="30">
        <v>35.96</v>
      </c>
      <c r="X1904" s="30">
        <v>91180</v>
      </c>
      <c r="Y1904" s="30" t="s">
        <v>3216</v>
      </c>
      <c r="Z1904" s="30">
        <v>369.46854628886797</v>
      </c>
    </row>
    <row r="1905" spans="1:26" x14ac:dyDescent="0.2">
      <c r="A1905" s="30">
        <v>3209</v>
      </c>
      <c r="B1905" s="30" t="s">
        <v>2958</v>
      </c>
      <c r="C1905" s="30" t="s">
        <v>1</v>
      </c>
      <c r="D1905" s="30">
        <v>0.03</v>
      </c>
      <c r="E1905" s="30">
        <v>4.9800000000000004</v>
      </c>
      <c r="F1905" s="30">
        <v>4.62</v>
      </c>
      <c r="G1905" s="30" t="s">
        <v>63</v>
      </c>
      <c r="H1905" s="30" t="s">
        <v>70</v>
      </c>
      <c r="I1905" s="30" t="s">
        <v>16</v>
      </c>
      <c r="J1905" s="30" t="s">
        <v>17</v>
      </c>
      <c r="K1905" s="30" t="s">
        <v>18</v>
      </c>
      <c r="L1905" s="30" t="s">
        <v>1197</v>
      </c>
      <c r="M1905" s="30">
        <v>0.64</v>
      </c>
      <c r="N1905" s="30" t="s">
        <v>8</v>
      </c>
      <c r="O1905" s="30" t="s">
        <v>35</v>
      </c>
      <c r="P1905" s="30" t="s">
        <v>66</v>
      </c>
      <c r="Q1905" s="30" t="s">
        <v>2959</v>
      </c>
      <c r="R1905" s="30">
        <v>90210</v>
      </c>
      <c r="S1905" s="32">
        <v>42183</v>
      </c>
      <c r="T1905" s="32">
        <v>42184</v>
      </c>
      <c r="U1905" s="53">
        <v>-30.45</v>
      </c>
      <c r="V1905" s="30">
        <v>8</v>
      </c>
      <c r="W1905" s="30">
        <v>44.24</v>
      </c>
      <c r="X1905" s="30">
        <v>90739</v>
      </c>
      <c r="Y1905" s="30" t="s">
        <v>3217</v>
      </c>
      <c r="Z1905" s="30">
        <v>469.01347603571406</v>
      </c>
    </row>
    <row r="1906" spans="1:26" x14ac:dyDescent="0.2">
      <c r="A1906" s="30">
        <v>1357</v>
      </c>
      <c r="B1906" s="30" t="s">
        <v>2726</v>
      </c>
      <c r="C1906" s="30" t="s">
        <v>13</v>
      </c>
      <c r="D1906" s="30">
        <v>7.0000000000000007E-2</v>
      </c>
      <c r="E1906" s="30">
        <v>119.99</v>
      </c>
      <c r="F1906" s="30">
        <v>16.8</v>
      </c>
      <c r="G1906" s="30" t="s">
        <v>2</v>
      </c>
      <c r="H1906" s="30" t="s">
        <v>47</v>
      </c>
      <c r="I1906" s="30" t="s">
        <v>16</v>
      </c>
      <c r="J1906" s="30" t="s">
        <v>32</v>
      </c>
      <c r="K1906" s="30" t="s">
        <v>6</v>
      </c>
      <c r="L1906" s="30" t="s">
        <v>2960</v>
      </c>
      <c r="M1906" s="30">
        <v>0.35</v>
      </c>
      <c r="N1906" s="30" t="s">
        <v>8</v>
      </c>
      <c r="O1906" s="30" t="s">
        <v>28</v>
      </c>
      <c r="P1906" s="30" t="s">
        <v>163</v>
      </c>
      <c r="Q1906" s="30" t="s">
        <v>2727</v>
      </c>
      <c r="R1906" s="30">
        <v>78596</v>
      </c>
      <c r="S1906" s="32">
        <v>42183</v>
      </c>
      <c r="T1906" s="32">
        <v>42185</v>
      </c>
      <c r="U1906" s="53">
        <v>1206.5961</v>
      </c>
      <c r="V1906" s="30">
        <v>15</v>
      </c>
      <c r="W1906" s="30">
        <v>1748.69</v>
      </c>
      <c r="X1906" s="30">
        <v>88185</v>
      </c>
      <c r="Y1906" s="30" t="s">
        <v>3216</v>
      </c>
      <c r="Z1906" s="30">
        <v>2181.8850802642123</v>
      </c>
    </row>
    <row r="1907" spans="1:26" x14ac:dyDescent="0.2">
      <c r="A1907" s="30">
        <v>1733</v>
      </c>
      <c r="B1907" s="30" t="s">
        <v>1977</v>
      </c>
      <c r="C1907" s="30" t="s">
        <v>13</v>
      </c>
      <c r="D1907" s="30">
        <v>0.02</v>
      </c>
      <c r="E1907" s="30">
        <v>30.98</v>
      </c>
      <c r="F1907" s="30">
        <v>17.079999999999998</v>
      </c>
      <c r="G1907" s="30" t="s">
        <v>14</v>
      </c>
      <c r="H1907" s="30" t="s">
        <v>3</v>
      </c>
      <c r="I1907" s="30" t="s">
        <v>24</v>
      </c>
      <c r="J1907" s="30" t="s">
        <v>64</v>
      </c>
      <c r="K1907" s="30" t="s">
        <v>49</v>
      </c>
      <c r="L1907" s="30" t="s">
        <v>2961</v>
      </c>
      <c r="M1907" s="30">
        <v>0.4</v>
      </c>
      <c r="N1907" s="30" t="s">
        <v>8</v>
      </c>
      <c r="O1907" s="30" t="s">
        <v>87</v>
      </c>
      <c r="P1907" s="30" t="s">
        <v>350</v>
      </c>
      <c r="Q1907" s="30" t="s">
        <v>42</v>
      </c>
      <c r="R1907" s="30">
        <v>20012</v>
      </c>
      <c r="S1907" s="32">
        <v>42183</v>
      </c>
      <c r="T1907" s="32">
        <v>42184</v>
      </c>
      <c r="U1907" s="53">
        <v>-32.28</v>
      </c>
      <c r="V1907" s="30">
        <v>13</v>
      </c>
      <c r="W1907" s="30">
        <v>438.25</v>
      </c>
      <c r="X1907" s="30">
        <v>59937</v>
      </c>
      <c r="Y1907" s="30" t="s">
        <v>3218</v>
      </c>
      <c r="Z1907" s="30">
        <v>480.79218157721954</v>
      </c>
    </row>
    <row r="1908" spans="1:26" x14ac:dyDescent="0.2">
      <c r="A1908" s="30">
        <v>1735</v>
      </c>
      <c r="B1908" s="30" t="s">
        <v>2962</v>
      </c>
      <c r="C1908" s="30" t="s">
        <v>13</v>
      </c>
      <c r="D1908" s="30">
        <v>0.02</v>
      </c>
      <c r="E1908" s="30">
        <v>30.98</v>
      </c>
      <c r="F1908" s="30">
        <v>17.079999999999998</v>
      </c>
      <c r="G1908" s="30" t="s">
        <v>14</v>
      </c>
      <c r="H1908" s="30" t="s">
        <v>3</v>
      </c>
      <c r="I1908" s="30" t="s">
        <v>24</v>
      </c>
      <c r="J1908" s="30" t="s">
        <v>64</v>
      </c>
      <c r="K1908" s="30" t="s">
        <v>49</v>
      </c>
      <c r="L1908" s="30" t="s">
        <v>2961</v>
      </c>
      <c r="M1908" s="30">
        <v>0.4</v>
      </c>
      <c r="N1908" s="30" t="s">
        <v>8</v>
      </c>
      <c r="O1908" s="30" t="s">
        <v>87</v>
      </c>
      <c r="P1908" s="30" t="s">
        <v>88</v>
      </c>
      <c r="Q1908" s="30" t="s">
        <v>2963</v>
      </c>
      <c r="R1908" s="30">
        <v>11550</v>
      </c>
      <c r="S1908" s="32">
        <v>42183</v>
      </c>
      <c r="T1908" s="32">
        <v>42184</v>
      </c>
      <c r="U1908" s="53">
        <v>-16.14</v>
      </c>
      <c r="V1908" s="30">
        <v>3</v>
      </c>
      <c r="W1908" s="30">
        <v>101.13</v>
      </c>
      <c r="X1908" s="30">
        <v>88444</v>
      </c>
      <c r="Y1908" s="30" t="s">
        <v>3218</v>
      </c>
      <c r="Z1908" s="30">
        <v>497.31995673647083</v>
      </c>
    </row>
    <row r="1909" spans="1:26" x14ac:dyDescent="0.2">
      <c r="A1909" s="30">
        <v>1191</v>
      </c>
      <c r="B1909" s="30" t="s">
        <v>2964</v>
      </c>
      <c r="C1909" s="30" t="s">
        <v>23</v>
      </c>
      <c r="D1909" s="30">
        <v>0.03</v>
      </c>
      <c r="E1909" s="30">
        <v>28.53</v>
      </c>
      <c r="F1909" s="30">
        <v>1.49</v>
      </c>
      <c r="G1909" s="30" t="s">
        <v>14</v>
      </c>
      <c r="H1909" s="30" t="s">
        <v>3</v>
      </c>
      <c r="I1909" s="30" t="s">
        <v>24</v>
      </c>
      <c r="J1909" s="30" t="s">
        <v>48</v>
      </c>
      <c r="K1909" s="30" t="s">
        <v>49</v>
      </c>
      <c r="L1909" s="30" t="s">
        <v>1808</v>
      </c>
      <c r="M1909" s="30">
        <v>0.38</v>
      </c>
      <c r="N1909" s="30" t="s">
        <v>8</v>
      </c>
      <c r="O1909" s="30" t="s">
        <v>87</v>
      </c>
      <c r="P1909" s="30" t="s">
        <v>224</v>
      </c>
      <c r="Q1909" s="30" t="s">
        <v>2965</v>
      </c>
      <c r="R1909" s="30">
        <v>6050</v>
      </c>
      <c r="S1909" s="32">
        <v>42183</v>
      </c>
      <c r="T1909" s="32">
        <v>42186</v>
      </c>
      <c r="U1909" s="53">
        <v>59.4405</v>
      </c>
      <c r="V1909" s="30">
        <v>3</v>
      </c>
      <c r="W1909" s="30">
        <v>88.84</v>
      </c>
      <c r="X1909" s="30">
        <v>87587</v>
      </c>
      <c r="Y1909" s="30" t="s">
        <v>3218</v>
      </c>
      <c r="Z1909" s="30">
        <v>195.16738212733267</v>
      </c>
    </row>
    <row r="1910" spans="1:26" x14ac:dyDescent="0.2">
      <c r="A1910" s="30">
        <v>1193</v>
      </c>
      <c r="B1910" s="30" t="s">
        <v>1327</v>
      </c>
      <c r="C1910" s="30" t="s">
        <v>23</v>
      </c>
      <c r="D1910" s="30">
        <v>0.09</v>
      </c>
      <c r="E1910" s="30">
        <v>49.99</v>
      </c>
      <c r="F1910" s="30">
        <v>19.989999999999998</v>
      </c>
      <c r="G1910" s="30" t="s">
        <v>14</v>
      </c>
      <c r="H1910" s="30" t="s">
        <v>3</v>
      </c>
      <c r="I1910" s="30" t="s">
        <v>16</v>
      </c>
      <c r="J1910" s="30" t="s">
        <v>17</v>
      </c>
      <c r="K1910" s="30" t="s">
        <v>49</v>
      </c>
      <c r="L1910" s="30" t="s">
        <v>1264</v>
      </c>
      <c r="M1910" s="30">
        <v>0.41</v>
      </c>
      <c r="N1910" s="30" t="s">
        <v>8</v>
      </c>
      <c r="O1910" s="30" t="s">
        <v>87</v>
      </c>
      <c r="P1910" s="30" t="s">
        <v>350</v>
      </c>
      <c r="Q1910" s="30" t="s">
        <v>42</v>
      </c>
      <c r="R1910" s="30">
        <v>20016</v>
      </c>
      <c r="S1910" s="32">
        <v>42183</v>
      </c>
      <c r="T1910" s="32">
        <v>42185</v>
      </c>
      <c r="U1910" s="53">
        <v>-17.03</v>
      </c>
      <c r="V1910" s="30">
        <v>48</v>
      </c>
      <c r="W1910" s="30">
        <v>2373.3200000000002</v>
      </c>
      <c r="X1910" s="30">
        <v>11206</v>
      </c>
      <c r="Y1910" s="30" t="s">
        <v>3218</v>
      </c>
      <c r="Z1910" s="30">
        <v>680.71063692912583</v>
      </c>
    </row>
    <row r="1911" spans="1:26" x14ac:dyDescent="0.2">
      <c r="A1911" s="30">
        <v>1193</v>
      </c>
      <c r="B1911" s="30" t="s">
        <v>1327</v>
      </c>
      <c r="C1911" s="30" t="s">
        <v>23</v>
      </c>
      <c r="D1911" s="30">
        <v>0.03</v>
      </c>
      <c r="E1911" s="30">
        <v>28.53</v>
      </c>
      <c r="F1911" s="30">
        <v>1.49</v>
      </c>
      <c r="G1911" s="30" t="s">
        <v>14</v>
      </c>
      <c r="H1911" s="30" t="s">
        <v>3</v>
      </c>
      <c r="I1911" s="30" t="s">
        <v>24</v>
      </c>
      <c r="J1911" s="30" t="s">
        <v>48</v>
      </c>
      <c r="K1911" s="30" t="s">
        <v>49</v>
      </c>
      <c r="L1911" s="30" t="s">
        <v>1808</v>
      </c>
      <c r="M1911" s="30">
        <v>0.38</v>
      </c>
      <c r="N1911" s="30" t="s">
        <v>8</v>
      </c>
      <c r="O1911" s="30" t="s">
        <v>87</v>
      </c>
      <c r="P1911" s="30" t="s">
        <v>350</v>
      </c>
      <c r="Q1911" s="30" t="s">
        <v>42</v>
      </c>
      <c r="R1911" s="30">
        <v>20016</v>
      </c>
      <c r="S1911" s="32">
        <v>42183</v>
      </c>
      <c r="T1911" s="32">
        <v>42186</v>
      </c>
      <c r="U1911" s="53">
        <v>39.627000000000002</v>
      </c>
      <c r="V1911" s="30">
        <v>11</v>
      </c>
      <c r="W1911" s="30">
        <v>325.73</v>
      </c>
      <c r="X1911" s="30">
        <v>11206</v>
      </c>
      <c r="Y1911" s="30" t="s">
        <v>3218</v>
      </c>
      <c r="Z1911" s="30">
        <v>174.87784847690972</v>
      </c>
    </row>
    <row r="1912" spans="1:26" x14ac:dyDescent="0.2">
      <c r="A1912" s="30">
        <v>1203</v>
      </c>
      <c r="B1912" s="30" t="s">
        <v>2966</v>
      </c>
      <c r="C1912" s="30" t="s">
        <v>23</v>
      </c>
      <c r="D1912" s="30">
        <v>0.09</v>
      </c>
      <c r="E1912" s="30">
        <v>49.99</v>
      </c>
      <c r="F1912" s="30">
        <v>19.989999999999998</v>
      </c>
      <c r="G1912" s="30" t="s">
        <v>14</v>
      </c>
      <c r="H1912" s="30" t="s">
        <v>3</v>
      </c>
      <c r="I1912" s="30" t="s">
        <v>16</v>
      </c>
      <c r="J1912" s="30" t="s">
        <v>17</v>
      </c>
      <c r="K1912" s="30" t="s">
        <v>49</v>
      </c>
      <c r="L1912" s="30" t="s">
        <v>1264</v>
      </c>
      <c r="M1912" s="30">
        <v>0.41</v>
      </c>
      <c r="N1912" s="30" t="s">
        <v>8</v>
      </c>
      <c r="O1912" s="30" t="s">
        <v>87</v>
      </c>
      <c r="P1912" s="30" t="s">
        <v>560</v>
      </c>
      <c r="Q1912" s="30" t="s">
        <v>561</v>
      </c>
      <c r="R1912" s="30">
        <v>2920</v>
      </c>
      <c r="S1912" s="32">
        <v>42183</v>
      </c>
      <c r="T1912" s="32">
        <v>42185</v>
      </c>
      <c r="U1912" s="53">
        <v>-8.5150000000000006</v>
      </c>
      <c r="V1912" s="30">
        <v>12</v>
      </c>
      <c r="W1912" s="30">
        <v>593.33000000000004</v>
      </c>
      <c r="X1912" s="30">
        <v>87587</v>
      </c>
      <c r="Y1912" s="30" t="s">
        <v>3218</v>
      </c>
      <c r="Z1912" s="30">
        <v>689.43021595521168</v>
      </c>
    </row>
    <row r="1913" spans="1:26" x14ac:dyDescent="0.2">
      <c r="A1913" s="30">
        <v>2801</v>
      </c>
      <c r="B1913" s="30" t="s">
        <v>2967</v>
      </c>
      <c r="C1913" s="30" t="s">
        <v>23</v>
      </c>
      <c r="D1913" s="30">
        <v>0</v>
      </c>
      <c r="E1913" s="30">
        <v>17.52</v>
      </c>
      <c r="F1913" s="30">
        <v>8.17</v>
      </c>
      <c r="G1913" s="30" t="s">
        <v>14</v>
      </c>
      <c r="H1913" s="30" t="s">
        <v>47</v>
      </c>
      <c r="I1913" s="30" t="s">
        <v>24</v>
      </c>
      <c r="J1913" s="30" t="s">
        <v>71</v>
      </c>
      <c r="K1913" s="30" t="s">
        <v>120</v>
      </c>
      <c r="L1913" s="30" t="s">
        <v>2968</v>
      </c>
      <c r="M1913" s="30">
        <v>0.5</v>
      </c>
      <c r="N1913" s="30" t="s">
        <v>8</v>
      </c>
      <c r="O1913" s="30" t="s">
        <v>35</v>
      </c>
      <c r="P1913" s="30" t="s">
        <v>564</v>
      </c>
      <c r="Q1913" s="30" t="s">
        <v>1694</v>
      </c>
      <c r="R1913" s="30">
        <v>85224</v>
      </c>
      <c r="S1913" s="32">
        <v>42183</v>
      </c>
      <c r="T1913" s="32">
        <v>42188</v>
      </c>
      <c r="U1913" s="53">
        <v>52.764000000000003</v>
      </c>
      <c r="V1913" s="30">
        <v>15</v>
      </c>
      <c r="W1913" s="30">
        <v>284.33999999999997</v>
      </c>
      <c r="X1913" s="30">
        <v>91049</v>
      </c>
      <c r="Y1913" s="30" t="s">
        <v>3217</v>
      </c>
      <c r="Z1913" s="30">
        <v>497.50798028093982</v>
      </c>
    </row>
    <row r="1914" spans="1:26" x14ac:dyDescent="0.2">
      <c r="A1914" s="30">
        <v>3226</v>
      </c>
      <c r="B1914" s="30" t="s">
        <v>477</v>
      </c>
      <c r="C1914" s="30" t="s">
        <v>92</v>
      </c>
      <c r="D1914" s="30">
        <v>0.06</v>
      </c>
      <c r="E1914" s="30">
        <v>22.24</v>
      </c>
      <c r="F1914" s="30">
        <v>1.99</v>
      </c>
      <c r="G1914" s="30" t="s">
        <v>14</v>
      </c>
      <c r="H1914" s="30" t="s">
        <v>3</v>
      </c>
      <c r="I1914" s="30" t="s">
        <v>16</v>
      </c>
      <c r="J1914" s="30" t="s">
        <v>17</v>
      </c>
      <c r="K1914" s="30" t="s">
        <v>18</v>
      </c>
      <c r="L1914" s="30" t="s">
        <v>2969</v>
      </c>
      <c r="M1914" s="30">
        <v>0.43</v>
      </c>
      <c r="N1914" s="30" t="s">
        <v>8</v>
      </c>
      <c r="O1914" s="30" t="s">
        <v>9</v>
      </c>
      <c r="P1914" s="30" t="s">
        <v>376</v>
      </c>
      <c r="Q1914" s="30" t="s">
        <v>479</v>
      </c>
      <c r="R1914" s="30">
        <v>37075</v>
      </c>
      <c r="S1914" s="32">
        <v>42183</v>
      </c>
      <c r="T1914" s="32">
        <v>42185</v>
      </c>
      <c r="U1914" s="53">
        <v>95.388000000000005</v>
      </c>
      <c r="V1914" s="30">
        <v>12</v>
      </c>
      <c r="W1914" s="30">
        <v>255.88</v>
      </c>
      <c r="X1914" s="30">
        <v>86509</v>
      </c>
      <c r="Y1914" s="30" t="s">
        <v>3215</v>
      </c>
      <c r="Z1914" s="30">
        <v>180.81936494038362</v>
      </c>
    </row>
    <row r="1915" spans="1:26" x14ac:dyDescent="0.2">
      <c r="A1915" s="30">
        <v>2448</v>
      </c>
      <c r="B1915" s="30" t="s">
        <v>2970</v>
      </c>
      <c r="C1915" s="30" t="s">
        <v>13</v>
      </c>
      <c r="D1915" s="30">
        <v>0.09</v>
      </c>
      <c r="E1915" s="30">
        <v>6.48</v>
      </c>
      <c r="F1915" s="30">
        <v>7.03</v>
      </c>
      <c r="G1915" s="30" t="s">
        <v>14</v>
      </c>
      <c r="H1915" s="30" t="s">
        <v>15</v>
      </c>
      <c r="I1915" s="30" t="s">
        <v>24</v>
      </c>
      <c r="J1915" s="30" t="s">
        <v>64</v>
      </c>
      <c r="K1915" s="30" t="s">
        <v>49</v>
      </c>
      <c r="L1915" s="30" t="s">
        <v>2499</v>
      </c>
      <c r="M1915" s="30">
        <v>0.37</v>
      </c>
      <c r="N1915" s="30" t="s">
        <v>8</v>
      </c>
      <c r="O1915" s="30" t="s">
        <v>28</v>
      </c>
      <c r="P1915" s="30" t="s">
        <v>60</v>
      </c>
      <c r="Q1915" s="30" t="s">
        <v>135</v>
      </c>
      <c r="R1915" s="30">
        <v>55410</v>
      </c>
      <c r="S1915" s="32">
        <v>42184</v>
      </c>
      <c r="T1915" s="32">
        <v>42186</v>
      </c>
      <c r="U1915" s="53">
        <v>-126.208</v>
      </c>
      <c r="V1915" s="30">
        <v>16</v>
      </c>
      <c r="W1915" s="30">
        <v>96.96</v>
      </c>
      <c r="X1915" s="30">
        <v>87790</v>
      </c>
      <c r="Y1915" s="30" t="s">
        <v>3216</v>
      </c>
      <c r="Z1915" s="30">
        <v>-61.024110659428068</v>
      </c>
    </row>
    <row r="1916" spans="1:26" x14ac:dyDescent="0.2">
      <c r="A1916" s="30">
        <v>3374</v>
      </c>
      <c r="B1916" s="30" t="s">
        <v>2718</v>
      </c>
      <c r="C1916" s="30" t="s">
        <v>13</v>
      </c>
      <c r="D1916" s="30">
        <v>0.05</v>
      </c>
      <c r="E1916" s="30">
        <v>73.98</v>
      </c>
      <c r="F1916" s="30">
        <v>12.14</v>
      </c>
      <c r="G1916" s="30" t="s">
        <v>14</v>
      </c>
      <c r="H1916" s="30" t="s">
        <v>47</v>
      </c>
      <c r="I1916" s="30" t="s">
        <v>16</v>
      </c>
      <c r="J1916" s="30" t="s">
        <v>17</v>
      </c>
      <c r="K1916" s="30" t="s">
        <v>49</v>
      </c>
      <c r="L1916" s="30" t="s">
        <v>709</v>
      </c>
      <c r="M1916" s="30">
        <v>0.67</v>
      </c>
      <c r="N1916" s="30" t="s">
        <v>8</v>
      </c>
      <c r="O1916" s="30" t="s">
        <v>87</v>
      </c>
      <c r="P1916" s="30" t="s">
        <v>394</v>
      </c>
      <c r="Q1916" s="30" t="s">
        <v>2719</v>
      </c>
      <c r="R1916" s="30">
        <v>21113</v>
      </c>
      <c r="S1916" s="32">
        <v>42184</v>
      </c>
      <c r="T1916" s="32">
        <v>42185</v>
      </c>
      <c r="U1916" s="53">
        <v>-1.9039999999999999</v>
      </c>
      <c r="V1916" s="30">
        <v>8</v>
      </c>
      <c r="W1916" s="30">
        <v>600.4</v>
      </c>
      <c r="X1916" s="30">
        <v>87474</v>
      </c>
      <c r="Y1916" s="30" t="s">
        <v>3218</v>
      </c>
      <c r="Z1916" s="30">
        <v>754.15636223681975</v>
      </c>
    </row>
    <row r="1917" spans="1:26" x14ac:dyDescent="0.2">
      <c r="A1917" s="30">
        <v>3374</v>
      </c>
      <c r="B1917" s="30" t="s">
        <v>2718</v>
      </c>
      <c r="C1917" s="30" t="s">
        <v>13</v>
      </c>
      <c r="D1917" s="30">
        <v>0</v>
      </c>
      <c r="E1917" s="30">
        <v>5.98</v>
      </c>
      <c r="F1917" s="30">
        <v>7.15</v>
      </c>
      <c r="G1917" s="30" t="s">
        <v>14</v>
      </c>
      <c r="H1917" s="30" t="s">
        <v>47</v>
      </c>
      <c r="I1917" s="30" t="s">
        <v>24</v>
      </c>
      <c r="J1917" s="30" t="s">
        <v>64</v>
      </c>
      <c r="K1917" s="30" t="s">
        <v>49</v>
      </c>
      <c r="L1917" s="30" t="s">
        <v>2514</v>
      </c>
      <c r="M1917" s="30">
        <v>0.36</v>
      </c>
      <c r="N1917" s="30" t="s">
        <v>8</v>
      </c>
      <c r="O1917" s="30" t="s">
        <v>87</v>
      </c>
      <c r="P1917" s="30" t="s">
        <v>394</v>
      </c>
      <c r="Q1917" s="30" t="s">
        <v>2719</v>
      </c>
      <c r="R1917" s="30">
        <v>21113</v>
      </c>
      <c r="S1917" s="32">
        <v>42184</v>
      </c>
      <c r="T1917" s="32">
        <v>42186</v>
      </c>
      <c r="U1917" s="53">
        <v>-37.048000000000002</v>
      </c>
      <c r="V1917" s="30">
        <v>5</v>
      </c>
      <c r="W1917" s="30">
        <v>34.25</v>
      </c>
      <c r="X1917" s="30">
        <v>87474</v>
      </c>
      <c r="Y1917" s="30" t="s">
        <v>3218</v>
      </c>
      <c r="Z1917" s="30">
        <v>142.56667705863063</v>
      </c>
    </row>
    <row r="1918" spans="1:26" x14ac:dyDescent="0.2">
      <c r="A1918" s="30">
        <v>3374</v>
      </c>
      <c r="B1918" s="30" t="s">
        <v>2718</v>
      </c>
      <c r="C1918" s="30" t="s">
        <v>13</v>
      </c>
      <c r="D1918" s="30">
        <v>0.09</v>
      </c>
      <c r="E1918" s="30">
        <v>3.57</v>
      </c>
      <c r="F1918" s="30">
        <v>4.17</v>
      </c>
      <c r="G1918" s="30" t="s">
        <v>14</v>
      </c>
      <c r="H1918" s="30" t="s">
        <v>47</v>
      </c>
      <c r="I1918" s="30" t="s">
        <v>24</v>
      </c>
      <c r="J1918" s="30" t="s">
        <v>25</v>
      </c>
      <c r="K1918" s="30" t="s">
        <v>18</v>
      </c>
      <c r="L1918" s="30" t="s">
        <v>768</v>
      </c>
      <c r="M1918" s="30">
        <v>0.59</v>
      </c>
      <c r="N1918" s="30" t="s">
        <v>8</v>
      </c>
      <c r="O1918" s="30" t="s">
        <v>87</v>
      </c>
      <c r="P1918" s="30" t="s">
        <v>394</v>
      </c>
      <c r="Q1918" s="30" t="s">
        <v>2719</v>
      </c>
      <c r="R1918" s="30">
        <v>21113</v>
      </c>
      <c r="S1918" s="32">
        <v>42184</v>
      </c>
      <c r="T1918" s="32">
        <v>42186</v>
      </c>
      <c r="U1918" s="53">
        <v>-56.887999999999998</v>
      </c>
      <c r="V1918" s="30">
        <v>9</v>
      </c>
      <c r="W1918" s="30">
        <v>31.45</v>
      </c>
      <c r="X1918" s="30">
        <v>87474</v>
      </c>
      <c r="Y1918" s="30" t="s">
        <v>3218</v>
      </c>
      <c r="Z1918" s="30">
        <v>164.03059226228345</v>
      </c>
    </row>
    <row r="1919" spans="1:26" x14ac:dyDescent="0.2">
      <c r="A1919" s="30">
        <v>1502</v>
      </c>
      <c r="B1919" s="30" t="s">
        <v>2413</v>
      </c>
      <c r="C1919" s="30" t="s">
        <v>23</v>
      </c>
      <c r="D1919" s="30">
        <v>0.08</v>
      </c>
      <c r="E1919" s="30">
        <v>5.84</v>
      </c>
      <c r="F1919" s="30">
        <v>1</v>
      </c>
      <c r="G1919" s="30" t="s">
        <v>63</v>
      </c>
      <c r="H1919" s="30" t="s">
        <v>3</v>
      </c>
      <c r="I1919" s="30" t="s">
        <v>24</v>
      </c>
      <c r="J1919" s="30" t="s">
        <v>25</v>
      </c>
      <c r="K1919" s="30" t="s">
        <v>26</v>
      </c>
      <c r="L1919" s="30" t="s">
        <v>2971</v>
      </c>
      <c r="M1919" s="30">
        <v>0.38</v>
      </c>
      <c r="N1919" s="30" t="s">
        <v>8</v>
      </c>
      <c r="O1919" s="30" t="s">
        <v>9</v>
      </c>
      <c r="P1919" s="30" t="s">
        <v>99</v>
      </c>
      <c r="Q1919" s="30" t="s">
        <v>2414</v>
      </c>
      <c r="R1919" s="30">
        <v>33065</v>
      </c>
      <c r="S1919" s="32">
        <v>42184</v>
      </c>
      <c r="T1919" s="32">
        <v>42188</v>
      </c>
      <c r="U1919" s="53">
        <v>731.92200000000003</v>
      </c>
      <c r="V1919" s="30">
        <v>11</v>
      </c>
      <c r="W1919" s="30">
        <v>61.39</v>
      </c>
      <c r="X1919" s="30">
        <v>89194</v>
      </c>
      <c r="Y1919" s="30" t="s">
        <v>3215</v>
      </c>
      <c r="Z1919" s="30">
        <v>683.91287134250422</v>
      </c>
    </row>
    <row r="1920" spans="1:26" x14ac:dyDescent="0.2">
      <c r="A1920" s="30">
        <v>1502</v>
      </c>
      <c r="B1920" s="30" t="s">
        <v>2413</v>
      </c>
      <c r="C1920" s="30" t="s">
        <v>23</v>
      </c>
      <c r="D1920" s="30">
        <v>0</v>
      </c>
      <c r="E1920" s="30">
        <v>205.99</v>
      </c>
      <c r="F1920" s="30">
        <v>8.99</v>
      </c>
      <c r="G1920" s="30" t="s">
        <v>14</v>
      </c>
      <c r="H1920" s="30" t="s">
        <v>3</v>
      </c>
      <c r="I1920" s="30" t="s">
        <v>16</v>
      </c>
      <c r="J1920" s="30" t="s">
        <v>111</v>
      </c>
      <c r="K1920" s="30" t="s">
        <v>49</v>
      </c>
      <c r="L1920" s="30" t="s">
        <v>1008</v>
      </c>
      <c r="M1920" s="30">
        <v>0.6</v>
      </c>
      <c r="N1920" s="30" t="s">
        <v>8</v>
      </c>
      <c r="O1920" s="30" t="s">
        <v>9</v>
      </c>
      <c r="P1920" s="30" t="s">
        <v>99</v>
      </c>
      <c r="Q1920" s="30" t="s">
        <v>2414</v>
      </c>
      <c r="R1920" s="30">
        <v>33065</v>
      </c>
      <c r="S1920" s="32">
        <v>42184</v>
      </c>
      <c r="T1920" s="32">
        <v>42187</v>
      </c>
      <c r="U1920" s="53">
        <v>186.55799999999999</v>
      </c>
      <c r="V1920" s="30">
        <v>13</v>
      </c>
      <c r="W1920" s="30">
        <v>2435.52</v>
      </c>
      <c r="X1920" s="30">
        <v>89194</v>
      </c>
      <c r="Y1920" s="30" t="s">
        <v>3215</v>
      </c>
      <c r="Z1920" s="30">
        <v>1291.3330191328839</v>
      </c>
    </row>
    <row r="1921" spans="1:26" x14ac:dyDescent="0.2">
      <c r="A1921" s="30">
        <v>1109</v>
      </c>
      <c r="B1921" s="30" t="s">
        <v>2972</v>
      </c>
      <c r="C1921" s="30" t="s">
        <v>92</v>
      </c>
      <c r="D1921" s="30">
        <v>0.08</v>
      </c>
      <c r="E1921" s="30">
        <v>8.3699999999999992</v>
      </c>
      <c r="F1921" s="30">
        <v>10.16</v>
      </c>
      <c r="G1921" s="30" t="s">
        <v>14</v>
      </c>
      <c r="H1921" s="30" t="s">
        <v>15</v>
      </c>
      <c r="I1921" s="30" t="s">
        <v>4</v>
      </c>
      <c r="J1921" s="30" t="s">
        <v>102</v>
      </c>
      <c r="K1921" s="30" t="s">
        <v>40</v>
      </c>
      <c r="L1921" s="30" t="s">
        <v>1548</v>
      </c>
      <c r="M1921" s="30">
        <v>0.59</v>
      </c>
      <c r="N1921" s="30" t="s">
        <v>8</v>
      </c>
      <c r="O1921" s="30" t="s">
        <v>28</v>
      </c>
      <c r="P1921" s="30" t="s">
        <v>163</v>
      </c>
      <c r="Q1921" s="30" t="s">
        <v>2973</v>
      </c>
      <c r="R1921" s="30">
        <v>78041</v>
      </c>
      <c r="S1921" s="32">
        <v>42184</v>
      </c>
      <c r="T1921" s="32">
        <v>42184</v>
      </c>
      <c r="U1921" s="53">
        <v>-169.232</v>
      </c>
      <c r="V1921" s="30">
        <v>13</v>
      </c>
      <c r="W1921" s="30">
        <v>108.99</v>
      </c>
      <c r="X1921" s="30">
        <v>86410</v>
      </c>
      <c r="Y1921" s="30" t="s">
        <v>3216</v>
      </c>
      <c r="Z1921" s="30">
        <v>192.07147766358085</v>
      </c>
    </row>
    <row r="1922" spans="1:26" x14ac:dyDescent="0.2">
      <c r="A1922" s="30">
        <v>1183</v>
      </c>
      <c r="B1922" s="30" t="s">
        <v>2974</v>
      </c>
      <c r="C1922" s="30" t="s">
        <v>46</v>
      </c>
      <c r="D1922" s="30">
        <v>0.04</v>
      </c>
      <c r="E1922" s="30">
        <v>35.99</v>
      </c>
      <c r="F1922" s="30">
        <v>3.3</v>
      </c>
      <c r="G1922" s="30" t="s">
        <v>14</v>
      </c>
      <c r="H1922" s="30" t="s">
        <v>47</v>
      </c>
      <c r="I1922" s="30" t="s">
        <v>16</v>
      </c>
      <c r="J1922" s="30" t="s">
        <v>111</v>
      </c>
      <c r="K1922" s="30" t="s">
        <v>18</v>
      </c>
      <c r="L1922" s="30" t="s">
        <v>1886</v>
      </c>
      <c r="M1922" s="30">
        <v>0.39</v>
      </c>
      <c r="N1922" s="30" t="s">
        <v>8</v>
      </c>
      <c r="O1922" s="30" t="s">
        <v>35</v>
      </c>
      <c r="P1922" s="30" t="s">
        <v>122</v>
      </c>
      <c r="Q1922" s="30" t="s">
        <v>2975</v>
      </c>
      <c r="R1922" s="30">
        <v>84663</v>
      </c>
      <c r="S1922" s="32">
        <v>42184</v>
      </c>
      <c r="T1922" s="32">
        <v>42184</v>
      </c>
      <c r="U1922" s="53">
        <v>184.19550000000001</v>
      </c>
      <c r="V1922" s="30">
        <v>9</v>
      </c>
      <c r="W1922" s="30">
        <v>266.95</v>
      </c>
      <c r="X1922" s="30">
        <v>86914</v>
      </c>
      <c r="Y1922" s="30" t="s">
        <v>3217</v>
      </c>
      <c r="Z1922" s="30">
        <v>558.76046593817762</v>
      </c>
    </row>
    <row r="1923" spans="1:26" x14ac:dyDescent="0.2">
      <c r="A1923" s="30">
        <v>699</v>
      </c>
      <c r="B1923" s="30" t="s">
        <v>837</v>
      </c>
      <c r="C1923" s="30" t="s">
        <v>13</v>
      </c>
      <c r="D1923" s="30">
        <v>0.01</v>
      </c>
      <c r="E1923" s="30">
        <v>7.89</v>
      </c>
      <c r="F1923" s="30">
        <v>2.82</v>
      </c>
      <c r="G1923" s="30" t="s">
        <v>14</v>
      </c>
      <c r="H1923" s="30" t="s">
        <v>15</v>
      </c>
      <c r="I1923" s="30" t="s">
        <v>24</v>
      </c>
      <c r="J1923" s="30" t="s">
        <v>152</v>
      </c>
      <c r="K1923" s="30" t="s">
        <v>26</v>
      </c>
      <c r="L1923" s="30" t="s">
        <v>2976</v>
      </c>
      <c r="M1923" s="30">
        <v>0.4</v>
      </c>
      <c r="N1923" s="30" t="s">
        <v>8</v>
      </c>
      <c r="O1923" s="30" t="s">
        <v>35</v>
      </c>
      <c r="P1923" s="30" t="s">
        <v>66</v>
      </c>
      <c r="Q1923" s="30" t="s">
        <v>76</v>
      </c>
      <c r="R1923" s="30">
        <v>90041</v>
      </c>
      <c r="S1923" s="32">
        <v>42185</v>
      </c>
      <c r="T1923" s="32">
        <v>42186</v>
      </c>
      <c r="U1923" s="53">
        <v>38.700000000000003</v>
      </c>
      <c r="V1923" s="30">
        <v>32</v>
      </c>
      <c r="W1923" s="30">
        <v>274.26</v>
      </c>
      <c r="X1923" s="30">
        <v>36647</v>
      </c>
      <c r="Y1923" s="30" t="s">
        <v>3217</v>
      </c>
      <c r="Z1923" s="30">
        <v>73.704686515300835</v>
      </c>
    </row>
    <row r="1924" spans="1:26" x14ac:dyDescent="0.2">
      <c r="A1924" s="30">
        <v>699</v>
      </c>
      <c r="B1924" s="30" t="s">
        <v>837</v>
      </c>
      <c r="C1924" s="30" t="s">
        <v>13</v>
      </c>
      <c r="D1924" s="30">
        <v>0.09</v>
      </c>
      <c r="E1924" s="30">
        <v>3.68</v>
      </c>
      <c r="F1924" s="30">
        <v>1.32</v>
      </c>
      <c r="G1924" s="30" t="s">
        <v>14</v>
      </c>
      <c r="H1924" s="30" t="s">
        <v>15</v>
      </c>
      <c r="I1924" s="30" t="s">
        <v>24</v>
      </c>
      <c r="J1924" s="30" t="s">
        <v>544</v>
      </c>
      <c r="K1924" s="30" t="s">
        <v>26</v>
      </c>
      <c r="L1924" s="30" t="s">
        <v>2502</v>
      </c>
      <c r="M1924" s="30">
        <v>0.83</v>
      </c>
      <c r="N1924" s="30" t="s">
        <v>8</v>
      </c>
      <c r="O1924" s="30" t="s">
        <v>35</v>
      </c>
      <c r="P1924" s="30" t="s">
        <v>66</v>
      </c>
      <c r="Q1924" s="30" t="s">
        <v>76</v>
      </c>
      <c r="R1924" s="30">
        <v>90041</v>
      </c>
      <c r="S1924" s="32">
        <v>42185</v>
      </c>
      <c r="T1924" s="32">
        <v>42186</v>
      </c>
      <c r="U1924" s="53">
        <v>-21.91</v>
      </c>
      <c r="V1924" s="30">
        <v>24</v>
      </c>
      <c r="W1924" s="30">
        <v>83.16</v>
      </c>
      <c r="X1924" s="30">
        <v>36647</v>
      </c>
      <c r="Y1924" s="30" t="s">
        <v>3217</v>
      </c>
      <c r="Z1924" s="30">
        <v>261.53074957316397</v>
      </c>
    </row>
    <row r="1925" spans="1:26" x14ac:dyDescent="0.2">
      <c r="A1925" s="30">
        <v>699</v>
      </c>
      <c r="B1925" s="30" t="s">
        <v>837</v>
      </c>
      <c r="C1925" s="30" t="s">
        <v>13</v>
      </c>
      <c r="D1925" s="30">
        <v>0.1</v>
      </c>
      <c r="E1925" s="30">
        <v>9.7100000000000009</v>
      </c>
      <c r="F1925" s="30">
        <v>9.4499999999999993</v>
      </c>
      <c r="G1925" s="30" t="s">
        <v>14</v>
      </c>
      <c r="H1925" s="30" t="s">
        <v>15</v>
      </c>
      <c r="I1925" s="30" t="s">
        <v>24</v>
      </c>
      <c r="J1925" s="30" t="s">
        <v>54</v>
      </c>
      <c r="K1925" s="30" t="s">
        <v>49</v>
      </c>
      <c r="L1925" s="30" t="s">
        <v>1179</v>
      </c>
      <c r="M1925" s="30">
        <v>0.6</v>
      </c>
      <c r="N1925" s="30" t="s">
        <v>8</v>
      </c>
      <c r="O1925" s="30" t="s">
        <v>35</v>
      </c>
      <c r="P1925" s="30" t="s">
        <v>66</v>
      </c>
      <c r="Q1925" s="30" t="s">
        <v>76</v>
      </c>
      <c r="R1925" s="30">
        <v>90041</v>
      </c>
      <c r="S1925" s="32">
        <v>42185</v>
      </c>
      <c r="T1925" s="32">
        <v>42188</v>
      </c>
      <c r="U1925" s="53">
        <v>-119.77</v>
      </c>
      <c r="V1925" s="30">
        <v>27</v>
      </c>
      <c r="W1925" s="30">
        <v>261.93</v>
      </c>
      <c r="X1925" s="30">
        <v>36647</v>
      </c>
      <c r="Y1925" s="30" t="s">
        <v>3217</v>
      </c>
      <c r="Z1925" s="30">
        <v>207.13983890663965</v>
      </c>
    </row>
    <row r="1926" spans="1:26" x14ac:dyDescent="0.2">
      <c r="A1926" s="30">
        <v>702</v>
      </c>
      <c r="B1926" s="30" t="s">
        <v>2252</v>
      </c>
      <c r="C1926" s="30" t="s">
        <v>13</v>
      </c>
      <c r="D1926" s="30">
        <v>0.01</v>
      </c>
      <c r="E1926" s="30">
        <v>7.89</v>
      </c>
      <c r="F1926" s="30">
        <v>2.82</v>
      </c>
      <c r="G1926" s="30" t="s">
        <v>14</v>
      </c>
      <c r="H1926" s="30" t="s">
        <v>15</v>
      </c>
      <c r="I1926" s="30" t="s">
        <v>24</v>
      </c>
      <c r="J1926" s="30" t="s">
        <v>152</v>
      </c>
      <c r="K1926" s="30" t="s">
        <v>26</v>
      </c>
      <c r="L1926" s="30" t="s">
        <v>2976</v>
      </c>
      <c r="M1926" s="30">
        <v>0.4</v>
      </c>
      <c r="N1926" s="30" t="s">
        <v>8</v>
      </c>
      <c r="O1926" s="30" t="s">
        <v>35</v>
      </c>
      <c r="P1926" s="30" t="s">
        <v>66</v>
      </c>
      <c r="Q1926" s="30" t="s">
        <v>2253</v>
      </c>
      <c r="R1926" s="30">
        <v>95404</v>
      </c>
      <c r="S1926" s="32">
        <v>42185</v>
      </c>
      <c r="T1926" s="32">
        <v>42186</v>
      </c>
      <c r="U1926" s="53">
        <v>46.44</v>
      </c>
      <c r="V1926" s="30">
        <v>8</v>
      </c>
      <c r="W1926" s="30">
        <v>68.56</v>
      </c>
      <c r="X1926" s="30">
        <v>87979</v>
      </c>
      <c r="Y1926" s="30" t="s">
        <v>3217</v>
      </c>
      <c r="Z1926" s="30">
        <v>81.630645606540327</v>
      </c>
    </row>
    <row r="1927" spans="1:26" x14ac:dyDescent="0.2">
      <c r="A1927" s="30">
        <v>702</v>
      </c>
      <c r="B1927" s="30" t="s">
        <v>2252</v>
      </c>
      <c r="C1927" s="30" t="s">
        <v>13</v>
      </c>
      <c r="D1927" s="30">
        <v>0.09</v>
      </c>
      <c r="E1927" s="30">
        <v>3.68</v>
      </c>
      <c r="F1927" s="30">
        <v>1.32</v>
      </c>
      <c r="G1927" s="30" t="s">
        <v>14</v>
      </c>
      <c r="H1927" s="30" t="s">
        <v>15</v>
      </c>
      <c r="I1927" s="30" t="s">
        <v>24</v>
      </c>
      <c r="J1927" s="30" t="s">
        <v>544</v>
      </c>
      <c r="K1927" s="30" t="s">
        <v>26</v>
      </c>
      <c r="L1927" s="30" t="s">
        <v>2502</v>
      </c>
      <c r="M1927" s="30">
        <v>0.83</v>
      </c>
      <c r="N1927" s="30" t="s">
        <v>8</v>
      </c>
      <c r="O1927" s="30" t="s">
        <v>35</v>
      </c>
      <c r="P1927" s="30" t="s">
        <v>66</v>
      </c>
      <c r="Q1927" s="30" t="s">
        <v>2253</v>
      </c>
      <c r="R1927" s="30">
        <v>95404</v>
      </c>
      <c r="S1927" s="32">
        <v>42185</v>
      </c>
      <c r="T1927" s="32">
        <v>42186</v>
      </c>
      <c r="U1927" s="53">
        <v>-17.527999999999999</v>
      </c>
      <c r="V1927" s="30">
        <v>6</v>
      </c>
      <c r="W1927" s="30">
        <v>20.79</v>
      </c>
      <c r="X1927" s="30">
        <v>87979</v>
      </c>
      <c r="Y1927" s="30" t="s">
        <v>3217</v>
      </c>
      <c r="Z1927" s="30">
        <v>266.0180302886435</v>
      </c>
    </row>
    <row r="1928" spans="1:26" x14ac:dyDescent="0.2">
      <c r="A1928" s="30">
        <v>702</v>
      </c>
      <c r="B1928" s="30" t="s">
        <v>2252</v>
      </c>
      <c r="C1928" s="30" t="s">
        <v>13</v>
      </c>
      <c r="D1928" s="30">
        <v>0.1</v>
      </c>
      <c r="E1928" s="30">
        <v>9.7100000000000009</v>
      </c>
      <c r="F1928" s="30">
        <v>9.4499999999999993</v>
      </c>
      <c r="G1928" s="30" t="s">
        <v>14</v>
      </c>
      <c r="H1928" s="30" t="s">
        <v>15</v>
      </c>
      <c r="I1928" s="30" t="s">
        <v>24</v>
      </c>
      <c r="J1928" s="30" t="s">
        <v>54</v>
      </c>
      <c r="K1928" s="30" t="s">
        <v>49</v>
      </c>
      <c r="L1928" s="30" t="s">
        <v>1179</v>
      </c>
      <c r="M1928" s="30">
        <v>0.6</v>
      </c>
      <c r="N1928" s="30" t="s">
        <v>8</v>
      </c>
      <c r="O1928" s="30" t="s">
        <v>35</v>
      </c>
      <c r="P1928" s="30" t="s">
        <v>66</v>
      </c>
      <c r="Q1928" s="30" t="s">
        <v>2253</v>
      </c>
      <c r="R1928" s="30">
        <v>95404</v>
      </c>
      <c r="S1928" s="32">
        <v>42185</v>
      </c>
      <c r="T1928" s="32">
        <v>42188</v>
      </c>
      <c r="U1928" s="53">
        <v>-95.816000000000003</v>
      </c>
      <c r="V1928" s="30">
        <v>7</v>
      </c>
      <c r="W1928" s="30">
        <v>67.91</v>
      </c>
      <c r="X1928" s="30">
        <v>87979</v>
      </c>
      <c r="Y1928" s="30" t="s">
        <v>3217</v>
      </c>
      <c r="Z1928" s="30">
        <v>231.66935106058685</v>
      </c>
    </row>
    <row r="1929" spans="1:26" x14ac:dyDescent="0.2">
      <c r="A1929" s="30">
        <v>1307</v>
      </c>
      <c r="B1929" s="30" t="s">
        <v>2977</v>
      </c>
      <c r="C1929" s="30" t="s">
        <v>23</v>
      </c>
      <c r="D1929" s="30">
        <v>0.04</v>
      </c>
      <c r="E1929" s="30">
        <v>8.33</v>
      </c>
      <c r="F1929" s="30">
        <v>1.99</v>
      </c>
      <c r="G1929" s="30" t="s">
        <v>14</v>
      </c>
      <c r="H1929" s="30" t="s">
        <v>3</v>
      </c>
      <c r="I1929" s="30" t="s">
        <v>16</v>
      </c>
      <c r="J1929" s="30" t="s">
        <v>17</v>
      </c>
      <c r="K1929" s="30" t="s">
        <v>18</v>
      </c>
      <c r="L1929" s="30" t="s">
        <v>1150</v>
      </c>
      <c r="M1929" s="30">
        <v>0.52</v>
      </c>
      <c r="N1929" s="30" t="s">
        <v>8</v>
      </c>
      <c r="O1929" s="30" t="s">
        <v>35</v>
      </c>
      <c r="P1929" s="30" t="s">
        <v>115</v>
      </c>
      <c r="Q1929" s="30" t="s">
        <v>2261</v>
      </c>
      <c r="R1929" s="30">
        <v>97420</v>
      </c>
      <c r="S1929" s="32">
        <v>42185</v>
      </c>
      <c r="T1929" s="32">
        <v>42192</v>
      </c>
      <c r="U1929" s="53">
        <v>44.892000000000003</v>
      </c>
      <c r="V1929" s="30">
        <v>16</v>
      </c>
      <c r="W1929" s="30">
        <v>131.26</v>
      </c>
      <c r="X1929" s="30">
        <v>91451</v>
      </c>
      <c r="Y1929" s="30" t="s">
        <v>3217</v>
      </c>
      <c r="Z1929" s="30">
        <v>240.55622125648759</v>
      </c>
    </row>
    <row r="1930" spans="1:26" x14ac:dyDescent="0.2">
      <c r="A1930" s="30">
        <v>2089</v>
      </c>
      <c r="B1930" s="30" t="s">
        <v>2978</v>
      </c>
      <c r="C1930" s="30" t="s">
        <v>23</v>
      </c>
      <c r="D1930" s="30">
        <v>0.06</v>
      </c>
      <c r="E1930" s="30">
        <v>38.06</v>
      </c>
      <c r="F1930" s="30">
        <v>4.5</v>
      </c>
      <c r="G1930" s="30" t="s">
        <v>14</v>
      </c>
      <c r="H1930" s="30" t="s">
        <v>70</v>
      </c>
      <c r="I1930" s="30" t="s">
        <v>24</v>
      </c>
      <c r="J1930" s="30" t="s">
        <v>71</v>
      </c>
      <c r="K1930" s="30" t="s">
        <v>49</v>
      </c>
      <c r="L1930" s="30" t="s">
        <v>2979</v>
      </c>
      <c r="M1930" s="30">
        <v>0.56000000000000005</v>
      </c>
      <c r="N1930" s="30" t="s">
        <v>8</v>
      </c>
      <c r="O1930" s="30" t="s">
        <v>87</v>
      </c>
      <c r="P1930" s="30" t="s">
        <v>88</v>
      </c>
      <c r="Q1930" s="30" t="s">
        <v>2980</v>
      </c>
      <c r="R1930" s="30">
        <v>10956</v>
      </c>
      <c r="S1930" s="32">
        <v>42185</v>
      </c>
      <c r="T1930" s="32">
        <v>42191</v>
      </c>
      <c r="U1930" s="53">
        <v>450.45960000000002</v>
      </c>
      <c r="V1930" s="30">
        <v>17</v>
      </c>
      <c r="W1930" s="30">
        <v>652.84</v>
      </c>
      <c r="X1930" s="30">
        <v>88348</v>
      </c>
      <c r="Y1930" s="30" t="s">
        <v>3218</v>
      </c>
      <c r="Z1930" s="30">
        <v>847.45911505868605</v>
      </c>
    </row>
    <row r="1931" spans="1:26" x14ac:dyDescent="0.2">
      <c r="A1931" s="30">
        <v>2089</v>
      </c>
      <c r="B1931" s="30" t="s">
        <v>2978</v>
      </c>
      <c r="C1931" s="30" t="s">
        <v>23</v>
      </c>
      <c r="D1931" s="30">
        <v>0.08</v>
      </c>
      <c r="E1931" s="30">
        <v>599.99</v>
      </c>
      <c r="F1931" s="30">
        <v>24.49</v>
      </c>
      <c r="G1931" s="30" t="s">
        <v>14</v>
      </c>
      <c r="H1931" s="30" t="s">
        <v>70</v>
      </c>
      <c r="I1931" s="30" t="s">
        <v>16</v>
      </c>
      <c r="J1931" s="30" t="s">
        <v>39</v>
      </c>
      <c r="K1931" s="30" t="s">
        <v>40</v>
      </c>
      <c r="L1931" s="30" t="s">
        <v>2981</v>
      </c>
      <c r="M1931" s="30">
        <v>0.37</v>
      </c>
      <c r="N1931" s="30" t="s">
        <v>8</v>
      </c>
      <c r="O1931" s="30" t="s">
        <v>87</v>
      </c>
      <c r="P1931" s="30" t="s">
        <v>88</v>
      </c>
      <c r="Q1931" s="30" t="s">
        <v>2980</v>
      </c>
      <c r="R1931" s="30">
        <v>10956</v>
      </c>
      <c r="S1931" s="32">
        <v>42185</v>
      </c>
      <c r="T1931" s="32">
        <v>42193</v>
      </c>
      <c r="U1931" s="53">
        <v>8798.1831000000002</v>
      </c>
      <c r="V1931" s="30">
        <v>22</v>
      </c>
      <c r="W1931" s="30">
        <v>12750.99</v>
      </c>
      <c r="X1931" s="30">
        <v>88348</v>
      </c>
      <c r="Y1931" s="30" t="s">
        <v>3218</v>
      </c>
      <c r="Z1931" s="30">
        <v>11537.736862504467</v>
      </c>
    </row>
    <row r="1932" spans="1:26" x14ac:dyDescent="0.2">
      <c r="A1932" s="30">
        <v>2089</v>
      </c>
      <c r="B1932" s="30" t="s">
        <v>2978</v>
      </c>
      <c r="C1932" s="30" t="s">
        <v>23</v>
      </c>
      <c r="D1932" s="30">
        <v>0.1</v>
      </c>
      <c r="E1932" s="30">
        <v>3.98</v>
      </c>
      <c r="F1932" s="30">
        <v>2.97</v>
      </c>
      <c r="G1932" s="30" t="s">
        <v>63</v>
      </c>
      <c r="H1932" s="30" t="s">
        <v>70</v>
      </c>
      <c r="I1932" s="30" t="s">
        <v>24</v>
      </c>
      <c r="J1932" s="30" t="s">
        <v>64</v>
      </c>
      <c r="K1932" s="30" t="s">
        <v>26</v>
      </c>
      <c r="L1932" s="30" t="s">
        <v>2982</v>
      </c>
      <c r="M1932" s="30">
        <v>0.35</v>
      </c>
      <c r="N1932" s="30" t="s">
        <v>8</v>
      </c>
      <c r="O1932" s="30" t="s">
        <v>87</v>
      </c>
      <c r="P1932" s="30" t="s">
        <v>88</v>
      </c>
      <c r="Q1932" s="30" t="s">
        <v>2980</v>
      </c>
      <c r="R1932" s="30">
        <v>10956</v>
      </c>
      <c r="S1932" s="32">
        <v>42185</v>
      </c>
      <c r="T1932" s="32">
        <v>42189</v>
      </c>
      <c r="U1932" s="53">
        <v>-5.3849999999999998</v>
      </c>
      <c r="V1932" s="30">
        <v>5</v>
      </c>
      <c r="W1932" s="30">
        <v>20.54</v>
      </c>
      <c r="X1932" s="30">
        <v>88348</v>
      </c>
      <c r="Y1932" s="30" t="s">
        <v>3218</v>
      </c>
      <c r="Z1932" s="30">
        <v>-51.602356719202902</v>
      </c>
    </row>
    <row r="1933" spans="1:26" x14ac:dyDescent="0.2">
      <c r="A1933" s="30">
        <v>2882</v>
      </c>
      <c r="B1933" s="30" t="s">
        <v>647</v>
      </c>
      <c r="C1933" s="30" t="s">
        <v>23</v>
      </c>
      <c r="D1933" s="30">
        <v>0.05</v>
      </c>
      <c r="E1933" s="30">
        <v>63.94</v>
      </c>
      <c r="F1933" s="30">
        <v>14.48</v>
      </c>
      <c r="G1933" s="30" t="s">
        <v>63</v>
      </c>
      <c r="H1933" s="30" t="s">
        <v>15</v>
      </c>
      <c r="I1933" s="30" t="s">
        <v>4</v>
      </c>
      <c r="J1933" s="30" t="s">
        <v>102</v>
      </c>
      <c r="K1933" s="30" t="s">
        <v>49</v>
      </c>
      <c r="L1933" s="30" t="s">
        <v>1970</v>
      </c>
      <c r="M1933" s="30">
        <v>0.46</v>
      </c>
      <c r="N1933" s="30" t="s">
        <v>8</v>
      </c>
      <c r="O1933" s="30" t="s">
        <v>9</v>
      </c>
      <c r="P1933" s="30" t="s">
        <v>73</v>
      </c>
      <c r="Q1933" s="30" t="s">
        <v>649</v>
      </c>
      <c r="R1933" s="30">
        <v>28206</v>
      </c>
      <c r="S1933" s="32">
        <v>42185</v>
      </c>
      <c r="T1933" s="32">
        <v>42192</v>
      </c>
      <c r="U1933" s="53">
        <v>270.87430000000001</v>
      </c>
      <c r="V1933" s="30">
        <v>21</v>
      </c>
      <c r="W1933" s="30">
        <v>1336.35</v>
      </c>
      <c r="X1933" s="30">
        <v>40224</v>
      </c>
      <c r="Y1933" s="30" t="s">
        <v>3215</v>
      </c>
      <c r="Z1933" s="30">
        <v>832.82477315961467</v>
      </c>
    </row>
    <row r="1934" spans="1:26" x14ac:dyDescent="0.2">
      <c r="A1934" s="30">
        <v>2885</v>
      </c>
      <c r="B1934" s="30" t="s">
        <v>2983</v>
      </c>
      <c r="C1934" s="30" t="s">
        <v>23</v>
      </c>
      <c r="D1934" s="30">
        <v>0.05</v>
      </c>
      <c r="E1934" s="30">
        <v>63.94</v>
      </c>
      <c r="F1934" s="30">
        <v>14.48</v>
      </c>
      <c r="G1934" s="30" t="s">
        <v>63</v>
      </c>
      <c r="H1934" s="30" t="s">
        <v>15</v>
      </c>
      <c r="I1934" s="30" t="s">
        <v>4</v>
      </c>
      <c r="J1934" s="30" t="s">
        <v>102</v>
      </c>
      <c r="K1934" s="30" t="s">
        <v>49</v>
      </c>
      <c r="L1934" s="30" t="s">
        <v>1970</v>
      </c>
      <c r="M1934" s="30">
        <v>0.46</v>
      </c>
      <c r="N1934" s="30" t="s">
        <v>8</v>
      </c>
      <c r="O1934" s="30" t="s">
        <v>87</v>
      </c>
      <c r="P1934" s="30" t="s">
        <v>293</v>
      </c>
      <c r="Q1934" s="30" t="s">
        <v>2984</v>
      </c>
      <c r="R1934" s="30">
        <v>44133</v>
      </c>
      <c r="S1934" s="32">
        <v>42185</v>
      </c>
      <c r="T1934" s="32">
        <v>42192</v>
      </c>
      <c r="U1934" s="53">
        <v>219.54419999999999</v>
      </c>
      <c r="V1934" s="30">
        <v>5</v>
      </c>
      <c r="W1934" s="30">
        <v>318.18</v>
      </c>
      <c r="X1934" s="30">
        <v>87634</v>
      </c>
      <c r="Y1934" s="30" t="s">
        <v>3218</v>
      </c>
      <c r="Z1934" s="30">
        <v>780.26143042715569</v>
      </c>
    </row>
    <row r="1935" spans="1:26" x14ac:dyDescent="0.2">
      <c r="A1935" s="30">
        <v>1384</v>
      </c>
      <c r="B1935" s="30" t="s">
        <v>2767</v>
      </c>
      <c r="C1935" s="30" t="s">
        <v>46</v>
      </c>
      <c r="D1935" s="30">
        <v>7.0000000000000007E-2</v>
      </c>
      <c r="E1935" s="30">
        <v>11.29</v>
      </c>
      <c r="F1935" s="30">
        <v>5.03</v>
      </c>
      <c r="G1935" s="30" t="s">
        <v>14</v>
      </c>
      <c r="H1935" s="30" t="s">
        <v>15</v>
      </c>
      <c r="I1935" s="30" t="s">
        <v>24</v>
      </c>
      <c r="J1935" s="30" t="s">
        <v>54</v>
      </c>
      <c r="K1935" s="30" t="s">
        <v>49</v>
      </c>
      <c r="L1935" s="30" t="s">
        <v>1236</v>
      </c>
      <c r="M1935" s="30">
        <v>0.59</v>
      </c>
      <c r="N1935" s="30" t="s">
        <v>8</v>
      </c>
      <c r="O1935" s="30" t="s">
        <v>9</v>
      </c>
      <c r="P1935" s="30" t="s">
        <v>218</v>
      </c>
      <c r="Q1935" s="30" t="s">
        <v>2708</v>
      </c>
      <c r="R1935" s="30">
        <v>22304</v>
      </c>
      <c r="S1935" s="32">
        <v>42185</v>
      </c>
      <c r="T1935" s="32">
        <v>42187</v>
      </c>
      <c r="U1935" s="53">
        <v>-163.03</v>
      </c>
      <c r="V1935" s="30">
        <v>11</v>
      </c>
      <c r="W1935" s="30">
        <v>123.18</v>
      </c>
      <c r="X1935" s="30">
        <v>89407</v>
      </c>
      <c r="Y1935" s="30" t="s">
        <v>3215</v>
      </c>
      <c r="Z1935" s="30">
        <v>260.65600012521253</v>
      </c>
    </row>
    <row r="1936" spans="1:26" x14ac:dyDescent="0.2">
      <c r="A1936" s="30">
        <v>1472</v>
      </c>
      <c r="B1936" s="30" t="s">
        <v>2645</v>
      </c>
      <c r="C1936" s="30" t="s">
        <v>46</v>
      </c>
      <c r="D1936" s="30">
        <v>0.02</v>
      </c>
      <c r="E1936" s="30">
        <v>30.98</v>
      </c>
      <c r="F1936" s="30">
        <v>6.5</v>
      </c>
      <c r="G1936" s="30" t="s">
        <v>63</v>
      </c>
      <c r="H1936" s="30" t="s">
        <v>47</v>
      </c>
      <c r="I1936" s="30" t="s">
        <v>16</v>
      </c>
      <c r="J1936" s="30" t="s">
        <v>17</v>
      </c>
      <c r="K1936" s="30" t="s">
        <v>49</v>
      </c>
      <c r="L1936" s="30" t="s">
        <v>2831</v>
      </c>
      <c r="M1936" s="30">
        <v>0.79</v>
      </c>
      <c r="N1936" s="30" t="s">
        <v>8</v>
      </c>
      <c r="O1936" s="30" t="s">
        <v>87</v>
      </c>
      <c r="P1936" s="30" t="s">
        <v>293</v>
      </c>
      <c r="Q1936" s="30" t="s">
        <v>2646</v>
      </c>
      <c r="R1936" s="30">
        <v>44145</v>
      </c>
      <c r="S1936" s="32">
        <v>42185</v>
      </c>
      <c r="T1936" s="32">
        <v>42186</v>
      </c>
      <c r="U1936" s="53">
        <v>-44.624000000000002</v>
      </c>
      <c r="V1936" s="30">
        <v>17</v>
      </c>
      <c r="W1936" s="30">
        <v>552.89</v>
      </c>
      <c r="X1936" s="30">
        <v>87078</v>
      </c>
      <c r="Y1936" s="30" t="s">
        <v>3218</v>
      </c>
      <c r="Z1936" s="30">
        <v>660.6665446952519</v>
      </c>
    </row>
    <row r="1937" spans="1:26" x14ac:dyDescent="0.2">
      <c r="A1937" s="30">
        <v>2276</v>
      </c>
      <c r="B1937" s="30" t="s">
        <v>2985</v>
      </c>
      <c r="C1937" s="30" t="s">
        <v>46</v>
      </c>
      <c r="D1937" s="30">
        <v>0.01</v>
      </c>
      <c r="E1937" s="30">
        <v>195.99</v>
      </c>
      <c r="F1937" s="30">
        <v>8.99</v>
      </c>
      <c r="G1937" s="30" t="s">
        <v>14</v>
      </c>
      <c r="H1937" s="30" t="s">
        <v>15</v>
      </c>
      <c r="I1937" s="30" t="s">
        <v>16</v>
      </c>
      <c r="J1937" s="30" t="s">
        <v>111</v>
      </c>
      <c r="K1937" s="30" t="s">
        <v>49</v>
      </c>
      <c r="L1937" s="30" t="s">
        <v>1319</v>
      </c>
      <c r="M1937" s="30">
        <v>0.6</v>
      </c>
      <c r="N1937" s="30" t="s">
        <v>8</v>
      </c>
      <c r="O1937" s="30" t="s">
        <v>87</v>
      </c>
      <c r="P1937" s="30" t="s">
        <v>88</v>
      </c>
      <c r="Q1937" s="30" t="s">
        <v>2986</v>
      </c>
      <c r="R1937" s="30">
        <v>14304</v>
      </c>
      <c r="S1937" s="32">
        <v>42185</v>
      </c>
      <c r="T1937" s="32">
        <v>42185</v>
      </c>
      <c r="U1937" s="53">
        <v>2653.7813999999998</v>
      </c>
      <c r="V1937" s="30">
        <v>22</v>
      </c>
      <c r="W1937" s="30">
        <v>3846.06</v>
      </c>
      <c r="X1937" s="30">
        <v>91502</v>
      </c>
      <c r="Y1937" s="30" t="s">
        <v>3218</v>
      </c>
      <c r="Z1937" s="30">
        <v>3881.2548415688252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E36-4B95-47CA-9C71-EC35F97F04D0}">
  <dimension ref="B2:R197"/>
  <sheetViews>
    <sheetView zoomScale="90" zoomScaleNormal="90" workbookViewId="0">
      <selection activeCell="R19" sqref="R19"/>
    </sheetView>
  </sheetViews>
  <sheetFormatPr defaultRowHeight="14.25" x14ac:dyDescent="0.2"/>
  <cols>
    <col min="2" max="2" width="13.625" bestFit="1" customWidth="1"/>
    <col min="3" max="3" width="12.5" bestFit="1" customWidth="1"/>
    <col min="4" max="4" width="9.875" bestFit="1" customWidth="1"/>
    <col min="5" max="5" width="13.625" bestFit="1" customWidth="1"/>
    <col min="6" max="6" width="12.5" bestFit="1" customWidth="1"/>
    <col min="7" max="7" width="15.5" bestFit="1" customWidth="1"/>
    <col min="8" max="8" width="7.875" bestFit="1" customWidth="1"/>
    <col min="9" max="9" width="13.625" bestFit="1" customWidth="1"/>
    <col min="10" max="10" width="12.5" bestFit="1" customWidth="1"/>
    <col min="11" max="11" width="13.625" bestFit="1" customWidth="1"/>
    <col min="12" max="12" width="12.5" bestFit="1" customWidth="1"/>
    <col min="13" max="13" width="14.125" bestFit="1" customWidth="1"/>
    <col min="14" max="14" width="16.625" bestFit="1" customWidth="1"/>
    <col min="15" max="15" width="12.5" bestFit="1" customWidth="1"/>
    <col min="16" max="16" width="30.375" bestFit="1" customWidth="1"/>
    <col min="17" max="17" width="13.625" bestFit="1" customWidth="1"/>
    <col min="18" max="18" width="12.5" bestFit="1" customWidth="1"/>
  </cols>
  <sheetData>
    <row r="2" spans="2:18" ht="15" x14ac:dyDescent="0.25">
      <c r="B2" s="68" t="s">
        <v>3233</v>
      </c>
      <c r="C2" s="68"/>
      <c r="D2" s="68"/>
      <c r="E2" s="68"/>
      <c r="F2" s="68"/>
      <c r="G2" s="68"/>
    </row>
    <row r="3" spans="2:18" ht="15" x14ac:dyDescent="0.25">
      <c r="B3" s="68" t="s">
        <v>3335</v>
      </c>
      <c r="C3" s="68"/>
      <c r="D3" s="68"/>
      <c r="E3" s="68"/>
      <c r="F3" s="68"/>
      <c r="G3" s="68"/>
    </row>
    <row r="5" spans="2:18" ht="15" x14ac:dyDescent="0.25">
      <c r="B5" s="21">
        <v>1</v>
      </c>
      <c r="K5" s="21">
        <v>2</v>
      </c>
      <c r="N5" s="21">
        <v>3</v>
      </c>
      <c r="Q5">
        <v>4</v>
      </c>
    </row>
    <row r="7" spans="2:18" x14ac:dyDescent="0.2">
      <c r="B7" s="7" t="s">
        <v>3027</v>
      </c>
      <c r="C7" s="7" t="s">
        <v>3028</v>
      </c>
      <c r="K7" s="7" t="s">
        <v>3025</v>
      </c>
      <c r="L7" t="s">
        <v>3027</v>
      </c>
      <c r="N7" s="7" t="s">
        <v>3025</v>
      </c>
      <c r="O7" t="s">
        <v>3027</v>
      </c>
      <c r="Q7" s="7" t="s">
        <v>3025</v>
      </c>
      <c r="R7" t="s">
        <v>3027</v>
      </c>
    </row>
    <row r="8" spans="2:18" x14ac:dyDescent="0.2">
      <c r="B8" s="7" t="s">
        <v>3025</v>
      </c>
      <c r="C8" t="s">
        <v>3029</v>
      </c>
      <c r="D8" t="s">
        <v>3030</v>
      </c>
      <c r="E8" t="s">
        <v>3031</v>
      </c>
      <c r="F8" t="s">
        <v>3032</v>
      </c>
      <c r="G8" t="s">
        <v>3033</v>
      </c>
      <c r="H8" t="s">
        <v>3034</v>
      </c>
      <c r="I8" t="s">
        <v>3026</v>
      </c>
      <c r="K8" s="8" t="s">
        <v>28</v>
      </c>
      <c r="L8">
        <v>441445.61999999982</v>
      </c>
      <c r="N8" s="8" t="s">
        <v>4</v>
      </c>
      <c r="O8">
        <v>613799.42000000039</v>
      </c>
      <c r="Q8" s="8" t="s">
        <v>1</v>
      </c>
      <c r="R8">
        <v>415888.2800000002</v>
      </c>
    </row>
    <row r="9" spans="2:18" x14ac:dyDescent="0.2">
      <c r="B9" s="8" t="s">
        <v>28</v>
      </c>
      <c r="C9">
        <v>59702.73</v>
      </c>
      <c r="D9">
        <v>70282.439999999973</v>
      </c>
      <c r="E9">
        <v>62075.31</v>
      </c>
      <c r="F9">
        <v>64058.379999999983</v>
      </c>
      <c r="G9">
        <v>79253.140000000058</v>
      </c>
      <c r="H9">
        <v>106073.62000000001</v>
      </c>
      <c r="I9">
        <v>441445.62</v>
      </c>
      <c r="K9" s="8" t="s">
        <v>87</v>
      </c>
      <c r="L9">
        <v>549415.32999999996</v>
      </c>
      <c r="N9" s="8" t="s">
        <v>24</v>
      </c>
      <c r="O9">
        <v>524234.58999999962</v>
      </c>
      <c r="Q9" s="8" t="s">
        <v>13</v>
      </c>
      <c r="R9">
        <v>295693.89999999962</v>
      </c>
    </row>
    <row r="10" spans="2:18" x14ac:dyDescent="0.2">
      <c r="B10" s="8" t="s">
        <v>87</v>
      </c>
      <c r="C10">
        <v>59185.16</v>
      </c>
      <c r="D10">
        <v>69109.8</v>
      </c>
      <c r="E10">
        <v>59137.039999999994</v>
      </c>
      <c r="F10">
        <v>161630.83000000007</v>
      </c>
      <c r="G10">
        <v>84858.810000000012</v>
      </c>
      <c r="H10">
        <v>115493.68999999997</v>
      </c>
      <c r="I10">
        <v>549415.33000000007</v>
      </c>
      <c r="K10" s="8" t="s">
        <v>9</v>
      </c>
      <c r="L10">
        <v>341328.31999999966</v>
      </c>
      <c r="N10" s="8" t="s">
        <v>16</v>
      </c>
      <c r="O10">
        <v>685426.54999999958</v>
      </c>
      <c r="Q10" s="8" t="s">
        <v>23</v>
      </c>
      <c r="R10">
        <v>370698.45000000013</v>
      </c>
    </row>
    <row r="11" spans="2:18" x14ac:dyDescent="0.2">
      <c r="B11" s="8" t="s">
        <v>9</v>
      </c>
      <c r="C11">
        <v>73062.34</v>
      </c>
      <c r="D11">
        <v>31754.39</v>
      </c>
      <c r="E11">
        <v>77874.78</v>
      </c>
      <c r="F11">
        <v>58285.109999999986</v>
      </c>
      <c r="G11">
        <v>50887.390000000007</v>
      </c>
      <c r="H11">
        <v>49464.309999999976</v>
      </c>
      <c r="I11">
        <v>341328.32</v>
      </c>
      <c r="K11" s="8" t="s">
        <v>35</v>
      </c>
      <c r="L11">
        <v>491271.2900000001</v>
      </c>
      <c r="N11" s="8" t="s">
        <v>3026</v>
      </c>
      <c r="O11">
        <v>1823460.5599999996</v>
      </c>
      <c r="Q11" s="8" t="s">
        <v>92</v>
      </c>
      <c r="R11">
        <v>368933.21000000008</v>
      </c>
    </row>
    <row r="12" spans="2:18" x14ac:dyDescent="0.2">
      <c r="B12" s="8" t="s">
        <v>35</v>
      </c>
      <c r="C12">
        <v>73048.319999999992</v>
      </c>
      <c r="D12">
        <v>135248.81000000003</v>
      </c>
      <c r="E12">
        <v>66080</v>
      </c>
      <c r="F12">
        <v>72477.409999999974</v>
      </c>
      <c r="G12">
        <v>71583.159999999989</v>
      </c>
      <c r="H12">
        <v>72833.589999999967</v>
      </c>
      <c r="I12">
        <v>491271.28999999992</v>
      </c>
      <c r="K12" s="8" t="s">
        <v>3026</v>
      </c>
      <c r="L12">
        <v>1823460.5599999994</v>
      </c>
      <c r="Q12" s="8" t="s">
        <v>46</v>
      </c>
      <c r="R12">
        <v>372246.7199999998</v>
      </c>
    </row>
    <row r="13" spans="2:18" x14ac:dyDescent="0.2">
      <c r="B13" s="8" t="s">
        <v>3026</v>
      </c>
      <c r="C13">
        <v>264998.55</v>
      </c>
      <c r="D13">
        <v>306395.44000000006</v>
      </c>
      <c r="E13">
        <v>265167.13</v>
      </c>
      <c r="F13">
        <v>356451.73000000004</v>
      </c>
      <c r="G13">
        <v>286582.50000000006</v>
      </c>
      <c r="H13">
        <v>343865.20999999996</v>
      </c>
      <c r="I13">
        <v>1823460.56</v>
      </c>
      <c r="Q13" s="8" t="s">
        <v>3026</v>
      </c>
      <c r="R13">
        <v>1823460.5599999996</v>
      </c>
    </row>
    <row r="15" spans="2:18" ht="15" x14ac:dyDescent="0.25">
      <c r="B15" s="21">
        <v>5</v>
      </c>
      <c r="E15" s="21">
        <v>6</v>
      </c>
      <c r="I15" s="21">
        <v>7</v>
      </c>
      <c r="L15" s="21">
        <v>8</v>
      </c>
      <c r="P15" s="21">
        <v>11</v>
      </c>
    </row>
    <row r="17" spans="2:17" x14ac:dyDescent="0.2">
      <c r="B17" s="7" t="s">
        <v>3025</v>
      </c>
      <c r="C17" t="s">
        <v>3027</v>
      </c>
      <c r="E17" s="7" t="s">
        <v>3025</v>
      </c>
      <c r="F17" t="s">
        <v>3027</v>
      </c>
      <c r="G17" t="s">
        <v>3242</v>
      </c>
      <c r="I17" s="7" t="s">
        <v>3025</v>
      </c>
      <c r="J17" t="s">
        <v>3027</v>
      </c>
      <c r="L17" s="7" t="s">
        <v>3025</v>
      </c>
      <c r="M17" t="s">
        <v>3027</v>
      </c>
      <c r="N17" t="s">
        <v>3035</v>
      </c>
      <c r="P17" s="7" t="s">
        <v>3025</v>
      </c>
      <c r="Q17" t="s">
        <v>3219</v>
      </c>
    </row>
    <row r="18" spans="2:17" x14ac:dyDescent="0.2">
      <c r="B18" s="50" t="s">
        <v>3036</v>
      </c>
      <c r="C18">
        <v>8666.18</v>
      </c>
      <c r="E18" s="8" t="s">
        <v>3216</v>
      </c>
      <c r="F18">
        <v>441445.61999999982</v>
      </c>
      <c r="G18">
        <v>470381.1925</v>
      </c>
      <c r="I18" s="8" t="s">
        <v>26</v>
      </c>
      <c r="J18">
        <v>32781.280000000013</v>
      </c>
      <c r="L18" s="8" t="s">
        <v>4</v>
      </c>
      <c r="M18">
        <v>613799.42000000039</v>
      </c>
      <c r="N18">
        <v>49944.600000000079</v>
      </c>
      <c r="P18" s="8" t="s">
        <v>71</v>
      </c>
      <c r="Q18">
        <v>12594.820600000001</v>
      </c>
    </row>
    <row r="19" spans="2:17" x14ac:dyDescent="0.2">
      <c r="B19" s="50" t="s">
        <v>3037</v>
      </c>
      <c r="C19">
        <v>24319.920000000002</v>
      </c>
      <c r="E19" s="8" t="s">
        <v>3218</v>
      </c>
      <c r="F19">
        <v>549415.32999999996</v>
      </c>
      <c r="G19">
        <v>470381.1925</v>
      </c>
      <c r="I19" s="8" t="s">
        <v>18</v>
      </c>
      <c r="J19">
        <v>62757.530000000006</v>
      </c>
      <c r="L19" s="8" t="s">
        <v>24</v>
      </c>
      <c r="M19">
        <v>524234.58999999962</v>
      </c>
      <c r="N19">
        <v>43824.010000000104</v>
      </c>
      <c r="P19" s="8" t="s">
        <v>48</v>
      </c>
      <c r="Q19">
        <v>59296.389429999988</v>
      </c>
    </row>
    <row r="20" spans="2:17" x14ac:dyDescent="0.2">
      <c r="B20" s="50" t="s">
        <v>3038</v>
      </c>
      <c r="C20">
        <v>10134.420000000002</v>
      </c>
      <c r="E20" s="8" t="s">
        <v>3215</v>
      </c>
      <c r="F20">
        <v>341328.31999999966</v>
      </c>
      <c r="G20">
        <v>470381.1925</v>
      </c>
      <c r="I20" s="8" t="s">
        <v>120</v>
      </c>
      <c r="J20">
        <v>63944.80999999999</v>
      </c>
      <c r="L20" s="8" t="s">
        <v>16</v>
      </c>
      <c r="M20">
        <v>685426.54999999958</v>
      </c>
      <c r="N20">
        <v>99648.880000000456</v>
      </c>
      <c r="P20" s="8" t="s">
        <v>93</v>
      </c>
      <c r="Q20">
        <v>-930.43840000000046</v>
      </c>
    </row>
    <row r="21" spans="2:17" x14ac:dyDescent="0.2">
      <c r="B21" s="50" t="s">
        <v>3039</v>
      </c>
      <c r="C21">
        <v>5470.58</v>
      </c>
      <c r="E21" s="8" t="s">
        <v>3217</v>
      </c>
      <c r="F21">
        <v>491271.2900000001</v>
      </c>
      <c r="G21">
        <v>470381.1925</v>
      </c>
      <c r="I21" s="8" t="s">
        <v>40</v>
      </c>
      <c r="J21">
        <v>261591.94</v>
      </c>
      <c r="L21" s="8" t="s">
        <v>3026</v>
      </c>
      <c r="M21">
        <v>1823460.5599999996</v>
      </c>
      <c r="N21">
        <v>193417.49000000063</v>
      </c>
      <c r="P21" s="8" t="s">
        <v>85</v>
      </c>
      <c r="Q21">
        <v>39808.485999999997</v>
      </c>
    </row>
    <row r="22" spans="2:17" x14ac:dyDescent="0.2">
      <c r="B22" s="50" t="s">
        <v>3040</v>
      </c>
      <c r="C22">
        <v>20160.509999999998</v>
      </c>
      <c r="E22" s="8" t="s">
        <v>3026</v>
      </c>
      <c r="F22">
        <v>1823460.5599999994</v>
      </c>
      <c r="G22">
        <v>470381.1925</v>
      </c>
      <c r="I22" s="8" t="s">
        <v>6</v>
      </c>
      <c r="J22">
        <v>296818.27</v>
      </c>
      <c r="P22" s="8" t="s">
        <v>17</v>
      </c>
      <c r="Q22">
        <v>1698.0439799999999</v>
      </c>
    </row>
    <row r="23" spans="2:17" ht="15" x14ac:dyDescent="0.25">
      <c r="B23" s="50" t="s">
        <v>3041</v>
      </c>
      <c r="C23">
        <v>11123.41</v>
      </c>
      <c r="I23" s="8" t="s">
        <v>33</v>
      </c>
      <c r="J23">
        <v>438566.17999999976</v>
      </c>
      <c r="M23" s="21">
        <v>10</v>
      </c>
      <c r="P23" s="8" t="s">
        <v>39</v>
      </c>
      <c r="Q23">
        <v>23990.207579999998</v>
      </c>
    </row>
    <row r="24" spans="2:17" x14ac:dyDescent="0.2">
      <c r="B24" s="50" t="s">
        <v>3042</v>
      </c>
      <c r="C24">
        <v>16551.82</v>
      </c>
      <c r="I24" s="8" t="s">
        <v>49</v>
      </c>
      <c r="J24">
        <v>667000.55000000005</v>
      </c>
      <c r="P24" s="8" t="s">
        <v>321</v>
      </c>
      <c r="Q24">
        <v>-1194.4125000000008</v>
      </c>
    </row>
    <row r="25" spans="2:17" ht="15" x14ac:dyDescent="0.25">
      <c r="B25" s="50" t="s">
        <v>3043</v>
      </c>
      <c r="C25">
        <v>5388.8399999999992</v>
      </c>
      <c r="E25" s="21">
        <v>9</v>
      </c>
      <c r="I25" s="8" t="s">
        <v>3026</v>
      </c>
      <c r="J25">
        <v>1823460.5599999998</v>
      </c>
      <c r="M25" s="7" t="s">
        <v>3025</v>
      </c>
      <c r="N25" t="s">
        <v>3220</v>
      </c>
      <c r="P25" s="8" t="s">
        <v>128</v>
      </c>
      <c r="Q25">
        <v>7028.1595000000016</v>
      </c>
    </row>
    <row r="26" spans="2:17" x14ac:dyDescent="0.2">
      <c r="B26" s="50" t="s">
        <v>3044</v>
      </c>
      <c r="C26">
        <v>13926.830000000002</v>
      </c>
      <c r="M26" s="8" t="s">
        <v>15</v>
      </c>
      <c r="N26">
        <v>4842.2699999999877</v>
      </c>
      <c r="P26" s="8" t="s">
        <v>102</v>
      </c>
      <c r="Q26">
        <v>18724.1191</v>
      </c>
    </row>
    <row r="27" spans="2:17" x14ac:dyDescent="0.2">
      <c r="B27" s="50" t="s">
        <v>3045</v>
      </c>
      <c r="C27">
        <v>11520.37</v>
      </c>
      <c r="E27" s="7" t="s">
        <v>3220</v>
      </c>
      <c r="F27" s="7" t="s">
        <v>3028</v>
      </c>
      <c r="M27" s="8" t="s">
        <v>70</v>
      </c>
      <c r="N27">
        <v>8548.8899999999776</v>
      </c>
      <c r="P27" s="8" t="s">
        <v>32</v>
      </c>
      <c r="Q27">
        <v>15750.352871999999</v>
      </c>
    </row>
    <row r="28" spans="2:17" x14ac:dyDescent="0.2">
      <c r="B28" s="50" t="s">
        <v>3046</v>
      </c>
      <c r="C28">
        <v>3355.1199999999994</v>
      </c>
      <c r="E28" s="7" t="s">
        <v>3025</v>
      </c>
      <c r="F28" t="s">
        <v>1</v>
      </c>
      <c r="G28" t="s">
        <v>13</v>
      </c>
      <c r="H28" t="s">
        <v>23</v>
      </c>
      <c r="I28" t="s">
        <v>92</v>
      </c>
      <c r="J28" t="s">
        <v>46</v>
      </c>
      <c r="K28" t="s">
        <v>3026</v>
      </c>
      <c r="M28" s="8" t="s">
        <v>47</v>
      </c>
      <c r="N28">
        <v>5783.5099999999838</v>
      </c>
      <c r="P28" s="8" t="s">
        <v>64</v>
      </c>
      <c r="Q28">
        <v>7769.3150699999978</v>
      </c>
    </row>
    <row r="29" spans="2:17" x14ac:dyDescent="0.2">
      <c r="B29" s="50" t="s">
        <v>3047</v>
      </c>
      <c r="C29">
        <v>14882.67</v>
      </c>
      <c r="E29" s="8" t="s">
        <v>2</v>
      </c>
      <c r="F29">
        <v>2450.3000000000002</v>
      </c>
      <c r="G29">
        <v>2416.2999999999993</v>
      </c>
      <c r="H29">
        <v>2576.9800000000005</v>
      </c>
      <c r="I29">
        <v>2308.610000000001</v>
      </c>
      <c r="J29">
        <v>2085.61</v>
      </c>
      <c r="K29">
        <v>11837.800000000001</v>
      </c>
      <c r="M29" s="8" t="s">
        <v>3</v>
      </c>
      <c r="N29">
        <v>5573.7599999999866</v>
      </c>
      <c r="P29" s="8" t="s">
        <v>25</v>
      </c>
      <c r="Q29">
        <v>-257.62880000000007</v>
      </c>
    </row>
    <row r="30" spans="2:17" x14ac:dyDescent="0.2">
      <c r="B30" s="50" t="s">
        <v>3048</v>
      </c>
      <c r="C30">
        <v>1772.04</v>
      </c>
      <c r="E30" s="8" t="s">
        <v>63</v>
      </c>
      <c r="F30">
        <v>531.04000000000019</v>
      </c>
      <c r="G30">
        <v>350.36</v>
      </c>
      <c r="H30">
        <v>376.72</v>
      </c>
      <c r="I30">
        <v>435.14000000000004</v>
      </c>
      <c r="J30">
        <v>438.71</v>
      </c>
      <c r="K30">
        <v>2131.9700000000003</v>
      </c>
      <c r="M30" s="8" t="s">
        <v>3026</v>
      </c>
      <c r="N30">
        <v>24748.429999999935</v>
      </c>
      <c r="P30" s="8" t="s">
        <v>152</v>
      </c>
      <c r="Q30">
        <v>-1544.8260631999995</v>
      </c>
    </row>
    <row r="31" spans="2:17" x14ac:dyDescent="0.2">
      <c r="B31" s="50" t="s">
        <v>3049</v>
      </c>
      <c r="C31">
        <v>5200.1900000000005</v>
      </c>
      <c r="E31" s="8" t="s">
        <v>14</v>
      </c>
      <c r="F31">
        <v>1917.6600000000008</v>
      </c>
      <c r="G31">
        <v>2298.3999999999987</v>
      </c>
      <c r="H31">
        <v>2502.3499999999967</v>
      </c>
      <c r="I31">
        <v>2016.1500000000017</v>
      </c>
      <c r="J31">
        <v>2044.0999999999997</v>
      </c>
      <c r="K31">
        <v>10778.659999999998</v>
      </c>
      <c r="P31" s="8" t="s">
        <v>544</v>
      </c>
      <c r="Q31">
        <v>-1291.0959000000003</v>
      </c>
    </row>
    <row r="32" spans="2:17" x14ac:dyDescent="0.2">
      <c r="B32" s="50" t="s">
        <v>3050</v>
      </c>
      <c r="C32">
        <v>4829.95</v>
      </c>
      <c r="E32" s="8" t="s">
        <v>3026</v>
      </c>
      <c r="F32">
        <v>4899.0000000000009</v>
      </c>
      <c r="G32">
        <v>5065.0599999999977</v>
      </c>
      <c r="H32">
        <v>5456.0499999999975</v>
      </c>
      <c r="I32">
        <v>4759.9000000000024</v>
      </c>
      <c r="J32">
        <v>4568.42</v>
      </c>
      <c r="K32">
        <v>24748.43</v>
      </c>
      <c r="P32" s="8" t="s">
        <v>54</v>
      </c>
      <c r="Q32">
        <v>7803.9946</v>
      </c>
    </row>
    <row r="33" spans="2:17" x14ac:dyDescent="0.2">
      <c r="B33" s="50" t="s">
        <v>3051</v>
      </c>
      <c r="C33">
        <v>3964.13</v>
      </c>
      <c r="P33" s="8" t="s">
        <v>5</v>
      </c>
      <c r="Q33">
        <v>-8086.6392636499986</v>
      </c>
    </row>
    <row r="34" spans="2:17" ht="15" x14ac:dyDescent="0.25">
      <c r="B34" s="50" t="s">
        <v>3052</v>
      </c>
      <c r="C34">
        <v>6667.6900000000005</v>
      </c>
      <c r="E34" s="21">
        <v>12</v>
      </c>
      <c r="P34" s="8" t="s">
        <v>111</v>
      </c>
      <c r="Q34">
        <v>40790.514240000019</v>
      </c>
    </row>
    <row r="35" spans="2:17" x14ac:dyDescent="0.2">
      <c r="B35" s="50" t="s">
        <v>3053</v>
      </c>
      <c r="C35">
        <v>2987.38</v>
      </c>
      <c r="P35" s="8" t="s">
        <v>3026</v>
      </c>
      <c r="Q35">
        <v>221949.36204515002</v>
      </c>
    </row>
    <row r="36" spans="2:17" x14ac:dyDescent="0.2">
      <c r="B36" s="50" t="s">
        <v>3054</v>
      </c>
      <c r="C36">
        <v>1652.89</v>
      </c>
      <c r="E36" s="7" t="s">
        <v>3027</v>
      </c>
      <c r="F36" s="7" t="s">
        <v>3028</v>
      </c>
    </row>
    <row r="37" spans="2:17" x14ac:dyDescent="0.2">
      <c r="B37" s="50" t="s">
        <v>3055</v>
      </c>
      <c r="C37">
        <v>6109.01</v>
      </c>
      <c r="E37" s="7" t="s">
        <v>3025</v>
      </c>
      <c r="F37" t="s">
        <v>3216</v>
      </c>
      <c r="G37" t="s">
        <v>3218</v>
      </c>
      <c r="H37" t="s">
        <v>3215</v>
      </c>
      <c r="I37" t="s">
        <v>3217</v>
      </c>
      <c r="J37" t="s">
        <v>3026</v>
      </c>
    </row>
    <row r="38" spans="2:17" x14ac:dyDescent="0.2">
      <c r="B38" s="50" t="s">
        <v>3056</v>
      </c>
      <c r="C38">
        <v>12281.51</v>
      </c>
      <c r="E38" s="8" t="s">
        <v>3029</v>
      </c>
      <c r="F38">
        <v>59702.73</v>
      </c>
      <c r="G38">
        <v>59185.16</v>
      </c>
      <c r="H38">
        <v>73062.34</v>
      </c>
      <c r="I38">
        <v>73048.319999999992</v>
      </c>
      <c r="J38">
        <v>264998.55</v>
      </c>
    </row>
    <row r="39" spans="2:17" x14ac:dyDescent="0.2">
      <c r="B39" s="50" t="s">
        <v>3057</v>
      </c>
      <c r="C39">
        <v>13513.64</v>
      </c>
      <c r="E39" s="8" t="s">
        <v>3030</v>
      </c>
      <c r="F39">
        <v>70282.439999999973</v>
      </c>
      <c r="G39">
        <v>69109.8</v>
      </c>
      <c r="H39">
        <v>31754.39</v>
      </c>
      <c r="I39">
        <v>135248.81000000003</v>
      </c>
      <c r="J39">
        <v>306395.44000000006</v>
      </c>
    </row>
    <row r="40" spans="2:17" x14ac:dyDescent="0.2">
      <c r="B40" s="50" t="s">
        <v>3058</v>
      </c>
      <c r="C40">
        <v>765.90000000000009</v>
      </c>
      <c r="E40" s="8" t="s">
        <v>3031</v>
      </c>
      <c r="F40">
        <v>62075.31</v>
      </c>
      <c r="G40">
        <v>59137.039999999994</v>
      </c>
      <c r="H40">
        <v>77874.78</v>
      </c>
      <c r="I40">
        <v>66080</v>
      </c>
      <c r="J40">
        <v>265167.13</v>
      </c>
    </row>
    <row r="41" spans="2:17" x14ac:dyDescent="0.2">
      <c r="B41" s="50" t="s">
        <v>3059</v>
      </c>
      <c r="C41">
        <v>8376.5799999999981</v>
      </c>
      <c r="E41" s="8" t="s">
        <v>3032</v>
      </c>
      <c r="F41">
        <v>64058.379999999983</v>
      </c>
      <c r="G41">
        <v>161630.83000000007</v>
      </c>
      <c r="H41">
        <v>58285.109999999986</v>
      </c>
      <c r="I41">
        <v>72477.409999999974</v>
      </c>
      <c r="J41">
        <v>356451.73000000004</v>
      </c>
    </row>
    <row r="42" spans="2:17" x14ac:dyDescent="0.2">
      <c r="B42" s="50" t="s">
        <v>3060</v>
      </c>
      <c r="C42">
        <v>445.25</v>
      </c>
      <c r="E42" s="8" t="s">
        <v>3033</v>
      </c>
      <c r="F42">
        <v>79253.140000000058</v>
      </c>
      <c r="G42">
        <v>84858.810000000012</v>
      </c>
      <c r="H42">
        <v>50887.390000000007</v>
      </c>
      <c r="I42">
        <v>71583.159999999989</v>
      </c>
      <c r="J42">
        <v>286582.50000000006</v>
      </c>
    </row>
    <row r="43" spans="2:17" x14ac:dyDescent="0.2">
      <c r="B43" s="50" t="s">
        <v>3061</v>
      </c>
      <c r="C43">
        <v>7035.7300000000005</v>
      </c>
      <c r="E43" s="8" t="s">
        <v>3034</v>
      </c>
      <c r="F43">
        <v>106073.62000000001</v>
      </c>
      <c r="G43">
        <v>115493.68999999997</v>
      </c>
      <c r="H43">
        <v>49464.309999999976</v>
      </c>
      <c r="I43">
        <v>72833.589999999967</v>
      </c>
      <c r="J43">
        <v>343865.20999999996</v>
      </c>
    </row>
    <row r="44" spans="2:17" x14ac:dyDescent="0.2">
      <c r="B44" s="50" t="s">
        <v>3062</v>
      </c>
      <c r="C44">
        <v>4036.3900000000003</v>
      </c>
      <c r="E44" s="8" t="s">
        <v>3026</v>
      </c>
      <c r="F44">
        <v>441445.62</v>
      </c>
      <c r="G44">
        <v>549415.33000000007</v>
      </c>
      <c r="H44">
        <v>341328.32</v>
      </c>
      <c r="I44">
        <v>491271.28999999992</v>
      </c>
      <c r="J44">
        <v>1823460.56</v>
      </c>
    </row>
    <row r="45" spans="2:17" x14ac:dyDescent="0.2">
      <c r="B45" s="50" t="s">
        <v>3063</v>
      </c>
      <c r="C45">
        <v>6617.65</v>
      </c>
    </row>
    <row r="46" spans="2:17" x14ac:dyDescent="0.2">
      <c r="B46" s="50" t="s">
        <v>3064</v>
      </c>
      <c r="C46">
        <v>11666.61</v>
      </c>
    </row>
    <row r="47" spans="2:17" x14ac:dyDescent="0.2">
      <c r="B47" s="50" t="s">
        <v>3065</v>
      </c>
      <c r="C47">
        <v>5276.23</v>
      </c>
    </row>
    <row r="48" spans="2:17" x14ac:dyDescent="0.2">
      <c r="B48" s="50" t="s">
        <v>3066</v>
      </c>
      <c r="C48">
        <v>16299.11</v>
      </c>
    </row>
    <row r="49" spans="2:3" x14ac:dyDescent="0.2">
      <c r="B49" s="50" t="s">
        <v>3067</v>
      </c>
      <c r="C49">
        <v>7529.03</v>
      </c>
    </row>
    <row r="50" spans="2:3" x14ac:dyDescent="0.2">
      <c r="B50" s="50" t="s">
        <v>3068</v>
      </c>
      <c r="C50">
        <v>20691.02</v>
      </c>
    </row>
    <row r="51" spans="2:3" x14ac:dyDescent="0.2">
      <c r="B51" s="50" t="s">
        <v>3069</v>
      </c>
      <c r="C51">
        <v>3485.71</v>
      </c>
    </row>
    <row r="52" spans="2:3" x14ac:dyDescent="0.2">
      <c r="B52" s="50" t="s">
        <v>3070</v>
      </c>
      <c r="C52">
        <v>8893.91</v>
      </c>
    </row>
    <row r="53" spans="2:3" x14ac:dyDescent="0.2">
      <c r="B53" s="50" t="s">
        <v>3071</v>
      </c>
      <c r="C53">
        <v>17906.149999999998</v>
      </c>
    </row>
    <row r="54" spans="2:3" x14ac:dyDescent="0.2">
      <c r="B54" s="50" t="s">
        <v>3072</v>
      </c>
      <c r="C54">
        <v>9149.27</v>
      </c>
    </row>
    <row r="55" spans="2:3" x14ac:dyDescent="0.2">
      <c r="B55" s="50" t="s">
        <v>3073</v>
      </c>
      <c r="C55">
        <v>4720.2899999999991</v>
      </c>
    </row>
    <row r="56" spans="2:3" x14ac:dyDescent="0.2">
      <c r="B56" s="50" t="s">
        <v>3074</v>
      </c>
      <c r="C56">
        <v>1404.04</v>
      </c>
    </row>
    <row r="57" spans="2:3" x14ac:dyDescent="0.2">
      <c r="B57" s="50" t="s">
        <v>3075</v>
      </c>
      <c r="C57">
        <v>570.14</v>
      </c>
    </row>
    <row r="58" spans="2:3" x14ac:dyDescent="0.2">
      <c r="B58" s="50" t="s">
        <v>3076</v>
      </c>
      <c r="C58">
        <v>13160.580000000004</v>
      </c>
    </row>
    <row r="59" spans="2:3" x14ac:dyDescent="0.2">
      <c r="B59" s="50" t="s">
        <v>3077</v>
      </c>
      <c r="C59">
        <v>23856.929999999993</v>
      </c>
    </row>
    <row r="60" spans="2:3" x14ac:dyDescent="0.2">
      <c r="B60" s="50" t="s">
        <v>3078</v>
      </c>
      <c r="C60">
        <v>3233.9</v>
      </c>
    </row>
    <row r="61" spans="2:3" x14ac:dyDescent="0.2">
      <c r="B61" s="50" t="s">
        <v>3079</v>
      </c>
      <c r="C61">
        <v>14090.4</v>
      </c>
    </row>
    <row r="62" spans="2:3" x14ac:dyDescent="0.2">
      <c r="B62" s="50" t="s">
        <v>3080</v>
      </c>
      <c r="C62">
        <v>22401.480000000003</v>
      </c>
    </row>
    <row r="63" spans="2:3" x14ac:dyDescent="0.2">
      <c r="B63" s="50" t="s">
        <v>3081</v>
      </c>
      <c r="C63">
        <v>16533.18</v>
      </c>
    </row>
    <row r="64" spans="2:3" x14ac:dyDescent="0.2">
      <c r="B64" s="50" t="s">
        <v>3082</v>
      </c>
      <c r="C64">
        <v>16120.570000000002</v>
      </c>
    </row>
    <row r="65" spans="2:3" x14ac:dyDescent="0.2">
      <c r="B65" s="50" t="s">
        <v>3083</v>
      </c>
      <c r="C65">
        <v>1076.3899999999999</v>
      </c>
    </row>
    <row r="66" spans="2:3" x14ac:dyDescent="0.2">
      <c r="B66" s="50" t="s">
        <v>3084</v>
      </c>
      <c r="C66">
        <v>28264.33</v>
      </c>
    </row>
    <row r="67" spans="2:3" x14ac:dyDescent="0.2">
      <c r="B67" s="50" t="s">
        <v>3085</v>
      </c>
      <c r="C67">
        <v>2676.23</v>
      </c>
    </row>
    <row r="68" spans="2:3" x14ac:dyDescent="0.2">
      <c r="B68" s="50" t="s">
        <v>3086</v>
      </c>
      <c r="C68">
        <v>5978.24</v>
      </c>
    </row>
    <row r="69" spans="2:3" x14ac:dyDescent="0.2">
      <c r="B69" s="50" t="s">
        <v>3087</v>
      </c>
      <c r="C69">
        <v>37657.54</v>
      </c>
    </row>
    <row r="70" spans="2:3" x14ac:dyDescent="0.2">
      <c r="B70" s="50" t="s">
        <v>3088</v>
      </c>
      <c r="C70">
        <v>11464.77</v>
      </c>
    </row>
    <row r="71" spans="2:3" x14ac:dyDescent="0.2">
      <c r="B71" s="50" t="s">
        <v>3089</v>
      </c>
      <c r="C71">
        <v>6812.64</v>
      </c>
    </row>
    <row r="72" spans="2:3" x14ac:dyDescent="0.2">
      <c r="B72" s="50" t="s">
        <v>3090</v>
      </c>
      <c r="C72">
        <v>5160.96</v>
      </c>
    </row>
    <row r="73" spans="2:3" x14ac:dyDescent="0.2">
      <c r="B73" s="50" t="s">
        <v>3091</v>
      </c>
      <c r="C73">
        <v>10752.130000000001</v>
      </c>
    </row>
    <row r="74" spans="2:3" x14ac:dyDescent="0.2">
      <c r="B74" s="50" t="s">
        <v>3092</v>
      </c>
      <c r="C74">
        <v>5425.5</v>
      </c>
    </row>
    <row r="75" spans="2:3" x14ac:dyDescent="0.2">
      <c r="B75" s="50" t="s">
        <v>3093</v>
      </c>
      <c r="C75">
        <v>3537.5</v>
      </c>
    </row>
    <row r="76" spans="2:3" x14ac:dyDescent="0.2">
      <c r="B76" s="50" t="s">
        <v>3094</v>
      </c>
      <c r="C76">
        <v>3842.61</v>
      </c>
    </row>
    <row r="77" spans="2:3" x14ac:dyDescent="0.2">
      <c r="B77" s="50" t="s">
        <v>3095</v>
      </c>
      <c r="C77">
        <v>14138.970000000001</v>
      </c>
    </row>
    <row r="78" spans="2:3" x14ac:dyDescent="0.2">
      <c r="B78" s="50" t="s">
        <v>3096</v>
      </c>
      <c r="C78">
        <v>6407.95</v>
      </c>
    </row>
    <row r="79" spans="2:3" x14ac:dyDescent="0.2">
      <c r="B79" s="50" t="s">
        <v>3097</v>
      </c>
      <c r="C79">
        <v>262.78000000000003</v>
      </c>
    </row>
    <row r="80" spans="2:3" x14ac:dyDescent="0.2">
      <c r="B80" s="50" t="s">
        <v>3098</v>
      </c>
      <c r="C80">
        <v>14738.710000000001</v>
      </c>
    </row>
    <row r="81" spans="2:3" x14ac:dyDescent="0.2">
      <c r="B81" s="50" t="s">
        <v>3099</v>
      </c>
      <c r="C81">
        <v>6541.1299999999992</v>
      </c>
    </row>
    <row r="82" spans="2:3" x14ac:dyDescent="0.2">
      <c r="B82" s="50" t="s">
        <v>3100</v>
      </c>
      <c r="C82">
        <v>2218.25</v>
      </c>
    </row>
    <row r="83" spans="2:3" x14ac:dyDescent="0.2">
      <c r="B83" s="50" t="s">
        <v>3101</v>
      </c>
      <c r="C83">
        <v>2711.04</v>
      </c>
    </row>
    <row r="84" spans="2:3" x14ac:dyDescent="0.2">
      <c r="B84" s="50" t="s">
        <v>3102</v>
      </c>
      <c r="C84">
        <v>5373.52</v>
      </c>
    </row>
    <row r="85" spans="2:3" x14ac:dyDescent="0.2">
      <c r="B85" s="50" t="s">
        <v>3103</v>
      </c>
      <c r="C85">
        <v>3255.53</v>
      </c>
    </row>
    <row r="86" spans="2:3" x14ac:dyDescent="0.2">
      <c r="B86" s="50" t="s">
        <v>3104</v>
      </c>
      <c r="C86">
        <v>7421.7899999999991</v>
      </c>
    </row>
    <row r="87" spans="2:3" x14ac:dyDescent="0.2">
      <c r="B87" s="50" t="s">
        <v>3105</v>
      </c>
      <c r="C87">
        <v>2619.3700000000003</v>
      </c>
    </row>
    <row r="88" spans="2:3" x14ac:dyDescent="0.2">
      <c r="B88" s="50" t="s">
        <v>3106</v>
      </c>
      <c r="C88">
        <v>6679.66</v>
      </c>
    </row>
    <row r="89" spans="2:3" x14ac:dyDescent="0.2">
      <c r="B89" s="50" t="s">
        <v>3107</v>
      </c>
      <c r="C89">
        <v>6648.4900000000007</v>
      </c>
    </row>
    <row r="90" spans="2:3" x14ac:dyDescent="0.2">
      <c r="B90" s="50" t="s">
        <v>3108</v>
      </c>
      <c r="C90">
        <v>25783.09</v>
      </c>
    </row>
    <row r="91" spans="2:3" x14ac:dyDescent="0.2">
      <c r="B91" s="50" t="s">
        <v>3109</v>
      </c>
      <c r="C91">
        <v>2943.8199999999997</v>
      </c>
    </row>
    <row r="92" spans="2:3" x14ac:dyDescent="0.2">
      <c r="B92" s="50" t="s">
        <v>3110</v>
      </c>
      <c r="C92">
        <v>16728.53</v>
      </c>
    </row>
    <row r="93" spans="2:3" x14ac:dyDescent="0.2">
      <c r="B93" s="50" t="s">
        <v>3111</v>
      </c>
      <c r="C93">
        <v>5244.52</v>
      </c>
    </row>
    <row r="94" spans="2:3" x14ac:dyDescent="0.2">
      <c r="B94" s="50" t="s">
        <v>3112</v>
      </c>
      <c r="C94">
        <v>16840.650000000001</v>
      </c>
    </row>
    <row r="95" spans="2:3" x14ac:dyDescent="0.2">
      <c r="B95" s="50" t="s">
        <v>3113</v>
      </c>
      <c r="C95">
        <v>5402.4800000000005</v>
      </c>
    </row>
    <row r="96" spans="2:3" x14ac:dyDescent="0.2">
      <c r="B96" s="50" t="s">
        <v>3114</v>
      </c>
      <c r="C96">
        <v>16675.579999999998</v>
      </c>
    </row>
    <row r="97" spans="2:3" x14ac:dyDescent="0.2">
      <c r="B97" s="50" t="s">
        <v>3115</v>
      </c>
      <c r="C97">
        <v>25857.3</v>
      </c>
    </row>
    <row r="98" spans="2:3" x14ac:dyDescent="0.2">
      <c r="B98" s="50" t="s">
        <v>3116</v>
      </c>
      <c r="C98">
        <v>9403.5600000000013</v>
      </c>
    </row>
    <row r="99" spans="2:3" x14ac:dyDescent="0.2">
      <c r="B99" s="50" t="s">
        <v>3117</v>
      </c>
      <c r="C99">
        <v>3850.97</v>
      </c>
    </row>
    <row r="100" spans="2:3" x14ac:dyDescent="0.2">
      <c r="B100" s="50" t="s">
        <v>3118</v>
      </c>
      <c r="C100">
        <v>7449.4500000000007</v>
      </c>
    </row>
    <row r="101" spans="2:3" x14ac:dyDescent="0.2">
      <c r="B101" s="50" t="s">
        <v>3119</v>
      </c>
      <c r="C101">
        <v>9686.0699999999979</v>
      </c>
    </row>
    <row r="102" spans="2:3" x14ac:dyDescent="0.2">
      <c r="B102" s="50" t="s">
        <v>3120</v>
      </c>
      <c r="C102">
        <v>5237.6000000000004</v>
      </c>
    </row>
    <row r="103" spans="2:3" x14ac:dyDescent="0.2">
      <c r="B103" s="50" t="s">
        <v>3121</v>
      </c>
      <c r="C103">
        <v>15468.489999999998</v>
      </c>
    </row>
    <row r="104" spans="2:3" x14ac:dyDescent="0.2">
      <c r="B104" s="50" t="s">
        <v>3122</v>
      </c>
      <c r="C104">
        <v>2783.93</v>
      </c>
    </row>
    <row r="105" spans="2:3" x14ac:dyDescent="0.2">
      <c r="B105" s="50" t="s">
        <v>3123</v>
      </c>
      <c r="C105">
        <v>1516.49</v>
      </c>
    </row>
    <row r="106" spans="2:3" x14ac:dyDescent="0.2">
      <c r="B106" s="50" t="s">
        <v>3124</v>
      </c>
      <c r="C106">
        <v>15175.699999999997</v>
      </c>
    </row>
    <row r="107" spans="2:3" x14ac:dyDescent="0.2">
      <c r="B107" s="50" t="s">
        <v>3125</v>
      </c>
      <c r="C107">
        <v>101.71</v>
      </c>
    </row>
    <row r="108" spans="2:3" x14ac:dyDescent="0.2">
      <c r="B108" s="50" t="s">
        <v>3126</v>
      </c>
      <c r="C108">
        <v>5203.5200000000004</v>
      </c>
    </row>
    <row r="109" spans="2:3" x14ac:dyDescent="0.2">
      <c r="B109" s="50" t="s">
        <v>3127</v>
      </c>
      <c r="C109">
        <v>25267.499999999996</v>
      </c>
    </row>
    <row r="110" spans="2:3" x14ac:dyDescent="0.2">
      <c r="B110" s="50" t="s">
        <v>3128</v>
      </c>
      <c r="C110">
        <v>45469.64</v>
      </c>
    </row>
    <row r="111" spans="2:3" x14ac:dyDescent="0.2">
      <c r="B111" s="50" t="s">
        <v>3129</v>
      </c>
      <c r="C111">
        <v>10775.669999999998</v>
      </c>
    </row>
    <row r="112" spans="2:3" x14ac:dyDescent="0.2">
      <c r="B112" s="50" t="s">
        <v>3130</v>
      </c>
      <c r="C112">
        <v>16890.22</v>
      </c>
    </row>
    <row r="113" spans="2:3" x14ac:dyDescent="0.2">
      <c r="B113" s="50" t="s">
        <v>3131</v>
      </c>
      <c r="C113">
        <v>13355.85</v>
      </c>
    </row>
    <row r="114" spans="2:3" x14ac:dyDescent="0.2">
      <c r="B114" s="50" t="s">
        <v>3132</v>
      </c>
      <c r="C114">
        <v>3637.02</v>
      </c>
    </row>
    <row r="115" spans="2:3" x14ac:dyDescent="0.2">
      <c r="B115" s="50" t="s">
        <v>3133</v>
      </c>
      <c r="C115">
        <v>19709.510000000002</v>
      </c>
    </row>
    <row r="116" spans="2:3" x14ac:dyDescent="0.2">
      <c r="B116" s="50" t="s">
        <v>3134</v>
      </c>
      <c r="C116">
        <v>13636.130000000001</v>
      </c>
    </row>
    <row r="117" spans="2:3" x14ac:dyDescent="0.2">
      <c r="B117" s="50" t="s">
        <v>3135</v>
      </c>
      <c r="C117">
        <v>954.94</v>
      </c>
    </row>
    <row r="118" spans="2:3" x14ac:dyDescent="0.2">
      <c r="B118" s="50" t="s">
        <v>3136</v>
      </c>
      <c r="C118">
        <v>490</v>
      </c>
    </row>
    <row r="119" spans="2:3" x14ac:dyDescent="0.2">
      <c r="B119" s="50" t="s">
        <v>3137</v>
      </c>
      <c r="C119">
        <v>3318.9299999999994</v>
      </c>
    </row>
    <row r="120" spans="2:3" x14ac:dyDescent="0.2">
      <c r="B120" s="50" t="s">
        <v>3138</v>
      </c>
      <c r="C120">
        <v>1809.72</v>
      </c>
    </row>
    <row r="121" spans="2:3" x14ac:dyDescent="0.2">
      <c r="B121" s="50" t="s">
        <v>3139</v>
      </c>
      <c r="C121">
        <v>6553.25</v>
      </c>
    </row>
    <row r="122" spans="2:3" x14ac:dyDescent="0.2">
      <c r="B122" s="50" t="s">
        <v>3140</v>
      </c>
      <c r="C122">
        <v>5886.630000000001</v>
      </c>
    </row>
    <row r="123" spans="2:3" x14ac:dyDescent="0.2">
      <c r="B123" s="50" t="s">
        <v>3141</v>
      </c>
      <c r="C123">
        <v>13273.29</v>
      </c>
    </row>
    <row r="124" spans="2:3" x14ac:dyDescent="0.2">
      <c r="B124" s="50" t="s">
        <v>3142</v>
      </c>
      <c r="C124">
        <v>10317.049999999999</v>
      </c>
    </row>
    <row r="125" spans="2:3" x14ac:dyDescent="0.2">
      <c r="B125" s="50" t="s">
        <v>3143</v>
      </c>
      <c r="C125">
        <v>7818.3</v>
      </c>
    </row>
    <row r="126" spans="2:3" x14ac:dyDescent="0.2">
      <c r="B126" s="50" t="s">
        <v>3144</v>
      </c>
      <c r="C126">
        <v>19795.489999999998</v>
      </c>
    </row>
    <row r="127" spans="2:3" x14ac:dyDescent="0.2">
      <c r="B127" s="50" t="s">
        <v>3145</v>
      </c>
      <c r="C127">
        <v>23413.18</v>
      </c>
    </row>
    <row r="128" spans="2:3" x14ac:dyDescent="0.2">
      <c r="B128" s="50" t="s">
        <v>3146</v>
      </c>
      <c r="C128">
        <v>2565.9</v>
      </c>
    </row>
    <row r="129" spans="2:3" x14ac:dyDescent="0.2">
      <c r="B129" s="50" t="s">
        <v>3147</v>
      </c>
      <c r="C129">
        <v>10621.21</v>
      </c>
    </row>
    <row r="130" spans="2:3" x14ac:dyDescent="0.2">
      <c r="B130" s="50" t="s">
        <v>3148</v>
      </c>
      <c r="C130">
        <v>2152.5299999999997</v>
      </c>
    </row>
    <row r="131" spans="2:3" x14ac:dyDescent="0.2">
      <c r="B131" s="50" t="s">
        <v>3149</v>
      </c>
      <c r="C131">
        <v>31988.870000000003</v>
      </c>
    </row>
    <row r="132" spans="2:3" x14ac:dyDescent="0.2">
      <c r="B132" s="50" t="s">
        <v>3150</v>
      </c>
      <c r="C132">
        <v>12354.359999999999</v>
      </c>
    </row>
    <row r="133" spans="2:3" x14ac:dyDescent="0.2">
      <c r="B133" s="50" t="s">
        <v>3151</v>
      </c>
      <c r="C133">
        <v>5296.63</v>
      </c>
    </row>
    <row r="134" spans="2:3" x14ac:dyDescent="0.2">
      <c r="B134" s="50" t="s">
        <v>3152</v>
      </c>
      <c r="C134">
        <v>31319.000000000007</v>
      </c>
    </row>
    <row r="135" spans="2:3" x14ac:dyDescent="0.2">
      <c r="B135" s="50" t="s">
        <v>3153</v>
      </c>
      <c r="C135">
        <v>3561.5900000000006</v>
      </c>
    </row>
    <row r="136" spans="2:3" x14ac:dyDescent="0.2">
      <c r="B136" s="50" t="s">
        <v>3154</v>
      </c>
      <c r="C136">
        <v>9015.7999999999993</v>
      </c>
    </row>
    <row r="137" spans="2:3" x14ac:dyDescent="0.2">
      <c r="B137" s="50" t="s">
        <v>3155</v>
      </c>
      <c r="C137">
        <v>1701.6</v>
      </c>
    </row>
    <row r="138" spans="2:3" x14ac:dyDescent="0.2">
      <c r="B138" s="50" t="s">
        <v>3156</v>
      </c>
      <c r="C138">
        <v>12530.77</v>
      </c>
    </row>
    <row r="139" spans="2:3" x14ac:dyDescent="0.2">
      <c r="B139" s="50" t="s">
        <v>3157</v>
      </c>
      <c r="C139">
        <v>21562.16</v>
      </c>
    </row>
    <row r="140" spans="2:3" x14ac:dyDescent="0.2">
      <c r="B140" s="50" t="s">
        <v>3158</v>
      </c>
      <c r="C140">
        <v>7375.22</v>
      </c>
    </row>
    <row r="141" spans="2:3" x14ac:dyDescent="0.2">
      <c r="B141" s="50" t="s">
        <v>3159</v>
      </c>
      <c r="C141">
        <v>25136.13</v>
      </c>
    </row>
    <row r="142" spans="2:3" x14ac:dyDescent="0.2">
      <c r="B142" s="50" t="s">
        <v>3160</v>
      </c>
      <c r="C142">
        <v>992.06999999999994</v>
      </c>
    </row>
    <row r="143" spans="2:3" x14ac:dyDescent="0.2">
      <c r="B143" s="50" t="s">
        <v>3161</v>
      </c>
      <c r="C143">
        <v>3652.4900000000002</v>
      </c>
    </row>
    <row r="144" spans="2:3" x14ac:dyDescent="0.2">
      <c r="B144" s="50" t="s">
        <v>3162</v>
      </c>
      <c r="C144">
        <v>8591.7799999999988</v>
      </c>
    </row>
    <row r="145" spans="2:3" x14ac:dyDescent="0.2">
      <c r="B145" s="50" t="s">
        <v>3163</v>
      </c>
      <c r="C145">
        <v>909.09</v>
      </c>
    </row>
    <row r="146" spans="2:3" x14ac:dyDescent="0.2">
      <c r="B146" s="50" t="s">
        <v>3164</v>
      </c>
      <c r="C146">
        <v>4957.99</v>
      </c>
    </row>
    <row r="147" spans="2:3" x14ac:dyDescent="0.2">
      <c r="B147" s="50" t="s">
        <v>3165</v>
      </c>
      <c r="C147">
        <v>10693.7</v>
      </c>
    </row>
    <row r="148" spans="2:3" x14ac:dyDescent="0.2">
      <c r="B148" s="50" t="s">
        <v>3166</v>
      </c>
      <c r="C148">
        <v>6177.1699999999992</v>
      </c>
    </row>
    <row r="149" spans="2:3" x14ac:dyDescent="0.2">
      <c r="B149" s="50" t="s">
        <v>3167</v>
      </c>
      <c r="C149">
        <v>2629.9400000000005</v>
      </c>
    </row>
    <row r="150" spans="2:3" x14ac:dyDescent="0.2">
      <c r="B150" s="50" t="s">
        <v>3168</v>
      </c>
      <c r="C150">
        <v>7935.95</v>
      </c>
    </row>
    <row r="151" spans="2:3" x14ac:dyDescent="0.2">
      <c r="B151" s="50" t="s">
        <v>3169</v>
      </c>
      <c r="C151">
        <v>6688.9899999999989</v>
      </c>
    </row>
    <row r="152" spans="2:3" x14ac:dyDescent="0.2">
      <c r="B152" s="50" t="s">
        <v>3170</v>
      </c>
      <c r="C152">
        <v>10835.31</v>
      </c>
    </row>
    <row r="153" spans="2:3" x14ac:dyDescent="0.2">
      <c r="B153" s="50" t="s">
        <v>3171</v>
      </c>
      <c r="C153">
        <v>7930.9</v>
      </c>
    </row>
    <row r="154" spans="2:3" x14ac:dyDescent="0.2">
      <c r="B154" s="50" t="s">
        <v>3172</v>
      </c>
      <c r="C154">
        <v>1916.8</v>
      </c>
    </row>
    <row r="155" spans="2:3" x14ac:dyDescent="0.2">
      <c r="B155" s="50" t="s">
        <v>3173</v>
      </c>
      <c r="C155">
        <v>7445.03</v>
      </c>
    </row>
    <row r="156" spans="2:3" x14ac:dyDescent="0.2">
      <c r="B156" s="50" t="s">
        <v>3174</v>
      </c>
      <c r="C156">
        <v>24061.33</v>
      </c>
    </row>
    <row r="157" spans="2:3" x14ac:dyDescent="0.2">
      <c r="B157" s="50" t="s">
        <v>3175</v>
      </c>
      <c r="C157">
        <v>6585.4</v>
      </c>
    </row>
    <row r="158" spans="2:3" x14ac:dyDescent="0.2">
      <c r="B158" s="50" t="s">
        <v>3176</v>
      </c>
      <c r="C158">
        <v>13664.44</v>
      </c>
    </row>
    <row r="159" spans="2:3" x14ac:dyDescent="0.2">
      <c r="B159" s="50" t="s">
        <v>3177</v>
      </c>
      <c r="C159">
        <v>20716.77</v>
      </c>
    </row>
    <row r="160" spans="2:3" x14ac:dyDescent="0.2">
      <c r="B160" s="50" t="s">
        <v>3178</v>
      </c>
      <c r="C160">
        <v>11562.93</v>
      </c>
    </row>
    <row r="161" spans="2:3" x14ac:dyDescent="0.2">
      <c r="B161" s="50" t="s">
        <v>3179</v>
      </c>
      <c r="C161">
        <v>12568.219999999998</v>
      </c>
    </row>
    <row r="162" spans="2:3" x14ac:dyDescent="0.2">
      <c r="B162" s="50" t="s">
        <v>3180</v>
      </c>
      <c r="C162">
        <v>3439.7799999999993</v>
      </c>
    </row>
    <row r="163" spans="2:3" x14ac:dyDescent="0.2">
      <c r="B163" s="50" t="s">
        <v>3181</v>
      </c>
      <c r="C163">
        <v>1071.55</v>
      </c>
    </row>
    <row r="164" spans="2:3" x14ac:dyDescent="0.2">
      <c r="B164" s="50" t="s">
        <v>3182</v>
      </c>
      <c r="C164">
        <v>5378.71</v>
      </c>
    </row>
    <row r="165" spans="2:3" x14ac:dyDescent="0.2">
      <c r="B165" s="50" t="s">
        <v>3183</v>
      </c>
      <c r="C165">
        <v>33087.450000000004</v>
      </c>
    </row>
    <row r="166" spans="2:3" x14ac:dyDescent="0.2">
      <c r="B166" s="50" t="s">
        <v>3184</v>
      </c>
      <c r="C166">
        <v>4782.83</v>
      </c>
    </row>
    <row r="167" spans="2:3" x14ac:dyDescent="0.2">
      <c r="B167" s="50" t="s">
        <v>3185</v>
      </c>
      <c r="C167">
        <v>6929.8200000000006</v>
      </c>
    </row>
    <row r="168" spans="2:3" x14ac:dyDescent="0.2">
      <c r="B168" s="50" t="s">
        <v>3186</v>
      </c>
      <c r="C168">
        <v>4790.6899999999996</v>
      </c>
    </row>
    <row r="169" spans="2:3" x14ac:dyDescent="0.2">
      <c r="B169" s="50" t="s">
        <v>3187</v>
      </c>
      <c r="C169">
        <v>10096.130000000001</v>
      </c>
    </row>
    <row r="170" spans="2:3" x14ac:dyDescent="0.2">
      <c r="B170" s="50" t="s">
        <v>3188</v>
      </c>
      <c r="C170">
        <v>4178.5700000000006</v>
      </c>
    </row>
    <row r="171" spans="2:3" x14ac:dyDescent="0.2">
      <c r="B171" s="50" t="s">
        <v>3189</v>
      </c>
      <c r="C171">
        <v>30105.889999999996</v>
      </c>
    </row>
    <row r="172" spans="2:3" x14ac:dyDescent="0.2">
      <c r="B172" s="50" t="s">
        <v>3190</v>
      </c>
      <c r="C172">
        <v>23121.019999999997</v>
      </c>
    </row>
    <row r="173" spans="2:3" x14ac:dyDescent="0.2">
      <c r="B173" s="50" t="s">
        <v>3191</v>
      </c>
      <c r="C173">
        <v>16260.810000000001</v>
      </c>
    </row>
    <row r="174" spans="2:3" x14ac:dyDescent="0.2">
      <c r="B174" s="50" t="s">
        <v>3192</v>
      </c>
      <c r="C174">
        <v>5137.93</v>
      </c>
    </row>
    <row r="175" spans="2:3" x14ac:dyDescent="0.2">
      <c r="B175" s="50" t="s">
        <v>3193</v>
      </c>
      <c r="C175">
        <v>1229.0700000000002</v>
      </c>
    </row>
    <row r="176" spans="2:3" x14ac:dyDescent="0.2">
      <c r="B176" s="50" t="s">
        <v>3194</v>
      </c>
      <c r="C176">
        <v>1807.72</v>
      </c>
    </row>
    <row r="177" spans="2:3" x14ac:dyDescent="0.2">
      <c r="B177" s="50" t="s">
        <v>3195</v>
      </c>
      <c r="C177">
        <v>19228.73</v>
      </c>
    </row>
    <row r="178" spans="2:3" x14ac:dyDescent="0.2">
      <c r="B178" s="50" t="s">
        <v>3196</v>
      </c>
      <c r="C178">
        <v>26689.089999999997</v>
      </c>
    </row>
    <row r="179" spans="2:3" x14ac:dyDescent="0.2">
      <c r="B179" s="50" t="s">
        <v>3197</v>
      </c>
      <c r="C179">
        <v>10284.630000000001</v>
      </c>
    </row>
    <row r="180" spans="2:3" x14ac:dyDescent="0.2">
      <c r="B180" s="50" t="s">
        <v>3198</v>
      </c>
      <c r="C180">
        <v>26719.229999999996</v>
      </c>
    </row>
    <row r="181" spans="2:3" x14ac:dyDescent="0.2">
      <c r="B181" s="50" t="s">
        <v>3199</v>
      </c>
      <c r="C181">
        <v>3011.6000000000004</v>
      </c>
    </row>
    <row r="182" spans="2:3" x14ac:dyDescent="0.2">
      <c r="B182" s="50" t="s">
        <v>3200</v>
      </c>
      <c r="C182">
        <v>3219.8900000000003</v>
      </c>
    </row>
    <row r="183" spans="2:3" x14ac:dyDescent="0.2">
      <c r="B183" s="50" t="s">
        <v>3201</v>
      </c>
      <c r="C183">
        <v>3968.5299999999993</v>
      </c>
    </row>
    <row r="184" spans="2:3" x14ac:dyDescent="0.2">
      <c r="B184" s="50" t="s">
        <v>3202</v>
      </c>
      <c r="C184">
        <v>10185.36</v>
      </c>
    </row>
    <row r="185" spans="2:3" x14ac:dyDescent="0.2">
      <c r="B185" s="50" t="s">
        <v>3203</v>
      </c>
      <c r="C185">
        <v>12684.679999999998</v>
      </c>
    </row>
    <row r="186" spans="2:3" x14ac:dyDescent="0.2">
      <c r="B186" s="50" t="s">
        <v>3204</v>
      </c>
      <c r="C186">
        <v>41296.819999999992</v>
      </c>
    </row>
    <row r="187" spans="2:3" x14ac:dyDescent="0.2">
      <c r="B187" s="50" t="s">
        <v>3205</v>
      </c>
      <c r="C187">
        <v>2367.9900000000002</v>
      </c>
    </row>
    <row r="188" spans="2:3" x14ac:dyDescent="0.2">
      <c r="B188" s="50" t="s">
        <v>3206</v>
      </c>
      <c r="C188">
        <v>13650.95</v>
      </c>
    </row>
    <row r="189" spans="2:3" x14ac:dyDescent="0.2">
      <c r="B189" s="50" t="s">
        <v>3207</v>
      </c>
      <c r="C189">
        <v>15196.84</v>
      </c>
    </row>
    <row r="190" spans="2:3" x14ac:dyDescent="0.2">
      <c r="B190" s="50" t="s">
        <v>3208</v>
      </c>
      <c r="C190">
        <v>572.28</v>
      </c>
    </row>
    <row r="191" spans="2:3" x14ac:dyDescent="0.2">
      <c r="B191" s="50" t="s">
        <v>3209</v>
      </c>
      <c r="C191">
        <v>10768.77</v>
      </c>
    </row>
    <row r="192" spans="2:3" x14ac:dyDescent="0.2">
      <c r="B192" s="50" t="s">
        <v>3210</v>
      </c>
      <c r="C192">
        <v>7888.86</v>
      </c>
    </row>
    <row r="193" spans="2:3" x14ac:dyDescent="0.2">
      <c r="B193" s="50" t="s">
        <v>3211</v>
      </c>
      <c r="C193">
        <v>338.41</v>
      </c>
    </row>
    <row r="194" spans="2:3" x14ac:dyDescent="0.2">
      <c r="B194" s="50" t="s">
        <v>3212</v>
      </c>
      <c r="C194">
        <v>7990.0900000000011</v>
      </c>
    </row>
    <row r="195" spans="2:3" x14ac:dyDescent="0.2">
      <c r="B195" s="50" t="s">
        <v>3213</v>
      </c>
      <c r="C195">
        <v>3635.91</v>
      </c>
    </row>
    <row r="196" spans="2:3" x14ac:dyDescent="0.2">
      <c r="B196" s="50" t="s">
        <v>3214</v>
      </c>
      <c r="C196">
        <v>20508.900000000001</v>
      </c>
    </row>
    <row r="197" spans="2:3" x14ac:dyDescent="0.2">
      <c r="B197" s="50" t="s">
        <v>3026</v>
      </c>
      <c r="C197">
        <v>1823460.56</v>
      </c>
    </row>
  </sheetData>
  <mergeCells count="2">
    <mergeCell ref="B3:G3"/>
    <mergeCell ref="B2:G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57CF2-3133-414F-ACF0-D44F3A99CFA8}">
  <dimension ref="A1:R46"/>
  <sheetViews>
    <sheetView showGridLines="0" topLeftCell="A16" zoomScale="90" zoomScaleNormal="90" workbookViewId="0">
      <selection activeCell="P26" sqref="P26"/>
    </sheetView>
  </sheetViews>
  <sheetFormatPr defaultColWidth="0" defaultRowHeight="14.25" zeroHeight="1" x14ac:dyDescent="0.2"/>
  <cols>
    <col min="1" max="18" width="9" style="58" customWidth="1"/>
    <col min="19" max="16384" width="9" style="58" hidden="1"/>
  </cols>
  <sheetData>
    <row r="1" spans="8:17" ht="15" customHeight="1" x14ac:dyDescent="0.7">
      <c r="H1" s="59"/>
      <c r="I1" s="59"/>
      <c r="J1" s="59"/>
      <c r="K1" s="59"/>
      <c r="L1" s="59"/>
      <c r="M1" s="59"/>
      <c r="N1" s="59"/>
      <c r="O1" s="59"/>
      <c r="P1" s="59"/>
      <c r="Q1" s="59"/>
    </row>
    <row r="2" spans="8:17" ht="15" customHeight="1" x14ac:dyDescent="0.2"/>
    <row r="3" spans="8:17" ht="15" customHeight="1" x14ac:dyDescent="0.2"/>
    <row r="4" spans="8:17" ht="15" customHeight="1" x14ac:dyDescent="0.2"/>
    <row r="5" spans="8:17" ht="15" customHeight="1" x14ac:dyDescent="0.2"/>
    <row r="6" spans="8:17" ht="15" customHeight="1" x14ac:dyDescent="0.7">
      <c r="H6" s="59"/>
      <c r="I6" s="59"/>
      <c r="J6" s="59"/>
      <c r="K6" s="59"/>
      <c r="L6" s="59"/>
      <c r="M6" s="59"/>
      <c r="N6" s="59"/>
      <c r="O6" s="59"/>
      <c r="P6" s="59"/>
      <c r="Q6" s="59"/>
    </row>
    <row r="7" spans="8:17" ht="15" customHeight="1" x14ac:dyDescent="0.7">
      <c r="H7" s="59"/>
      <c r="I7" s="59"/>
      <c r="J7" s="59"/>
      <c r="K7" s="59"/>
      <c r="L7" s="59"/>
      <c r="M7" s="59"/>
      <c r="N7" s="59"/>
      <c r="O7" s="59"/>
      <c r="P7" s="59"/>
      <c r="Q7" s="59"/>
    </row>
    <row r="8" spans="8:17" ht="15" customHeight="1" x14ac:dyDescent="0.7">
      <c r="H8" s="59"/>
      <c r="I8" s="59"/>
      <c r="J8" s="59"/>
      <c r="K8" s="59"/>
      <c r="L8" s="59"/>
      <c r="M8" s="59"/>
      <c r="N8" s="59"/>
      <c r="O8" s="59"/>
      <c r="P8" s="59"/>
      <c r="Q8" s="59"/>
    </row>
    <row r="9" spans="8:17" ht="15" customHeight="1" x14ac:dyDescent="0.7">
      <c r="H9" s="59"/>
      <c r="I9" s="59"/>
      <c r="J9" s="59"/>
      <c r="K9" s="59"/>
      <c r="L9" s="59"/>
      <c r="M9" s="59"/>
      <c r="N9" s="59"/>
      <c r="O9" s="59"/>
      <c r="P9" s="59"/>
      <c r="Q9" s="59"/>
    </row>
    <row r="10" spans="8:17" ht="15" customHeight="1" x14ac:dyDescent="0.7">
      <c r="H10" s="59"/>
      <c r="I10" s="59"/>
      <c r="J10" s="59"/>
      <c r="K10" s="59"/>
      <c r="L10" s="59"/>
      <c r="M10" s="59"/>
      <c r="N10" s="59"/>
      <c r="O10" s="59"/>
      <c r="P10" s="59"/>
      <c r="Q10" s="59"/>
    </row>
    <row r="11" spans="8:17" ht="15" customHeight="1" x14ac:dyDescent="0.7">
      <c r="H11" s="59"/>
      <c r="I11" s="59"/>
      <c r="J11" s="59"/>
      <c r="K11" s="59"/>
      <c r="L11" s="59"/>
      <c r="M11" s="59"/>
      <c r="N11" s="59"/>
      <c r="O11" s="59"/>
      <c r="P11" s="59"/>
      <c r="Q11" s="59"/>
    </row>
    <row r="12" spans="8:17" ht="15" customHeight="1" x14ac:dyDescent="0.2"/>
    <row r="13" spans="8:17" ht="15" customHeight="1" x14ac:dyDescent="0.2"/>
    <row r="14" spans="8:17" x14ac:dyDescent="0.2"/>
    <row r="15" spans="8:17" x14ac:dyDescent="0.2"/>
    <row r="16" spans="8:17" x14ac:dyDescent="0.2"/>
    <row r="17" s="58" customFormat="1" x14ac:dyDescent="0.2"/>
    <row r="18" s="58" customFormat="1" x14ac:dyDescent="0.2"/>
    <row r="19" s="58" customFormat="1" x14ac:dyDescent="0.2"/>
    <row r="20" s="58" customFormat="1" x14ac:dyDescent="0.2"/>
    <row r="21" s="58" customFormat="1" x14ac:dyDescent="0.2"/>
    <row r="22" s="58" customFormat="1" x14ac:dyDescent="0.2"/>
    <row r="23" s="58" customFormat="1" x14ac:dyDescent="0.2"/>
    <row r="24" s="58" customFormat="1" x14ac:dyDescent="0.2"/>
    <row r="25" s="58" customFormat="1" x14ac:dyDescent="0.2"/>
    <row r="26" s="58" customFormat="1" x14ac:dyDescent="0.2"/>
    <row r="27" s="58" customFormat="1" x14ac:dyDescent="0.2"/>
    <row r="28" s="58" customFormat="1" x14ac:dyDescent="0.2"/>
    <row r="29" s="58" customFormat="1" x14ac:dyDescent="0.2"/>
    <row r="30" s="58" customFormat="1" x14ac:dyDescent="0.2"/>
    <row r="31" s="58" customFormat="1" x14ac:dyDescent="0.2"/>
    <row r="32" s="58" customFormat="1" x14ac:dyDescent="0.2"/>
    <row r="33" s="58" customFormat="1" x14ac:dyDescent="0.2"/>
    <row r="34" s="58" customFormat="1" x14ac:dyDescent="0.2"/>
    <row r="35" s="58" customFormat="1" x14ac:dyDescent="0.2"/>
    <row r="36" s="58" customFormat="1" x14ac:dyDescent="0.2"/>
    <row r="37" s="58" customFormat="1" x14ac:dyDescent="0.2"/>
    <row r="38" s="58" customFormat="1" x14ac:dyDescent="0.2"/>
    <row r="39" s="58" customFormat="1" x14ac:dyDescent="0.2"/>
    <row r="40" s="58" customFormat="1" x14ac:dyDescent="0.2"/>
    <row r="41" s="58" customFormat="1" x14ac:dyDescent="0.2"/>
    <row r="42" s="58" customFormat="1" x14ac:dyDescent="0.2"/>
    <row r="43" s="58" customFormat="1" x14ac:dyDescent="0.2"/>
    <row r="44" s="58" customFormat="1" x14ac:dyDescent="0.2"/>
    <row r="45" s="58" customFormat="1" hidden="1" x14ac:dyDescent="0.2"/>
    <row r="46" s="58" customFormat="1" hidden="1"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784F7-B706-4A3D-ABF5-3400F0C1CF5E}">
  <dimension ref="A1:U45"/>
  <sheetViews>
    <sheetView topLeftCell="A2" zoomScale="90" zoomScaleNormal="90" workbookViewId="0">
      <selection activeCell="O5" sqref="O5"/>
    </sheetView>
  </sheetViews>
  <sheetFormatPr defaultColWidth="0" defaultRowHeight="14.25" zeroHeight="1" x14ac:dyDescent="0.2"/>
  <cols>
    <col min="1" max="21" width="9" style="60" customWidth="1"/>
    <col min="22" max="16384" width="9" style="60" hidden="1"/>
  </cols>
  <sheetData>
    <row r="1" x14ac:dyDescent="0.2"/>
    <row r="2" x14ac:dyDescent="0.2"/>
    <row r="3" x14ac:dyDescent="0.2"/>
    <row r="4" x14ac:dyDescent="0.2"/>
    <row r="5" x14ac:dyDescent="0.2"/>
    <row r="6" x14ac:dyDescent="0.2"/>
    <row r="7" x14ac:dyDescent="0.2"/>
    <row r="8" x14ac:dyDescent="0.2"/>
    <row r="9" x14ac:dyDescent="0.2"/>
    <row r="10" x14ac:dyDescent="0.2"/>
    <row r="11" x14ac:dyDescent="0.2"/>
    <row r="12" x14ac:dyDescent="0.2"/>
    <row r="13" x14ac:dyDescent="0.2"/>
    <row r="14" x14ac:dyDescent="0.2"/>
    <row r="15" x14ac:dyDescent="0.2"/>
    <row r="16"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row r="40" x14ac:dyDescent="0.2"/>
    <row r="41" x14ac:dyDescent="0.2"/>
    <row r="42" x14ac:dyDescent="0.2"/>
    <row r="43" x14ac:dyDescent="0.2"/>
    <row r="44" x14ac:dyDescent="0.2"/>
    <row r="4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5F019-5F06-4C29-B3D7-1A2CD68038B1}">
  <dimension ref="C2:G52"/>
  <sheetViews>
    <sheetView zoomScale="90" zoomScaleNormal="90" workbookViewId="0">
      <selection activeCell="A15" sqref="A15"/>
    </sheetView>
  </sheetViews>
  <sheetFormatPr defaultRowHeight="14.25" x14ac:dyDescent="0.2"/>
  <cols>
    <col min="1" max="1" width="23.375" customWidth="1"/>
    <col min="2" max="2" width="2.75" customWidth="1"/>
    <col min="3" max="3" width="19" bestFit="1" customWidth="1"/>
    <col min="4" max="4" width="11.875" bestFit="1" customWidth="1"/>
    <col min="6" max="6" width="18.625" customWidth="1"/>
    <col min="7" max="7" width="12" customWidth="1"/>
  </cols>
  <sheetData>
    <row r="2" spans="3:7" x14ac:dyDescent="0.2">
      <c r="C2" s="7" t="s">
        <v>3025</v>
      </c>
      <c r="D2" t="s">
        <v>3027</v>
      </c>
      <c r="F2" s="12" t="s">
        <v>3025</v>
      </c>
      <c r="G2" s="12" t="s">
        <v>3027</v>
      </c>
    </row>
    <row r="3" spans="3:7" x14ac:dyDescent="0.2">
      <c r="C3" s="8" t="s">
        <v>140</v>
      </c>
      <c r="D3">
        <v>46826.450000000004</v>
      </c>
      <c r="F3" s="13" t="s">
        <v>140</v>
      </c>
      <c r="G3" s="13">
        <f>D3</f>
        <v>46826.450000000004</v>
      </c>
    </row>
    <row r="4" spans="3:7" x14ac:dyDescent="0.2">
      <c r="C4" s="8" t="s">
        <v>564</v>
      </c>
      <c r="D4">
        <v>14367.86</v>
      </c>
      <c r="F4" s="13" t="s">
        <v>564</v>
      </c>
      <c r="G4" s="13">
        <f t="shared" ref="G4:G52" si="0">D4</f>
        <v>14367.86</v>
      </c>
    </row>
    <row r="5" spans="3:7" x14ac:dyDescent="0.2">
      <c r="C5" s="8" t="s">
        <v>20</v>
      </c>
      <c r="D5">
        <v>11724.43</v>
      </c>
      <c r="F5" s="13" t="s">
        <v>20</v>
      </c>
      <c r="G5" s="13">
        <f t="shared" si="0"/>
        <v>11724.43</v>
      </c>
    </row>
    <row r="6" spans="3:7" x14ac:dyDescent="0.2">
      <c r="C6" s="8" t="s">
        <v>66</v>
      </c>
      <c r="D6">
        <v>262050.06000000006</v>
      </c>
      <c r="F6" s="13" t="s">
        <v>66</v>
      </c>
      <c r="G6" s="13">
        <f t="shared" si="0"/>
        <v>262050.06000000006</v>
      </c>
    </row>
    <row r="7" spans="3:7" x14ac:dyDescent="0.2">
      <c r="C7" s="8" t="s">
        <v>36</v>
      </c>
      <c r="D7">
        <v>45843.450000000012</v>
      </c>
      <c r="F7" s="13" t="s">
        <v>36</v>
      </c>
      <c r="G7" s="13">
        <f t="shared" si="0"/>
        <v>45843.450000000012</v>
      </c>
    </row>
    <row r="8" spans="3:7" x14ac:dyDescent="0.2">
      <c r="C8" s="8" t="s">
        <v>224</v>
      </c>
      <c r="D8">
        <v>6540.5400000000009</v>
      </c>
      <c r="F8" s="13" t="s">
        <v>224</v>
      </c>
      <c r="G8" s="13">
        <f t="shared" si="0"/>
        <v>6540.5400000000009</v>
      </c>
    </row>
    <row r="9" spans="3:7" x14ac:dyDescent="0.2">
      <c r="C9" s="8" t="s">
        <v>1584</v>
      </c>
      <c r="D9">
        <v>1257.76</v>
      </c>
      <c r="F9" s="13" t="s">
        <v>1584</v>
      </c>
      <c r="G9" s="13">
        <f t="shared" si="0"/>
        <v>1257.76</v>
      </c>
    </row>
    <row r="10" spans="3:7" x14ac:dyDescent="0.2">
      <c r="C10" s="8" t="s">
        <v>350</v>
      </c>
      <c r="D10">
        <v>47148.530000000006</v>
      </c>
      <c r="F10" s="13" t="s">
        <v>350</v>
      </c>
      <c r="G10" s="13">
        <f t="shared" si="0"/>
        <v>47148.530000000006</v>
      </c>
    </row>
    <row r="11" spans="3:7" x14ac:dyDescent="0.2">
      <c r="C11" s="8" t="s">
        <v>99</v>
      </c>
      <c r="D11">
        <v>81205.22</v>
      </c>
      <c r="F11" s="13" t="s">
        <v>99</v>
      </c>
      <c r="G11" s="13">
        <f t="shared" si="0"/>
        <v>81205.22</v>
      </c>
    </row>
    <row r="12" spans="3:7" x14ac:dyDescent="0.2">
      <c r="C12" s="8" t="s">
        <v>51</v>
      </c>
      <c r="D12">
        <v>29050.789999999997</v>
      </c>
      <c r="F12" s="13" t="s">
        <v>51</v>
      </c>
      <c r="G12" s="13">
        <f t="shared" si="0"/>
        <v>29050.789999999997</v>
      </c>
    </row>
    <row r="13" spans="3:7" x14ac:dyDescent="0.2">
      <c r="C13" s="8" t="s">
        <v>466</v>
      </c>
      <c r="D13">
        <v>13922.919999999996</v>
      </c>
      <c r="F13" s="13" t="s">
        <v>466</v>
      </c>
      <c r="G13" s="13">
        <f t="shared" si="0"/>
        <v>13922.919999999996</v>
      </c>
    </row>
    <row r="14" spans="3:7" x14ac:dyDescent="0.2">
      <c r="C14" s="8" t="s">
        <v>79</v>
      </c>
      <c r="D14">
        <v>98971.250000000029</v>
      </c>
      <c r="F14" s="13" t="s">
        <v>79</v>
      </c>
      <c r="G14" s="13">
        <f t="shared" si="0"/>
        <v>98971.250000000029</v>
      </c>
    </row>
    <row r="15" spans="3:7" x14ac:dyDescent="0.2">
      <c r="C15" s="8" t="s">
        <v>29</v>
      </c>
      <c r="D15">
        <v>39314.550000000003</v>
      </c>
      <c r="F15" s="13" t="s">
        <v>29</v>
      </c>
      <c r="G15" s="13">
        <f t="shared" si="0"/>
        <v>39314.550000000003</v>
      </c>
    </row>
    <row r="16" spans="3:7" x14ac:dyDescent="0.2">
      <c r="C16" s="8" t="s">
        <v>189</v>
      </c>
      <c r="D16">
        <v>10977.690000000002</v>
      </c>
      <c r="F16" s="13" t="s">
        <v>189</v>
      </c>
      <c r="G16" s="13">
        <f t="shared" si="0"/>
        <v>10977.690000000002</v>
      </c>
    </row>
    <row r="17" spans="3:7" x14ac:dyDescent="0.2">
      <c r="C17" s="8" t="s">
        <v>513</v>
      </c>
      <c r="D17">
        <v>29678.210000000003</v>
      </c>
      <c r="F17" s="13" t="s">
        <v>513</v>
      </c>
      <c r="G17" s="13">
        <f t="shared" si="0"/>
        <v>29678.210000000003</v>
      </c>
    </row>
    <row r="18" spans="3:7" x14ac:dyDescent="0.2">
      <c r="C18" s="8" t="s">
        <v>364</v>
      </c>
      <c r="D18">
        <v>14737.27</v>
      </c>
      <c r="F18" s="13" t="s">
        <v>364</v>
      </c>
      <c r="G18" s="13">
        <f t="shared" si="0"/>
        <v>14737.27</v>
      </c>
    </row>
    <row r="19" spans="3:7" x14ac:dyDescent="0.2">
      <c r="C19" s="8" t="s">
        <v>144</v>
      </c>
      <c r="D19">
        <v>14909.429999999995</v>
      </c>
      <c r="F19" s="13" t="s">
        <v>144</v>
      </c>
      <c r="G19" s="13">
        <f t="shared" si="0"/>
        <v>14909.429999999995</v>
      </c>
    </row>
    <row r="20" spans="3:7" x14ac:dyDescent="0.2">
      <c r="C20" s="8" t="s">
        <v>307</v>
      </c>
      <c r="D20">
        <v>30532.709999999995</v>
      </c>
      <c r="F20" s="13" t="s">
        <v>307</v>
      </c>
      <c r="G20" s="13">
        <f t="shared" si="0"/>
        <v>30532.709999999995</v>
      </c>
    </row>
    <row r="21" spans="3:7" x14ac:dyDescent="0.2">
      <c r="C21" s="8" t="s">
        <v>394</v>
      </c>
      <c r="D21">
        <v>15403.560000000001</v>
      </c>
      <c r="F21" s="13" t="s">
        <v>394</v>
      </c>
      <c r="G21" s="13">
        <f t="shared" si="0"/>
        <v>15403.560000000001</v>
      </c>
    </row>
    <row r="22" spans="3:7" x14ac:dyDescent="0.2">
      <c r="C22" s="8" t="s">
        <v>379</v>
      </c>
      <c r="D22">
        <v>59114.820000000007</v>
      </c>
      <c r="F22" s="13" t="s">
        <v>379</v>
      </c>
      <c r="G22" s="13">
        <f t="shared" si="0"/>
        <v>59114.820000000007</v>
      </c>
    </row>
    <row r="23" spans="3:7" x14ac:dyDescent="0.2">
      <c r="C23" s="8" t="s">
        <v>265</v>
      </c>
      <c r="D23">
        <v>69641.81</v>
      </c>
      <c r="F23" s="13" t="s">
        <v>265</v>
      </c>
      <c r="G23" s="13">
        <f t="shared" si="0"/>
        <v>69641.81</v>
      </c>
    </row>
    <row r="24" spans="3:7" x14ac:dyDescent="0.2">
      <c r="C24" s="8" t="s">
        <v>60</v>
      </c>
      <c r="D24">
        <v>37752.280000000006</v>
      </c>
      <c r="F24" s="13" t="s">
        <v>60</v>
      </c>
      <c r="G24" s="13">
        <f t="shared" si="0"/>
        <v>37752.280000000006</v>
      </c>
    </row>
    <row r="25" spans="3:7" x14ac:dyDescent="0.2">
      <c r="C25" s="8" t="s">
        <v>10</v>
      </c>
      <c r="D25">
        <v>9689.5799999999981</v>
      </c>
      <c r="F25" s="13" t="s">
        <v>10</v>
      </c>
      <c r="G25" s="13">
        <f t="shared" si="0"/>
        <v>9689.5799999999981</v>
      </c>
    </row>
    <row r="26" spans="3:7" x14ac:dyDescent="0.2">
      <c r="C26" s="8" t="s">
        <v>56</v>
      </c>
      <c r="D26">
        <v>10903.080000000002</v>
      </c>
      <c r="F26" s="13" t="s">
        <v>56</v>
      </c>
      <c r="G26" s="13">
        <f t="shared" si="0"/>
        <v>10903.080000000002</v>
      </c>
    </row>
    <row r="27" spans="3:7" x14ac:dyDescent="0.2">
      <c r="C27" s="8" t="s">
        <v>253</v>
      </c>
      <c r="D27">
        <v>12593.59</v>
      </c>
      <c r="F27" s="13" t="s">
        <v>253</v>
      </c>
      <c r="G27" s="13">
        <f t="shared" si="0"/>
        <v>12593.59</v>
      </c>
    </row>
    <row r="28" spans="3:7" x14ac:dyDescent="0.2">
      <c r="C28" s="8" t="s">
        <v>109</v>
      </c>
      <c r="D28">
        <v>15764.51</v>
      </c>
      <c r="F28" s="13" t="s">
        <v>109</v>
      </c>
      <c r="G28" s="13">
        <f t="shared" si="0"/>
        <v>15764.51</v>
      </c>
    </row>
    <row r="29" spans="3:7" x14ac:dyDescent="0.2">
      <c r="C29" s="8" t="s">
        <v>272</v>
      </c>
      <c r="D29">
        <v>8864.5399999999991</v>
      </c>
      <c r="F29" s="13" t="s">
        <v>272</v>
      </c>
      <c r="G29" s="13">
        <f t="shared" si="0"/>
        <v>8864.5399999999991</v>
      </c>
    </row>
    <row r="30" spans="3:7" x14ac:dyDescent="0.2">
      <c r="C30" s="8" t="s">
        <v>1332</v>
      </c>
      <c r="D30">
        <v>7619.7</v>
      </c>
      <c r="F30" s="13" t="s">
        <v>1332</v>
      </c>
      <c r="G30" s="13">
        <f t="shared" si="0"/>
        <v>7619.7</v>
      </c>
    </row>
    <row r="31" spans="3:7" x14ac:dyDescent="0.2">
      <c r="C31" s="8" t="s">
        <v>373</v>
      </c>
      <c r="D31">
        <v>21943.91</v>
      </c>
      <c r="F31" s="13" t="s">
        <v>373</v>
      </c>
      <c r="G31" s="13">
        <f t="shared" si="0"/>
        <v>21943.91</v>
      </c>
    </row>
    <row r="32" spans="3:7" x14ac:dyDescent="0.2">
      <c r="C32" s="8" t="s">
        <v>616</v>
      </c>
      <c r="D32">
        <v>5593.18</v>
      </c>
      <c r="F32" s="13" t="s">
        <v>616</v>
      </c>
      <c r="G32" s="13">
        <f t="shared" si="0"/>
        <v>5593.18</v>
      </c>
    </row>
    <row r="33" spans="3:7" x14ac:dyDescent="0.2">
      <c r="C33" s="8" t="s">
        <v>88</v>
      </c>
      <c r="D33">
        <v>210419.75000000006</v>
      </c>
      <c r="F33" s="13" t="s">
        <v>88</v>
      </c>
      <c r="G33" s="13">
        <f t="shared" si="0"/>
        <v>210419.75000000006</v>
      </c>
    </row>
    <row r="34" spans="3:7" x14ac:dyDescent="0.2">
      <c r="C34" s="8" t="s">
        <v>73</v>
      </c>
      <c r="D34">
        <v>38147.890000000007</v>
      </c>
      <c r="F34" s="13" t="s">
        <v>73</v>
      </c>
      <c r="G34" s="13">
        <f t="shared" si="0"/>
        <v>38147.890000000007</v>
      </c>
    </row>
    <row r="35" spans="3:7" x14ac:dyDescent="0.2">
      <c r="C35" s="8" t="s">
        <v>541</v>
      </c>
      <c r="D35">
        <v>5300.2300000000005</v>
      </c>
      <c r="F35" s="13" t="s">
        <v>541</v>
      </c>
      <c r="G35" s="13">
        <f t="shared" si="0"/>
        <v>5300.2300000000005</v>
      </c>
    </row>
    <row r="36" spans="3:7" x14ac:dyDescent="0.2">
      <c r="C36" s="8" t="s">
        <v>293</v>
      </c>
      <c r="D36">
        <v>69452.819999999963</v>
      </c>
      <c r="F36" s="13" t="s">
        <v>293</v>
      </c>
      <c r="G36" s="13">
        <f t="shared" si="0"/>
        <v>69452.819999999963</v>
      </c>
    </row>
    <row r="37" spans="3:7" x14ac:dyDescent="0.2">
      <c r="C37" s="8" t="s">
        <v>183</v>
      </c>
      <c r="D37">
        <v>6884.0399999999981</v>
      </c>
      <c r="F37" s="13" t="s">
        <v>183</v>
      </c>
      <c r="G37" s="13">
        <f t="shared" si="0"/>
        <v>6884.0399999999981</v>
      </c>
    </row>
    <row r="38" spans="3:7" x14ac:dyDescent="0.2">
      <c r="C38" s="8" t="s">
        <v>115</v>
      </c>
      <c r="D38">
        <v>21821.829999999987</v>
      </c>
      <c r="F38" s="13" t="s">
        <v>115</v>
      </c>
      <c r="G38" s="13">
        <f t="shared" si="0"/>
        <v>21821.829999999987</v>
      </c>
    </row>
    <row r="39" spans="3:7" x14ac:dyDescent="0.2">
      <c r="C39" s="8" t="s">
        <v>296</v>
      </c>
      <c r="D39">
        <v>45780.85</v>
      </c>
      <c r="F39" s="13" t="s">
        <v>296</v>
      </c>
      <c r="G39" s="13">
        <f t="shared" si="0"/>
        <v>45780.85</v>
      </c>
    </row>
    <row r="40" spans="3:7" x14ac:dyDescent="0.2">
      <c r="C40" s="8" t="s">
        <v>560</v>
      </c>
      <c r="D40">
        <v>10027.83</v>
      </c>
      <c r="F40" s="13" t="s">
        <v>560</v>
      </c>
      <c r="G40" s="13">
        <f t="shared" si="0"/>
        <v>10027.83</v>
      </c>
    </row>
    <row r="41" spans="3:7" x14ac:dyDescent="0.2">
      <c r="C41" s="8" t="s">
        <v>247</v>
      </c>
      <c r="D41">
        <v>16544.629999999997</v>
      </c>
      <c r="F41" s="13" t="s">
        <v>247</v>
      </c>
      <c r="G41" s="13">
        <f t="shared" si="0"/>
        <v>16544.629999999997</v>
      </c>
    </row>
    <row r="42" spans="3:7" x14ac:dyDescent="0.2">
      <c r="C42" s="8" t="s">
        <v>1047</v>
      </c>
      <c r="D42">
        <v>1550.49</v>
      </c>
      <c r="F42" s="13" t="s">
        <v>1047</v>
      </c>
      <c r="G42" s="13">
        <f t="shared" si="0"/>
        <v>1550.49</v>
      </c>
    </row>
    <row r="43" spans="3:7" x14ac:dyDescent="0.2">
      <c r="C43" s="8" t="s">
        <v>376</v>
      </c>
      <c r="D43">
        <v>33209.759999999995</v>
      </c>
      <c r="F43" s="13" t="s">
        <v>376</v>
      </c>
      <c r="G43" s="13">
        <f t="shared" si="0"/>
        <v>33209.759999999995</v>
      </c>
    </row>
    <row r="44" spans="3:7" x14ac:dyDescent="0.2">
      <c r="C44" s="8" t="s">
        <v>163</v>
      </c>
      <c r="D44">
        <v>91937.13</v>
      </c>
      <c r="F44" s="13" t="s">
        <v>163</v>
      </c>
      <c r="G44" s="13">
        <f t="shared" si="0"/>
        <v>91937.13</v>
      </c>
    </row>
    <row r="45" spans="3:7" x14ac:dyDescent="0.2">
      <c r="C45" s="8" t="s">
        <v>122</v>
      </c>
      <c r="D45">
        <v>26981.670000000002</v>
      </c>
      <c r="F45" s="13" t="s">
        <v>122</v>
      </c>
      <c r="G45" s="13">
        <f t="shared" si="0"/>
        <v>26981.670000000002</v>
      </c>
    </row>
    <row r="46" spans="3:7" x14ac:dyDescent="0.2">
      <c r="C46" s="8" t="s">
        <v>609</v>
      </c>
      <c r="D46">
        <v>13491</v>
      </c>
      <c r="F46" s="13" t="s">
        <v>609</v>
      </c>
      <c r="G46" s="13">
        <f t="shared" si="0"/>
        <v>13491</v>
      </c>
    </row>
    <row r="47" spans="3:7" x14ac:dyDescent="0.2">
      <c r="C47" s="8" t="s">
        <v>218</v>
      </c>
      <c r="D47">
        <v>45282.869999999995</v>
      </c>
      <c r="F47" s="13" t="s">
        <v>218</v>
      </c>
      <c r="G47" s="13">
        <f t="shared" si="0"/>
        <v>45282.869999999995</v>
      </c>
    </row>
    <row r="48" spans="3:7" x14ac:dyDescent="0.2">
      <c r="C48" s="8" t="s">
        <v>42</v>
      </c>
      <c r="D48">
        <v>78048.650000000009</v>
      </c>
      <c r="F48" s="13" t="s">
        <v>42</v>
      </c>
      <c r="G48" s="13">
        <f t="shared" si="0"/>
        <v>78048.650000000009</v>
      </c>
    </row>
    <row r="49" spans="3:7" x14ac:dyDescent="0.2">
      <c r="C49" s="8" t="s">
        <v>879</v>
      </c>
      <c r="D49">
        <v>10681.55</v>
      </c>
      <c r="F49" s="13" t="s">
        <v>879</v>
      </c>
      <c r="G49" s="13">
        <f t="shared" si="0"/>
        <v>10681.55</v>
      </c>
    </row>
    <row r="50" spans="3:7" x14ac:dyDescent="0.2">
      <c r="C50" s="8" t="s">
        <v>333</v>
      </c>
      <c r="D50">
        <v>22770.35</v>
      </c>
      <c r="F50" s="13" t="s">
        <v>333</v>
      </c>
      <c r="G50" s="13">
        <f t="shared" si="0"/>
        <v>22770.35</v>
      </c>
    </row>
    <row r="51" spans="3:7" x14ac:dyDescent="0.2">
      <c r="C51" s="8" t="s">
        <v>1036</v>
      </c>
      <c r="D51">
        <v>1183.5400000000002</v>
      </c>
      <c r="F51" s="13" t="s">
        <v>1036</v>
      </c>
      <c r="G51" s="13">
        <f t="shared" si="0"/>
        <v>1183.5400000000002</v>
      </c>
    </row>
    <row r="52" spans="3:7" x14ac:dyDescent="0.2">
      <c r="C52" s="8" t="s">
        <v>3026</v>
      </c>
      <c r="D52">
        <v>1823460.5600000003</v>
      </c>
      <c r="F52" s="14" t="s">
        <v>3026</v>
      </c>
      <c r="G52" s="12">
        <f t="shared" si="0"/>
        <v>1823460.5600000003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1ECBA-4D12-430C-B7F3-B829D1003127}">
  <dimension ref="C2:H13"/>
  <sheetViews>
    <sheetView zoomScale="90" zoomScaleNormal="90" workbookViewId="0">
      <selection activeCell="C20" sqref="C20"/>
    </sheetView>
  </sheetViews>
  <sheetFormatPr defaultRowHeight="14.25" x14ac:dyDescent="0.2"/>
  <cols>
    <col min="1" max="1" width="24.125" customWidth="1"/>
    <col min="2" max="2" width="7.5" customWidth="1"/>
    <col min="3" max="3" width="13" customWidth="1"/>
    <col min="4" max="4" width="16.125" bestFit="1" customWidth="1"/>
    <col min="5" max="5" width="11.5" customWidth="1"/>
    <col min="6" max="6" width="13" customWidth="1"/>
    <col min="7" max="7" width="16.25" customWidth="1"/>
  </cols>
  <sheetData>
    <row r="2" spans="3:8" x14ac:dyDescent="0.2">
      <c r="C2" s="7" t="s">
        <v>3025</v>
      </c>
      <c r="D2" t="s">
        <v>3035</v>
      </c>
      <c r="F2" s="12" t="s">
        <v>3025</v>
      </c>
      <c r="G2" s="12" t="s">
        <v>3035</v>
      </c>
      <c r="H2" s="11" t="s">
        <v>3221</v>
      </c>
    </row>
    <row r="3" spans="3:8" x14ac:dyDescent="0.2">
      <c r="C3" s="8" t="s">
        <v>140</v>
      </c>
      <c r="D3">
        <v>8121.5899999999992</v>
      </c>
      <c r="F3" s="13" t="s">
        <v>140</v>
      </c>
      <c r="G3" s="15">
        <f>D3</f>
        <v>8121.5899999999992</v>
      </c>
      <c r="H3" t="e">
        <f>IF(G3=MAX($D$3:$D$12),G3,NA())</f>
        <v>#N/A</v>
      </c>
    </row>
    <row r="4" spans="3:8" x14ac:dyDescent="0.2">
      <c r="C4" s="8" t="s">
        <v>66</v>
      </c>
      <c r="D4">
        <v>23761.16499999999</v>
      </c>
      <c r="F4" s="13" t="s">
        <v>66</v>
      </c>
      <c r="G4" s="15">
        <f t="shared" ref="G4:G12" si="0">D4</f>
        <v>23761.16499999999</v>
      </c>
      <c r="H4">
        <f t="shared" ref="H4:H12" si="1">IF(G4=MAX($D$3:$D$12),G4,NA())</f>
        <v>23761.16499999999</v>
      </c>
    </row>
    <row r="5" spans="3:8" x14ac:dyDescent="0.2">
      <c r="C5" s="8" t="s">
        <v>36</v>
      </c>
      <c r="D5">
        <v>6217.4599999999982</v>
      </c>
      <c r="F5" s="13" t="s">
        <v>99</v>
      </c>
      <c r="G5" s="15">
        <f t="shared" si="0"/>
        <v>6217.4599999999982</v>
      </c>
      <c r="H5" t="e">
        <f t="shared" si="1"/>
        <v>#N/A</v>
      </c>
    </row>
    <row r="6" spans="3:8" x14ac:dyDescent="0.2">
      <c r="C6" s="8" t="s">
        <v>99</v>
      </c>
      <c r="D6">
        <v>6690.8799999999928</v>
      </c>
      <c r="F6" s="13" t="s">
        <v>79</v>
      </c>
      <c r="G6" s="15">
        <f t="shared" si="0"/>
        <v>6690.8799999999928</v>
      </c>
      <c r="H6" t="e">
        <f t="shared" si="1"/>
        <v>#N/A</v>
      </c>
    </row>
    <row r="7" spans="3:8" x14ac:dyDescent="0.2">
      <c r="C7" s="8" t="s">
        <v>79</v>
      </c>
      <c r="D7">
        <v>10567.319999999989</v>
      </c>
      <c r="F7" s="13" t="s">
        <v>29</v>
      </c>
      <c r="G7" s="15">
        <f t="shared" si="0"/>
        <v>10567.319999999989</v>
      </c>
      <c r="H7" t="e">
        <f t="shared" si="1"/>
        <v>#N/A</v>
      </c>
    </row>
    <row r="8" spans="3:8" x14ac:dyDescent="0.2">
      <c r="C8" s="8" t="s">
        <v>29</v>
      </c>
      <c r="D8">
        <v>6558.6049999999941</v>
      </c>
      <c r="F8" s="13" t="s">
        <v>253</v>
      </c>
      <c r="G8" s="15">
        <f t="shared" si="0"/>
        <v>6558.6049999999941</v>
      </c>
      <c r="H8" t="e">
        <f t="shared" si="1"/>
        <v>#N/A</v>
      </c>
    </row>
    <row r="9" spans="3:8" x14ac:dyDescent="0.2">
      <c r="C9" s="8" t="s">
        <v>88</v>
      </c>
      <c r="D9">
        <v>15219.364999999987</v>
      </c>
      <c r="F9" s="13" t="s">
        <v>88</v>
      </c>
      <c r="G9" s="15">
        <f t="shared" si="0"/>
        <v>15219.364999999987</v>
      </c>
      <c r="H9" t="e">
        <f t="shared" si="1"/>
        <v>#N/A</v>
      </c>
    </row>
    <row r="10" spans="3:8" x14ac:dyDescent="0.2">
      <c r="C10" s="8" t="s">
        <v>293</v>
      </c>
      <c r="D10">
        <v>6848.5699999999943</v>
      </c>
      <c r="F10" s="13" t="s">
        <v>293</v>
      </c>
      <c r="G10" s="15">
        <f t="shared" si="0"/>
        <v>6848.5699999999943</v>
      </c>
      <c r="H10" t="e">
        <f t="shared" si="1"/>
        <v>#N/A</v>
      </c>
    </row>
    <row r="11" spans="3:8" x14ac:dyDescent="0.2">
      <c r="C11" s="8" t="s">
        <v>163</v>
      </c>
      <c r="D11">
        <v>9043.5999999999949</v>
      </c>
      <c r="F11" s="13" t="s">
        <v>163</v>
      </c>
      <c r="G11" s="15">
        <f t="shared" si="0"/>
        <v>9043.5999999999949</v>
      </c>
      <c r="H11" t="e">
        <f t="shared" si="1"/>
        <v>#N/A</v>
      </c>
    </row>
    <row r="12" spans="3:8" x14ac:dyDescent="0.2">
      <c r="C12" s="8" t="s">
        <v>42</v>
      </c>
      <c r="D12">
        <v>12503.269999999993</v>
      </c>
      <c r="F12" s="13" t="s">
        <v>42</v>
      </c>
      <c r="G12" s="15">
        <f t="shared" si="0"/>
        <v>12503.269999999993</v>
      </c>
      <c r="H12" t="e">
        <f t="shared" si="1"/>
        <v>#N/A</v>
      </c>
    </row>
    <row r="13" spans="3:8" x14ac:dyDescent="0.2">
      <c r="C13" s="8" t="s">
        <v>3026</v>
      </c>
      <c r="D13">
        <v>105531.82499999992</v>
      </c>
      <c r="F13" s="8"/>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EA4AA-7568-466E-AB94-136D207542F0}">
  <dimension ref="C2:F14"/>
  <sheetViews>
    <sheetView zoomScale="90" zoomScaleNormal="90" workbookViewId="0">
      <selection activeCell="D20" sqref="D20"/>
    </sheetView>
  </sheetViews>
  <sheetFormatPr defaultRowHeight="14.25" x14ac:dyDescent="0.2"/>
  <cols>
    <col min="1" max="1" width="22.125" customWidth="1"/>
    <col min="2" max="2" width="3.875" customWidth="1"/>
    <col min="3" max="3" width="13" customWidth="1"/>
    <col min="4" max="4" width="12.5" bestFit="1" customWidth="1"/>
    <col min="5" max="5" width="16.125" bestFit="1" customWidth="1"/>
    <col min="6" max="6" width="19.875" bestFit="1" customWidth="1"/>
    <col min="7" max="7" width="11.875" customWidth="1"/>
  </cols>
  <sheetData>
    <row r="2" spans="3:6" x14ac:dyDescent="0.2">
      <c r="C2" s="7" t="s">
        <v>3025</v>
      </c>
      <c r="D2" t="s">
        <v>3219</v>
      </c>
      <c r="E2" t="s">
        <v>3035</v>
      </c>
      <c r="F2" t="s">
        <v>3220</v>
      </c>
    </row>
    <row r="3" spans="3:6" x14ac:dyDescent="0.2">
      <c r="C3" s="8" t="s">
        <v>28</v>
      </c>
      <c r="D3">
        <v>78645.775268600017</v>
      </c>
      <c r="E3">
        <v>50973.835000000028</v>
      </c>
      <c r="F3">
        <v>7020.6599999999817</v>
      </c>
    </row>
    <row r="4" spans="3:6" x14ac:dyDescent="0.2">
      <c r="C4" s="8" t="s">
        <v>87</v>
      </c>
      <c r="D4">
        <v>85577.445846000017</v>
      </c>
      <c r="E4">
        <v>43762.015000000109</v>
      </c>
      <c r="F4">
        <v>6446.5099999999911</v>
      </c>
    </row>
    <row r="5" spans="3:6" x14ac:dyDescent="0.2">
      <c r="C5" s="8" t="s">
        <v>9</v>
      </c>
      <c r="D5">
        <v>-17431.355779449979</v>
      </c>
      <c r="E5">
        <v>41372.300000000119</v>
      </c>
      <c r="F5">
        <v>5440.3199999999797</v>
      </c>
    </row>
    <row r="6" spans="3:6" x14ac:dyDescent="0.2">
      <c r="C6" s="8" t="s">
        <v>35</v>
      </c>
      <c r="D6">
        <v>75157.496709999992</v>
      </c>
      <c r="E6">
        <v>57309.340000000098</v>
      </c>
      <c r="F6">
        <v>5840.9399999999823</v>
      </c>
    </row>
    <row r="9" spans="3:6" x14ac:dyDescent="0.2">
      <c r="D9" t="b">
        <v>1</v>
      </c>
      <c r="E9" t="b">
        <v>1</v>
      </c>
      <c r="F9" t="b">
        <v>1</v>
      </c>
    </row>
    <row r="10" spans="3:6" x14ac:dyDescent="0.2">
      <c r="C10" s="12" t="s">
        <v>3001</v>
      </c>
      <c r="D10" s="12" t="str">
        <f>IF($D$9=TRUE,$D2,NA())</f>
        <v>Sum of Profit</v>
      </c>
      <c r="E10" s="12" t="str">
        <f>IF($E$9=TRUE,$E2,NA())</f>
        <v>Sum of Unit Price</v>
      </c>
      <c r="F10" s="12" t="str">
        <f>IF($F$9=TRUE,$F2,NA())</f>
        <v>Sum of Shipping Cost</v>
      </c>
    </row>
    <row r="11" spans="3:6" x14ac:dyDescent="0.2">
      <c r="C11" s="13" t="s">
        <v>28</v>
      </c>
      <c r="D11" s="15">
        <f>IF($D$9=TRUE,$D3,NA())</f>
        <v>78645.775268600017</v>
      </c>
      <c r="E11" s="15">
        <f>IF($E$9=TRUE,$E3,NA())</f>
        <v>50973.835000000028</v>
      </c>
      <c r="F11" s="15">
        <f t="shared" ref="F11:F14" si="0">IF($F$9=TRUE,$F3,NA())</f>
        <v>7020.6599999999817</v>
      </c>
    </row>
    <row r="12" spans="3:6" x14ac:dyDescent="0.2">
      <c r="C12" s="13" t="s">
        <v>87</v>
      </c>
      <c r="D12" s="15">
        <f>IF($D$9=TRUE,$D4,NA())</f>
        <v>85577.445846000017</v>
      </c>
      <c r="E12" s="15">
        <f>IF($E$9=TRUE,$E4,NA())</f>
        <v>43762.015000000109</v>
      </c>
      <c r="F12" s="15">
        <f t="shared" si="0"/>
        <v>6446.5099999999911</v>
      </c>
    </row>
    <row r="13" spans="3:6" x14ac:dyDescent="0.2">
      <c r="C13" s="13" t="s">
        <v>9</v>
      </c>
      <c r="D13" s="15">
        <f>IF($D$9=TRUE,$D5,NA())</f>
        <v>-17431.355779449979</v>
      </c>
      <c r="E13" s="15">
        <f>IF($E$9=TRUE,$E5,NA())</f>
        <v>41372.300000000119</v>
      </c>
      <c r="F13" s="15">
        <f t="shared" si="0"/>
        <v>5440.3199999999797</v>
      </c>
    </row>
    <row r="14" spans="3:6" x14ac:dyDescent="0.2">
      <c r="C14" s="13" t="s">
        <v>35</v>
      </c>
      <c r="D14" s="15">
        <f>IF($D$9=TRUE,$D6,NA())</f>
        <v>75157.496709999992</v>
      </c>
      <c r="E14" s="15">
        <f>IF($E$9=TRUE,$E6,NA())</f>
        <v>57309.340000000098</v>
      </c>
      <c r="F14" s="15">
        <f t="shared" si="0"/>
        <v>5840.9399999999823</v>
      </c>
    </row>
  </sheetData>
  <pageMargins left="0.7" right="0.7" top="0.75" bottom="0.75" header="0.3" footer="0.3"/>
  <drawing r:id="rId2"/>
  <legacyDrawing r:id="rId3"/>
  <mc:AlternateContent xmlns:mc="http://schemas.openxmlformats.org/markup-compatibility/2006">
    <mc:Choice Requires="x14">
      <controls>
        <mc:AlternateContent xmlns:mc="http://schemas.openxmlformats.org/markup-compatibility/2006">
          <mc:Choice Requires="x14">
            <control shapeId="12290" r:id="rId4" name="Check Box 2">
              <controlPr defaultSize="0" autoFill="0" autoLine="0" autoPict="0">
                <anchor moveWithCells="1">
                  <from>
                    <xdr:col>6</xdr:col>
                    <xdr:colOff>771525</xdr:colOff>
                    <xdr:row>16</xdr:row>
                    <xdr:rowOff>95250</xdr:rowOff>
                  </from>
                  <to>
                    <xdr:col>7</xdr:col>
                    <xdr:colOff>590550</xdr:colOff>
                    <xdr:row>18</xdr:row>
                    <xdr:rowOff>114300</xdr:rowOff>
                  </to>
                </anchor>
              </controlPr>
            </control>
          </mc:Choice>
        </mc:AlternateContent>
        <mc:AlternateContent xmlns:mc="http://schemas.openxmlformats.org/markup-compatibility/2006">
          <mc:Choice Requires="x14">
            <control shapeId="12291" r:id="rId5" name="Check Box 3">
              <controlPr defaultSize="0" autoFill="0" autoLine="0" autoPict="0">
                <anchor moveWithCells="1">
                  <from>
                    <xdr:col>9</xdr:col>
                    <xdr:colOff>19050</xdr:colOff>
                    <xdr:row>16</xdr:row>
                    <xdr:rowOff>85725</xdr:rowOff>
                  </from>
                  <to>
                    <xdr:col>9</xdr:col>
                    <xdr:colOff>609600</xdr:colOff>
                    <xdr:row>18</xdr:row>
                    <xdr:rowOff>133350</xdr:rowOff>
                  </to>
                </anchor>
              </controlPr>
            </control>
          </mc:Choice>
        </mc:AlternateContent>
        <mc:AlternateContent xmlns:mc="http://schemas.openxmlformats.org/markup-compatibility/2006">
          <mc:Choice Requires="x14">
            <control shapeId="12292" r:id="rId6" name="Check Box 4">
              <controlPr defaultSize="0" autoFill="0" autoLine="0" autoPict="0">
                <anchor moveWithCells="1">
                  <from>
                    <xdr:col>10</xdr:col>
                    <xdr:colOff>600075</xdr:colOff>
                    <xdr:row>16</xdr:row>
                    <xdr:rowOff>180975</xdr:rowOff>
                  </from>
                  <to>
                    <xdr:col>12</xdr:col>
                    <xdr:colOff>466725</xdr:colOff>
                    <xdr:row>18</xdr:row>
                    <xdr:rowOff>57150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347E1-1348-40AD-86C4-EFB586198328}">
  <dimension ref="C2:D20"/>
  <sheetViews>
    <sheetView zoomScale="90" zoomScaleNormal="90" workbookViewId="0">
      <selection activeCell="B21" sqref="B21"/>
    </sheetView>
  </sheetViews>
  <sheetFormatPr defaultRowHeight="14.25" x14ac:dyDescent="0.2"/>
  <cols>
    <col min="1" max="1" width="23.125" customWidth="1"/>
    <col min="3" max="3" width="30.375" bestFit="1" customWidth="1"/>
    <col min="4" max="4" width="16.75" bestFit="1" customWidth="1"/>
  </cols>
  <sheetData>
    <row r="2" spans="3:4" x14ac:dyDescent="0.2">
      <c r="C2" s="7" t="s">
        <v>3025</v>
      </c>
      <c r="D2" t="s">
        <v>3035</v>
      </c>
    </row>
    <row r="3" spans="3:4" x14ac:dyDescent="0.2">
      <c r="C3" s="8" t="s">
        <v>32</v>
      </c>
      <c r="D3">
        <v>56969.530000000006</v>
      </c>
    </row>
    <row r="4" spans="3:4" x14ac:dyDescent="0.2">
      <c r="C4" s="8" t="s">
        <v>111</v>
      </c>
      <c r="D4">
        <v>19498.060000000016</v>
      </c>
    </row>
    <row r="5" spans="3:4" x14ac:dyDescent="0.2">
      <c r="C5" s="8" t="s">
        <v>85</v>
      </c>
      <c r="D5">
        <v>17870.489999999976</v>
      </c>
    </row>
    <row r="6" spans="3:4" x14ac:dyDescent="0.2">
      <c r="C6" s="8" t="s">
        <v>5</v>
      </c>
      <c r="D6">
        <v>16286.109999999995</v>
      </c>
    </row>
    <row r="7" spans="3:4" x14ac:dyDescent="0.2">
      <c r="C7" s="8" t="s">
        <v>48</v>
      </c>
      <c r="D7">
        <v>15765.299999999992</v>
      </c>
    </row>
    <row r="8" spans="3:4" x14ac:dyDescent="0.2">
      <c r="C8" s="8" t="s">
        <v>39</v>
      </c>
      <c r="D8">
        <v>14599.509999999997</v>
      </c>
    </row>
    <row r="9" spans="3:4" x14ac:dyDescent="0.2">
      <c r="C9" s="8" t="s">
        <v>54</v>
      </c>
      <c r="D9">
        <v>10910.759999999995</v>
      </c>
    </row>
    <row r="10" spans="3:4" x14ac:dyDescent="0.2">
      <c r="C10" s="8" t="s">
        <v>93</v>
      </c>
      <c r="D10">
        <v>9279.4599999999864</v>
      </c>
    </row>
    <row r="11" spans="3:4" x14ac:dyDescent="0.2">
      <c r="C11" s="8" t="s">
        <v>17</v>
      </c>
      <c r="D11">
        <v>8581.7799999999843</v>
      </c>
    </row>
    <row r="12" spans="3:4" x14ac:dyDescent="0.2">
      <c r="C12" s="8" t="s">
        <v>71</v>
      </c>
      <c r="D12">
        <v>7616.7699999999995</v>
      </c>
    </row>
    <row r="13" spans="3:4" x14ac:dyDescent="0.2">
      <c r="C13" s="8" t="s">
        <v>102</v>
      </c>
      <c r="D13">
        <v>6508.5399999999954</v>
      </c>
    </row>
    <row r="14" spans="3:4" x14ac:dyDescent="0.2">
      <c r="C14" s="8" t="s">
        <v>64</v>
      </c>
      <c r="D14">
        <v>4321.2099999999982</v>
      </c>
    </row>
    <row r="15" spans="3:4" x14ac:dyDescent="0.2">
      <c r="C15" s="8" t="s">
        <v>544</v>
      </c>
      <c r="D15">
        <v>1940.18</v>
      </c>
    </row>
    <row r="16" spans="3:4" x14ac:dyDescent="0.2">
      <c r="C16" s="8" t="s">
        <v>25</v>
      </c>
      <c r="D16">
        <v>1527.8500000000001</v>
      </c>
    </row>
    <row r="17" spans="3:4" x14ac:dyDescent="0.2">
      <c r="C17" s="8" t="s">
        <v>321</v>
      </c>
      <c r="D17">
        <v>1252.2400000000005</v>
      </c>
    </row>
    <row r="18" spans="3:4" x14ac:dyDescent="0.2">
      <c r="C18" s="8" t="s">
        <v>128</v>
      </c>
      <c r="D18">
        <v>381.32000000000005</v>
      </c>
    </row>
    <row r="19" spans="3:4" x14ac:dyDescent="0.2">
      <c r="C19" s="8" t="s">
        <v>152</v>
      </c>
      <c r="D19">
        <v>108.37999999999998</v>
      </c>
    </row>
    <row r="20" spans="3:4" x14ac:dyDescent="0.2">
      <c r="C20" s="8" t="s">
        <v>3026</v>
      </c>
      <c r="D20">
        <v>193417.48999999996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3F718-2F9E-4641-B40B-7EC6A54E7728}">
  <dimension ref="B2:E36"/>
  <sheetViews>
    <sheetView zoomScale="90" zoomScaleNormal="90" workbookViewId="0">
      <selection activeCell="B15" sqref="B15"/>
    </sheetView>
  </sheetViews>
  <sheetFormatPr defaultRowHeight="14.25" x14ac:dyDescent="0.2"/>
  <cols>
    <col min="1" max="1" width="22.125" customWidth="1"/>
    <col min="3" max="3" width="13.625" bestFit="1" customWidth="1"/>
    <col min="4" max="4" width="16.625" bestFit="1" customWidth="1"/>
    <col min="5" max="5" width="12.5" bestFit="1" customWidth="1"/>
    <col min="6" max="8" width="17.125" bestFit="1" customWidth="1"/>
    <col min="9" max="9" width="12" bestFit="1" customWidth="1"/>
  </cols>
  <sheetData>
    <row r="2" spans="3:5" x14ac:dyDescent="0.2">
      <c r="C2" s="7" t="s">
        <v>3025</v>
      </c>
      <c r="D2" t="s">
        <v>3334</v>
      </c>
      <c r="E2" t="s">
        <v>3027</v>
      </c>
    </row>
    <row r="3" spans="3:5" x14ac:dyDescent="0.2">
      <c r="C3" s="8" t="s">
        <v>3029</v>
      </c>
      <c r="D3">
        <v>350320.84592621448</v>
      </c>
      <c r="E3">
        <v>264998.55000000005</v>
      </c>
    </row>
    <row r="4" spans="3:5" x14ac:dyDescent="0.2">
      <c r="C4" s="8" t="s">
        <v>3030</v>
      </c>
      <c r="D4">
        <v>325151.0408572341</v>
      </c>
      <c r="E4">
        <v>306395.44</v>
      </c>
    </row>
    <row r="5" spans="3:5" x14ac:dyDescent="0.2">
      <c r="C5" s="8" t="s">
        <v>3031</v>
      </c>
      <c r="D5">
        <v>303664.54716737801</v>
      </c>
      <c r="E5">
        <v>265167.13000000012</v>
      </c>
    </row>
    <row r="6" spans="3:5" x14ac:dyDescent="0.2">
      <c r="C6" s="8" t="s">
        <v>3032</v>
      </c>
      <c r="D6">
        <v>334886.17204348434</v>
      </c>
      <c r="E6">
        <v>356451.73000000016</v>
      </c>
    </row>
    <row r="7" spans="3:5" x14ac:dyDescent="0.2">
      <c r="C7" s="8" t="s">
        <v>3033</v>
      </c>
      <c r="D7">
        <v>249618.07820457837</v>
      </c>
      <c r="E7">
        <v>286582.49999999983</v>
      </c>
    </row>
    <row r="8" spans="3:5" x14ac:dyDescent="0.2">
      <c r="C8" s="8" t="s">
        <v>3034</v>
      </c>
      <c r="D8">
        <v>317884.08580110269</v>
      </c>
      <c r="E8">
        <v>343865.21000000008</v>
      </c>
    </row>
    <row r="9" spans="3:5" x14ac:dyDescent="0.2">
      <c r="C9" s="8" t="s">
        <v>3026</v>
      </c>
      <c r="D9">
        <v>1881524.7699999921</v>
      </c>
      <c r="E9">
        <v>1823460.56</v>
      </c>
    </row>
    <row r="21" spans="3:4" ht="15" x14ac:dyDescent="0.25">
      <c r="C21" s="55" t="s">
        <v>3336</v>
      </c>
      <c r="D21" s="55" t="s">
        <v>3027</v>
      </c>
    </row>
    <row r="22" spans="3:4" x14ac:dyDescent="0.2">
      <c r="C22" t="str">
        <f>C3</f>
        <v>Jan</v>
      </c>
      <c r="D22">
        <f>E3</f>
        <v>264998.55000000005</v>
      </c>
    </row>
    <row r="23" spans="3:4" x14ac:dyDescent="0.2">
      <c r="C23" t="str">
        <f t="shared" ref="C23:C27" si="0">C4</f>
        <v>Feb</v>
      </c>
      <c r="D23">
        <f t="shared" ref="D23:D27" si="1">E4</f>
        <v>306395.44</v>
      </c>
    </row>
    <row r="24" spans="3:4" x14ac:dyDescent="0.2">
      <c r="C24" t="str">
        <f t="shared" si="0"/>
        <v>Mar</v>
      </c>
      <c r="D24">
        <f t="shared" si="1"/>
        <v>265167.13000000012</v>
      </c>
    </row>
    <row r="25" spans="3:4" x14ac:dyDescent="0.2">
      <c r="C25" t="str">
        <f t="shared" si="0"/>
        <v>Apr</v>
      </c>
      <c r="D25">
        <f t="shared" si="1"/>
        <v>356451.73000000016</v>
      </c>
    </row>
    <row r="26" spans="3:4" x14ac:dyDescent="0.2">
      <c r="C26" t="str">
        <f t="shared" si="0"/>
        <v>May</v>
      </c>
      <c r="D26">
        <f t="shared" si="1"/>
        <v>286582.49999999983</v>
      </c>
    </row>
    <row r="27" spans="3:4" x14ac:dyDescent="0.2">
      <c r="C27" t="str">
        <f t="shared" si="0"/>
        <v>Jun</v>
      </c>
      <c r="D27">
        <f t="shared" si="1"/>
        <v>343865.21000000008</v>
      </c>
    </row>
    <row r="28" spans="3:4" x14ac:dyDescent="0.2">
      <c r="C28" t="s">
        <v>3337</v>
      </c>
    </row>
    <row r="29" spans="3:4" x14ac:dyDescent="0.2">
      <c r="C29" t="s">
        <v>3338</v>
      </c>
    </row>
    <row r="30" spans="3:4" x14ac:dyDescent="0.2">
      <c r="C30" s="8" t="s">
        <v>3340</v>
      </c>
    </row>
    <row r="31" spans="3:4" x14ac:dyDescent="0.2">
      <c r="C31" s="8" t="s">
        <v>3339</v>
      </c>
    </row>
    <row r="32" spans="3:4" x14ac:dyDescent="0.2">
      <c r="C32" s="8" t="s">
        <v>3341</v>
      </c>
    </row>
    <row r="33" spans="2:3" x14ac:dyDescent="0.2">
      <c r="C33" s="8" t="s">
        <v>3342</v>
      </c>
    </row>
    <row r="35" spans="2:3" x14ac:dyDescent="0.2">
      <c r="C35" s="57"/>
    </row>
    <row r="36" spans="2:3" x14ac:dyDescent="0.2">
      <c r="B36" t="s">
        <v>3342</v>
      </c>
      <c r="C36" s="56" t="str" cm="1">
        <f t="array" ref="C36">B36&amp;" Sales "&amp;_xlfn.LET(_xlpm.x,_xlfn.IFS(B36=C28,7,B36=C29,8,B36=C30,9,B36=C31,10,B36=C32,11,B36=C33,12),-627.4*_xlpm.x^2+16568*_xlpm.x+255436)</f>
        <v>Dec Sales 363906.4</v>
      </c>
    </row>
  </sheetData>
  <dataValidations count="1">
    <dataValidation type="list" allowBlank="1" showInputMessage="1" showErrorMessage="1" sqref="B36" xr:uid="{78EF32DA-79E0-4FFA-BC68-B044F86BFF9C}">
      <formula1>$C$28:$C$33</formula1>
    </dataValidation>
  </dataValidation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52344-D9FD-4B7F-AD17-44ED293A4A45}">
  <dimension ref="C1:L23"/>
  <sheetViews>
    <sheetView showZeros="0" zoomScale="90" zoomScaleNormal="90" workbookViewId="0">
      <selection activeCell="E1" sqref="E1"/>
    </sheetView>
  </sheetViews>
  <sheetFormatPr defaultRowHeight="14.25" x14ac:dyDescent="0.2"/>
  <cols>
    <col min="2" max="2" width="13" bestFit="1" customWidth="1"/>
    <col min="3" max="3" width="13.375" bestFit="1" customWidth="1"/>
    <col min="6" max="6" width="13.125" bestFit="1" customWidth="1"/>
    <col min="9" max="9" width="30.375" bestFit="1" customWidth="1"/>
  </cols>
  <sheetData>
    <row r="1" spans="3:12" ht="21.75" customHeight="1" x14ac:dyDescent="0.2">
      <c r="C1" s="69" t="s">
        <v>3236</v>
      </c>
      <c r="D1" s="69"/>
      <c r="E1" s="26" t="s">
        <v>35</v>
      </c>
    </row>
    <row r="4" spans="3:12" ht="15" x14ac:dyDescent="0.25">
      <c r="E4" s="22" t="s">
        <v>3237</v>
      </c>
      <c r="F4" s="22" t="s">
        <v>3238</v>
      </c>
      <c r="I4" s="22" t="s">
        <v>2996</v>
      </c>
      <c r="J4" s="22" t="s">
        <v>3241</v>
      </c>
      <c r="K4" s="22" t="s">
        <v>3008</v>
      </c>
      <c r="L4" s="21"/>
    </row>
    <row r="5" spans="3:12" ht="15" x14ac:dyDescent="0.25">
      <c r="E5" s="21"/>
      <c r="F5" s="21"/>
    </row>
    <row r="6" spans="3:12" x14ac:dyDescent="0.2">
      <c r="C6" s="23" t="s">
        <v>3008</v>
      </c>
      <c r="E6">
        <f>SUMIFS(Table1[Sales],Table1[Region],'Sub Category Sales'!$E$1)</f>
        <v>491271.2900000001</v>
      </c>
      <c r="F6">
        <f>AVERAGEIFS(Table1[Sales],Table1[Region],'Sub Category Sales'!$E$1)</f>
        <v>1054.2302360515023</v>
      </c>
      <c r="I6" s="23" t="str" cm="1">
        <f t="array" ref="I6:I22">_xlfn._xlws.SORT(_xlfn.UNIQUE(Table1[Product Sub-Category],FALSE,FALSE),,1,0)</f>
        <v>Appliances</v>
      </c>
      <c r="J6">
        <f>COUNTIFS(Table1[Product Sub-Category],'Sub Category Sales'!I6,Table1[Region],'Sub Category Sales'!$E$1)</f>
        <v>18</v>
      </c>
      <c r="K6">
        <f>SUMIFS(Table1[Sales],Table1[Region],'Sub Category Sales'!$E$1,Table1[Product Sub-Category],'Sub Category Sales'!I6)</f>
        <v>3543.3399999999997</v>
      </c>
      <c r="L6" s="24">
        <f>IF(K6&lt;$K$23,1,-1)</f>
        <v>1</v>
      </c>
    </row>
    <row r="7" spans="3:12" x14ac:dyDescent="0.2">
      <c r="C7" s="23" t="s">
        <v>3240</v>
      </c>
      <c r="E7">
        <f>SUMIFS(Table1[New Quantity],Table1[Region],'Sub Category Sales'!$E$1)</f>
        <v>6569</v>
      </c>
      <c r="F7">
        <f>AVERAGEIFS(Table1[New Quantity],Table1[Region],'Sub Category Sales'!$E$1)</f>
        <v>14.09656652360515</v>
      </c>
      <c r="I7" s="23" t="str">
        <v>Binders and Binder Accessories</v>
      </c>
      <c r="J7">
        <f>COUNTIFS(Table1[Product Sub-Category],'Sub Category Sales'!I7,Table1[Region],'Sub Category Sales'!$E$1)</f>
        <v>48</v>
      </c>
      <c r="K7">
        <f>SUMIFS(Table1[Sales],Table1[Region],'Sub Category Sales'!$E$1,Table1[Product Sub-Category],'Sub Category Sales'!I7)</f>
        <v>18583.75</v>
      </c>
      <c r="L7" s="24">
        <f t="shared" ref="L7:L22" si="0">IF(K7&lt;$K$23,1,-1)</f>
        <v>1</v>
      </c>
    </row>
    <row r="8" spans="3:12" x14ac:dyDescent="0.2">
      <c r="C8" s="23" t="s">
        <v>3239</v>
      </c>
      <c r="E8">
        <f>SUMIFS(Table1[Profit],Table1[Region],'Sub Category Sales'!$E$1)</f>
        <v>75157.496709999992</v>
      </c>
      <c r="F8">
        <f>AVERAGEIFS(Table1[Profit],Table1[Region],'Sub Category Sales'!$E$1)</f>
        <v>161.28218178111587</v>
      </c>
      <c r="I8" s="23" t="str">
        <v>Bookcases</v>
      </c>
      <c r="J8">
        <f>COUNTIFS(Table1[Product Sub-Category],'Sub Category Sales'!I8,Table1[Region],'Sub Category Sales'!$E$1)</f>
        <v>10</v>
      </c>
      <c r="K8">
        <f>SUMIFS(Table1[Sales],Table1[Region],'Sub Category Sales'!$E$1,Table1[Product Sub-Category],'Sub Category Sales'!I8)</f>
        <v>27505.31</v>
      </c>
      <c r="L8" s="24">
        <f t="shared" si="0"/>
        <v>1</v>
      </c>
    </row>
    <row r="9" spans="3:12" x14ac:dyDescent="0.2">
      <c r="C9" s="23" t="s">
        <v>2992</v>
      </c>
      <c r="E9">
        <f>SUMIFS(Table1[Shipping Cost],Table1[Region],'Sub Category Sales'!$E$1)</f>
        <v>5840.9399999999823</v>
      </c>
      <c r="F9">
        <f>AVERAGEIFS(Table1[Shipping Cost],Table1[Region],'Sub Category Sales'!$E$1)</f>
        <v>12.534206008583652</v>
      </c>
      <c r="I9" s="23" t="str">
        <v>Chairs &amp; Chairmats</v>
      </c>
      <c r="J9">
        <f>COUNTIFS(Table1[Product Sub-Category],'Sub Category Sales'!I9,Table1[Region],'Sub Category Sales'!$E$1)</f>
        <v>14</v>
      </c>
      <c r="K9">
        <f>SUMIFS(Table1[Sales],Table1[Region],'Sub Category Sales'!$E$1,Table1[Product Sub-Category],'Sub Category Sales'!I9)</f>
        <v>49060.880000000005</v>
      </c>
      <c r="L9" s="24">
        <f t="shared" si="0"/>
        <v>-1</v>
      </c>
    </row>
    <row r="10" spans="3:12" x14ac:dyDescent="0.2">
      <c r="I10" s="23" t="str">
        <v>Computer Peripherals</v>
      </c>
      <c r="J10">
        <f>COUNTIFS(Table1[Product Sub-Category],'Sub Category Sales'!I10,Table1[Region],'Sub Category Sales'!$E$1)</f>
        <v>42</v>
      </c>
      <c r="K10">
        <f>SUMIFS(Table1[Sales],Table1[Region],'Sub Category Sales'!$E$1,Table1[Product Sub-Category],'Sub Category Sales'!I10)</f>
        <v>15647.540000000003</v>
      </c>
      <c r="L10" s="24">
        <f t="shared" si="0"/>
        <v>1</v>
      </c>
    </row>
    <row r="11" spans="3:12" x14ac:dyDescent="0.2">
      <c r="I11" s="23" t="str">
        <v>Copiers and Fax</v>
      </c>
      <c r="J11">
        <f>COUNTIFS(Table1[Product Sub-Category],'Sub Category Sales'!I11,Table1[Region],'Sub Category Sales'!$E$1)</f>
        <v>4</v>
      </c>
      <c r="K11">
        <f>SUMIFS(Table1[Sales],Table1[Region],'Sub Category Sales'!$E$1,Table1[Product Sub-Category],'Sub Category Sales'!I11)</f>
        <v>19173.13</v>
      </c>
      <c r="L11" s="24">
        <f t="shared" si="0"/>
        <v>1</v>
      </c>
    </row>
    <row r="12" spans="3:12" x14ac:dyDescent="0.2">
      <c r="I12" s="23" t="str">
        <v>Envelopes</v>
      </c>
      <c r="J12">
        <f>COUNTIFS(Table1[Product Sub-Category],'Sub Category Sales'!I12,Table1[Region],'Sub Category Sales'!$E$1)</f>
        <v>10</v>
      </c>
      <c r="K12">
        <f>SUMIFS(Table1[Sales],Table1[Region],'Sub Category Sales'!$E$1,Table1[Product Sub-Category],'Sub Category Sales'!I12)</f>
        <v>863.97</v>
      </c>
      <c r="L12" s="24">
        <f t="shared" si="0"/>
        <v>1</v>
      </c>
    </row>
    <row r="13" spans="3:12" x14ac:dyDescent="0.2">
      <c r="I13" s="23" t="str">
        <v>Labels</v>
      </c>
      <c r="J13">
        <f>COUNTIFS(Table1[Product Sub-Category],'Sub Category Sales'!I13,Table1[Region],'Sub Category Sales'!$E$1)</f>
        <v>15</v>
      </c>
      <c r="K13">
        <f>SUMIFS(Table1[Sales],Table1[Region],'Sub Category Sales'!$E$1,Table1[Product Sub-Category],'Sub Category Sales'!I13)</f>
        <v>890.55000000000007</v>
      </c>
      <c r="L13" s="24">
        <f t="shared" si="0"/>
        <v>1</v>
      </c>
    </row>
    <row r="14" spans="3:12" x14ac:dyDescent="0.2">
      <c r="I14" s="23" t="str">
        <v>Office Furnishings</v>
      </c>
      <c r="J14">
        <f>COUNTIFS(Table1[Product Sub-Category],'Sub Category Sales'!I14,Table1[Region],'Sub Category Sales'!$E$1)</f>
        <v>38</v>
      </c>
      <c r="K14">
        <f>SUMIFS(Table1[Sales],Table1[Region],'Sub Category Sales'!$E$1,Table1[Product Sub-Category],'Sub Category Sales'!I14)</f>
        <v>33529.860000000015</v>
      </c>
      <c r="L14" s="24">
        <f t="shared" si="0"/>
        <v>-1</v>
      </c>
    </row>
    <row r="15" spans="3:12" x14ac:dyDescent="0.2">
      <c r="I15" s="23" t="str">
        <v>Office Machines</v>
      </c>
      <c r="J15">
        <f>COUNTIFS(Table1[Product Sub-Category],'Sub Category Sales'!I15,Table1[Region],'Sub Category Sales'!$E$1)</f>
        <v>29</v>
      </c>
      <c r="K15">
        <f>SUMIFS(Table1[Sales],Table1[Region],'Sub Category Sales'!$E$1,Table1[Product Sub-Category],'Sub Category Sales'!I15)</f>
        <v>108226.83</v>
      </c>
      <c r="L15" s="24">
        <f t="shared" si="0"/>
        <v>-1</v>
      </c>
    </row>
    <row r="16" spans="3:12" x14ac:dyDescent="0.2">
      <c r="I16" s="23" t="str">
        <v>Paper</v>
      </c>
      <c r="J16">
        <f>COUNTIFS(Table1[Product Sub-Category],'Sub Category Sales'!I16,Table1[Region],'Sub Category Sales'!$E$1)</f>
        <v>68</v>
      </c>
      <c r="K16">
        <f>SUMIFS(Table1[Sales],Table1[Region],'Sub Category Sales'!$E$1,Table1[Product Sub-Category],'Sub Category Sales'!I16)</f>
        <v>10295.370000000001</v>
      </c>
      <c r="L16" s="24">
        <f t="shared" si="0"/>
        <v>1</v>
      </c>
    </row>
    <row r="17" spans="9:12" x14ac:dyDescent="0.2">
      <c r="I17" s="23" t="str">
        <v>Pens &amp; Art Supplies</v>
      </c>
      <c r="J17">
        <f>COUNTIFS(Table1[Product Sub-Category],'Sub Category Sales'!I17,Table1[Region],'Sub Category Sales'!$E$1)</f>
        <v>43</v>
      </c>
      <c r="K17">
        <f>SUMIFS(Table1[Sales],Table1[Region],'Sub Category Sales'!$E$1,Table1[Product Sub-Category],'Sub Category Sales'!I17)</f>
        <v>7722.630000000001</v>
      </c>
      <c r="L17" s="24">
        <f t="shared" si="0"/>
        <v>1</v>
      </c>
    </row>
    <row r="18" spans="9:12" x14ac:dyDescent="0.2">
      <c r="I18" s="23" t="str">
        <v>Rubber Bands</v>
      </c>
      <c r="J18">
        <f>COUNTIFS(Table1[Product Sub-Category],'Sub Category Sales'!I18,Table1[Region],'Sub Category Sales'!$E$1)</f>
        <v>6</v>
      </c>
      <c r="K18">
        <f>SUMIFS(Table1[Sales],Table1[Region],'Sub Category Sales'!$E$1,Table1[Product Sub-Category],'Sub Category Sales'!I18)</f>
        <v>473.79</v>
      </c>
      <c r="L18" s="24">
        <f t="shared" si="0"/>
        <v>1</v>
      </c>
    </row>
    <row r="19" spans="9:12" x14ac:dyDescent="0.2">
      <c r="I19" s="23" t="str">
        <v>Scissors, Rulers and Trimmers</v>
      </c>
      <c r="J19">
        <f>COUNTIFS(Table1[Product Sub-Category],'Sub Category Sales'!I19,Table1[Region],'Sub Category Sales'!$E$1)</f>
        <v>8</v>
      </c>
      <c r="K19">
        <f>SUMIFS(Table1[Sales],Table1[Region],'Sub Category Sales'!$E$1,Table1[Product Sub-Category],'Sub Category Sales'!I19)</f>
        <v>430.58</v>
      </c>
      <c r="L19" s="24">
        <f t="shared" si="0"/>
        <v>1</v>
      </c>
    </row>
    <row r="20" spans="9:12" x14ac:dyDescent="0.2">
      <c r="I20" s="23" t="str">
        <v>Storage &amp; Organization</v>
      </c>
      <c r="J20">
        <f>COUNTIFS(Table1[Product Sub-Category],'Sub Category Sales'!I20,Table1[Region],'Sub Category Sales'!$E$1)</f>
        <v>36</v>
      </c>
      <c r="K20">
        <f>SUMIFS(Table1[Sales],Table1[Region],'Sub Category Sales'!$E$1,Table1[Product Sub-Category],'Sub Category Sales'!I20)</f>
        <v>64550.930000000008</v>
      </c>
      <c r="L20" s="24">
        <f t="shared" si="0"/>
        <v>-1</v>
      </c>
    </row>
    <row r="21" spans="9:12" x14ac:dyDescent="0.2">
      <c r="I21" s="23" t="str">
        <v>Tables</v>
      </c>
      <c r="J21">
        <f>COUNTIFS(Table1[Product Sub-Category],'Sub Category Sales'!I21,Table1[Region],'Sub Category Sales'!$E$1)</f>
        <v>23</v>
      </c>
      <c r="K21">
        <f>SUMIFS(Table1[Sales],Table1[Region],'Sub Category Sales'!$E$1,Table1[Product Sub-Category],'Sub Category Sales'!I21)</f>
        <v>74059.81</v>
      </c>
      <c r="L21" s="24">
        <f t="shared" si="0"/>
        <v>-1</v>
      </c>
    </row>
    <row r="22" spans="9:12" x14ac:dyDescent="0.2">
      <c r="I22" s="23" t="str">
        <v>Telephones and Communication</v>
      </c>
      <c r="J22">
        <f>COUNTIFS(Table1[Product Sub-Category],'Sub Category Sales'!I22,Table1[Region],'Sub Category Sales'!$E$1)</f>
        <v>54</v>
      </c>
      <c r="K22">
        <f>SUMIFS(Table1[Sales],Table1[Region],'Sub Category Sales'!$E$1,Table1[Product Sub-Category],'Sub Category Sales'!I22)</f>
        <v>56713.02</v>
      </c>
      <c r="L22" s="24">
        <f t="shared" si="0"/>
        <v>-1</v>
      </c>
    </row>
    <row r="23" spans="9:12" ht="18.75" x14ac:dyDescent="0.3">
      <c r="I23" s="25" t="s">
        <v>3238</v>
      </c>
      <c r="J23" s="25"/>
      <c r="K23" s="25">
        <f>AVERAGE(K6:K22)</f>
        <v>28898.31117647059</v>
      </c>
    </row>
  </sheetData>
  <mergeCells count="1">
    <mergeCell ref="C1:D1"/>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1" id="{F8AE0284-A636-46F6-93B4-3FFCB2F89AA5}">
            <x14:iconSet iconSet="3Symbols" showValue="0" custom="1">
              <x14:cfvo type="percent">
                <xm:f>0</xm:f>
              </x14:cfvo>
              <x14:cfvo type="num">
                <xm:f>-1</xm:f>
              </x14:cfvo>
              <x14:cfvo type="num">
                <xm:f>1</xm:f>
              </x14:cfvo>
              <x14:cfIcon iconSet="NoIcons" iconId="0"/>
              <x14:cfIcon iconSet="3Symbols" iconId="2"/>
              <x14:cfIcon iconSet="3Symbols" iconId="0"/>
            </x14:iconSet>
          </x14:cfRule>
          <xm:sqref>L6:L22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47E7EB97-6473-4744-87DC-643ADBCE43D3}">
          <x14:formula1>
            <xm:f>Introduction!$H$42:$H$45</xm:f>
          </x14:formula1>
          <xm:sqref>E1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0CF12-AEFD-4F6C-94A5-6DEDED8734B9}">
  <dimension ref="B2:S27"/>
  <sheetViews>
    <sheetView zoomScale="90" zoomScaleNormal="90" workbookViewId="0">
      <selection activeCell="N11" sqref="N11"/>
    </sheetView>
  </sheetViews>
  <sheetFormatPr defaultRowHeight="14.25" x14ac:dyDescent="0.2"/>
  <cols>
    <col min="2" max="2" width="34.25" bestFit="1" customWidth="1"/>
    <col min="3" max="3" width="30.375" bestFit="1" customWidth="1"/>
    <col min="4" max="4" width="10" bestFit="1" customWidth="1"/>
    <col min="5" max="8" width="9.875" bestFit="1" customWidth="1"/>
    <col min="9" max="9" width="9.875" customWidth="1"/>
    <col min="10" max="10" width="12" bestFit="1" customWidth="1"/>
    <col min="12" max="12" width="34.25" bestFit="1" customWidth="1"/>
    <col min="13" max="13" width="30.375" bestFit="1" customWidth="1"/>
    <col min="14" max="16" width="10.875" bestFit="1" customWidth="1"/>
    <col min="17" max="17" width="11.875" bestFit="1" customWidth="1"/>
    <col min="18" max="18" width="9.25" bestFit="1" customWidth="1"/>
    <col min="19" max="19" width="9.875" bestFit="1" customWidth="1"/>
    <col min="20" max="25" width="12.75" bestFit="1" customWidth="1"/>
  </cols>
  <sheetData>
    <row r="2" spans="2:19" x14ac:dyDescent="0.2">
      <c r="B2" s="7" t="s">
        <v>3001</v>
      </c>
      <c r="C2" t="s">
        <v>3222</v>
      </c>
      <c r="L2" s="7" t="s">
        <v>3001</v>
      </c>
      <c r="M2" t="s">
        <v>3222</v>
      </c>
    </row>
    <row r="3" spans="2:19" x14ac:dyDescent="0.2">
      <c r="B3" s="7" t="s">
        <v>2994</v>
      </c>
      <c r="C3" t="s">
        <v>3222</v>
      </c>
      <c r="L3" s="7" t="s">
        <v>2994</v>
      </c>
      <c r="M3" t="s">
        <v>3222</v>
      </c>
    </row>
    <row r="4" spans="2:19" x14ac:dyDescent="0.2">
      <c r="B4" s="7" t="s">
        <v>2993</v>
      </c>
      <c r="C4" t="s">
        <v>3222</v>
      </c>
      <c r="L4" s="7" t="s">
        <v>2993</v>
      </c>
      <c r="M4" t="s">
        <v>3222</v>
      </c>
    </row>
    <row r="6" spans="2:19" x14ac:dyDescent="0.2">
      <c r="B6" s="7" t="s">
        <v>3027</v>
      </c>
      <c r="D6" s="7" t="s">
        <v>3336</v>
      </c>
      <c r="L6" s="7" t="s">
        <v>3219</v>
      </c>
      <c r="N6" s="7" t="s">
        <v>3336</v>
      </c>
    </row>
    <row r="7" spans="2:19" x14ac:dyDescent="0.2">
      <c r="B7" s="7" t="s">
        <v>2995</v>
      </c>
      <c r="C7" s="7" t="s">
        <v>2996</v>
      </c>
      <c r="D7" t="s">
        <v>3029</v>
      </c>
      <c r="E7" t="s">
        <v>3030</v>
      </c>
      <c r="F7" t="s">
        <v>3031</v>
      </c>
      <c r="G7" t="s">
        <v>3032</v>
      </c>
      <c r="H7" t="s">
        <v>3033</v>
      </c>
      <c r="I7" t="s">
        <v>3034</v>
      </c>
      <c r="L7" s="7" t="s">
        <v>2995</v>
      </c>
      <c r="M7" s="7" t="s">
        <v>2996</v>
      </c>
      <c r="N7" t="s">
        <v>3029</v>
      </c>
      <c r="O7" t="s">
        <v>3030</v>
      </c>
      <c r="P7" t="s">
        <v>3031</v>
      </c>
      <c r="Q7" t="s">
        <v>3032</v>
      </c>
      <c r="R7" t="s">
        <v>3033</v>
      </c>
      <c r="S7" t="s">
        <v>3034</v>
      </c>
    </row>
    <row r="8" spans="2:19" x14ac:dyDescent="0.2">
      <c r="B8" t="s">
        <v>4</v>
      </c>
      <c r="D8">
        <v>77992.700000000012</v>
      </c>
      <c r="E8">
        <v>125695.12</v>
      </c>
      <c r="F8">
        <v>81913.34</v>
      </c>
      <c r="G8">
        <v>105964.21</v>
      </c>
      <c r="H8">
        <v>96904.99</v>
      </c>
      <c r="I8">
        <v>125329.06</v>
      </c>
      <c r="L8" t="s">
        <v>4</v>
      </c>
      <c r="N8" s="10">
        <v>16.224665313328519</v>
      </c>
      <c r="O8" s="10">
        <v>0.29896908893788943</v>
      </c>
      <c r="P8" s="10">
        <v>-0.18101585752123053</v>
      </c>
      <c r="Q8" s="10">
        <v>0.24352991242746394</v>
      </c>
      <c r="R8" s="10">
        <v>0.43289876231284047</v>
      </c>
      <c r="S8" s="10">
        <v>0.16508284208949192</v>
      </c>
    </row>
    <row r="9" spans="2:19" x14ac:dyDescent="0.2">
      <c r="C9" t="s">
        <v>93</v>
      </c>
      <c r="D9">
        <v>20284.38</v>
      </c>
      <c r="E9">
        <v>12060.939999999999</v>
      </c>
      <c r="F9">
        <v>35944.449999999997</v>
      </c>
      <c r="G9">
        <v>21256.36</v>
      </c>
      <c r="H9">
        <v>7520.84</v>
      </c>
      <c r="I9">
        <v>10729.119999999999</v>
      </c>
      <c r="M9" t="s">
        <v>93</v>
      </c>
      <c r="N9" s="10">
        <v>1.0432934843505566</v>
      </c>
      <c r="O9" s="10">
        <v>0.38965204019973454</v>
      </c>
      <c r="P9" s="10">
        <v>-3.1511821940017568</v>
      </c>
      <c r="Q9" s="10">
        <v>0.33365975042405449</v>
      </c>
      <c r="R9" s="10">
        <v>2.6657995206485173E-2</v>
      </c>
      <c r="S9" s="10">
        <v>-0.20809401593252577</v>
      </c>
    </row>
    <row r="10" spans="2:19" x14ac:dyDescent="0.2">
      <c r="C10" t="s">
        <v>85</v>
      </c>
      <c r="D10">
        <v>30819.660000000003</v>
      </c>
      <c r="E10">
        <v>48962.28</v>
      </c>
      <c r="F10">
        <v>14377.16</v>
      </c>
      <c r="G10">
        <v>59766.17</v>
      </c>
      <c r="H10">
        <v>45512.340000000004</v>
      </c>
      <c r="I10">
        <v>35983.479999999996</v>
      </c>
      <c r="M10" t="s">
        <v>85</v>
      </c>
      <c r="N10" s="10">
        <v>-0.20972354273794194</v>
      </c>
      <c r="O10" s="10">
        <v>0.16003471993969806</v>
      </c>
      <c r="P10" s="10">
        <v>-3.069875982537599</v>
      </c>
      <c r="Q10" s="10">
        <v>0.9763200191424295</v>
      </c>
      <c r="R10" s="10">
        <v>0.54938452513170799</v>
      </c>
      <c r="S10" s="10">
        <v>0.50280642345903992</v>
      </c>
    </row>
    <row r="11" spans="2:19" x14ac:dyDescent="0.2">
      <c r="C11" t="s">
        <v>102</v>
      </c>
      <c r="D11">
        <v>19506.570000000003</v>
      </c>
      <c r="E11">
        <v>16299.080000000004</v>
      </c>
      <c r="F11">
        <v>9840.64</v>
      </c>
      <c r="G11">
        <v>7207.829999999999</v>
      </c>
      <c r="H11">
        <v>14034.78</v>
      </c>
      <c r="I11">
        <v>31182.010000000006</v>
      </c>
      <c r="M11" t="s">
        <v>102</v>
      </c>
      <c r="N11" s="10">
        <v>-0.2574660593638578</v>
      </c>
      <c r="O11" s="10">
        <v>0.24190726716585698</v>
      </c>
      <c r="P11" s="10">
        <v>0.81454473638316505</v>
      </c>
      <c r="Q11" s="10">
        <v>-2.675646397063938E-3</v>
      </c>
      <c r="R11" s="10">
        <v>0.21520270601348784</v>
      </c>
      <c r="S11" s="10">
        <v>0.77949434847809007</v>
      </c>
    </row>
    <row r="12" spans="2:19" x14ac:dyDescent="0.2">
      <c r="C12" t="s">
        <v>5</v>
      </c>
      <c r="D12">
        <v>7382.0899999999992</v>
      </c>
      <c r="E12">
        <v>48372.82</v>
      </c>
      <c r="F12">
        <v>21751.089999999997</v>
      </c>
      <c r="G12">
        <v>17733.850000000002</v>
      </c>
      <c r="H12">
        <v>29837.03</v>
      </c>
      <c r="I12">
        <v>47434.450000000004</v>
      </c>
      <c r="M12" t="s">
        <v>5</v>
      </c>
      <c r="N12" s="10">
        <v>0.4238961177512432</v>
      </c>
      <c r="O12" s="10">
        <v>0.2084059726947104</v>
      </c>
      <c r="P12" s="10">
        <v>6.406513440156191</v>
      </c>
      <c r="Q12" s="10">
        <v>-0.30730412316942013</v>
      </c>
      <c r="R12" s="10">
        <v>0.20875477364831907</v>
      </c>
      <c r="S12" s="10">
        <v>-7.4206756004604219E-2</v>
      </c>
    </row>
    <row r="13" spans="2:19" x14ac:dyDescent="0.2">
      <c r="B13" t="s">
        <v>24</v>
      </c>
      <c r="D13">
        <v>68799.840000000011</v>
      </c>
      <c r="E13">
        <v>41657.680000000008</v>
      </c>
      <c r="F13">
        <v>68019.709999999992</v>
      </c>
      <c r="G13">
        <v>159794.01999999996</v>
      </c>
      <c r="H13">
        <v>105795.54000000001</v>
      </c>
      <c r="I13">
        <v>80167.8</v>
      </c>
      <c r="L13" t="s">
        <v>24</v>
      </c>
      <c r="N13" s="10">
        <v>-1.2598930854951169</v>
      </c>
      <c r="O13" s="10">
        <v>1.7900739411776161E-2</v>
      </c>
      <c r="P13" s="10">
        <v>2.563378098234788</v>
      </c>
      <c r="Q13" s="10">
        <v>0.77635023250565749</v>
      </c>
      <c r="R13" s="10">
        <v>0.20077332734096712</v>
      </c>
      <c r="S13" s="10">
        <v>0.31074562278279616</v>
      </c>
    </row>
    <row r="14" spans="2:19" x14ac:dyDescent="0.2">
      <c r="C14" t="s">
        <v>71</v>
      </c>
      <c r="D14">
        <v>10426.619999999999</v>
      </c>
      <c r="E14">
        <v>4988.3500000000004</v>
      </c>
      <c r="F14">
        <v>7080.97</v>
      </c>
      <c r="G14">
        <v>32057.920000000002</v>
      </c>
      <c r="H14">
        <v>11930.91</v>
      </c>
      <c r="I14">
        <v>15716.380000000003</v>
      </c>
      <c r="M14" t="s">
        <v>71</v>
      </c>
      <c r="N14" s="10">
        <v>3.1064533642571148</v>
      </c>
      <c r="O14" s="10">
        <v>2.2205726422091452</v>
      </c>
      <c r="P14" s="10">
        <v>-6.722018106504693E-2</v>
      </c>
      <c r="Q14" s="10">
        <v>9.5422595525983783E-2</v>
      </c>
      <c r="R14" s="10">
        <v>0.14596155003272435</v>
      </c>
      <c r="S14" s="10">
        <v>0.18483620322177427</v>
      </c>
    </row>
    <row r="15" spans="2:19" x14ac:dyDescent="0.2">
      <c r="C15" t="s">
        <v>48</v>
      </c>
      <c r="D15">
        <v>22858.73</v>
      </c>
      <c r="E15">
        <v>10054</v>
      </c>
      <c r="F15">
        <v>34330.909999999996</v>
      </c>
      <c r="G15">
        <v>45917.649999999994</v>
      </c>
      <c r="H15">
        <v>27081.800000000007</v>
      </c>
      <c r="I15">
        <v>23886.920000000002</v>
      </c>
      <c r="M15" t="s">
        <v>48</v>
      </c>
      <c r="N15" s="10">
        <v>5.0751880359071793</v>
      </c>
      <c r="O15" s="10">
        <v>1.8452206870578003</v>
      </c>
      <c r="P15" s="10">
        <v>1.074991379633822</v>
      </c>
      <c r="Q15" s="10">
        <v>0.40491631656614013</v>
      </c>
      <c r="R15" s="10">
        <v>0.69043418829500036</v>
      </c>
      <c r="S15" s="10">
        <v>0.63741062168287832</v>
      </c>
    </row>
    <row r="16" spans="2:19" x14ac:dyDescent="0.2">
      <c r="C16" t="s">
        <v>321</v>
      </c>
      <c r="D16">
        <v>580.51</v>
      </c>
      <c r="E16">
        <v>495.30999999999995</v>
      </c>
      <c r="F16">
        <v>1275.1100000000001</v>
      </c>
      <c r="G16">
        <v>1494.8400000000001</v>
      </c>
      <c r="H16">
        <v>3508.7299999999996</v>
      </c>
      <c r="I16">
        <v>3125.27</v>
      </c>
      <c r="M16" t="s">
        <v>321</v>
      </c>
      <c r="N16" s="10">
        <v>-0.19806037266644982</v>
      </c>
      <c r="O16" s="10">
        <v>0.27017324026823625</v>
      </c>
      <c r="P16" s="10">
        <v>-6.7910343538548343E-2</v>
      </c>
      <c r="Q16" s="10">
        <v>-4.8776254853781842E-2</v>
      </c>
      <c r="R16" s="10">
        <v>6.1699395181602681E-2</v>
      </c>
      <c r="S16" s="10">
        <v>5.0436646760989579E-2</v>
      </c>
    </row>
    <row r="17" spans="2:19" x14ac:dyDescent="0.2">
      <c r="C17" t="s">
        <v>128</v>
      </c>
      <c r="D17">
        <v>2005.17</v>
      </c>
      <c r="E17">
        <v>722.62999999999988</v>
      </c>
      <c r="F17">
        <v>555.26</v>
      </c>
      <c r="G17">
        <v>718.59000000000026</v>
      </c>
      <c r="H17">
        <v>642.06999999999994</v>
      </c>
      <c r="I17">
        <v>271.10000000000002</v>
      </c>
      <c r="M17" t="s">
        <v>128</v>
      </c>
      <c r="N17" s="10">
        <v>0.72641961335430627</v>
      </c>
      <c r="O17" s="10">
        <v>0.442057877143544</v>
      </c>
      <c r="P17" s="10">
        <v>1.0845212457707201E-3</v>
      </c>
      <c r="Q17" s="10">
        <v>0.13286829762032953</v>
      </c>
      <c r="R17" s="10">
        <v>1.8635375746759643E-2</v>
      </c>
      <c r="S17" s="10">
        <v>1.9000509874948206E-2</v>
      </c>
    </row>
    <row r="18" spans="2:19" x14ac:dyDescent="0.2">
      <c r="C18" t="s">
        <v>64</v>
      </c>
      <c r="D18">
        <v>3923.5800000000004</v>
      </c>
      <c r="E18">
        <v>7426.69</v>
      </c>
      <c r="F18">
        <v>7748.3399999999992</v>
      </c>
      <c r="G18">
        <v>18422.030000000002</v>
      </c>
      <c r="H18">
        <v>6747.9700000000012</v>
      </c>
      <c r="I18">
        <v>11545.310000000001</v>
      </c>
      <c r="M18" t="s">
        <v>64</v>
      </c>
      <c r="N18" s="10">
        <v>-4.3971860880980984E-2</v>
      </c>
      <c r="O18" s="10">
        <v>-1.2456802466807408</v>
      </c>
      <c r="P18" s="10">
        <v>3.6318191109160999E-2</v>
      </c>
      <c r="Q18" s="10">
        <v>0.17499489625125625</v>
      </c>
      <c r="R18" s="10">
        <v>1.8422881788220127E-2</v>
      </c>
      <c r="S18" s="10">
        <v>2.9859173043431209E-2</v>
      </c>
    </row>
    <row r="19" spans="2:19" x14ac:dyDescent="0.2">
      <c r="C19" t="s">
        <v>25</v>
      </c>
      <c r="D19">
        <v>2963.16</v>
      </c>
      <c r="E19">
        <v>7378.6500000000005</v>
      </c>
      <c r="F19">
        <v>3063.43</v>
      </c>
      <c r="G19">
        <v>5782.09</v>
      </c>
      <c r="H19">
        <v>4401.5200000000004</v>
      </c>
      <c r="I19">
        <v>2482.7600000000002</v>
      </c>
      <c r="M19" t="s">
        <v>25</v>
      </c>
      <c r="N19" s="10">
        <v>-2.3084796931287501</v>
      </c>
      <c r="O19" s="10">
        <v>1.4691549206691314</v>
      </c>
      <c r="P19" s="10">
        <v>3.5882694440662402E-2</v>
      </c>
      <c r="Q19" s="10">
        <v>-1.1679545004284883E-2</v>
      </c>
      <c r="R19" s="10">
        <v>6.9577366296599288E-2</v>
      </c>
      <c r="S19" s="10">
        <v>-9.0194025092589659E-3</v>
      </c>
    </row>
    <row r="20" spans="2:19" x14ac:dyDescent="0.2">
      <c r="C20" t="s">
        <v>152</v>
      </c>
      <c r="D20">
        <v>101.94</v>
      </c>
      <c r="E20">
        <v>139.19999999999999</v>
      </c>
      <c r="F20">
        <v>127.17999999999999</v>
      </c>
      <c r="G20">
        <v>161.36000000000001</v>
      </c>
      <c r="H20">
        <v>750.18000000000006</v>
      </c>
      <c r="I20">
        <v>509.57</v>
      </c>
      <c r="M20" t="s">
        <v>152</v>
      </c>
      <c r="N20" s="10">
        <v>-9.994493065367728E-2</v>
      </c>
      <c r="O20" s="10">
        <v>-1.8974765729616494</v>
      </c>
      <c r="P20" s="10">
        <v>1.0047313150771692E-3</v>
      </c>
      <c r="Q20" s="10">
        <v>-1.8098672202112144E-3</v>
      </c>
      <c r="R20" s="10">
        <v>-3.7750895124679189E-3</v>
      </c>
      <c r="S20" s="10">
        <v>-5.9917444989412089E-3</v>
      </c>
    </row>
    <row r="21" spans="2:19" x14ac:dyDescent="0.2">
      <c r="C21" t="s">
        <v>544</v>
      </c>
      <c r="D21">
        <v>256.93</v>
      </c>
      <c r="E21">
        <v>369.44999999999993</v>
      </c>
      <c r="F21">
        <v>3561.02</v>
      </c>
      <c r="G21">
        <v>486.32999999999993</v>
      </c>
      <c r="H21">
        <v>1254.9499999999998</v>
      </c>
      <c r="I21">
        <v>823.49999999999989</v>
      </c>
      <c r="M21" t="s">
        <v>544</v>
      </c>
      <c r="N21" s="10">
        <v>-5.7322528888773594E-2</v>
      </c>
      <c r="O21" s="10">
        <v>-1.636306129509971</v>
      </c>
      <c r="P21" s="10">
        <v>-0.12735298327889585</v>
      </c>
      <c r="Q21" s="10">
        <v>3.7732192805474761E-2</v>
      </c>
      <c r="R21" s="10">
        <v>-6.3996298498232478E-3</v>
      </c>
      <c r="S21" s="10">
        <v>8.4080785333136773E-3</v>
      </c>
    </row>
    <row r="22" spans="2:19" x14ac:dyDescent="0.2">
      <c r="C22" t="s">
        <v>54</v>
      </c>
      <c r="D22">
        <v>25683.200000000004</v>
      </c>
      <c r="E22">
        <v>10083.400000000001</v>
      </c>
      <c r="F22">
        <v>10277.49</v>
      </c>
      <c r="G22">
        <v>54753.209999999992</v>
      </c>
      <c r="H22">
        <v>49477.41</v>
      </c>
      <c r="I22">
        <v>21806.99</v>
      </c>
      <c r="M22" t="s">
        <v>54</v>
      </c>
      <c r="N22" s="10">
        <v>-5.2002816272999688</v>
      </c>
      <c r="O22" s="10">
        <v>-0.46771641819549536</v>
      </c>
      <c r="P22" s="10">
        <v>0.11320199013799782</v>
      </c>
      <c r="Q22" s="10">
        <v>0.21633136830909339</v>
      </c>
      <c r="R22" s="10">
        <v>5.4439620213847534E-3</v>
      </c>
      <c r="S22" s="10">
        <v>8.5059913890864855E-2</v>
      </c>
    </row>
    <row r="23" spans="2:19" x14ac:dyDescent="0.2">
      <c r="B23" t="s">
        <v>16</v>
      </c>
      <c r="D23">
        <v>118206.01</v>
      </c>
      <c r="E23">
        <v>139042.63999999998</v>
      </c>
      <c r="F23">
        <v>115234.08</v>
      </c>
      <c r="G23">
        <v>90693.5</v>
      </c>
      <c r="H23">
        <v>83881.97</v>
      </c>
      <c r="I23">
        <v>138368.35</v>
      </c>
      <c r="L23" t="s">
        <v>16</v>
      </c>
      <c r="N23" s="10">
        <v>-13.964772227833402</v>
      </c>
      <c r="O23" s="10">
        <v>0.68313017165033441</v>
      </c>
      <c r="P23" s="10">
        <v>-1.3823622407135576</v>
      </c>
      <c r="Q23" s="10">
        <v>-1.9880144933121627E-2</v>
      </c>
      <c r="R23" s="10">
        <v>0.36632791034619244</v>
      </c>
      <c r="S23" s="10">
        <v>0.52417153512771186</v>
      </c>
    </row>
    <row r="24" spans="2:19" x14ac:dyDescent="0.2">
      <c r="C24" t="s">
        <v>17</v>
      </c>
      <c r="D24">
        <v>12047.619999999999</v>
      </c>
      <c r="E24">
        <v>8953.94</v>
      </c>
      <c r="F24">
        <v>8842.51</v>
      </c>
      <c r="G24">
        <v>20111.96</v>
      </c>
      <c r="H24">
        <v>30105.210000000003</v>
      </c>
      <c r="I24">
        <v>16200.059999999998</v>
      </c>
      <c r="M24" t="s">
        <v>17</v>
      </c>
      <c r="N24" s="10">
        <v>-2.7823456263167106E-2</v>
      </c>
      <c r="O24" s="10">
        <v>5.9372119018169203E-2</v>
      </c>
      <c r="P24" s="10">
        <v>0.31133938825132867</v>
      </c>
      <c r="Q24" s="10">
        <v>-1.86442324104325</v>
      </c>
      <c r="R24" s="10">
        <v>-6.8771229777635536E-3</v>
      </c>
      <c r="S24" s="10">
        <v>3.1164334456531041E-2</v>
      </c>
    </row>
    <row r="25" spans="2:19" x14ac:dyDescent="0.2">
      <c r="C25" t="s">
        <v>39</v>
      </c>
      <c r="D25">
        <v>21403.409999999996</v>
      </c>
      <c r="E25">
        <v>24861.8</v>
      </c>
      <c r="F25">
        <v>5170.2300000000005</v>
      </c>
      <c r="G25">
        <v>6966.34</v>
      </c>
      <c r="H25">
        <v>0</v>
      </c>
      <c r="I25">
        <v>40667.699999999997</v>
      </c>
      <c r="M25" t="s">
        <v>39</v>
      </c>
      <c r="N25" s="10">
        <v>-0.17176202598525267</v>
      </c>
      <c r="O25" s="10">
        <v>8.2437511848930667E-2</v>
      </c>
      <c r="P25" s="10">
        <v>-2.7929845556151293E-2</v>
      </c>
      <c r="Q25" s="10">
        <v>-3.0308405077823886</v>
      </c>
      <c r="R25" s="10">
        <v>0</v>
      </c>
      <c r="S25" s="10">
        <v>0.57795421212136744</v>
      </c>
    </row>
    <row r="26" spans="2:19" x14ac:dyDescent="0.2">
      <c r="C26" t="s">
        <v>32</v>
      </c>
      <c r="D26">
        <v>57335.05</v>
      </c>
      <c r="E26">
        <v>70040.66</v>
      </c>
      <c r="F26">
        <v>58569.13</v>
      </c>
      <c r="G26">
        <v>23323.73</v>
      </c>
      <c r="H26">
        <v>25211.24</v>
      </c>
      <c r="I26">
        <v>56851.470000000008</v>
      </c>
      <c r="M26" t="s">
        <v>32</v>
      </c>
      <c r="N26" s="10">
        <v>0.18753437266901674</v>
      </c>
      <c r="O26" s="10">
        <v>0.49991448437732794</v>
      </c>
      <c r="P26" s="10">
        <v>-0.13910937891232261</v>
      </c>
      <c r="Q26" s="10">
        <v>15.919014424129623</v>
      </c>
      <c r="R26" s="10">
        <v>0.46774301932974333</v>
      </c>
      <c r="S26" s="10">
        <v>0.20102712245088844</v>
      </c>
    </row>
    <row r="27" spans="2:19" x14ac:dyDescent="0.2">
      <c r="C27" t="s">
        <v>111</v>
      </c>
      <c r="D27">
        <v>27419.929999999997</v>
      </c>
      <c r="E27">
        <v>35186.239999999998</v>
      </c>
      <c r="F27">
        <v>42652.210000000006</v>
      </c>
      <c r="G27">
        <v>40291.470000000008</v>
      </c>
      <c r="H27">
        <v>28565.520000000004</v>
      </c>
      <c r="I27">
        <v>24649.120000000003</v>
      </c>
      <c r="M27" t="s">
        <v>111</v>
      </c>
      <c r="N27" s="10">
        <v>1.0120511095794029</v>
      </c>
      <c r="O27" s="10">
        <v>0.35827588475557209</v>
      </c>
      <c r="P27" s="10">
        <v>0.85569983621714518</v>
      </c>
      <c r="Q27" s="10">
        <v>-10.023750675303985</v>
      </c>
      <c r="R27" s="10">
        <v>0.53913410364802028</v>
      </c>
      <c r="S27" s="10">
        <v>0.18985433097121321</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iconSet" priority="1" id="{3A996BD2-1481-4B84-B414-B753B3A470D5}">
            <x14:iconSet iconSet="3Triangles">
              <x14:cfvo type="percent">
                <xm:f>0</xm:f>
              </x14:cfvo>
              <x14:cfvo type="num">
                <xm:f>0</xm:f>
              </x14:cfvo>
              <x14:cfvo type="num" gte="0">
                <xm:f>0</xm:f>
              </x14:cfvo>
            </x14:iconSet>
          </x14:cfRule>
          <xm:sqref>N9:S12 N14:S22 N24:S27</xm:sqref>
        </x14:conditionalFormatting>
      </x14:conditionalFormattings>
    </ext>
    <ext xmlns:x14="http://schemas.microsoft.com/office/spreadsheetml/2009/9/main" uri="{05C60535-1F16-4fd2-B633-F4F36F0B64E0}">
      <x14:sparklineGroups xmlns:xm="http://schemas.microsoft.com/office/excel/2006/main">
        <x14:sparklineGroup displayEmptyCellsAs="gap" high="1" xr2:uid="{4D414DA0-704E-4ABF-9C1A-93FFF4EBF847}">
          <x14:colorSeries rgb="FF376092"/>
          <x14:colorNegative rgb="FFD00000"/>
          <x14:colorAxis rgb="FF000000"/>
          <x14:colorMarkers rgb="FFD00000"/>
          <x14:colorFirst rgb="FFD00000"/>
          <x14:colorLast rgb="FFD00000"/>
          <x14:colorHigh rgb="FFD00000"/>
          <x14:colorLow rgb="FFD00000"/>
          <x14:sparklines>
            <x14:sparkline>
              <xm:f>Growth!D24:I24</xm:f>
              <xm:sqref>J24</xm:sqref>
            </x14:sparkline>
            <x14:sparkline>
              <xm:f>Growth!D25:I25</xm:f>
              <xm:sqref>J25</xm:sqref>
            </x14:sparkline>
            <x14:sparkline>
              <xm:f>Growth!D26:I26</xm:f>
              <xm:sqref>J26</xm:sqref>
            </x14:sparkline>
            <x14:sparkline>
              <xm:f>Growth!D27:I27</xm:f>
              <xm:sqref>J27</xm:sqref>
            </x14:sparkline>
          </x14:sparklines>
        </x14:sparklineGroup>
        <x14:sparklineGroup displayEmptyCellsAs="gap" high="1" xr2:uid="{0554DF87-7A1C-48F8-9563-3AC49E95A55E}">
          <x14:colorSeries rgb="FF376092"/>
          <x14:colorNegative rgb="FFD00000"/>
          <x14:colorAxis rgb="FF000000"/>
          <x14:colorMarkers rgb="FFD00000"/>
          <x14:colorFirst rgb="FFD00000"/>
          <x14:colorLast rgb="FFD00000"/>
          <x14:colorHigh rgb="FFD00000"/>
          <x14:colorLow rgb="FFD00000"/>
          <x14:sparklines>
            <x14:sparkline>
              <xm:f>Growth!D14:I14</xm:f>
              <xm:sqref>J14</xm:sqref>
            </x14:sparkline>
            <x14:sparkline>
              <xm:f>Growth!D15:I15</xm:f>
              <xm:sqref>J15</xm:sqref>
            </x14:sparkline>
            <x14:sparkline>
              <xm:f>Growth!D16:I16</xm:f>
              <xm:sqref>J16</xm:sqref>
            </x14:sparkline>
            <x14:sparkline>
              <xm:f>Growth!D17:I17</xm:f>
              <xm:sqref>J17</xm:sqref>
            </x14:sparkline>
            <x14:sparkline>
              <xm:f>Growth!D18:I18</xm:f>
              <xm:sqref>J18</xm:sqref>
            </x14:sparkline>
            <x14:sparkline>
              <xm:f>Growth!D19:I19</xm:f>
              <xm:sqref>J19</xm:sqref>
            </x14:sparkline>
            <x14:sparkline>
              <xm:f>Growth!D20:I20</xm:f>
              <xm:sqref>J20</xm:sqref>
            </x14:sparkline>
            <x14:sparkline>
              <xm:f>Growth!D21:I21</xm:f>
              <xm:sqref>J21</xm:sqref>
            </x14:sparkline>
            <x14:sparkline>
              <xm:f>Growth!D22:I22</xm:f>
              <xm:sqref>J22</xm:sqref>
            </x14:sparkline>
          </x14:sparklines>
        </x14:sparklineGroup>
        <x14:sparklineGroup displayEmptyCellsAs="gap" high="1" xr2:uid="{B293E0F3-8A1F-4FFD-91DF-05EA9F8E9E08}">
          <x14:colorSeries rgb="FF376092"/>
          <x14:colorNegative rgb="FFD00000"/>
          <x14:colorAxis rgb="FF000000"/>
          <x14:colorMarkers rgb="FFD00000"/>
          <x14:colorFirst rgb="FFD00000"/>
          <x14:colorLast rgb="FFD00000"/>
          <x14:colorHigh rgb="FFD00000"/>
          <x14:colorLow rgb="FFD00000"/>
          <x14:sparklines>
            <x14:sparkline>
              <xm:f>Growth!D9:I9</xm:f>
              <xm:sqref>J9</xm:sqref>
            </x14:sparkline>
            <x14:sparkline>
              <xm:f>Growth!D10:I10</xm:f>
              <xm:sqref>J10</xm:sqref>
            </x14:sparkline>
            <x14:sparkline>
              <xm:f>Growth!D11:I11</xm:f>
              <xm:sqref>J11</xm:sqref>
            </x14:sparkline>
            <x14:sparkline>
              <xm:f>Growth!D12:I12</xm:f>
              <xm:sqref>J12</xm:sqref>
            </x14:sparkline>
          </x14:sparklines>
        </x14:sparklineGroup>
      </x14:sparklineGroup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D092D-3700-434C-A0AA-10F32887E7C0}">
  <dimension ref="B4:G27"/>
  <sheetViews>
    <sheetView zoomScale="90" zoomScaleNormal="90" workbookViewId="0">
      <selection activeCell="I15" sqref="I15"/>
    </sheetView>
  </sheetViews>
  <sheetFormatPr defaultRowHeight="14.25" x14ac:dyDescent="0.2"/>
  <cols>
    <col min="2" max="2" width="33.875" customWidth="1"/>
    <col min="3" max="3" width="30.375" bestFit="1" customWidth="1"/>
    <col min="4" max="4" width="20.5" bestFit="1" customWidth="1"/>
    <col min="5" max="5" width="12.5" bestFit="1" customWidth="1"/>
    <col min="6" max="6" width="12.75" bestFit="1" customWidth="1"/>
    <col min="7" max="7" width="27.625" bestFit="1" customWidth="1"/>
  </cols>
  <sheetData>
    <row r="4" spans="2:7" x14ac:dyDescent="0.2">
      <c r="B4" s="7" t="s">
        <v>3001</v>
      </c>
      <c r="C4" t="s">
        <v>3222</v>
      </c>
    </row>
    <row r="6" spans="2:7" x14ac:dyDescent="0.2">
      <c r="B6" s="7" t="s">
        <v>2995</v>
      </c>
      <c r="C6" s="7" t="s">
        <v>2996</v>
      </c>
      <c r="D6" t="s">
        <v>3220</v>
      </c>
      <c r="E6" t="s">
        <v>3027</v>
      </c>
      <c r="F6" t="s">
        <v>3219</v>
      </c>
      <c r="G6" t="s">
        <v>3223</v>
      </c>
    </row>
    <row r="7" spans="2:7" x14ac:dyDescent="0.2">
      <c r="B7" t="s">
        <v>4</v>
      </c>
      <c r="D7" s="10">
        <v>1</v>
      </c>
      <c r="E7" s="10">
        <v>1</v>
      </c>
      <c r="F7" s="10">
        <v>1</v>
      </c>
      <c r="G7" s="10">
        <v>0.23105073190294767</v>
      </c>
    </row>
    <row r="8" spans="2:7" x14ac:dyDescent="0.2">
      <c r="C8" t="s">
        <v>93</v>
      </c>
      <c r="D8" s="10">
        <v>0.16509836530093172</v>
      </c>
      <c r="E8" s="10">
        <v>0.17562103594037284</v>
      </c>
      <c r="F8" s="10">
        <v>-1.8790840937644E-2</v>
      </c>
      <c r="G8" s="10">
        <v>2.8343693603368768E-2</v>
      </c>
    </row>
    <row r="9" spans="2:7" x14ac:dyDescent="0.2">
      <c r="C9" t="s">
        <v>85</v>
      </c>
      <c r="D9" s="10">
        <v>0.30027306828225042</v>
      </c>
      <c r="E9" s="10">
        <v>0.38354726695571006</v>
      </c>
      <c r="F9" s="10">
        <v>0.80395964783313723</v>
      </c>
      <c r="G9" s="10">
        <v>5.4150792059354337E-2</v>
      </c>
    </row>
    <row r="10" spans="2:7" x14ac:dyDescent="0.2">
      <c r="C10" t="s">
        <v>102</v>
      </c>
      <c r="D10" s="10">
        <v>0.16377603340912014</v>
      </c>
      <c r="E10" s="10">
        <v>0.15977680461151295</v>
      </c>
      <c r="F10" s="10">
        <v>0.37814641324519904</v>
      </c>
      <c r="G10" s="10">
        <v>9.6701423701624156E-2</v>
      </c>
    </row>
    <row r="11" spans="2:7" x14ac:dyDescent="0.2">
      <c r="C11" t="s">
        <v>5</v>
      </c>
      <c r="D11" s="10">
        <v>0.37085253300769777</v>
      </c>
      <c r="E11" s="10">
        <v>0.28105489249240406</v>
      </c>
      <c r="F11" s="10">
        <v>-0.16331522014069247</v>
      </c>
      <c r="G11" s="10">
        <v>5.1854822538600374E-2</v>
      </c>
    </row>
    <row r="12" spans="2:7" x14ac:dyDescent="0.2">
      <c r="B12" t="s">
        <v>24</v>
      </c>
      <c r="D12" s="10">
        <v>1</v>
      </c>
      <c r="E12" s="10">
        <v>1</v>
      </c>
      <c r="F12" s="10">
        <v>1</v>
      </c>
      <c r="G12" s="10">
        <v>0.49732303990374993</v>
      </c>
    </row>
    <row r="13" spans="2:7" x14ac:dyDescent="0.2">
      <c r="C13" t="s">
        <v>71</v>
      </c>
      <c r="D13" s="10">
        <v>0.19048104056701565</v>
      </c>
      <c r="E13" s="10">
        <v>0.15680222474446034</v>
      </c>
      <c r="F13" s="10">
        <v>0.13962485740572914</v>
      </c>
      <c r="G13" s="10">
        <v>5.4812512532584769E-2</v>
      </c>
    </row>
    <row r="14" spans="2:7" x14ac:dyDescent="0.2">
      <c r="C14" t="s">
        <v>48</v>
      </c>
      <c r="D14" s="10">
        <v>0.17894301685349515</v>
      </c>
      <c r="E14" s="10">
        <v>0.31308504461714359</v>
      </c>
      <c r="F14" s="10">
        <v>0.65735354093398779</v>
      </c>
      <c r="G14" s="10">
        <v>7.4944856627230813E-2</v>
      </c>
    </row>
    <row r="15" spans="2:7" x14ac:dyDescent="0.2">
      <c r="C15" t="s">
        <v>321</v>
      </c>
      <c r="D15" s="10">
        <v>4.0025403063945038E-2</v>
      </c>
      <c r="E15" s="10">
        <v>1.999061145507396E-2</v>
      </c>
      <c r="F15" s="10">
        <v>-1.3241131437483164E-2</v>
      </c>
      <c r="G15" s="10">
        <v>2.0673751754561855E-2</v>
      </c>
    </row>
    <row r="16" spans="2:7" x14ac:dyDescent="0.2">
      <c r="C16" t="s">
        <v>128</v>
      </c>
      <c r="D16" s="10">
        <v>1.1147391692479129E-2</v>
      </c>
      <c r="E16" s="10">
        <v>9.3752302762013483E-3</v>
      </c>
      <c r="F16" s="10">
        <v>7.7913437529409574E-2</v>
      </c>
      <c r="G16" s="10">
        <v>2.6960096250250656E-2</v>
      </c>
    </row>
    <row r="17" spans="2:7" x14ac:dyDescent="0.2">
      <c r="C17" t="s">
        <v>64</v>
      </c>
      <c r="D17" s="10">
        <v>0.21295316609649564</v>
      </c>
      <c r="E17" s="10">
        <v>0.10646745000172546</v>
      </c>
      <c r="F17" s="10">
        <v>8.6129810280023533E-2</v>
      </c>
      <c r="G17" s="10">
        <v>0.10679767395227602</v>
      </c>
    </row>
    <row r="18" spans="2:7" x14ac:dyDescent="0.2">
      <c r="C18" t="s">
        <v>25</v>
      </c>
      <c r="D18" s="10">
        <v>5.9692407239873235E-2</v>
      </c>
      <c r="E18" s="10">
        <v>4.9732716034628713E-2</v>
      </c>
      <c r="F18" s="10">
        <v>-2.856045798985745E-3</v>
      </c>
      <c r="G18" s="10">
        <v>8.727691999197916E-2</v>
      </c>
    </row>
    <row r="19" spans="2:7" x14ac:dyDescent="0.2">
      <c r="C19" t="s">
        <v>152</v>
      </c>
      <c r="D19" s="10">
        <v>5.5766914905727091E-3</v>
      </c>
      <c r="E19" s="10">
        <v>3.413414593645948E-3</v>
      </c>
      <c r="F19" s="10">
        <v>-1.7125779369255471E-2</v>
      </c>
      <c r="G19" s="10">
        <v>1.7776218167234813E-2</v>
      </c>
    </row>
    <row r="20" spans="2:7" x14ac:dyDescent="0.2">
      <c r="C20" t="s">
        <v>544</v>
      </c>
      <c r="D20" s="10">
        <v>1.9645435536729598E-2</v>
      </c>
      <c r="E20" s="10">
        <v>1.2880073403779025E-2</v>
      </c>
      <c r="F20" s="10">
        <v>-1.4312953448072261E-2</v>
      </c>
      <c r="G20" s="10">
        <v>2.3250451173049927E-2</v>
      </c>
    </row>
    <row r="21" spans="2:7" x14ac:dyDescent="0.2">
      <c r="C21" t="s">
        <v>54</v>
      </c>
      <c r="D21" s="10">
        <v>0.28153544745939396</v>
      </c>
      <c r="E21" s="10">
        <v>0.32825323487334168</v>
      </c>
      <c r="F21" s="10">
        <v>8.6514263904646657E-2</v>
      </c>
      <c r="G21" s="10">
        <v>8.4830559454581872E-2</v>
      </c>
    </row>
    <row r="22" spans="2:7" x14ac:dyDescent="0.2">
      <c r="B22" t="s">
        <v>16</v>
      </c>
      <c r="D22" s="10">
        <v>1</v>
      </c>
      <c r="E22" s="10">
        <v>1</v>
      </c>
      <c r="F22" s="10">
        <v>1</v>
      </c>
      <c r="G22" s="10">
        <v>0.27162622819330257</v>
      </c>
    </row>
    <row r="23" spans="2:7" x14ac:dyDescent="0.2">
      <c r="C23" t="s">
        <v>17</v>
      </c>
      <c r="D23" s="10">
        <v>0.24088146899765456</v>
      </c>
      <c r="E23" s="10">
        <v>0.14043999316921707</v>
      </c>
      <c r="F23" s="10">
        <v>2.0650154196267752E-2</v>
      </c>
      <c r="G23" s="10">
        <v>0.10534389412472436</v>
      </c>
    </row>
    <row r="24" spans="2:7" x14ac:dyDescent="0.2">
      <c r="C24" t="s">
        <v>39</v>
      </c>
      <c r="D24" s="10">
        <v>0.10494506219830411</v>
      </c>
      <c r="E24" s="10">
        <v>0.14453697482246639</v>
      </c>
      <c r="F24" s="10">
        <v>0.29174832428514097</v>
      </c>
      <c r="G24" s="10">
        <v>7.8403850010026078E-3</v>
      </c>
    </row>
    <row r="25" spans="2:7" x14ac:dyDescent="0.2">
      <c r="C25" t="s">
        <v>32</v>
      </c>
      <c r="D25" s="10">
        <v>0.41882978302098506</v>
      </c>
      <c r="E25" s="10">
        <v>0.42503646816715818</v>
      </c>
      <c r="F25" s="10">
        <v>0.19154227998996154</v>
      </c>
      <c r="G25" s="10">
        <v>4.3092039302185699E-2</v>
      </c>
    </row>
    <row r="26" spans="2:7" x14ac:dyDescent="0.2">
      <c r="C26" t="s">
        <v>111</v>
      </c>
      <c r="D26" s="10">
        <v>0.23534368578305623</v>
      </c>
      <c r="E26" s="10">
        <v>0.28998656384115828</v>
      </c>
      <c r="F26" s="10">
        <v>0.49605924152862985</v>
      </c>
      <c r="G26" s="10">
        <v>0.1153499097653899</v>
      </c>
    </row>
    <row r="27" spans="2:7" x14ac:dyDescent="0.2">
      <c r="B27" t="s">
        <v>3026</v>
      </c>
      <c r="D27" s="10"/>
      <c r="E27" s="10"/>
      <c r="F27" s="10"/>
      <c r="G27" s="10">
        <v>1</v>
      </c>
    </row>
  </sheetData>
  <conditionalFormatting pivot="1" sqref="D8:D11 D7 D12 D13:D21 D22 D23:D26">
    <cfRule type="dataBar" priority="6">
      <dataBar showValue="0">
        <cfvo type="min"/>
        <cfvo type="max"/>
        <color rgb="FF638EC6"/>
      </dataBar>
      <extLst>
        <ext xmlns:x14="http://schemas.microsoft.com/office/spreadsheetml/2009/9/main" uri="{B025F937-C7B1-47D3-B67F-A62EFF666E3E}">
          <x14:id>{F2822619-1206-44DD-9726-556DD876A836}</x14:id>
        </ext>
      </extLst>
    </cfRule>
  </conditionalFormatting>
  <conditionalFormatting pivot="1" sqref="E8:E11 E7 E12 E13:E21 E22 E23:E26">
    <cfRule type="dataBar" priority="4">
      <dataBar showValue="0">
        <cfvo type="min"/>
        <cfvo type="max"/>
        <color rgb="FF63C384"/>
      </dataBar>
      <extLst>
        <ext xmlns:x14="http://schemas.microsoft.com/office/spreadsheetml/2009/9/main" uri="{B025F937-C7B1-47D3-B67F-A62EFF666E3E}">
          <x14:id>{46C06391-EBAC-4364-AE6B-81EF0F39F98B}</x14:id>
        </ext>
      </extLst>
    </cfRule>
  </conditionalFormatting>
  <conditionalFormatting pivot="1" sqref="F8:F11 F7 F12 F13:F21 F22 F23:F26">
    <cfRule type="dataBar" priority="3">
      <dataBar showValue="0">
        <cfvo type="min"/>
        <cfvo type="max"/>
        <color rgb="FFFFB628"/>
      </dataBar>
      <extLst>
        <ext xmlns:x14="http://schemas.microsoft.com/office/spreadsheetml/2009/9/main" uri="{B025F937-C7B1-47D3-B67F-A62EFF666E3E}">
          <x14:id>{3ABBFE0E-1B99-4DA0-B1F9-D71738A6E75F}</x14:id>
        </ext>
      </extLst>
    </cfRule>
  </conditionalFormatting>
  <conditionalFormatting pivot="1" sqref="G8:G11 G23:G26 G13:G21">
    <cfRule type="colorScale" priority="1">
      <colorScale>
        <cfvo type="min"/>
        <cfvo type="percent" val="50"/>
        <cfvo type="max"/>
        <color rgb="FFF8696B"/>
        <color rgb="FFFFEB84"/>
        <color rgb="FF63BE7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F2822619-1206-44DD-9726-556DD876A836}">
            <x14:dataBar minLength="0" maxLength="100" border="1" negativeBarBorderColorSameAsPositive="0">
              <x14:cfvo type="autoMin"/>
              <x14:cfvo type="autoMax"/>
              <x14:borderColor rgb="FF638EC6"/>
              <x14:negativeFillColor rgb="FFFF0000"/>
              <x14:negativeBorderColor rgb="FFFF0000"/>
              <x14:axisColor rgb="FF000000"/>
            </x14:dataBar>
          </x14:cfRule>
          <xm:sqref>D8:D11 D7 D12 D13:D21 D22 D23:D26</xm:sqref>
        </x14:conditionalFormatting>
        <x14:conditionalFormatting xmlns:xm="http://schemas.microsoft.com/office/excel/2006/main" pivot="1">
          <x14:cfRule type="dataBar" id="{46C06391-EBAC-4364-AE6B-81EF0F39F98B}">
            <x14:dataBar minLength="0" maxLength="100" border="1" negativeBarBorderColorSameAsPositive="0">
              <x14:cfvo type="autoMin"/>
              <x14:cfvo type="autoMax"/>
              <x14:borderColor rgb="FF63C384"/>
              <x14:negativeFillColor rgb="FFFF0000"/>
              <x14:negativeBorderColor rgb="FFFF0000"/>
              <x14:axisColor rgb="FF000000"/>
            </x14:dataBar>
          </x14:cfRule>
          <xm:sqref>E8:E11 E7 E12 E13:E21 E22 E23:E26</xm:sqref>
        </x14:conditionalFormatting>
        <x14:conditionalFormatting xmlns:xm="http://schemas.microsoft.com/office/excel/2006/main" pivot="1">
          <x14:cfRule type="dataBar" id="{3ABBFE0E-1B99-4DA0-B1F9-D71738A6E75F}">
            <x14:dataBar minLength="0" maxLength="100" border="1" negativeBarBorderColorSameAsPositive="0">
              <x14:cfvo type="autoMin"/>
              <x14:cfvo type="autoMax"/>
              <x14:borderColor rgb="FFFFB628"/>
              <x14:negativeFillColor rgb="FFFF0000"/>
              <x14:negativeBorderColor rgb="FFFF0000"/>
              <x14:axisColor rgb="FF000000"/>
            </x14:dataBar>
          </x14:cfRule>
          <xm:sqref>F8:F11 F7 F12 F13:F21 F22 F23:F26</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9865F-63A2-4797-8C86-F63C97D7991A}">
  <dimension ref="A1:F1125"/>
  <sheetViews>
    <sheetView zoomScale="90" zoomScaleNormal="90" workbookViewId="0">
      <selection activeCell="F2" sqref="F2"/>
    </sheetView>
  </sheetViews>
  <sheetFormatPr defaultRowHeight="14.25" x14ac:dyDescent="0.2"/>
  <cols>
    <col min="2" max="2" width="15" bestFit="1" customWidth="1"/>
    <col min="3" max="3" width="15.5" bestFit="1" customWidth="1"/>
    <col min="4" max="4" width="16.125" bestFit="1" customWidth="1"/>
    <col min="5" max="5" width="19.125" bestFit="1" customWidth="1"/>
    <col min="6" max="6" width="19.25" bestFit="1" customWidth="1"/>
  </cols>
  <sheetData>
    <row r="1" spans="1:6" ht="15" x14ac:dyDescent="0.25">
      <c r="A1" s="6" t="s">
        <v>3011</v>
      </c>
      <c r="B1" s="6" t="s">
        <v>2987</v>
      </c>
      <c r="C1" s="6" t="s">
        <v>3012</v>
      </c>
      <c r="D1" s="6" t="s">
        <v>3013</v>
      </c>
      <c r="E1" s="6" t="s">
        <v>3014</v>
      </c>
      <c r="F1" s="6" t="s">
        <v>3015</v>
      </c>
    </row>
    <row r="2" spans="1:6" x14ac:dyDescent="0.2">
      <c r="A2" s="4">
        <v>1</v>
      </c>
      <c r="B2" s="4">
        <v>3</v>
      </c>
      <c r="C2" s="4" t="s">
        <v>3016</v>
      </c>
      <c r="D2" s="51">
        <v>90000</v>
      </c>
      <c r="E2" s="4" t="s">
        <v>3017</v>
      </c>
      <c r="F2" s="4" t="s">
        <v>3018</v>
      </c>
    </row>
    <row r="3" spans="1:6" x14ac:dyDescent="0.2">
      <c r="A3" s="5">
        <v>2</v>
      </c>
      <c r="B3" s="5">
        <v>5</v>
      </c>
      <c r="C3" s="5" t="s">
        <v>3019</v>
      </c>
      <c r="D3" s="52">
        <v>60000</v>
      </c>
      <c r="E3" s="5" t="s">
        <v>3017</v>
      </c>
      <c r="F3" s="5" t="s">
        <v>3020</v>
      </c>
    </row>
    <row r="4" spans="1:6" x14ac:dyDescent="0.2">
      <c r="A4" s="4">
        <v>3</v>
      </c>
      <c r="B4" s="4">
        <v>11</v>
      </c>
      <c r="C4" s="4" t="s">
        <v>3016</v>
      </c>
      <c r="D4" s="51">
        <v>60000</v>
      </c>
      <c r="E4" s="4" t="s">
        <v>3017</v>
      </c>
      <c r="F4" s="4" t="s">
        <v>3018</v>
      </c>
    </row>
    <row r="5" spans="1:6" x14ac:dyDescent="0.2">
      <c r="A5" s="5">
        <v>4</v>
      </c>
      <c r="B5" s="5">
        <v>14</v>
      </c>
      <c r="C5" s="5" t="s">
        <v>3019</v>
      </c>
      <c r="D5" s="52">
        <v>90000</v>
      </c>
      <c r="E5" s="5" t="s">
        <v>3017</v>
      </c>
      <c r="F5" s="5" t="s">
        <v>3020</v>
      </c>
    </row>
    <row r="6" spans="1:6" x14ac:dyDescent="0.2">
      <c r="A6" s="4">
        <v>5</v>
      </c>
      <c r="B6" s="4">
        <v>15</v>
      </c>
      <c r="C6" s="4" t="s">
        <v>3019</v>
      </c>
      <c r="D6" s="51">
        <v>80000</v>
      </c>
      <c r="E6" s="4" t="s">
        <v>3017</v>
      </c>
      <c r="F6" s="4" t="s">
        <v>3018</v>
      </c>
    </row>
    <row r="7" spans="1:6" x14ac:dyDescent="0.2">
      <c r="A7" s="5">
        <v>6</v>
      </c>
      <c r="B7" s="5">
        <v>16</v>
      </c>
      <c r="C7" s="5" t="s">
        <v>3019</v>
      </c>
      <c r="D7" s="52">
        <v>70000</v>
      </c>
      <c r="E7" s="5" t="s">
        <v>3017</v>
      </c>
      <c r="F7" s="5" t="s">
        <v>3018</v>
      </c>
    </row>
    <row r="8" spans="1:6" x14ac:dyDescent="0.2">
      <c r="A8" s="4">
        <v>7</v>
      </c>
      <c r="B8" s="4">
        <v>18</v>
      </c>
      <c r="C8" s="4" t="s">
        <v>3019</v>
      </c>
      <c r="D8" s="51">
        <v>70000</v>
      </c>
      <c r="E8" s="4" t="s">
        <v>3017</v>
      </c>
      <c r="F8" s="4" t="s">
        <v>3018</v>
      </c>
    </row>
    <row r="9" spans="1:6" x14ac:dyDescent="0.2">
      <c r="A9" s="5">
        <v>8</v>
      </c>
      <c r="B9" s="5">
        <v>19</v>
      </c>
      <c r="C9" s="5" t="s">
        <v>3016</v>
      </c>
      <c r="D9" s="52">
        <v>60000</v>
      </c>
      <c r="E9" s="5" t="s">
        <v>3017</v>
      </c>
      <c r="F9" s="5" t="s">
        <v>3018</v>
      </c>
    </row>
    <row r="10" spans="1:6" x14ac:dyDescent="0.2">
      <c r="A10" s="4">
        <v>9</v>
      </c>
      <c r="B10" s="4">
        <v>21</v>
      </c>
      <c r="C10" s="4" t="s">
        <v>3019</v>
      </c>
      <c r="D10" s="51">
        <v>60000</v>
      </c>
      <c r="E10" s="4" t="s">
        <v>3017</v>
      </c>
      <c r="F10" s="4" t="s">
        <v>3018</v>
      </c>
    </row>
    <row r="11" spans="1:6" x14ac:dyDescent="0.2">
      <c r="A11" s="5">
        <v>10</v>
      </c>
      <c r="B11" s="5">
        <v>24</v>
      </c>
      <c r="C11" s="5" t="s">
        <v>3019</v>
      </c>
      <c r="D11" s="52">
        <v>70000</v>
      </c>
      <c r="E11" s="5" t="s">
        <v>3017</v>
      </c>
      <c r="F11" s="5" t="s">
        <v>3020</v>
      </c>
    </row>
    <row r="12" spans="1:6" x14ac:dyDescent="0.2">
      <c r="A12" s="4">
        <v>11</v>
      </c>
      <c r="B12" s="4">
        <v>27</v>
      </c>
      <c r="C12" s="4" t="s">
        <v>3019</v>
      </c>
      <c r="D12" s="51">
        <v>70000</v>
      </c>
      <c r="E12" s="4" t="s">
        <v>3017</v>
      </c>
      <c r="F12" s="4" t="s">
        <v>3020</v>
      </c>
    </row>
    <row r="13" spans="1:6" x14ac:dyDescent="0.2">
      <c r="A13" s="5">
        <v>12</v>
      </c>
      <c r="B13" s="5">
        <v>32</v>
      </c>
      <c r="C13" s="5" t="s">
        <v>3016</v>
      </c>
      <c r="D13" s="52">
        <v>60000</v>
      </c>
      <c r="E13" s="5" t="s">
        <v>3017</v>
      </c>
      <c r="F13" s="5" t="s">
        <v>3018</v>
      </c>
    </row>
    <row r="14" spans="1:6" x14ac:dyDescent="0.2">
      <c r="A14" s="4">
        <v>13</v>
      </c>
      <c r="B14" s="4">
        <v>33</v>
      </c>
      <c r="C14" s="4" t="s">
        <v>3016</v>
      </c>
      <c r="D14" s="51">
        <v>100000</v>
      </c>
      <c r="E14" s="4" t="s">
        <v>3017</v>
      </c>
      <c r="F14" s="4" t="s">
        <v>3018</v>
      </c>
    </row>
    <row r="15" spans="1:6" x14ac:dyDescent="0.2">
      <c r="A15" s="5">
        <v>14</v>
      </c>
      <c r="B15" s="5">
        <v>43</v>
      </c>
      <c r="C15" s="5" t="s">
        <v>3016</v>
      </c>
      <c r="D15" s="52">
        <v>100000</v>
      </c>
      <c r="E15" s="5" t="s">
        <v>3017</v>
      </c>
      <c r="F15" s="5" t="s">
        <v>3018</v>
      </c>
    </row>
    <row r="16" spans="1:6" x14ac:dyDescent="0.2">
      <c r="A16" s="4">
        <v>15</v>
      </c>
      <c r="B16" s="4">
        <v>52</v>
      </c>
      <c r="C16" s="4" t="s">
        <v>3019</v>
      </c>
      <c r="D16" s="51">
        <v>100000</v>
      </c>
      <c r="E16" s="4" t="s">
        <v>3017</v>
      </c>
      <c r="F16" s="4" t="s">
        <v>3020</v>
      </c>
    </row>
    <row r="17" spans="1:6" x14ac:dyDescent="0.2">
      <c r="A17" s="5">
        <v>16</v>
      </c>
      <c r="B17" s="5">
        <v>53</v>
      </c>
      <c r="C17" s="5" t="s">
        <v>3019</v>
      </c>
      <c r="D17" s="52">
        <v>30000</v>
      </c>
      <c r="E17" s="5" t="s">
        <v>3021</v>
      </c>
      <c r="F17" s="5" t="s">
        <v>3020</v>
      </c>
    </row>
    <row r="18" spans="1:6" x14ac:dyDescent="0.2">
      <c r="A18" s="4">
        <v>17</v>
      </c>
      <c r="B18" s="4">
        <v>56</v>
      </c>
      <c r="C18" s="4" t="s">
        <v>3016</v>
      </c>
      <c r="D18" s="51">
        <v>30000</v>
      </c>
      <c r="E18" s="4" t="s">
        <v>3021</v>
      </c>
      <c r="F18" s="4" t="s">
        <v>3018</v>
      </c>
    </row>
    <row r="19" spans="1:6" x14ac:dyDescent="0.2">
      <c r="A19" s="5">
        <v>18</v>
      </c>
      <c r="B19" s="5">
        <v>62</v>
      </c>
      <c r="C19" s="5" t="s">
        <v>3019</v>
      </c>
      <c r="D19" s="52">
        <v>20000</v>
      </c>
      <c r="E19" s="5" t="s">
        <v>3022</v>
      </c>
      <c r="F19" s="5" t="s">
        <v>3018</v>
      </c>
    </row>
    <row r="20" spans="1:6" x14ac:dyDescent="0.2">
      <c r="A20" s="4">
        <v>19</v>
      </c>
      <c r="B20" s="4">
        <v>64</v>
      </c>
      <c r="C20" s="4" t="s">
        <v>3019</v>
      </c>
      <c r="D20" s="51">
        <v>30000</v>
      </c>
      <c r="E20" s="4" t="s">
        <v>3021</v>
      </c>
      <c r="F20" s="4" t="s">
        <v>3018</v>
      </c>
    </row>
    <row r="21" spans="1:6" x14ac:dyDescent="0.2">
      <c r="A21" s="5">
        <v>20</v>
      </c>
      <c r="B21" s="5">
        <v>67</v>
      </c>
      <c r="C21" s="5" t="s">
        <v>3019</v>
      </c>
      <c r="D21" s="52">
        <v>40000</v>
      </c>
      <c r="E21" s="5" t="s">
        <v>3022</v>
      </c>
      <c r="F21" s="5" t="s">
        <v>3020</v>
      </c>
    </row>
    <row r="22" spans="1:6" x14ac:dyDescent="0.2">
      <c r="A22" s="4">
        <v>21</v>
      </c>
      <c r="B22" s="4">
        <v>68</v>
      </c>
      <c r="C22" s="4" t="s">
        <v>3019</v>
      </c>
      <c r="D22" s="51">
        <v>40000</v>
      </c>
      <c r="E22" s="4" t="s">
        <v>3022</v>
      </c>
      <c r="F22" s="4" t="s">
        <v>3020</v>
      </c>
    </row>
    <row r="23" spans="1:6" x14ac:dyDescent="0.2">
      <c r="A23" s="5">
        <v>22</v>
      </c>
      <c r="B23" s="5">
        <v>70</v>
      </c>
      <c r="C23" s="5" t="s">
        <v>3019</v>
      </c>
      <c r="D23" s="52">
        <v>40000</v>
      </c>
      <c r="E23" s="5" t="s">
        <v>3021</v>
      </c>
      <c r="F23" s="5" t="s">
        <v>3020</v>
      </c>
    </row>
    <row r="24" spans="1:6" x14ac:dyDescent="0.2">
      <c r="A24" s="4">
        <v>23</v>
      </c>
      <c r="B24" s="4">
        <v>83</v>
      </c>
      <c r="C24" s="4" t="s">
        <v>3016</v>
      </c>
      <c r="D24" s="51">
        <v>40000</v>
      </c>
      <c r="E24" s="4" t="s">
        <v>3021</v>
      </c>
      <c r="F24" s="4" t="s">
        <v>3018</v>
      </c>
    </row>
    <row r="25" spans="1:6" x14ac:dyDescent="0.2">
      <c r="A25" s="5">
        <v>24</v>
      </c>
      <c r="B25" s="5">
        <v>84</v>
      </c>
      <c r="C25" s="5" t="s">
        <v>3016</v>
      </c>
      <c r="D25" s="52">
        <v>40000</v>
      </c>
      <c r="E25" s="5" t="s">
        <v>3021</v>
      </c>
      <c r="F25" s="5" t="s">
        <v>3018</v>
      </c>
    </row>
    <row r="26" spans="1:6" x14ac:dyDescent="0.2">
      <c r="A26" s="4">
        <v>25</v>
      </c>
      <c r="B26" s="4">
        <v>87</v>
      </c>
      <c r="C26" s="4" t="s">
        <v>3016</v>
      </c>
      <c r="D26" s="51">
        <v>60000</v>
      </c>
      <c r="E26" s="4" t="s">
        <v>3021</v>
      </c>
      <c r="F26" s="4" t="s">
        <v>3018</v>
      </c>
    </row>
    <row r="27" spans="1:6" x14ac:dyDescent="0.2">
      <c r="A27" s="5">
        <v>26</v>
      </c>
      <c r="B27" s="5">
        <v>91</v>
      </c>
      <c r="C27" s="5" t="s">
        <v>3016</v>
      </c>
      <c r="D27" s="52">
        <v>10000</v>
      </c>
      <c r="E27" s="5" t="s">
        <v>3023</v>
      </c>
      <c r="F27" s="5" t="s">
        <v>3018</v>
      </c>
    </row>
    <row r="28" spans="1:6" x14ac:dyDescent="0.2">
      <c r="A28" s="4">
        <v>27</v>
      </c>
      <c r="B28" s="4">
        <v>92</v>
      </c>
      <c r="C28" s="4" t="s">
        <v>3019</v>
      </c>
      <c r="D28" s="51">
        <v>30000</v>
      </c>
      <c r="E28" s="4" t="s">
        <v>3021</v>
      </c>
      <c r="F28" s="4" t="s">
        <v>3020</v>
      </c>
    </row>
    <row r="29" spans="1:6" x14ac:dyDescent="0.2">
      <c r="A29" s="5">
        <v>28</v>
      </c>
      <c r="B29" s="5">
        <v>94</v>
      </c>
      <c r="C29" s="5" t="s">
        <v>3016</v>
      </c>
      <c r="D29" s="52">
        <v>30000</v>
      </c>
      <c r="E29" s="5" t="s">
        <v>3021</v>
      </c>
      <c r="F29" s="5" t="s">
        <v>3018</v>
      </c>
    </row>
    <row r="30" spans="1:6" x14ac:dyDescent="0.2">
      <c r="A30" s="4">
        <v>29</v>
      </c>
      <c r="B30" s="4">
        <v>97</v>
      </c>
      <c r="C30" s="4" t="s">
        <v>3016</v>
      </c>
      <c r="D30" s="51">
        <v>30000</v>
      </c>
      <c r="E30" s="4" t="s">
        <v>3021</v>
      </c>
      <c r="F30" s="4" t="s">
        <v>3018</v>
      </c>
    </row>
    <row r="31" spans="1:6" x14ac:dyDescent="0.2">
      <c r="A31" s="5">
        <v>30</v>
      </c>
      <c r="B31" s="5">
        <v>101</v>
      </c>
      <c r="C31" s="5" t="s">
        <v>3016</v>
      </c>
      <c r="D31" s="52">
        <v>30000</v>
      </c>
      <c r="E31" s="5" t="s">
        <v>3021</v>
      </c>
      <c r="F31" s="5" t="s">
        <v>3018</v>
      </c>
    </row>
    <row r="32" spans="1:6" x14ac:dyDescent="0.2">
      <c r="A32" s="4">
        <v>31</v>
      </c>
      <c r="B32" s="4">
        <v>102</v>
      </c>
      <c r="C32" s="4" t="s">
        <v>3016</v>
      </c>
      <c r="D32" s="51">
        <v>10000</v>
      </c>
      <c r="E32" s="4" t="s">
        <v>3023</v>
      </c>
      <c r="F32" s="4" t="s">
        <v>3018</v>
      </c>
    </row>
    <row r="33" spans="1:6" x14ac:dyDescent="0.2">
      <c r="A33" s="5">
        <v>32</v>
      </c>
      <c r="B33" s="5">
        <v>107</v>
      </c>
      <c r="C33" s="5" t="s">
        <v>3016</v>
      </c>
      <c r="D33" s="52">
        <v>20000</v>
      </c>
      <c r="E33" s="5" t="s">
        <v>3022</v>
      </c>
      <c r="F33" s="5" t="s">
        <v>3018</v>
      </c>
    </row>
    <row r="34" spans="1:6" x14ac:dyDescent="0.2">
      <c r="A34" s="4">
        <v>33</v>
      </c>
      <c r="B34" s="4">
        <v>109</v>
      </c>
      <c r="C34" s="4" t="s">
        <v>3016</v>
      </c>
      <c r="D34" s="51">
        <v>20000</v>
      </c>
      <c r="E34" s="4" t="s">
        <v>3022</v>
      </c>
      <c r="F34" s="4" t="s">
        <v>3018</v>
      </c>
    </row>
    <row r="35" spans="1:6" x14ac:dyDescent="0.2">
      <c r="A35" s="5">
        <v>34</v>
      </c>
      <c r="B35" s="5">
        <v>114</v>
      </c>
      <c r="C35" s="5" t="s">
        <v>3016</v>
      </c>
      <c r="D35" s="52">
        <v>20000</v>
      </c>
      <c r="E35" s="5" t="s">
        <v>3022</v>
      </c>
      <c r="F35" s="5" t="s">
        <v>3018</v>
      </c>
    </row>
    <row r="36" spans="1:6" x14ac:dyDescent="0.2">
      <c r="A36" s="4">
        <v>35</v>
      </c>
      <c r="B36" s="4">
        <v>115</v>
      </c>
      <c r="C36" s="4" t="s">
        <v>3016</v>
      </c>
      <c r="D36" s="51">
        <v>20000</v>
      </c>
      <c r="E36" s="4" t="s">
        <v>3022</v>
      </c>
      <c r="F36" s="4" t="s">
        <v>3018</v>
      </c>
    </row>
    <row r="37" spans="1:6" x14ac:dyDescent="0.2">
      <c r="A37" s="5">
        <v>36</v>
      </c>
      <c r="B37" s="5">
        <v>117</v>
      </c>
      <c r="C37" s="5" t="s">
        <v>3016</v>
      </c>
      <c r="D37" s="52">
        <v>10000</v>
      </c>
      <c r="E37" s="5" t="s">
        <v>3023</v>
      </c>
      <c r="F37" s="5" t="s">
        <v>3018</v>
      </c>
    </row>
    <row r="38" spans="1:6" x14ac:dyDescent="0.2">
      <c r="A38" s="4">
        <v>37</v>
      </c>
      <c r="B38" s="4">
        <v>120</v>
      </c>
      <c r="C38" s="4" t="s">
        <v>3016</v>
      </c>
      <c r="D38" s="51">
        <v>60000</v>
      </c>
      <c r="E38" s="4" t="s">
        <v>3021</v>
      </c>
      <c r="F38" s="4" t="s">
        <v>3018</v>
      </c>
    </row>
    <row r="39" spans="1:6" x14ac:dyDescent="0.2">
      <c r="A39" s="5">
        <v>38</v>
      </c>
      <c r="B39" s="5">
        <v>123</v>
      </c>
      <c r="C39" s="5" t="s">
        <v>3019</v>
      </c>
      <c r="D39" s="52">
        <v>40000</v>
      </c>
      <c r="E39" s="5" t="s">
        <v>3023</v>
      </c>
      <c r="F39" s="5" t="s">
        <v>3020</v>
      </c>
    </row>
    <row r="40" spans="1:6" x14ac:dyDescent="0.2">
      <c r="A40" s="4">
        <v>39</v>
      </c>
      <c r="B40" s="4">
        <v>129</v>
      </c>
      <c r="C40" s="4" t="s">
        <v>3016</v>
      </c>
      <c r="D40" s="51">
        <v>10000</v>
      </c>
      <c r="E40" s="4" t="s">
        <v>3023</v>
      </c>
      <c r="F40" s="4" t="s">
        <v>3018</v>
      </c>
    </row>
    <row r="41" spans="1:6" x14ac:dyDescent="0.2">
      <c r="A41" s="5">
        <v>40</v>
      </c>
      <c r="B41" s="5">
        <v>136</v>
      </c>
      <c r="C41" s="5" t="s">
        <v>3016</v>
      </c>
      <c r="D41" s="52">
        <v>30000</v>
      </c>
      <c r="E41" s="5" t="s">
        <v>3021</v>
      </c>
      <c r="F41" s="5" t="s">
        <v>3018</v>
      </c>
    </row>
    <row r="42" spans="1:6" x14ac:dyDescent="0.2">
      <c r="A42" s="4">
        <v>41</v>
      </c>
      <c r="B42" s="4">
        <v>142</v>
      </c>
      <c r="C42" s="4" t="s">
        <v>3016</v>
      </c>
      <c r="D42" s="51">
        <v>30000</v>
      </c>
      <c r="E42" s="4" t="s">
        <v>3021</v>
      </c>
      <c r="F42" s="4" t="s">
        <v>3018</v>
      </c>
    </row>
    <row r="43" spans="1:6" x14ac:dyDescent="0.2">
      <c r="A43" s="5">
        <v>42</v>
      </c>
      <c r="B43" s="5">
        <v>144</v>
      </c>
      <c r="C43" s="5" t="s">
        <v>3016</v>
      </c>
      <c r="D43" s="52">
        <v>60000</v>
      </c>
      <c r="E43" s="5" t="s">
        <v>3021</v>
      </c>
      <c r="F43" s="5" t="s">
        <v>3018</v>
      </c>
    </row>
    <row r="44" spans="1:6" x14ac:dyDescent="0.2">
      <c r="A44" s="4">
        <v>43</v>
      </c>
      <c r="B44" s="4">
        <v>145</v>
      </c>
      <c r="C44" s="4" t="s">
        <v>3016</v>
      </c>
      <c r="D44" s="51">
        <v>70000</v>
      </c>
      <c r="E44" s="4" t="s">
        <v>3021</v>
      </c>
      <c r="F44" s="4" t="s">
        <v>3018</v>
      </c>
    </row>
    <row r="45" spans="1:6" x14ac:dyDescent="0.2">
      <c r="A45" s="5">
        <v>44</v>
      </c>
      <c r="B45" s="5">
        <v>146</v>
      </c>
      <c r="C45" s="5" t="s">
        <v>3016</v>
      </c>
      <c r="D45" s="52">
        <v>60000</v>
      </c>
      <c r="E45" s="5" t="s">
        <v>3021</v>
      </c>
      <c r="F45" s="5" t="s">
        <v>3018</v>
      </c>
    </row>
    <row r="46" spans="1:6" x14ac:dyDescent="0.2">
      <c r="A46" s="4">
        <v>45</v>
      </c>
      <c r="B46" s="4">
        <v>151</v>
      </c>
      <c r="C46" s="4" t="s">
        <v>3016</v>
      </c>
      <c r="D46" s="51">
        <v>20000</v>
      </c>
      <c r="E46" s="4" t="s">
        <v>3023</v>
      </c>
      <c r="F46" s="4" t="s">
        <v>3018</v>
      </c>
    </row>
    <row r="47" spans="1:6" x14ac:dyDescent="0.2">
      <c r="A47" s="5">
        <v>46</v>
      </c>
      <c r="B47" s="5">
        <v>152</v>
      </c>
      <c r="C47" s="5" t="s">
        <v>3019</v>
      </c>
      <c r="D47" s="52">
        <v>30000</v>
      </c>
      <c r="E47" s="5" t="s">
        <v>3022</v>
      </c>
      <c r="F47" s="5" t="s">
        <v>3020</v>
      </c>
    </row>
    <row r="48" spans="1:6" x14ac:dyDescent="0.2">
      <c r="A48" s="4">
        <v>47</v>
      </c>
      <c r="B48" s="4">
        <v>156</v>
      </c>
      <c r="C48" s="4" t="s">
        <v>3016</v>
      </c>
      <c r="D48" s="51">
        <v>30000</v>
      </c>
      <c r="E48" s="4" t="s">
        <v>3022</v>
      </c>
      <c r="F48" s="4" t="s">
        <v>3018</v>
      </c>
    </row>
    <row r="49" spans="1:6" x14ac:dyDescent="0.2">
      <c r="A49" s="5">
        <v>48</v>
      </c>
      <c r="B49" s="5">
        <v>164</v>
      </c>
      <c r="C49" s="5" t="s">
        <v>3016</v>
      </c>
      <c r="D49" s="52">
        <v>30000</v>
      </c>
      <c r="E49" s="5" t="s">
        <v>3022</v>
      </c>
      <c r="F49" s="5" t="s">
        <v>3020</v>
      </c>
    </row>
    <row r="50" spans="1:6" x14ac:dyDescent="0.2">
      <c r="A50" s="4">
        <v>49</v>
      </c>
      <c r="B50" s="4">
        <v>166</v>
      </c>
      <c r="C50" s="4" t="s">
        <v>3016</v>
      </c>
      <c r="D50" s="51">
        <v>30000</v>
      </c>
      <c r="E50" s="4" t="s">
        <v>3022</v>
      </c>
      <c r="F50" s="4" t="s">
        <v>3018</v>
      </c>
    </row>
    <row r="51" spans="1:6" x14ac:dyDescent="0.2">
      <c r="A51" s="5">
        <v>50</v>
      </c>
      <c r="B51" s="5">
        <v>169</v>
      </c>
      <c r="C51" s="5" t="s">
        <v>3019</v>
      </c>
      <c r="D51" s="52">
        <v>40000</v>
      </c>
      <c r="E51" s="5" t="s">
        <v>3023</v>
      </c>
      <c r="F51" s="5" t="s">
        <v>3018</v>
      </c>
    </row>
    <row r="52" spans="1:6" x14ac:dyDescent="0.2">
      <c r="A52" s="4">
        <v>51</v>
      </c>
      <c r="B52" s="4">
        <v>171</v>
      </c>
      <c r="C52" s="4" t="s">
        <v>3016</v>
      </c>
      <c r="D52" s="51">
        <v>30000</v>
      </c>
      <c r="E52" s="4" t="s">
        <v>3022</v>
      </c>
      <c r="F52" s="4" t="s">
        <v>3018</v>
      </c>
    </row>
    <row r="53" spans="1:6" x14ac:dyDescent="0.2">
      <c r="A53" s="5">
        <v>52</v>
      </c>
      <c r="B53" s="5">
        <v>181</v>
      </c>
      <c r="C53" s="5" t="s">
        <v>3019</v>
      </c>
      <c r="D53" s="52">
        <v>30000</v>
      </c>
      <c r="E53" s="5" t="s">
        <v>3022</v>
      </c>
      <c r="F53" s="5" t="s">
        <v>3020</v>
      </c>
    </row>
    <row r="54" spans="1:6" x14ac:dyDescent="0.2">
      <c r="A54" s="4">
        <v>53</v>
      </c>
      <c r="B54" s="4">
        <v>184</v>
      </c>
      <c r="C54" s="4" t="s">
        <v>3019</v>
      </c>
      <c r="D54" s="51">
        <v>40000</v>
      </c>
      <c r="E54" s="4" t="s">
        <v>3021</v>
      </c>
      <c r="F54" s="4" t="s">
        <v>3020</v>
      </c>
    </row>
    <row r="55" spans="1:6" x14ac:dyDescent="0.2">
      <c r="A55" s="5">
        <v>54</v>
      </c>
      <c r="B55" s="5">
        <v>188</v>
      </c>
      <c r="C55" s="5" t="s">
        <v>3016</v>
      </c>
      <c r="D55" s="52">
        <v>60000</v>
      </c>
      <c r="E55" s="5" t="s">
        <v>3021</v>
      </c>
      <c r="F55" s="5" t="s">
        <v>3020</v>
      </c>
    </row>
    <row r="56" spans="1:6" x14ac:dyDescent="0.2">
      <c r="A56" s="4">
        <v>55</v>
      </c>
      <c r="B56" s="4">
        <v>190</v>
      </c>
      <c r="C56" s="4" t="s">
        <v>3016</v>
      </c>
      <c r="D56" s="51">
        <v>40000</v>
      </c>
      <c r="E56" s="4" t="s">
        <v>3021</v>
      </c>
      <c r="F56" s="4" t="s">
        <v>3018</v>
      </c>
    </row>
    <row r="57" spans="1:6" x14ac:dyDescent="0.2">
      <c r="A57" s="5">
        <v>56</v>
      </c>
      <c r="B57" s="5">
        <v>191</v>
      </c>
      <c r="C57" s="5" t="s">
        <v>3016</v>
      </c>
      <c r="D57" s="52">
        <v>40000</v>
      </c>
      <c r="E57" s="5" t="s">
        <v>3021</v>
      </c>
      <c r="F57" s="5" t="s">
        <v>3018</v>
      </c>
    </row>
    <row r="58" spans="1:6" x14ac:dyDescent="0.2">
      <c r="A58" s="4">
        <v>57</v>
      </c>
      <c r="B58" s="4">
        <v>193</v>
      </c>
      <c r="C58" s="4" t="s">
        <v>3016</v>
      </c>
      <c r="D58" s="51">
        <v>40000</v>
      </c>
      <c r="E58" s="4" t="s">
        <v>3021</v>
      </c>
      <c r="F58" s="4" t="s">
        <v>3018</v>
      </c>
    </row>
    <row r="59" spans="1:6" x14ac:dyDescent="0.2">
      <c r="A59" s="5">
        <v>58</v>
      </c>
      <c r="B59" s="5">
        <v>194</v>
      </c>
      <c r="C59" s="5" t="s">
        <v>3016</v>
      </c>
      <c r="D59" s="52">
        <v>70000</v>
      </c>
      <c r="E59" s="5" t="s">
        <v>3024</v>
      </c>
      <c r="F59" s="5" t="s">
        <v>3018</v>
      </c>
    </row>
    <row r="60" spans="1:6" x14ac:dyDescent="0.2">
      <c r="A60" s="4">
        <v>59</v>
      </c>
      <c r="B60" s="4">
        <v>197</v>
      </c>
      <c r="C60" s="4" t="s">
        <v>3016</v>
      </c>
      <c r="D60" s="51">
        <v>80000</v>
      </c>
      <c r="E60" s="4" t="s">
        <v>3021</v>
      </c>
      <c r="F60" s="4" t="s">
        <v>3018</v>
      </c>
    </row>
    <row r="61" spans="1:6" x14ac:dyDescent="0.2">
      <c r="A61" s="5">
        <v>60</v>
      </c>
      <c r="B61" s="5">
        <v>198</v>
      </c>
      <c r="C61" s="5" t="s">
        <v>3019</v>
      </c>
      <c r="D61" s="52">
        <v>80000</v>
      </c>
      <c r="E61" s="5" t="s">
        <v>3021</v>
      </c>
      <c r="F61" s="5" t="s">
        <v>3018</v>
      </c>
    </row>
    <row r="62" spans="1:6" x14ac:dyDescent="0.2">
      <c r="A62" s="4">
        <v>61</v>
      </c>
      <c r="B62" s="4">
        <v>202</v>
      </c>
      <c r="C62" s="4" t="s">
        <v>3016</v>
      </c>
      <c r="D62" s="51">
        <v>80000</v>
      </c>
      <c r="E62" s="4" t="s">
        <v>3021</v>
      </c>
      <c r="F62" s="4" t="s">
        <v>3018</v>
      </c>
    </row>
    <row r="63" spans="1:6" x14ac:dyDescent="0.2">
      <c r="A63" s="5">
        <v>62</v>
      </c>
      <c r="B63" s="5">
        <v>210</v>
      </c>
      <c r="C63" s="5" t="s">
        <v>3016</v>
      </c>
      <c r="D63" s="52">
        <v>80000</v>
      </c>
      <c r="E63" s="5" t="s">
        <v>3021</v>
      </c>
      <c r="F63" s="5" t="s">
        <v>3018</v>
      </c>
    </row>
    <row r="64" spans="1:6" x14ac:dyDescent="0.2">
      <c r="A64" s="4">
        <v>63</v>
      </c>
      <c r="B64" s="4">
        <v>211</v>
      </c>
      <c r="C64" s="4" t="s">
        <v>3016</v>
      </c>
      <c r="D64" s="51">
        <v>40000</v>
      </c>
      <c r="E64" s="4" t="s">
        <v>3022</v>
      </c>
      <c r="F64" s="4" t="s">
        <v>3018</v>
      </c>
    </row>
    <row r="65" spans="1:6" x14ac:dyDescent="0.2">
      <c r="A65" s="5">
        <v>64</v>
      </c>
      <c r="B65" s="5">
        <v>218</v>
      </c>
      <c r="C65" s="5" t="s">
        <v>3019</v>
      </c>
      <c r="D65" s="52">
        <v>40000</v>
      </c>
      <c r="E65" s="5" t="s">
        <v>3022</v>
      </c>
      <c r="F65" s="5" t="s">
        <v>3018</v>
      </c>
    </row>
    <row r="66" spans="1:6" x14ac:dyDescent="0.2">
      <c r="A66" s="4">
        <v>65</v>
      </c>
      <c r="B66" s="4">
        <v>228</v>
      </c>
      <c r="C66" s="4" t="s">
        <v>3016</v>
      </c>
      <c r="D66" s="51">
        <v>40000</v>
      </c>
      <c r="E66" s="4" t="s">
        <v>3022</v>
      </c>
      <c r="F66" s="4" t="s">
        <v>3018</v>
      </c>
    </row>
    <row r="67" spans="1:6" x14ac:dyDescent="0.2">
      <c r="A67" s="5">
        <v>66</v>
      </c>
      <c r="B67" s="5">
        <v>233</v>
      </c>
      <c r="C67" s="5" t="s">
        <v>3016</v>
      </c>
      <c r="D67" s="52">
        <v>60000</v>
      </c>
      <c r="E67" s="5" t="s">
        <v>3021</v>
      </c>
      <c r="F67" s="5" t="s">
        <v>3020</v>
      </c>
    </row>
    <row r="68" spans="1:6" x14ac:dyDescent="0.2">
      <c r="A68" s="4">
        <v>67</v>
      </c>
      <c r="B68" s="4">
        <v>234</v>
      </c>
      <c r="C68" s="4" t="s">
        <v>3016</v>
      </c>
      <c r="D68" s="51">
        <v>70000</v>
      </c>
      <c r="E68" s="4" t="s">
        <v>3021</v>
      </c>
      <c r="F68" s="4" t="s">
        <v>3018</v>
      </c>
    </row>
    <row r="69" spans="1:6" x14ac:dyDescent="0.2">
      <c r="A69" s="5">
        <v>68</v>
      </c>
      <c r="B69" s="5">
        <v>236</v>
      </c>
      <c r="C69" s="5" t="s">
        <v>3019</v>
      </c>
      <c r="D69" s="52">
        <v>60000</v>
      </c>
      <c r="E69" s="5" t="s">
        <v>3021</v>
      </c>
      <c r="F69" s="5" t="s">
        <v>3018</v>
      </c>
    </row>
    <row r="70" spans="1:6" x14ac:dyDescent="0.2">
      <c r="A70" s="4">
        <v>69</v>
      </c>
      <c r="B70" s="4">
        <v>240</v>
      </c>
      <c r="C70" s="4" t="s">
        <v>3019</v>
      </c>
      <c r="D70" s="51">
        <v>80000</v>
      </c>
      <c r="E70" s="4" t="s">
        <v>3022</v>
      </c>
      <c r="F70" s="4" t="s">
        <v>3018</v>
      </c>
    </row>
    <row r="71" spans="1:6" x14ac:dyDescent="0.2">
      <c r="A71" s="5">
        <v>70</v>
      </c>
      <c r="B71" s="5">
        <v>241</v>
      </c>
      <c r="C71" s="5" t="s">
        <v>3019</v>
      </c>
      <c r="D71" s="52">
        <v>80000</v>
      </c>
      <c r="E71" s="5" t="s">
        <v>3022</v>
      </c>
      <c r="F71" s="5" t="s">
        <v>3020</v>
      </c>
    </row>
    <row r="72" spans="1:6" x14ac:dyDescent="0.2">
      <c r="A72" s="4">
        <v>71</v>
      </c>
      <c r="B72" s="4">
        <v>247</v>
      </c>
      <c r="C72" s="4" t="s">
        <v>3016</v>
      </c>
      <c r="D72" s="51">
        <v>80000</v>
      </c>
      <c r="E72" s="4" t="s">
        <v>3022</v>
      </c>
      <c r="F72" s="4" t="s">
        <v>3018</v>
      </c>
    </row>
    <row r="73" spans="1:6" x14ac:dyDescent="0.2">
      <c r="A73" s="5">
        <v>72</v>
      </c>
      <c r="B73" s="5">
        <v>250</v>
      </c>
      <c r="C73" s="5" t="s">
        <v>3019</v>
      </c>
      <c r="D73" s="52">
        <v>80000</v>
      </c>
      <c r="E73" s="5" t="s">
        <v>3022</v>
      </c>
      <c r="F73" s="5" t="s">
        <v>3018</v>
      </c>
    </row>
    <row r="74" spans="1:6" x14ac:dyDescent="0.2">
      <c r="A74" s="4">
        <v>73</v>
      </c>
      <c r="B74" s="4">
        <v>254</v>
      </c>
      <c r="C74" s="4" t="s">
        <v>3019</v>
      </c>
      <c r="D74" s="51">
        <v>80000</v>
      </c>
      <c r="E74" s="4" t="s">
        <v>3022</v>
      </c>
      <c r="F74" s="4" t="s">
        <v>3020</v>
      </c>
    </row>
    <row r="75" spans="1:6" x14ac:dyDescent="0.2">
      <c r="A75" s="5">
        <v>74</v>
      </c>
      <c r="B75" s="5">
        <v>256</v>
      </c>
      <c r="C75" s="5" t="s">
        <v>3019</v>
      </c>
      <c r="D75" s="52">
        <v>70000</v>
      </c>
      <c r="E75" s="5" t="s">
        <v>3022</v>
      </c>
      <c r="F75" s="5" t="s">
        <v>3018</v>
      </c>
    </row>
    <row r="76" spans="1:6" x14ac:dyDescent="0.2">
      <c r="A76" s="4">
        <v>75</v>
      </c>
      <c r="B76" s="4">
        <v>258</v>
      </c>
      <c r="C76" s="4" t="s">
        <v>3019</v>
      </c>
      <c r="D76" s="51">
        <v>70000</v>
      </c>
      <c r="E76" s="4" t="s">
        <v>3022</v>
      </c>
      <c r="F76" s="4" t="s">
        <v>3018</v>
      </c>
    </row>
    <row r="77" spans="1:6" x14ac:dyDescent="0.2">
      <c r="A77" s="5">
        <v>76</v>
      </c>
      <c r="B77" s="5">
        <v>259</v>
      </c>
      <c r="C77" s="5" t="s">
        <v>3019</v>
      </c>
      <c r="D77" s="52">
        <v>80000</v>
      </c>
      <c r="E77" s="5" t="s">
        <v>3022</v>
      </c>
      <c r="F77" s="5" t="s">
        <v>3018</v>
      </c>
    </row>
    <row r="78" spans="1:6" x14ac:dyDescent="0.2">
      <c r="A78" s="4">
        <v>77</v>
      </c>
      <c r="B78" s="4">
        <v>263</v>
      </c>
      <c r="C78" s="4" t="s">
        <v>3019</v>
      </c>
      <c r="D78" s="51">
        <v>80000</v>
      </c>
      <c r="E78" s="4" t="s">
        <v>3022</v>
      </c>
      <c r="F78" s="4" t="s">
        <v>3018</v>
      </c>
    </row>
    <row r="79" spans="1:6" x14ac:dyDescent="0.2">
      <c r="A79" s="5">
        <v>78</v>
      </c>
      <c r="B79" s="5">
        <v>266</v>
      </c>
      <c r="C79" s="5" t="s">
        <v>3019</v>
      </c>
      <c r="D79" s="52">
        <v>80000</v>
      </c>
      <c r="E79" s="5" t="s">
        <v>3022</v>
      </c>
      <c r="F79" s="5" t="s">
        <v>3020</v>
      </c>
    </row>
    <row r="80" spans="1:6" x14ac:dyDescent="0.2">
      <c r="A80" s="4">
        <v>79</v>
      </c>
      <c r="B80" s="4">
        <v>268</v>
      </c>
      <c r="C80" s="4" t="s">
        <v>3019</v>
      </c>
      <c r="D80" s="51">
        <v>40000</v>
      </c>
      <c r="E80" s="4" t="s">
        <v>3022</v>
      </c>
      <c r="F80" s="4" t="s">
        <v>3020</v>
      </c>
    </row>
    <row r="81" spans="1:6" x14ac:dyDescent="0.2">
      <c r="A81" s="5">
        <v>80</v>
      </c>
      <c r="B81" s="5">
        <v>269</v>
      </c>
      <c r="C81" s="5" t="s">
        <v>3019</v>
      </c>
      <c r="D81" s="52">
        <v>160000</v>
      </c>
      <c r="E81" s="5" t="s">
        <v>3024</v>
      </c>
      <c r="F81" s="5" t="s">
        <v>3018</v>
      </c>
    </row>
    <row r="82" spans="1:6" x14ac:dyDescent="0.2">
      <c r="A82" s="4">
        <v>81</v>
      </c>
      <c r="B82" s="4">
        <v>271</v>
      </c>
      <c r="C82" s="4" t="s">
        <v>3016</v>
      </c>
      <c r="D82" s="51">
        <v>170000</v>
      </c>
      <c r="E82" s="4" t="s">
        <v>3024</v>
      </c>
      <c r="F82" s="4" t="s">
        <v>3018</v>
      </c>
    </row>
    <row r="83" spans="1:6" x14ac:dyDescent="0.2">
      <c r="A83" s="5">
        <v>82</v>
      </c>
      <c r="B83" s="5">
        <v>272</v>
      </c>
      <c r="C83" s="5" t="s">
        <v>3016</v>
      </c>
      <c r="D83" s="52">
        <v>120000</v>
      </c>
      <c r="E83" s="5" t="s">
        <v>3017</v>
      </c>
      <c r="F83" s="5" t="s">
        <v>3018</v>
      </c>
    </row>
    <row r="84" spans="1:6" x14ac:dyDescent="0.2">
      <c r="A84" s="4">
        <v>83</v>
      </c>
      <c r="B84" s="4">
        <v>275</v>
      </c>
      <c r="C84" s="4" t="s">
        <v>3019</v>
      </c>
      <c r="D84" s="51">
        <v>130000</v>
      </c>
      <c r="E84" s="4" t="s">
        <v>3024</v>
      </c>
      <c r="F84" s="4" t="s">
        <v>3020</v>
      </c>
    </row>
    <row r="85" spans="1:6" x14ac:dyDescent="0.2">
      <c r="A85" s="5">
        <v>84</v>
      </c>
      <c r="B85" s="5">
        <v>276</v>
      </c>
      <c r="C85" s="5" t="s">
        <v>3016</v>
      </c>
      <c r="D85" s="52">
        <v>130000</v>
      </c>
      <c r="E85" s="5" t="s">
        <v>3024</v>
      </c>
      <c r="F85" s="5" t="s">
        <v>3018</v>
      </c>
    </row>
    <row r="86" spans="1:6" x14ac:dyDescent="0.2">
      <c r="A86" s="4">
        <v>85</v>
      </c>
      <c r="B86" s="4">
        <v>282</v>
      </c>
      <c r="C86" s="4" t="s">
        <v>3019</v>
      </c>
      <c r="D86" s="51">
        <v>80000</v>
      </c>
      <c r="E86" s="4" t="s">
        <v>3023</v>
      </c>
      <c r="F86" s="4" t="s">
        <v>3020</v>
      </c>
    </row>
    <row r="87" spans="1:6" x14ac:dyDescent="0.2">
      <c r="A87" s="5">
        <v>86</v>
      </c>
      <c r="B87" s="5">
        <v>283</v>
      </c>
      <c r="C87" s="5" t="s">
        <v>3019</v>
      </c>
      <c r="D87" s="52">
        <v>60000</v>
      </c>
      <c r="E87" s="5" t="s">
        <v>3022</v>
      </c>
      <c r="F87" s="5" t="s">
        <v>3020</v>
      </c>
    </row>
    <row r="88" spans="1:6" x14ac:dyDescent="0.2">
      <c r="A88" s="4">
        <v>87</v>
      </c>
      <c r="B88" s="4">
        <v>286</v>
      </c>
      <c r="C88" s="4" t="s">
        <v>3016</v>
      </c>
      <c r="D88" s="51">
        <v>70000</v>
      </c>
      <c r="E88" s="4" t="s">
        <v>3021</v>
      </c>
      <c r="F88" s="4" t="s">
        <v>3018</v>
      </c>
    </row>
    <row r="89" spans="1:6" x14ac:dyDescent="0.2">
      <c r="A89" s="5">
        <v>88</v>
      </c>
      <c r="B89" s="5">
        <v>288</v>
      </c>
      <c r="C89" s="5" t="s">
        <v>3016</v>
      </c>
      <c r="D89" s="52">
        <v>70000</v>
      </c>
      <c r="E89" s="5" t="s">
        <v>3021</v>
      </c>
      <c r="F89" s="5" t="s">
        <v>3020</v>
      </c>
    </row>
    <row r="90" spans="1:6" x14ac:dyDescent="0.2">
      <c r="A90" s="4">
        <v>89</v>
      </c>
      <c r="B90" s="4">
        <v>290</v>
      </c>
      <c r="C90" s="4" t="s">
        <v>3016</v>
      </c>
      <c r="D90" s="51">
        <v>80000</v>
      </c>
      <c r="E90" s="4" t="s">
        <v>3017</v>
      </c>
      <c r="F90" s="4" t="s">
        <v>3018</v>
      </c>
    </row>
    <row r="91" spans="1:6" x14ac:dyDescent="0.2">
      <c r="A91" s="5">
        <v>90</v>
      </c>
      <c r="B91" s="5">
        <v>306</v>
      </c>
      <c r="C91" s="5" t="s">
        <v>3019</v>
      </c>
      <c r="D91" s="52">
        <v>80000</v>
      </c>
      <c r="E91" s="5" t="s">
        <v>3017</v>
      </c>
      <c r="F91" s="5" t="s">
        <v>3018</v>
      </c>
    </row>
    <row r="92" spans="1:6" x14ac:dyDescent="0.2">
      <c r="A92" s="4">
        <v>91</v>
      </c>
      <c r="B92" s="4">
        <v>308</v>
      </c>
      <c r="C92" s="4" t="s">
        <v>3019</v>
      </c>
      <c r="D92" s="51">
        <v>90000</v>
      </c>
      <c r="E92" s="4" t="s">
        <v>3021</v>
      </c>
      <c r="F92" s="4" t="s">
        <v>3018</v>
      </c>
    </row>
    <row r="93" spans="1:6" x14ac:dyDescent="0.2">
      <c r="A93" s="5">
        <v>92</v>
      </c>
      <c r="B93" s="5">
        <v>314</v>
      </c>
      <c r="C93" s="5" t="s">
        <v>3016</v>
      </c>
      <c r="D93" s="52">
        <v>90000</v>
      </c>
      <c r="E93" s="5" t="s">
        <v>3021</v>
      </c>
      <c r="F93" s="5" t="s">
        <v>3018</v>
      </c>
    </row>
    <row r="94" spans="1:6" x14ac:dyDescent="0.2">
      <c r="A94" s="4">
        <v>93</v>
      </c>
      <c r="B94" s="4">
        <v>315</v>
      </c>
      <c r="C94" s="4" t="s">
        <v>3016</v>
      </c>
      <c r="D94" s="51">
        <v>90000</v>
      </c>
      <c r="E94" s="4" t="s">
        <v>3017</v>
      </c>
      <c r="F94" s="4" t="s">
        <v>3018</v>
      </c>
    </row>
    <row r="95" spans="1:6" x14ac:dyDescent="0.2">
      <c r="A95" s="5">
        <v>94</v>
      </c>
      <c r="B95" s="5">
        <v>317</v>
      </c>
      <c r="C95" s="5" t="s">
        <v>3016</v>
      </c>
      <c r="D95" s="52">
        <v>100000</v>
      </c>
      <c r="E95" s="5" t="s">
        <v>3024</v>
      </c>
      <c r="F95" s="5" t="s">
        <v>3018</v>
      </c>
    </row>
    <row r="96" spans="1:6" x14ac:dyDescent="0.2">
      <c r="A96" s="4">
        <v>95</v>
      </c>
      <c r="B96" s="4">
        <v>321</v>
      </c>
      <c r="C96" s="4" t="s">
        <v>3019</v>
      </c>
      <c r="D96" s="51">
        <v>70000</v>
      </c>
      <c r="E96" s="4" t="s">
        <v>3021</v>
      </c>
      <c r="F96" s="4" t="s">
        <v>3020</v>
      </c>
    </row>
    <row r="97" spans="1:6" x14ac:dyDescent="0.2">
      <c r="A97" s="5">
        <v>96</v>
      </c>
      <c r="B97" s="5">
        <v>326</v>
      </c>
      <c r="C97" s="5" t="s">
        <v>3019</v>
      </c>
      <c r="D97" s="52">
        <v>70000</v>
      </c>
      <c r="E97" s="5" t="s">
        <v>3021</v>
      </c>
      <c r="F97" s="5" t="s">
        <v>3018</v>
      </c>
    </row>
    <row r="98" spans="1:6" x14ac:dyDescent="0.2">
      <c r="A98" s="4">
        <v>97</v>
      </c>
      <c r="B98" s="4">
        <v>329</v>
      </c>
      <c r="C98" s="4" t="s">
        <v>3016</v>
      </c>
      <c r="D98" s="51">
        <v>60000</v>
      </c>
      <c r="E98" s="4" t="s">
        <v>3017</v>
      </c>
      <c r="F98" s="4" t="s">
        <v>3018</v>
      </c>
    </row>
    <row r="99" spans="1:6" x14ac:dyDescent="0.2">
      <c r="A99" s="5">
        <v>98</v>
      </c>
      <c r="B99" s="5">
        <v>331</v>
      </c>
      <c r="C99" s="5" t="s">
        <v>3016</v>
      </c>
      <c r="D99" s="52">
        <v>60000</v>
      </c>
      <c r="E99" s="5" t="s">
        <v>3021</v>
      </c>
      <c r="F99" s="5" t="s">
        <v>3018</v>
      </c>
    </row>
    <row r="100" spans="1:6" x14ac:dyDescent="0.2">
      <c r="A100" s="4">
        <v>99</v>
      </c>
      <c r="B100" s="4">
        <v>335</v>
      </c>
      <c r="C100" s="4" t="s">
        <v>3019</v>
      </c>
      <c r="D100" s="51">
        <v>60000</v>
      </c>
      <c r="E100" s="4" t="s">
        <v>3021</v>
      </c>
      <c r="F100" s="4" t="s">
        <v>3020</v>
      </c>
    </row>
    <row r="101" spans="1:6" x14ac:dyDescent="0.2">
      <c r="A101" s="5">
        <v>100</v>
      </c>
      <c r="B101" s="5">
        <v>339</v>
      </c>
      <c r="C101" s="5" t="s">
        <v>3016</v>
      </c>
      <c r="D101" s="52">
        <v>60000</v>
      </c>
      <c r="E101" s="5" t="s">
        <v>3017</v>
      </c>
      <c r="F101" s="5" t="s">
        <v>3018</v>
      </c>
    </row>
    <row r="102" spans="1:6" x14ac:dyDescent="0.2">
      <c r="A102" s="4">
        <v>101</v>
      </c>
      <c r="B102" s="4">
        <v>342</v>
      </c>
      <c r="C102" s="4" t="s">
        <v>3019</v>
      </c>
      <c r="D102" s="51">
        <v>60000</v>
      </c>
      <c r="E102" s="4" t="s">
        <v>3021</v>
      </c>
      <c r="F102" s="4" t="s">
        <v>3018</v>
      </c>
    </row>
    <row r="103" spans="1:6" x14ac:dyDescent="0.2">
      <c r="A103" s="5">
        <v>102</v>
      </c>
      <c r="B103" s="5">
        <v>343</v>
      </c>
      <c r="C103" s="5" t="s">
        <v>3019</v>
      </c>
      <c r="D103" s="52">
        <v>70000</v>
      </c>
      <c r="E103" s="5" t="s">
        <v>3017</v>
      </c>
      <c r="F103" s="5" t="s">
        <v>3020</v>
      </c>
    </row>
    <row r="104" spans="1:6" x14ac:dyDescent="0.2">
      <c r="A104" s="4">
        <v>103</v>
      </c>
      <c r="B104" s="4">
        <v>344</v>
      </c>
      <c r="C104" s="4" t="s">
        <v>3019</v>
      </c>
      <c r="D104" s="51">
        <v>80000</v>
      </c>
      <c r="E104" s="4" t="s">
        <v>3017</v>
      </c>
      <c r="F104" s="4" t="s">
        <v>3018</v>
      </c>
    </row>
    <row r="105" spans="1:6" x14ac:dyDescent="0.2">
      <c r="A105" s="5">
        <v>104</v>
      </c>
      <c r="B105" s="5">
        <v>349</v>
      </c>
      <c r="C105" s="5" t="s">
        <v>3019</v>
      </c>
      <c r="D105" s="52">
        <v>70000</v>
      </c>
      <c r="E105" s="5" t="s">
        <v>3017</v>
      </c>
      <c r="F105" s="5" t="s">
        <v>3018</v>
      </c>
    </row>
    <row r="106" spans="1:6" x14ac:dyDescent="0.2">
      <c r="A106" s="4">
        <v>105</v>
      </c>
      <c r="B106" s="4">
        <v>351</v>
      </c>
      <c r="C106" s="4" t="s">
        <v>3016</v>
      </c>
      <c r="D106" s="51">
        <v>70000</v>
      </c>
      <c r="E106" s="4" t="s">
        <v>3017</v>
      </c>
      <c r="F106" s="4" t="s">
        <v>3020</v>
      </c>
    </row>
    <row r="107" spans="1:6" x14ac:dyDescent="0.2">
      <c r="A107" s="5">
        <v>106</v>
      </c>
      <c r="B107" s="5">
        <v>353</v>
      </c>
      <c r="C107" s="5" t="s">
        <v>3019</v>
      </c>
      <c r="D107" s="52">
        <v>70000</v>
      </c>
      <c r="E107" s="5" t="s">
        <v>3017</v>
      </c>
      <c r="F107" s="5" t="s">
        <v>3020</v>
      </c>
    </row>
    <row r="108" spans="1:6" x14ac:dyDescent="0.2">
      <c r="A108" s="4">
        <v>107</v>
      </c>
      <c r="B108" s="4">
        <v>357</v>
      </c>
      <c r="C108" s="4" t="s">
        <v>3019</v>
      </c>
      <c r="D108" s="51">
        <v>70000</v>
      </c>
      <c r="E108" s="4" t="s">
        <v>3017</v>
      </c>
      <c r="F108" s="4" t="s">
        <v>3020</v>
      </c>
    </row>
    <row r="109" spans="1:6" x14ac:dyDescent="0.2">
      <c r="A109" s="5">
        <v>108</v>
      </c>
      <c r="B109" s="5">
        <v>358</v>
      </c>
      <c r="C109" s="5" t="s">
        <v>3016</v>
      </c>
      <c r="D109" s="52">
        <v>90000</v>
      </c>
      <c r="E109" s="5" t="s">
        <v>3017</v>
      </c>
      <c r="F109" s="5" t="s">
        <v>3018</v>
      </c>
    </row>
    <row r="110" spans="1:6" x14ac:dyDescent="0.2">
      <c r="A110" s="4">
        <v>109</v>
      </c>
      <c r="B110" s="4">
        <v>366</v>
      </c>
      <c r="C110" s="4" t="s">
        <v>3019</v>
      </c>
      <c r="D110" s="51">
        <v>70000</v>
      </c>
      <c r="E110" s="4" t="s">
        <v>3017</v>
      </c>
      <c r="F110" s="4" t="s">
        <v>3020</v>
      </c>
    </row>
    <row r="111" spans="1:6" x14ac:dyDescent="0.2">
      <c r="A111" s="5">
        <v>110</v>
      </c>
      <c r="B111" s="5">
        <v>369</v>
      </c>
      <c r="C111" s="5" t="s">
        <v>3019</v>
      </c>
      <c r="D111" s="52">
        <v>70000</v>
      </c>
      <c r="E111" s="5" t="s">
        <v>3017</v>
      </c>
      <c r="F111" s="5" t="s">
        <v>3020</v>
      </c>
    </row>
    <row r="112" spans="1:6" x14ac:dyDescent="0.2">
      <c r="A112" s="4">
        <v>111</v>
      </c>
      <c r="B112" s="4">
        <v>370</v>
      </c>
      <c r="C112" s="4" t="s">
        <v>3016</v>
      </c>
      <c r="D112" s="51">
        <v>60000</v>
      </c>
      <c r="E112" s="4" t="s">
        <v>3021</v>
      </c>
      <c r="F112" s="4" t="s">
        <v>3018</v>
      </c>
    </row>
    <row r="113" spans="1:6" x14ac:dyDescent="0.2">
      <c r="A113" s="5">
        <v>112</v>
      </c>
      <c r="B113" s="5">
        <v>371</v>
      </c>
      <c r="C113" s="5" t="s">
        <v>3016</v>
      </c>
      <c r="D113" s="52">
        <v>60000</v>
      </c>
      <c r="E113" s="5" t="s">
        <v>3021</v>
      </c>
      <c r="F113" s="5" t="s">
        <v>3018</v>
      </c>
    </row>
    <row r="114" spans="1:6" x14ac:dyDescent="0.2">
      <c r="A114" s="4">
        <v>113</v>
      </c>
      <c r="B114" s="4">
        <v>373</v>
      </c>
      <c r="C114" s="4" t="s">
        <v>3016</v>
      </c>
      <c r="D114" s="51">
        <v>60000</v>
      </c>
      <c r="E114" s="4" t="s">
        <v>3021</v>
      </c>
      <c r="F114" s="4" t="s">
        <v>3018</v>
      </c>
    </row>
    <row r="115" spans="1:6" x14ac:dyDescent="0.2">
      <c r="A115" s="5">
        <v>114</v>
      </c>
      <c r="B115" s="5">
        <v>375</v>
      </c>
      <c r="C115" s="5" t="s">
        <v>3016</v>
      </c>
      <c r="D115" s="52">
        <v>70000</v>
      </c>
      <c r="E115" s="5" t="s">
        <v>3017</v>
      </c>
      <c r="F115" s="5" t="s">
        <v>3018</v>
      </c>
    </row>
    <row r="116" spans="1:6" x14ac:dyDescent="0.2">
      <c r="A116" s="4">
        <v>115</v>
      </c>
      <c r="B116" s="4">
        <v>377</v>
      </c>
      <c r="C116" s="4" t="s">
        <v>3019</v>
      </c>
      <c r="D116" s="51">
        <v>70000</v>
      </c>
      <c r="E116" s="4" t="s">
        <v>3021</v>
      </c>
      <c r="F116" s="4" t="s">
        <v>3018</v>
      </c>
    </row>
    <row r="117" spans="1:6" x14ac:dyDescent="0.2">
      <c r="A117" s="5">
        <v>116</v>
      </c>
      <c r="B117" s="5">
        <v>381</v>
      </c>
      <c r="C117" s="5" t="s">
        <v>3016</v>
      </c>
      <c r="D117" s="52">
        <v>70000</v>
      </c>
      <c r="E117" s="5" t="s">
        <v>3021</v>
      </c>
      <c r="F117" s="5" t="s">
        <v>3018</v>
      </c>
    </row>
    <row r="118" spans="1:6" x14ac:dyDescent="0.2">
      <c r="A118" s="4">
        <v>117</v>
      </c>
      <c r="B118" s="4">
        <v>383</v>
      </c>
      <c r="C118" s="4" t="s">
        <v>3016</v>
      </c>
      <c r="D118" s="51">
        <v>70000</v>
      </c>
      <c r="E118" s="4" t="s">
        <v>3021</v>
      </c>
      <c r="F118" s="4" t="s">
        <v>3018</v>
      </c>
    </row>
    <row r="119" spans="1:6" x14ac:dyDescent="0.2">
      <c r="A119" s="5">
        <v>118</v>
      </c>
      <c r="B119" s="5">
        <v>387</v>
      </c>
      <c r="C119" s="5" t="s">
        <v>3016</v>
      </c>
      <c r="D119" s="52">
        <v>70000</v>
      </c>
      <c r="E119" s="5" t="s">
        <v>3021</v>
      </c>
      <c r="F119" s="5" t="s">
        <v>3018</v>
      </c>
    </row>
    <row r="120" spans="1:6" x14ac:dyDescent="0.2">
      <c r="A120" s="4">
        <v>119</v>
      </c>
      <c r="B120" s="4">
        <v>388</v>
      </c>
      <c r="C120" s="4" t="s">
        <v>3019</v>
      </c>
      <c r="D120" s="51">
        <v>80000</v>
      </c>
      <c r="E120" s="4" t="s">
        <v>3021</v>
      </c>
      <c r="F120" s="4" t="s">
        <v>3020</v>
      </c>
    </row>
    <row r="121" spans="1:6" x14ac:dyDescent="0.2">
      <c r="A121" s="5">
        <v>120</v>
      </c>
      <c r="B121" s="5">
        <v>389</v>
      </c>
      <c r="C121" s="5" t="s">
        <v>3019</v>
      </c>
      <c r="D121" s="52">
        <v>30000</v>
      </c>
      <c r="E121" s="5" t="s">
        <v>3021</v>
      </c>
      <c r="F121" s="5" t="s">
        <v>3020</v>
      </c>
    </row>
    <row r="122" spans="1:6" x14ac:dyDescent="0.2">
      <c r="A122" s="4">
        <v>121</v>
      </c>
      <c r="B122" s="4">
        <v>392</v>
      </c>
      <c r="C122" s="4" t="s">
        <v>3019</v>
      </c>
      <c r="D122" s="51">
        <v>40000</v>
      </c>
      <c r="E122" s="4" t="s">
        <v>3017</v>
      </c>
      <c r="F122" s="4" t="s">
        <v>3018</v>
      </c>
    </row>
    <row r="123" spans="1:6" x14ac:dyDescent="0.2">
      <c r="A123" s="5">
        <v>122</v>
      </c>
      <c r="B123" s="5">
        <v>393</v>
      </c>
      <c r="C123" s="5" t="s">
        <v>3016</v>
      </c>
      <c r="D123" s="52">
        <v>70000</v>
      </c>
      <c r="E123" s="5" t="s">
        <v>3021</v>
      </c>
      <c r="F123" s="5" t="s">
        <v>3018</v>
      </c>
    </row>
    <row r="124" spans="1:6" x14ac:dyDescent="0.2">
      <c r="A124" s="4">
        <v>123</v>
      </c>
      <c r="B124" s="4">
        <v>395</v>
      </c>
      <c r="C124" s="4" t="s">
        <v>3016</v>
      </c>
      <c r="D124" s="51">
        <v>70000</v>
      </c>
      <c r="E124" s="4" t="s">
        <v>3021</v>
      </c>
      <c r="F124" s="4" t="s">
        <v>3018</v>
      </c>
    </row>
    <row r="125" spans="1:6" x14ac:dyDescent="0.2">
      <c r="A125" s="5">
        <v>124</v>
      </c>
      <c r="B125" s="5">
        <v>397</v>
      </c>
      <c r="C125" s="5" t="s">
        <v>3016</v>
      </c>
      <c r="D125" s="52">
        <v>70000</v>
      </c>
      <c r="E125" s="5" t="s">
        <v>3021</v>
      </c>
      <c r="F125" s="5" t="s">
        <v>3018</v>
      </c>
    </row>
    <row r="126" spans="1:6" x14ac:dyDescent="0.2">
      <c r="A126" s="4">
        <v>125</v>
      </c>
      <c r="B126" s="4">
        <v>398</v>
      </c>
      <c r="C126" s="4" t="s">
        <v>3019</v>
      </c>
      <c r="D126" s="51">
        <v>80000</v>
      </c>
      <c r="E126" s="4" t="s">
        <v>3021</v>
      </c>
      <c r="F126" s="4" t="s">
        <v>3018</v>
      </c>
    </row>
    <row r="127" spans="1:6" x14ac:dyDescent="0.2">
      <c r="A127" s="5">
        <v>126</v>
      </c>
      <c r="B127" s="5">
        <v>406</v>
      </c>
      <c r="C127" s="5" t="s">
        <v>3019</v>
      </c>
      <c r="D127" s="52">
        <v>70000</v>
      </c>
      <c r="E127" s="5" t="s">
        <v>3021</v>
      </c>
      <c r="F127" s="5" t="s">
        <v>3018</v>
      </c>
    </row>
    <row r="128" spans="1:6" x14ac:dyDescent="0.2">
      <c r="A128" s="4">
        <v>127</v>
      </c>
      <c r="B128" s="4">
        <v>408</v>
      </c>
      <c r="C128" s="4" t="s">
        <v>3016</v>
      </c>
      <c r="D128" s="51">
        <v>10000</v>
      </c>
      <c r="E128" s="4" t="s">
        <v>3022</v>
      </c>
      <c r="F128" s="4" t="s">
        <v>3020</v>
      </c>
    </row>
    <row r="129" spans="1:6" x14ac:dyDescent="0.2">
      <c r="A129" s="5">
        <v>128</v>
      </c>
      <c r="B129" s="5">
        <v>411</v>
      </c>
      <c r="C129" s="5" t="s">
        <v>3016</v>
      </c>
      <c r="D129" s="52">
        <v>40000</v>
      </c>
      <c r="E129" s="5" t="s">
        <v>3022</v>
      </c>
      <c r="F129" s="5" t="s">
        <v>3018</v>
      </c>
    </row>
    <row r="130" spans="1:6" x14ac:dyDescent="0.2">
      <c r="A130" s="4">
        <v>129</v>
      </c>
      <c r="B130" s="4">
        <v>421</v>
      </c>
      <c r="C130" s="4" t="s">
        <v>3016</v>
      </c>
      <c r="D130" s="51">
        <v>40000</v>
      </c>
      <c r="E130" s="4" t="s">
        <v>3022</v>
      </c>
      <c r="F130" s="4" t="s">
        <v>3018</v>
      </c>
    </row>
    <row r="131" spans="1:6" x14ac:dyDescent="0.2">
      <c r="A131" s="5">
        <v>130</v>
      </c>
      <c r="B131" s="5">
        <v>428</v>
      </c>
      <c r="C131" s="5" t="s">
        <v>3019</v>
      </c>
      <c r="D131" s="52">
        <v>40000</v>
      </c>
      <c r="E131" s="5" t="s">
        <v>3022</v>
      </c>
      <c r="F131" s="5" t="s">
        <v>3018</v>
      </c>
    </row>
    <row r="132" spans="1:6" x14ac:dyDescent="0.2">
      <c r="A132" s="4">
        <v>131</v>
      </c>
      <c r="B132" s="4">
        <v>437</v>
      </c>
      <c r="C132" s="4" t="s">
        <v>3016</v>
      </c>
      <c r="D132" s="51">
        <v>30000</v>
      </c>
      <c r="E132" s="4" t="s">
        <v>3022</v>
      </c>
      <c r="F132" s="4" t="s">
        <v>3018</v>
      </c>
    </row>
    <row r="133" spans="1:6" x14ac:dyDescent="0.2">
      <c r="A133" s="5">
        <v>132</v>
      </c>
      <c r="B133" s="5">
        <v>444</v>
      </c>
      <c r="C133" s="5" t="s">
        <v>3016</v>
      </c>
      <c r="D133" s="52">
        <v>30000</v>
      </c>
      <c r="E133" s="5" t="s">
        <v>3022</v>
      </c>
      <c r="F133" s="5" t="s">
        <v>3020</v>
      </c>
    </row>
    <row r="134" spans="1:6" x14ac:dyDescent="0.2">
      <c r="A134" s="4">
        <v>133</v>
      </c>
      <c r="B134" s="4">
        <v>445</v>
      </c>
      <c r="C134" s="4" t="s">
        <v>3019</v>
      </c>
      <c r="D134" s="51">
        <v>30000</v>
      </c>
      <c r="E134" s="4" t="s">
        <v>3022</v>
      </c>
      <c r="F134" s="4" t="s">
        <v>3020</v>
      </c>
    </row>
    <row r="135" spans="1:6" x14ac:dyDescent="0.2">
      <c r="A135" s="5">
        <v>134</v>
      </c>
      <c r="B135" s="5">
        <v>447</v>
      </c>
      <c r="C135" s="5" t="s">
        <v>3019</v>
      </c>
      <c r="D135" s="52">
        <v>30000</v>
      </c>
      <c r="E135" s="5" t="s">
        <v>3023</v>
      </c>
      <c r="F135" s="5" t="s">
        <v>3020</v>
      </c>
    </row>
    <row r="136" spans="1:6" x14ac:dyDescent="0.2">
      <c r="A136" s="4">
        <v>135</v>
      </c>
      <c r="B136" s="4">
        <v>451</v>
      </c>
      <c r="C136" s="4" t="s">
        <v>3019</v>
      </c>
      <c r="D136" s="51">
        <v>10000</v>
      </c>
      <c r="E136" s="4" t="s">
        <v>3022</v>
      </c>
      <c r="F136" s="4" t="s">
        <v>3018</v>
      </c>
    </row>
    <row r="137" spans="1:6" x14ac:dyDescent="0.2">
      <c r="A137" s="5">
        <v>136</v>
      </c>
      <c r="B137" s="5">
        <v>452</v>
      </c>
      <c r="C137" s="5" t="s">
        <v>3019</v>
      </c>
      <c r="D137" s="52">
        <v>30000</v>
      </c>
      <c r="E137" s="5" t="s">
        <v>3023</v>
      </c>
      <c r="F137" s="5" t="s">
        <v>3020</v>
      </c>
    </row>
    <row r="138" spans="1:6" x14ac:dyDescent="0.2">
      <c r="A138" s="4">
        <v>137</v>
      </c>
      <c r="B138" s="4">
        <v>453</v>
      </c>
      <c r="C138" s="4" t="s">
        <v>3019</v>
      </c>
      <c r="D138" s="51">
        <v>40000</v>
      </c>
      <c r="E138" s="4" t="s">
        <v>3022</v>
      </c>
      <c r="F138" s="4" t="s">
        <v>3020</v>
      </c>
    </row>
    <row r="139" spans="1:6" x14ac:dyDescent="0.2">
      <c r="A139" s="5">
        <v>138</v>
      </c>
      <c r="B139" s="5">
        <v>460</v>
      </c>
      <c r="C139" s="5" t="s">
        <v>3016</v>
      </c>
      <c r="D139" s="52">
        <v>40000</v>
      </c>
      <c r="E139" s="5" t="s">
        <v>3022</v>
      </c>
      <c r="F139" s="5" t="s">
        <v>3018</v>
      </c>
    </row>
    <row r="140" spans="1:6" x14ac:dyDescent="0.2">
      <c r="A140" s="4">
        <v>139</v>
      </c>
      <c r="B140" s="4">
        <v>463</v>
      </c>
      <c r="C140" s="4" t="s">
        <v>3016</v>
      </c>
      <c r="D140" s="51">
        <v>40000</v>
      </c>
      <c r="E140" s="4" t="s">
        <v>3022</v>
      </c>
      <c r="F140" s="4" t="s">
        <v>3020</v>
      </c>
    </row>
    <row r="141" spans="1:6" x14ac:dyDescent="0.2">
      <c r="A141" s="5">
        <v>140</v>
      </c>
      <c r="B141" s="5">
        <v>466</v>
      </c>
      <c r="C141" s="5" t="s">
        <v>3019</v>
      </c>
      <c r="D141" s="52">
        <v>30000</v>
      </c>
      <c r="E141" s="5" t="s">
        <v>3021</v>
      </c>
      <c r="F141" s="5" t="s">
        <v>3020</v>
      </c>
    </row>
    <row r="142" spans="1:6" x14ac:dyDescent="0.2">
      <c r="A142" s="4">
        <v>141</v>
      </c>
      <c r="B142" s="4">
        <v>467</v>
      </c>
      <c r="C142" s="4" t="s">
        <v>3019</v>
      </c>
      <c r="D142" s="51">
        <v>30000</v>
      </c>
      <c r="E142" s="4" t="s">
        <v>3023</v>
      </c>
      <c r="F142" s="4" t="s">
        <v>3020</v>
      </c>
    </row>
    <row r="143" spans="1:6" x14ac:dyDescent="0.2">
      <c r="A143" s="5">
        <v>142</v>
      </c>
      <c r="B143" s="5">
        <v>468</v>
      </c>
      <c r="C143" s="5" t="s">
        <v>3016</v>
      </c>
      <c r="D143" s="52">
        <v>40000</v>
      </c>
      <c r="E143" s="5" t="s">
        <v>3022</v>
      </c>
      <c r="F143" s="5" t="s">
        <v>3020</v>
      </c>
    </row>
    <row r="144" spans="1:6" x14ac:dyDescent="0.2">
      <c r="A144" s="4">
        <v>143</v>
      </c>
      <c r="B144" s="4">
        <v>469</v>
      </c>
      <c r="C144" s="4" t="s">
        <v>3019</v>
      </c>
      <c r="D144" s="51">
        <v>40000</v>
      </c>
      <c r="E144" s="4" t="s">
        <v>3022</v>
      </c>
      <c r="F144" s="4" t="s">
        <v>3020</v>
      </c>
    </row>
    <row r="145" spans="1:6" x14ac:dyDescent="0.2">
      <c r="A145" s="5">
        <v>144</v>
      </c>
      <c r="B145" s="5">
        <v>470</v>
      </c>
      <c r="C145" s="5" t="s">
        <v>3016</v>
      </c>
      <c r="D145" s="52">
        <v>40000</v>
      </c>
      <c r="E145" s="5" t="s">
        <v>3022</v>
      </c>
      <c r="F145" s="5" t="s">
        <v>3018</v>
      </c>
    </row>
    <row r="146" spans="1:6" x14ac:dyDescent="0.2">
      <c r="A146" s="4">
        <v>145</v>
      </c>
      <c r="B146" s="4">
        <v>471</v>
      </c>
      <c r="C146" s="4" t="s">
        <v>3019</v>
      </c>
      <c r="D146" s="51">
        <v>40000</v>
      </c>
      <c r="E146" s="4" t="s">
        <v>3022</v>
      </c>
      <c r="F146" s="4" t="s">
        <v>3020</v>
      </c>
    </row>
    <row r="147" spans="1:6" x14ac:dyDescent="0.2">
      <c r="A147" s="5">
        <v>146</v>
      </c>
      <c r="B147" s="5">
        <v>472</v>
      </c>
      <c r="C147" s="5" t="s">
        <v>3019</v>
      </c>
      <c r="D147" s="52">
        <v>40000</v>
      </c>
      <c r="E147" s="5" t="s">
        <v>3022</v>
      </c>
      <c r="F147" s="5" t="s">
        <v>3020</v>
      </c>
    </row>
    <row r="148" spans="1:6" x14ac:dyDescent="0.2">
      <c r="A148" s="4">
        <v>147</v>
      </c>
      <c r="B148" s="4">
        <v>483</v>
      </c>
      <c r="C148" s="4" t="s">
        <v>3019</v>
      </c>
      <c r="D148" s="51">
        <v>40000</v>
      </c>
      <c r="E148" s="4" t="s">
        <v>3017</v>
      </c>
      <c r="F148" s="4" t="s">
        <v>3018</v>
      </c>
    </row>
    <row r="149" spans="1:6" x14ac:dyDescent="0.2">
      <c r="A149" s="5">
        <v>148</v>
      </c>
      <c r="B149" s="5">
        <v>485</v>
      </c>
      <c r="C149" s="5" t="s">
        <v>3016</v>
      </c>
      <c r="D149" s="52">
        <v>60000</v>
      </c>
      <c r="E149" s="5" t="s">
        <v>3024</v>
      </c>
      <c r="F149" s="5" t="s">
        <v>3018</v>
      </c>
    </row>
    <row r="150" spans="1:6" x14ac:dyDescent="0.2">
      <c r="A150" s="4">
        <v>149</v>
      </c>
      <c r="B150" s="4">
        <v>487</v>
      </c>
      <c r="C150" s="4" t="s">
        <v>3016</v>
      </c>
      <c r="D150" s="51">
        <v>40000</v>
      </c>
      <c r="E150" s="4" t="s">
        <v>3017</v>
      </c>
      <c r="F150" s="4" t="s">
        <v>3018</v>
      </c>
    </row>
    <row r="151" spans="1:6" x14ac:dyDescent="0.2">
      <c r="A151" s="5">
        <v>150</v>
      </c>
      <c r="B151" s="5">
        <v>488</v>
      </c>
      <c r="C151" s="5" t="s">
        <v>3016</v>
      </c>
      <c r="D151" s="52">
        <v>40000</v>
      </c>
      <c r="E151" s="5" t="s">
        <v>3017</v>
      </c>
      <c r="F151" s="5" t="s">
        <v>3018</v>
      </c>
    </row>
    <row r="152" spans="1:6" x14ac:dyDescent="0.2">
      <c r="A152" s="4">
        <v>151</v>
      </c>
      <c r="B152" s="4">
        <v>489</v>
      </c>
      <c r="C152" s="4" t="s">
        <v>3019</v>
      </c>
      <c r="D152" s="51">
        <v>40000</v>
      </c>
      <c r="E152" s="4" t="s">
        <v>3017</v>
      </c>
      <c r="F152" s="4" t="s">
        <v>3018</v>
      </c>
    </row>
    <row r="153" spans="1:6" x14ac:dyDescent="0.2">
      <c r="A153" s="5">
        <v>152</v>
      </c>
      <c r="B153" s="5">
        <v>491</v>
      </c>
      <c r="C153" s="5" t="s">
        <v>3019</v>
      </c>
      <c r="D153" s="52">
        <v>60000</v>
      </c>
      <c r="E153" s="5" t="s">
        <v>3024</v>
      </c>
      <c r="F153" s="5" t="s">
        <v>3020</v>
      </c>
    </row>
    <row r="154" spans="1:6" x14ac:dyDescent="0.2">
      <c r="A154" s="4">
        <v>153</v>
      </c>
      <c r="B154" s="4">
        <v>493</v>
      </c>
      <c r="C154" s="4" t="s">
        <v>3019</v>
      </c>
      <c r="D154" s="51">
        <v>40000</v>
      </c>
      <c r="E154" s="4" t="s">
        <v>3022</v>
      </c>
      <c r="F154" s="4" t="s">
        <v>3018</v>
      </c>
    </row>
    <row r="155" spans="1:6" x14ac:dyDescent="0.2">
      <c r="A155" s="5">
        <v>154</v>
      </c>
      <c r="B155" s="5">
        <v>494</v>
      </c>
      <c r="C155" s="5" t="s">
        <v>3016</v>
      </c>
      <c r="D155" s="52">
        <v>40000</v>
      </c>
      <c r="E155" s="5" t="s">
        <v>3022</v>
      </c>
      <c r="F155" s="5" t="s">
        <v>3018</v>
      </c>
    </row>
    <row r="156" spans="1:6" x14ac:dyDescent="0.2">
      <c r="A156" s="4">
        <v>155</v>
      </c>
      <c r="B156" s="4">
        <v>497</v>
      </c>
      <c r="C156" s="4" t="s">
        <v>3019</v>
      </c>
      <c r="D156" s="51">
        <v>40000</v>
      </c>
      <c r="E156" s="4" t="s">
        <v>3021</v>
      </c>
      <c r="F156" s="4" t="s">
        <v>3018</v>
      </c>
    </row>
    <row r="157" spans="1:6" x14ac:dyDescent="0.2">
      <c r="A157" s="5">
        <v>156</v>
      </c>
      <c r="B157" s="5">
        <v>507</v>
      </c>
      <c r="C157" s="5" t="s">
        <v>3019</v>
      </c>
      <c r="D157" s="52">
        <v>40000</v>
      </c>
      <c r="E157" s="5" t="s">
        <v>3021</v>
      </c>
      <c r="F157" s="5" t="s">
        <v>3020</v>
      </c>
    </row>
    <row r="158" spans="1:6" x14ac:dyDescent="0.2">
      <c r="A158" s="4">
        <v>157</v>
      </c>
      <c r="B158" s="4">
        <v>508</v>
      </c>
      <c r="C158" s="4" t="s">
        <v>3019</v>
      </c>
      <c r="D158" s="51">
        <v>40000</v>
      </c>
      <c r="E158" s="4" t="s">
        <v>3021</v>
      </c>
      <c r="F158" s="4" t="s">
        <v>3020</v>
      </c>
    </row>
    <row r="159" spans="1:6" x14ac:dyDescent="0.2">
      <c r="A159" s="5">
        <v>158</v>
      </c>
      <c r="B159" s="5">
        <v>510</v>
      </c>
      <c r="C159" s="5" t="s">
        <v>3016</v>
      </c>
      <c r="D159" s="52">
        <v>40000</v>
      </c>
      <c r="E159" s="5" t="s">
        <v>3022</v>
      </c>
      <c r="F159" s="5" t="s">
        <v>3018</v>
      </c>
    </row>
    <row r="160" spans="1:6" x14ac:dyDescent="0.2">
      <c r="A160" s="4">
        <v>159</v>
      </c>
      <c r="B160" s="4">
        <v>518</v>
      </c>
      <c r="C160" s="4" t="s">
        <v>3019</v>
      </c>
      <c r="D160" s="51">
        <v>40000</v>
      </c>
      <c r="E160" s="4" t="s">
        <v>3022</v>
      </c>
      <c r="F160" s="4" t="s">
        <v>3018</v>
      </c>
    </row>
    <row r="161" spans="1:6" x14ac:dyDescent="0.2">
      <c r="A161" s="5">
        <v>160</v>
      </c>
      <c r="B161" s="5">
        <v>522</v>
      </c>
      <c r="C161" s="5" t="s">
        <v>3019</v>
      </c>
      <c r="D161" s="52">
        <v>40000</v>
      </c>
      <c r="E161" s="5" t="s">
        <v>3022</v>
      </c>
      <c r="F161" s="5" t="s">
        <v>3020</v>
      </c>
    </row>
    <row r="162" spans="1:6" x14ac:dyDescent="0.2">
      <c r="A162" s="4">
        <v>161</v>
      </c>
      <c r="B162" s="4">
        <v>524</v>
      </c>
      <c r="C162" s="4" t="s">
        <v>3019</v>
      </c>
      <c r="D162" s="51">
        <v>40000</v>
      </c>
      <c r="E162" s="4" t="s">
        <v>3021</v>
      </c>
      <c r="F162" s="4" t="s">
        <v>3020</v>
      </c>
    </row>
    <row r="163" spans="1:6" x14ac:dyDescent="0.2">
      <c r="A163" s="5">
        <v>162</v>
      </c>
      <c r="B163" s="5">
        <v>526</v>
      </c>
      <c r="C163" s="5" t="s">
        <v>3019</v>
      </c>
      <c r="D163" s="52">
        <v>40000</v>
      </c>
      <c r="E163" s="5" t="s">
        <v>3021</v>
      </c>
      <c r="F163" s="5" t="s">
        <v>3020</v>
      </c>
    </row>
    <row r="164" spans="1:6" x14ac:dyDescent="0.2">
      <c r="A164" s="4">
        <v>163</v>
      </c>
      <c r="B164" s="4">
        <v>535</v>
      </c>
      <c r="C164" s="4" t="s">
        <v>3019</v>
      </c>
      <c r="D164" s="51">
        <v>40000</v>
      </c>
      <c r="E164" s="4" t="s">
        <v>3021</v>
      </c>
      <c r="F164" s="4" t="s">
        <v>3018</v>
      </c>
    </row>
    <row r="165" spans="1:6" x14ac:dyDescent="0.2">
      <c r="A165" s="5">
        <v>164</v>
      </c>
      <c r="B165" s="5">
        <v>539</v>
      </c>
      <c r="C165" s="5" t="s">
        <v>3016</v>
      </c>
      <c r="D165" s="52">
        <v>40000</v>
      </c>
      <c r="E165" s="5" t="s">
        <v>3021</v>
      </c>
      <c r="F165" s="5" t="s">
        <v>3018</v>
      </c>
    </row>
    <row r="166" spans="1:6" x14ac:dyDescent="0.2">
      <c r="A166" s="4">
        <v>165</v>
      </c>
      <c r="B166" s="4">
        <v>540</v>
      </c>
      <c r="C166" s="4" t="s">
        <v>3019</v>
      </c>
      <c r="D166" s="51">
        <v>40000</v>
      </c>
      <c r="E166" s="4" t="s">
        <v>3021</v>
      </c>
      <c r="F166" s="4" t="s">
        <v>3020</v>
      </c>
    </row>
    <row r="167" spans="1:6" x14ac:dyDescent="0.2">
      <c r="A167" s="5">
        <v>166</v>
      </c>
      <c r="B167" s="5">
        <v>547</v>
      </c>
      <c r="C167" s="5" t="s">
        <v>3016</v>
      </c>
      <c r="D167" s="52">
        <v>60000</v>
      </c>
      <c r="E167" s="5" t="s">
        <v>3021</v>
      </c>
      <c r="F167" s="5" t="s">
        <v>3020</v>
      </c>
    </row>
    <row r="168" spans="1:6" x14ac:dyDescent="0.2">
      <c r="A168" s="4">
        <v>167</v>
      </c>
      <c r="B168" s="4">
        <v>549</v>
      </c>
      <c r="C168" s="4" t="s">
        <v>3019</v>
      </c>
      <c r="D168" s="51">
        <v>70000</v>
      </c>
      <c r="E168" s="4" t="s">
        <v>3021</v>
      </c>
      <c r="F168" s="4" t="s">
        <v>3020</v>
      </c>
    </row>
    <row r="169" spans="1:6" x14ac:dyDescent="0.2">
      <c r="A169" s="5">
        <v>168</v>
      </c>
      <c r="B169" s="5">
        <v>550</v>
      </c>
      <c r="C169" s="5" t="s">
        <v>3019</v>
      </c>
      <c r="D169" s="52">
        <v>80000</v>
      </c>
      <c r="E169" s="5" t="s">
        <v>3017</v>
      </c>
      <c r="F169" s="5" t="s">
        <v>3020</v>
      </c>
    </row>
    <row r="170" spans="1:6" x14ac:dyDescent="0.2">
      <c r="A170" s="4">
        <v>169</v>
      </c>
      <c r="B170" s="4">
        <v>551</v>
      </c>
      <c r="C170" s="4" t="s">
        <v>3019</v>
      </c>
      <c r="D170" s="51">
        <v>80000</v>
      </c>
      <c r="E170" s="4" t="s">
        <v>3017</v>
      </c>
      <c r="F170" s="4" t="s">
        <v>3020</v>
      </c>
    </row>
    <row r="171" spans="1:6" x14ac:dyDescent="0.2">
      <c r="A171" s="5">
        <v>170</v>
      </c>
      <c r="B171" s="5">
        <v>553</v>
      </c>
      <c r="C171" s="5" t="s">
        <v>3016</v>
      </c>
      <c r="D171" s="52">
        <v>90000</v>
      </c>
      <c r="E171" s="5" t="s">
        <v>3017</v>
      </c>
      <c r="F171" s="5" t="s">
        <v>3018</v>
      </c>
    </row>
    <row r="172" spans="1:6" x14ac:dyDescent="0.2">
      <c r="A172" s="4">
        <v>171</v>
      </c>
      <c r="B172" s="4">
        <v>555</v>
      </c>
      <c r="C172" s="4" t="s">
        <v>3016</v>
      </c>
      <c r="D172" s="51">
        <v>90000</v>
      </c>
      <c r="E172" s="4" t="s">
        <v>3017</v>
      </c>
      <c r="F172" s="4" t="s">
        <v>3018</v>
      </c>
    </row>
    <row r="173" spans="1:6" x14ac:dyDescent="0.2">
      <c r="A173" s="5">
        <v>172</v>
      </c>
      <c r="B173" s="5">
        <v>556</v>
      </c>
      <c r="C173" s="5" t="s">
        <v>3019</v>
      </c>
      <c r="D173" s="52">
        <v>100000</v>
      </c>
      <c r="E173" s="5" t="s">
        <v>3017</v>
      </c>
      <c r="F173" s="5" t="s">
        <v>3018</v>
      </c>
    </row>
    <row r="174" spans="1:6" x14ac:dyDescent="0.2">
      <c r="A174" s="4">
        <v>173</v>
      </c>
      <c r="B174" s="4">
        <v>568</v>
      </c>
      <c r="C174" s="4" t="s">
        <v>3016</v>
      </c>
      <c r="D174" s="51">
        <v>100000</v>
      </c>
      <c r="E174" s="4" t="s">
        <v>3017</v>
      </c>
      <c r="F174" s="4" t="s">
        <v>3018</v>
      </c>
    </row>
    <row r="175" spans="1:6" x14ac:dyDescent="0.2">
      <c r="A175" s="5">
        <v>174</v>
      </c>
      <c r="B175" s="5">
        <v>570</v>
      </c>
      <c r="C175" s="5" t="s">
        <v>3019</v>
      </c>
      <c r="D175" s="52">
        <v>110000</v>
      </c>
      <c r="E175" s="5" t="s">
        <v>3024</v>
      </c>
      <c r="F175" s="5" t="s">
        <v>3020</v>
      </c>
    </row>
    <row r="176" spans="1:6" x14ac:dyDescent="0.2">
      <c r="A176" s="4">
        <v>175</v>
      </c>
      <c r="B176" s="4">
        <v>573</v>
      </c>
      <c r="C176" s="4" t="s">
        <v>3016</v>
      </c>
      <c r="D176" s="51">
        <v>110000</v>
      </c>
      <c r="E176" s="4" t="s">
        <v>3024</v>
      </c>
      <c r="F176" s="4" t="s">
        <v>3018</v>
      </c>
    </row>
    <row r="177" spans="1:6" x14ac:dyDescent="0.2">
      <c r="A177" s="5">
        <v>176</v>
      </c>
      <c r="B177" s="5">
        <v>576</v>
      </c>
      <c r="C177" s="5" t="s">
        <v>3019</v>
      </c>
      <c r="D177" s="52">
        <v>70000</v>
      </c>
      <c r="E177" s="5" t="s">
        <v>3021</v>
      </c>
      <c r="F177" s="5" t="s">
        <v>3018</v>
      </c>
    </row>
    <row r="178" spans="1:6" x14ac:dyDescent="0.2">
      <c r="A178" s="4">
        <v>177</v>
      </c>
      <c r="B178" s="4">
        <v>578</v>
      </c>
      <c r="C178" s="4" t="s">
        <v>3016</v>
      </c>
      <c r="D178" s="51">
        <v>90000</v>
      </c>
      <c r="E178" s="4" t="s">
        <v>3017</v>
      </c>
      <c r="F178" s="4" t="s">
        <v>3018</v>
      </c>
    </row>
    <row r="179" spans="1:6" x14ac:dyDescent="0.2">
      <c r="A179" s="5">
        <v>178</v>
      </c>
      <c r="B179" s="5">
        <v>579</v>
      </c>
      <c r="C179" s="5" t="s">
        <v>3016</v>
      </c>
      <c r="D179" s="52">
        <v>110000</v>
      </c>
      <c r="E179" s="5" t="s">
        <v>3024</v>
      </c>
      <c r="F179" s="5" t="s">
        <v>3018</v>
      </c>
    </row>
    <row r="180" spans="1:6" x14ac:dyDescent="0.2">
      <c r="A180" s="4">
        <v>179</v>
      </c>
      <c r="B180" s="4">
        <v>580</v>
      </c>
      <c r="C180" s="4" t="s">
        <v>3016</v>
      </c>
      <c r="D180" s="51">
        <v>100000</v>
      </c>
      <c r="E180" s="4" t="s">
        <v>3024</v>
      </c>
      <c r="F180" s="4" t="s">
        <v>3018</v>
      </c>
    </row>
    <row r="181" spans="1:6" x14ac:dyDescent="0.2">
      <c r="A181" s="5">
        <v>180</v>
      </c>
      <c r="B181" s="5">
        <v>584</v>
      </c>
      <c r="C181" s="5" t="s">
        <v>3016</v>
      </c>
      <c r="D181" s="52">
        <v>120000</v>
      </c>
      <c r="E181" s="5" t="s">
        <v>3024</v>
      </c>
      <c r="F181" s="5" t="s">
        <v>3018</v>
      </c>
    </row>
    <row r="182" spans="1:6" x14ac:dyDescent="0.2">
      <c r="A182" s="4">
        <v>181</v>
      </c>
      <c r="B182" s="4">
        <v>585</v>
      </c>
      <c r="C182" s="4" t="s">
        <v>3016</v>
      </c>
      <c r="D182" s="51">
        <v>160000</v>
      </c>
      <c r="E182" s="4" t="s">
        <v>3017</v>
      </c>
      <c r="F182" s="4" t="s">
        <v>3018</v>
      </c>
    </row>
    <row r="183" spans="1:6" x14ac:dyDescent="0.2">
      <c r="A183" s="5">
        <v>182</v>
      </c>
      <c r="B183" s="5">
        <v>592</v>
      </c>
      <c r="C183" s="5" t="s">
        <v>3016</v>
      </c>
      <c r="D183" s="52">
        <v>170000</v>
      </c>
      <c r="E183" s="5" t="s">
        <v>3024</v>
      </c>
      <c r="F183" s="5" t="s">
        <v>3018</v>
      </c>
    </row>
    <row r="184" spans="1:6" x14ac:dyDescent="0.2">
      <c r="A184" s="4">
        <v>183</v>
      </c>
      <c r="B184" s="4">
        <v>593</v>
      </c>
      <c r="C184" s="4" t="s">
        <v>3019</v>
      </c>
      <c r="D184" s="51">
        <v>70000</v>
      </c>
      <c r="E184" s="4" t="s">
        <v>3017</v>
      </c>
      <c r="F184" s="4" t="s">
        <v>3018</v>
      </c>
    </row>
    <row r="185" spans="1:6" x14ac:dyDescent="0.2">
      <c r="A185" s="5">
        <v>184</v>
      </c>
      <c r="B185" s="5">
        <v>594</v>
      </c>
      <c r="C185" s="5" t="s">
        <v>3019</v>
      </c>
      <c r="D185" s="52">
        <v>70000</v>
      </c>
      <c r="E185" s="5" t="s">
        <v>3017</v>
      </c>
      <c r="F185" s="5" t="s">
        <v>3018</v>
      </c>
    </row>
    <row r="186" spans="1:6" x14ac:dyDescent="0.2">
      <c r="A186" s="4">
        <v>185</v>
      </c>
      <c r="B186" s="4">
        <v>596</v>
      </c>
      <c r="C186" s="4" t="s">
        <v>3019</v>
      </c>
      <c r="D186" s="51">
        <v>70000</v>
      </c>
      <c r="E186" s="4" t="s">
        <v>3017</v>
      </c>
      <c r="F186" s="4" t="s">
        <v>3018</v>
      </c>
    </row>
    <row r="187" spans="1:6" x14ac:dyDescent="0.2">
      <c r="A187" s="5">
        <v>186</v>
      </c>
      <c r="B187" s="5">
        <v>597</v>
      </c>
      <c r="C187" s="5" t="s">
        <v>3019</v>
      </c>
      <c r="D187" s="52">
        <v>70000</v>
      </c>
      <c r="E187" s="5" t="s">
        <v>3017</v>
      </c>
      <c r="F187" s="5" t="s">
        <v>3018</v>
      </c>
    </row>
    <row r="188" spans="1:6" x14ac:dyDescent="0.2">
      <c r="A188" s="4">
        <v>187</v>
      </c>
      <c r="B188" s="4">
        <v>600</v>
      </c>
      <c r="C188" s="4" t="s">
        <v>3019</v>
      </c>
      <c r="D188" s="51">
        <v>70000</v>
      </c>
      <c r="E188" s="4" t="s">
        <v>3017</v>
      </c>
      <c r="F188" s="4" t="s">
        <v>3018</v>
      </c>
    </row>
    <row r="189" spans="1:6" x14ac:dyDescent="0.2">
      <c r="A189" s="5">
        <v>188</v>
      </c>
      <c r="B189" s="5">
        <v>603</v>
      </c>
      <c r="C189" s="5" t="s">
        <v>3016</v>
      </c>
      <c r="D189" s="52">
        <v>60000</v>
      </c>
      <c r="E189" s="5" t="s">
        <v>3024</v>
      </c>
      <c r="F189" s="5" t="s">
        <v>3018</v>
      </c>
    </row>
    <row r="190" spans="1:6" x14ac:dyDescent="0.2">
      <c r="A190" s="4">
        <v>189</v>
      </c>
      <c r="B190" s="4">
        <v>604</v>
      </c>
      <c r="C190" s="4" t="s">
        <v>3016</v>
      </c>
      <c r="D190" s="51">
        <v>60000</v>
      </c>
      <c r="E190" s="4" t="s">
        <v>3024</v>
      </c>
      <c r="F190" s="4" t="s">
        <v>3020</v>
      </c>
    </row>
    <row r="191" spans="1:6" x14ac:dyDescent="0.2">
      <c r="A191" s="5">
        <v>190</v>
      </c>
      <c r="B191" s="5">
        <v>605</v>
      </c>
      <c r="C191" s="5" t="s">
        <v>3019</v>
      </c>
      <c r="D191" s="52">
        <v>60000</v>
      </c>
      <c r="E191" s="5" t="s">
        <v>3024</v>
      </c>
      <c r="F191" s="5" t="s">
        <v>3018</v>
      </c>
    </row>
    <row r="192" spans="1:6" x14ac:dyDescent="0.2">
      <c r="A192" s="4">
        <v>191</v>
      </c>
      <c r="B192" s="4">
        <v>617</v>
      </c>
      <c r="C192" s="4" t="s">
        <v>3016</v>
      </c>
      <c r="D192" s="51">
        <v>70000</v>
      </c>
      <c r="E192" s="4" t="s">
        <v>3017</v>
      </c>
      <c r="F192" s="4" t="s">
        <v>3018</v>
      </c>
    </row>
    <row r="193" spans="1:6" x14ac:dyDescent="0.2">
      <c r="A193" s="5">
        <v>192</v>
      </c>
      <c r="B193" s="5">
        <v>618</v>
      </c>
      <c r="C193" s="5" t="s">
        <v>3019</v>
      </c>
      <c r="D193" s="52">
        <v>70000</v>
      </c>
      <c r="E193" s="5" t="s">
        <v>3017</v>
      </c>
      <c r="F193" s="5" t="s">
        <v>3018</v>
      </c>
    </row>
    <row r="194" spans="1:6" x14ac:dyDescent="0.2">
      <c r="A194" s="4">
        <v>193</v>
      </c>
      <c r="B194" s="4">
        <v>619</v>
      </c>
      <c r="C194" s="4" t="s">
        <v>3016</v>
      </c>
      <c r="D194" s="51">
        <v>60000</v>
      </c>
      <c r="E194" s="4" t="s">
        <v>3017</v>
      </c>
      <c r="F194" s="4" t="s">
        <v>3018</v>
      </c>
    </row>
    <row r="195" spans="1:6" x14ac:dyDescent="0.2">
      <c r="A195" s="5">
        <v>194</v>
      </c>
      <c r="B195" s="5">
        <v>621</v>
      </c>
      <c r="C195" s="5" t="s">
        <v>3016</v>
      </c>
      <c r="D195" s="52">
        <v>60000</v>
      </c>
      <c r="E195" s="5" t="s">
        <v>3017</v>
      </c>
      <c r="F195" s="5" t="s">
        <v>3018</v>
      </c>
    </row>
    <row r="196" spans="1:6" x14ac:dyDescent="0.2">
      <c r="A196" s="4">
        <v>195</v>
      </c>
      <c r="B196" s="4">
        <v>622</v>
      </c>
      <c r="C196" s="4" t="s">
        <v>3016</v>
      </c>
      <c r="D196" s="51">
        <v>60000</v>
      </c>
      <c r="E196" s="4" t="s">
        <v>3017</v>
      </c>
      <c r="F196" s="4" t="s">
        <v>3018</v>
      </c>
    </row>
    <row r="197" spans="1:6" x14ac:dyDescent="0.2">
      <c r="A197" s="5">
        <v>196</v>
      </c>
      <c r="B197" s="5">
        <v>623</v>
      </c>
      <c r="C197" s="5" t="s">
        <v>3016</v>
      </c>
      <c r="D197" s="52">
        <v>60000</v>
      </c>
      <c r="E197" s="5" t="s">
        <v>3017</v>
      </c>
      <c r="F197" s="5" t="s">
        <v>3018</v>
      </c>
    </row>
    <row r="198" spans="1:6" x14ac:dyDescent="0.2">
      <c r="A198" s="4">
        <v>197</v>
      </c>
      <c r="B198" s="4">
        <v>624</v>
      </c>
      <c r="C198" s="4" t="s">
        <v>3016</v>
      </c>
      <c r="D198" s="51">
        <v>60000</v>
      </c>
      <c r="E198" s="4" t="s">
        <v>3017</v>
      </c>
      <c r="F198" s="4" t="s">
        <v>3018</v>
      </c>
    </row>
    <row r="199" spans="1:6" x14ac:dyDescent="0.2">
      <c r="A199" s="5">
        <v>198</v>
      </c>
      <c r="B199" s="5">
        <v>627</v>
      </c>
      <c r="C199" s="5" t="s">
        <v>3016</v>
      </c>
      <c r="D199" s="52">
        <v>70000</v>
      </c>
      <c r="E199" s="5" t="s">
        <v>3017</v>
      </c>
      <c r="F199" s="5" t="s">
        <v>3020</v>
      </c>
    </row>
    <row r="200" spans="1:6" x14ac:dyDescent="0.2">
      <c r="A200" s="4">
        <v>199</v>
      </c>
      <c r="B200" s="4">
        <v>635</v>
      </c>
      <c r="C200" s="4" t="s">
        <v>3019</v>
      </c>
      <c r="D200" s="51">
        <v>70000</v>
      </c>
      <c r="E200" s="4" t="s">
        <v>3017</v>
      </c>
      <c r="F200" s="4" t="s">
        <v>3018</v>
      </c>
    </row>
    <row r="201" spans="1:6" x14ac:dyDescent="0.2">
      <c r="A201" s="5">
        <v>200</v>
      </c>
      <c r="B201" s="5">
        <v>637</v>
      </c>
      <c r="C201" s="5" t="s">
        <v>3016</v>
      </c>
      <c r="D201" s="52">
        <v>70000</v>
      </c>
      <c r="E201" s="5" t="s">
        <v>3017</v>
      </c>
      <c r="F201" s="5" t="s">
        <v>3018</v>
      </c>
    </row>
    <row r="202" spans="1:6" x14ac:dyDescent="0.2">
      <c r="A202" s="4">
        <v>201</v>
      </c>
      <c r="B202" s="4">
        <v>638</v>
      </c>
      <c r="C202" s="4" t="s">
        <v>3016</v>
      </c>
      <c r="D202" s="51">
        <v>70000</v>
      </c>
      <c r="E202" s="4" t="s">
        <v>3017</v>
      </c>
      <c r="F202" s="4" t="s">
        <v>3018</v>
      </c>
    </row>
    <row r="203" spans="1:6" x14ac:dyDescent="0.2">
      <c r="A203" s="5">
        <v>202</v>
      </c>
      <c r="B203" s="5">
        <v>639</v>
      </c>
      <c r="C203" s="5" t="s">
        <v>3016</v>
      </c>
      <c r="D203" s="52">
        <v>70000</v>
      </c>
      <c r="E203" s="5" t="s">
        <v>3017</v>
      </c>
      <c r="F203" s="5" t="s">
        <v>3018</v>
      </c>
    </row>
    <row r="204" spans="1:6" x14ac:dyDescent="0.2">
      <c r="A204" s="4">
        <v>203</v>
      </c>
      <c r="B204" s="4">
        <v>640</v>
      </c>
      <c r="C204" s="4" t="s">
        <v>3016</v>
      </c>
      <c r="D204" s="51">
        <v>80000</v>
      </c>
      <c r="E204" s="4" t="s">
        <v>3017</v>
      </c>
      <c r="F204" s="4" t="s">
        <v>3020</v>
      </c>
    </row>
    <row r="205" spans="1:6" x14ac:dyDescent="0.2">
      <c r="A205" s="5">
        <v>204</v>
      </c>
      <c r="B205" s="5">
        <v>646</v>
      </c>
      <c r="C205" s="5" t="s">
        <v>3016</v>
      </c>
      <c r="D205" s="52">
        <v>40000</v>
      </c>
      <c r="E205" s="5" t="s">
        <v>3022</v>
      </c>
      <c r="F205" s="5" t="s">
        <v>3018</v>
      </c>
    </row>
    <row r="206" spans="1:6" x14ac:dyDescent="0.2">
      <c r="A206" s="4">
        <v>205</v>
      </c>
      <c r="B206" s="4">
        <v>648</v>
      </c>
      <c r="C206" s="4" t="s">
        <v>3016</v>
      </c>
      <c r="D206" s="51">
        <v>40000</v>
      </c>
      <c r="E206" s="4" t="s">
        <v>3022</v>
      </c>
      <c r="F206" s="4" t="s">
        <v>3018</v>
      </c>
    </row>
    <row r="207" spans="1:6" x14ac:dyDescent="0.2">
      <c r="A207" s="5">
        <v>206</v>
      </c>
      <c r="B207" s="5">
        <v>649</v>
      </c>
      <c r="C207" s="5" t="s">
        <v>3016</v>
      </c>
      <c r="D207" s="52">
        <v>40000</v>
      </c>
      <c r="E207" s="5" t="s">
        <v>3022</v>
      </c>
      <c r="F207" s="5" t="s">
        <v>3018</v>
      </c>
    </row>
    <row r="208" spans="1:6" x14ac:dyDescent="0.2">
      <c r="A208" s="4">
        <v>207</v>
      </c>
      <c r="B208" s="4">
        <v>651</v>
      </c>
      <c r="C208" s="4" t="s">
        <v>3016</v>
      </c>
      <c r="D208" s="51">
        <v>60000</v>
      </c>
      <c r="E208" s="4" t="s">
        <v>3021</v>
      </c>
      <c r="F208" s="4" t="s">
        <v>3018</v>
      </c>
    </row>
    <row r="209" spans="1:6" x14ac:dyDescent="0.2">
      <c r="A209" s="5">
        <v>208</v>
      </c>
      <c r="B209" s="5">
        <v>653</v>
      </c>
      <c r="C209" s="5" t="s">
        <v>3019</v>
      </c>
      <c r="D209" s="52">
        <v>60000</v>
      </c>
      <c r="E209" s="5" t="s">
        <v>3021</v>
      </c>
      <c r="F209" s="5" t="s">
        <v>3018</v>
      </c>
    </row>
    <row r="210" spans="1:6" x14ac:dyDescent="0.2">
      <c r="A210" s="4">
        <v>209</v>
      </c>
      <c r="B210" s="4">
        <v>657</v>
      </c>
      <c r="C210" s="4" t="s">
        <v>3016</v>
      </c>
      <c r="D210" s="51">
        <v>60000</v>
      </c>
      <c r="E210" s="4" t="s">
        <v>3017</v>
      </c>
      <c r="F210" s="4" t="s">
        <v>3018</v>
      </c>
    </row>
    <row r="211" spans="1:6" x14ac:dyDescent="0.2">
      <c r="A211" s="5">
        <v>210</v>
      </c>
      <c r="B211" s="5">
        <v>659</v>
      </c>
      <c r="C211" s="5" t="s">
        <v>3016</v>
      </c>
      <c r="D211" s="52">
        <v>60000</v>
      </c>
      <c r="E211" s="5" t="s">
        <v>3017</v>
      </c>
      <c r="F211" s="5" t="s">
        <v>3018</v>
      </c>
    </row>
    <row r="212" spans="1:6" x14ac:dyDescent="0.2">
      <c r="A212" s="4">
        <v>211</v>
      </c>
      <c r="B212" s="4">
        <v>663</v>
      </c>
      <c r="C212" s="4" t="s">
        <v>3016</v>
      </c>
      <c r="D212" s="51">
        <v>70000</v>
      </c>
      <c r="E212" s="4" t="s">
        <v>3021</v>
      </c>
      <c r="F212" s="4" t="s">
        <v>3018</v>
      </c>
    </row>
    <row r="213" spans="1:6" x14ac:dyDescent="0.2">
      <c r="A213" s="5">
        <v>212</v>
      </c>
      <c r="B213" s="5">
        <v>665</v>
      </c>
      <c r="C213" s="5" t="s">
        <v>3016</v>
      </c>
      <c r="D213" s="52">
        <v>40000</v>
      </c>
      <c r="E213" s="5" t="s">
        <v>3022</v>
      </c>
      <c r="F213" s="5" t="s">
        <v>3018</v>
      </c>
    </row>
    <row r="214" spans="1:6" x14ac:dyDescent="0.2">
      <c r="A214" s="4">
        <v>213</v>
      </c>
      <c r="B214" s="4">
        <v>666</v>
      </c>
      <c r="C214" s="4" t="s">
        <v>3016</v>
      </c>
      <c r="D214" s="51">
        <v>40000</v>
      </c>
      <c r="E214" s="4" t="s">
        <v>3022</v>
      </c>
      <c r="F214" s="4" t="s">
        <v>3018</v>
      </c>
    </row>
    <row r="215" spans="1:6" x14ac:dyDescent="0.2">
      <c r="A215" s="5">
        <v>214</v>
      </c>
      <c r="B215" s="5">
        <v>667</v>
      </c>
      <c r="C215" s="5" t="s">
        <v>3019</v>
      </c>
      <c r="D215" s="52">
        <v>60000</v>
      </c>
      <c r="E215" s="5" t="s">
        <v>3021</v>
      </c>
      <c r="F215" s="5" t="s">
        <v>3018</v>
      </c>
    </row>
    <row r="216" spans="1:6" x14ac:dyDescent="0.2">
      <c r="A216" s="4">
        <v>215</v>
      </c>
      <c r="B216" s="4">
        <v>669</v>
      </c>
      <c r="C216" s="4" t="s">
        <v>3019</v>
      </c>
      <c r="D216" s="51">
        <v>60000</v>
      </c>
      <c r="E216" s="4" t="s">
        <v>3021</v>
      </c>
      <c r="F216" s="4" t="s">
        <v>3018</v>
      </c>
    </row>
    <row r="217" spans="1:6" x14ac:dyDescent="0.2">
      <c r="A217" s="5">
        <v>216</v>
      </c>
      <c r="B217" s="5">
        <v>670</v>
      </c>
      <c r="C217" s="5" t="s">
        <v>3016</v>
      </c>
      <c r="D217" s="52">
        <v>40000</v>
      </c>
      <c r="E217" s="5" t="s">
        <v>3023</v>
      </c>
      <c r="F217" s="5" t="s">
        <v>3018</v>
      </c>
    </row>
    <row r="218" spans="1:6" x14ac:dyDescent="0.2">
      <c r="A218" s="4">
        <v>217</v>
      </c>
      <c r="B218" s="4">
        <v>672</v>
      </c>
      <c r="C218" s="4" t="s">
        <v>3019</v>
      </c>
      <c r="D218" s="51">
        <v>60000</v>
      </c>
      <c r="E218" s="4" t="s">
        <v>3021</v>
      </c>
      <c r="F218" s="4" t="s">
        <v>3018</v>
      </c>
    </row>
    <row r="219" spans="1:6" x14ac:dyDescent="0.2">
      <c r="A219" s="5">
        <v>218</v>
      </c>
      <c r="B219" s="5">
        <v>674</v>
      </c>
      <c r="C219" s="5" t="s">
        <v>3019</v>
      </c>
      <c r="D219" s="52">
        <v>60000</v>
      </c>
      <c r="E219" s="5" t="s">
        <v>3021</v>
      </c>
      <c r="F219" s="5" t="s">
        <v>3018</v>
      </c>
    </row>
    <row r="220" spans="1:6" x14ac:dyDescent="0.2">
      <c r="A220" s="4">
        <v>219</v>
      </c>
      <c r="B220" s="4">
        <v>678</v>
      </c>
      <c r="C220" s="4" t="s">
        <v>3019</v>
      </c>
      <c r="D220" s="51">
        <v>60000</v>
      </c>
      <c r="E220" s="4" t="s">
        <v>3021</v>
      </c>
      <c r="F220" s="4" t="s">
        <v>3020</v>
      </c>
    </row>
    <row r="221" spans="1:6" x14ac:dyDescent="0.2">
      <c r="A221" s="5">
        <v>220</v>
      </c>
      <c r="B221" s="5">
        <v>679</v>
      </c>
      <c r="C221" s="5" t="s">
        <v>3016</v>
      </c>
      <c r="D221" s="52">
        <v>60000</v>
      </c>
      <c r="E221" s="5" t="s">
        <v>3022</v>
      </c>
      <c r="F221" s="5" t="s">
        <v>3018</v>
      </c>
    </row>
    <row r="222" spans="1:6" x14ac:dyDescent="0.2">
      <c r="A222" s="4">
        <v>221</v>
      </c>
      <c r="B222" s="4">
        <v>680</v>
      </c>
      <c r="C222" s="4" t="s">
        <v>3016</v>
      </c>
      <c r="D222" s="51">
        <v>60000</v>
      </c>
      <c r="E222" s="4" t="s">
        <v>3021</v>
      </c>
      <c r="F222" s="4" t="s">
        <v>3018</v>
      </c>
    </row>
    <row r="223" spans="1:6" x14ac:dyDescent="0.2">
      <c r="A223" s="5">
        <v>222</v>
      </c>
      <c r="B223" s="5">
        <v>683</v>
      </c>
      <c r="C223" s="5" t="s">
        <v>3016</v>
      </c>
      <c r="D223" s="52">
        <v>70000</v>
      </c>
      <c r="E223" s="5" t="s">
        <v>3021</v>
      </c>
      <c r="F223" s="5" t="s">
        <v>3018</v>
      </c>
    </row>
    <row r="224" spans="1:6" x14ac:dyDescent="0.2">
      <c r="A224" s="4">
        <v>223</v>
      </c>
      <c r="B224" s="4">
        <v>688</v>
      </c>
      <c r="C224" s="4" t="s">
        <v>3016</v>
      </c>
      <c r="D224" s="51">
        <v>80000</v>
      </c>
      <c r="E224" s="4" t="s">
        <v>3017</v>
      </c>
      <c r="F224" s="4" t="s">
        <v>3018</v>
      </c>
    </row>
    <row r="225" spans="1:6" x14ac:dyDescent="0.2">
      <c r="A225" s="5">
        <v>224</v>
      </c>
      <c r="B225" s="5">
        <v>689</v>
      </c>
      <c r="C225" s="5" t="s">
        <v>3019</v>
      </c>
      <c r="D225" s="52">
        <v>70000</v>
      </c>
      <c r="E225" s="5" t="s">
        <v>3022</v>
      </c>
      <c r="F225" s="5" t="s">
        <v>3018</v>
      </c>
    </row>
    <row r="226" spans="1:6" x14ac:dyDescent="0.2">
      <c r="A226" s="4">
        <v>225</v>
      </c>
      <c r="B226" s="4">
        <v>691</v>
      </c>
      <c r="C226" s="4" t="s">
        <v>3019</v>
      </c>
      <c r="D226" s="51">
        <v>70000</v>
      </c>
      <c r="E226" s="4" t="s">
        <v>3022</v>
      </c>
      <c r="F226" s="4" t="s">
        <v>3018</v>
      </c>
    </row>
    <row r="227" spans="1:6" x14ac:dyDescent="0.2">
      <c r="A227" s="5">
        <v>226</v>
      </c>
      <c r="B227" s="5">
        <v>693</v>
      </c>
      <c r="C227" s="5" t="s">
        <v>3016</v>
      </c>
      <c r="D227" s="52">
        <v>60000</v>
      </c>
      <c r="E227" s="5" t="s">
        <v>3021</v>
      </c>
      <c r="F227" s="5" t="s">
        <v>3018</v>
      </c>
    </row>
    <row r="228" spans="1:6" x14ac:dyDescent="0.2">
      <c r="A228" s="4">
        <v>227</v>
      </c>
      <c r="B228" s="4">
        <v>696</v>
      </c>
      <c r="C228" s="4" t="s">
        <v>3016</v>
      </c>
      <c r="D228" s="51">
        <v>60000</v>
      </c>
      <c r="E228" s="4" t="s">
        <v>3021</v>
      </c>
      <c r="F228" s="4" t="s">
        <v>3018</v>
      </c>
    </row>
    <row r="229" spans="1:6" x14ac:dyDescent="0.2">
      <c r="A229" s="5">
        <v>228</v>
      </c>
      <c r="B229" s="5">
        <v>697</v>
      </c>
      <c r="C229" s="5" t="s">
        <v>3019</v>
      </c>
      <c r="D229" s="52">
        <v>60000</v>
      </c>
      <c r="E229" s="5" t="s">
        <v>3021</v>
      </c>
      <c r="F229" s="5" t="s">
        <v>3018</v>
      </c>
    </row>
    <row r="230" spans="1:6" x14ac:dyDescent="0.2">
      <c r="A230" s="4">
        <v>229</v>
      </c>
      <c r="B230" s="4">
        <v>698</v>
      </c>
      <c r="C230" s="4" t="s">
        <v>3016</v>
      </c>
      <c r="D230" s="51">
        <v>60000</v>
      </c>
      <c r="E230" s="4" t="s">
        <v>3021</v>
      </c>
      <c r="F230" s="4" t="s">
        <v>3018</v>
      </c>
    </row>
    <row r="231" spans="1:6" x14ac:dyDescent="0.2">
      <c r="A231" s="5">
        <v>230</v>
      </c>
      <c r="B231" s="5">
        <v>699</v>
      </c>
      <c r="C231" s="5" t="s">
        <v>3019</v>
      </c>
      <c r="D231" s="52">
        <v>70000</v>
      </c>
      <c r="E231" s="5" t="s">
        <v>3021</v>
      </c>
      <c r="F231" s="5" t="s">
        <v>3018</v>
      </c>
    </row>
    <row r="232" spans="1:6" x14ac:dyDescent="0.2">
      <c r="A232" s="4">
        <v>231</v>
      </c>
      <c r="B232" s="4">
        <v>700</v>
      </c>
      <c r="C232" s="4" t="s">
        <v>3016</v>
      </c>
      <c r="D232" s="51">
        <v>70000</v>
      </c>
      <c r="E232" s="4" t="s">
        <v>3021</v>
      </c>
      <c r="F232" s="4" t="s">
        <v>3020</v>
      </c>
    </row>
    <row r="233" spans="1:6" x14ac:dyDescent="0.2">
      <c r="A233" s="5">
        <v>232</v>
      </c>
      <c r="B233" s="5">
        <v>702</v>
      </c>
      <c r="C233" s="5" t="s">
        <v>3016</v>
      </c>
      <c r="D233" s="52">
        <v>60000</v>
      </c>
      <c r="E233" s="5" t="s">
        <v>3022</v>
      </c>
      <c r="F233" s="5" t="s">
        <v>3018</v>
      </c>
    </row>
    <row r="234" spans="1:6" x14ac:dyDescent="0.2">
      <c r="A234" s="4">
        <v>233</v>
      </c>
      <c r="B234" s="4">
        <v>711</v>
      </c>
      <c r="C234" s="4" t="s">
        <v>3016</v>
      </c>
      <c r="D234" s="51">
        <v>60000</v>
      </c>
      <c r="E234" s="4" t="s">
        <v>3022</v>
      </c>
      <c r="F234" s="4" t="s">
        <v>3020</v>
      </c>
    </row>
    <row r="235" spans="1:6" x14ac:dyDescent="0.2">
      <c r="A235" s="5">
        <v>234</v>
      </c>
      <c r="B235" s="5">
        <v>719</v>
      </c>
      <c r="C235" s="5" t="s">
        <v>3016</v>
      </c>
      <c r="D235" s="52">
        <v>70000</v>
      </c>
      <c r="E235" s="5" t="s">
        <v>3021</v>
      </c>
      <c r="F235" s="5" t="s">
        <v>3018</v>
      </c>
    </row>
    <row r="236" spans="1:6" x14ac:dyDescent="0.2">
      <c r="A236" s="4">
        <v>235</v>
      </c>
      <c r="B236" s="4">
        <v>721</v>
      </c>
      <c r="C236" s="4" t="s">
        <v>3019</v>
      </c>
      <c r="D236" s="51">
        <v>70000</v>
      </c>
      <c r="E236" s="4" t="s">
        <v>3021</v>
      </c>
      <c r="F236" s="4" t="s">
        <v>3018</v>
      </c>
    </row>
    <row r="237" spans="1:6" x14ac:dyDescent="0.2">
      <c r="A237" s="5">
        <v>236</v>
      </c>
      <c r="B237" s="5">
        <v>724</v>
      </c>
      <c r="C237" s="5" t="s">
        <v>3016</v>
      </c>
      <c r="D237" s="52">
        <v>70000</v>
      </c>
      <c r="E237" s="5" t="s">
        <v>3021</v>
      </c>
      <c r="F237" s="5" t="s">
        <v>3018</v>
      </c>
    </row>
    <row r="238" spans="1:6" x14ac:dyDescent="0.2">
      <c r="A238" s="4">
        <v>237</v>
      </c>
      <c r="B238" s="4">
        <v>727</v>
      </c>
      <c r="C238" s="4" t="s">
        <v>3019</v>
      </c>
      <c r="D238" s="51">
        <v>70000</v>
      </c>
      <c r="E238" s="4" t="s">
        <v>3021</v>
      </c>
      <c r="F238" s="4" t="s">
        <v>3018</v>
      </c>
    </row>
    <row r="239" spans="1:6" x14ac:dyDescent="0.2">
      <c r="A239" s="5">
        <v>238</v>
      </c>
      <c r="B239" s="5">
        <v>731</v>
      </c>
      <c r="C239" s="5" t="s">
        <v>3019</v>
      </c>
      <c r="D239" s="52">
        <v>130000</v>
      </c>
      <c r="E239" s="5" t="s">
        <v>3017</v>
      </c>
      <c r="F239" s="5" t="s">
        <v>3020</v>
      </c>
    </row>
    <row r="240" spans="1:6" x14ac:dyDescent="0.2">
      <c r="A240" s="4">
        <v>239</v>
      </c>
      <c r="B240" s="4">
        <v>736</v>
      </c>
      <c r="C240" s="4" t="s">
        <v>3019</v>
      </c>
      <c r="D240" s="51">
        <v>130000</v>
      </c>
      <c r="E240" s="4" t="s">
        <v>3017</v>
      </c>
      <c r="F240" s="4" t="s">
        <v>3020</v>
      </c>
    </row>
    <row r="241" spans="1:6" x14ac:dyDescent="0.2">
      <c r="A241" s="5">
        <v>240</v>
      </c>
      <c r="B241" s="5">
        <v>737</v>
      </c>
      <c r="C241" s="5" t="s">
        <v>3016</v>
      </c>
      <c r="D241" s="52">
        <v>130000</v>
      </c>
      <c r="E241" s="5" t="s">
        <v>3021</v>
      </c>
      <c r="F241" s="5" t="s">
        <v>3020</v>
      </c>
    </row>
    <row r="242" spans="1:6" x14ac:dyDescent="0.2">
      <c r="A242" s="4">
        <v>241</v>
      </c>
      <c r="B242" s="4">
        <v>738</v>
      </c>
      <c r="C242" s="4" t="s">
        <v>3016</v>
      </c>
      <c r="D242" s="51">
        <v>160000</v>
      </c>
      <c r="E242" s="4" t="s">
        <v>3021</v>
      </c>
      <c r="F242" s="4" t="s">
        <v>3018</v>
      </c>
    </row>
    <row r="243" spans="1:6" x14ac:dyDescent="0.2">
      <c r="A243" s="5">
        <v>242</v>
      </c>
      <c r="B243" s="5">
        <v>741</v>
      </c>
      <c r="C243" s="5" t="s">
        <v>3019</v>
      </c>
      <c r="D243" s="52">
        <v>100000</v>
      </c>
      <c r="E243" s="5" t="s">
        <v>3021</v>
      </c>
      <c r="F243" s="5" t="s">
        <v>3018</v>
      </c>
    </row>
    <row r="244" spans="1:6" x14ac:dyDescent="0.2">
      <c r="A244" s="4">
        <v>243</v>
      </c>
      <c r="B244" s="4">
        <v>744</v>
      </c>
      <c r="C244" s="4" t="s">
        <v>3016</v>
      </c>
      <c r="D244" s="51">
        <v>110000</v>
      </c>
      <c r="E244" s="4" t="s">
        <v>3021</v>
      </c>
      <c r="F244" s="4" t="s">
        <v>3018</v>
      </c>
    </row>
    <row r="245" spans="1:6" x14ac:dyDescent="0.2">
      <c r="A245" s="5">
        <v>244</v>
      </c>
      <c r="B245" s="5">
        <v>745</v>
      </c>
      <c r="C245" s="5" t="s">
        <v>3016</v>
      </c>
      <c r="D245" s="52">
        <v>150000</v>
      </c>
      <c r="E245" s="5" t="s">
        <v>3021</v>
      </c>
      <c r="F245" s="5" t="s">
        <v>3018</v>
      </c>
    </row>
    <row r="246" spans="1:6" x14ac:dyDescent="0.2">
      <c r="A246" s="4">
        <v>245</v>
      </c>
      <c r="B246" s="4">
        <v>750</v>
      </c>
      <c r="C246" s="4" t="s">
        <v>3019</v>
      </c>
      <c r="D246" s="51">
        <v>170000</v>
      </c>
      <c r="E246" s="4" t="s">
        <v>3017</v>
      </c>
      <c r="F246" s="4" t="s">
        <v>3020</v>
      </c>
    </row>
    <row r="247" spans="1:6" x14ac:dyDescent="0.2">
      <c r="A247" s="5">
        <v>246</v>
      </c>
      <c r="B247" s="5">
        <v>751</v>
      </c>
      <c r="C247" s="5" t="s">
        <v>3016</v>
      </c>
      <c r="D247" s="52">
        <v>120000</v>
      </c>
      <c r="E247" s="5" t="s">
        <v>3022</v>
      </c>
      <c r="F247" s="5" t="s">
        <v>3020</v>
      </c>
    </row>
    <row r="248" spans="1:6" x14ac:dyDescent="0.2">
      <c r="A248" s="4">
        <v>247</v>
      </c>
      <c r="B248" s="4">
        <v>753</v>
      </c>
      <c r="C248" s="4" t="s">
        <v>3016</v>
      </c>
      <c r="D248" s="51">
        <v>120000</v>
      </c>
      <c r="E248" s="4" t="s">
        <v>3022</v>
      </c>
      <c r="F248" s="4" t="s">
        <v>3020</v>
      </c>
    </row>
    <row r="249" spans="1:6" x14ac:dyDescent="0.2">
      <c r="A249" s="5">
        <v>248</v>
      </c>
      <c r="B249" s="5">
        <v>754</v>
      </c>
      <c r="C249" s="5" t="s">
        <v>3019</v>
      </c>
      <c r="D249" s="52">
        <v>130000</v>
      </c>
      <c r="E249" s="5" t="s">
        <v>3021</v>
      </c>
      <c r="F249" s="5" t="s">
        <v>3020</v>
      </c>
    </row>
    <row r="250" spans="1:6" x14ac:dyDescent="0.2">
      <c r="A250" s="4">
        <v>249</v>
      </c>
      <c r="B250" s="4">
        <v>757</v>
      </c>
      <c r="C250" s="4" t="s">
        <v>3016</v>
      </c>
      <c r="D250" s="51">
        <v>110000</v>
      </c>
      <c r="E250" s="4" t="s">
        <v>3021</v>
      </c>
      <c r="F250" s="4" t="s">
        <v>3018</v>
      </c>
    </row>
    <row r="251" spans="1:6" x14ac:dyDescent="0.2">
      <c r="A251" s="5">
        <v>250</v>
      </c>
      <c r="B251" s="5">
        <v>759</v>
      </c>
      <c r="C251" s="5" t="s">
        <v>3016</v>
      </c>
      <c r="D251" s="52">
        <v>130000</v>
      </c>
      <c r="E251" s="5" t="s">
        <v>3021</v>
      </c>
      <c r="F251" s="5" t="s">
        <v>3018</v>
      </c>
    </row>
    <row r="252" spans="1:6" x14ac:dyDescent="0.2">
      <c r="A252" s="4">
        <v>251</v>
      </c>
      <c r="B252" s="4">
        <v>762</v>
      </c>
      <c r="C252" s="4" t="s">
        <v>3016</v>
      </c>
      <c r="D252" s="51">
        <v>170000</v>
      </c>
      <c r="E252" s="4" t="s">
        <v>3022</v>
      </c>
      <c r="F252" s="4" t="s">
        <v>3018</v>
      </c>
    </row>
    <row r="253" spans="1:6" x14ac:dyDescent="0.2">
      <c r="A253" s="5">
        <v>252</v>
      </c>
      <c r="B253" s="5">
        <v>767</v>
      </c>
      <c r="C253" s="5" t="s">
        <v>3019</v>
      </c>
      <c r="D253" s="52">
        <v>30000</v>
      </c>
      <c r="E253" s="5" t="s">
        <v>3022</v>
      </c>
      <c r="F253" s="5" t="s">
        <v>3020</v>
      </c>
    </row>
    <row r="254" spans="1:6" x14ac:dyDescent="0.2">
      <c r="A254" s="4">
        <v>253</v>
      </c>
      <c r="B254" s="4">
        <v>770</v>
      </c>
      <c r="C254" s="4" t="s">
        <v>3019</v>
      </c>
      <c r="D254" s="51">
        <v>90000</v>
      </c>
      <c r="E254" s="4" t="s">
        <v>3024</v>
      </c>
      <c r="F254" s="4" t="s">
        <v>3018</v>
      </c>
    </row>
    <row r="255" spans="1:6" x14ac:dyDescent="0.2">
      <c r="A255" s="5">
        <v>254</v>
      </c>
      <c r="B255" s="5">
        <v>771</v>
      </c>
      <c r="C255" s="5" t="s">
        <v>3016</v>
      </c>
      <c r="D255" s="52">
        <v>60000</v>
      </c>
      <c r="E255" s="5" t="s">
        <v>3024</v>
      </c>
      <c r="F255" s="5" t="s">
        <v>3018</v>
      </c>
    </row>
    <row r="256" spans="1:6" x14ac:dyDescent="0.2">
      <c r="A256" s="4">
        <v>255</v>
      </c>
      <c r="B256" s="4">
        <v>772</v>
      </c>
      <c r="C256" s="4" t="s">
        <v>3016</v>
      </c>
      <c r="D256" s="51">
        <v>70000</v>
      </c>
      <c r="E256" s="4" t="s">
        <v>3024</v>
      </c>
      <c r="F256" s="4" t="s">
        <v>3018</v>
      </c>
    </row>
    <row r="257" spans="1:6" x14ac:dyDescent="0.2">
      <c r="A257" s="5">
        <v>256</v>
      </c>
      <c r="B257" s="5">
        <v>782</v>
      </c>
      <c r="C257" s="5" t="s">
        <v>3016</v>
      </c>
      <c r="D257" s="52">
        <v>70000</v>
      </c>
      <c r="E257" s="5" t="s">
        <v>3024</v>
      </c>
      <c r="F257" s="5" t="s">
        <v>3018</v>
      </c>
    </row>
    <row r="258" spans="1:6" x14ac:dyDescent="0.2">
      <c r="A258" s="4">
        <v>257</v>
      </c>
      <c r="B258" s="4">
        <v>783</v>
      </c>
      <c r="C258" s="4" t="s">
        <v>3016</v>
      </c>
      <c r="D258" s="51">
        <v>70000</v>
      </c>
      <c r="E258" s="4" t="s">
        <v>3024</v>
      </c>
      <c r="F258" s="4" t="s">
        <v>3018</v>
      </c>
    </row>
    <row r="259" spans="1:6" x14ac:dyDescent="0.2">
      <c r="A259" s="5">
        <v>258</v>
      </c>
      <c r="B259" s="5">
        <v>786</v>
      </c>
      <c r="C259" s="5" t="s">
        <v>3019</v>
      </c>
      <c r="D259" s="52">
        <v>120000</v>
      </c>
      <c r="E259" s="5" t="s">
        <v>3024</v>
      </c>
      <c r="F259" s="5" t="s">
        <v>3018</v>
      </c>
    </row>
    <row r="260" spans="1:6" x14ac:dyDescent="0.2">
      <c r="A260" s="4">
        <v>259</v>
      </c>
      <c r="B260" s="4">
        <v>792</v>
      </c>
      <c r="C260" s="4" t="s">
        <v>3016</v>
      </c>
      <c r="D260" s="51">
        <v>120000</v>
      </c>
      <c r="E260" s="4" t="s">
        <v>3024</v>
      </c>
      <c r="F260" s="4" t="s">
        <v>3018</v>
      </c>
    </row>
    <row r="261" spans="1:6" x14ac:dyDescent="0.2">
      <c r="A261" s="5">
        <v>260</v>
      </c>
      <c r="B261" s="5">
        <v>796</v>
      </c>
      <c r="C261" s="5" t="s">
        <v>3016</v>
      </c>
      <c r="D261" s="52">
        <v>100000</v>
      </c>
      <c r="E261" s="5" t="s">
        <v>3021</v>
      </c>
      <c r="F261" s="5" t="s">
        <v>3018</v>
      </c>
    </row>
    <row r="262" spans="1:6" x14ac:dyDescent="0.2">
      <c r="A262" s="4">
        <v>261</v>
      </c>
      <c r="B262" s="4">
        <v>797</v>
      </c>
      <c r="C262" s="4" t="s">
        <v>3016</v>
      </c>
      <c r="D262" s="51">
        <v>110000</v>
      </c>
      <c r="E262" s="4" t="s">
        <v>3017</v>
      </c>
      <c r="F262" s="4" t="s">
        <v>3018</v>
      </c>
    </row>
    <row r="263" spans="1:6" x14ac:dyDescent="0.2">
      <c r="A263" s="5">
        <v>262</v>
      </c>
      <c r="B263" s="5">
        <v>799</v>
      </c>
      <c r="C263" s="5" t="s">
        <v>3016</v>
      </c>
      <c r="D263" s="52">
        <v>130000</v>
      </c>
      <c r="E263" s="5" t="s">
        <v>3024</v>
      </c>
      <c r="F263" s="5" t="s">
        <v>3018</v>
      </c>
    </row>
    <row r="264" spans="1:6" x14ac:dyDescent="0.2">
      <c r="A264" s="4">
        <v>263</v>
      </c>
      <c r="B264" s="4">
        <v>800</v>
      </c>
      <c r="C264" s="4" t="s">
        <v>3016</v>
      </c>
      <c r="D264" s="51">
        <v>80000</v>
      </c>
      <c r="E264" s="4" t="s">
        <v>3017</v>
      </c>
      <c r="F264" s="4" t="s">
        <v>3018</v>
      </c>
    </row>
    <row r="265" spans="1:6" x14ac:dyDescent="0.2">
      <c r="A265" s="5">
        <v>264</v>
      </c>
      <c r="B265" s="5">
        <v>803</v>
      </c>
      <c r="C265" s="5" t="s">
        <v>3016</v>
      </c>
      <c r="D265" s="52">
        <v>90000</v>
      </c>
      <c r="E265" s="5" t="s">
        <v>3021</v>
      </c>
      <c r="F265" s="5" t="s">
        <v>3018</v>
      </c>
    </row>
    <row r="266" spans="1:6" x14ac:dyDescent="0.2">
      <c r="A266" s="4">
        <v>265</v>
      </c>
      <c r="B266" s="4">
        <v>806</v>
      </c>
      <c r="C266" s="4" t="s">
        <v>3019</v>
      </c>
      <c r="D266" s="51">
        <v>90000</v>
      </c>
      <c r="E266" s="4" t="s">
        <v>3021</v>
      </c>
      <c r="F266" s="4" t="s">
        <v>3020</v>
      </c>
    </row>
    <row r="267" spans="1:6" x14ac:dyDescent="0.2">
      <c r="A267" s="5">
        <v>266</v>
      </c>
      <c r="B267" s="5">
        <v>820</v>
      </c>
      <c r="C267" s="5" t="s">
        <v>3016</v>
      </c>
      <c r="D267" s="52">
        <v>90000</v>
      </c>
      <c r="E267" s="5" t="s">
        <v>3021</v>
      </c>
      <c r="F267" s="5" t="s">
        <v>3018</v>
      </c>
    </row>
    <row r="268" spans="1:6" x14ac:dyDescent="0.2">
      <c r="A268" s="4">
        <v>267</v>
      </c>
      <c r="B268" s="4">
        <v>823</v>
      </c>
      <c r="C268" s="4" t="s">
        <v>3019</v>
      </c>
      <c r="D268" s="51">
        <v>90000</v>
      </c>
      <c r="E268" s="4" t="s">
        <v>3021</v>
      </c>
      <c r="F268" s="4" t="s">
        <v>3020</v>
      </c>
    </row>
    <row r="269" spans="1:6" x14ac:dyDescent="0.2">
      <c r="A269" s="5">
        <v>268</v>
      </c>
      <c r="B269" s="5">
        <v>824</v>
      </c>
      <c r="C269" s="5" t="s">
        <v>3019</v>
      </c>
      <c r="D269" s="52">
        <v>120000</v>
      </c>
      <c r="E269" s="5" t="s">
        <v>3021</v>
      </c>
      <c r="F269" s="5" t="s">
        <v>3018</v>
      </c>
    </row>
    <row r="270" spans="1:6" x14ac:dyDescent="0.2">
      <c r="A270" s="4">
        <v>269</v>
      </c>
      <c r="B270" s="4">
        <v>825</v>
      </c>
      <c r="C270" s="4" t="s">
        <v>3016</v>
      </c>
      <c r="D270" s="51">
        <v>130000</v>
      </c>
      <c r="E270" s="4" t="s">
        <v>3024</v>
      </c>
      <c r="F270" s="4" t="s">
        <v>3018</v>
      </c>
    </row>
    <row r="271" spans="1:6" x14ac:dyDescent="0.2">
      <c r="A271" s="5">
        <v>270</v>
      </c>
      <c r="B271" s="5">
        <v>827</v>
      </c>
      <c r="C271" s="5" t="s">
        <v>3016</v>
      </c>
      <c r="D271" s="52">
        <v>130000</v>
      </c>
      <c r="E271" s="5" t="s">
        <v>3024</v>
      </c>
      <c r="F271" s="5" t="s">
        <v>3018</v>
      </c>
    </row>
    <row r="272" spans="1:6" x14ac:dyDescent="0.2">
      <c r="A272" s="4">
        <v>271</v>
      </c>
      <c r="B272" s="4">
        <v>829</v>
      </c>
      <c r="C272" s="4" t="s">
        <v>3016</v>
      </c>
      <c r="D272" s="51">
        <v>130000</v>
      </c>
      <c r="E272" s="4" t="s">
        <v>3024</v>
      </c>
      <c r="F272" s="4" t="s">
        <v>3018</v>
      </c>
    </row>
    <row r="273" spans="1:6" x14ac:dyDescent="0.2">
      <c r="A273" s="5">
        <v>272</v>
      </c>
      <c r="B273" s="5">
        <v>830</v>
      </c>
      <c r="C273" s="5" t="s">
        <v>3019</v>
      </c>
      <c r="D273" s="52">
        <v>150000</v>
      </c>
      <c r="E273" s="5" t="s">
        <v>3017</v>
      </c>
      <c r="F273" s="5" t="s">
        <v>3020</v>
      </c>
    </row>
    <row r="274" spans="1:6" x14ac:dyDescent="0.2">
      <c r="A274" s="4">
        <v>273</v>
      </c>
      <c r="B274" s="4">
        <v>833</v>
      </c>
      <c r="C274" s="4" t="s">
        <v>3019</v>
      </c>
      <c r="D274" s="51">
        <v>70000</v>
      </c>
      <c r="E274" s="4" t="s">
        <v>3021</v>
      </c>
      <c r="F274" s="4" t="s">
        <v>3018</v>
      </c>
    </row>
    <row r="275" spans="1:6" x14ac:dyDescent="0.2">
      <c r="A275" s="5">
        <v>274</v>
      </c>
      <c r="B275" s="5">
        <v>850</v>
      </c>
      <c r="C275" s="5" t="s">
        <v>3016</v>
      </c>
      <c r="D275" s="52">
        <v>90000</v>
      </c>
      <c r="E275" s="5" t="s">
        <v>3021</v>
      </c>
      <c r="F275" s="5" t="s">
        <v>3018</v>
      </c>
    </row>
    <row r="276" spans="1:6" x14ac:dyDescent="0.2">
      <c r="A276" s="4">
        <v>275</v>
      </c>
      <c r="B276" s="4">
        <v>851</v>
      </c>
      <c r="C276" s="4" t="s">
        <v>3016</v>
      </c>
      <c r="D276" s="51">
        <v>50000</v>
      </c>
      <c r="E276" s="4" t="s">
        <v>3024</v>
      </c>
      <c r="F276" s="4" t="s">
        <v>3018</v>
      </c>
    </row>
    <row r="277" spans="1:6" x14ac:dyDescent="0.2">
      <c r="A277" s="5">
        <v>276</v>
      </c>
      <c r="B277" s="5">
        <v>853</v>
      </c>
      <c r="C277" s="5" t="s">
        <v>3016</v>
      </c>
      <c r="D277" s="52">
        <v>80000</v>
      </c>
      <c r="E277" s="5" t="s">
        <v>3024</v>
      </c>
      <c r="F277" s="5" t="s">
        <v>3018</v>
      </c>
    </row>
    <row r="278" spans="1:6" x14ac:dyDescent="0.2">
      <c r="A278" s="4">
        <v>277</v>
      </c>
      <c r="B278" s="4">
        <v>854</v>
      </c>
      <c r="C278" s="4" t="s">
        <v>3016</v>
      </c>
      <c r="D278" s="51">
        <v>80000</v>
      </c>
      <c r="E278" s="4" t="s">
        <v>3021</v>
      </c>
      <c r="F278" s="4" t="s">
        <v>3018</v>
      </c>
    </row>
    <row r="279" spans="1:6" x14ac:dyDescent="0.2">
      <c r="A279" s="5">
        <v>278</v>
      </c>
      <c r="B279" s="5">
        <v>855</v>
      </c>
      <c r="C279" s="5" t="s">
        <v>3016</v>
      </c>
      <c r="D279" s="52">
        <v>80000</v>
      </c>
      <c r="E279" s="5" t="s">
        <v>3021</v>
      </c>
      <c r="F279" s="5" t="s">
        <v>3018</v>
      </c>
    </row>
    <row r="280" spans="1:6" x14ac:dyDescent="0.2">
      <c r="A280" s="4">
        <v>279</v>
      </c>
      <c r="B280" s="4">
        <v>858</v>
      </c>
      <c r="C280" s="4" t="s">
        <v>3019</v>
      </c>
      <c r="D280" s="51">
        <v>90000</v>
      </c>
      <c r="E280" s="4" t="s">
        <v>3021</v>
      </c>
      <c r="F280" s="4" t="s">
        <v>3020</v>
      </c>
    </row>
    <row r="281" spans="1:6" x14ac:dyDescent="0.2">
      <c r="A281" s="5">
        <v>280</v>
      </c>
      <c r="B281" s="5">
        <v>865</v>
      </c>
      <c r="C281" s="5" t="s">
        <v>3016</v>
      </c>
      <c r="D281" s="52">
        <v>90000</v>
      </c>
      <c r="E281" s="5" t="s">
        <v>3021</v>
      </c>
      <c r="F281" s="5" t="s">
        <v>3018</v>
      </c>
    </row>
    <row r="282" spans="1:6" x14ac:dyDescent="0.2">
      <c r="A282" s="4">
        <v>281</v>
      </c>
      <c r="B282" s="4">
        <v>868</v>
      </c>
      <c r="C282" s="4" t="s">
        <v>3016</v>
      </c>
      <c r="D282" s="51">
        <v>90000</v>
      </c>
      <c r="E282" s="4" t="s">
        <v>3021</v>
      </c>
      <c r="F282" s="4" t="s">
        <v>3018</v>
      </c>
    </row>
    <row r="283" spans="1:6" x14ac:dyDescent="0.2">
      <c r="A283" s="5">
        <v>282</v>
      </c>
      <c r="B283" s="5">
        <v>871</v>
      </c>
      <c r="C283" s="5" t="s">
        <v>3019</v>
      </c>
      <c r="D283" s="52">
        <v>110000</v>
      </c>
      <c r="E283" s="5" t="s">
        <v>3017</v>
      </c>
      <c r="F283" s="5" t="s">
        <v>3018</v>
      </c>
    </row>
    <row r="284" spans="1:6" x14ac:dyDescent="0.2">
      <c r="A284" s="4">
        <v>283</v>
      </c>
      <c r="B284" s="4">
        <v>875</v>
      </c>
      <c r="C284" s="4" t="s">
        <v>3016</v>
      </c>
      <c r="D284" s="51">
        <v>90000</v>
      </c>
      <c r="E284" s="4" t="s">
        <v>3021</v>
      </c>
      <c r="F284" s="4" t="s">
        <v>3018</v>
      </c>
    </row>
    <row r="285" spans="1:6" x14ac:dyDescent="0.2">
      <c r="A285" s="5">
        <v>284</v>
      </c>
      <c r="B285" s="5">
        <v>880</v>
      </c>
      <c r="C285" s="5" t="s">
        <v>3016</v>
      </c>
      <c r="D285" s="52">
        <v>110000</v>
      </c>
      <c r="E285" s="5" t="s">
        <v>3017</v>
      </c>
      <c r="F285" s="5" t="s">
        <v>3018</v>
      </c>
    </row>
    <row r="286" spans="1:6" x14ac:dyDescent="0.2">
      <c r="A286" s="4">
        <v>285</v>
      </c>
      <c r="B286" s="4">
        <v>885</v>
      </c>
      <c r="C286" s="4" t="s">
        <v>3016</v>
      </c>
      <c r="D286" s="51">
        <v>110000</v>
      </c>
      <c r="E286" s="4" t="s">
        <v>3017</v>
      </c>
      <c r="F286" s="4" t="s">
        <v>3018</v>
      </c>
    </row>
    <row r="287" spans="1:6" x14ac:dyDescent="0.2">
      <c r="A287" s="5">
        <v>286</v>
      </c>
      <c r="B287" s="5">
        <v>890</v>
      </c>
      <c r="C287" s="5" t="s">
        <v>3016</v>
      </c>
      <c r="D287" s="52">
        <v>120000</v>
      </c>
      <c r="E287" s="5" t="s">
        <v>3021</v>
      </c>
      <c r="F287" s="5" t="s">
        <v>3020</v>
      </c>
    </row>
    <row r="288" spans="1:6" x14ac:dyDescent="0.2">
      <c r="A288" s="4">
        <v>287</v>
      </c>
      <c r="B288" s="4">
        <v>894</v>
      </c>
      <c r="C288" s="4" t="s">
        <v>3016</v>
      </c>
      <c r="D288" s="51">
        <v>170000</v>
      </c>
      <c r="E288" s="4" t="s">
        <v>3024</v>
      </c>
      <c r="F288" s="4" t="s">
        <v>3018</v>
      </c>
    </row>
    <row r="289" spans="1:6" x14ac:dyDescent="0.2">
      <c r="A289" s="5">
        <v>288</v>
      </c>
      <c r="B289" s="5">
        <v>896</v>
      </c>
      <c r="C289" s="5" t="s">
        <v>3016</v>
      </c>
      <c r="D289" s="52">
        <v>70000</v>
      </c>
      <c r="E289" s="5" t="s">
        <v>3021</v>
      </c>
      <c r="F289" s="5" t="s">
        <v>3020</v>
      </c>
    </row>
    <row r="290" spans="1:6" x14ac:dyDescent="0.2">
      <c r="A290" s="4">
        <v>289</v>
      </c>
      <c r="B290" s="4">
        <v>898</v>
      </c>
      <c r="C290" s="4" t="s">
        <v>3016</v>
      </c>
      <c r="D290" s="51">
        <v>110000</v>
      </c>
      <c r="E290" s="4" t="s">
        <v>3017</v>
      </c>
      <c r="F290" s="4" t="s">
        <v>3018</v>
      </c>
    </row>
    <row r="291" spans="1:6" x14ac:dyDescent="0.2">
      <c r="A291" s="5">
        <v>290</v>
      </c>
      <c r="B291" s="5">
        <v>899</v>
      </c>
      <c r="C291" s="5" t="s">
        <v>3016</v>
      </c>
      <c r="D291" s="52">
        <v>130000</v>
      </c>
      <c r="E291" s="5" t="s">
        <v>3017</v>
      </c>
      <c r="F291" s="5" t="s">
        <v>3018</v>
      </c>
    </row>
    <row r="292" spans="1:6" x14ac:dyDescent="0.2">
      <c r="A292" s="4">
        <v>291</v>
      </c>
      <c r="B292" s="4">
        <v>903</v>
      </c>
      <c r="C292" s="4" t="s">
        <v>3016</v>
      </c>
      <c r="D292" s="51">
        <v>130000</v>
      </c>
      <c r="E292" s="4" t="s">
        <v>3017</v>
      </c>
      <c r="F292" s="4" t="s">
        <v>3018</v>
      </c>
    </row>
    <row r="293" spans="1:6" x14ac:dyDescent="0.2">
      <c r="A293" s="5">
        <v>292</v>
      </c>
      <c r="B293" s="5">
        <v>907</v>
      </c>
      <c r="C293" s="5" t="s">
        <v>3016</v>
      </c>
      <c r="D293" s="52">
        <v>130000</v>
      </c>
      <c r="E293" s="5" t="s">
        <v>3017</v>
      </c>
      <c r="F293" s="5" t="s">
        <v>3018</v>
      </c>
    </row>
    <row r="294" spans="1:6" x14ac:dyDescent="0.2">
      <c r="A294" s="4">
        <v>293</v>
      </c>
      <c r="B294" s="4">
        <v>910</v>
      </c>
      <c r="C294" s="4" t="s">
        <v>3019</v>
      </c>
      <c r="D294" s="51">
        <v>150000</v>
      </c>
      <c r="E294" s="4" t="s">
        <v>3021</v>
      </c>
      <c r="F294" s="4" t="s">
        <v>3020</v>
      </c>
    </row>
    <row r="295" spans="1:6" x14ac:dyDescent="0.2">
      <c r="A295" s="5">
        <v>294</v>
      </c>
      <c r="B295" s="5">
        <v>911</v>
      </c>
      <c r="C295" s="5" t="s">
        <v>3019</v>
      </c>
      <c r="D295" s="52">
        <v>60000</v>
      </c>
      <c r="E295" s="5" t="s">
        <v>3022</v>
      </c>
      <c r="F295" s="5" t="s">
        <v>3020</v>
      </c>
    </row>
    <row r="296" spans="1:6" x14ac:dyDescent="0.2">
      <c r="A296" s="4">
        <v>295</v>
      </c>
      <c r="B296" s="4">
        <v>915</v>
      </c>
      <c r="C296" s="4" t="s">
        <v>3016</v>
      </c>
      <c r="D296" s="51">
        <v>60000</v>
      </c>
      <c r="E296" s="4" t="s">
        <v>3022</v>
      </c>
      <c r="F296" s="4" t="s">
        <v>3020</v>
      </c>
    </row>
    <row r="297" spans="1:6" x14ac:dyDescent="0.2">
      <c r="A297" s="5">
        <v>296</v>
      </c>
      <c r="B297" s="5">
        <v>916</v>
      </c>
      <c r="C297" s="5" t="s">
        <v>3019</v>
      </c>
      <c r="D297" s="52">
        <v>80000</v>
      </c>
      <c r="E297" s="5" t="s">
        <v>3023</v>
      </c>
      <c r="F297" s="5" t="s">
        <v>3018</v>
      </c>
    </row>
    <row r="298" spans="1:6" x14ac:dyDescent="0.2">
      <c r="A298" s="4">
        <v>297</v>
      </c>
      <c r="B298" s="4">
        <v>918</v>
      </c>
      <c r="C298" s="4" t="s">
        <v>3019</v>
      </c>
      <c r="D298" s="51">
        <v>50000</v>
      </c>
      <c r="E298" s="4" t="s">
        <v>3024</v>
      </c>
      <c r="F298" s="4" t="s">
        <v>3018</v>
      </c>
    </row>
    <row r="299" spans="1:6" x14ac:dyDescent="0.2">
      <c r="A299" s="5">
        <v>298</v>
      </c>
      <c r="B299" s="5">
        <v>919</v>
      </c>
      <c r="C299" s="5" t="s">
        <v>3019</v>
      </c>
      <c r="D299" s="52">
        <v>70000</v>
      </c>
      <c r="E299" s="5" t="s">
        <v>3024</v>
      </c>
      <c r="F299" s="5" t="s">
        <v>3018</v>
      </c>
    </row>
    <row r="300" spans="1:6" x14ac:dyDescent="0.2">
      <c r="A300" s="4">
        <v>299</v>
      </c>
      <c r="B300" s="4">
        <v>920</v>
      </c>
      <c r="C300" s="4" t="s">
        <v>3016</v>
      </c>
      <c r="D300" s="51">
        <v>70000</v>
      </c>
      <c r="E300" s="4" t="s">
        <v>3024</v>
      </c>
      <c r="F300" s="4" t="s">
        <v>3018</v>
      </c>
    </row>
    <row r="301" spans="1:6" x14ac:dyDescent="0.2">
      <c r="A301" s="5">
        <v>300</v>
      </c>
      <c r="B301" s="5">
        <v>922</v>
      </c>
      <c r="C301" s="5" t="s">
        <v>3016</v>
      </c>
      <c r="D301" s="52">
        <v>70000</v>
      </c>
      <c r="E301" s="5" t="s">
        <v>3024</v>
      </c>
      <c r="F301" s="5" t="s">
        <v>3018</v>
      </c>
    </row>
    <row r="302" spans="1:6" x14ac:dyDescent="0.2">
      <c r="A302" s="4">
        <v>301</v>
      </c>
      <c r="B302" s="4">
        <v>925</v>
      </c>
      <c r="C302" s="4" t="s">
        <v>3016</v>
      </c>
      <c r="D302" s="51">
        <v>80000</v>
      </c>
      <c r="E302" s="4" t="s">
        <v>3021</v>
      </c>
      <c r="F302" s="4" t="s">
        <v>3020</v>
      </c>
    </row>
    <row r="303" spans="1:6" x14ac:dyDescent="0.2">
      <c r="A303" s="5">
        <v>302</v>
      </c>
      <c r="B303" s="5">
        <v>929</v>
      </c>
      <c r="C303" s="5" t="s">
        <v>3016</v>
      </c>
      <c r="D303" s="52">
        <v>80000</v>
      </c>
      <c r="E303" s="5" t="s">
        <v>3021</v>
      </c>
      <c r="F303" s="5" t="s">
        <v>3018</v>
      </c>
    </row>
    <row r="304" spans="1:6" x14ac:dyDescent="0.2">
      <c r="A304" s="4">
        <v>303</v>
      </c>
      <c r="B304" s="4">
        <v>936</v>
      </c>
      <c r="C304" s="4" t="s">
        <v>3019</v>
      </c>
      <c r="D304" s="51">
        <v>90000</v>
      </c>
      <c r="E304" s="4" t="s">
        <v>3022</v>
      </c>
      <c r="F304" s="4" t="s">
        <v>3020</v>
      </c>
    </row>
    <row r="305" spans="1:6" x14ac:dyDescent="0.2">
      <c r="A305" s="5">
        <v>304</v>
      </c>
      <c r="B305" s="5">
        <v>937</v>
      </c>
      <c r="C305" s="5" t="s">
        <v>3019</v>
      </c>
      <c r="D305" s="52">
        <v>90000</v>
      </c>
      <c r="E305" s="5" t="s">
        <v>3022</v>
      </c>
      <c r="F305" s="5" t="s">
        <v>3020</v>
      </c>
    </row>
    <row r="306" spans="1:6" x14ac:dyDescent="0.2">
      <c r="A306" s="4">
        <v>305</v>
      </c>
      <c r="B306" s="4">
        <v>940</v>
      </c>
      <c r="C306" s="4" t="s">
        <v>3016</v>
      </c>
      <c r="D306" s="51">
        <v>100000</v>
      </c>
      <c r="E306" s="4" t="s">
        <v>3021</v>
      </c>
      <c r="F306" s="4" t="s">
        <v>3018</v>
      </c>
    </row>
    <row r="307" spans="1:6" x14ac:dyDescent="0.2">
      <c r="A307" s="5">
        <v>306</v>
      </c>
      <c r="B307" s="5">
        <v>945</v>
      </c>
      <c r="C307" s="5" t="s">
        <v>3016</v>
      </c>
      <c r="D307" s="52">
        <v>110000</v>
      </c>
      <c r="E307" s="5" t="s">
        <v>3021</v>
      </c>
      <c r="F307" s="5" t="s">
        <v>3020</v>
      </c>
    </row>
    <row r="308" spans="1:6" x14ac:dyDescent="0.2">
      <c r="A308" s="4">
        <v>307</v>
      </c>
      <c r="B308" s="4">
        <v>946</v>
      </c>
      <c r="C308" s="4" t="s">
        <v>3016</v>
      </c>
      <c r="D308" s="51">
        <v>110000</v>
      </c>
      <c r="E308" s="4" t="s">
        <v>3021</v>
      </c>
      <c r="F308" s="4" t="s">
        <v>3020</v>
      </c>
    </row>
    <row r="309" spans="1:6" x14ac:dyDescent="0.2">
      <c r="A309" s="5">
        <v>308</v>
      </c>
      <c r="B309" s="5">
        <v>947</v>
      </c>
      <c r="C309" s="5" t="s">
        <v>3016</v>
      </c>
      <c r="D309" s="52">
        <v>80000</v>
      </c>
      <c r="E309" s="5" t="s">
        <v>3023</v>
      </c>
      <c r="F309" s="5" t="s">
        <v>3018</v>
      </c>
    </row>
    <row r="310" spans="1:6" x14ac:dyDescent="0.2">
      <c r="A310" s="4">
        <v>309</v>
      </c>
      <c r="B310" s="4">
        <v>949</v>
      </c>
      <c r="C310" s="4" t="s">
        <v>3016</v>
      </c>
      <c r="D310" s="51">
        <v>60000</v>
      </c>
      <c r="E310" s="4" t="s">
        <v>3022</v>
      </c>
      <c r="F310" s="4" t="s">
        <v>3020</v>
      </c>
    </row>
    <row r="311" spans="1:6" x14ac:dyDescent="0.2">
      <c r="A311" s="5">
        <v>310</v>
      </c>
      <c r="B311" s="5">
        <v>950</v>
      </c>
      <c r="C311" s="5" t="s">
        <v>3019</v>
      </c>
      <c r="D311" s="52">
        <v>60000</v>
      </c>
      <c r="E311" s="5" t="s">
        <v>3022</v>
      </c>
      <c r="F311" s="5" t="s">
        <v>3018</v>
      </c>
    </row>
    <row r="312" spans="1:6" x14ac:dyDescent="0.2">
      <c r="A312" s="4">
        <v>311</v>
      </c>
      <c r="B312" s="4">
        <v>954</v>
      </c>
      <c r="C312" s="4" t="s">
        <v>3019</v>
      </c>
      <c r="D312" s="51">
        <v>70000</v>
      </c>
      <c r="E312" s="4" t="s">
        <v>3024</v>
      </c>
      <c r="F312" s="4" t="s">
        <v>3018</v>
      </c>
    </row>
    <row r="313" spans="1:6" x14ac:dyDescent="0.2">
      <c r="A313" s="5">
        <v>312</v>
      </c>
      <c r="B313" s="5">
        <v>959</v>
      </c>
      <c r="C313" s="5" t="s">
        <v>3019</v>
      </c>
      <c r="D313" s="52">
        <v>70000</v>
      </c>
      <c r="E313" s="5" t="s">
        <v>3024</v>
      </c>
      <c r="F313" s="5" t="s">
        <v>3020</v>
      </c>
    </row>
    <row r="314" spans="1:6" x14ac:dyDescent="0.2">
      <c r="A314" s="4">
        <v>313</v>
      </c>
      <c r="B314" s="4">
        <v>960</v>
      </c>
      <c r="C314" s="4" t="s">
        <v>3019</v>
      </c>
      <c r="D314" s="51">
        <v>70000</v>
      </c>
      <c r="E314" s="4" t="s">
        <v>3024</v>
      </c>
      <c r="F314" s="4" t="s">
        <v>3018</v>
      </c>
    </row>
    <row r="315" spans="1:6" x14ac:dyDescent="0.2">
      <c r="A315" s="5">
        <v>314</v>
      </c>
      <c r="B315" s="5">
        <v>961</v>
      </c>
      <c r="C315" s="5" t="s">
        <v>3019</v>
      </c>
      <c r="D315" s="52">
        <v>70000</v>
      </c>
      <c r="E315" s="5" t="s">
        <v>3024</v>
      </c>
      <c r="F315" s="5" t="s">
        <v>3018</v>
      </c>
    </row>
    <row r="316" spans="1:6" x14ac:dyDescent="0.2">
      <c r="A316" s="4">
        <v>315</v>
      </c>
      <c r="B316" s="4">
        <v>962</v>
      </c>
      <c r="C316" s="4" t="s">
        <v>3019</v>
      </c>
      <c r="D316" s="51">
        <v>70000</v>
      </c>
      <c r="E316" s="4" t="s">
        <v>3024</v>
      </c>
      <c r="F316" s="4" t="s">
        <v>3020</v>
      </c>
    </row>
    <row r="317" spans="1:6" x14ac:dyDescent="0.2">
      <c r="A317" s="5">
        <v>316</v>
      </c>
      <c r="B317" s="5">
        <v>970</v>
      </c>
      <c r="C317" s="5" t="s">
        <v>3019</v>
      </c>
      <c r="D317" s="52">
        <v>70000</v>
      </c>
      <c r="E317" s="5" t="s">
        <v>3024</v>
      </c>
      <c r="F317" s="5" t="s">
        <v>3020</v>
      </c>
    </row>
    <row r="318" spans="1:6" x14ac:dyDescent="0.2">
      <c r="A318" s="4">
        <v>317</v>
      </c>
      <c r="B318" s="4">
        <v>972</v>
      </c>
      <c r="C318" s="4" t="s">
        <v>3016</v>
      </c>
      <c r="D318" s="51">
        <v>60000</v>
      </c>
      <c r="E318" s="4" t="s">
        <v>3024</v>
      </c>
      <c r="F318" s="4" t="s">
        <v>3018</v>
      </c>
    </row>
    <row r="319" spans="1:6" x14ac:dyDescent="0.2">
      <c r="A319" s="5">
        <v>318</v>
      </c>
      <c r="B319" s="5">
        <v>975</v>
      </c>
      <c r="C319" s="5" t="s">
        <v>3019</v>
      </c>
      <c r="D319" s="52">
        <v>40000</v>
      </c>
      <c r="E319" s="5" t="s">
        <v>3021</v>
      </c>
      <c r="F319" s="5" t="s">
        <v>3020</v>
      </c>
    </row>
    <row r="320" spans="1:6" x14ac:dyDescent="0.2">
      <c r="A320" s="4">
        <v>319</v>
      </c>
      <c r="B320" s="4">
        <v>980</v>
      </c>
      <c r="C320" s="4" t="s">
        <v>3019</v>
      </c>
      <c r="D320" s="51">
        <v>40000</v>
      </c>
      <c r="E320" s="4" t="s">
        <v>3021</v>
      </c>
      <c r="F320" s="4" t="s">
        <v>3020</v>
      </c>
    </row>
    <row r="321" spans="1:6" x14ac:dyDescent="0.2">
      <c r="A321" s="5">
        <v>320</v>
      </c>
      <c r="B321" s="5">
        <v>983</v>
      </c>
      <c r="C321" s="5" t="s">
        <v>3016</v>
      </c>
      <c r="D321" s="52">
        <v>70000</v>
      </c>
      <c r="E321" s="5" t="s">
        <v>3024</v>
      </c>
      <c r="F321" s="5" t="s">
        <v>3020</v>
      </c>
    </row>
    <row r="322" spans="1:6" x14ac:dyDescent="0.2">
      <c r="A322" s="4">
        <v>321</v>
      </c>
      <c r="B322" s="4">
        <v>993</v>
      </c>
      <c r="C322" s="4" t="s">
        <v>3016</v>
      </c>
      <c r="D322" s="51">
        <v>80000</v>
      </c>
      <c r="E322" s="4" t="s">
        <v>3024</v>
      </c>
      <c r="F322" s="4" t="s">
        <v>3018</v>
      </c>
    </row>
    <row r="323" spans="1:6" x14ac:dyDescent="0.2">
      <c r="A323" s="5">
        <v>322</v>
      </c>
      <c r="B323" s="5">
        <v>994</v>
      </c>
      <c r="C323" s="5" t="s">
        <v>3016</v>
      </c>
      <c r="D323" s="52">
        <v>90000</v>
      </c>
      <c r="E323" s="5" t="s">
        <v>3017</v>
      </c>
      <c r="F323" s="5" t="s">
        <v>3018</v>
      </c>
    </row>
    <row r="324" spans="1:6" x14ac:dyDescent="0.2">
      <c r="A324" s="4">
        <v>323</v>
      </c>
      <c r="B324" s="4">
        <v>995</v>
      </c>
      <c r="C324" s="4" t="s">
        <v>3016</v>
      </c>
      <c r="D324" s="51">
        <v>90000</v>
      </c>
      <c r="E324" s="4" t="s">
        <v>3017</v>
      </c>
      <c r="F324" s="4" t="s">
        <v>3018</v>
      </c>
    </row>
    <row r="325" spans="1:6" x14ac:dyDescent="0.2">
      <c r="A325" s="5">
        <v>324</v>
      </c>
      <c r="B325" s="5">
        <v>997</v>
      </c>
      <c r="C325" s="5" t="s">
        <v>3019</v>
      </c>
      <c r="D325" s="52">
        <v>120000</v>
      </c>
      <c r="E325" s="5" t="s">
        <v>3024</v>
      </c>
      <c r="F325" s="5" t="s">
        <v>3018</v>
      </c>
    </row>
    <row r="326" spans="1:6" x14ac:dyDescent="0.2">
      <c r="A326" s="4">
        <v>325</v>
      </c>
      <c r="B326" s="4">
        <v>999</v>
      </c>
      <c r="C326" s="4" t="s">
        <v>3016</v>
      </c>
      <c r="D326" s="51">
        <v>90000</v>
      </c>
      <c r="E326" s="4" t="s">
        <v>3017</v>
      </c>
      <c r="F326" s="4" t="s">
        <v>3018</v>
      </c>
    </row>
    <row r="327" spans="1:6" x14ac:dyDescent="0.2">
      <c r="A327" s="5">
        <v>326</v>
      </c>
      <c r="B327" s="5">
        <v>1000</v>
      </c>
      <c r="C327" s="5" t="s">
        <v>3019</v>
      </c>
      <c r="D327" s="52">
        <v>90000</v>
      </c>
      <c r="E327" s="5" t="s">
        <v>3017</v>
      </c>
      <c r="F327" s="5" t="s">
        <v>3018</v>
      </c>
    </row>
    <row r="328" spans="1:6" x14ac:dyDescent="0.2">
      <c r="A328" s="4">
        <v>327</v>
      </c>
      <c r="B328" s="4">
        <v>1005</v>
      </c>
      <c r="C328" s="4" t="s">
        <v>3016</v>
      </c>
      <c r="D328" s="51">
        <v>130000</v>
      </c>
      <c r="E328" s="4" t="s">
        <v>3017</v>
      </c>
      <c r="F328" s="4" t="s">
        <v>3018</v>
      </c>
    </row>
    <row r="329" spans="1:6" x14ac:dyDescent="0.2">
      <c r="A329" s="5">
        <v>328</v>
      </c>
      <c r="B329" s="5">
        <v>1008</v>
      </c>
      <c r="C329" s="5" t="s">
        <v>3016</v>
      </c>
      <c r="D329" s="52">
        <v>90000</v>
      </c>
      <c r="E329" s="5" t="s">
        <v>3017</v>
      </c>
      <c r="F329" s="5" t="s">
        <v>3018</v>
      </c>
    </row>
    <row r="330" spans="1:6" x14ac:dyDescent="0.2">
      <c r="A330" s="4">
        <v>329</v>
      </c>
      <c r="B330" s="4">
        <v>1009</v>
      </c>
      <c r="C330" s="4" t="s">
        <v>3016</v>
      </c>
      <c r="D330" s="51">
        <v>90000</v>
      </c>
      <c r="E330" s="4" t="s">
        <v>3017</v>
      </c>
      <c r="F330" s="4" t="s">
        <v>3018</v>
      </c>
    </row>
    <row r="331" spans="1:6" x14ac:dyDescent="0.2">
      <c r="A331" s="5">
        <v>330</v>
      </c>
      <c r="B331" s="5">
        <v>1014</v>
      </c>
      <c r="C331" s="5" t="s">
        <v>3019</v>
      </c>
      <c r="D331" s="52">
        <v>90000</v>
      </c>
      <c r="E331" s="5" t="s">
        <v>3017</v>
      </c>
      <c r="F331" s="5" t="s">
        <v>3018</v>
      </c>
    </row>
    <row r="332" spans="1:6" x14ac:dyDescent="0.2">
      <c r="A332" s="4">
        <v>331</v>
      </c>
      <c r="B332" s="4">
        <v>1015</v>
      </c>
      <c r="C332" s="4" t="s">
        <v>3016</v>
      </c>
      <c r="D332" s="51">
        <v>110000</v>
      </c>
      <c r="E332" s="4" t="s">
        <v>3024</v>
      </c>
      <c r="F332" s="4" t="s">
        <v>3018</v>
      </c>
    </row>
    <row r="333" spans="1:6" x14ac:dyDescent="0.2">
      <c r="A333" s="5">
        <v>332</v>
      </c>
      <c r="B333" s="5">
        <v>1016</v>
      </c>
      <c r="C333" s="5" t="s">
        <v>3016</v>
      </c>
      <c r="D333" s="52">
        <v>90000</v>
      </c>
      <c r="E333" s="5" t="s">
        <v>3021</v>
      </c>
      <c r="F333" s="5" t="s">
        <v>3018</v>
      </c>
    </row>
    <row r="334" spans="1:6" x14ac:dyDescent="0.2">
      <c r="A334" s="4">
        <v>333</v>
      </c>
      <c r="B334" s="4">
        <v>1018</v>
      </c>
      <c r="C334" s="4" t="s">
        <v>3019</v>
      </c>
      <c r="D334" s="51">
        <v>10000</v>
      </c>
      <c r="E334" s="4" t="s">
        <v>3024</v>
      </c>
      <c r="F334" s="4" t="s">
        <v>3018</v>
      </c>
    </row>
    <row r="335" spans="1:6" x14ac:dyDescent="0.2">
      <c r="A335" s="5">
        <v>334</v>
      </c>
      <c r="B335" s="5">
        <v>1020</v>
      </c>
      <c r="C335" s="5" t="s">
        <v>3016</v>
      </c>
      <c r="D335" s="52">
        <v>20000</v>
      </c>
      <c r="E335" s="5" t="s">
        <v>3024</v>
      </c>
      <c r="F335" s="5" t="s">
        <v>3018</v>
      </c>
    </row>
    <row r="336" spans="1:6" x14ac:dyDescent="0.2">
      <c r="A336" s="4">
        <v>335</v>
      </c>
      <c r="B336" s="4">
        <v>1023</v>
      </c>
      <c r="C336" s="4" t="s">
        <v>3016</v>
      </c>
      <c r="D336" s="51">
        <v>10000</v>
      </c>
      <c r="E336" s="4" t="s">
        <v>3017</v>
      </c>
      <c r="F336" s="4" t="s">
        <v>3018</v>
      </c>
    </row>
    <row r="337" spans="1:6" x14ac:dyDescent="0.2">
      <c r="A337" s="5">
        <v>336</v>
      </c>
      <c r="B337" s="5">
        <v>1026</v>
      </c>
      <c r="C337" s="5" t="s">
        <v>3016</v>
      </c>
      <c r="D337" s="52">
        <v>10000</v>
      </c>
      <c r="E337" s="5" t="s">
        <v>3017</v>
      </c>
      <c r="F337" s="5" t="s">
        <v>3018</v>
      </c>
    </row>
    <row r="338" spans="1:6" x14ac:dyDescent="0.2">
      <c r="A338" s="4">
        <v>337</v>
      </c>
      <c r="B338" s="4">
        <v>1027</v>
      </c>
      <c r="C338" s="4" t="s">
        <v>3016</v>
      </c>
      <c r="D338" s="51">
        <v>20000</v>
      </c>
      <c r="E338" s="4" t="s">
        <v>3024</v>
      </c>
      <c r="F338" s="4" t="s">
        <v>3018</v>
      </c>
    </row>
    <row r="339" spans="1:6" x14ac:dyDescent="0.2">
      <c r="A339" s="5">
        <v>338</v>
      </c>
      <c r="B339" s="5">
        <v>1028</v>
      </c>
      <c r="C339" s="5" t="s">
        <v>3016</v>
      </c>
      <c r="D339" s="52">
        <v>10000</v>
      </c>
      <c r="E339" s="5" t="s">
        <v>3017</v>
      </c>
      <c r="F339" s="5" t="s">
        <v>3018</v>
      </c>
    </row>
    <row r="340" spans="1:6" x14ac:dyDescent="0.2">
      <c r="A340" s="4">
        <v>339</v>
      </c>
      <c r="B340" s="4">
        <v>1035</v>
      </c>
      <c r="C340" s="4" t="s">
        <v>3016</v>
      </c>
      <c r="D340" s="51">
        <v>20000</v>
      </c>
      <c r="E340" s="4" t="s">
        <v>3024</v>
      </c>
      <c r="F340" s="4" t="s">
        <v>3018</v>
      </c>
    </row>
    <row r="341" spans="1:6" x14ac:dyDescent="0.2">
      <c r="A341" s="5">
        <v>340</v>
      </c>
      <c r="B341" s="5">
        <v>1036</v>
      </c>
      <c r="C341" s="5" t="s">
        <v>3019</v>
      </c>
      <c r="D341" s="52">
        <v>20000</v>
      </c>
      <c r="E341" s="5" t="s">
        <v>3024</v>
      </c>
      <c r="F341" s="5" t="s">
        <v>3018</v>
      </c>
    </row>
    <row r="342" spans="1:6" x14ac:dyDescent="0.2">
      <c r="A342" s="4">
        <v>341</v>
      </c>
      <c r="B342" s="4">
        <v>1038</v>
      </c>
      <c r="C342" s="4" t="s">
        <v>3016</v>
      </c>
      <c r="D342" s="51">
        <v>10000</v>
      </c>
      <c r="E342" s="4" t="s">
        <v>3024</v>
      </c>
      <c r="F342" s="4" t="s">
        <v>3018</v>
      </c>
    </row>
    <row r="343" spans="1:6" x14ac:dyDescent="0.2">
      <c r="A343" s="5">
        <v>342</v>
      </c>
      <c r="B343" s="5">
        <v>1041</v>
      </c>
      <c r="C343" s="5" t="s">
        <v>3016</v>
      </c>
      <c r="D343" s="52">
        <v>20000</v>
      </c>
      <c r="E343" s="5" t="s">
        <v>3024</v>
      </c>
      <c r="F343" s="5" t="s">
        <v>3018</v>
      </c>
    </row>
    <row r="344" spans="1:6" x14ac:dyDescent="0.2">
      <c r="A344" s="4">
        <v>343</v>
      </c>
      <c r="B344" s="4">
        <v>1042</v>
      </c>
      <c r="C344" s="4" t="s">
        <v>3016</v>
      </c>
      <c r="D344" s="51">
        <v>30000</v>
      </c>
      <c r="E344" s="4" t="s">
        <v>3024</v>
      </c>
      <c r="F344" s="4" t="s">
        <v>3018</v>
      </c>
    </row>
    <row r="345" spans="1:6" x14ac:dyDescent="0.2">
      <c r="A345" s="5">
        <v>344</v>
      </c>
      <c r="B345" s="5">
        <v>1044</v>
      </c>
      <c r="C345" s="5" t="s">
        <v>3016</v>
      </c>
      <c r="D345" s="52">
        <v>10000</v>
      </c>
      <c r="E345" s="5" t="s">
        <v>3017</v>
      </c>
      <c r="F345" s="5" t="s">
        <v>3018</v>
      </c>
    </row>
    <row r="346" spans="1:6" x14ac:dyDescent="0.2">
      <c r="A346" s="4">
        <v>345</v>
      </c>
      <c r="B346" s="4">
        <v>1047</v>
      </c>
      <c r="C346" s="4" t="s">
        <v>3016</v>
      </c>
      <c r="D346" s="51">
        <v>10000</v>
      </c>
      <c r="E346" s="4" t="s">
        <v>3021</v>
      </c>
      <c r="F346" s="4" t="s">
        <v>3018</v>
      </c>
    </row>
    <row r="347" spans="1:6" x14ac:dyDescent="0.2">
      <c r="A347" s="5">
        <v>346</v>
      </c>
      <c r="B347" s="5">
        <v>1054</v>
      </c>
      <c r="C347" s="5" t="s">
        <v>3019</v>
      </c>
      <c r="D347" s="52">
        <v>10000</v>
      </c>
      <c r="E347" s="5" t="s">
        <v>3021</v>
      </c>
      <c r="F347" s="5" t="s">
        <v>3018</v>
      </c>
    </row>
    <row r="348" spans="1:6" x14ac:dyDescent="0.2">
      <c r="A348" s="4">
        <v>347</v>
      </c>
      <c r="B348" s="4">
        <v>1060</v>
      </c>
      <c r="C348" s="4" t="s">
        <v>3019</v>
      </c>
      <c r="D348" s="51">
        <v>10000</v>
      </c>
      <c r="E348" s="4" t="s">
        <v>3021</v>
      </c>
      <c r="F348" s="4" t="s">
        <v>3018</v>
      </c>
    </row>
    <row r="349" spans="1:6" x14ac:dyDescent="0.2">
      <c r="A349" s="5">
        <v>348</v>
      </c>
      <c r="B349" s="5">
        <v>1062</v>
      </c>
      <c r="C349" s="5" t="s">
        <v>3016</v>
      </c>
      <c r="D349" s="52">
        <v>10000</v>
      </c>
      <c r="E349" s="5" t="s">
        <v>3021</v>
      </c>
      <c r="F349" s="5" t="s">
        <v>3018</v>
      </c>
    </row>
    <row r="350" spans="1:6" x14ac:dyDescent="0.2">
      <c r="A350" s="4">
        <v>349</v>
      </c>
      <c r="B350" s="4">
        <v>1065</v>
      </c>
      <c r="C350" s="4" t="s">
        <v>3016</v>
      </c>
      <c r="D350" s="51">
        <v>10000</v>
      </c>
      <c r="E350" s="4" t="s">
        <v>3021</v>
      </c>
      <c r="F350" s="4" t="s">
        <v>3018</v>
      </c>
    </row>
    <row r="351" spans="1:6" x14ac:dyDescent="0.2">
      <c r="A351" s="5">
        <v>350</v>
      </c>
      <c r="B351" s="5">
        <v>1068</v>
      </c>
      <c r="C351" s="5" t="s">
        <v>3016</v>
      </c>
      <c r="D351" s="52">
        <v>10000</v>
      </c>
      <c r="E351" s="5" t="s">
        <v>3021</v>
      </c>
      <c r="F351" s="5" t="s">
        <v>3018</v>
      </c>
    </row>
    <row r="352" spans="1:6" x14ac:dyDescent="0.2">
      <c r="A352" s="4">
        <v>351</v>
      </c>
      <c r="B352" s="4">
        <v>1069</v>
      </c>
      <c r="C352" s="4" t="s">
        <v>3016</v>
      </c>
      <c r="D352" s="51">
        <v>30000</v>
      </c>
      <c r="E352" s="4" t="s">
        <v>3024</v>
      </c>
      <c r="F352" s="4" t="s">
        <v>3018</v>
      </c>
    </row>
    <row r="353" spans="1:6" x14ac:dyDescent="0.2">
      <c r="A353" s="5">
        <v>352</v>
      </c>
      <c r="B353" s="5">
        <v>1072</v>
      </c>
      <c r="C353" s="5" t="s">
        <v>3019</v>
      </c>
      <c r="D353" s="52">
        <v>20000</v>
      </c>
      <c r="E353" s="5" t="s">
        <v>3017</v>
      </c>
      <c r="F353" s="5" t="s">
        <v>3018</v>
      </c>
    </row>
    <row r="354" spans="1:6" x14ac:dyDescent="0.2">
      <c r="A354" s="4">
        <v>353</v>
      </c>
      <c r="B354" s="4">
        <v>1075</v>
      </c>
      <c r="C354" s="4" t="s">
        <v>3016</v>
      </c>
      <c r="D354" s="51">
        <v>10000</v>
      </c>
      <c r="E354" s="4" t="s">
        <v>3021</v>
      </c>
      <c r="F354" s="4" t="s">
        <v>3018</v>
      </c>
    </row>
    <row r="355" spans="1:6" x14ac:dyDescent="0.2">
      <c r="A355" s="5">
        <v>354</v>
      </c>
      <c r="B355" s="5">
        <v>1080</v>
      </c>
      <c r="C355" s="5" t="s">
        <v>3019</v>
      </c>
      <c r="D355" s="52">
        <v>30000</v>
      </c>
      <c r="E355" s="5" t="s">
        <v>3017</v>
      </c>
      <c r="F355" s="5" t="s">
        <v>3018</v>
      </c>
    </row>
    <row r="356" spans="1:6" x14ac:dyDescent="0.2">
      <c r="A356" s="4">
        <v>355</v>
      </c>
      <c r="B356" s="4">
        <v>1083</v>
      </c>
      <c r="C356" s="4" t="s">
        <v>3016</v>
      </c>
      <c r="D356" s="51">
        <v>20000</v>
      </c>
      <c r="E356" s="4" t="s">
        <v>3021</v>
      </c>
      <c r="F356" s="4" t="s">
        <v>3018</v>
      </c>
    </row>
    <row r="357" spans="1:6" x14ac:dyDescent="0.2">
      <c r="A357" s="5">
        <v>356</v>
      </c>
      <c r="B357" s="5">
        <v>1085</v>
      </c>
      <c r="C357" s="5" t="s">
        <v>3016</v>
      </c>
      <c r="D357" s="52">
        <v>40000</v>
      </c>
      <c r="E357" s="5" t="s">
        <v>3024</v>
      </c>
      <c r="F357" s="5" t="s">
        <v>3018</v>
      </c>
    </row>
    <row r="358" spans="1:6" x14ac:dyDescent="0.2">
      <c r="A358" s="4">
        <v>357</v>
      </c>
      <c r="B358" s="4">
        <v>1086</v>
      </c>
      <c r="C358" s="4" t="s">
        <v>3019</v>
      </c>
      <c r="D358" s="51">
        <v>10000</v>
      </c>
      <c r="E358" s="4" t="s">
        <v>3021</v>
      </c>
      <c r="F358" s="4" t="s">
        <v>3020</v>
      </c>
    </row>
    <row r="359" spans="1:6" x14ac:dyDescent="0.2">
      <c r="A359" s="5">
        <v>358</v>
      </c>
      <c r="B359" s="5">
        <v>1101</v>
      </c>
      <c r="C359" s="5" t="s">
        <v>3019</v>
      </c>
      <c r="D359" s="52">
        <v>10000</v>
      </c>
      <c r="E359" s="5" t="s">
        <v>3021</v>
      </c>
      <c r="F359" s="5" t="s">
        <v>3020</v>
      </c>
    </row>
    <row r="360" spans="1:6" x14ac:dyDescent="0.2">
      <c r="A360" s="4">
        <v>359</v>
      </c>
      <c r="B360" s="4">
        <v>1103</v>
      </c>
      <c r="C360" s="4" t="s">
        <v>3019</v>
      </c>
      <c r="D360" s="51">
        <v>10000</v>
      </c>
      <c r="E360" s="4" t="s">
        <v>3021</v>
      </c>
      <c r="F360" s="4" t="s">
        <v>3020</v>
      </c>
    </row>
    <row r="361" spans="1:6" x14ac:dyDescent="0.2">
      <c r="A361" s="5">
        <v>360</v>
      </c>
      <c r="B361" s="5">
        <v>1104</v>
      </c>
      <c r="C361" s="5" t="s">
        <v>3019</v>
      </c>
      <c r="D361" s="52">
        <v>10000</v>
      </c>
      <c r="E361" s="5" t="s">
        <v>3021</v>
      </c>
      <c r="F361" s="5" t="s">
        <v>3020</v>
      </c>
    </row>
    <row r="362" spans="1:6" x14ac:dyDescent="0.2">
      <c r="A362" s="4">
        <v>361</v>
      </c>
      <c r="B362" s="4">
        <v>1106</v>
      </c>
      <c r="C362" s="4" t="s">
        <v>3019</v>
      </c>
      <c r="D362" s="51">
        <v>10000</v>
      </c>
      <c r="E362" s="4" t="s">
        <v>3021</v>
      </c>
      <c r="F362" s="4" t="s">
        <v>3018</v>
      </c>
    </row>
    <row r="363" spans="1:6" x14ac:dyDescent="0.2">
      <c r="A363" s="5">
        <v>362</v>
      </c>
      <c r="B363" s="5">
        <v>1107</v>
      </c>
      <c r="C363" s="5" t="s">
        <v>3016</v>
      </c>
      <c r="D363" s="52">
        <v>10000</v>
      </c>
      <c r="E363" s="5" t="s">
        <v>3022</v>
      </c>
      <c r="F363" s="5" t="s">
        <v>3018</v>
      </c>
    </row>
    <row r="364" spans="1:6" x14ac:dyDescent="0.2">
      <c r="A364" s="4">
        <v>363</v>
      </c>
      <c r="B364" s="4">
        <v>1108</v>
      </c>
      <c r="C364" s="4" t="s">
        <v>3016</v>
      </c>
      <c r="D364" s="51">
        <v>10000</v>
      </c>
      <c r="E364" s="4" t="s">
        <v>3022</v>
      </c>
      <c r="F364" s="4" t="s">
        <v>3020</v>
      </c>
    </row>
    <row r="365" spans="1:6" x14ac:dyDescent="0.2">
      <c r="A365" s="5">
        <v>364</v>
      </c>
      <c r="B365" s="5">
        <v>1109</v>
      </c>
      <c r="C365" s="5" t="s">
        <v>3019</v>
      </c>
      <c r="D365" s="52">
        <v>10000</v>
      </c>
      <c r="E365" s="5" t="s">
        <v>3022</v>
      </c>
      <c r="F365" s="5" t="s">
        <v>3020</v>
      </c>
    </row>
    <row r="366" spans="1:6" x14ac:dyDescent="0.2">
      <c r="A366" s="4">
        <v>365</v>
      </c>
      <c r="B366" s="4">
        <v>1112</v>
      </c>
      <c r="C366" s="4" t="s">
        <v>3019</v>
      </c>
      <c r="D366" s="51">
        <v>10000</v>
      </c>
      <c r="E366" s="4" t="s">
        <v>3022</v>
      </c>
      <c r="F366" s="4" t="s">
        <v>3020</v>
      </c>
    </row>
    <row r="367" spans="1:6" x14ac:dyDescent="0.2">
      <c r="A367" s="5">
        <v>366</v>
      </c>
      <c r="B367" s="5">
        <v>1113</v>
      </c>
      <c r="C367" s="5" t="s">
        <v>3019</v>
      </c>
      <c r="D367" s="52">
        <v>10000</v>
      </c>
      <c r="E367" s="5" t="s">
        <v>3022</v>
      </c>
      <c r="F367" s="5" t="s">
        <v>3020</v>
      </c>
    </row>
    <row r="368" spans="1:6" x14ac:dyDescent="0.2">
      <c r="A368" s="4">
        <v>367</v>
      </c>
      <c r="B368" s="4">
        <v>1117</v>
      </c>
      <c r="C368" s="4" t="s">
        <v>3016</v>
      </c>
      <c r="D368" s="51">
        <v>20000</v>
      </c>
      <c r="E368" s="4" t="s">
        <v>3017</v>
      </c>
      <c r="F368" s="4" t="s">
        <v>3018</v>
      </c>
    </row>
    <row r="369" spans="1:6" x14ac:dyDescent="0.2">
      <c r="A369" s="5">
        <v>368</v>
      </c>
      <c r="B369" s="5">
        <v>1121</v>
      </c>
      <c r="C369" s="5" t="s">
        <v>3016</v>
      </c>
      <c r="D369" s="52">
        <v>20000</v>
      </c>
      <c r="E369" s="5" t="s">
        <v>3017</v>
      </c>
      <c r="F369" s="5" t="s">
        <v>3018</v>
      </c>
    </row>
    <row r="370" spans="1:6" x14ac:dyDescent="0.2">
      <c r="A370" s="4">
        <v>369</v>
      </c>
      <c r="B370" s="4">
        <v>1123</v>
      </c>
      <c r="C370" s="4" t="s">
        <v>3019</v>
      </c>
      <c r="D370" s="51">
        <v>10000</v>
      </c>
      <c r="E370" s="4" t="s">
        <v>3022</v>
      </c>
      <c r="F370" s="4" t="s">
        <v>3020</v>
      </c>
    </row>
    <row r="371" spans="1:6" x14ac:dyDescent="0.2">
      <c r="A371" s="5">
        <v>370</v>
      </c>
      <c r="B371" s="5">
        <v>1124</v>
      </c>
      <c r="C371" s="5" t="s">
        <v>3016</v>
      </c>
      <c r="D371" s="52">
        <v>20000</v>
      </c>
      <c r="E371" s="5" t="s">
        <v>3017</v>
      </c>
      <c r="F371" s="5" t="s">
        <v>3020</v>
      </c>
    </row>
    <row r="372" spans="1:6" x14ac:dyDescent="0.2">
      <c r="A372" s="4">
        <v>371</v>
      </c>
      <c r="B372" s="4">
        <v>1127</v>
      </c>
      <c r="C372" s="4" t="s">
        <v>3016</v>
      </c>
      <c r="D372" s="51">
        <v>20000</v>
      </c>
      <c r="E372" s="4" t="s">
        <v>3017</v>
      </c>
      <c r="F372" s="4" t="s">
        <v>3018</v>
      </c>
    </row>
    <row r="373" spans="1:6" x14ac:dyDescent="0.2">
      <c r="A373" s="5">
        <v>372</v>
      </c>
      <c r="B373" s="5">
        <v>1128</v>
      </c>
      <c r="C373" s="5" t="s">
        <v>3016</v>
      </c>
      <c r="D373" s="52">
        <v>20000</v>
      </c>
      <c r="E373" s="5" t="s">
        <v>3017</v>
      </c>
      <c r="F373" s="5" t="s">
        <v>3018</v>
      </c>
    </row>
    <row r="374" spans="1:6" x14ac:dyDescent="0.2">
      <c r="A374" s="4">
        <v>373</v>
      </c>
      <c r="B374" s="4">
        <v>1129</v>
      </c>
      <c r="C374" s="4" t="s">
        <v>3019</v>
      </c>
      <c r="D374" s="51">
        <v>20000</v>
      </c>
      <c r="E374" s="4" t="s">
        <v>3017</v>
      </c>
      <c r="F374" s="4" t="s">
        <v>3018</v>
      </c>
    </row>
    <row r="375" spans="1:6" x14ac:dyDescent="0.2">
      <c r="A375" s="5">
        <v>374</v>
      </c>
      <c r="B375" s="5">
        <v>1131</v>
      </c>
      <c r="C375" s="5" t="s">
        <v>3016</v>
      </c>
      <c r="D375" s="52">
        <v>30000</v>
      </c>
      <c r="E375" s="5" t="s">
        <v>3017</v>
      </c>
      <c r="F375" s="5" t="s">
        <v>3018</v>
      </c>
    </row>
    <row r="376" spans="1:6" x14ac:dyDescent="0.2">
      <c r="A376" s="4">
        <v>375</v>
      </c>
      <c r="B376" s="4">
        <v>1132</v>
      </c>
      <c r="C376" s="4" t="s">
        <v>3019</v>
      </c>
      <c r="D376" s="51">
        <v>30000</v>
      </c>
      <c r="E376" s="4" t="s">
        <v>3017</v>
      </c>
      <c r="F376" s="4" t="s">
        <v>3018</v>
      </c>
    </row>
    <row r="377" spans="1:6" x14ac:dyDescent="0.2">
      <c r="A377" s="5">
        <v>376</v>
      </c>
      <c r="B377" s="5">
        <v>1133</v>
      </c>
      <c r="C377" s="5" t="s">
        <v>3016</v>
      </c>
      <c r="D377" s="52">
        <v>30000</v>
      </c>
      <c r="E377" s="5" t="s">
        <v>3017</v>
      </c>
      <c r="F377" s="5" t="s">
        <v>3018</v>
      </c>
    </row>
    <row r="378" spans="1:6" x14ac:dyDescent="0.2">
      <c r="A378" s="4">
        <v>377</v>
      </c>
      <c r="B378" s="4">
        <v>1136</v>
      </c>
      <c r="C378" s="4" t="s">
        <v>3019</v>
      </c>
      <c r="D378" s="51">
        <v>40000</v>
      </c>
      <c r="E378" s="4" t="s">
        <v>3024</v>
      </c>
      <c r="F378" s="4" t="s">
        <v>3018</v>
      </c>
    </row>
    <row r="379" spans="1:6" x14ac:dyDescent="0.2">
      <c r="A379" s="5">
        <v>378</v>
      </c>
      <c r="B379" s="5">
        <v>1138</v>
      </c>
      <c r="C379" s="5" t="s">
        <v>3016</v>
      </c>
      <c r="D379" s="52">
        <v>30000</v>
      </c>
      <c r="E379" s="5" t="s">
        <v>3024</v>
      </c>
      <c r="F379" s="5" t="s">
        <v>3018</v>
      </c>
    </row>
    <row r="380" spans="1:6" x14ac:dyDescent="0.2">
      <c r="A380" s="4">
        <v>379</v>
      </c>
      <c r="B380" s="4">
        <v>1142</v>
      </c>
      <c r="C380" s="4" t="s">
        <v>3019</v>
      </c>
      <c r="D380" s="51">
        <v>10000</v>
      </c>
      <c r="E380" s="4" t="s">
        <v>3022</v>
      </c>
      <c r="F380" s="4" t="s">
        <v>3020</v>
      </c>
    </row>
    <row r="381" spans="1:6" x14ac:dyDescent="0.2">
      <c r="A381" s="5">
        <v>380</v>
      </c>
      <c r="B381" s="5">
        <v>1151</v>
      </c>
      <c r="C381" s="5" t="s">
        <v>3016</v>
      </c>
      <c r="D381" s="52">
        <v>10000</v>
      </c>
      <c r="E381" s="5" t="s">
        <v>3022</v>
      </c>
      <c r="F381" s="5" t="s">
        <v>3018</v>
      </c>
    </row>
    <row r="382" spans="1:6" x14ac:dyDescent="0.2">
      <c r="A382" s="4">
        <v>381</v>
      </c>
      <c r="B382" s="4">
        <v>1155</v>
      </c>
      <c r="C382" s="4" t="s">
        <v>3019</v>
      </c>
      <c r="D382" s="51">
        <v>20000</v>
      </c>
      <c r="E382" s="4" t="s">
        <v>3021</v>
      </c>
      <c r="F382" s="4" t="s">
        <v>3018</v>
      </c>
    </row>
    <row r="383" spans="1:6" x14ac:dyDescent="0.2">
      <c r="A383" s="5">
        <v>382</v>
      </c>
      <c r="B383" s="5">
        <v>1156</v>
      </c>
      <c r="C383" s="5" t="s">
        <v>3016</v>
      </c>
      <c r="D383" s="52">
        <v>20000</v>
      </c>
      <c r="E383" s="5" t="s">
        <v>3021</v>
      </c>
      <c r="F383" s="5" t="s">
        <v>3018</v>
      </c>
    </row>
    <row r="384" spans="1:6" x14ac:dyDescent="0.2">
      <c r="A384" s="4">
        <v>383</v>
      </c>
      <c r="B384" s="4">
        <v>1159</v>
      </c>
      <c r="C384" s="4" t="s">
        <v>3016</v>
      </c>
      <c r="D384" s="51">
        <v>20000</v>
      </c>
      <c r="E384" s="4" t="s">
        <v>3021</v>
      </c>
      <c r="F384" s="4" t="s">
        <v>3018</v>
      </c>
    </row>
    <row r="385" spans="1:6" x14ac:dyDescent="0.2">
      <c r="A385" s="5">
        <v>384</v>
      </c>
      <c r="B385" s="5">
        <v>1170</v>
      </c>
      <c r="C385" s="5" t="s">
        <v>3016</v>
      </c>
      <c r="D385" s="52">
        <v>30000</v>
      </c>
      <c r="E385" s="5" t="s">
        <v>3024</v>
      </c>
      <c r="F385" s="5" t="s">
        <v>3018</v>
      </c>
    </row>
    <row r="386" spans="1:6" x14ac:dyDescent="0.2">
      <c r="A386" s="4">
        <v>385</v>
      </c>
      <c r="B386" s="4">
        <v>1178</v>
      </c>
      <c r="C386" s="4" t="s">
        <v>3016</v>
      </c>
      <c r="D386" s="51">
        <v>30000</v>
      </c>
      <c r="E386" s="4" t="s">
        <v>3017</v>
      </c>
      <c r="F386" s="4" t="s">
        <v>3018</v>
      </c>
    </row>
    <row r="387" spans="1:6" x14ac:dyDescent="0.2">
      <c r="A387" s="5">
        <v>386</v>
      </c>
      <c r="B387" s="5">
        <v>1182</v>
      </c>
      <c r="C387" s="5" t="s">
        <v>3019</v>
      </c>
      <c r="D387" s="52">
        <v>30000</v>
      </c>
      <c r="E387" s="5" t="s">
        <v>3017</v>
      </c>
      <c r="F387" s="5" t="s">
        <v>3018</v>
      </c>
    </row>
    <row r="388" spans="1:6" x14ac:dyDescent="0.2">
      <c r="A388" s="4">
        <v>387</v>
      </c>
      <c r="B388" s="4">
        <v>1183</v>
      </c>
      <c r="C388" s="4" t="s">
        <v>3016</v>
      </c>
      <c r="D388" s="51">
        <v>30000</v>
      </c>
      <c r="E388" s="4" t="s">
        <v>3017</v>
      </c>
      <c r="F388" s="4" t="s">
        <v>3018</v>
      </c>
    </row>
    <row r="389" spans="1:6" x14ac:dyDescent="0.2">
      <c r="A389" s="5">
        <v>388</v>
      </c>
      <c r="B389" s="5">
        <v>1185</v>
      </c>
      <c r="C389" s="5" t="s">
        <v>3019</v>
      </c>
      <c r="D389" s="52">
        <v>40000</v>
      </c>
      <c r="E389" s="5" t="s">
        <v>3024</v>
      </c>
      <c r="F389" s="5" t="s">
        <v>3018</v>
      </c>
    </row>
    <row r="390" spans="1:6" x14ac:dyDescent="0.2">
      <c r="A390" s="4">
        <v>389</v>
      </c>
      <c r="B390" s="4">
        <v>1186</v>
      </c>
      <c r="C390" s="4" t="s">
        <v>3016</v>
      </c>
      <c r="D390" s="51">
        <v>40000</v>
      </c>
      <c r="E390" s="4" t="s">
        <v>3024</v>
      </c>
      <c r="F390" s="4" t="s">
        <v>3018</v>
      </c>
    </row>
    <row r="391" spans="1:6" x14ac:dyDescent="0.2">
      <c r="A391" s="5">
        <v>390</v>
      </c>
      <c r="B391" s="5">
        <v>1189</v>
      </c>
      <c r="C391" s="5" t="s">
        <v>3019</v>
      </c>
      <c r="D391" s="52">
        <v>10000</v>
      </c>
      <c r="E391" s="5" t="s">
        <v>3022</v>
      </c>
      <c r="F391" s="5" t="s">
        <v>3020</v>
      </c>
    </row>
    <row r="392" spans="1:6" x14ac:dyDescent="0.2">
      <c r="A392" s="4">
        <v>391</v>
      </c>
      <c r="B392" s="4">
        <v>1191</v>
      </c>
      <c r="C392" s="4" t="s">
        <v>3019</v>
      </c>
      <c r="D392" s="51">
        <v>10000</v>
      </c>
      <c r="E392" s="4" t="s">
        <v>3022</v>
      </c>
      <c r="F392" s="4" t="s">
        <v>3020</v>
      </c>
    </row>
    <row r="393" spans="1:6" x14ac:dyDescent="0.2">
      <c r="A393" s="5">
        <v>392</v>
      </c>
      <c r="B393" s="5">
        <v>1193</v>
      </c>
      <c r="C393" s="5" t="s">
        <v>3019</v>
      </c>
      <c r="D393" s="52">
        <v>10000</v>
      </c>
      <c r="E393" s="5" t="s">
        <v>3022</v>
      </c>
      <c r="F393" s="5" t="s">
        <v>3018</v>
      </c>
    </row>
    <row r="394" spans="1:6" x14ac:dyDescent="0.2">
      <c r="A394" s="4">
        <v>393</v>
      </c>
      <c r="B394" s="4">
        <v>1194</v>
      </c>
      <c r="C394" s="4" t="s">
        <v>3019</v>
      </c>
      <c r="D394" s="51">
        <v>10000</v>
      </c>
      <c r="E394" s="4" t="s">
        <v>3022</v>
      </c>
      <c r="F394" s="4" t="s">
        <v>3018</v>
      </c>
    </row>
    <row r="395" spans="1:6" x14ac:dyDescent="0.2">
      <c r="A395" s="5">
        <v>394</v>
      </c>
      <c r="B395" s="5">
        <v>1197</v>
      </c>
      <c r="C395" s="5" t="s">
        <v>3019</v>
      </c>
      <c r="D395" s="52">
        <v>10000</v>
      </c>
      <c r="E395" s="5" t="s">
        <v>3022</v>
      </c>
      <c r="F395" s="5" t="s">
        <v>3018</v>
      </c>
    </row>
    <row r="396" spans="1:6" x14ac:dyDescent="0.2">
      <c r="A396" s="4">
        <v>395</v>
      </c>
      <c r="B396" s="4">
        <v>1199</v>
      </c>
      <c r="C396" s="4" t="s">
        <v>3019</v>
      </c>
      <c r="D396" s="51">
        <v>10000</v>
      </c>
      <c r="E396" s="4" t="s">
        <v>3022</v>
      </c>
      <c r="F396" s="4" t="s">
        <v>3018</v>
      </c>
    </row>
    <row r="397" spans="1:6" x14ac:dyDescent="0.2">
      <c r="A397" s="5">
        <v>396</v>
      </c>
      <c r="B397" s="5">
        <v>1200</v>
      </c>
      <c r="C397" s="5" t="s">
        <v>3019</v>
      </c>
      <c r="D397" s="52">
        <v>30000</v>
      </c>
      <c r="E397" s="5" t="s">
        <v>3017</v>
      </c>
      <c r="F397" s="5" t="s">
        <v>3018</v>
      </c>
    </row>
    <row r="398" spans="1:6" x14ac:dyDescent="0.2">
      <c r="A398" s="4">
        <v>397</v>
      </c>
      <c r="B398" s="4">
        <v>1202</v>
      </c>
      <c r="C398" s="4" t="s">
        <v>3016</v>
      </c>
      <c r="D398" s="51">
        <v>10000</v>
      </c>
      <c r="E398" s="4" t="s">
        <v>3022</v>
      </c>
      <c r="F398" s="4" t="s">
        <v>3020</v>
      </c>
    </row>
    <row r="399" spans="1:6" x14ac:dyDescent="0.2">
      <c r="A399" s="5">
        <v>398</v>
      </c>
      <c r="B399" s="5">
        <v>1203</v>
      </c>
      <c r="C399" s="5" t="s">
        <v>3019</v>
      </c>
      <c r="D399" s="52">
        <v>20000</v>
      </c>
      <c r="E399" s="5" t="s">
        <v>3021</v>
      </c>
      <c r="F399" s="5" t="s">
        <v>3020</v>
      </c>
    </row>
    <row r="400" spans="1:6" x14ac:dyDescent="0.2">
      <c r="A400" s="4">
        <v>399</v>
      </c>
      <c r="B400" s="4">
        <v>1211</v>
      </c>
      <c r="C400" s="4" t="s">
        <v>3019</v>
      </c>
      <c r="D400" s="51">
        <v>30000</v>
      </c>
      <c r="E400" s="4" t="s">
        <v>3017</v>
      </c>
      <c r="F400" s="4" t="s">
        <v>3018</v>
      </c>
    </row>
    <row r="401" spans="1:6" x14ac:dyDescent="0.2">
      <c r="A401" s="5">
        <v>400</v>
      </c>
      <c r="B401" s="5">
        <v>1212</v>
      </c>
      <c r="C401" s="5" t="s">
        <v>3019</v>
      </c>
      <c r="D401" s="52">
        <v>30000</v>
      </c>
      <c r="E401" s="5" t="s">
        <v>3017</v>
      </c>
      <c r="F401" s="5" t="s">
        <v>3018</v>
      </c>
    </row>
    <row r="402" spans="1:6" x14ac:dyDescent="0.2">
      <c r="A402" s="4">
        <v>401</v>
      </c>
      <c r="B402" s="4">
        <v>1213</v>
      </c>
      <c r="C402" s="4" t="s">
        <v>3019</v>
      </c>
      <c r="D402" s="51">
        <v>40000</v>
      </c>
      <c r="E402" s="4" t="s">
        <v>3024</v>
      </c>
      <c r="F402" s="4" t="s">
        <v>3018</v>
      </c>
    </row>
    <row r="403" spans="1:6" x14ac:dyDescent="0.2">
      <c r="A403" s="5">
        <v>402</v>
      </c>
      <c r="B403" s="5">
        <v>1217</v>
      </c>
      <c r="C403" s="5" t="s">
        <v>3016</v>
      </c>
      <c r="D403" s="52">
        <v>40000</v>
      </c>
      <c r="E403" s="5" t="s">
        <v>3024</v>
      </c>
      <c r="F403" s="5" t="s">
        <v>3018</v>
      </c>
    </row>
    <row r="404" spans="1:6" x14ac:dyDescent="0.2">
      <c r="A404" s="4">
        <v>403</v>
      </c>
      <c r="B404" s="4">
        <v>1226</v>
      </c>
      <c r="C404" s="4" t="s">
        <v>3016</v>
      </c>
      <c r="D404" s="51">
        <v>40000</v>
      </c>
      <c r="E404" s="4" t="s">
        <v>3024</v>
      </c>
      <c r="F404" s="4" t="s">
        <v>3018</v>
      </c>
    </row>
    <row r="405" spans="1:6" x14ac:dyDescent="0.2">
      <c r="A405" s="5">
        <v>404</v>
      </c>
      <c r="B405" s="5">
        <v>1227</v>
      </c>
      <c r="C405" s="5" t="s">
        <v>3019</v>
      </c>
      <c r="D405" s="52">
        <v>40000</v>
      </c>
      <c r="E405" s="5" t="s">
        <v>3024</v>
      </c>
      <c r="F405" s="5" t="s">
        <v>3018</v>
      </c>
    </row>
    <row r="406" spans="1:6" x14ac:dyDescent="0.2">
      <c r="A406" s="4">
        <v>405</v>
      </c>
      <c r="B406" s="4">
        <v>1228</v>
      </c>
      <c r="C406" s="4" t="s">
        <v>3019</v>
      </c>
      <c r="D406" s="51">
        <v>10000</v>
      </c>
      <c r="E406" s="4" t="s">
        <v>3021</v>
      </c>
      <c r="F406" s="4" t="s">
        <v>3020</v>
      </c>
    </row>
    <row r="407" spans="1:6" x14ac:dyDescent="0.2">
      <c r="A407" s="5">
        <v>406</v>
      </c>
      <c r="B407" s="5">
        <v>1229</v>
      </c>
      <c r="C407" s="5" t="s">
        <v>3019</v>
      </c>
      <c r="D407" s="52">
        <v>10000</v>
      </c>
      <c r="E407" s="5" t="s">
        <v>3021</v>
      </c>
      <c r="F407" s="5" t="s">
        <v>3020</v>
      </c>
    </row>
    <row r="408" spans="1:6" x14ac:dyDescent="0.2">
      <c r="A408" s="4">
        <v>407</v>
      </c>
      <c r="B408" s="4">
        <v>1233</v>
      </c>
      <c r="C408" s="4" t="s">
        <v>3016</v>
      </c>
      <c r="D408" s="51">
        <v>20000</v>
      </c>
      <c r="E408" s="4" t="s">
        <v>3021</v>
      </c>
      <c r="F408" s="4" t="s">
        <v>3018</v>
      </c>
    </row>
    <row r="409" spans="1:6" x14ac:dyDescent="0.2">
      <c r="A409" s="5">
        <v>408</v>
      </c>
      <c r="B409" s="5">
        <v>1237</v>
      </c>
      <c r="C409" s="5" t="s">
        <v>3016</v>
      </c>
      <c r="D409" s="52">
        <v>20000</v>
      </c>
      <c r="E409" s="5" t="s">
        <v>3021</v>
      </c>
      <c r="F409" s="5" t="s">
        <v>3018</v>
      </c>
    </row>
    <row r="410" spans="1:6" x14ac:dyDescent="0.2">
      <c r="A410" s="4">
        <v>409</v>
      </c>
      <c r="B410" s="4">
        <v>1238</v>
      </c>
      <c r="C410" s="4" t="s">
        <v>3016</v>
      </c>
      <c r="D410" s="51">
        <v>10000</v>
      </c>
      <c r="E410" s="4" t="s">
        <v>3022</v>
      </c>
      <c r="F410" s="4" t="s">
        <v>3020</v>
      </c>
    </row>
    <row r="411" spans="1:6" x14ac:dyDescent="0.2">
      <c r="A411" s="5">
        <v>410</v>
      </c>
      <c r="B411" s="5">
        <v>1241</v>
      </c>
      <c r="C411" s="5" t="s">
        <v>3019</v>
      </c>
      <c r="D411" s="52">
        <v>10000</v>
      </c>
      <c r="E411" s="5" t="s">
        <v>3022</v>
      </c>
      <c r="F411" s="5" t="s">
        <v>3018</v>
      </c>
    </row>
    <row r="412" spans="1:6" x14ac:dyDescent="0.2">
      <c r="A412" s="4">
        <v>411</v>
      </c>
      <c r="B412" s="4">
        <v>1246</v>
      </c>
      <c r="C412" s="4" t="s">
        <v>3016</v>
      </c>
      <c r="D412" s="51">
        <v>20000</v>
      </c>
      <c r="E412" s="4" t="s">
        <v>3021</v>
      </c>
      <c r="F412" s="4" t="s">
        <v>3018</v>
      </c>
    </row>
    <row r="413" spans="1:6" x14ac:dyDescent="0.2">
      <c r="A413" s="5">
        <v>412</v>
      </c>
      <c r="B413" s="5">
        <v>1247</v>
      </c>
      <c r="C413" s="5" t="s">
        <v>3016</v>
      </c>
      <c r="D413" s="52">
        <v>80000</v>
      </c>
      <c r="E413" s="5" t="s">
        <v>3021</v>
      </c>
      <c r="F413" s="5" t="s">
        <v>3020</v>
      </c>
    </row>
    <row r="414" spans="1:6" x14ac:dyDescent="0.2">
      <c r="A414" s="4">
        <v>413</v>
      </c>
      <c r="B414" s="4">
        <v>1250</v>
      </c>
      <c r="C414" s="4" t="s">
        <v>3019</v>
      </c>
      <c r="D414" s="51">
        <v>80000</v>
      </c>
      <c r="E414" s="4" t="s">
        <v>3021</v>
      </c>
      <c r="F414" s="4" t="s">
        <v>3018</v>
      </c>
    </row>
    <row r="415" spans="1:6" x14ac:dyDescent="0.2">
      <c r="A415" s="5">
        <v>414</v>
      </c>
      <c r="B415" s="5">
        <v>1253</v>
      </c>
      <c r="C415" s="5" t="s">
        <v>3016</v>
      </c>
      <c r="D415" s="52">
        <v>80000</v>
      </c>
      <c r="E415" s="5" t="s">
        <v>3021</v>
      </c>
      <c r="F415" s="5" t="s">
        <v>3020</v>
      </c>
    </row>
    <row r="416" spans="1:6" x14ac:dyDescent="0.2">
      <c r="A416" s="4">
        <v>415</v>
      </c>
      <c r="B416" s="4">
        <v>1254</v>
      </c>
      <c r="C416" s="4" t="s">
        <v>3019</v>
      </c>
      <c r="D416" s="51">
        <v>80000</v>
      </c>
      <c r="E416" s="4" t="s">
        <v>3021</v>
      </c>
      <c r="F416" s="4" t="s">
        <v>3018</v>
      </c>
    </row>
    <row r="417" spans="1:6" x14ac:dyDescent="0.2">
      <c r="A417" s="5">
        <v>416</v>
      </c>
      <c r="B417" s="5">
        <v>1257</v>
      </c>
      <c r="C417" s="5" t="s">
        <v>3019</v>
      </c>
      <c r="D417" s="52">
        <v>90000</v>
      </c>
      <c r="E417" s="5" t="s">
        <v>3021</v>
      </c>
      <c r="F417" s="5" t="s">
        <v>3020</v>
      </c>
    </row>
    <row r="418" spans="1:6" x14ac:dyDescent="0.2">
      <c r="A418" s="4">
        <v>417</v>
      </c>
      <c r="B418" s="4">
        <v>1259</v>
      </c>
      <c r="C418" s="4" t="s">
        <v>3016</v>
      </c>
      <c r="D418" s="51">
        <v>60000</v>
      </c>
      <c r="E418" s="4" t="s">
        <v>3023</v>
      </c>
      <c r="F418" s="4" t="s">
        <v>3018</v>
      </c>
    </row>
    <row r="419" spans="1:6" x14ac:dyDescent="0.2">
      <c r="A419" s="5">
        <v>418</v>
      </c>
      <c r="B419" s="5">
        <v>1261</v>
      </c>
      <c r="C419" s="5" t="s">
        <v>3016</v>
      </c>
      <c r="D419" s="52">
        <v>70000</v>
      </c>
      <c r="E419" s="5" t="s">
        <v>3022</v>
      </c>
      <c r="F419" s="5" t="s">
        <v>3018</v>
      </c>
    </row>
    <row r="420" spans="1:6" x14ac:dyDescent="0.2">
      <c r="A420" s="4">
        <v>419</v>
      </c>
      <c r="B420" s="4">
        <v>1265</v>
      </c>
      <c r="C420" s="4" t="s">
        <v>3019</v>
      </c>
      <c r="D420" s="51">
        <v>90000</v>
      </c>
      <c r="E420" s="4" t="s">
        <v>3021</v>
      </c>
      <c r="F420" s="4" t="s">
        <v>3020</v>
      </c>
    </row>
    <row r="421" spans="1:6" x14ac:dyDescent="0.2">
      <c r="A421" s="5">
        <v>420</v>
      </c>
      <c r="B421" s="5">
        <v>1267</v>
      </c>
      <c r="C421" s="5" t="s">
        <v>3016</v>
      </c>
      <c r="D421" s="52">
        <v>150000</v>
      </c>
      <c r="E421" s="5" t="s">
        <v>3024</v>
      </c>
      <c r="F421" s="5" t="s">
        <v>3018</v>
      </c>
    </row>
    <row r="422" spans="1:6" x14ac:dyDescent="0.2">
      <c r="A422" s="4">
        <v>421</v>
      </c>
      <c r="B422" s="4">
        <v>1271</v>
      </c>
      <c r="C422" s="4" t="s">
        <v>3016</v>
      </c>
      <c r="D422" s="51">
        <v>100000</v>
      </c>
      <c r="E422" s="4" t="s">
        <v>3017</v>
      </c>
      <c r="F422" s="4" t="s">
        <v>3018</v>
      </c>
    </row>
    <row r="423" spans="1:6" x14ac:dyDescent="0.2">
      <c r="A423" s="5">
        <v>422</v>
      </c>
      <c r="B423" s="5">
        <v>1279</v>
      </c>
      <c r="C423" s="5" t="s">
        <v>3016</v>
      </c>
      <c r="D423" s="52">
        <v>110000</v>
      </c>
      <c r="E423" s="5" t="s">
        <v>3017</v>
      </c>
      <c r="F423" s="5" t="s">
        <v>3018</v>
      </c>
    </row>
    <row r="424" spans="1:6" x14ac:dyDescent="0.2">
      <c r="A424" s="4">
        <v>423</v>
      </c>
      <c r="B424" s="4">
        <v>1280</v>
      </c>
      <c r="C424" s="4" t="s">
        <v>3016</v>
      </c>
      <c r="D424" s="51">
        <v>170000</v>
      </c>
      <c r="E424" s="4" t="s">
        <v>3017</v>
      </c>
      <c r="F424" s="4" t="s">
        <v>3018</v>
      </c>
    </row>
    <row r="425" spans="1:6" x14ac:dyDescent="0.2">
      <c r="A425" s="5">
        <v>424</v>
      </c>
      <c r="B425" s="5">
        <v>1281</v>
      </c>
      <c r="C425" s="5" t="s">
        <v>3016</v>
      </c>
      <c r="D425" s="52">
        <v>80000</v>
      </c>
      <c r="E425" s="5" t="s">
        <v>3021</v>
      </c>
      <c r="F425" s="5" t="s">
        <v>3020</v>
      </c>
    </row>
    <row r="426" spans="1:6" x14ac:dyDescent="0.2">
      <c r="A426" s="4">
        <v>425</v>
      </c>
      <c r="B426" s="4">
        <v>1282</v>
      </c>
      <c r="C426" s="4" t="s">
        <v>3016</v>
      </c>
      <c r="D426" s="51">
        <v>80000</v>
      </c>
      <c r="E426" s="4" t="s">
        <v>3021</v>
      </c>
      <c r="F426" s="4" t="s">
        <v>3018</v>
      </c>
    </row>
    <row r="427" spans="1:6" x14ac:dyDescent="0.2">
      <c r="A427" s="5">
        <v>426</v>
      </c>
      <c r="B427" s="5">
        <v>1298</v>
      </c>
      <c r="C427" s="5" t="s">
        <v>3016</v>
      </c>
      <c r="D427" s="52">
        <v>90000</v>
      </c>
      <c r="E427" s="5" t="s">
        <v>3022</v>
      </c>
      <c r="F427" s="5" t="s">
        <v>3018</v>
      </c>
    </row>
    <row r="428" spans="1:6" x14ac:dyDescent="0.2">
      <c r="A428" s="4">
        <v>427</v>
      </c>
      <c r="B428" s="4">
        <v>1303</v>
      </c>
      <c r="C428" s="4" t="s">
        <v>3016</v>
      </c>
      <c r="D428" s="51">
        <v>110000</v>
      </c>
      <c r="E428" s="4" t="s">
        <v>3017</v>
      </c>
      <c r="F428" s="4" t="s">
        <v>3018</v>
      </c>
    </row>
    <row r="429" spans="1:6" x14ac:dyDescent="0.2">
      <c r="A429" s="5">
        <v>428</v>
      </c>
      <c r="B429" s="5">
        <v>1304</v>
      </c>
      <c r="C429" s="5" t="s">
        <v>3016</v>
      </c>
      <c r="D429" s="52">
        <v>110000</v>
      </c>
      <c r="E429" s="5" t="s">
        <v>3021</v>
      </c>
      <c r="F429" s="5" t="s">
        <v>3018</v>
      </c>
    </row>
    <row r="430" spans="1:6" x14ac:dyDescent="0.2">
      <c r="A430" s="4">
        <v>429</v>
      </c>
      <c r="B430" s="4">
        <v>1305</v>
      </c>
      <c r="C430" s="4" t="s">
        <v>3019</v>
      </c>
      <c r="D430" s="51">
        <v>120000</v>
      </c>
      <c r="E430" s="4" t="s">
        <v>3017</v>
      </c>
      <c r="F430" s="4" t="s">
        <v>3018</v>
      </c>
    </row>
    <row r="431" spans="1:6" x14ac:dyDescent="0.2">
      <c r="A431" s="5">
        <v>430</v>
      </c>
      <c r="B431" s="5">
        <v>1307</v>
      </c>
      <c r="C431" s="5" t="s">
        <v>3016</v>
      </c>
      <c r="D431" s="52">
        <v>80000</v>
      </c>
      <c r="E431" s="5" t="s">
        <v>3021</v>
      </c>
      <c r="F431" s="5" t="s">
        <v>3018</v>
      </c>
    </row>
    <row r="432" spans="1:6" x14ac:dyDescent="0.2">
      <c r="A432" s="4">
        <v>431</v>
      </c>
      <c r="B432" s="4">
        <v>1314</v>
      </c>
      <c r="C432" s="4" t="s">
        <v>3016</v>
      </c>
      <c r="D432" s="51">
        <v>90000</v>
      </c>
      <c r="E432" s="4" t="s">
        <v>3022</v>
      </c>
      <c r="F432" s="4" t="s">
        <v>3018</v>
      </c>
    </row>
    <row r="433" spans="1:6" x14ac:dyDescent="0.2">
      <c r="A433" s="5">
        <v>432</v>
      </c>
      <c r="B433" s="5">
        <v>1315</v>
      </c>
      <c r="C433" s="5" t="s">
        <v>3016</v>
      </c>
      <c r="D433" s="52">
        <v>110000</v>
      </c>
      <c r="E433" s="5" t="s">
        <v>3021</v>
      </c>
      <c r="F433" s="5" t="s">
        <v>3018</v>
      </c>
    </row>
    <row r="434" spans="1:6" x14ac:dyDescent="0.2">
      <c r="A434" s="4">
        <v>433</v>
      </c>
      <c r="B434" s="4">
        <v>1316</v>
      </c>
      <c r="C434" s="4" t="s">
        <v>3016</v>
      </c>
      <c r="D434" s="51">
        <v>80000</v>
      </c>
      <c r="E434" s="4" t="s">
        <v>3022</v>
      </c>
      <c r="F434" s="4" t="s">
        <v>3018</v>
      </c>
    </row>
    <row r="435" spans="1:6" x14ac:dyDescent="0.2">
      <c r="A435" s="5">
        <v>434</v>
      </c>
      <c r="B435" s="5">
        <v>1338</v>
      </c>
      <c r="C435" s="5" t="s">
        <v>3016</v>
      </c>
      <c r="D435" s="52">
        <v>80000</v>
      </c>
      <c r="E435" s="5" t="s">
        <v>3022</v>
      </c>
      <c r="F435" s="5" t="s">
        <v>3020</v>
      </c>
    </row>
    <row r="436" spans="1:6" x14ac:dyDescent="0.2">
      <c r="A436" s="4">
        <v>435</v>
      </c>
      <c r="B436" s="4">
        <v>1340</v>
      </c>
      <c r="C436" s="4" t="s">
        <v>3016</v>
      </c>
      <c r="D436" s="51">
        <v>170000</v>
      </c>
      <c r="E436" s="4" t="s">
        <v>3021</v>
      </c>
      <c r="F436" s="4" t="s">
        <v>3018</v>
      </c>
    </row>
    <row r="437" spans="1:6" x14ac:dyDescent="0.2">
      <c r="A437" s="5">
        <v>436</v>
      </c>
      <c r="B437" s="5">
        <v>1341</v>
      </c>
      <c r="C437" s="5" t="s">
        <v>3019</v>
      </c>
      <c r="D437" s="52">
        <v>100000</v>
      </c>
      <c r="E437" s="5" t="s">
        <v>3021</v>
      </c>
      <c r="F437" s="5" t="s">
        <v>3018</v>
      </c>
    </row>
    <row r="438" spans="1:6" x14ac:dyDescent="0.2">
      <c r="A438" s="4">
        <v>437</v>
      </c>
      <c r="B438" s="4">
        <v>1347</v>
      </c>
      <c r="C438" s="4" t="s">
        <v>3016</v>
      </c>
      <c r="D438" s="51">
        <v>160000</v>
      </c>
      <c r="E438" s="4" t="s">
        <v>3021</v>
      </c>
      <c r="F438" s="4" t="s">
        <v>3020</v>
      </c>
    </row>
    <row r="439" spans="1:6" x14ac:dyDescent="0.2">
      <c r="A439" s="5">
        <v>438</v>
      </c>
      <c r="B439" s="5">
        <v>1350</v>
      </c>
      <c r="C439" s="5" t="s">
        <v>3016</v>
      </c>
      <c r="D439" s="52">
        <v>90000</v>
      </c>
      <c r="E439" s="5" t="s">
        <v>3022</v>
      </c>
      <c r="F439" s="5" t="s">
        <v>3018</v>
      </c>
    </row>
    <row r="440" spans="1:6" x14ac:dyDescent="0.2">
      <c r="A440" s="4">
        <v>439</v>
      </c>
      <c r="B440" s="4">
        <v>1351</v>
      </c>
      <c r="C440" s="4" t="s">
        <v>3016</v>
      </c>
      <c r="D440" s="51">
        <v>130000</v>
      </c>
      <c r="E440" s="4" t="s">
        <v>3022</v>
      </c>
      <c r="F440" s="4" t="s">
        <v>3018</v>
      </c>
    </row>
    <row r="441" spans="1:6" x14ac:dyDescent="0.2">
      <c r="A441" s="5">
        <v>440</v>
      </c>
      <c r="B441" s="5">
        <v>1352</v>
      </c>
      <c r="C441" s="5" t="s">
        <v>3016</v>
      </c>
      <c r="D441" s="52">
        <v>90000</v>
      </c>
      <c r="E441" s="5" t="s">
        <v>3022</v>
      </c>
      <c r="F441" s="5" t="s">
        <v>3020</v>
      </c>
    </row>
    <row r="442" spans="1:6" x14ac:dyDescent="0.2">
      <c r="A442" s="4">
        <v>441</v>
      </c>
      <c r="B442" s="4">
        <v>1354</v>
      </c>
      <c r="C442" s="4" t="s">
        <v>3016</v>
      </c>
      <c r="D442" s="51">
        <v>80000</v>
      </c>
      <c r="E442" s="4" t="s">
        <v>3023</v>
      </c>
      <c r="F442" s="4" t="s">
        <v>3020</v>
      </c>
    </row>
    <row r="443" spans="1:6" x14ac:dyDescent="0.2">
      <c r="A443" s="5">
        <v>442</v>
      </c>
      <c r="B443" s="5">
        <v>1357</v>
      </c>
      <c r="C443" s="5" t="s">
        <v>3016</v>
      </c>
      <c r="D443" s="52">
        <v>90000</v>
      </c>
      <c r="E443" s="5" t="s">
        <v>3023</v>
      </c>
      <c r="F443" s="5" t="s">
        <v>3020</v>
      </c>
    </row>
    <row r="444" spans="1:6" x14ac:dyDescent="0.2">
      <c r="A444" s="4">
        <v>443</v>
      </c>
      <c r="B444" s="4">
        <v>1360</v>
      </c>
      <c r="C444" s="4" t="s">
        <v>3016</v>
      </c>
      <c r="D444" s="51">
        <v>90000</v>
      </c>
      <c r="E444" s="4" t="s">
        <v>3023</v>
      </c>
      <c r="F444" s="4" t="s">
        <v>3018</v>
      </c>
    </row>
    <row r="445" spans="1:6" x14ac:dyDescent="0.2">
      <c r="A445" s="5">
        <v>444</v>
      </c>
      <c r="B445" s="5">
        <v>1361</v>
      </c>
      <c r="C445" s="5" t="s">
        <v>3019</v>
      </c>
      <c r="D445" s="52">
        <v>60000</v>
      </c>
      <c r="E445" s="5" t="s">
        <v>3017</v>
      </c>
      <c r="F445" s="5" t="s">
        <v>3020</v>
      </c>
    </row>
    <row r="446" spans="1:6" x14ac:dyDescent="0.2">
      <c r="A446" s="4">
        <v>445</v>
      </c>
      <c r="B446" s="4">
        <v>1363</v>
      </c>
      <c r="C446" s="4" t="s">
        <v>3016</v>
      </c>
      <c r="D446" s="51">
        <v>70000</v>
      </c>
      <c r="E446" s="4" t="s">
        <v>3017</v>
      </c>
      <c r="F446" s="4" t="s">
        <v>3018</v>
      </c>
    </row>
    <row r="447" spans="1:6" x14ac:dyDescent="0.2">
      <c r="A447" s="5">
        <v>446</v>
      </c>
      <c r="B447" s="5">
        <v>1364</v>
      </c>
      <c r="C447" s="5" t="s">
        <v>3019</v>
      </c>
      <c r="D447" s="52">
        <v>70000</v>
      </c>
      <c r="E447" s="5" t="s">
        <v>3017</v>
      </c>
      <c r="F447" s="5" t="s">
        <v>3020</v>
      </c>
    </row>
    <row r="448" spans="1:6" x14ac:dyDescent="0.2">
      <c r="A448" s="4">
        <v>447</v>
      </c>
      <c r="B448" s="4">
        <v>1367</v>
      </c>
      <c r="C448" s="4" t="s">
        <v>3019</v>
      </c>
      <c r="D448" s="51">
        <v>70000</v>
      </c>
      <c r="E448" s="4" t="s">
        <v>3017</v>
      </c>
      <c r="F448" s="4" t="s">
        <v>3020</v>
      </c>
    </row>
    <row r="449" spans="1:6" x14ac:dyDescent="0.2">
      <c r="A449" s="5">
        <v>448</v>
      </c>
      <c r="B449" s="5">
        <v>1368</v>
      </c>
      <c r="C449" s="5" t="s">
        <v>3016</v>
      </c>
      <c r="D449" s="52">
        <v>70000</v>
      </c>
      <c r="E449" s="5" t="s">
        <v>3017</v>
      </c>
      <c r="F449" s="5" t="s">
        <v>3018</v>
      </c>
    </row>
    <row r="450" spans="1:6" x14ac:dyDescent="0.2">
      <c r="A450" s="4">
        <v>449</v>
      </c>
      <c r="B450" s="4">
        <v>1369</v>
      </c>
      <c r="C450" s="4" t="s">
        <v>3019</v>
      </c>
      <c r="D450" s="51">
        <v>80000</v>
      </c>
      <c r="E450" s="4" t="s">
        <v>3017</v>
      </c>
      <c r="F450" s="4" t="s">
        <v>3018</v>
      </c>
    </row>
    <row r="451" spans="1:6" x14ac:dyDescent="0.2">
      <c r="A451" s="5">
        <v>450</v>
      </c>
      <c r="B451" s="5">
        <v>1374</v>
      </c>
      <c r="C451" s="5" t="s">
        <v>3016</v>
      </c>
      <c r="D451" s="52">
        <v>80000</v>
      </c>
      <c r="E451" s="5" t="s">
        <v>3017</v>
      </c>
      <c r="F451" s="5" t="s">
        <v>3018</v>
      </c>
    </row>
    <row r="452" spans="1:6" x14ac:dyDescent="0.2">
      <c r="A452" s="4">
        <v>451</v>
      </c>
      <c r="B452" s="4">
        <v>1380</v>
      </c>
      <c r="C452" s="4" t="s">
        <v>3019</v>
      </c>
      <c r="D452" s="51">
        <v>130000</v>
      </c>
      <c r="E452" s="4" t="s">
        <v>3022</v>
      </c>
      <c r="F452" s="4" t="s">
        <v>3018</v>
      </c>
    </row>
    <row r="453" spans="1:6" x14ac:dyDescent="0.2">
      <c r="A453" s="5">
        <v>452</v>
      </c>
      <c r="B453" s="5">
        <v>1383</v>
      </c>
      <c r="C453" s="5" t="s">
        <v>3019</v>
      </c>
      <c r="D453" s="52">
        <v>70000</v>
      </c>
      <c r="E453" s="5" t="s">
        <v>3017</v>
      </c>
      <c r="F453" s="5" t="s">
        <v>3020</v>
      </c>
    </row>
    <row r="454" spans="1:6" x14ac:dyDescent="0.2">
      <c r="A454" s="4">
        <v>453</v>
      </c>
      <c r="B454" s="4">
        <v>1384</v>
      </c>
      <c r="C454" s="4" t="s">
        <v>3019</v>
      </c>
      <c r="D454" s="51">
        <v>80000</v>
      </c>
      <c r="E454" s="4" t="s">
        <v>3017</v>
      </c>
      <c r="F454" s="4" t="s">
        <v>3020</v>
      </c>
    </row>
    <row r="455" spans="1:6" x14ac:dyDescent="0.2">
      <c r="A455" s="5">
        <v>454</v>
      </c>
      <c r="B455" s="5">
        <v>1389</v>
      </c>
      <c r="C455" s="5" t="s">
        <v>3019</v>
      </c>
      <c r="D455" s="52">
        <v>80000</v>
      </c>
      <c r="E455" s="5" t="s">
        <v>3017</v>
      </c>
      <c r="F455" s="5" t="s">
        <v>3020</v>
      </c>
    </row>
    <row r="456" spans="1:6" x14ac:dyDescent="0.2">
      <c r="A456" s="4">
        <v>455</v>
      </c>
      <c r="B456" s="4">
        <v>1390</v>
      </c>
      <c r="C456" s="4" t="s">
        <v>3019</v>
      </c>
      <c r="D456" s="51">
        <v>80000</v>
      </c>
      <c r="E456" s="4" t="s">
        <v>3017</v>
      </c>
      <c r="F456" s="4" t="s">
        <v>3020</v>
      </c>
    </row>
    <row r="457" spans="1:6" x14ac:dyDescent="0.2">
      <c r="A457" s="5">
        <v>456</v>
      </c>
      <c r="B457" s="5">
        <v>1391</v>
      </c>
      <c r="C457" s="5" t="s">
        <v>3016</v>
      </c>
      <c r="D457" s="52">
        <v>100000</v>
      </c>
      <c r="E457" s="5" t="s">
        <v>3022</v>
      </c>
      <c r="F457" s="5" t="s">
        <v>3018</v>
      </c>
    </row>
    <row r="458" spans="1:6" x14ac:dyDescent="0.2">
      <c r="A458" s="4">
        <v>457</v>
      </c>
      <c r="B458" s="4">
        <v>1402</v>
      </c>
      <c r="C458" s="4" t="s">
        <v>3016</v>
      </c>
      <c r="D458" s="51">
        <v>120000</v>
      </c>
      <c r="E458" s="4" t="s">
        <v>3023</v>
      </c>
      <c r="F458" s="4" t="s">
        <v>3018</v>
      </c>
    </row>
    <row r="459" spans="1:6" x14ac:dyDescent="0.2">
      <c r="A459" s="5">
        <v>458</v>
      </c>
      <c r="B459" s="5">
        <v>1405</v>
      </c>
      <c r="C459" s="5" t="s">
        <v>3016</v>
      </c>
      <c r="D459" s="52">
        <v>90000</v>
      </c>
      <c r="E459" s="5" t="s">
        <v>3017</v>
      </c>
      <c r="F459" s="5" t="s">
        <v>3018</v>
      </c>
    </row>
    <row r="460" spans="1:6" x14ac:dyDescent="0.2">
      <c r="A460" s="4">
        <v>459</v>
      </c>
      <c r="B460" s="4">
        <v>1410</v>
      </c>
      <c r="C460" s="4" t="s">
        <v>3016</v>
      </c>
      <c r="D460" s="51">
        <v>100000</v>
      </c>
      <c r="E460" s="4" t="s">
        <v>3022</v>
      </c>
      <c r="F460" s="4" t="s">
        <v>3018</v>
      </c>
    </row>
    <row r="461" spans="1:6" x14ac:dyDescent="0.2">
      <c r="A461" s="5">
        <v>460</v>
      </c>
      <c r="B461" s="5">
        <v>1412</v>
      </c>
      <c r="C461" s="5" t="s">
        <v>3019</v>
      </c>
      <c r="D461" s="52">
        <v>80000</v>
      </c>
      <c r="E461" s="5" t="s">
        <v>3017</v>
      </c>
      <c r="F461" s="5" t="s">
        <v>3020</v>
      </c>
    </row>
    <row r="462" spans="1:6" x14ac:dyDescent="0.2">
      <c r="A462" s="4">
        <v>461</v>
      </c>
      <c r="B462" s="4">
        <v>1413</v>
      </c>
      <c r="C462" s="4" t="s">
        <v>3019</v>
      </c>
      <c r="D462" s="51">
        <v>90000</v>
      </c>
      <c r="E462" s="4" t="s">
        <v>3017</v>
      </c>
      <c r="F462" s="4" t="s">
        <v>3020</v>
      </c>
    </row>
    <row r="463" spans="1:6" x14ac:dyDescent="0.2">
      <c r="A463" s="5">
        <v>462</v>
      </c>
      <c r="B463" s="5">
        <v>1416</v>
      </c>
      <c r="C463" s="5" t="s">
        <v>3019</v>
      </c>
      <c r="D463" s="52">
        <v>90000</v>
      </c>
      <c r="E463" s="5" t="s">
        <v>3017</v>
      </c>
      <c r="F463" s="5" t="s">
        <v>3020</v>
      </c>
    </row>
    <row r="464" spans="1:6" x14ac:dyDescent="0.2">
      <c r="A464" s="4">
        <v>463</v>
      </c>
      <c r="B464" s="4">
        <v>1418</v>
      </c>
      <c r="C464" s="4" t="s">
        <v>3016</v>
      </c>
      <c r="D464" s="51">
        <v>110000</v>
      </c>
      <c r="E464" s="4" t="s">
        <v>3022</v>
      </c>
      <c r="F464" s="4" t="s">
        <v>3018</v>
      </c>
    </row>
    <row r="465" spans="1:6" x14ac:dyDescent="0.2">
      <c r="A465" s="5">
        <v>464</v>
      </c>
      <c r="B465" s="5">
        <v>1419</v>
      </c>
      <c r="C465" s="5" t="s">
        <v>3016</v>
      </c>
      <c r="D465" s="52">
        <v>110000</v>
      </c>
      <c r="E465" s="5" t="s">
        <v>3022</v>
      </c>
      <c r="F465" s="5" t="s">
        <v>3020</v>
      </c>
    </row>
    <row r="466" spans="1:6" x14ac:dyDescent="0.2">
      <c r="A466" s="4">
        <v>465</v>
      </c>
      <c r="B466" s="4">
        <v>1424</v>
      </c>
      <c r="C466" s="4" t="s">
        <v>3016</v>
      </c>
      <c r="D466" s="51">
        <v>90000</v>
      </c>
      <c r="E466" s="4" t="s">
        <v>3017</v>
      </c>
      <c r="F466" s="4" t="s">
        <v>3018</v>
      </c>
    </row>
    <row r="467" spans="1:6" x14ac:dyDescent="0.2">
      <c r="A467" s="5">
        <v>466</v>
      </c>
      <c r="B467" s="5">
        <v>1425</v>
      </c>
      <c r="C467" s="5" t="s">
        <v>3016</v>
      </c>
      <c r="D467" s="52">
        <v>90000</v>
      </c>
      <c r="E467" s="5" t="s">
        <v>3017</v>
      </c>
      <c r="F467" s="5" t="s">
        <v>3020</v>
      </c>
    </row>
    <row r="468" spans="1:6" x14ac:dyDescent="0.2">
      <c r="A468" s="4">
        <v>467</v>
      </c>
      <c r="B468" s="4">
        <v>1427</v>
      </c>
      <c r="C468" s="4" t="s">
        <v>3016</v>
      </c>
      <c r="D468" s="51">
        <v>150000</v>
      </c>
      <c r="E468" s="4" t="s">
        <v>3023</v>
      </c>
      <c r="F468" s="4" t="s">
        <v>3018</v>
      </c>
    </row>
    <row r="469" spans="1:6" x14ac:dyDescent="0.2">
      <c r="A469" s="5">
        <v>468</v>
      </c>
      <c r="B469" s="5">
        <v>1432</v>
      </c>
      <c r="C469" s="5" t="s">
        <v>3016</v>
      </c>
      <c r="D469" s="52">
        <v>170000</v>
      </c>
      <c r="E469" s="5" t="s">
        <v>3024</v>
      </c>
      <c r="F469" s="5" t="s">
        <v>3018</v>
      </c>
    </row>
    <row r="470" spans="1:6" x14ac:dyDescent="0.2">
      <c r="A470" s="4">
        <v>469</v>
      </c>
      <c r="B470" s="4">
        <v>1433</v>
      </c>
      <c r="C470" s="4" t="s">
        <v>3016</v>
      </c>
      <c r="D470" s="51">
        <v>40000</v>
      </c>
      <c r="E470" s="4" t="s">
        <v>3017</v>
      </c>
      <c r="F470" s="4" t="s">
        <v>3018</v>
      </c>
    </row>
    <row r="471" spans="1:6" x14ac:dyDescent="0.2">
      <c r="A471" s="5">
        <v>470</v>
      </c>
      <c r="B471" s="5">
        <v>1438</v>
      </c>
      <c r="C471" s="5" t="s">
        <v>3019</v>
      </c>
      <c r="D471" s="52">
        <v>10000</v>
      </c>
      <c r="E471" s="5" t="s">
        <v>3023</v>
      </c>
      <c r="F471" s="5" t="s">
        <v>3020</v>
      </c>
    </row>
    <row r="472" spans="1:6" x14ac:dyDescent="0.2">
      <c r="A472" s="4">
        <v>471</v>
      </c>
      <c r="B472" s="4">
        <v>1439</v>
      </c>
      <c r="C472" s="4" t="s">
        <v>3019</v>
      </c>
      <c r="D472" s="51">
        <v>20000</v>
      </c>
      <c r="E472" s="4" t="s">
        <v>3023</v>
      </c>
      <c r="F472" s="4" t="s">
        <v>3020</v>
      </c>
    </row>
    <row r="473" spans="1:6" x14ac:dyDescent="0.2">
      <c r="A473" s="5">
        <v>472</v>
      </c>
      <c r="B473" s="5">
        <v>1442</v>
      </c>
      <c r="C473" s="5" t="s">
        <v>3019</v>
      </c>
      <c r="D473" s="52">
        <v>30000</v>
      </c>
      <c r="E473" s="5" t="s">
        <v>3021</v>
      </c>
      <c r="F473" s="5" t="s">
        <v>3018</v>
      </c>
    </row>
    <row r="474" spans="1:6" x14ac:dyDescent="0.2">
      <c r="A474" s="4">
        <v>473</v>
      </c>
      <c r="B474" s="4">
        <v>1450</v>
      </c>
      <c r="C474" s="4" t="s">
        <v>3019</v>
      </c>
      <c r="D474" s="51">
        <v>60000</v>
      </c>
      <c r="E474" s="4" t="s">
        <v>3017</v>
      </c>
      <c r="F474" s="4" t="s">
        <v>3018</v>
      </c>
    </row>
    <row r="475" spans="1:6" x14ac:dyDescent="0.2">
      <c r="A475" s="5">
        <v>474</v>
      </c>
      <c r="B475" s="5">
        <v>1459</v>
      </c>
      <c r="C475" s="5" t="s">
        <v>3019</v>
      </c>
      <c r="D475" s="52">
        <v>20000</v>
      </c>
      <c r="E475" s="5" t="s">
        <v>3023</v>
      </c>
      <c r="F475" s="5" t="s">
        <v>3020</v>
      </c>
    </row>
    <row r="476" spans="1:6" x14ac:dyDescent="0.2">
      <c r="A476" s="4">
        <v>475</v>
      </c>
      <c r="B476" s="4">
        <v>1461</v>
      </c>
      <c r="C476" s="4" t="s">
        <v>3019</v>
      </c>
      <c r="D476" s="51">
        <v>20000</v>
      </c>
      <c r="E476" s="4" t="s">
        <v>3023</v>
      </c>
      <c r="F476" s="4" t="s">
        <v>3018</v>
      </c>
    </row>
    <row r="477" spans="1:6" x14ac:dyDescent="0.2">
      <c r="A477" s="5">
        <v>476</v>
      </c>
      <c r="B477" s="5">
        <v>1466</v>
      </c>
      <c r="C477" s="5" t="s">
        <v>3019</v>
      </c>
      <c r="D477" s="52">
        <v>30000</v>
      </c>
      <c r="E477" s="5" t="s">
        <v>3022</v>
      </c>
      <c r="F477" s="5" t="s">
        <v>3020</v>
      </c>
    </row>
    <row r="478" spans="1:6" x14ac:dyDescent="0.2">
      <c r="A478" s="4">
        <v>477</v>
      </c>
      <c r="B478" s="4">
        <v>1469</v>
      </c>
      <c r="C478" s="4" t="s">
        <v>3016</v>
      </c>
      <c r="D478" s="51">
        <v>40000</v>
      </c>
      <c r="E478" s="4" t="s">
        <v>3017</v>
      </c>
      <c r="F478" s="4" t="s">
        <v>3018</v>
      </c>
    </row>
    <row r="479" spans="1:6" x14ac:dyDescent="0.2">
      <c r="A479" s="5">
        <v>478</v>
      </c>
      <c r="B479" s="5">
        <v>1471</v>
      </c>
      <c r="C479" s="5" t="s">
        <v>3019</v>
      </c>
      <c r="D479" s="52">
        <v>30000</v>
      </c>
      <c r="E479" s="5" t="s">
        <v>3022</v>
      </c>
      <c r="F479" s="5" t="s">
        <v>3020</v>
      </c>
    </row>
    <row r="480" spans="1:6" x14ac:dyDescent="0.2">
      <c r="A480" s="4">
        <v>479</v>
      </c>
      <c r="B480" s="4">
        <v>1472</v>
      </c>
      <c r="C480" s="4" t="s">
        <v>3019</v>
      </c>
      <c r="D480" s="51">
        <v>30000</v>
      </c>
      <c r="E480" s="4" t="s">
        <v>3022</v>
      </c>
      <c r="F480" s="4" t="s">
        <v>3020</v>
      </c>
    </row>
    <row r="481" spans="1:6" x14ac:dyDescent="0.2">
      <c r="A481" s="5">
        <v>480</v>
      </c>
      <c r="B481" s="5">
        <v>1473</v>
      </c>
      <c r="C481" s="5" t="s">
        <v>3016</v>
      </c>
      <c r="D481" s="52">
        <v>40000</v>
      </c>
      <c r="E481" s="5" t="s">
        <v>3017</v>
      </c>
      <c r="F481" s="5" t="s">
        <v>3018</v>
      </c>
    </row>
    <row r="482" spans="1:6" x14ac:dyDescent="0.2">
      <c r="A482" s="4">
        <v>481</v>
      </c>
      <c r="B482" s="4">
        <v>1481</v>
      </c>
      <c r="C482" s="4" t="s">
        <v>3016</v>
      </c>
      <c r="D482" s="51">
        <v>40000</v>
      </c>
      <c r="E482" s="4" t="s">
        <v>3017</v>
      </c>
      <c r="F482" s="4" t="s">
        <v>3018</v>
      </c>
    </row>
    <row r="483" spans="1:6" x14ac:dyDescent="0.2">
      <c r="A483" s="5">
        <v>482</v>
      </c>
      <c r="B483" s="5">
        <v>1482</v>
      </c>
      <c r="C483" s="5" t="s">
        <v>3016</v>
      </c>
      <c r="D483" s="52">
        <v>40000</v>
      </c>
      <c r="E483" s="5" t="s">
        <v>3017</v>
      </c>
      <c r="F483" s="5" t="s">
        <v>3018</v>
      </c>
    </row>
    <row r="484" spans="1:6" x14ac:dyDescent="0.2">
      <c r="A484" s="4">
        <v>483</v>
      </c>
      <c r="B484" s="4">
        <v>1484</v>
      </c>
      <c r="C484" s="4" t="s">
        <v>3019</v>
      </c>
      <c r="D484" s="51">
        <v>30000</v>
      </c>
      <c r="E484" s="4" t="s">
        <v>3022</v>
      </c>
      <c r="F484" s="4" t="s">
        <v>3020</v>
      </c>
    </row>
    <row r="485" spans="1:6" x14ac:dyDescent="0.2">
      <c r="A485" s="5">
        <v>484</v>
      </c>
      <c r="B485" s="5">
        <v>1485</v>
      </c>
      <c r="C485" s="5" t="s">
        <v>3016</v>
      </c>
      <c r="D485" s="52">
        <v>40000</v>
      </c>
      <c r="E485" s="5" t="s">
        <v>3017</v>
      </c>
      <c r="F485" s="5" t="s">
        <v>3018</v>
      </c>
    </row>
    <row r="486" spans="1:6" x14ac:dyDescent="0.2">
      <c r="A486" s="4">
        <v>485</v>
      </c>
      <c r="B486" s="4">
        <v>1492</v>
      </c>
      <c r="C486" s="4" t="s">
        <v>3019</v>
      </c>
      <c r="D486" s="51">
        <v>40000</v>
      </c>
      <c r="E486" s="4" t="s">
        <v>3021</v>
      </c>
      <c r="F486" s="4" t="s">
        <v>3018</v>
      </c>
    </row>
    <row r="487" spans="1:6" x14ac:dyDescent="0.2">
      <c r="A487" s="5">
        <v>486</v>
      </c>
      <c r="B487" s="5">
        <v>1494</v>
      </c>
      <c r="C487" s="5" t="s">
        <v>3016</v>
      </c>
      <c r="D487" s="52">
        <v>40000</v>
      </c>
      <c r="E487" s="5" t="s">
        <v>3021</v>
      </c>
      <c r="F487" s="5" t="s">
        <v>3020</v>
      </c>
    </row>
    <row r="488" spans="1:6" x14ac:dyDescent="0.2">
      <c r="A488" s="4">
        <v>487</v>
      </c>
      <c r="B488" s="4">
        <v>1497</v>
      </c>
      <c r="C488" s="4" t="s">
        <v>3019</v>
      </c>
      <c r="D488" s="51">
        <v>10000</v>
      </c>
      <c r="E488" s="4" t="s">
        <v>3023</v>
      </c>
      <c r="F488" s="4" t="s">
        <v>3018</v>
      </c>
    </row>
    <row r="489" spans="1:6" x14ac:dyDescent="0.2">
      <c r="A489" s="5">
        <v>488</v>
      </c>
      <c r="B489" s="5">
        <v>1499</v>
      </c>
      <c r="C489" s="5" t="s">
        <v>3019</v>
      </c>
      <c r="D489" s="52">
        <v>10000</v>
      </c>
      <c r="E489" s="5" t="s">
        <v>3023</v>
      </c>
      <c r="F489" s="5" t="s">
        <v>3020</v>
      </c>
    </row>
    <row r="490" spans="1:6" x14ac:dyDescent="0.2">
      <c r="A490" s="4">
        <v>489</v>
      </c>
      <c r="B490" s="4">
        <v>1502</v>
      </c>
      <c r="C490" s="4" t="s">
        <v>3019</v>
      </c>
      <c r="D490" s="51">
        <v>20000</v>
      </c>
      <c r="E490" s="4" t="s">
        <v>3023</v>
      </c>
      <c r="F490" s="4" t="s">
        <v>3018</v>
      </c>
    </row>
    <row r="491" spans="1:6" x14ac:dyDescent="0.2">
      <c r="A491" s="5">
        <v>490</v>
      </c>
      <c r="B491" s="5">
        <v>1505</v>
      </c>
      <c r="C491" s="5" t="s">
        <v>3019</v>
      </c>
      <c r="D491" s="52">
        <v>20000</v>
      </c>
      <c r="E491" s="5" t="s">
        <v>3023</v>
      </c>
      <c r="F491" s="5" t="s">
        <v>3020</v>
      </c>
    </row>
    <row r="492" spans="1:6" x14ac:dyDescent="0.2">
      <c r="A492" s="4">
        <v>491</v>
      </c>
      <c r="B492" s="4">
        <v>1511</v>
      </c>
      <c r="C492" s="4" t="s">
        <v>3019</v>
      </c>
      <c r="D492" s="51">
        <v>20000</v>
      </c>
      <c r="E492" s="4" t="s">
        <v>3023</v>
      </c>
      <c r="F492" s="4" t="s">
        <v>3020</v>
      </c>
    </row>
    <row r="493" spans="1:6" x14ac:dyDescent="0.2">
      <c r="A493" s="5">
        <v>492</v>
      </c>
      <c r="B493" s="5">
        <v>1519</v>
      </c>
      <c r="C493" s="5" t="s">
        <v>3016</v>
      </c>
      <c r="D493" s="52">
        <v>20000</v>
      </c>
      <c r="E493" s="5" t="s">
        <v>3023</v>
      </c>
      <c r="F493" s="5" t="s">
        <v>3020</v>
      </c>
    </row>
    <row r="494" spans="1:6" x14ac:dyDescent="0.2">
      <c r="A494" s="4">
        <v>493</v>
      </c>
      <c r="B494" s="4">
        <v>1522</v>
      </c>
      <c r="C494" s="4" t="s">
        <v>3019</v>
      </c>
      <c r="D494" s="51">
        <v>30000</v>
      </c>
      <c r="E494" s="4" t="s">
        <v>3022</v>
      </c>
      <c r="F494" s="4" t="s">
        <v>3020</v>
      </c>
    </row>
    <row r="495" spans="1:6" x14ac:dyDescent="0.2">
      <c r="A495" s="5">
        <v>494</v>
      </c>
      <c r="B495" s="5">
        <v>1526</v>
      </c>
      <c r="C495" s="5" t="s">
        <v>3019</v>
      </c>
      <c r="D495" s="52">
        <v>40000</v>
      </c>
      <c r="E495" s="5" t="s">
        <v>3021</v>
      </c>
      <c r="F495" s="5" t="s">
        <v>3018</v>
      </c>
    </row>
    <row r="496" spans="1:6" x14ac:dyDescent="0.2">
      <c r="A496" s="4">
        <v>495</v>
      </c>
      <c r="B496" s="4">
        <v>1527</v>
      </c>
      <c r="C496" s="4" t="s">
        <v>3019</v>
      </c>
      <c r="D496" s="51">
        <v>40000</v>
      </c>
      <c r="E496" s="4" t="s">
        <v>3021</v>
      </c>
      <c r="F496" s="4" t="s">
        <v>3018</v>
      </c>
    </row>
    <row r="497" spans="1:6" x14ac:dyDescent="0.2">
      <c r="A497" s="5">
        <v>496</v>
      </c>
      <c r="B497" s="5">
        <v>1528</v>
      </c>
      <c r="C497" s="5" t="s">
        <v>3019</v>
      </c>
      <c r="D497" s="52">
        <v>40000</v>
      </c>
      <c r="E497" s="5" t="s">
        <v>3021</v>
      </c>
      <c r="F497" s="5" t="s">
        <v>3018</v>
      </c>
    </row>
    <row r="498" spans="1:6" x14ac:dyDescent="0.2">
      <c r="A498" s="4">
        <v>497</v>
      </c>
      <c r="B498" s="4">
        <v>1531</v>
      </c>
      <c r="C498" s="4" t="s">
        <v>3019</v>
      </c>
      <c r="D498" s="51">
        <v>40000</v>
      </c>
      <c r="E498" s="4" t="s">
        <v>3021</v>
      </c>
      <c r="F498" s="4" t="s">
        <v>3018</v>
      </c>
    </row>
    <row r="499" spans="1:6" x14ac:dyDescent="0.2">
      <c r="A499" s="5">
        <v>498</v>
      </c>
      <c r="B499" s="5">
        <v>1533</v>
      </c>
      <c r="C499" s="5" t="s">
        <v>3019</v>
      </c>
      <c r="D499" s="52">
        <v>40000</v>
      </c>
      <c r="E499" s="5" t="s">
        <v>3021</v>
      </c>
      <c r="F499" s="5" t="s">
        <v>3018</v>
      </c>
    </row>
    <row r="500" spans="1:6" x14ac:dyDescent="0.2">
      <c r="A500" s="4">
        <v>499</v>
      </c>
      <c r="B500" s="4">
        <v>1548</v>
      </c>
      <c r="C500" s="4" t="s">
        <v>3019</v>
      </c>
      <c r="D500" s="51">
        <v>40000</v>
      </c>
      <c r="E500" s="4" t="s">
        <v>3021</v>
      </c>
      <c r="F500" s="4" t="s">
        <v>3018</v>
      </c>
    </row>
    <row r="501" spans="1:6" x14ac:dyDescent="0.2">
      <c r="A501" s="5">
        <v>500</v>
      </c>
      <c r="B501" s="5">
        <v>1551</v>
      </c>
      <c r="C501" s="5" t="s">
        <v>3019</v>
      </c>
      <c r="D501" s="52">
        <v>40000</v>
      </c>
      <c r="E501" s="5" t="s">
        <v>3021</v>
      </c>
      <c r="F501" s="5" t="s">
        <v>3018</v>
      </c>
    </row>
    <row r="502" spans="1:6" x14ac:dyDescent="0.2">
      <c r="A502" s="4">
        <v>501</v>
      </c>
      <c r="B502" s="4">
        <v>1552</v>
      </c>
      <c r="C502" s="4" t="s">
        <v>3019</v>
      </c>
      <c r="D502" s="51">
        <v>40000</v>
      </c>
      <c r="E502" s="4" t="s">
        <v>3024</v>
      </c>
      <c r="F502" s="4" t="s">
        <v>3018</v>
      </c>
    </row>
    <row r="503" spans="1:6" x14ac:dyDescent="0.2">
      <c r="A503" s="5">
        <v>502</v>
      </c>
      <c r="B503" s="5">
        <v>1553</v>
      </c>
      <c r="C503" s="5" t="s">
        <v>3019</v>
      </c>
      <c r="D503" s="52">
        <v>40000</v>
      </c>
      <c r="E503" s="5" t="s">
        <v>3021</v>
      </c>
      <c r="F503" s="5" t="s">
        <v>3018</v>
      </c>
    </row>
    <row r="504" spans="1:6" x14ac:dyDescent="0.2">
      <c r="A504" s="4">
        <v>503</v>
      </c>
      <c r="B504" s="4">
        <v>1554</v>
      </c>
      <c r="C504" s="4" t="s">
        <v>3019</v>
      </c>
      <c r="D504" s="51">
        <v>40000</v>
      </c>
      <c r="E504" s="4" t="s">
        <v>3021</v>
      </c>
      <c r="F504" s="4" t="s">
        <v>3018</v>
      </c>
    </row>
    <row r="505" spans="1:6" x14ac:dyDescent="0.2">
      <c r="A505" s="5">
        <v>504</v>
      </c>
      <c r="B505" s="5">
        <v>1556</v>
      </c>
      <c r="C505" s="5" t="s">
        <v>3016</v>
      </c>
      <c r="D505" s="52">
        <v>50000</v>
      </c>
      <c r="E505" s="5" t="s">
        <v>3024</v>
      </c>
      <c r="F505" s="5" t="s">
        <v>3018</v>
      </c>
    </row>
    <row r="506" spans="1:6" x14ac:dyDescent="0.2">
      <c r="A506" s="4">
        <v>505</v>
      </c>
      <c r="B506" s="4">
        <v>1557</v>
      </c>
      <c r="C506" s="4" t="s">
        <v>3016</v>
      </c>
      <c r="D506" s="51">
        <v>40000</v>
      </c>
      <c r="E506" s="4" t="s">
        <v>3017</v>
      </c>
      <c r="F506" s="4" t="s">
        <v>3018</v>
      </c>
    </row>
    <row r="507" spans="1:6" x14ac:dyDescent="0.2">
      <c r="A507" s="5">
        <v>506</v>
      </c>
      <c r="B507" s="5">
        <v>1559</v>
      </c>
      <c r="C507" s="5" t="s">
        <v>3019</v>
      </c>
      <c r="D507" s="52">
        <v>60000</v>
      </c>
      <c r="E507" s="5" t="s">
        <v>3024</v>
      </c>
      <c r="F507" s="5" t="s">
        <v>3018</v>
      </c>
    </row>
    <row r="508" spans="1:6" x14ac:dyDescent="0.2">
      <c r="A508" s="4">
        <v>507</v>
      </c>
      <c r="B508" s="4">
        <v>1561</v>
      </c>
      <c r="C508" s="4" t="s">
        <v>3019</v>
      </c>
      <c r="D508" s="51">
        <v>60000</v>
      </c>
      <c r="E508" s="4" t="s">
        <v>3024</v>
      </c>
      <c r="F508" s="4" t="s">
        <v>3020</v>
      </c>
    </row>
    <row r="509" spans="1:6" x14ac:dyDescent="0.2">
      <c r="A509" s="5">
        <v>508</v>
      </c>
      <c r="B509" s="5">
        <v>1574</v>
      </c>
      <c r="C509" s="5" t="s">
        <v>3019</v>
      </c>
      <c r="D509" s="52">
        <v>60000</v>
      </c>
      <c r="E509" s="5" t="s">
        <v>3024</v>
      </c>
      <c r="F509" s="5" t="s">
        <v>3018</v>
      </c>
    </row>
    <row r="510" spans="1:6" x14ac:dyDescent="0.2">
      <c r="A510" s="4">
        <v>509</v>
      </c>
      <c r="B510" s="4">
        <v>1580</v>
      </c>
      <c r="C510" s="4" t="s">
        <v>3019</v>
      </c>
      <c r="D510" s="51">
        <v>60000</v>
      </c>
      <c r="E510" s="4" t="s">
        <v>3024</v>
      </c>
      <c r="F510" s="4" t="s">
        <v>3018</v>
      </c>
    </row>
    <row r="511" spans="1:6" x14ac:dyDescent="0.2">
      <c r="A511" s="5">
        <v>510</v>
      </c>
      <c r="B511" s="5">
        <v>1590</v>
      </c>
      <c r="C511" s="5" t="s">
        <v>3016</v>
      </c>
      <c r="D511" s="52">
        <v>30000</v>
      </c>
      <c r="E511" s="5" t="s">
        <v>3017</v>
      </c>
      <c r="F511" s="5" t="s">
        <v>3018</v>
      </c>
    </row>
    <row r="512" spans="1:6" x14ac:dyDescent="0.2">
      <c r="A512" s="4">
        <v>511</v>
      </c>
      <c r="B512" s="4">
        <v>1593</v>
      </c>
      <c r="C512" s="4" t="s">
        <v>3016</v>
      </c>
      <c r="D512" s="51">
        <v>30000</v>
      </c>
      <c r="E512" s="4" t="s">
        <v>3017</v>
      </c>
      <c r="F512" s="4" t="s">
        <v>3018</v>
      </c>
    </row>
    <row r="513" spans="1:6" x14ac:dyDescent="0.2">
      <c r="A513" s="5">
        <v>512</v>
      </c>
      <c r="B513" s="5">
        <v>1595</v>
      </c>
      <c r="C513" s="5" t="s">
        <v>3016</v>
      </c>
      <c r="D513" s="52">
        <v>30000</v>
      </c>
      <c r="E513" s="5" t="s">
        <v>3017</v>
      </c>
      <c r="F513" s="5" t="s">
        <v>3018</v>
      </c>
    </row>
    <row r="514" spans="1:6" x14ac:dyDescent="0.2">
      <c r="A514" s="4">
        <v>513</v>
      </c>
      <c r="B514" s="4">
        <v>1602</v>
      </c>
      <c r="C514" s="4" t="s">
        <v>3019</v>
      </c>
      <c r="D514" s="51">
        <v>20000</v>
      </c>
      <c r="E514" s="4" t="s">
        <v>3023</v>
      </c>
      <c r="F514" s="4" t="s">
        <v>3018</v>
      </c>
    </row>
    <row r="515" spans="1:6" x14ac:dyDescent="0.2">
      <c r="A515" s="5">
        <v>514</v>
      </c>
      <c r="B515" s="5">
        <v>1603</v>
      </c>
      <c r="C515" s="5" t="s">
        <v>3019</v>
      </c>
      <c r="D515" s="52">
        <v>20000</v>
      </c>
      <c r="E515" s="5" t="s">
        <v>3023</v>
      </c>
      <c r="F515" s="5" t="s">
        <v>3020</v>
      </c>
    </row>
    <row r="516" spans="1:6" x14ac:dyDescent="0.2">
      <c r="A516" s="4">
        <v>515</v>
      </c>
      <c r="B516" s="4">
        <v>1606</v>
      </c>
      <c r="C516" s="4" t="s">
        <v>3016</v>
      </c>
      <c r="D516" s="51">
        <v>30000</v>
      </c>
      <c r="E516" s="4" t="s">
        <v>3022</v>
      </c>
      <c r="F516" s="4" t="s">
        <v>3018</v>
      </c>
    </row>
    <row r="517" spans="1:6" x14ac:dyDescent="0.2">
      <c r="A517" s="5">
        <v>516</v>
      </c>
      <c r="B517" s="5">
        <v>1607</v>
      </c>
      <c r="C517" s="5" t="s">
        <v>3016</v>
      </c>
      <c r="D517" s="52">
        <v>30000</v>
      </c>
      <c r="E517" s="5" t="s">
        <v>3022</v>
      </c>
      <c r="F517" s="5" t="s">
        <v>3018</v>
      </c>
    </row>
    <row r="518" spans="1:6" x14ac:dyDescent="0.2">
      <c r="A518" s="4">
        <v>517</v>
      </c>
      <c r="B518" s="4">
        <v>1609</v>
      </c>
      <c r="C518" s="4" t="s">
        <v>3016</v>
      </c>
      <c r="D518" s="51">
        <v>30000</v>
      </c>
      <c r="E518" s="4" t="s">
        <v>3022</v>
      </c>
      <c r="F518" s="4" t="s">
        <v>3018</v>
      </c>
    </row>
    <row r="519" spans="1:6" x14ac:dyDescent="0.2">
      <c r="A519" s="5">
        <v>518</v>
      </c>
      <c r="B519" s="5">
        <v>1614</v>
      </c>
      <c r="C519" s="5" t="s">
        <v>3016</v>
      </c>
      <c r="D519" s="52">
        <v>40000</v>
      </c>
      <c r="E519" s="5" t="s">
        <v>3021</v>
      </c>
      <c r="F519" s="5" t="s">
        <v>3018</v>
      </c>
    </row>
    <row r="520" spans="1:6" x14ac:dyDescent="0.2">
      <c r="A520" s="4">
        <v>519</v>
      </c>
      <c r="B520" s="4">
        <v>1618</v>
      </c>
      <c r="C520" s="4" t="s">
        <v>3016</v>
      </c>
      <c r="D520" s="51">
        <v>40000</v>
      </c>
      <c r="E520" s="4" t="s">
        <v>3021</v>
      </c>
      <c r="F520" s="4" t="s">
        <v>3018</v>
      </c>
    </row>
    <row r="521" spans="1:6" x14ac:dyDescent="0.2">
      <c r="A521" s="5">
        <v>520</v>
      </c>
      <c r="B521" s="5">
        <v>1620</v>
      </c>
      <c r="C521" s="5" t="s">
        <v>3016</v>
      </c>
      <c r="D521" s="52">
        <v>40000</v>
      </c>
      <c r="E521" s="5" t="s">
        <v>3021</v>
      </c>
      <c r="F521" s="5" t="s">
        <v>3018</v>
      </c>
    </row>
    <row r="522" spans="1:6" x14ac:dyDescent="0.2">
      <c r="A522" s="4">
        <v>521</v>
      </c>
      <c r="B522" s="4">
        <v>1623</v>
      </c>
      <c r="C522" s="4" t="s">
        <v>3016</v>
      </c>
      <c r="D522" s="51">
        <v>40000</v>
      </c>
      <c r="E522" s="4" t="s">
        <v>3021</v>
      </c>
      <c r="F522" s="4" t="s">
        <v>3018</v>
      </c>
    </row>
    <row r="523" spans="1:6" x14ac:dyDescent="0.2">
      <c r="A523" s="5">
        <v>522</v>
      </c>
      <c r="B523" s="5">
        <v>1625</v>
      </c>
      <c r="C523" s="5" t="s">
        <v>3016</v>
      </c>
      <c r="D523" s="52">
        <v>40000</v>
      </c>
      <c r="E523" s="5" t="s">
        <v>3021</v>
      </c>
      <c r="F523" s="5" t="s">
        <v>3018</v>
      </c>
    </row>
    <row r="524" spans="1:6" x14ac:dyDescent="0.2">
      <c r="A524" s="4">
        <v>523</v>
      </c>
      <c r="B524" s="4">
        <v>1627</v>
      </c>
      <c r="C524" s="4" t="s">
        <v>3016</v>
      </c>
      <c r="D524" s="51">
        <v>80000</v>
      </c>
      <c r="E524" s="4" t="s">
        <v>3024</v>
      </c>
      <c r="F524" s="4" t="s">
        <v>3018</v>
      </c>
    </row>
    <row r="525" spans="1:6" x14ac:dyDescent="0.2">
      <c r="A525" s="5">
        <v>524</v>
      </c>
      <c r="B525" s="5">
        <v>1632</v>
      </c>
      <c r="C525" s="5" t="s">
        <v>3016</v>
      </c>
      <c r="D525" s="52">
        <v>40000</v>
      </c>
      <c r="E525" s="5" t="s">
        <v>3021</v>
      </c>
      <c r="F525" s="5" t="s">
        <v>3018</v>
      </c>
    </row>
    <row r="526" spans="1:6" x14ac:dyDescent="0.2">
      <c r="A526" s="4">
        <v>525</v>
      </c>
      <c r="B526" s="4">
        <v>1633</v>
      </c>
      <c r="C526" s="4" t="s">
        <v>3016</v>
      </c>
      <c r="D526" s="51">
        <v>40000</v>
      </c>
      <c r="E526" s="4" t="s">
        <v>3021</v>
      </c>
      <c r="F526" s="4" t="s">
        <v>3018</v>
      </c>
    </row>
    <row r="527" spans="1:6" x14ac:dyDescent="0.2">
      <c r="A527" s="5">
        <v>526</v>
      </c>
      <c r="B527" s="5">
        <v>1634</v>
      </c>
      <c r="C527" s="5" t="s">
        <v>3016</v>
      </c>
      <c r="D527" s="52">
        <v>40000</v>
      </c>
      <c r="E527" s="5" t="s">
        <v>3021</v>
      </c>
      <c r="F527" s="5" t="s">
        <v>3018</v>
      </c>
    </row>
    <row r="528" spans="1:6" x14ac:dyDescent="0.2">
      <c r="A528" s="4">
        <v>527</v>
      </c>
      <c r="B528" s="4">
        <v>1636</v>
      </c>
      <c r="C528" s="4" t="s">
        <v>3016</v>
      </c>
      <c r="D528" s="51">
        <v>40000</v>
      </c>
      <c r="E528" s="4" t="s">
        <v>3021</v>
      </c>
      <c r="F528" s="4" t="s">
        <v>3018</v>
      </c>
    </row>
    <row r="529" spans="1:6" x14ac:dyDescent="0.2">
      <c r="A529" s="5">
        <v>528</v>
      </c>
      <c r="B529" s="5">
        <v>1639</v>
      </c>
      <c r="C529" s="5" t="s">
        <v>3016</v>
      </c>
      <c r="D529" s="52">
        <v>40000</v>
      </c>
      <c r="E529" s="5" t="s">
        <v>3021</v>
      </c>
      <c r="F529" s="5" t="s">
        <v>3018</v>
      </c>
    </row>
    <row r="530" spans="1:6" x14ac:dyDescent="0.2">
      <c r="A530" s="4">
        <v>529</v>
      </c>
      <c r="B530" s="4">
        <v>1644</v>
      </c>
      <c r="C530" s="4" t="s">
        <v>3016</v>
      </c>
      <c r="D530" s="51">
        <v>40000</v>
      </c>
      <c r="E530" s="4" t="s">
        <v>3021</v>
      </c>
      <c r="F530" s="4" t="s">
        <v>3018</v>
      </c>
    </row>
    <row r="531" spans="1:6" x14ac:dyDescent="0.2">
      <c r="A531" s="5">
        <v>530</v>
      </c>
      <c r="B531" s="5">
        <v>1646</v>
      </c>
      <c r="C531" s="5" t="s">
        <v>3016</v>
      </c>
      <c r="D531" s="52">
        <v>40000</v>
      </c>
      <c r="E531" s="5" t="s">
        <v>3021</v>
      </c>
      <c r="F531" s="5" t="s">
        <v>3018</v>
      </c>
    </row>
    <row r="532" spans="1:6" x14ac:dyDescent="0.2">
      <c r="A532" s="4">
        <v>531</v>
      </c>
      <c r="B532" s="4">
        <v>1648</v>
      </c>
      <c r="C532" s="4" t="s">
        <v>3016</v>
      </c>
      <c r="D532" s="51">
        <v>40000</v>
      </c>
      <c r="E532" s="4" t="s">
        <v>3021</v>
      </c>
      <c r="F532" s="4" t="s">
        <v>3018</v>
      </c>
    </row>
    <row r="533" spans="1:6" x14ac:dyDescent="0.2">
      <c r="A533" s="5">
        <v>532</v>
      </c>
      <c r="B533" s="5">
        <v>1649</v>
      </c>
      <c r="C533" s="5" t="s">
        <v>3016</v>
      </c>
      <c r="D533" s="52">
        <v>40000</v>
      </c>
      <c r="E533" s="5" t="s">
        <v>3021</v>
      </c>
      <c r="F533" s="5" t="s">
        <v>3018</v>
      </c>
    </row>
    <row r="534" spans="1:6" x14ac:dyDescent="0.2">
      <c r="A534" s="4">
        <v>533</v>
      </c>
      <c r="B534" s="4">
        <v>1650</v>
      </c>
      <c r="C534" s="4" t="s">
        <v>3016</v>
      </c>
      <c r="D534" s="51">
        <v>40000</v>
      </c>
      <c r="E534" s="4" t="s">
        <v>3021</v>
      </c>
      <c r="F534" s="4" t="s">
        <v>3018</v>
      </c>
    </row>
    <row r="535" spans="1:6" x14ac:dyDescent="0.2">
      <c r="A535" s="5">
        <v>534</v>
      </c>
      <c r="B535" s="5">
        <v>1653</v>
      </c>
      <c r="C535" s="5" t="s">
        <v>3016</v>
      </c>
      <c r="D535" s="52">
        <v>40000</v>
      </c>
      <c r="E535" s="5" t="s">
        <v>3021</v>
      </c>
      <c r="F535" s="5" t="s">
        <v>3018</v>
      </c>
    </row>
    <row r="536" spans="1:6" x14ac:dyDescent="0.2">
      <c r="A536" s="4">
        <v>535</v>
      </c>
      <c r="B536" s="4">
        <v>1665</v>
      </c>
      <c r="C536" s="4" t="s">
        <v>3019</v>
      </c>
      <c r="D536" s="51">
        <v>60000</v>
      </c>
      <c r="E536" s="4" t="s">
        <v>3024</v>
      </c>
      <c r="F536" s="4" t="s">
        <v>3018</v>
      </c>
    </row>
    <row r="537" spans="1:6" x14ac:dyDescent="0.2">
      <c r="A537" s="5">
        <v>536</v>
      </c>
      <c r="B537" s="5">
        <v>1670</v>
      </c>
      <c r="C537" s="5" t="s">
        <v>3016</v>
      </c>
      <c r="D537" s="52">
        <v>60000</v>
      </c>
      <c r="E537" s="5" t="s">
        <v>3024</v>
      </c>
      <c r="F537" s="5" t="s">
        <v>3018</v>
      </c>
    </row>
    <row r="538" spans="1:6" x14ac:dyDescent="0.2">
      <c r="A538" s="4">
        <v>537</v>
      </c>
      <c r="B538" s="4">
        <v>1671</v>
      </c>
      <c r="C538" s="4" t="s">
        <v>3016</v>
      </c>
      <c r="D538" s="51">
        <v>60000</v>
      </c>
      <c r="E538" s="4" t="s">
        <v>3024</v>
      </c>
      <c r="F538" s="4" t="s">
        <v>3018</v>
      </c>
    </row>
    <row r="539" spans="1:6" x14ac:dyDescent="0.2">
      <c r="A539" s="5">
        <v>538</v>
      </c>
      <c r="B539" s="5">
        <v>1672</v>
      </c>
      <c r="C539" s="5" t="s">
        <v>3016</v>
      </c>
      <c r="D539" s="52">
        <v>60000</v>
      </c>
      <c r="E539" s="5" t="s">
        <v>3024</v>
      </c>
      <c r="F539" s="5" t="s">
        <v>3018</v>
      </c>
    </row>
    <row r="540" spans="1:6" x14ac:dyDescent="0.2">
      <c r="A540" s="4">
        <v>539</v>
      </c>
      <c r="B540" s="4">
        <v>1679</v>
      </c>
      <c r="C540" s="4" t="s">
        <v>3019</v>
      </c>
      <c r="D540" s="51">
        <v>60000</v>
      </c>
      <c r="E540" s="4" t="s">
        <v>3024</v>
      </c>
      <c r="F540" s="4" t="s">
        <v>3020</v>
      </c>
    </row>
    <row r="541" spans="1:6" x14ac:dyDescent="0.2">
      <c r="A541" s="5">
        <v>540</v>
      </c>
      <c r="B541" s="5">
        <v>1680</v>
      </c>
      <c r="C541" s="5" t="s">
        <v>3016</v>
      </c>
      <c r="D541" s="52">
        <v>60000</v>
      </c>
      <c r="E541" s="5" t="s">
        <v>3024</v>
      </c>
      <c r="F541" s="5" t="s">
        <v>3018</v>
      </c>
    </row>
    <row r="542" spans="1:6" x14ac:dyDescent="0.2">
      <c r="A542" s="4">
        <v>541</v>
      </c>
      <c r="B542" s="4">
        <v>1682</v>
      </c>
      <c r="C542" s="4" t="s">
        <v>3019</v>
      </c>
      <c r="D542" s="51">
        <v>60000</v>
      </c>
      <c r="E542" s="4" t="s">
        <v>3024</v>
      </c>
      <c r="F542" s="4" t="s">
        <v>3018</v>
      </c>
    </row>
    <row r="543" spans="1:6" x14ac:dyDescent="0.2">
      <c r="A543" s="5">
        <v>542</v>
      </c>
      <c r="B543" s="5">
        <v>1683</v>
      </c>
      <c r="C543" s="5" t="s">
        <v>3019</v>
      </c>
      <c r="D543" s="52">
        <v>60000</v>
      </c>
      <c r="E543" s="5" t="s">
        <v>3024</v>
      </c>
      <c r="F543" s="5" t="s">
        <v>3020</v>
      </c>
    </row>
    <row r="544" spans="1:6" x14ac:dyDescent="0.2">
      <c r="A544" s="4">
        <v>543</v>
      </c>
      <c r="B544" s="4">
        <v>1686</v>
      </c>
      <c r="C544" s="4" t="s">
        <v>3019</v>
      </c>
      <c r="D544" s="51">
        <v>20000</v>
      </c>
      <c r="E544" s="4" t="s">
        <v>3021</v>
      </c>
      <c r="F544" s="4" t="s">
        <v>3020</v>
      </c>
    </row>
    <row r="545" spans="1:6" x14ac:dyDescent="0.2">
      <c r="A545" s="5">
        <v>544</v>
      </c>
      <c r="B545" s="5">
        <v>1689</v>
      </c>
      <c r="C545" s="5" t="s">
        <v>3016</v>
      </c>
      <c r="D545" s="52">
        <v>20000</v>
      </c>
      <c r="E545" s="5" t="s">
        <v>3021</v>
      </c>
      <c r="F545" s="5" t="s">
        <v>3018</v>
      </c>
    </row>
    <row r="546" spans="1:6" x14ac:dyDescent="0.2">
      <c r="A546" s="4">
        <v>545</v>
      </c>
      <c r="B546" s="4">
        <v>1690</v>
      </c>
      <c r="C546" s="4" t="s">
        <v>3016</v>
      </c>
      <c r="D546" s="51">
        <v>30000</v>
      </c>
      <c r="E546" s="4" t="s">
        <v>3017</v>
      </c>
      <c r="F546" s="4" t="s">
        <v>3018</v>
      </c>
    </row>
    <row r="547" spans="1:6" x14ac:dyDescent="0.2">
      <c r="A547" s="5">
        <v>546</v>
      </c>
      <c r="B547" s="5">
        <v>1692</v>
      </c>
      <c r="C547" s="5" t="s">
        <v>3016</v>
      </c>
      <c r="D547" s="52">
        <v>30000</v>
      </c>
      <c r="E547" s="5" t="s">
        <v>3017</v>
      </c>
      <c r="F547" s="5" t="s">
        <v>3018</v>
      </c>
    </row>
    <row r="548" spans="1:6" x14ac:dyDescent="0.2">
      <c r="A548" s="4">
        <v>547</v>
      </c>
      <c r="B548" s="4">
        <v>1693</v>
      </c>
      <c r="C548" s="4" t="s">
        <v>3016</v>
      </c>
      <c r="D548" s="51">
        <v>30000</v>
      </c>
      <c r="E548" s="4" t="s">
        <v>3017</v>
      </c>
      <c r="F548" s="4" t="s">
        <v>3018</v>
      </c>
    </row>
    <row r="549" spans="1:6" x14ac:dyDescent="0.2">
      <c r="A549" s="5">
        <v>548</v>
      </c>
      <c r="B549" s="5">
        <v>1697</v>
      </c>
      <c r="C549" s="5" t="s">
        <v>3016</v>
      </c>
      <c r="D549" s="52">
        <v>40000</v>
      </c>
      <c r="E549" s="5" t="s">
        <v>3024</v>
      </c>
      <c r="F549" s="5" t="s">
        <v>3018</v>
      </c>
    </row>
    <row r="550" spans="1:6" x14ac:dyDescent="0.2">
      <c r="A550" s="4">
        <v>549</v>
      </c>
      <c r="B550" s="4">
        <v>1699</v>
      </c>
      <c r="C550" s="4" t="s">
        <v>3019</v>
      </c>
      <c r="D550" s="51">
        <v>40000</v>
      </c>
      <c r="E550" s="4" t="s">
        <v>3024</v>
      </c>
      <c r="F550" s="4" t="s">
        <v>3018</v>
      </c>
    </row>
    <row r="551" spans="1:6" x14ac:dyDescent="0.2">
      <c r="A551" s="5">
        <v>550</v>
      </c>
      <c r="B551" s="5">
        <v>1702</v>
      </c>
      <c r="C551" s="5" t="s">
        <v>3016</v>
      </c>
      <c r="D551" s="52">
        <v>40000</v>
      </c>
      <c r="E551" s="5" t="s">
        <v>3017</v>
      </c>
      <c r="F551" s="5" t="s">
        <v>3018</v>
      </c>
    </row>
    <row r="552" spans="1:6" x14ac:dyDescent="0.2">
      <c r="A552" s="4">
        <v>551</v>
      </c>
      <c r="B552" s="4">
        <v>1708</v>
      </c>
      <c r="C552" s="4" t="s">
        <v>3019</v>
      </c>
      <c r="D552" s="51">
        <v>40000</v>
      </c>
      <c r="E552" s="4" t="s">
        <v>3017</v>
      </c>
      <c r="F552" s="4" t="s">
        <v>3018</v>
      </c>
    </row>
    <row r="553" spans="1:6" x14ac:dyDescent="0.2">
      <c r="A553" s="5">
        <v>552</v>
      </c>
      <c r="B553" s="5">
        <v>1709</v>
      </c>
      <c r="C553" s="5" t="s">
        <v>3019</v>
      </c>
      <c r="D553" s="52">
        <v>10000</v>
      </c>
      <c r="E553" s="5" t="s">
        <v>3022</v>
      </c>
      <c r="F553" s="5" t="s">
        <v>3018</v>
      </c>
    </row>
    <row r="554" spans="1:6" x14ac:dyDescent="0.2">
      <c r="A554" s="4">
        <v>553</v>
      </c>
      <c r="B554" s="4">
        <v>1711</v>
      </c>
      <c r="C554" s="4" t="s">
        <v>3019</v>
      </c>
      <c r="D554" s="51">
        <v>20000</v>
      </c>
      <c r="E554" s="4" t="s">
        <v>3021</v>
      </c>
      <c r="F554" s="4" t="s">
        <v>3020</v>
      </c>
    </row>
    <row r="555" spans="1:6" x14ac:dyDescent="0.2">
      <c r="A555" s="5">
        <v>554</v>
      </c>
      <c r="B555" s="5">
        <v>1712</v>
      </c>
      <c r="C555" s="5" t="s">
        <v>3016</v>
      </c>
      <c r="D555" s="52">
        <v>20000</v>
      </c>
      <c r="E555" s="5" t="s">
        <v>3021</v>
      </c>
      <c r="F555" s="5" t="s">
        <v>3018</v>
      </c>
    </row>
    <row r="556" spans="1:6" x14ac:dyDescent="0.2">
      <c r="A556" s="4">
        <v>555</v>
      </c>
      <c r="B556" s="4">
        <v>1713</v>
      </c>
      <c r="C556" s="4" t="s">
        <v>3019</v>
      </c>
      <c r="D556" s="51">
        <v>10000</v>
      </c>
      <c r="E556" s="4" t="s">
        <v>3022</v>
      </c>
      <c r="F556" s="4" t="s">
        <v>3018</v>
      </c>
    </row>
    <row r="557" spans="1:6" x14ac:dyDescent="0.2">
      <c r="A557" s="5">
        <v>556</v>
      </c>
      <c r="B557" s="5">
        <v>1718</v>
      </c>
      <c r="C557" s="5" t="s">
        <v>3016</v>
      </c>
      <c r="D557" s="52">
        <v>40000</v>
      </c>
      <c r="E557" s="5" t="s">
        <v>3017</v>
      </c>
      <c r="F557" s="5" t="s">
        <v>3018</v>
      </c>
    </row>
    <row r="558" spans="1:6" x14ac:dyDescent="0.2">
      <c r="A558" s="4">
        <v>557</v>
      </c>
      <c r="B558" s="4">
        <v>1719</v>
      </c>
      <c r="C558" s="4" t="s">
        <v>3016</v>
      </c>
      <c r="D558" s="51">
        <v>20000</v>
      </c>
      <c r="E558" s="4" t="s">
        <v>3021</v>
      </c>
      <c r="F558" s="4" t="s">
        <v>3018</v>
      </c>
    </row>
    <row r="559" spans="1:6" x14ac:dyDescent="0.2">
      <c r="A559" s="5">
        <v>558</v>
      </c>
      <c r="B559" s="5">
        <v>1721</v>
      </c>
      <c r="C559" s="5" t="s">
        <v>3019</v>
      </c>
      <c r="D559" s="52">
        <v>30000</v>
      </c>
      <c r="E559" s="5" t="s">
        <v>3017</v>
      </c>
      <c r="F559" s="5" t="s">
        <v>3020</v>
      </c>
    </row>
    <row r="560" spans="1:6" x14ac:dyDescent="0.2">
      <c r="A560" s="4">
        <v>559</v>
      </c>
      <c r="B560" s="4">
        <v>1723</v>
      </c>
      <c r="C560" s="4" t="s">
        <v>3019</v>
      </c>
      <c r="D560" s="51">
        <v>30000</v>
      </c>
      <c r="E560" s="4" t="s">
        <v>3017</v>
      </c>
      <c r="F560" s="4" t="s">
        <v>3020</v>
      </c>
    </row>
    <row r="561" spans="1:6" x14ac:dyDescent="0.2">
      <c r="A561" s="5">
        <v>560</v>
      </c>
      <c r="B561" s="5">
        <v>1725</v>
      </c>
      <c r="C561" s="5" t="s">
        <v>3019</v>
      </c>
      <c r="D561" s="52">
        <v>30000</v>
      </c>
      <c r="E561" s="5" t="s">
        <v>3017</v>
      </c>
      <c r="F561" s="5" t="s">
        <v>3020</v>
      </c>
    </row>
    <row r="562" spans="1:6" x14ac:dyDescent="0.2">
      <c r="A562" s="4">
        <v>561</v>
      </c>
      <c r="B562" s="4">
        <v>1727</v>
      </c>
      <c r="C562" s="4" t="s">
        <v>3019</v>
      </c>
      <c r="D562" s="51">
        <v>30000</v>
      </c>
      <c r="E562" s="4" t="s">
        <v>3017</v>
      </c>
      <c r="F562" s="4" t="s">
        <v>3020</v>
      </c>
    </row>
    <row r="563" spans="1:6" x14ac:dyDescent="0.2">
      <c r="A563" s="5">
        <v>562</v>
      </c>
      <c r="B563" s="5">
        <v>1728</v>
      </c>
      <c r="C563" s="5" t="s">
        <v>3019</v>
      </c>
      <c r="D563" s="52">
        <v>10000</v>
      </c>
      <c r="E563" s="5" t="s">
        <v>3023</v>
      </c>
      <c r="F563" s="5" t="s">
        <v>3018</v>
      </c>
    </row>
    <row r="564" spans="1:6" x14ac:dyDescent="0.2">
      <c r="A564" s="4">
        <v>563</v>
      </c>
      <c r="B564" s="4">
        <v>1730</v>
      </c>
      <c r="C564" s="4" t="s">
        <v>3016</v>
      </c>
      <c r="D564" s="51">
        <v>20000</v>
      </c>
      <c r="E564" s="4" t="s">
        <v>3022</v>
      </c>
      <c r="F564" s="4" t="s">
        <v>3018</v>
      </c>
    </row>
    <row r="565" spans="1:6" x14ac:dyDescent="0.2">
      <c r="A565" s="5">
        <v>564</v>
      </c>
      <c r="B565" s="5">
        <v>1733</v>
      </c>
      <c r="C565" s="5" t="s">
        <v>3019</v>
      </c>
      <c r="D565" s="52">
        <v>20000</v>
      </c>
      <c r="E565" s="5" t="s">
        <v>3022</v>
      </c>
      <c r="F565" s="5" t="s">
        <v>3020</v>
      </c>
    </row>
    <row r="566" spans="1:6" x14ac:dyDescent="0.2">
      <c r="A566" s="4">
        <v>565</v>
      </c>
      <c r="B566" s="4">
        <v>1734</v>
      </c>
      <c r="C566" s="4" t="s">
        <v>3019</v>
      </c>
      <c r="D566" s="51">
        <v>20000</v>
      </c>
      <c r="E566" s="4" t="s">
        <v>3022</v>
      </c>
      <c r="F566" s="4" t="s">
        <v>3020</v>
      </c>
    </row>
    <row r="567" spans="1:6" x14ac:dyDescent="0.2">
      <c r="A567" s="5">
        <v>566</v>
      </c>
      <c r="B567" s="5">
        <v>1735</v>
      </c>
      <c r="C567" s="5" t="s">
        <v>3019</v>
      </c>
      <c r="D567" s="52">
        <v>20000</v>
      </c>
      <c r="E567" s="5" t="s">
        <v>3022</v>
      </c>
      <c r="F567" s="5" t="s">
        <v>3018</v>
      </c>
    </row>
    <row r="568" spans="1:6" x14ac:dyDescent="0.2">
      <c r="A568" s="4">
        <v>567</v>
      </c>
      <c r="B568" s="4">
        <v>1737</v>
      </c>
      <c r="C568" s="4" t="s">
        <v>3016</v>
      </c>
      <c r="D568" s="51">
        <v>40000</v>
      </c>
      <c r="E568" s="4" t="s">
        <v>3017</v>
      </c>
      <c r="F568" s="4" t="s">
        <v>3018</v>
      </c>
    </row>
    <row r="569" spans="1:6" x14ac:dyDescent="0.2">
      <c r="A569" s="5">
        <v>568</v>
      </c>
      <c r="B569" s="5">
        <v>1738</v>
      </c>
      <c r="C569" s="5" t="s">
        <v>3016</v>
      </c>
      <c r="D569" s="52">
        <v>40000</v>
      </c>
      <c r="E569" s="5" t="s">
        <v>3017</v>
      </c>
      <c r="F569" s="5" t="s">
        <v>3018</v>
      </c>
    </row>
    <row r="570" spans="1:6" x14ac:dyDescent="0.2">
      <c r="A570" s="4">
        <v>569</v>
      </c>
      <c r="B570" s="4">
        <v>1743</v>
      </c>
      <c r="C570" s="4" t="s">
        <v>3019</v>
      </c>
      <c r="D570" s="51">
        <v>20000</v>
      </c>
      <c r="E570" s="4" t="s">
        <v>3022</v>
      </c>
      <c r="F570" s="4" t="s">
        <v>3018</v>
      </c>
    </row>
    <row r="571" spans="1:6" x14ac:dyDescent="0.2">
      <c r="A571" s="5">
        <v>570</v>
      </c>
      <c r="B571" s="5">
        <v>1745</v>
      </c>
      <c r="C571" s="5" t="s">
        <v>3016</v>
      </c>
      <c r="D571" s="52">
        <v>30000</v>
      </c>
      <c r="E571" s="5" t="s">
        <v>3017</v>
      </c>
      <c r="F571" s="5" t="s">
        <v>3018</v>
      </c>
    </row>
    <row r="572" spans="1:6" x14ac:dyDescent="0.2">
      <c r="A572" s="4">
        <v>571</v>
      </c>
      <c r="B572" s="4">
        <v>1748</v>
      </c>
      <c r="C572" s="4" t="s">
        <v>3016</v>
      </c>
      <c r="D572" s="51">
        <v>30000</v>
      </c>
      <c r="E572" s="4" t="s">
        <v>3017</v>
      </c>
      <c r="F572" s="4" t="s">
        <v>3018</v>
      </c>
    </row>
    <row r="573" spans="1:6" x14ac:dyDescent="0.2">
      <c r="A573" s="5">
        <v>572</v>
      </c>
      <c r="B573" s="5">
        <v>1749</v>
      </c>
      <c r="C573" s="5" t="s">
        <v>3016</v>
      </c>
      <c r="D573" s="52">
        <v>30000</v>
      </c>
      <c r="E573" s="5" t="s">
        <v>3017</v>
      </c>
      <c r="F573" s="5" t="s">
        <v>3018</v>
      </c>
    </row>
    <row r="574" spans="1:6" x14ac:dyDescent="0.2">
      <c r="A574" s="4">
        <v>573</v>
      </c>
      <c r="B574" s="4">
        <v>1754</v>
      </c>
      <c r="C574" s="4" t="s">
        <v>3016</v>
      </c>
      <c r="D574" s="51">
        <v>30000</v>
      </c>
      <c r="E574" s="4" t="s">
        <v>3017</v>
      </c>
      <c r="F574" s="4" t="s">
        <v>3018</v>
      </c>
    </row>
    <row r="575" spans="1:6" x14ac:dyDescent="0.2">
      <c r="A575" s="5">
        <v>574</v>
      </c>
      <c r="B575" s="5">
        <v>1764</v>
      </c>
      <c r="C575" s="5" t="s">
        <v>3019</v>
      </c>
      <c r="D575" s="52">
        <v>20000</v>
      </c>
      <c r="E575" s="5" t="s">
        <v>3022</v>
      </c>
      <c r="F575" s="5" t="s">
        <v>3018</v>
      </c>
    </row>
    <row r="576" spans="1:6" x14ac:dyDescent="0.2">
      <c r="A576" s="4">
        <v>575</v>
      </c>
      <c r="B576" s="4">
        <v>1765</v>
      </c>
      <c r="C576" s="4" t="s">
        <v>3019</v>
      </c>
      <c r="D576" s="51">
        <v>20000</v>
      </c>
      <c r="E576" s="4" t="s">
        <v>3022</v>
      </c>
      <c r="F576" s="4" t="s">
        <v>3018</v>
      </c>
    </row>
    <row r="577" spans="1:6" x14ac:dyDescent="0.2">
      <c r="A577" s="5">
        <v>576</v>
      </c>
      <c r="B577" s="5">
        <v>1767</v>
      </c>
      <c r="C577" s="5" t="s">
        <v>3019</v>
      </c>
      <c r="D577" s="52">
        <v>20000</v>
      </c>
      <c r="E577" s="5" t="s">
        <v>3022</v>
      </c>
      <c r="F577" s="5" t="s">
        <v>3018</v>
      </c>
    </row>
    <row r="578" spans="1:6" x14ac:dyDescent="0.2">
      <c r="A578" s="4">
        <v>577</v>
      </c>
      <c r="B578" s="4">
        <v>1771</v>
      </c>
      <c r="C578" s="4" t="s">
        <v>3016</v>
      </c>
      <c r="D578" s="51">
        <v>30000</v>
      </c>
      <c r="E578" s="4" t="s">
        <v>3017</v>
      </c>
      <c r="F578" s="4" t="s">
        <v>3018</v>
      </c>
    </row>
    <row r="579" spans="1:6" x14ac:dyDescent="0.2">
      <c r="A579" s="5">
        <v>578</v>
      </c>
      <c r="B579" s="5">
        <v>1775</v>
      </c>
      <c r="C579" s="5" t="s">
        <v>3016</v>
      </c>
      <c r="D579" s="52">
        <v>30000</v>
      </c>
      <c r="E579" s="5" t="s">
        <v>3017</v>
      </c>
      <c r="F579" s="5" t="s">
        <v>3018</v>
      </c>
    </row>
    <row r="580" spans="1:6" x14ac:dyDescent="0.2">
      <c r="A580" s="4">
        <v>579</v>
      </c>
      <c r="B580" s="4">
        <v>1776</v>
      </c>
      <c r="C580" s="4" t="s">
        <v>3019</v>
      </c>
      <c r="D580" s="51">
        <v>10000</v>
      </c>
      <c r="E580" s="4" t="s">
        <v>3023</v>
      </c>
      <c r="F580" s="4" t="s">
        <v>3018</v>
      </c>
    </row>
    <row r="581" spans="1:6" x14ac:dyDescent="0.2">
      <c r="A581" s="5">
        <v>580</v>
      </c>
      <c r="B581" s="5">
        <v>1777</v>
      </c>
      <c r="C581" s="5" t="s">
        <v>3019</v>
      </c>
      <c r="D581" s="52">
        <v>20000</v>
      </c>
      <c r="E581" s="5" t="s">
        <v>3022</v>
      </c>
      <c r="F581" s="5" t="s">
        <v>3018</v>
      </c>
    </row>
    <row r="582" spans="1:6" x14ac:dyDescent="0.2">
      <c r="A582" s="4">
        <v>581</v>
      </c>
      <c r="B582" s="4">
        <v>1778</v>
      </c>
      <c r="C582" s="4" t="s">
        <v>3016</v>
      </c>
      <c r="D582" s="51">
        <v>30000</v>
      </c>
      <c r="E582" s="4" t="s">
        <v>3017</v>
      </c>
      <c r="F582" s="4" t="s">
        <v>3018</v>
      </c>
    </row>
    <row r="583" spans="1:6" x14ac:dyDescent="0.2">
      <c r="A583" s="5">
        <v>582</v>
      </c>
      <c r="B583" s="5">
        <v>1781</v>
      </c>
      <c r="C583" s="5" t="s">
        <v>3016</v>
      </c>
      <c r="D583" s="52">
        <v>40000</v>
      </c>
      <c r="E583" s="5" t="s">
        <v>3017</v>
      </c>
      <c r="F583" s="5" t="s">
        <v>3018</v>
      </c>
    </row>
    <row r="584" spans="1:6" x14ac:dyDescent="0.2">
      <c r="A584" s="4">
        <v>583</v>
      </c>
      <c r="B584" s="4">
        <v>1782</v>
      </c>
      <c r="C584" s="4" t="s">
        <v>3019</v>
      </c>
      <c r="D584" s="51">
        <v>30000</v>
      </c>
      <c r="E584" s="4" t="s">
        <v>3021</v>
      </c>
      <c r="F584" s="4" t="s">
        <v>3018</v>
      </c>
    </row>
    <row r="585" spans="1:6" x14ac:dyDescent="0.2">
      <c r="A585" s="5">
        <v>584</v>
      </c>
      <c r="B585" s="5">
        <v>1788</v>
      </c>
      <c r="C585" s="5" t="s">
        <v>3019</v>
      </c>
      <c r="D585" s="52">
        <v>30000</v>
      </c>
      <c r="E585" s="5" t="s">
        <v>3021</v>
      </c>
      <c r="F585" s="5" t="s">
        <v>3018</v>
      </c>
    </row>
    <row r="586" spans="1:6" x14ac:dyDescent="0.2">
      <c r="A586" s="4">
        <v>585</v>
      </c>
      <c r="B586" s="4">
        <v>1793</v>
      </c>
      <c r="C586" s="4" t="s">
        <v>3016</v>
      </c>
      <c r="D586" s="51">
        <v>40000</v>
      </c>
      <c r="E586" s="4" t="s">
        <v>3017</v>
      </c>
      <c r="F586" s="4" t="s">
        <v>3018</v>
      </c>
    </row>
    <row r="587" spans="1:6" x14ac:dyDescent="0.2">
      <c r="A587" s="5">
        <v>586</v>
      </c>
      <c r="B587" s="5">
        <v>1802</v>
      </c>
      <c r="C587" s="5" t="s">
        <v>3016</v>
      </c>
      <c r="D587" s="52">
        <v>40000</v>
      </c>
      <c r="E587" s="5" t="s">
        <v>3017</v>
      </c>
      <c r="F587" s="5" t="s">
        <v>3018</v>
      </c>
    </row>
    <row r="588" spans="1:6" x14ac:dyDescent="0.2">
      <c r="A588" s="4">
        <v>587</v>
      </c>
      <c r="B588" s="4">
        <v>1808</v>
      </c>
      <c r="C588" s="4" t="s">
        <v>3016</v>
      </c>
      <c r="D588" s="51">
        <v>40000</v>
      </c>
      <c r="E588" s="4" t="s">
        <v>3017</v>
      </c>
      <c r="F588" s="4" t="s">
        <v>3018</v>
      </c>
    </row>
    <row r="589" spans="1:6" x14ac:dyDescent="0.2">
      <c r="A589" s="5">
        <v>588</v>
      </c>
      <c r="B589" s="5">
        <v>1814</v>
      </c>
      <c r="C589" s="5" t="s">
        <v>3019</v>
      </c>
      <c r="D589" s="52">
        <v>30000</v>
      </c>
      <c r="E589" s="5" t="s">
        <v>3021</v>
      </c>
      <c r="F589" s="5" t="s">
        <v>3018</v>
      </c>
    </row>
    <row r="590" spans="1:6" x14ac:dyDescent="0.2">
      <c r="A590" s="4">
        <v>589</v>
      </c>
      <c r="B590" s="4">
        <v>1815</v>
      </c>
      <c r="C590" s="4" t="s">
        <v>3016</v>
      </c>
      <c r="D590" s="51">
        <v>30000</v>
      </c>
      <c r="E590" s="4" t="s">
        <v>3021</v>
      </c>
      <c r="F590" s="4" t="s">
        <v>3020</v>
      </c>
    </row>
    <row r="591" spans="1:6" x14ac:dyDescent="0.2">
      <c r="A591" s="5">
        <v>590</v>
      </c>
      <c r="B591" s="5">
        <v>1816</v>
      </c>
      <c r="C591" s="5" t="s">
        <v>3016</v>
      </c>
      <c r="D591" s="52">
        <v>40000</v>
      </c>
      <c r="E591" s="5" t="s">
        <v>3017</v>
      </c>
      <c r="F591" s="5" t="s">
        <v>3018</v>
      </c>
    </row>
    <row r="592" spans="1:6" x14ac:dyDescent="0.2">
      <c r="A592" s="4">
        <v>591</v>
      </c>
      <c r="B592" s="4">
        <v>1818</v>
      </c>
      <c r="C592" s="4" t="s">
        <v>3019</v>
      </c>
      <c r="D592" s="51">
        <v>30000</v>
      </c>
      <c r="E592" s="4" t="s">
        <v>3021</v>
      </c>
      <c r="F592" s="4" t="s">
        <v>3018</v>
      </c>
    </row>
    <row r="593" spans="1:6" x14ac:dyDescent="0.2">
      <c r="A593" s="5">
        <v>592</v>
      </c>
      <c r="B593" s="5">
        <v>1821</v>
      </c>
      <c r="C593" s="5" t="s">
        <v>3019</v>
      </c>
      <c r="D593" s="52">
        <v>30000</v>
      </c>
      <c r="E593" s="5" t="s">
        <v>3021</v>
      </c>
      <c r="F593" s="5" t="s">
        <v>3018</v>
      </c>
    </row>
    <row r="594" spans="1:6" x14ac:dyDescent="0.2">
      <c r="A594" s="4">
        <v>593</v>
      </c>
      <c r="B594" s="4">
        <v>1826</v>
      </c>
      <c r="C594" s="4" t="s">
        <v>3019</v>
      </c>
      <c r="D594" s="51">
        <v>20000</v>
      </c>
      <c r="E594" s="4" t="s">
        <v>3022</v>
      </c>
      <c r="F594" s="4" t="s">
        <v>3020</v>
      </c>
    </row>
    <row r="595" spans="1:6" x14ac:dyDescent="0.2">
      <c r="A595" s="5">
        <v>594</v>
      </c>
      <c r="B595" s="5">
        <v>1827</v>
      </c>
      <c r="C595" s="5" t="s">
        <v>3019</v>
      </c>
      <c r="D595" s="52">
        <v>20000</v>
      </c>
      <c r="E595" s="5" t="s">
        <v>3022</v>
      </c>
      <c r="F595" s="5" t="s">
        <v>3018</v>
      </c>
    </row>
    <row r="596" spans="1:6" x14ac:dyDescent="0.2">
      <c r="A596" s="4">
        <v>595</v>
      </c>
      <c r="B596" s="4">
        <v>1828</v>
      </c>
      <c r="C596" s="4" t="s">
        <v>3019</v>
      </c>
      <c r="D596" s="51">
        <v>20000</v>
      </c>
      <c r="E596" s="4" t="s">
        <v>3022</v>
      </c>
      <c r="F596" s="4" t="s">
        <v>3018</v>
      </c>
    </row>
    <row r="597" spans="1:6" x14ac:dyDescent="0.2">
      <c r="A597" s="5">
        <v>596</v>
      </c>
      <c r="B597" s="5">
        <v>1829</v>
      </c>
      <c r="C597" s="5" t="s">
        <v>3019</v>
      </c>
      <c r="D597" s="52">
        <v>20000</v>
      </c>
      <c r="E597" s="5" t="s">
        <v>3022</v>
      </c>
      <c r="F597" s="5" t="s">
        <v>3018</v>
      </c>
    </row>
    <row r="598" spans="1:6" x14ac:dyDescent="0.2">
      <c r="A598" s="4">
        <v>597</v>
      </c>
      <c r="B598" s="4">
        <v>1836</v>
      </c>
      <c r="C598" s="4" t="s">
        <v>3016</v>
      </c>
      <c r="D598" s="51">
        <v>40000</v>
      </c>
      <c r="E598" s="4" t="s">
        <v>3017</v>
      </c>
      <c r="F598" s="4" t="s">
        <v>3018</v>
      </c>
    </row>
    <row r="599" spans="1:6" x14ac:dyDescent="0.2">
      <c r="A599" s="5">
        <v>598</v>
      </c>
      <c r="B599" s="5">
        <v>1837</v>
      </c>
      <c r="C599" s="5" t="s">
        <v>3019</v>
      </c>
      <c r="D599" s="52">
        <v>30000</v>
      </c>
      <c r="E599" s="5" t="s">
        <v>3021</v>
      </c>
      <c r="F599" s="5" t="s">
        <v>3018</v>
      </c>
    </row>
    <row r="600" spans="1:6" x14ac:dyDescent="0.2">
      <c r="A600" s="4">
        <v>599</v>
      </c>
      <c r="B600" s="4">
        <v>1840</v>
      </c>
      <c r="C600" s="4" t="s">
        <v>3019</v>
      </c>
      <c r="D600" s="51">
        <v>30000</v>
      </c>
      <c r="E600" s="4" t="s">
        <v>3021</v>
      </c>
      <c r="F600" s="4" t="s">
        <v>3018</v>
      </c>
    </row>
    <row r="601" spans="1:6" x14ac:dyDescent="0.2">
      <c r="A601" s="5">
        <v>600</v>
      </c>
      <c r="B601" s="5">
        <v>1849</v>
      </c>
      <c r="C601" s="5" t="s">
        <v>3019</v>
      </c>
      <c r="D601" s="52">
        <v>20000</v>
      </c>
      <c r="E601" s="5" t="s">
        <v>3022</v>
      </c>
      <c r="F601" s="5" t="s">
        <v>3020</v>
      </c>
    </row>
    <row r="602" spans="1:6" x14ac:dyDescent="0.2">
      <c r="A602" s="4">
        <v>601</v>
      </c>
      <c r="B602" s="4">
        <v>1852</v>
      </c>
      <c r="C602" s="4" t="s">
        <v>3019</v>
      </c>
      <c r="D602" s="51">
        <v>30000</v>
      </c>
      <c r="E602" s="4" t="s">
        <v>3021</v>
      </c>
      <c r="F602" s="4" t="s">
        <v>3020</v>
      </c>
    </row>
    <row r="603" spans="1:6" x14ac:dyDescent="0.2">
      <c r="A603" s="5">
        <v>602</v>
      </c>
      <c r="B603" s="5">
        <v>1854</v>
      </c>
      <c r="C603" s="5" t="s">
        <v>3019</v>
      </c>
      <c r="D603" s="52">
        <v>30000</v>
      </c>
      <c r="E603" s="5" t="s">
        <v>3021</v>
      </c>
      <c r="F603" s="5" t="s">
        <v>3018</v>
      </c>
    </row>
    <row r="604" spans="1:6" x14ac:dyDescent="0.2">
      <c r="A604" s="4">
        <v>603</v>
      </c>
      <c r="B604" s="4">
        <v>1860</v>
      </c>
      <c r="C604" s="4" t="s">
        <v>3019</v>
      </c>
      <c r="D604" s="51">
        <v>30000</v>
      </c>
      <c r="E604" s="4" t="s">
        <v>3021</v>
      </c>
      <c r="F604" s="4" t="s">
        <v>3020</v>
      </c>
    </row>
    <row r="605" spans="1:6" x14ac:dyDescent="0.2">
      <c r="A605" s="5">
        <v>604</v>
      </c>
      <c r="B605" s="5">
        <v>1869</v>
      </c>
      <c r="C605" s="5" t="s">
        <v>3019</v>
      </c>
      <c r="D605" s="52">
        <v>30000</v>
      </c>
      <c r="E605" s="5" t="s">
        <v>3021</v>
      </c>
      <c r="F605" s="5" t="s">
        <v>3020</v>
      </c>
    </row>
    <row r="606" spans="1:6" x14ac:dyDescent="0.2">
      <c r="A606" s="4">
        <v>605</v>
      </c>
      <c r="B606" s="4">
        <v>1873</v>
      </c>
      <c r="C606" s="4" t="s">
        <v>3019</v>
      </c>
      <c r="D606" s="51">
        <v>30000</v>
      </c>
      <c r="E606" s="4" t="s">
        <v>3021</v>
      </c>
      <c r="F606" s="4" t="s">
        <v>3018</v>
      </c>
    </row>
    <row r="607" spans="1:6" x14ac:dyDescent="0.2">
      <c r="A607" s="5">
        <v>606</v>
      </c>
      <c r="B607" s="5">
        <v>1875</v>
      </c>
      <c r="C607" s="5" t="s">
        <v>3019</v>
      </c>
      <c r="D607" s="52">
        <v>20000</v>
      </c>
      <c r="E607" s="5" t="s">
        <v>3022</v>
      </c>
      <c r="F607" s="5" t="s">
        <v>3020</v>
      </c>
    </row>
    <row r="608" spans="1:6" x14ac:dyDescent="0.2">
      <c r="A608" s="4">
        <v>607</v>
      </c>
      <c r="B608" s="4">
        <v>1882</v>
      </c>
      <c r="C608" s="4" t="s">
        <v>3019</v>
      </c>
      <c r="D608" s="51">
        <v>10000</v>
      </c>
      <c r="E608" s="4" t="s">
        <v>3023</v>
      </c>
      <c r="F608" s="4" t="s">
        <v>3020</v>
      </c>
    </row>
    <row r="609" spans="1:6" x14ac:dyDescent="0.2">
      <c r="A609" s="5">
        <v>608</v>
      </c>
      <c r="B609" s="5">
        <v>1885</v>
      </c>
      <c r="C609" s="5" t="s">
        <v>3019</v>
      </c>
      <c r="D609" s="52">
        <v>20000</v>
      </c>
      <c r="E609" s="5" t="s">
        <v>3022</v>
      </c>
      <c r="F609" s="5" t="s">
        <v>3018</v>
      </c>
    </row>
    <row r="610" spans="1:6" x14ac:dyDescent="0.2">
      <c r="A610" s="4">
        <v>609</v>
      </c>
      <c r="B610" s="4">
        <v>1889</v>
      </c>
      <c r="C610" s="4" t="s">
        <v>3019</v>
      </c>
      <c r="D610" s="51">
        <v>20000</v>
      </c>
      <c r="E610" s="4" t="s">
        <v>3022</v>
      </c>
      <c r="F610" s="4" t="s">
        <v>3020</v>
      </c>
    </row>
    <row r="611" spans="1:6" x14ac:dyDescent="0.2">
      <c r="A611" s="5">
        <v>610</v>
      </c>
      <c r="B611" s="5">
        <v>1891</v>
      </c>
      <c r="C611" s="5" t="s">
        <v>3019</v>
      </c>
      <c r="D611" s="52">
        <v>30000</v>
      </c>
      <c r="E611" s="5" t="s">
        <v>3021</v>
      </c>
      <c r="F611" s="5" t="s">
        <v>3020</v>
      </c>
    </row>
    <row r="612" spans="1:6" x14ac:dyDescent="0.2">
      <c r="A612" s="4">
        <v>611</v>
      </c>
      <c r="B612" s="4">
        <v>1893</v>
      </c>
      <c r="C612" s="4" t="s">
        <v>3019</v>
      </c>
      <c r="D612" s="51">
        <v>30000</v>
      </c>
      <c r="E612" s="4" t="s">
        <v>3021</v>
      </c>
      <c r="F612" s="4" t="s">
        <v>3020</v>
      </c>
    </row>
    <row r="613" spans="1:6" x14ac:dyDescent="0.2">
      <c r="A613" s="5">
        <v>612</v>
      </c>
      <c r="B613" s="5">
        <v>1894</v>
      </c>
      <c r="C613" s="5" t="s">
        <v>3016</v>
      </c>
      <c r="D613" s="52">
        <v>20000</v>
      </c>
      <c r="E613" s="5" t="s">
        <v>3023</v>
      </c>
      <c r="F613" s="5" t="s">
        <v>3020</v>
      </c>
    </row>
    <row r="614" spans="1:6" x14ac:dyDescent="0.2">
      <c r="A614" s="4">
        <v>613</v>
      </c>
      <c r="B614" s="4">
        <v>1906</v>
      </c>
      <c r="C614" s="4" t="s">
        <v>3019</v>
      </c>
      <c r="D614" s="51">
        <v>20000</v>
      </c>
      <c r="E614" s="4" t="s">
        <v>3023</v>
      </c>
      <c r="F614" s="4" t="s">
        <v>3020</v>
      </c>
    </row>
    <row r="615" spans="1:6" x14ac:dyDescent="0.2">
      <c r="A615" s="5">
        <v>614</v>
      </c>
      <c r="B615" s="5">
        <v>1907</v>
      </c>
      <c r="C615" s="5" t="s">
        <v>3019</v>
      </c>
      <c r="D615" s="52">
        <v>30000</v>
      </c>
      <c r="E615" s="5" t="s">
        <v>3021</v>
      </c>
      <c r="F615" s="5" t="s">
        <v>3020</v>
      </c>
    </row>
    <row r="616" spans="1:6" x14ac:dyDescent="0.2">
      <c r="A616" s="4">
        <v>615</v>
      </c>
      <c r="B616" s="4">
        <v>1910</v>
      </c>
      <c r="C616" s="4" t="s">
        <v>3019</v>
      </c>
      <c r="D616" s="51">
        <v>30000</v>
      </c>
      <c r="E616" s="4" t="s">
        <v>3021</v>
      </c>
      <c r="F616" s="4" t="s">
        <v>3020</v>
      </c>
    </row>
    <row r="617" spans="1:6" x14ac:dyDescent="0.2">
      <c r="A617" s="5">
        <v>616</v>
      </c>
      <c r="B617" s="5">
        <v>1916</v>
      </c>
      <c r="C617" s="5" t="s">
        <v>3016</v>
      </c>
      <c r="D617" s="52">
        <v>40000</v>
      </c>
      <c r="E617" s="5" t="s">
        <v>3017</v>
      </c>
      <c r="F617" s="5" t="s">
        <v>3018</v>
      </c>
    </row>
    <row r="618" spans="1:6" x14ac:dyDescent="0.2">
      <c r="A618" s="4">
        <v>617</v>
      </c>
      <c r="B618" s="4">
        <v>1917</v>
      </c>
      <c r="C618" s="4" t="s">
        <v>3016</v>
      </c>
      <c r="D618" s="51">
        <v>40000</v>
      </c>
      <c r="E618" s="4" t="s">
        <v>3017</v>
      </c>
      <c r="F618" s="4" t="s">
        <v>3018</v>
      </c>
    </row>
    <row r="619" spans="1:6" x14ac:dyDescent="0.2">
      <c r="A619" s="5">
        <v>618</v>
      </c>
      <c r="B619" s="5">
        <v>1918</v>
      </c>
      <c r="C619" s="5" t="s">
        <v>3019</v>
      </c>
      <c r="D619" s="52">
        <v>60000</v>
      </c>
      <c r="E619" s="5" t="s">
        <v>3024</v>
      </c>
      <c r="F619" s="5" t="s">
        <v>3020</v>
      </c>
    </row>
    <row r="620" spans="1:6" x14ac:dyDescent="0.2">
      <c r="A620" s="4">
        <v>619</v>
      </c>
      <c r="B620" s="4">
        <v>1919</v>
      </c>
      <c r="C620" s="4" t="s">
        <v>3016</v>
      </c>
      <c r="D620" s="51">
        <v>60000</v>
      </c>
      <c r="E620" s="4" t="s">
        <v>3024</v>
      </c>
      <c r="F620" s="4" t="s">
        <v>3018</v>
      </c>
    </row>
    <row r="621" spans="1:6" x14ac:dyDescent="0.2">
      <c r="A621" s="5">
        <v>620</v>
      </c>
      <c r="B621" s="5">
        <v>1927</v>
      </c>
      <c r="C621" s="5" t="s">
        <v>3019</v>
      </c>
      <c r="D621" s="52">
        <v>50000</v>
      </c>
      <c r="E621" s="5" t="s">
        <v>3024</v>
      </c>
      <c r="F621" s="5" t="s">
        <v>3018</v>
      </c>
    </row>
    <row r="622" spans="1:6" x14ac:dyDescent="0.2">
      <c r="A622" s="4">
        <v>621</v>
      </c>
      <c r="B622" s="4">
        <v>1928</v>
      </c>
      <c r="C622" s="4" t="s">
        <v>3019</v>
      </c>
      <c r="D622" s="51">
        <v>50000</v>
      </c>
      <c r="E622" s="4" t="s">
        <v>3024</v>
      </c>
      <c r="F622" s="4" t="s">
        <v>3018</v>
      </c>
    </row>
    <row r="623" spans="1:6" x14ac:dyDescent="0.2">
      <c r="A623" s="5">
        <v>622</v>
      </c>
      <c r="B623" s="5">
        <v>1933</v>
      </c>
      <c r="C623" s="5" t="s">
        <v>3019</v>
      </c>
      <c r="D623" s="52">
        <v>50000</v>
      </c>
      <c r="E623" s="5" t="s">
        <v>3024</v>
      </c>
      <c r="F623" s="5" t="s">
        <v>3020</v>
      </c>
    </row>
    <row r="624" spans="1:6" x14ac:dyDescent="0.2">
      <c r="A624" s="4">
        <v>623</v>
      </c>
      <c r="B624" s="4">
        <v>1934</v>
      </c>
      <c r="C624" s="4" t="s">
        <v>3016</v>
      </c>
      <c r="D624" s="51">
        <v>50000</v>
      </c>
      <c r="E624" s="4" t="s">
        <v>3024</v>
      </c>
      <c r="F624" s="4" t="s">
        <v>3018</v>
      </c>
    </row>
    <row r="625" spans="1:6" x14ac:dyDescent="0.2">
      <c r="A625" s="5">
        <v>624</v>
      </c>
      <c r="B625" s="5">
        <v>1935</v>
      </c>
      <c r="C625" s="5" t="s">
        <v>3019</v>
      </c>
      <c r="D625" s="52">
        <v>50000</v>
      </c>
      <c r="E625" s="5" t="s">
        <v>3024</v>
      </c>
      <c r="F625" s="5" t="s">
        <v>3018</v>
      </c>
    </row>
    <row r="626" spans="1:6" x14ac:dyDescent="0.2">
      <c r="A626" s="4">
        <v>625</v>
      </c>
      <c r="B626" s="4">
        <v>1938</v>
      </c>
      <c r="C626" s="4" t="s">
        <v>3019</v>
      </c>
      <c r="D626" s="51">
        <v>50000</v>
      </c>
      <c r="E626" s="4" t="s">
        <v>3024</v>
      </c>
      <c r="F626" s="4" t="s">
        <v>3018</v>
      </c>
    </row>
    <row r="627" spans="1:6" x14ac:dyDescent="0.2">
      <c r="A627" s="5">
        <v>626</v>
      </c>
      <c r="B627" s="5">
        <v>1940</v>
      </c>
      <c r="C627" s="5" t="s">
        <v>3016</v>
      </c>
      <c r="D627" s="52">
        <v>50000</v>
      </c>
      <c r="E627" s="5" t="s">
        <v>3024</v>
      </c>
      <c r="F627" s="5" t="s">
        <v>3018</v>
      </c>
    </row>
    <row r="628" spans="1:6" x14ac:dyDescent="0.2">
      <c r="A628" s="4">
        <v>627</v>
      </c>
      <c r="B628" s="4">
        <v>1946</v>
      </c>
      <c r="C628" s="4" t="s">
        <v>3016</v>
      </c>
      <c r="D628" s="51">
        <v>50000</v>
      </c>
      <c r="E628" s="4" t="s">
        <v>3024</v>
      </c>
      <c r="F628" s="4" t="s">
        <v>3018</v>
      </c>
    </row>
    <row r="629" spans="1:6" x14ac:dyDescent="0.2">
      <c r="A629" s="5">
        <v>628</v>
      </c>
      <c r="B629" s="5">
        <v>1949</v>
      </c>
      <c r="C629" s="5" t="s">
        <v>3016</v>
      </c>
      <c r="D629" s="52">
        <v>60000</v>
      </c>
      <c r="E629" s="5" t="s">
        <v>3024</v>
      </c>
      <c r="F629" s="5" t="s">
        <v>3018</v>
      </c>
    </row>
    <row r="630" spans="1:6" x14ac:dyDescent="0.2">
      <c r="A630" s="4">
        <v>629</v>
      </c>
      <c r="B630" s="4">
        <v>1950</v>
      </c>
      <c r="C630" s="4" t="s">
        <v>3019</v>
      </c>
      <c r="D630" s="51">
        <v>40000</v>
      </c>
      <c r="E630" s="4" t="s">
        <v>3024</v>
      </c>
      <c r="F630" s="4" t="s">
        <v>3018</v>
      </c>
    </row>
    <row r="631" spans="1:6" x14ac:dyDescent="0.2">
      <c r="A631" s="5">
        <v>630</v>
      </c>
      <c r="B631" s="5">
        <v>1956</v>
      </c>
      <c r="C631" s="5" t="s">
        <v>3019</v>
      </c>
      <c r="D631" s="52">
        <v>40000</v>
      </c>
      <c r="E631" s="5" t="s">
        <v>3022</v>
      </c>
      <c r="F631" s="5" t="s">
        <v>3018</v>
      </c>
    </row>
    <row r="632" spans="1:6" x14ac:dyDescent="0.2">
      <c r="A632" s="4">
        <v>631</v>
      </c>
      <c r="B632" s="4">
        <v>1957</v>
      </c>
      <c r="C632" s="4" t="s">
        <v>3016</v>
      </c>
      <c r="D632" s="51">
        <v>60000</v>
      </c>
      <c r="E632" s="4" t="s">
        <v>3024</v>
      </c>
      <c r="F632" s="4" t="s">
        <v>3018</v>
      </c>
    </row>
    <row r="633" spans="1:6" x14ac:dyDescent="0.2">
      <c r="A633" s="5">
        <v>632</v>
      </c>
      <c r="B633" s="5">
        <v>1958</v>
      </c>
      <c r="C633" s="5" t="s">
        <v>3016</v>
      </c>
      <c r="D633" s="52">
        <v>60000</v>
      </c>
      <c r="E633" s="5" t="s">
        <v>3024</v>
      </c>
      <c r="F633" s="5" t="s">
        <v>3018</v>
      </c>
    </row>
    <row r="634" spans="1:6" x14ac:dyDescent="0.2">
      <c r="A634" s="4">
        <v>633</v>
      </c>
      <c r="B634" s="4">
        <v>1959</v>
      </c>
      <c r="C634" s="4" t="s">
        <v>3016</v>
      </c>
      <c r="D634" s="51">
        <v>60000</v>
      </c>
      <c r="E634" s="4" t="s">
        <v>3024</v>
      </c>
      <c r="F634" s="4" t="s">
        <v>3018</v>
      </c>
    </row>
    <row r="635" spans="1:6" x14ac:dyDescent="0.2">
      <c r="A635" s="5">
        <v>634</v>
      </c>
      <c r="B635" s="5">
        <v>1962</v>
      </c>
      <c r="C635" s="5" t="s">
        <v>3016</v>
      </c>
      <c r="D635" s="52">
        <v>40000</v>
      </c>
      <c r="E635" s="5" t="s">
        <v>3017</v>
      </c>
      <c r="F635" s="5" t="s">
        <v>3018</v>
      </c>
    </row>
    <row r="636" spans="1:6" x14ac:dyDescent="0.2">
      <c r="A636" s="4">
        <v>635</v>
      </c>
      <c r="B636" s="4">
        <v>1967</v>
      </c>
      <c r="C636" s="4" t="s">
        <v>3016</v>
      </c>
      <c r="D636" s="51">
        <v>60000</v>
      </c>
      <c r="E636" s="4" t="s">
        <v>3024</v>
      </c>
      <c r="F636" s="4" t="s">
        <v>3018</v>
      </c>
    </row>
    <row r="637" spans="1:6" x14ac:dyDescent="0.2">
      <c r="A637" s="5">
        <v>636</v>
      </c>
      <c r="B637" s="5">
        <v>1971</v>
      </c>
      <c r="C637" s="5" t="s">
        <v>3016</v>
      </c>
      <c r="D637" s="52">
        <v>60000</v>
      </c>
      <c r="E637" s="5" t="s">
        <v>3024</v>
      </c>
      <c r="F637" s="5" t="s">
        <v>3018</v>
      </c>
    </row>
    <row r="638" spans="1:6" x14ac:dyDescent="0.2">
      <c r="A638" s="4">
        <v>637</v>
      </c>
      <c r="B638" s="4">
        <v>1972</v>
      </c>
      <c r="C638" s="4" t="s">
        <v>3019</v>
      </c>
      <c r="D638" s="51">
        <v>60000</v>
      </c>
      <c r="E638" s="4" t="s">
        <v>3024</v>
      </c>
      <c r="F638" s="4" t="s">
        <v>3018</v>
      </c>
    </row>
    <row r="639" spans="1:6" x14ac:dyDescent="0.2">
      <c r="A639" s="5">
        <v>638</v>
      </c>
      <c r="B639" s="5">
        <v>1974</v>
      </c>
      <c r="C639" s="5" t="s">
        <v>3016</v>
      </c>
      <c r="D639" s="52">
        <v>70000</v>
      </c>
      <c r="E639" s="5" t="s">
        <v>3024</v>
      </c>
      <c r="F639" s="5" t="s">
        <v>3018</v>
      </c>
    </row>
    <row r="640" spans="1:6" x14ac:dyDescent="0.2">
      <c r="A640" s="4">
        <v>639</v>
      </c>
      <c r="B640" s="4">
        <v>1976</v>
      </c>
      <c r="C640" s="4" t="s">
        <v>3016</v>
      </c>
      <c r="D640" s="51">
        <v>70000</v>
      </c>
      <c r="E640" s="4" t="s">
        <v>3024</v>
      </c>
      <c r="F640" s="4" t="s">
        <v>3018</v>
      </c>
    </row>
    <row r="641" spans="1:6" x14ac:dyDescent="0.2">
      <c r="A641" s="5">
        <v>640</v>
      </c>
      <c r="B641" s="5">
        <v>1979</v>
      </c>
      <c r="C641" s="5" t="s">
        <v>3016</v>
      </c>
      <c r="D641" s="52">
        <v>70000</v>
      </c>
      <c r="E641" s="5" t="s">
        <v>3024</v>
      </c>
      <c r="F641" s="5" t="s">
        <v>3018</v>
      </c>
    </row>
    <row r="642" spans="1:6" x14ac:dyDescent="0.2">
      <c r="A642" s="4">
        <v>641</v>
      </c>
      <c r="B642" s="4">
        <v>1984</v>
      </c>
      <c r="C642" s="4" t="s">
        <v>3016</v>
      </c>
      <c r="D642" s="51">
        <v>50000</v>
      </c>
      <c r="E642" s="4" t="s">
        <v>3017</v>
      </c>
      <c r="F642" s="4" t="s">
        <v>3018</v>
      </c>
    </row>
    <row r="643" spans="1:6" x14ac:dyDescent="0.2">
      <c r="A643" s="5">
        <v>642</v>
      </c>
      <c r="B643" s="5">
        <v>1986</v>
      </c>
      <c r="C643" s="5" t="s">
        <v>3016</v>
      </c>
      <c r="D643" s="52">
        <v>50000</v>
      </c>
      <c r="E643" s="5" t="s">
        <v>3017</v>
      </c>
      <c r="F643" s="5" t="s">
        <v>3018</v>
      </c>
    </row>
    <row r="644" spans="1:6" x14ac:dyDescent="0.2">
      <c r="A644" s="4">
        <v>643</v>
      </c>
      <c r="B644" s="4">
        <v>1988</v>
      </c>
      <c r="C644" s="4" t="s">
        <v>3016</v>
      </c>
      <c r="D644" s="51">
        <v>50000</v>
      </c>
      <c r="E644" s="4" t="s">
        <v>3017</v>
      </c>
      <c r="F644" s="4" t="s">
        <v>3018</v>
      </c>
    </row>
    <row r="645" spans="1:6" x14ac:dyDescent="0.2">
      <c r="A645" s="5">
        <v>644</v>
      </c>
      <c r="B645" s="5">
        <v>1989</v>
      </c>
      <c r="C645" s="5" t="s">
        <v>3016</v>
      </c>
      <c r="D645" s="52">
        <v>50000</v>
      </c>
      <c r="E645" s="5" t="s">
        <v>3017</v>
      </c>
      <c r="F645" s="5" t="s">
        <v>3018</v>
      </c>
    </row>
    <row r="646" spans="1:6" x14ac:dyDescent="0.2">
      <c r="A646" s="4">
        <v>645</v>
      </c>
      <c r="B646" s="4">
        <v>1991</v>
      </c>
      <c r="C646" s="4" t="s">
        <v>3019</v>
      </c>
      <c r="D646" s="51">
        <v>40000</v>
      </c>
      <c r="E646" s="4" t="s">
        <v>3017</v>
      </c>
      <c r="F646" s="4" t="s">
        <v>3018</v>
      </c>
    </row>
    <row r="647" spans="1:6" x14ac:dyDescent="0.2">
      <c r="A647" s="5">
        <v>646</v>
      </c>
      <c r="B647" s="5">
        <v>1997</v>
      </c>
      <c r="C647" s="5" t="s">
        <v>3019</v>
      </c>
      <c r="D647" s="52">
        <v>40000</v>
      </c>
      <c r="E647" s="5" t="s">
        <v>3017</v>
      </c>
      <c r="F647" s="5" t="s">
        <v>3018</v>
      </c>
    </row>
    <row r="648" spans="1:6" x14ac:dyDescent="0.2">
      <c r="A648" s="4">
        <v>647</v>
      </c>
      <c r="B648" s="4">
        <v>1998</v>
      </c>
      <c r="C648" s="4" t="s">
        <v>3019</v>
      </c>
      <c r="D648" s="51">
        <v>40000</v>
      </c>
      <c r="E648" s="4" t="s">
        <v>3017</v>
      </c>
      <c r="F648" s="4" t="s">
        <v>3018</v>
      </c>
    </row>
    <row r="649" spans="1:6" x14ac:dyDescent="0.2">
      <c r="A649" s="5">
        <v>648</v>
      </c>
      <c r="B649" s="5">
        <v>2004</v>
      </c>
      <c r="C649" s="5" t="s">
        <v>3019</v>
      </c>
      <c r="D649" s="52">
        <v>40000</v>
      </c>
      <c r="E649" s="5" t="s">
        <v>3017</v>
      </c>
      <c r="F649" s="5" t="s">
        <v>3020</v>
      </c>
    </row>
    <row r="650" spans="1:6" x14ac:dyDescent="0.2">
      <c r="A650" s="4">
        <v>649</v>
      </c>
      <c r="B650" s="4">
        <v>2006</v>
      </c>
      <c r="C650" s="4" t="s">
        <v>3019</v>
      </c>
      <c r="D650" s="51">
        <v>60000</v>
      </c>
      <c r="E650" s="4" t="s">
        <v>3024</v>
      </c>
      <c r="F650" s="4" t="s">
        <v>3018</v>
      </c>
    </row>
    <row r="651" spans="1:6" x14ac:dyDescent="0.2">
      <c r="A651" s="5">
        <v>650</v>
      </c>
      <c r="B651" s="5">
        <v>2014</v>
      </c>
      <c r="C651" s="5" t="s">
        <v>3016</v>
      </c>
      <c r="D651" s="52">
        <v>60000</v>
      </c>
      <c r="E651" s="5" t="s">
        <v>3024</v>
      </c>
      <c r="F651" s="5" t="s">
        <v>3018</v>
      </c>
    </row>
    <row r="652" spans="1:6" x14ac:dyDescent="0.2">
      <c r="A652" s="4">
        <v>651</v>
      </c>
      <c r="B652" s="4">
        <v>2016</v>
      </c>
      <c r="C652" s="4" t="s">
        <v>3016</v>
      </c>
      <c r="D652" s="51">
        <v>60000</v>
      </c>
      <c r="E652" s="4" t="s">
        <v>3024</v>
      </c>
      <c r="F652" s="4" t="s">
        <v>3018</v>
      </c>
    </row>
    <row r="653" spans="1:6" x14ac:dyDescent="0.2">
      <c r="A653" s="5">
        <v>652</v>
      </c>
      <c r="B653" s="5">
        <v>2020</v>
      </c>
      <c r="C653" s="5" t="s">
        <v>3016</v>
      </c>
      <c r="D653" s="52">
        <v>60000</v>
      </c>
      <c r="E653" s="5" t="s">
        <v>3024</v>
      </c>
      <c r="F653" s="5" t="s">
        <v>3018</v>
      </c>
    </row>
    <row r="654" spans="1:6" x14ac:dyDescent="0.2">
      <c r="A654" s="4">
        <v>653</v>
      </c>
      <c r="B654" s="4">
        <v>2030</v>
      </c>
      <c r="C654" s="4" t="s">
        <v>3016</v>
      </c>
      <c r="D654" s="51">
        <v>60000</v>
      </c>
      <c r="E654" s="4" t="s">
        <v>3024</v>
      </c>
      <c r="F654" s="4" t="s">
        <v>3018</v>
      </c>
    </row>
    <row r="655" spans="1:6" x14ac:dyDescent="0.2">
      <c r="A655" s="5">
        <v>654</v>
      </c>
      <c r="B655" s="5">
        <v>2035</v>
      </c>
      <c r="C655" s="5" t="s">
        <v>3019</v>
      </c>
      <c r="D655" s="52">
        <v>60000</v>
      </c>
      <c r="E655" s="5" t="s">
        <v>3024</v>
      </c>
      <c r="F655" s="5" t="s">
        <v>3018</v>
      </c>
    </row>
    <row r="656" spans="1:6" x14ac:dyDescent="0.2">
      <c r="A656" s="4">
        <v>655</v>
      </c>
      <c r="B656" s="4">
        <v>2037</v>
      </c>
      <c r="C656" s="4" t="s">
        <v>3016</v>
      </c>
      <c r="D656" s="51">
        <v>60000</v>
      </c>
      <c r="E656" s="4" t="s">
        <v>3024</v>
      </c>
      <c r="F656" s="4" t="s">
        <v>3018</v>
      </c>
    </row>
    <row r="657" spans="1:6" x14ac:dyDescent="0.2">
      <c r="A657" s="5">
        <v>656</v>
      </c>
      <c r="B657" s="5">
        <v>2038</v>
      </c>
      <c r="C657" s="5" t="s">
        <v>3019</v>
      </c>
      <c r="D657" s="52">
        <v>70000</v>
      </c>
      <c r="E657" s="5" t="s">
        <v>3024</v>
      </c>
      <c r="F657" s="5" t="s">
        <v>3018</v>
      </c>
    </row>
    <row r="658" spans="1:6" x14ac:dyDescent="0.2">
      <c r="A658" s="4">
        <v>657</v>
      </c>
      <c r="B658" s="4">
        <v>2044</v>
      </c>
      <c r="C658" s="4" t="s">
        <v>3016</v>
      </c>
      <c r="D658" s="51">
        <v>70000</v>
      </c>
      <c r="E658" s="4" t="s">
        <v>3024</v>
      </c>
      <c r="F658" s="4" t="s">
        <v>3018</v>
      </c>
    </row>
    <row r="659" spans="1:6" x14ac:dyDescent="0.2">
      <c r="A659" s="5">
        <v>658</v>
      </c>
      <c r="B659" s="5">
        <v>2046</v>
      </c>
      <c r="C659" s="5" t="s">
        <v>3016</v>
      </c>
      <c r="D659" s="52">
        <v>70000</v>
      </c>
      <c r="E659" s="5" t="s">
        <v>3024</v>
      </c>
      <c r="F659" s="5" t="s">
        <v>3018</v>
      </c>
    </row>
    <row r="660" spans="1:6" x14ac:dyDescent="0.2">
      <c r="A660" s="4">
        <v>659</v>
      </c>
      <c r="B660" s="4">
        <v>2049</v>
      </c>
      <c r="C660" s="4" t="s">
        <v>3016</v>
      </c>
      <c r="D660" s="51">
        <v>60000</v>
      </c>
      <c r="E660" s="4" t="s">
        <v>3024</v>
      </c>
      <c r="F660" s="4" t="s">
        <v>3018</v>
      </c>
    </row>
    <row r="661" spans="1:6" x14ac:dyDescent="0.2">
      <c r="A661" s="5">
        <v>660</v>
      </c>
      <c r="B661" s="5">
        <v>2052</v>
      </c>
      <c r="C661" s="5" t="s">
        <v>3019</v>
      </c>
      <c r="D661" s="52">
        <v>60000</v>
      </c>
      <c r="E661" s="5" t="s">
        <v>3024</v>
      </c>
      <c r="F661" s="5" t="s">
        <v>3018</v>
      </c>
    </row>
    <row r="662" spans="1:6" x14ac:dyDescent="0.2">
      <c r="A662" s="4">
        <v>661</v>
      </c>
      <c r="B662" s="4">
        <v>2058</v>
      </c>
      <c r="C662" s="4" t="s">
        <v>3016</v>
      </c>
      <c r="D662" s="51">
        <v>60000</v>
      </c>
      <c r="E662" s="4" t="s">
        <v>3024</v>
      </c>
      <c r="F662" s="4" t="s">
        <v>3018</v>
      </c>
    </row>
    <row r="663" spans="1:6" x14ac:dyDescent="0.2">
      <c r="A663" s="5">
        <v>662</v>
      </c>
      <c r="B663" s="5">
        <v>2059</v>
      </c>
      <c r="C663" s="5" t="s">
        <v>3019</v>
      </c>
      <c r="D663" s="52">
        <v>60000</v>
      </c>
      <c r="E663" s="5" t="s">
        <v>3024</v>
      </c>
      <c r="F663" s="5" t="s">
        <v>3018</v>
      </c>
    </row>
    <row r="664" spans="1:6" x14ac:dyDescent="0.2">
      <c r="A664" s="4">
        <v>663</v>
      </c>
      <c r="B664" s="4">
        <v>2061</v>
      </c>
      <c r="C664" s="4" t="s">
        <v>3019</v>
      </c>
      <c r="D664" s="51">
        <v>60000</v>
      </c>
      <c r="E664" s="4" t="s">
        <v>3024</v>
      </c>
      <c r="F664" s="4" t="s">
        <v>3018</v>
      </c>
    </row>
    <row r="665" spans="1:6" x14ac:dyDescent="0.2">
      <c r="A665" s="5">
        <v>664</v>
      </c>
      <c r="B665" s="5">
        <v>2062</v>
      </c>
      <c r="C665" s="5" t="s">
        <v>3016</v>
      </c>
      <c r="D665" s="52">
        <v>70000</v>
      </c>
      <c r="E665" s="5" t="s">
        <v>3024</v>
      </c>
      <c r="F665" s="5" t="s">
        <v>3018</v>
      </c>
    </row>
    <row r="666" spans="1:6" x14ac:dyDescent="0.2">
      <c r="A666" s="4">
        <v>665</v>
      </c>
      <c r="B666" s="4">
        <v>2063</v>
      </c>
      <c r="C666" s="4" t="s">
        <v>3019</v>
      </c>
      <c r="D666" s="51">
        <v>70000</v>
      </c>
      <c r="E666" s="4" t="s">
        <v>3024</v>
      </c>
      <c r="F666" s="4" t="s">
        <v>3018</v>
      </c>
    </row>
    <row r="667" spans="1:6" x14ac:dyDescent="0.2">
      <c r="A667" s="5">
        <v>666</v>
      </c>
      <c r="B667" s="5">
        <v>2066</v>
      </c>
      <c r="C667" s="5" t="s">
        <v>3016</v>
      </c>
      <c r="D667" s="52">
        <v>70000</v>
      </c>
      <c r="E667" s="5" t="s">
        <v>3024</v>
      </c>
      <c r="F667" s="5" t="s">
        <v>3018</v>
      </c>
    </row>
    <row r="668" spans="1:6" x14ac:dyDescent="0.2">
      <c r="A668" s="4">
        <v>667</v>
      </c>
      <c r="B668" s="4">
        <v>2069</v>
      </c>
      <c r="C668" s="4" t="s">
        <v>3016</v>
      </c>
      <c r="D668" s="51">
        <v>80000</v>
      </c>
      <c r="E668" s="4" t="s">
        <v>3024</v>
      </c>
      <c r="F668" s="4" t="s">
        <v>3018</v>
      </c>
    </row>
    <row r="669" spans="1:6" x14ac:dyDescent="0.2">
      <c r="A669" s="5">
        <v>668</v>
      </c>
      <c r="B669" s="5">
        <v>2070</v>
      </c>
      <c r="C669" s="5" t="s">
        <v>3016</v>
      </c>
      <c r="D669" s="52">
        <v>70000</v>
      </c>
      <c r="E669" s="5" t="s">
        <v>3017</v>
      </c>
      <c r="F669" s="5" t="s">
        <v>3018</v>
      </c>
    </row>
    <row r="670" spans="1:6" x14ac:dyDescent="0.2">
      <c r="A670" s="4">
        <v>669</v>
      </c>
      <c r="B670" s="4">
        <v>2071</v>
      </c>
      <c r="C670" s="4" t="s">
        <v>3019</v>
      </c>
      <c r="D670" s="51">
        <v>70000</v>
      </c>
      <c r="E670" s="4" t="s">
        <v>3017</v>
      </c>
      <c r="F670" s="4" t="s">
        <v>3018</v>
      </c>
    </row>
    <row r="671" spans="1:6" x14ac:dyDescent="0.2">
      <c r="A671" s="5">
        <v>670</v>
      </c>
      <c r="B671" s="5">
        <v>2072</v>
      </c>
      <c r="C671" s="5" t="s">
        <v>3019</v>
      </c>
      <c r="D671" s="52">
        <v>70000</v>
      </c>
      <c r="E671" s="5" t="s">
        <v>3017</v>
      </c>
      <c r="F671" s="5" t="s">
        <v>3018</v>
      </c>
    </row>
    <row r="672" spans="1:6" x14ac:dyDescent="0.2">
      <c r="A672" s="4">
        <v>671</v>
      </c>
      <c r="B672" s="4">
        <v>2073</v>
      </c>
      <c r="C672" s="4" t="s">
        <v>3019</v>
      </c>
      <c r="D672" s="51">
        <v>70000</v>
      </c>
      <c r="E672" s="4" t="s">
        <v>3017</v>
      </c>
      <c r="F672" s="4" t="s">
        <v>3018</v>
      </c>
    </row>
    <row r="673" spans="1:6" x14ac:dyDescent="0.2">
      <c r="A673" s="5">
        <v>672</v>
      </c>
      <c r="B673" s="5">
        <v>2081</v>
      </c>
      <c r="C673" s="5" t="s">
        <v>3019</v>
      </c>
      <c r="D673" s="52">
        <v>60000</v>
      </c>
      <c r="E673" s="5" t="s">
        <v>3017</v>
      </c>
      <c r="F673" s="5" t="s">
        <v>3020</v>
      </c>
    </row>
    <row r="674" spans="1:6" x14ac:dyDescent="0.2">
      <c r="A674" s="4">
        <v>673</v>
      </c>
      <c r="B674" s="4">
        <v>2089</v>
      </c>
      <c r="C674" s="4" t="s">
        <v>3016</v>
      </c>
      <c r="D674" s="51">
        <v>60000</v>
      </c>
      <c r="E674" s="4" t="s">
        <v>3017</v>
      </c>
      <c r="F674" s="4" t="s">
        <v>3018</v>
      </c>
    </row>
    <row r="675" spans="1:6" x14ac:dyDescent="0.2">
      <c r="A675" s="5">
        <v>674</v>
      </c>
      <c r="B675" s="5">
        <v>2094</v>
      </c>
      <c r="C675" s="5" t="s">
        <v>3019</v>
      </c>
      <c r="D675" s="52">
        <v>60000</v>
      </c>
      <c r="E675" s="5" t="s">
        <v>3017</v>
      </c>
      <c r="F675" s="5" t="s">
        <v>3018</v>
      </c>
    </row>
    <row r="676" spans="1:6" x14ac:dyDescent="0.2">
      <c r="A676" s="4">
        <v>675</v>
      </c>
      <c r="B676" s="4">
        <v>2097</v>
      </c>
      <c r="C676" s="4" t="s">
        <v>3016</v>
      </c>
      <c r="D676" s="51">
        <v>60000</v>
      </c>
      <c r="E676" s="4" t="s">
        <v>3024</v>
      </c>
      <c r="F676" s="4" t="s">
        <v>3018</v>
      </c>
    </row>
    <row r="677" spans="1:6" x14ac:dyDescent="0.2">
      <c r="A677" s="5">
        <v>676</v>
      </c>
      <c r="B677" s="5">
        <v>2098</v>
      </c>
      <c r="C677" s="5" t="s">
        <v>3019</v>
      </c>
      <c r="D677" s="52">
        <v>70000</v>
      </c>
      <c r="E677" s="5" t="s">
        <v>3024</v>
      </c>
      <c r="F677" s="5" t="s">
        <v>3018</v>
      </c>
    </row>
    <row r="678" spans="1:6" x14ac:dyDescent="0.2">
      <c r="A678" s="4">
        <v>677</v>
      </c>
      <c r="B678" s="4">
        <v>2099</v>
      </c>
      <c r="C678" s="4" t="s">
        <v>3016</v>
      </c>
      <c r="D678" s="51">
        <v>80000</v>
      </c>
      <c r="E678" s="4" t="s">
        <v>3024</v>
      </c>
      <c r="F678" s="4" t="s">
        <v>3018</v>
      </c>
    </row>
    <row r="679" spans="1:6" x14ac:dyDescent="0.2">
      <c r="A679" s="5">
        <v>678</v>
      </c>
      <c r="B679" s="5">
        <v>2107</v>
      </c>
      <c r="C679" s="5" t="s">
        <v>3019</v>
      </c>
      <c r="D679" s="52">
        <v>60000</v>
      </c>
      <c r="E679" s="5" t="s">
        <v>3024</v>
      </c>
      <c r="F679" s="5" t="s">
        <v>3018</v>
      </c>
    </row>
    <row r="680" spans="1:6" x14ac:dyDescent="0.2">
      <c r="A680" s="4">
        <v>679</v>
      </c>
      <c r="B680" s="4">
        <v>2108</v>
      </c>
      <c r="C680" s="4" t="s">
        <v>3016</v>
      </c>
      <c r="D680" s="51">
        <v>70000</v>
      </c>
      <c r="E680" s="4" t="s">
        <v>3024</v>
      </c>
      <c r="F680" s="4" t="s">
        <v>3018</v>
      </c>
    </row>
    <row r="681" spans="1:6" x14ac:dyDescent="0.2">
      <c r="A681" s="5">
        <v>680</v>
      </c>
      <c r="B681" s="5">
        <v>2114</v>
      </c>
      <c r="C681" s="5" t="s">
        <v>3016</v>
      </c>
      <c r="D681" s="52">
        <v>70000</v>
      </c>
      <c r="E681" s="5" t="s">
        <v>3024</v>
      </c>
      <c r="F681" s="5" t="s">
        <v>3018</v>
      </c>
    </row>
    <row r="682" spans="1:6" x14ac:dyDescent="0.2">
      <c r="A682" s="4">
        <v>681</v>
      </c>
      <c r="B682" s="4">
        <v>2115</v>
      </c>
      <c r="C682" s="4" t="s">
        <v>3016</v>
      </c>
      <c r="D682" s="51">
        <v>70000</v>
      </c>
      <c r="E682" s="4" t="s">
        <v>3024</v>
      </c>
      <c r="F682" s="4" t="s">
        <v>3018</v>
      </c>
    </row>
    <row r="683" spans="1:6" x14ac:dyDescent="0.2">
      <c r="A683" s="5">
        <v>682</v>
      </c>
      <c r="B683" s="5">
        <v>2117</v>
      </c>
      <c r="C683" s="5" t="s">
        <v>3016</v>
      </c>
      <c r="D683" s="52">
        <v>70000</v>
      </c>
      <c r="E683" s="5" t="s">
        <v>3024</v>
      </c>
      <c r="F683" s="5" t="s">
        <v>3018</v>
      </c>
    </row>
    <row r="684" spans="1:6" x14ac:dyDescent="0.2">
      <c r="A684" s="4">
        <v>683</v>
      </c>
      <c r="B684" s="4">
        <v>2122</v>
      </c>
      <c r="C684" s="4" t="s">
        <v>3016</v>
      </c>
      <c r="D684" s="51">
        <v>70000</v>
      </c>
      <c r="E684" s="4" t="s">
        <v>3024</v>
      </c>
      <c r="F684" s="4" t="s">
        <v>3020</v>
      </c>
    </row>
    <row r="685" spans="1:6" x14ac:dyDescent="0.2">
      <c r="A685" s="5">
        <v>684</v>
      </c>
      <c r="B685" s="5">
        <v>2124</v>
      </c>
      <c r="C685" s="5" t="s">
        <v>3016</v>
      </c>
      <c r="D685" s="52">
        <v>80000</v>
      </c>
      <c r="E685" s="5" t="s">
        <v>3024</v>
      </c>
      <c r="F685" s="5" t="s">
        <v>3018</v>
      </c>
    </row>
    <row r="686" spans="1:6" x14ac:dyDescent="0.2">
      <c r="A686" s="4">
        <v>685</v>
      </c>
      <c r="B686" s="4">
        <v>2127</v>
      </c>
      <c r="C686" s="4" t="s">
        <v>3019</v>
      </c>
      <c r="D686" s="51">
        <v>40000</v>
      </c>
      <c r="E686" s="4" t="s">
        <v>3017</v>
      </c>
      <c r="F686" s="4" t="s">
        <v>3020</v>
      </c>
    </row>
    <row r="687" spans="1:6" x14ac:dyDescent="0.2">
      <c r="A687" s="5">
        <v>686</v>
      </c>
      <c r="B687" s="5">
        <v>2131</v>
      </c>
      <c r="C687" s="5" t="s">
        <v>3016</v>
      </c>
      <c r="D687" s="52">
        <v>40000</v>
      </c>
      <c r="E687" s="5" t="s">
        <v>3017</v>
      </c>
      <c r="F687" s="5" t="s">
        <v>3020</v>
      </c>
    </row>
    <row r="688" spans="1:6" x14ac:dyDescent="0.2">
      <c r="A688" s="4">
        <v>687</v>
      </c>
      <c r="B688" s="4">
        <v>2132</v>
      </c>
      <c r="C688" s="4" t="s">
        <v>3019</v>
      </c>
      <c r="D688" s="51">
        <v>40000</v>
      </c>
      <c r="E688" s="4" t="s">
        <v>3017</v>
      </c>
      <c r="F688" s="4" t="s">
        <v>3020</v>
      </c>
    </row>
    <row r="689" spans="1:6" x14ac:dyDescent="0.2">
      <c r="A689" s="5">
        <v>688</v>
      </c>
      <c r="B689" s="5">
        <v>2135</v>
      </c>
      <c r="C689" s="5" t="s">
        <v>3019</v>
      </c>
      <c r="D689" s="52">
        <v>40000</v>
      </c>
      <c r="E689" s="5" t="s">
        <v>3017</v>
      </c>
      <c r="F689" s="5" t="s">
        <v>3020</v>
      </c>
    </row>
    <row r="690" spans="1:6" x14ac:dyDescent="0.2">
      <c r="A690" s="4">
        <v>689</v>
      </c>
      <c r="B690" s="4">
        <v>2137</v>
      </c>
      <c r="C690" s="4" t="s">
        <v>3019</v>
      </c>
      <c r="D690" s="51">
        <v>80000</v>
      </c>
      <c r="E690" s="4" t="s">
        <v>3017</v>
      </c>
      <c r="F690" s="4" t="s">
        <v>3018</v>
      </c>
    </row>
    <row r="691" spans="1:6" x14ac:dyDescent="0.2">
      <c r="A691" s="5">
        <v>690</v>
      </c>
      <c r="B691" s="5">
        <v>2139</v>
      </c>
      <c r="C691" s="5" t="s">
        <v>3016</v>
      </c>
      <c r="D691" s="52">
        <v>80000</v>
      </c>
      <c r="E691" s="5" t="s">
        <v>3017</v>
      </c>
      <c r="F691" s="5" t="s">
        <v>3018</v>
      </c>
    </row>
    <row r="692" spans="1:6" x14ac:dyDescent="0.2">
      <c r="A692" s="4">
        <v>691</v>
      </c>
      <c r="B692" s="4">
        <v>2141</v>
      </c>
      <c r="C692" s="4" t="s">
        <v>3016</v>
      </c>
      <c r="D692" s="51">
        <v>60000</v>
      </c>
      <c r="E692" s="4" t="s">
        <v>3024</v>
      </c>
      <c r="F692" s="4" t="s">
        <v>3018</v>
      </c>
    </row>
    <row r="693" spans="1:6" x14ac:dyDescent="0.2">
      <c r="A693" s="5">
        <v>692</v>
      </c>
      <c r="B693" s="5">
        <v>2143</v>
      </c>
      <c r="C693" s="5" t="s">
        <v>3019</v>
      </c>
      <c r="D693" s="52">
        <v>40000</v>
      </c>
      <c r="E693" s="5" t="s">
        <v>3017</v>
      </c>
      <c r="F693" s="5" t="s">
        <v>3020</v>
      </c>
    </row>
    <row r="694" spans="1:6" x14ac:dyDescent="0.2">
      <c r="A694" s="4">
        <v>693</v>
      </c>
      <c r="B694" s="4">
        <v>2145</v>
      </c>
      <c r="C694" s="4" t="s">
        <v>3016</v>
      </c>
      <c r="D694" s="51">
        <v>40000</v>
      </c>
      <c r="E694" s="4" t="s">
        <v>3017</v>
      </c>
      <c r="F694" s="4" t="s">
        <v>3020</v>
      </c>
    </row>
    <row r="695" spans="1:6" x14ac:dyDescent="0.2">
      <c r="A695" s="5">
        <v>694</v>
      </c>
      <c r="B695" s="5">
        <v>2146</v>
      </c>
      <c r="C695" s="5" t="s">
        <v>3019</v>
      </c>
      <c r="D695" s="52">
        <v>50000</v>
      </c>
      <c r="E695" s="5" t="s">
        <v>3017</v>
      </c>
      <c r="F695" s="5" t="s">
        <v>3020</v>
      </c>
    </row>
    <row r="696" spans="1:6" x14ac:dyDescent="0.2">
      <c r="A696" s="4">
        <v>695</v>
      </c>
      <c r="B696" s="4">
        <v>2151</v>
      </c>
      <c r="C696" s="4" t="s">
        <v>3016</v>
      </c>
      <c r="D696" s="51">
        <v>50000</v>
      </c>
      <c r="E696" s="4" t="s">
        <v>3017</v>
      </c>
      <c r="F696" s="4" t="s">
        <v>3018</v>
      </c>
    </row>
    <row r="697" spans="1:6" x14ac:dyDescent="0.2">
      <c r="A697" s="5">
        <v>696</v>
      </c>
      <c r="B697" s="5">
        <v>2157</v>
      </c>
      <c r="C697" s="5" t="s">
        <v>3016</v>
      </c>
      <c r="D697" s="52">
        <v>50000</v>
      </c>
      <c r="E697" s="5" t="s">
        <v>3017</v>
      </c>
      <c r="F697" s="5" t="s">
        <v>3018</v>
      </c>
    </row>
    <row r="698" spans="1:6" x14ac:dyDescent="0.2">
      <c r="A698" s="4">
        <v>697</v>
      </c>
      <c r="B698" s="4">
        <v>2159</v>
      </c>
      <c r="C698" s="4" t="s">
        <v>3019</v>
      </c>
      <c r="D698" s="51">
        <v>50000</v>
      </c>
      <c r="E698" s="4" t="s">
        <v>3017</v>
      </c>
      <c r="F698" s="4" t="s">
        <v>3018</v>
      </c>
    </row>
    <row r="699" spans="1:6" x14ac:dyDescent="0.2">
      <c r="A699" s="5">
        <v>698</v>
      </c>
      <c r="B699" s="5">
        <v>2162</v>
      </c>
      <c r="C699" s="5" t="s">
        <v>3016</v>
      </c>
      <c r="D699" s="52">
        <v>50000</v>
      </c>
      <c r="E699" s="5" t="s">
        <v>3017</v>
      </c>
      <c r="F699" s="5" t="s">
        <v>3018</v>
      </c>
    </row>
    <row r="700" spans="1:6" x14ac:dyDescent="0.2">
      <c r="A700" s="4">
        <v>699</v>
      </c>
      <c r="B700" s="4">
        <v>2164</v>
      </c>
      <c r="C700" s="4" t="s">
        <v>3016</v>
      </c>
      <c r="D700" s="51">
        <v>50000</v>
      </c>
      <c r="E700" s="4" t="s">
        <v>3017</v>
      </c>
      <c r="F700" s="4" t="s">
        <v>3018</v>
      </c>
    </row>
    <row r="701" spans="1:6" x14ac:dyDescent="0.2">
      <c r="A701" s="5">
        <v>700</v>
      </c>
      <c r="B701" s="5">
        <v>2165</v>
      </c>
      <c r="C701" s="5" t="s">
        <v>3019</v>
      </c>
      <c r="D701" s="52">
        <v>60000</v>
      </c>
      <c r="E701" s="5" t="s">
        <v>3017</v>
      </c>
      <c r="F701" s="5" t="s">
        <v>3020</v>
      </c>
    </row>
    <row r="702" spans="1:6" x14ac:dyDescent="0.2">
      <c r="A702" s="4">
        <v>701</v>
      </c>
      <c r="B702" s="4">
        <v>2178</v>
      </c>
      <c r="C702" s="4" t="s">
        <v>3019</v>
      </c>
      <c r="D702" s="51">
        <v>60000</v>
      </c>
      <c r="E702" s="4" t="s">
        <v>3017</v>
      </c>
      <c r="F702" s="4" t="s">
        <v>3020</v>
      </c>
    </row>
    <row r="703" spans="1:6" x14ac:dyDescent="0.2">
      <c r="A703" s="5">
        <v>702</v>
      </c>
      <c r="B703" s="5">
        <v>2183</v>
      </c>
      <c r="C703" s="5" t="s">
        <v>3016</v>
      </c>
      <c r="D703" s="52">
        <v>60000</v>
      </c>
      <c r="E703" s="5" t="s">
        <v>3017</v>
      </c>
      <c r="F703" s="5" t="s">
        <v>3018</v>
      </c>
    </row>
    <row r="704" spans="1:6" x14ac:dyDescent="0.2">
      <c r="A704" s="4">
        <v>703</v>
      </c>
      <c r="B704" s="4">
        <v>2187</v>
      </c>
      <c r="C704" s="4" t="s">
        <v>3019</v>
      </c>
      <c r="D704" s="51">
        <v>60000</v>
      </c>
      <c r="E704" s="4" t="s">
        <v>3017</v>
      </c>
      <c r="F704" s="4" t="s">
        <v>3018</v>
      </c>
    </row>
    <row r="705" spans="1:6" x14ac:dyDescent="0.2">
      <c r="A705" s="5">
        <v>704</v>
      </c>
      <c r="B705" s="5">
        <v>2189</v>
      </c>
      <c r="C705" s="5" t="s">
        <v>3019</v>
      </c>
      <c r="D705" s="52">
        <v>60000</v>
      </c>
      <c r="E705" s="5" t="s">
        <v>3017</v>
      </c>
      <c r="F705" s="5" t="s">
        <v>3020</v>
      </c>
    </row>
    <row r="706" spans="1:6" x14ac:dyDescent="0.2">
      <c r="A706" s="4">
        <v>705</v>
      </c>
      <c r="B706" s="4">
        <v>2190</v>
      </c>
      <c r="C706" s="4" t="s">
        <v>3019</v>
      </c>
      <c r="D706" s="51">
        <v>60000</v>
      </c>
      <c r="E706" s="4" t="s">
        <v>3017</v>
      </c>
      <c r="F706" s="4" t="s">
        <v>3020</v>
      </c>
    </row>
    <row r="707" spans="1:6" x14ac:dyDescent="0.2">
      <c r="A707" s="5">
        <v>706</v>
      </c>
      <c r="B707" s="5">
        <v>2193</v>
      </c>
      <c r="C707" s="5" t="s">
        <v>3019</v>
      </c>
      <c r="D707" s="52">
        <v>60000</v>
      </c>
      <c r="E707" s="5" t="s">
        <v>3024</v>
      </c>
      <c r="F707" s="5" t="s">
        <v>3018</v>
      </c>
    </row>
    <row r="708" spans="1:6" x14ac:dyDescent="0.2">
      <c r="A708" s="4">
        <v>707</v>
      </c>
      <c r="B708" s="4">
        <v>2196</v>
      </c>
      <c r="C708" s="4" t="s">
        <v>3016</v>
      </c>
      <c r="D708" s="51">
        <v>60000</v>
      </c>
      <c r="E708" s="4" t="s">
        <v>3017</v>
      </c>
      <c r="F708" s="4" t="s">
        <v>3018</v>
      </c>
    </row>
    <row r="709" spans="1:6" x14ac:dyDescent="0.2">
      <c r="A709" s="5">
        <v>708</v>
      </c>
      <c r="B709" s="5">
        <v>2197</v>
      </c>
      <c r="C709" s="5" t="s">
        <v>3019</v>
      </c>
      <c r="D709" s="52">
        <v>60000</v>
      </c>
      <c r="E709" s="5" t="s">
        <v>3017</v>
      </c>
      <c r="F709" s="5" t="s">
        <v>3018</v>
      </c>
    </row>
    <row r="710" spans="1:6" x14ac:dyDescent="0.2">
      <c r="A710" s="4">
        <v>709</v>
      </c>
      <c r="B710" s="4">
        <v>2198</v>
      </c>
      <c r="C710" s="4" t="s">
        <v>3019</v>
      </c>
      <c r="D710" s="51">
        <v>60000</v>
      </c>
      <c r="E710" s="4" t="s">
        <v>3017</v>
      </c>
      <c r="F710" s="4" t="s">
        <v>3018</v>
      </c>
    </row>
    <row r="711" spans="1:6" x14ac:dyDescent="0.2">
      <c r="A711" s="5">
        <v>710</v>
      </c>
      <c r="B711" s="5">
        <v>2201</v>
      </c>
      <c r="C711" s="5" t="s">
        <v>3019</v>
      </c>
      <c r="D711" s="52">
        <v>60000</v>
      </c>
      <c r="E711" s="5" t="s">
        <v>3024</v>
      </c>
      <c r="F711" s="5" t="s">
        <v>3020</v>
      </c>
    </row>
    <row r="712" spans="1:6" x14ac:dyDescent="0.2">
      <c r="A712" s="4">
        <v>711</v>
      </c>
      <c r="B712" s="4">
        <v>2202</v>
      </c>
      <c r="C712" s="4" t="s">
        <v>3016</v>
      </c>
      <c r="D712" s="51">
        <v>40000</v>
      </c>
      <c r="E712" s="4" t="s">
        <v>3022</v>
      </c>
      <c r="F712" s="4" t="s">
        <v>3018</v>
      </c>
    </row>
    <row r="713" spans="1:6" x14ac:dyDescent="0.2">
      <c r="A713" s="5">
        <v>712</v>
      </c>
      <c r="B713" s="5">
        <v>2203</v>
      </c>
      <c r="C713" s="5" t="s">
        <v>3019</v>
      </c>
      <c r="D713" s="52">
        <v>70000</v>
      </c>
      <c r="E713" s="5" t="s">
        <v>3017</v>
      </c>
      <c r="F713" s="5" t="s">
        <v>3020</v>
      </c>
    </row>
    <row r="714" spans="1:6" x14ac:dyDescent="0.2">
      <c r="A714" s="4">
        <v>713</v>
      </c>
      <c r="B714" s="4">
        <v>2204</v>
      </c>
      <c r="C714" s="4" t="s">
        <v>3016</v>
      </c>
      <c r="D714" s="51">
        <v>70000</v>
      </c>
      <c r="E714" s="4" t="s">
        <v>3021</v>
      </c>
      <c r="F714" s="4" t="s">
        <v>3018</v>
      </c>
    </row>
    <row r="715" spans="1:6" x14ac:dyDescent="0.2">
      <c r="A715" s="5">
        <v>714</v>
      </c>
      <c r="B715" s="5">
        <v>2206</v>
      </c>
      <c r="C715" s="5" t="s">
        <v>3016</v>
      </c>
      <c r="D715" s="52">
        <v>70000</v>
      </c>
      <c r="E715" s="5" t="s">
        <v>3021</v>
      </c>
      <c r="F715" s="5" t="s">
        <v>3018</v>
      </c>
    </row>
    <row r="716" spans="1:6" x14ac:dyDescent="0.2">
      <c r="A716" s="4">
        <v>715</v>
      </c>
      <c r="B716" s="4">
        <v>2209</v>
      </c>
      <c r="C716" s="4" t="s">
        <v>3016</v>
      </c>
      <c r="D716" s="51">
        <v>70000</v>
      </c>
      <c r="E716" s="4" t="s">
        <v>3021</v>
      </c>
      <c r="F716" s="4" t="s">
        <v>3018</v>
      </c>
    </row>
    <row r="717" spans="1:6" x14ac:dyDescent="0.2">
      <c r="A717" s="5">
        <v>716</v>
      </c>
      <c r="B717" s="5">
        <v>2212</v>
      </c>
      <c r="C717" s="5" t="s">
        <v>3016</v>
      </c>
      <c r="D717" s="52">
        <v>70000</v>
      </c>
      <c r="E717" s="5" t="s">
        <v>3021</v>
      </c>
      <c r="F717" s="5" t="s">
        <v>3018</v>
      </c>
    </row>
    <row r="718" spans="1:6" x14ac:dyDescent="0.2">
      <c r="A718" s="4">
        <v>717</v>
      </c>
      <c r="B718" s="4">
        <v>2215</v>
      </c>
      <c r="C718" s="4" t="s">
        <v>3019</v>
      </c>
      <c r="D718" s="51">
        <v>40000</v>
      </c>
      <c r="E718" s="4" t="s">
        <v>3022</v>
      </c>
      <c r="F718" s="4" t="s">
        <v>3018</v>
      </c>
    </row>
    <row r="719" spans="1:6" x14ac:dyDescent="0.2">
      <c r="A719" s="5">
        <v>718</v>
      </c>
      <c r="B719" s="5">
        <v>2216</v>
      </c>
      <c r="C719" s="5" t="s">
        <v>3016</v>
      </c>
      <c r="D719" s="52">
        <v>60000</v>
      </c>
      <c r="E719" s="5" t="s">
        <v>3021</v>
      </c>
      <c r="F719" s="5" t="s">
        <v>3020</v>
      </c>
    </row>
    <row r="720" spans="1:6" x14ac:dyDescent="0.2">
      <c r="A720" s="4">
        <v>719</v>
      </c>
      <c r="B720" s="4">
        <v>2220</v>
      </c>
      <c r="C720" s="4" t="s">
        <v>3016</v>
      </c>
      <c r="D720" s="51">
        <v>60000</v>
      </c>
      <c r="E720" s="4" t="s">
        <v>3021</v>
      </c>
      <c r="F720" s="4" t="s">
        <v>3018</v>
      </c>
    </row>
    <row r="721" spans="1:6" x14ac:dyDescent="0.2">
      <c r="A721" s="5">
        <v>720</v>
      </c>
      <c r="B721" s="5">
        <v>2225</v>
      </c>
      <c r="C721" s="5" t="s">
        <v>3016</v>
      </c>
      <c r="D721" s="52">
        <v>40000</v>
      </c>
      <c r="E721" s="5" t="s">
        <v>3022</v>
      </c>
      <c r="F721" s="5" t="s">
        <v>3018</v>
      </c>
    </row>
    <row r="722" spans="1:6" x14ac:dyDescent="0.2">
      <c r="A722" s="4">
        <v>721</v>
      </c>
      <c r="B722" s="4">
        <v>2240</v>
      </c>
      <c r="C722" s="4" t="s">
        <v>3016</v>
      </c>
      <c r="D722" s="51">
        <v>40000</v>
      </c>
      <c r="E722" s="4" t="s">
        <v>3022</v>
      </c>
      <c r="F722" s="4" t="s">
        <v>3018</v>
      </c>
    </row>
    <row r="723" spans="1:6" x14ac:dyDescent="0.2">
      <c r="A723" s="5">
        <v>722</v>
      </c>
      <c r="B723" s="5">
        <v>2250</v>
      </c>
      <c r="C723" s="5" t="s">
        <v>3016</v>
      </c>
      <c r="D723" s="52">
        <v>40000</v>
      </c>
      <c r="E723" s="5" t="s">
        <v>3022</v>
      </c>
      <c r="F723" s="5" t="s">
        <v>3018</v>
      </c>
    </row>
    <row r="724" spans="1:6" x14ac:dyDescent="0.2">
      <c r="A724" s="4">
        <v>723</v>
      </c>
      <c r="B724" s="4">
        <v>2254</v>
      </c>
      <c r="C724" s="4" t="s">
        <v>3016</v>
      </c>
      <c r="D724" s="51">
        <v>60000</v>
      </c>
      <c r="E724" s="4" t="s">
        <v>3021</v>
      </c>
      <c r="F724" s="4" t="s">
        <v>3018</v>
      </c>
    </row>
    <row r="725" spans="1:6" x14ac:dyDescent="0.2">
      <c r="A725" s="5">
        <v>724</v>
      </c>
      <c r="B725" s="5">
        <v>2256</v>
      </c>
      <c r="C725" s="5" t="s">
        <v>3019</v>
      </c>
      <c r="D725" s="52">
        <v>70000</v>
      </c>
      <c r="E725" s="5" t="s">
        <v>3021</v>
      </c>
      <c r="F725" s="5" t="s">
        <v>3020</v>
      </c>
    </row>
    <row r="726" spans="1:6" x14ac:dyDescent="0.2">
      <c r="A726" s="4">
        <v>725</v>
      </c>
      <c r="B726" s="4">
        <v>2257</v>
      </c>
      <c r="C726" s="4" t="s">
        <v>3019</v>
      </c>
      <c r="D726" s="51">
        <v>70000</v>
      </c>
      <c r="E726" s="4" t="s">
        <v>3021</v>
      </c>
      <c r="F726" s="4" t="s">
        <v>3020</v>
      </c>
    </row>
    <row r="727" spans="1:6" x14ac:dyDescent="0.2">
      <c r="A727" s="5">
        <v>726</v>
      </c>
      <c r="B727" s="5">
        <v>2258</v>
      </c>
      <c r="C727" s="5" t="s">
        <v>3019</v>
      </c>
      <c r="D727" s="52">
        <v>70000</v>
      </c>
      <c r="E727" s="5" t="s">
        <v>3021</v>
      </c>
      <c r="F727" s="5" t="s">
        <v>3020</v>
      </c>
    </row>
    <row r="728" spans="1:6" x14ac:dyDescent="0.2">
      <c r="A728" s="4">
        <v>727</v>
      </c>
      <c r="B728" s="4">
        <v>2260</v>
      </c>
      <c r="C728" s="4" t="s">
        <v>3019</v>
      </c>
      <c r="D728" s="51">
        <v>70000</v>
      </c>
      <c r="E728" s="4" t="s">
        <v>3021</v>
      </c>
      <c r="F728" s="4" t="s">
        <v>3020</v>
      </c>
    </row>
    <row r="729" spans="1:6" x14ac:dyDescent="0.2">
      <c r="A729" s="5">
        <v>728</v>
      </c>
      <c r="B729" s="5">
        <v>2264</v>
      </c>
      <c r="C729" s="5" t="s">
        <v>3019</v>
      </c>
      <c r="D729" s="52">
        <v>60000</v>
      </c>
      <c r="E729" s="5" t="s">
        <v>3024</v>
      </c>
      <c r="F729" s="5" t="s">
        <v>3020</v>
      </c>
    </row>
    <row r="730" spans="1:6" x14ac:dyDescent="0.2">
      <c r="A730" s="4">
        <v>729</v>
      </c>
      <c r="B730" s="4">
        <v>2265</v>
      </c>
      <c r="C730" s="4" t="s">
        <v>3016</v>
      </c>
      <c r="D730" s="51">
        <v>60000</v>
      </c>
      <c r="E730" s="4" t="s">
        <v>3021</v>
      </c>
      <c r="F730" s="4" t="s">
        <v>3018</v>
      </c>
    </row>
    <row r="731" spans="1:6" x14ac:dyDescent="0.2">
      <c r="A731" s="5">
        <v>730</v>
      </c>
      <c r="B731" s="5">
        <v>2266</v>
      </c>
      <c r="C731" s="5" t="s">
        <v>3016</v>
      </c>
      <c r="D731" s="52">
        <v>60000</v>
      </c>
      <c r="E731" s="5" t="s">
        <v>3021</v>
      </c>
      <c r="F731" s="5" t="s">
        <v>3018</v>
      </c>
    </row>
    <row r="732" spans="1:6" x14ac:dyDescent="0.2">
      <c r="A732" s="4">
        <v>731</v>
      </c>
      <c r="B732" s="4">
        <v>2268</v>
      </c>
      <c r="C732" s="4" t="s">
        <v>3016</v>
      </c>
      <c r="D732" s="51">
        <v>60000</v>
      </c>
      <c r="E732" s="4" t="s">
        <v>3021</v>
      </c>
      <c r="F732" s="4" t="s">
        <v>3018</v>
      </c>
    </row>
    <row r="733" spans="1:6" x14ac:dyDescent="0.2">
      <c r="A733" s="5">
        <v>732</v>
      </c>
      <c r="B733" s="5">
        <v>2270</v>
      </c>
      <c r="C733" s="5" t="s">
        <v>3016</v>
      </c>
      <c r="D733" s="52">
        <v>60000</v>
      </c>
      <c r="E733" s="5" t="s">
        <v>3021</v>
      </c>
      <c r="F733" s="5" t="s">
        <v>3018</v>
      </c>
    </row>
    <row r="734" spans="1:6" x14ac:dyDescent="0.2">
      <c r="A734" s="4">
        <v>733</v>
      </c>
      <c r="B734" s="4">
        <v>2272</v>
      </c>
      <c r="C734" s="4" t="s">
        <v>3016</v>
      </c>
      <c r="D734" s="51">
        <v>60000</v>
      </c>
      <c r="E734" s="4" t="s">
        <v>3021</v>
      </c>
      <c r="F734" s="4" t="s">
        <v>3018</v>
      </c>
    </row>
    <row r="735" spans="1:6" x14ac:dyDescent="0.2">
      <c r="A735" s="5">
        <v>734</v>
      </c>
      <c r="B735" s="5">
        <v>2273</v>
      </c>
      <c r="C735" s="5" t="s">
        <v>3016</v>
      </c>
      <c r="D735" s="52">
        <v>60000</v>
      </c>
      <c r="E735" s="5" t="s">
        <v>3021</v>
      </c>
      <c r="F735" s="5" t="s">
        <v>3018</v>
      </c>
    </row>
    <row r="736" spans="1:6" x14ac:dyDescent="0.2">
      <c r="A736" s="4">
        <v>735</v>
      </c>
      <c r="B736" s="4">
        <v>2274</v>
      </c>
      <c r="C736" s="4" t="s">
        <v>3016</v>
      </c>
      <c r="D736" s="51">
        <v>60000</v>
      </c>
      <c r="E736" s="4" t="s">
        <v>3021</v>
      </c>
      <c r="F736" s="4" t="s">
        <v>3020</v>
      </c>
    </row>
    <row r="737" spans="1:6" x14ac:dyDescent="0.2">
      <c r="A737" s="5">
        <v>736</v>
      </c>
      <c r="B737" s="5">
        <v>2276</v>
      </c>
      <c r="C737" s="5" t="s">
        <v>3016</v>
      </c>
      <c r="D737" s="52">
        <v>60000</v>
      </c>
      <c r="E737" s="5" t="s">
        <v>3021</v>
      </c>
      <c r="F737" s="5" t="s">
        <v>3018</v>
      </c>
    </row>
    <row r="738" spans="1:6" x14ac:dyDescent="0.2">
      <c r="A738" s="4">
        <v>737</v>
      </c>
      <c r="B738" s="4">
        <v>2279</v>
      </c>
      <c r="C738" s="4" t="s">
        <v>3016</v>
      </c>
      <c r="D738" s="51">
        <v>60000</v>
      </c>
      <c r="E738" s="4" t="s">
        <v>3021</v>
      </c>
      <c r="F738" s="4" t="s">
        <v>3020</v>
      </c>
    </row>
    <row r="739" spans="1:6" x14ac:dyDescent="0.2">
      <c r="A739" s="5">
        <v>738</v>
      </c>
      <c r="B739" s="5">
        <v>2281</v>
      </c>
      <c r="C739" s="5" t="s">
        <v>3016</v>
      </c>
      <c r="D739" s="52">
        <v>60000</v>
      </c>
      <c r="E739" s="5" t="s">
        <v>3017</v>
      </c>
      <c r="F739" s="5" t="s">
        <v>3018</v>
      </c>
    </row>
    <row r="740" spans="1:6" x14ac:dyDescent="0.2">
      <c r="A740" s="4">
        <v>739</v>
      </c>
      <c r="B740" s="4">
        <v>2282</v>
      </c>
      <c r="C740" s="4" t="s">
        <v>3016</v>
      </c>
      <c r="D740" s="51">
        <v>60000</v>
      </c>
      <c r="E740" s="4" t="s">
        <v>3017</v>
      </c>
      <c r="F740" s="4" t="s">
        <v>3018</v>
      </c>
    </row>
    <row r="741" spans="1:6" x14ac:dyDescent="0.2">
      <c r="A741" s="5">
        <v>740</v>
      </c>
      <c r="B741" s="5">
        <v>2283</v>
      </c>
      <c r="C741" s="5" t="s">
        <v>3016</v>
      </c>
      <c r="D741" s="52">
        <v>70000</v>
      </c>
      <c r="E741" s="5" t="s">
        <v>3024</v>
      </c>
      <c r="F741" s="5" t="s">
        <v>3018</v>
      </c>
    </row>
    <row r="742" spans="1:6" x14ac:dyDescent="0.2">
      <c r="A742" s="4">
        <v>741</v>
      </c>
      <c r="B742" s="4">
        <v>2285</v>
      </c>
      <c r="C742" s="4" t="s">
        <v>3016</v>
      </c>
      <c r="D742" s="51">
        <v>70000</v>
      </c>
      <c r="E742" s="4" t="s">
        <v>3024</v>
      </c>
      <c r="F742" s="4" t="s">
        <v>3020</v>
      </c>
    </row>
    <row r="743" spans="1:6" x14ac:dyDescent="0.2">
      <c r="A743" s="5">
        <v>742</v>
      </c>
      <c r="B743" s="5">
        <v>2286</v>
      </c>
      <c r="C743" s="5" t="s">
        <v>3016</v>
      </c>
      <c r="D743" s="52">
        <v>80000</v>
      </c>
      <c r="E743" s="5" t="s">
        <v>3024</v>
      </c>
      <c r="F743" s="5" t="s">
        <v>3018</v>
      </c>
    </row>
    <row r="744" spans="1:6" x14ac:dyDescent="0.2">
      <c r="A744" s="4">
        <v>743</v>
      </c>
      <c r="B744" s="4">
        <v>2287</v>
      </c>
      <c r="C744" s="4" t="s">
        <v>3019</v>
      </c>
      <c r="D744" s="51">
        <v>60000</v>
      </c>
      <c r="E744" s="4" t="s">
        <v>3017</v>
      </c>
      <c r="F744" s="4" t="s">
        <v>3020</v>
      </c>
    </row>
    <row r="745" spans="1:6" x14ac:dyDescent="0.2">
      <c r="A745" s="5">
        <v>744</v>
      </c>
      <c r="B745" s="5">
        <v>2289</v>
      </c>
      <c r="C745" s="5" t="s">
        <v>3016</v>
      </c>
      <c r="D745" s="52">
        <v>60000</v>
      </c>
      <c r="E745" s="5" t="s">
        <v>3017</v>
      </c>
      <c r="F745" s="5" t="s">
        <v>3018</v>
      </c>
    </row>
    <row r="746" spans="1:6" x14ac:dyDescent="0.2">
      <c r="A746" s="4">
        <v>745</v>
      </c>
      <c r="B746" s="4">
        <v>2290</v>
      </c>
      <c r="C746" s="4" t="s">
        <v>3016</v>
      </c>
      <c r="D746" s="51">
        <v>60000</v>
      </c>
      <c r="E746" s="4" t="s">
        <v>3017</v>
      </c>
      <c r="F746" s="4" t="s">
        <v>3018</v>
      </c>
    </row>
    <row r="747" spans="1:6" x14ac:dyDescent="0.2">
      <c r="A747" s="5">
        <v>746</v>
      </c>
      <c r="B747" s="5">
        <v>2302</v>
      </c>
      <c r="C747" s="5" t="s">
        <v>3016</v>
      </c>
      <c r="D747" s="52">
        <v>60000</v>
      </c>
      <c r="E747" s="5" t="s">
        <v>3017</v>
      </c>
      <c r="F747" s="5" t="s">
        <v>3018</v>
      </c>
    </row>
    <row r="748" spans="1:6" x14ac:dyDescent="0.2">
      <c r="A748" s="4">
        <v>747</v>
      </c>
      <c r="B748" s="4">
        <v>2303</v>
      </c>
      <c r="C748" s="4" t="s">
        <v>3019</v>
      </c>
      <c r="D748" s="51">
        <v>60000</v>
      </c>
      <c r="E748" s="4" t="s">
        <v>3017</v>
      </c>
      <c r="F748" s="4" t="s">
        <v>3018</v>
      </c>
    </row>
    <row r="749" spans="1:6" x14ac:dyDescent="0.2">
      <c r="A749" s="5">
        <v>748</v>
      </c>
      <c r="B749" s="5">
        <v>2305</v>
      </c>
      <c r="C749" s="5" t="s">
        <v>3016</v>
      </c>
      <c r="D749" s="52">
        <v>70000</v>
      </c>
      <c r="E749" s="5" t="s">
        <v>3024</v>
      </c>
      <c r="F749" s="5" t="s">
        <v>3018</v>
      </c>
    </row>
    <row r="750" spans="1:6" x14ac:dyDescent="0.2">
      <c r="A750" s="4">
        <v>749</v>
      </c>
      <c r="B750" s="4">
        <v>2308</v>
      </c>
      <c r="C750" s="4" t="s">
        <v>3016</v>
      </c>
      <c r="D750" s="51">
        <v>70000</v>
      </c>
      <c r="E750" s="4" t="s">
        <v>3024</v>
      </c>
      <c r="F750" s="4" t="s">
        <v>3018</v>
      </c>
    </row>
    <row r="751" spans="1:6" x14ac:dyDescent="0.2">
      <c r="A751" s="5">
        <v>750</v>
      </c>
      <c r="B751" s="5">
        <v>2323</v>
      </c>
      <c r="C751" s="5" t="s">
        <v>3016</v>
      </c>
      <c r="D751" s="52">
        <v>80000</v>
      </c>
      <c r="E751" s="5" t="s">
        <v>3024</v>
      </c>
      <c r="F751" s="5" t="s">
        <v>3020</v>
      </c>
    </row>
    <row r="752" spans="1:6" x14ac:dyDescent="0.2">
      <c r="A752" s="4">
        <v>751</v>
      </c>
      <c r="B752" s="4">
        <v>2330</v>
      </c>
      <c r="C752" s="4" t="s">
        <v>3016</v>
      </c>
      <c r="D752" s="51">
        <v>60000</v>
      </c>
      <c r="E752" s="4" t="s">
        <v>3017</v>
      </c>
      <c r="F752" s="4" t="s">
        <v>3018</v>
      </c>
    </row>
    <row r="753" spans="1:6" x14ac:dyDescent="0.2">
      <c r="A753" s="5">
        <v>752</v>
      </c>
      <c r="B753" s="5">
        <v>2333</v>
      </c>
      <c r="C753" s="5" t="s">
        <v>3016</v>
      </c>
      <c r="D753" s="52">
        <v>80000</v>
      </c>
      <c r="E753" s="5" t="s">
        <v>3024</v>
      </c>
      <c r="F753" s="5" t="s">
        <v>3018</v>
      </c>
    </row>
    <row r="754" spans="1:6" x14ac:dyDescent="0.2">
      <c r="A754" s="4">
        <v>753</v>
      </c>
      <c r="B754" s="4">
        <v>2334</v>
      </c>
      <c r="C754" s="4" t="s">
        <v>3016</v>
      </c>
      <c r="D754" s="51">
        <v>80000</v>
      </c>
      <c r="E754" s="4" t="s">
        <v>3024</v>
      </c>
      <c r="F754" s="4" t="s">
        <v>3018</v>
      </c>
    </row>
    <row r="755" spans="1:6" x14ac:dyDescent="0.2">
      <c r="A755" s="5">
        <v>754</v>
      </c>
      <c r="B755" s="5">
        <v>2338</v>
      </c>
      <c r="C755" s="5" t="s">
        <v>3016</v>
      </c>
      <c r="D755" s="52">
        <v>80000</v>
      </c>
      <c r="E755" s="5" t="s">
        <v>3024</v>
      </c>
      <c r="F755" s="5" t="s">
        <v>3018</v>
      </c>
    </row>
    <row r="756" spans="1:6" x14ac:dyDescent="0.2">
      <c r="A756" s="4">
        <v>755</v>
      </c>
      <c r="B756" s="4">
        <v>2339</v>
      </c>
      <c r="C756" s="4" t="s">
        <v>3016</v>
      </c>
      <c r="D756" s="51">
        <v>90000</v>
      </c>
      <c r="E756" s="4" t="s">
        <v>3017</v>
      </c>
      <c r="F756" s="4" t="s">
        <v>3018</v>
      </c>
    </row>
    <row r="757" spans="1:6" x14ac:dyDescent="0.2">
      <c r="A757" s="5">
        <v>756</v>
      </c>
      <c r="B757" s="5">
        <v>2345</v>
      </c>
      <c r="C757" s="5" t="s">
        <v>3016</v>
      </c>
      <c r="D757" s="52">
        <v>60000</v>
      </c>
      <c r="E757" s="5" t="s">
        <v>3017</v>
      </c>
      <c r="F757" s="5" t="s">
        <v>3018</v>
      </c>
    </row>
    <row r="758" spans="1:6" x14ac:dyDescent="0.2">
      <c r="A758" s="4">
        <v>757</v>
      </c>
      <c r="B758" s="4">
        <v>2346</v>
      </c>
      <c r="C758" s="4" t="s">
        <v>3019</v>
      </c>
      <c r="D758" s="51">
        <v>60000</v>
      </c>
      <c r="E758" s="4" t="s">
        <v>3017</v>
      </c>
      <c r="F758" s="4" t="s">
        <v>3020</v>
      </c>
    </row>
    <row r="759" spans="1:6" x14ac:dyDescent="0.2">
      <c r="A759" s="5">
        <v>758</v>
      </c>
      <c r="B759" s="5">
        <v>2351</v>
      </c>
      <c r="C759" s="5" t="s">
        <v>3016</v>
      </c>
      <c r="D759" s="52">
        <v>70000</v>
      </c>
      <c r="E759" s="5" t="s">
        <v>3017</v>
      </c>
      <c r="F759" s="5" t="s">
        <v>3018</v>
      </c>
    </row>
    <row r="760" spans="1:6" x14ac:dyDescent="0.2">
      <c r="A760" s="4">
        <v>759</v>
      </c>
      <c r="B760" s="4">
        <v>2352</v>
      </c>
      <c r="C760" s="4" t="s">
        <v>3016</v>
      </c>
      <c r="D760" s="51">
        <v>70000</v>
      </c>
      <c r="E760" s="4" t="s">
        <v>3017</v>
      </c>
      <c r="F760" s="4" t="s">
        <v>3018</v>
      </c>
    </row>
    <row r="761" spans="1:6" x14ac:dyDescent="0.2">
      <c r="A761" s="5">
        <v>760</v>
      </c>
      <c r="B761" s="5">
        <v>2353</v>
      </c>
      <c r="C761" s="5" t="s">
        <v>3016</v>
      </c>
      <c r="D761" s="52">
        <v>110000</v>
      </c>
      <c r="E761" s="5" t="s">
        <v>3024</v>
      </c>
      <c r="F761" s="5" t="s">
        <v>3020</v>
      </c>
    </row>
    <row r="762" spans="1:6" x14ac:dyDescent="0.2">
      <c r="A762" s="4">
        <v>761</v>
      </c>
      <c r="B762" s="4">
        <v>2355</v>
      </c>
      <c r="C762" s="4" t="s">
        <v>3016</v>
      </c>
      <c r="D762" s="51">
        <v>70000</v>
      </c>
      <c r="E762" s="4" t="s">
        <v>3017</v>
      </c>
      <c r="F762" s="4" t="s">
        <v>3018</v>
      </c>
    </row>
    <row r="763" spans="1:6" x14ac:dyDescent="0.2">
      <c r="A763" s="5">
        <v>762</v>
      </c>
      <c r="B763" s="5">
        <v>2356</v>
      </c>
      <c r="C763" s="5" t="s">
        <v>3019</v>
      </c>
      <c r="D763" s="52">
        <v>70000</v>
      </c>
      <c r="E763" s="5" t="s">
        <v>3017</v>
      </c>
      <c r="F763" s="5" t="s">
        <v>3018</v>
      </c>
    </row>
    <row r="764" spans="1:6" x14ac:dyDescent="0.2">
      <c r="A764" s="4">
        <v>763</v>
      </c>
      <c r="B764" s="4">
        <v>2358</v>
      </c>
      <c r="C764" s="4" t="s">
        <v>3016</v>
      </c>
      <c r="D764" s="51">
        <v>70000</v>
      </c>
      <c r="E764" s="4" t="s">
        <v>3017</v>
      </c>
      <c r="F764" s="4" t="s">
        <v>3018</v>
      </c>
    </row>
    <row r="765" spans="1:6" x14ac:dyDescent="0.2">
      <c r="A765" s="5">
        <v>764</v>
      </c>
      <c r="B765" s="5">
        <v>2359</v>
      </c>
      <c r="C765" s="5" t="s">
        <v>3016</v>
      </c>
      <c r="D765" s="52">
        <v>80000</v>
      </c>
      <c r="E765" s="5" t="s">
        <v>3024</v>
      </c>
      <c r="F765" s="5" t="s">
        <v>3018</v>
      </c>
    </row>
    <row r="766" spans="1:6" x14ac:dyDescent="0.2">
      <c r="A766" s="4">
        <v>765</v>
      </c>
      <c r="B766" s="4">
        <v>2361</v>
      </c>
      <c r="C766" s="4" t="s">
        <v>3019</v>
      </c>
      <c r="D766" s="51">
        <v>80000</v>
      </c>
      <c r="E766" s="4" t="s">
        <v>3024</v>
      </c>
      <c r="F766" s="4" t="s">
        <v>3018</v>
      </c>
    </row>
    <row r="767" spans="1:6" x14ac:dyDescent="0.2">
      <c r="A767" s="5">
        <v>766</v>
      </c>
      <c r="B767" s="5">
        <v>2363</v>
      </c>
      <c r="C767" s="5" t="s">
        <v>3016</v>
      </c>
      <c r="D767" s="52">
        <v>80000</v>
      </c>
      <c r="E767" s="5" t="s">
        <v>3017</v>
      </c>
      <c r="F767" s="5" t="s">
        <v>3018</v>
      </c>
    </row>
    <row r="768" spans="1:6" x14ac:dyDescent="0.2">
      <c r="A768" s="4">
        <v>767</v>
      </c>
      <c r="B768" s="4">
        <v>2369</v>
      </c>
      <c r="C768" s="4" t="s">
        <v>3019</v>
      </c>
      <c r="D768" s="51">
        <v>90000</v>
      </c>
      <c r="E768" s="4" t="s">
        <v>3017</v>
      </c>
      <c r="F768" s="4" t="s">
        <v>3020</v>
      </c>
    </row>
    <row r="769" spans="1:6" x14ac:dyDescent="0.2">
      <c r="A769" s="5">
        <v>768</v>
      </c>
      <c r="B769" s="5">
        <v>2372</v>
      </c>
      <c r="C769" s="5" t="s">
        <v>3019</v>
      </c>
      <c r="D769" s="52">
        <v>90000</v>
      </c>
      <c r="E769" s="5" t="s">
        <v>3017</v>
      </c>
      <c r="F769" s="5" t="s">
        <v>3020</v>
      </c>
    </row>
    <row r="770" spans="1:6" x14ac:dyDescent="0.2">
      <c r="A770" s="4">
        <v>769</v>
      </c>
      <c r="B770" s="4">
        <v>2376</v>
      </c>
      <c r="C770" s="4" t="s">
        <v>3016</v>
      </c>
      <c r="D770" s="51">
        <v>90000</v>
      </c>
      <c r="E770" s="4" t="s">
        <v>3017</v>
      </c>
      <c r="F770" s="4" t="s">
        <v>3018</v>
      </c>
    </row>
    <row r="771" spans="1:6" x14ac:dyDescent="0.2">
      <c r="A771" s="5">
        <v>770</v>
      </c>
      <c r="B771" s="5">
        <v>2379</v>
      </c>
      <c r="C771" s="5" t="s">
        <v>3019</v>
      </c>
      <c r="D771" s="52">
        <v>50000</v>
      </c>
      <c r="E771" s="5" t="s">
        <v>3024</v>
      </c>
      <c r="F771" s="5" t="s">
        <v>3018</v>
      </c>
    </row>
    <row r="772" spans="1:6" x14ac:dyDescent="0.2">
      <c r="A772" s="4">
        <v>771</v>
      </c>
      <c r="B772" s="4">
        <v>2380</v>
      </c>
      <c r="C772" s="4" t="s">
        <v>3019</v>
      </c>
      <c r="D772" s="51">
        <v>50000</v>
      </c>
      <c r="E772" s="4" t="s">
        <v>3024</v>
      </c>
      <c r="F772" s="4" t="s">
        <v>3020</v>
      </c>
    </row>
    <row r="773" spans="1:6" x14ac:dyDescent="0.2">
      <c r="A773" s="5">
        <v>772</v>
      </c>
      <c r="B773" s="5">
        <v>2382</v>
      </c>
      <c r="C773" s="5" t="s">
        <v>3019</v>
      </c>
      <c r="D773" s="52">
        <v>50000</v>
      </c>
      <c r="E773" s="5" t="s">
        <v>3024</v>
      </c>
      <c r="F773" s="5" t="s">
        <v>3020</v>
      </c>
    </row>
    <row r="774" spans="1:6" x14ac:dyDescent="0.2">
      <c r="A774" s="4">
        <v>773</v>
      </c>
      <c r="B774" s="4">
        <v>2385</v>
      </c>
      <c r="C774" s="4" t="s">
        <v>3016</v>
      </c>
      <c r="D774" s="51">
        <v>50000</v>
      </c>
      <c r="E774" s="4" t="s">
        <v>3024</v>
      </c>
      <c r="F774" s="4" t="s">
        <v>3018</v>
      </c>
    </row>
    <row r="775" spans="1:6" x14ac:dyDescent="0.2">
      <c r="A775" s="5">
        <v>774</v>
      </c>
      <c r="B775" s="5">
        <v>2391</v>
      </c>
      <c r="C775" s="5" t="s">
        <v>3019</v>
      </c>
      <c r="D775" s="52">
        <v>50000</v>
      </c>
      <c r="E775" s="5" t="s">
        <v>3024</v>
      </c>
      <c r="F775" s="5" t="s">
        <v>3018</v>
      </c>
    </row>
    <row r="776" spans="1:6" x14ac:dyDescent="0.2">
      <c r="A776" s="4">
        <v>775</v>
      </c>
      <c r="B776" s="4">
        <v>2393</v>
      </c>
      <c r="C776" s="4" t="s">
        <v>3016</v>
      </c>
      <c r="D776" s="51">
        <v>50000</v>
      </c>
      <c r="E776" s="4" t="s">
        <v>3024</v>
      </c>
      <c r="F776" s="4" t="s">
        <v>3018</v>
      </c>
    </row>
    <row r="777" spans="1:6" x14ac:dyDescent="0.2">
      <c r="A777" s="5">
        <v>776</v>
      </c>
      <c r="B777" s="5">
        <v>2394</v>
      </c>
      <c r="C777" s="5" t="s">
        <v>3019</v>
      </c>
      <c r="D777" s="52">
        <v>50000</v>
      </c>
      <c r="E777" s="5" t="s">
        <v>3024</v>
      </c>
      <c r="F777" s="5" t="s">
        <v>3018</v>
      </c>
    </row>
    <row r="778" spans="1:6" x14ac:dyDescent="0.2">
      <c r="A778" s="4">
        <v>777</v>
      </c>
      <c r="B778" s="4">
        <v>2395</v>
      </c>
      <c r="C778" s="4" t="s">
        <v>3016</v>
      </c>
      <c r="D778" s="51">
        <v>50000</v>
      </c>
      <c r="E778" s="4" t="s">
        <v>3024</v>
      </c>
      <c r="F778" s="4" t="s">
        <v>3018</v>
      </c>
    </row>
    <row r="779" spans="1:6" x14ac:dyDescent="0.2">
      <c r="A779" s="5">
        <v>778</v>
      </c>
      <c r="B779" s="5">
        <v>2398</v>
      </c>
      <c r="C779" s="5" t="s">
        <v>3019</v>
      </c>
      <c r="D779" s="52">
        <v>40000</v>
      </c>
      <c r="E779" s="5" t="s">
        <v>3024</v>
      </c>
      <c r="F779" s="5" t="s">
        <v>3018</v>
      </c>
    </row>
    <row r="780" spans="1:6" x14ac:dyDescent="0.2">
      <c r="A780" s="4">
        <v>779</v>
      </c>
      <c r="B780" s="4">
        <v>2417</v>
      </c>
      <c r="C780" s="4" t="s">
        <v>3019</v>
      </c>
      <c r="D780" s="51">
        <v>60000</v>
      </c>
      <c r="E780" s="4" t="s">
        <v>3024</v>
      </c>
      <c r="F780" s="4" t="s">
        <v>3018</v>
      </c>
    </row>
    <row r="781" spans="1:6" x14ac:dyDescent="0.2">
      <c r="A781" s="5">
        <v>780</v>
      </c>
      <c r="B781" s="5">
        <v>2418</v>
      </c>
      <c r="C781" s="5" t="s">
        <v>3019</v>
      </c>
      <c r="D781" s="52">
        <v>60000</v>
      </c>
      <c r="E781" s="5" t="s">
        <v>3024</v>
      </c>
      <c r="F781" s="5" t="s">
        <v>3018</v>
      </c>
    </row>
    <row r="782" spans="1:6" x14ac:dyDescent="0.2">
      <c r="A782" s="4">
        <v>781</v>
      </c>
      <c r="B782" s="4">
        <v>2419</v>
      </c>
      <c r="C782" s="4" t="s">
        <v>3019</v>
      </c>
      <c r="D782" s="51">
        <v>60000</v>
      </c>
      <c r="E782" s="4" t="s">
        <v>3024</v>
      </c>
      <c r="F782" s="4" t="s">
        <v>3018</v>
      </c>
    </row>
    <row r="783" spans="1:6" x14ac:dyDescent="0.2">
      <c r="A783" s="5">
        <v>782</v>
      </c>
      <c r="B783" s="5">
        <v>2420</v>
      </c>
      <c r="C783" s="5" t="s">
        <v>3016</v>
      </c>
      <c r="D783" s="52">
        <v>60000</v>
      </c>
      <c r="E783" s="5" t="s">
        <v>3024</v>
      </c>
      <c r="F783" s="5" t="s">
        <v>3018</v>
      </c>
    </row>
    <row r="784" spans="1:6" x14ac:dyDescent="0.2">
      <c r="A784" s="4">
        <v>783</v>
      </c>
      <c r="B784" s="4">
        <v>2422</v>
      </c>
      <c r="C784" s="4" t="s">
        <v>3016</v>
      </c>
      <c r="D784" s="51">
        <v>60000</v>
      </c>
      <c r="E784" s="4" t="s">
        <v>3024</v>
      </c>
      <c r="F784" s="4" t="s">
        <v>3018</v>
      </c>
    </row>
    <row r="785" spans="1:6" x14ac:dyDescent="0.2">
      <c r="A785" s="5">
        <v>784</v>
      </c>
      <c r="B785" s="5">
        <v>2423</v>
      </c>
      <c r="C785" s="5" t="s">
        <v>3016</v>
      </c>
      <c r="D785" s="52">
        <v>60000</v>
      </c>
      <c r="E785" s="5" t="s">
        <v>3024</v>
      </c>
      <c r="F785" s="5" t="s">
        <v>3018</v>
      </c>
    </row>
    <row r="786" spans="1:6" x14ac:dyDescent="0.2">
      <c r="A786" s="4">
        <v>785</v>
      </c>
      <c r="B786" s="4">
        <v>2426</v>
      </c>
      <c r="C786" s="4" t="s">
        <v>3016</v>
      </c>
      <c r="D786" s="51">
        <v>40000</v>
      </c>
      <c r="E786" s="4" t="s">
        <v>3024</v>
      </c>
      <c r="F786" s="4" t="s">
        <v>3018</v>
      </c>
    </row>
    <row r="787" spans="1:6" x14ac:dyDescent="0.2">
      <c r="A787" s="5">
        <v>786</v>
      </c>
      <c r="B787" s="5">
        <v>2427</v>
      </c>
      <c r="C787" s="5" t="s">
        <v>3016</v>
      </c>
      <c r="D787" s="52">
        <v>40000</v>
      </c>
      <c r="E787" s="5" t="s">
        <v>3017</v>
      </c>
      <c r="F787" s="5" t="s">
        <v>3018</v>
      </c>
    </row>
    <row r="788" spans="1:6" x14ac:dyDescent="0.2">
      <c r="A788" s="4">
        <v>787</v>
      </c>
      <c r="B788" s="4">
        <v>2430</v>
      </c>
      <c r="C788" s="4" t="s">
        <v>3019</v>
      </c>
      <c r="D788" s="51">
        <v>60000</v>
      </c>
      <c r="E788" s="4" t="s">
        <v>3024</v>
      </c>
      <c r="F788" s="4" t="s">
        <v>3018</v>
      </c>
    </row>
    <row r="789" spans="1:6" x14ac:dyDescent="0.2">
      <c r="A789" s="5">
        <v>788</v>
      </c>
      <c r="B789" s="5">
        <v>2431</v>
      </c>
      <c r="C789" s="5" t="s">
        <v>3016</v>
      </c>
      <c r="D789" s="52">
        <v>60000</v>
      </c>
      <c r="E789" s="5" t="s">
        <v>3024</v>
      </c>
      <c r="F789" s="5" t="s">
        <v>3018</v>
      </c>
    </row>
    <row r="790" spans="1:6" x14ac:dyDescent="0.2">
      <c r="A790" s="4">
        <v>789</v>
      </c>
      <c r="B790" s="4">
        <v>2432</v>
      </c>
      <c r="C790" s="4" t="s">
        <v>3019</v>
      </c>
      <c r="D790" s="51">
        <v>70000</v>
      </c>
      <c r="E790" s="4" t="s">
        <v>3024</v>
      </c>
      <c r="F790" s="4" t="s">
        <v>3018</v>
      </c>
    </row>
    <row r="791" spans="1:6" x14ac:dyDescent="0.2">
      <c r="A791" s="5">
        <v>790</v>
      </c>
      <c r="B791" s="5">
        <v>2433</v>
      </c>
      <c r="C791" s="5" t="s">
        <v>3016</v>
      </c>
      <c r="D791" s="52">
        <v>50000</v>
      </c>
      <c r="E791" s="5" t="s">
        <v>3017</v>
      </c>
      <c r="F791" s="5" t="s">
        <v>3018</v>
      </c>
    </row>
    <row r="792" spans="1:6" x14ac:dyDescent="0.2">
      <c r="A792" s="4">
        <v>791</v>
      </c>
      <c r="B792" s="4">
        <v>2437</v>
      </c>
      <c r="C792" s="4" t="s">
        <v>3016</v>
      </c>
      <c r="D792" s="51">
        <v>50000</v>
      </c>
      <c r="E792" s="4" t="s">
        <v>3017</v>
      </c>
      <c r="F792" s="4" t="s">
        <v>3018</v>
      </c>
    </row>
    <row r="793" spans="1:6" x14ac:dyDescent="0.2">
      <c r="A793" s="5">
        <v>792</v>
      </c>
      <c r="B793" s="5">
        <v>2441</v>
      </c>
      <c r="C793" s="5" t="s">
        <v>3016</v>
      </c>
      <c r="D793" s="52">
        <v>60000</v>
      </c>
      <c r="E793" s="5" t="s">
        <v>3024</v>
      </c>
      <c r="F793" s="5" t="s">
        <v>3018</v>
      </c>
    </row>
    <row r="794" spans="1:6" x14ac:dyDescent="0.2">
      <c r="A794" s="4">
        <v>793</v>
      </c>
      <c r="B794" s="4">
        <v>2442</v>
      </c>
      <c r="C794" s="4" t="s">
        <v>3016</v>
      </c>
      <c r="D794" s="51">
        <v>40000</v>
      </c>
      <c r="E794" s="4" t="s">
        <v>3017</v>
      </c>
      <c r="F794" s="4" t="s">
        <v>3018</v>
      </c>
    </row>
    <row r="795" spans="1:6" x14ac:dyDescent="0.2">
      <c r="A795" s="5">
        <v>794</v>
      </c>
      <c r="B795" s="5">
        <v>2443</v>
      </c>
      <c r="C795" s="5" t="s">
        <v>3016</v>
      </c>
      <c r="D795" s="52">
        <v>40000</v>
      </c>
      <c r="E795" s="5" t="s">
        <v>3017</v>
      </c>
      <c r="F795" s="5" t="s">
        <v>3018</v>
      </c>
    </row>
    <row r="796" spans="1:6" x14ac:dyDescent="0.2">
      <c r="A796" s="4">
        <v>795</v>
      </c>
      <c r="B796" s="4">
        <v>2448</v>
      </c>
      <c r="C796" s="4" t="s">
        <v>3019</v>
      </c>
      <c r="D796" s="51">
        <v>40000</v>
      </c>
      <c r="E796" s="4" t="s">
        <v>3017</v>
      </c>
      <c r="F796" s="4" t="s">
        <v>3018</v>
      </c>
    </row>
    <row r="797" spans="1:6" x14ac:dyDescent="0.2">
      <c r="A797" s="5">
        <v>796</v>
      </c>
      <c r="B797" s="5">
        <v>2450</v>
      </c>
      <c r="C797" s="5" t="s">
        <v>3019</v>
      </c>
      <c r="D797" s="52">
        <v>40000</v>
      </c>
      <c r="E797" s="5" t="s">
        <v>3017</v>
      </c>
      <c r="F797" s="5" t="s">
        <v>3018</v>
      </c>
    </row>
    <row r="798" spans="1:6" x14ac:dyDescent="0.2">
      <c r="A798" s="4">
        <v>797</v>
      </c>
      <c r="B798" s="4">
        <v>2454</v>
      </c>
      <c r="C798" s="4" t="s">
        <v>3019</v>
      </c>
      <c r="D798" s="51">
        <v>40000</v>
      </c>
      <c r="E798" s="4" t="s">
        <v>3017</v>
      </c>
      <c r="F798" s="4" t="s">
        <v>3020</v>
      </c>
    </row>
    <row r="799" spans="1:6" x14ac:dyDescent="0.2">
      <c r="A799" s="5">
        <v>798</v>
      </c>
      <c r="B799" s="5">
        <v>2456</v>
      </c>
      <c r="C799" s="5" t="s">
        <v>3019</v>
      </c>
      <c r="D799" s="52">
        <v>40000</v>
      </c>
      <c r="E799" s="5" t="s">
        <v>3017</v>
      </c>
      <c r="F799" s="5" t="s">
        <v>3018</v>
      </c>
    </row>
    <row r="800" spans="1:6" x14ac:dyDescent="0.2">
      <c r="A800" s="4">
        <v>799</v>
      </c>
      <c r="B800" s="4">
        <v>2457</v>
      </c>
      <c r="C800" s="4" t="s">
        <v>3016</v>
      </c>
      <c r="D800" s="51">
        <v>40000</v>
      </c>
      <c r="E800" s="4" t="s">
        <v>3017</v>
      </c>
      <c r="F800" s="4" t="s">
        <v>3018</v>
      </c>
    </row>
    <row r="801" spans="1:6" x14ac:dyDescent="0.2">
      <c r="A801" s="5">
        <v>800</v>
      </c>
      <c r="B801" s="5">
        <v>2458</v>
      </c>
      <c r="C801" s="5" t="s">
        <v>3016</v>
      </c>
      <c r="D801" s="52">
        <v>40000</v>
      </c>
      <c r="E801" s="5" t="s">
        <v>3017</v>
      </c>
      <c r="F801" s="5" t="s">
        <v>3018</v>
      </c>
    </row>
    <row r="802" spans="1:6" x14ac:dyDescent="0.2">
      <c r="A802" s="4">
        <v>801</v>
      </c>
      <c r="B802" s="4">
        <v>2460</v>
      </c>
      <c r="C802" s="4" t="s">
        <v>3016</v>
      </c>
      <c r="D802" s="51">
        <v>60000</v>
      </c>
      <c r="E802" s="4" t="s">
        <v>3024</v>
      </c>
      <c r="F802" s="4" t="s">
        <v>3018</v>
      </c>
    </row>
    <row r="803" spans="1:6" x14ac:dyDescent="0.2">
      <c r="A803" s="5">
        <v>802</v>
      </c>
      <c r="B803" s="5">
        <v>2464</v>
      </c>
      <c r="C803" s="5" t="s">
        <v>3016</v>
      </c>
      <c r="D803" s="52">
        <v>60000</v>
      </c>
      <c r="E803" s="5" t="s">
        <v>3024</v>
      </c>
      <c r="F803" s="5" t="s">
        <v>3018</v>
      </c>
    </row>
    <row r="804" spans="1:6" x14ac:dyDescent="0.2">
      <c r="A804" s="4">
        <v>803</v>
      </c>
      <c r="B804" s="4">
        <v>2466</v>
      </c>
      <c r="C804" s="4" t="s">
        <v>3016</v>
      </c>
      <c r="D804" s="51">
        <v>60000</v>
      </c>
      <c r="E804" s="4" t="s">
        <v>3024</v>
      </c>
      <c r="F804" s="4" t="s">
        <v>3018</v>
      </c>
    </row>
    <row r="805" spans="1:6" x14ac:dyDescent="0.2">
      <c r="A805" s="5">
        <v>804</v>
      </c>
      <c r="B805" s="5">
        <v>2468</v>
      </c>
      <c r="C805" s="5" t="s">
        <v>3019</v>
      </c>
      <c r="D805" s="52">
        <v>60000</v>
      </c>
      <c r="E805" s="5" t="s">
        <v>3024</v>
      </c>
      <c r="F805" s="5" t="s">
        <v>3018</v>
      </c>
    </row>
    <row r="806" spans="1:6" x14ac:dyDescent="0.2">
      <c r="A806" s="4">
        <v>805</v>
      </c>
      <c r="B806" s="4">
        <v>2472</v>
      </c>
      <c r="C806" s="4" t="s">
        <v>3016</v>
      </c>
      <c r="D806" s="51">
        <v>60000</v>
      </c>
      <c r="E806" s="4" t="s">
        <v>3024</v>
      </c>
      <c r="F806" s="4" t="s">
        <v>3018</v>
      </c>
    </row>
    <row r="807" spans="1:6" x14ac:dyDescent="0.2">
      <c r="A807" s="5">
        <v>806</v>
      </c>
      <c r="B807" s="5">
        <v>2481</v>
      </c>
      <c r="C807" s="5" t="s">
        <v>3016</v>
      </c>
      <c r="D807" s="52">
        <v>70000</v>
      </c>
      <c r="E807" s="5" t="s">
        <v>3024</v>
      </c>
      <c r="F807" s="5" t="s">
        <v>3018</v>
      </c>
    </row>
    <row r="808" spans="1:6" x14ac:dyDescent="0.2">
      <c r="A808" s="4">
        <v>807</v>
      </c>
      <c r="B808" s="4">
        <v>2484</v>
      </c>
      <c r="C808" s="4" t="s">
        <v>3016</v>
      </c>
      <c r="D808" s="51">
        <v>70000</v>
      </c>
      <c r="E808" s="4" t="s">
        <v>3024</v>
      </c>
      <c r="F808" s="4" t="s">
        <v>3018</v>
      </c>
    </row>
    <row r="809" spans="1:6" x14ac:dyDescent="0.2">
      <c r="A809" s="5">
        <v>808</v>
      </c>
      <c r="B809" s="5">
        <v>2486</v>
      </c>
      <c r="C809" s="5" t="s">
        <v>3016</v>
      </c>
      <c r="D809" s="52">
        <v>70000</v>
      </c>
      <c r="E809" s="5" t="s">
        <v>3024</v>
      </c>
      <c r="F809" s="5" t="s">
        <v>3018</v>
      </c>
    </row>
    <row r="810" spans="1:6" x14ac:dyDescent="0.2">
      <c r="A810" s="4">
        <v>809</v>
      </c>
      <c r="B810" s="4">
        <v>2487</v>
      </c>
      <c r="C810" s="4" t="s">
        <v>3016</v>
      </c>
      <c r="D810" s="51">
        <v>60000</v>
      </c>
      <c r="E810" s="4" t="s">
        <v>3024</v>
      </c>
      <c r="F810" s="4" t="s">
        <v>3018</v>
      </c>
    </row>
    <row r="811" spans="1:6" x14ac:dyDescent="0.2">
      <c r="A811" s="5">
        <v>810</v>
      </c>
      <c r="B811" s="5">
        <v>2488</v>
      </c>
      <c r="C811" s="5" t="s">
        <v>3016</v>
      </c>
      <c r="D811" s="52">
        <v>60000</v>
      </c>
      <c r="E811" s="5" t="s">
        <v>3017</v>
      </c>
      <c r="F811" s="5" t="s">
        <v>3018</v>
      </c>
    </row>
    <row r="812" spans="1:6" x14ac:dyDescent="0.2">
      <c r="A812" s="4">
        <v>811</v>
      </c>
      <c r="B812" s="4">
        <v>2489</v>
      </c>
      <c r="C812" s="4" t="s">
        <v>3019</v>
      </c>
      <c r="D812" s="51">
        <v>40000</v>
      </c>
      <c r="E812" s="4" t="s">
        <v>3017</v>
      </c>
      <c r="F812" s="4" t="s">
        <v>3020</v>
      </c>
    </row>
    <row r="813" spans="1:6" x14ac:dyDescent="0.2">
      <c r="A813" s="5">
        <v>812</v>
      </c>
      <c r="B813" s="5">
        <v>2490</v>
      </c>
      <c r="C813" s="5" t="s">
        <v>3019</v>
      </c>
      <c r="D813" s="52">
        <v>40000</v>
      </c>
      <c r="E813" s="5" t="s">
        <v>3017</v>
      </c>
      <c r="F813" s="5" t="s">
        <v>3018</v>
      </c>
    </row>
    <row r="814" spans="1:6" x14ac:dyDescent="0.2">
      <c r="A814" s="4">
        <v>813</v>
      </c>
      <c r="B814" s="4">
        <v>2491</v>
      </c>
      <c r="C814" s="4" t="s">
        <v>3016</v>
      </c>
      <c r="D814" s="51">
        <v>40000</v>
      </c>
      <c r="E814" s="4" t="s">
        <v>3017</v>
      </c>
      <c r="F814" s="4" t="s">
        <v>3020</v>
      </c>
    </row>
    <row r="815" spans="1:6" x14ac:dyDescent="0.2">
      <c r="A815" s="5">
        <v>814</v>
      </c>
      <c r="B815" s="5">
        <v>2495</v>
      </c>
      <c r="C815" s="5" t="s">
        <v>3016</v>
      </c>
      <c r="D815" s="52">
        <v>40000</v>
      </c>
      <c r="E815" s="5" t="s">
        <v>3017</v>
      </c>
      <c r="F815" s="5" t="s">
        <v>3020</v>
      </c>
    </row>
    <row r="816" spans="1:6" x14ac:dyDescent="0.2">
      <c r="A816" s="4">
        <v>815</v>
      </c>
      <c r="B816" s="4">
        <v>2498</v>
      </c>
      <c r="C816" s="4" t="s">
        <v>3016</v>
      </c>
      <c r="D816" s="51">
        <v>60000</v>
      </c>
      <c r="E816" s="4" t="s">
        <v>3024</v>
      </c>
      <c r="F816" s="4" t="s">
        <v>3018</v>
      </c>
    </row>
    <row r="817" spans="1:6" x14ac:dyDescent="0.2">
      <c r="A817" s="5">
        <v>816</v>
      </c>
      <c r="B817" s="5">
        <v>2499</v>
      </c>
      <c r="C817" s="5" t="s">
        <v>3016</v>
      </c>
      <c r="D817" s="52">
        <v>70000</v>
      </c>
      <c r="E817" s="5" t="s">
        <v>3024</v>
      </c>
      <c r="F817" s="5" t="s">
        <v>3018</v>
      </c>
    </row>
    <row r="818" spans="1:6" x14ac:dyDescent="0.2">
      <c r="A818" s="4">
        <v>817</v>
      </c>
      <c r="B818" s="4">
        <v>2500</v>
      </c>
      <c r="C818" s="4" t="s">
        <v>3016</v>
      </c>
      <c r="D818" s="51">
        <v>70000</v>
      </c>
      <c r="E818" s="4" t="s">
        <v>3024</v>
      </c>
      <c r="F818" s="4" t="s">
        <v>3018</v>
      </c>
    </row>
    <row r="819" spans="1:6" x14ac:dyDescent="0.2">
      <c r="A819" s="5">
        <v>818</v>
      </c>
      <c r="B819" s="5">
        <v>2502</v>
      </c>
      <c r="C819" s="5" t="s">
        <v>3019</v>
      </c>
      <c r="D819" s="52">
        <v>70000</v>
      </c>
      <c r="E819" s="5" t="s">
        <v>3024</v>
      </c>
      <c r="F819" s="5" t="s">
        <v>3018</v>
      </c>
    </row>
    <row r="820" spans="1:6" x14ac:dyDescent="0.2">
      <c r="A820" s="4">
        <v>819</v>
      </c>
      <c r="B820" s="4">
        <v>2506</v>
      </c>
      <c r="C820" s="4" t="s">
        <v>3016</v>
      </c>
      <c r="D820" s="51">
        <v>70000</v>
      </c>
      <c r="E820" s="4" t="s">
        <v>3024</v>
      </c>
      <c r="F820" s="4" t="s">
        <v>3018</v>
      </c>
    </row>
    <row r="821" spans="1:6" x14ac:dyDescent="0.2">
      <c r="A821" s="5">
        <v>820</v>
      </c>
      <c r="B821" s="5">
        <v>2507</v>
      </c>
      <c r="C821" s="5" t="s">
        <v>3016</v>
      </c>
      <c r="D821" s="52">
        <v>70000</v>
      </c>
      <c r="E821" s="5" t="s">
        <v>3017</v>
      </c>
      <c r="F821" s="5" t="s">
        <v>3018</v>
      </c>
    </row>
    <row r="822" spans="1:6" x14ac:dyDescent="0.2">
      <c r="A822" s="4">
        <v>821</v>
      </c>
      <c r="B822" s="4">
        <v>2508</v>
      </c>
      <c r="C822" s="4" t="s">
        <v>3016</v>
      </c>
      <c r="D822" s="51">
        <v>60000</v>
      </c>
      <c r="E822" s="4" t="s">
        <v>3024</v>
      </c>
      <c r="F822" s="4" t="s">
        <v>3018</v>
      </c>
    </row>
    <row r="823" spans="1:6" x14ac:dyDescent="0.2">
      <c r="A823" s="5">
        <v>822</v>
      </c>
      <c r="B823" s="5">
        <v>2509</v>
      </c>
      <c r="C823" s="5" t="s">
        <v>3016</v>
      </c>
      <c r="D823" s="52">
        <v>60000</v>
      </c>
      <c r="E823" s="5" t="s">
        <v>3024</v>
      </c>
      <c r="F823" s="5" t="s">
        <v>3018</v>
      </c>
    </row>
    <row r="824" spans="1:6" x14ac:dyDescent="0.2">
      <c r="A824" s="4">
        <v>823</v>
      </c>
      <c r="B824" s="4">
        <v>2512</v>
      </c>
      <c r="C824" s="4" t="s">
        <v>3016</v>
      </c>
      <c r="D824" s="51">
        <v>60000</v>
      </c>
      <c r="E824" s="4" t="s">
        <v>3024</v>
      </c>
      <c r="F824" s="4" t="s">
        <v>3018</v>
      </c>
    </row>
    <row r="825" spans="1:6" x14ac:dyDescent="0.2">
      <c r="A825" s="5">
        <v>824</v>
      </c>
      <c r="B825" s="5">
        <v>2516</v>
      </c>
      <c r="C825" s="5" t="s">
        <v>3016</v>
      </c>
      <c r="D825" s="52">
        <v>70000</v>
      </c>
      <c r="E825" s="5" t="s">
        <v>3024</v>
      </c>
      <c r="F825" s="5" t="s">
        <v>3018</v>
      </c>
    </row>
    <row r="826" spans="1:6" x14ac:dyDescent="0.2">
      <c r="A826" s="4">
        <v>825</v>
      </c>
      <c r="B826" s="4">
        <v>2520</v>
      </c>
      <c r="C826" s="4" t="s">
        <v>3016</v>
      </c>
      <c r="D826" s="51">
        <v>70000</v>
      </c>
      <c r="E826" s="4" t="s">
        <v>3024</v>
      </c>
      <c r="F826" s="4" t="s">
        <v>3018</v>
      </c>
    </row>
    <row r="827" spans="1:6" x14ac:dyDescent="0.2">
      <c r="A827" s="5">
        <v>826</v>
      </c>
      <c r="B827" s="5">
        <v>2521</v>
      </c>
      <c r="C827" s="5" t="s">
        <v>3019</v>
      </c>
      <c r="D827" s="52">
        <v>70000</v>
      </c>
      <c r="E827" s="5" t="s">
        <v>3024</v>
      </c>
      <c r="F827" s="5" t="s">
        <v>3018</v>
      </c>
    </row>
    <row r="828" spans="1:6" x14ac:dyDescent="0.2">
      <c r="A828" s="4">
        <v>827</v>
      </c>
      <c r="B828" s="4">
        <v>2522</v>
      </c>
      <c r="C828" s="4" t="s">
        <v>3016</v>
      </c>
      <c r="D828" s="51">
        <v>70000</v>
      </c>
      <c r="E828" s="4" t="s">
        <v>3024</v>
      </c>
      <c r="F828" s="4" t="s">
        <v>3018</v>
      </c>
    </row>
    <row r="829" spans="1:6" x14ac:dyDescent="0.2">
      <c r="A829" s="5">
        <v>828</v>
      </c>
      <c r="B829" s="5">
        <v>2526</v>
      </c>
      <c r="C829" s="5" t="s">
        <v>3016</v>
      </c>
      <c r="D829" s="52">
        <v>60000</v>
      </c>
      <c r="E829" s="5" t="s">
        <v>3024</v>
      </c>
      <c r="F829" s="5" t="s">
        <v>3018</v>
      </c>
    </row>
    <row r="830" spans="1:6" x14ac:dyDescent="0.2">
      <c r="A830" s="4">
        <v>829</v>
      </c>
      <c r="B830" s="4">
        <v>2527</v>
      </c>
      <c r="C830" s="4" t="s">
        <v>3016</v>
      </c>
      <c r="D830" s="51">
        <v>70000</v>
      </c>
      <c r="E830" s="4" t="s">
        <v>3024</v>
      </c>
      <c r="F830" s="4" t="s">
        <v>3018</v>
      </c>
    </row>
    <row r="831" spans="1:6" x14ac:dyDescent="0.2">
      <c r="A831" s="5">
        <v>830</v>
      </c>
      <c r="B831" s="5">
        <v>2530</v>
      </c>
      <c r="C831" s="5" t="s">
        <v>3016</v>
      </c>
      <c r="D831" s="52">
        <v>70000</v>
      </c>
      <c r="E831" s="5" t="s">
        <v>3024</v>
      </c>
      <c r="F831" s="5" t="s">
        <v>3018</v>
      </c>
    </row>
    <row r="832" spans="1:6" x14ac:dyDescent="0.2">
      <c r="A832" s="4">
        <v>831</v>
      </c>
      <c r="B832" s="4">
        <v>2531</v>
      </c>
      <c r="C832" s="4" t="s">
        <v>3016</v>
      </c>
      <c r="D832" s="51">
        <v>80000</v>
      </c>
      <c r="E832" s="4" t="s">
        <v>3024</v>
      </c>
      <c r="F832" s="4" t="s">
        <v>3018</v>
      </c>
    </row>
    <row r="833" spans="1:6" x14ac:dyDescent="0.2">
      <c r="A833" s="5">
        <v>832</v>
      </c>
      <c r="B833" s="5">
        <v>2534</v>
      </c>
      <c r="C833" s="5" t="s">
        <v>3016</v>
      </c>
      <c r="D833" s="52">
        <v>80000</v>
      </c>
      <c r="E833" s="5" t="s">
        <v>3024</v>
      </c>
      <c r="F833" s="5" t="s">
        <v>3018</v>
      </c>
    </row>
    <row r="834" spans="1:6" x14ac:dyDescent="0.2">
      <c r="A834" s="4">
        <v>833</v>
      </c>
      <c r="B834" s="4">
        <v>2539</v>
      </c>
      <c r="C834" s="4" t="s">
        <v>3019</v>
      </c>
      <c r="D834" s="51">
        <v>40000</v>
      </c>
      <c r="E834" s="4" t="s">
        <v>3017</v>
      </c>
      <c r="F834" s="4" t="s">
        <v>3020</v>
      </c>
    </row>
    <row r="835" spans="1:6" x14ac:dyDescent="0.2">
      <c r="A835" s="5">
        <v>834</v>
      </c>
      <c r="B835" s="5">
        <v>2540</v>
      </c>
      <c r="C835" s="5" t="s">
        <v>3016</v>
      </c>
      <c r="D835" s="52">
        <v>80000</v>
      </c>
      <c r="E835" s="5" t="s">
        <v>3017</v>
      </c>
      <c r="F835" s="5" t="s">
        <v>3018</v>
      </c>
    </row>
    <row r="836" spans="1:6" x14ac:dyDescent="0.2">
      <c r="A836" s="4">
        <v>835</v>
      </c>
      <c r="B836" s="4">
        <v>2543</v>
      </c>
      <c r="C836" s="4" t="s">
        <v>3019</v>
      </c>
      <c r="D836" s="51">
        <v>80000</v>
      </c>
      <c r="E836" s="4" t="s">
        <v>3017</v>
      </c>
      <c r="F836" s="4" t="s">
        <v>3020</v>
      </c>
    </row>
    <row r="837" spans="1:6" x14ac:dyDescent="0.2">
      <c r="A837" s="5">
        <v>836</v>
      </c>
      <c r="B837" s="5">
        <v>2545</v>
      </c>
      <c r="C837" s="5" t="s">
        <v>3019</v>
      </c>
      <c r="D837" s="52">
        <v>80000</v>
      </c>
      <c r="E837" s="5" t="s">
        <v>3017</v>
      </c>
      <c r="F837" s="5" t="s">
        <v>3018</v>
      </c>
    </row>
    <row r="838" spans="1:6" x14ac:dyDescent="0.2">
      <c r="A838" s="4">
        <v>837</v>
      </c>
      <c r="B838" s="4">
        <v>2547</v>
      </c>
      <c r="C838" s="4" t="s">
        <v>3016</v>
      </c>
      <c r="D838" s="51">
        <v>80000</v>
      </c>
      <c r="E838" s="4" t="s">
        <v>3017</v>
      </c>
      <c r="F838" s="4" t="s">
        <v>3018</v>
      </c>
    </row>
    <row r="839" spans="1:6" x14ac:dyDescent="0.2">
      <c r="A839" s="5">
        <v>838</v>
      </c>
      <c r="B839" s="5">
        <v>2548</v>
      </c>
      <c r="C839" s="5" t="s">
        <v>3019</v>
      </c>
      <c r="D839" s="52">
        <v>80000</v>
      </c>
      <c r="E839" s="5" t="s">
        <v>3017</v>
      </c>
      <c r="F839" s="5" t="s">
        <v>3018</v>
      </c>
    </row>
    <row r="840" spans="1:6" x14ac:dyDescent="0.2">
      <c r="A840" s="4">
        <v>839</v>
      </c>
      <c r="B840" s="4">
        <v>2549</v>
      </c>
      <c r="C840" s="4" t="s">
        <v>3019</v>
      </c>
      <c r="D840" s="51">
        <v>80000</v>
      </c>
      <c r="E840" s="4" t="s">
        <v>3017</v>
      </c>
      <c r="F840" s="4" t="s">
        <v>3020</v>
      </c>
    </row>
    <row r="841" spans="1:6" x14ac:dyDescent="0.2">
      <c r="A841" s="5">
        <v>840</v>
      </c>
      <c r="B841" s="5">
        <v>2551</v>
      </c>
      <c r="C841" s="5" t="s">
        <v>3019</v>
      </c>
      <c r="D841" s="52">
        <v>60000</v>
      </c>
      <c r="E841" s="5" t="s">
        <v>3024</v>
      </c>
      <c r="F841" s="5" t="s">
        <v>3018</v>
      </c>
    </row>
    <row r="842" spans="1:6" x14ac:dyDescent="0.2">
      <c r="A842" s="4">
        <v>841</v>
      </c>
      <c r="B842" s="4">
        <v>2553</v>
      </c>
      <c r="C842" s="4" t="s">
        <v>3016</v>
      </c>
      <c r="D842" s="51">
        <v>60000</v>
      </c>
      <c r="E842" s="4" t="s">
        <v>3024</v>
      </c>
      <c r="F842" s="4" t="s">
        <v>3018</v>
      </c>
    </row>
    <row r="843" spans="1:6" x14ac:dyDescent="0.2">
      <c r="A843" s="5">
        <v>842</v>
      </c>
      <c r="B843" s="5">
        <v>2555</v>
      </c>
      <c r="C843" s="5" t="s">
        <v>3016</v>
      </c>
      <c r="D843" s="52">
        <v>40000</v>
      </c>
      <c r="E843" s="5" t="s">
        <v>3017</v>
      </c>
      <c r="F843" s="5" t="s">
        <v>3020</v>
      </c>
    </row>
    <row r="844" spans="1:6" x14ac:dyDescent="0.2">
      <c r="A844" s="4">
        <v>843</v>
      </c>
      <c r="B844" s="4">
        <v>2561</v>
      </c>
      <c r="C844" s="4" t="s">
        <v>3019</v>
      </c>
      <c r="D844" s="51">
        <v>50000</v>
      </c>
      <c r="E844" s="4" t="s">
        <v>3017</v>
      </c>
      <c r="F844" s="4" t="s">
        <v>3018</v>
      </c>
    </row>
    <row r="845" spans="1:6" x14ac:dyDescent="0.2">
      <c r="A845" s="5">
        <v>844</v>
      </c>
      <c r="B845" s="5">
        <v>2563</v>
      </c>
      <c r="C845" s="5" t="s">
        <v>3019</v>
      </c>
      <c r="D845" s="52">
        <v>50000</v>
      </c>
      <c r="E845" s="5" t="s">
        <v>3017</v>
      </c>
      <c r="F845" s="5" t="s">
        <v>3020</v>
      </c>
    </row>
    <row r="846" spans="1:6" x14ac:dyDescent="0.2">
      <c r="A846" s="4">
        <v>845</v>
      </c>
      <c r="B846" s="4">
        <v>2570</v>
      </c>
      <c r="C846" s="4" t="s">
        <v>3019</v>
      </c>
      <c r="D846" s="51">
        <v>50000</v>
      </c>
      <c r="E846" s="4" t="s">
        <v>3017</v>
      </c>
      <c r="F846" s="4" t="s">
        <v>3018</v>
      </c>
    </row>
    <row r="847" spans="1:6" x14ac:dyDescent="0.2">
      <c r="A847" s="5">
        <v>846</v>
      </c>
      <c r="B847" s="5">
        <v>2571</v>
      </c>
      <c r="C847" s="5" t="s">
        <v>3019</v>
      </c>
      <c r="D847" s="52">
        <v>30000</v>
      </c>
      <c r="E847" s="5" t="s">
        <v>3022</v>
      </c>
      <c r="F847" s="5" t="s">
        <v>3020</v>
      </c>
    </row>
    <row r="848" spans="1:6" x14ac:dyDescent="0.2">
      <c r="A848" s="4">
        <v>847</v>
      </c>
      <c r="B848" s="4">
        <v>2578</v>
      </c>
      <c r="C848" s="4" t="s">
        <v>3019</v>
      </c>
      <c r="D848" s="51">
        <v>50000</v>
      </c>
      <c r="E848" s="4" t="s">
        <v>3017</v>
      </c>
      <c r="F848" s="4" t="s">
        <v>3018</v>
      </c>
    </row>
    <row r="849" spans="1:6" x14ac:dyDescent="0.2">
      <c r="A849" s="5">
        <v>848</v>
      </c>
      <c r="B849" s="5">
        <v>2579</v>
      </c>
      <c r="C849" s="5" t="s">
        <v>3019</v>
      </c>
      <c r="D849" s="52">
        <v>50000</v>
      </c>
      <c r="E849" s="5" t="s">
        <v>3017</v>
      </c>
      <c r="F849" s="5" t="s">
        <v>3020</v>
      </c>
    </row>
    <row r="850" spans="1:6" x14ac:dyDescent="0.2">
      <c r="A850" s="4">
        <v>849</v>
      </c>
      <c r="B850" s="4">
        <v>2583</v>
      </c>
      <c r="C850" s="4" t="s">
        <v>3016</v>
      </c>
      <c r="D850" s="51">
        <v>50000</v>
      </c>
      <c r="E850" s="4" t="s">
        <v>3017</v>
      </c>
      <c r="F850" s="4" t="s">
        <v>3018</v>
      </c>
    </row>
    <row r="851" spans="1:6" x14ac:dyDescent="0.2">
      <c r="A851" s="5">
        <v>850</v>
      </c>
      <c r="B851" s="5">
        <v>2584</v>
      </c>
      <c r="C851" s="5" t="s">
        <v>3019</v>
      </c>
      <c r="D851" s="52">
        <v>50000</v>
      </c>
      <c r="E851" s="5" t="s">
        <v>3017</v>
      </c>
      <c r="F851" s="5" t="s">
        <v>3018</v>
      </c>
    </row>
    <row r="852" spans="1:6" x14ac:dyDescent="0.2">
      <c r="A852" s="4">
        <v>851</v>
      </c>
      <c r="B852" s="4">
        <v>2587</v>
      </c>
      <c r="C852" s="4" t="s">
        <v>3019</v>
      </c>
      <c r="D852" s="51">
        <v>50000</v>
      </c>
      <c r="E852" s="4" t="s">
        <v>3017</v>
      </c>
      <c r="F852" s="4" t="s">
        <v>3018</v>
      </c>
    </row>
    <row r="853" spans="1:6" x14ac:dyDescent="0.2">
      <c r="A853" s="5">
        <v>852</v>
      </c>
      <c r="B853" s="5">
        <v>2593</v>
      </c>
      <c r="C853" s="5" t="s">
        <v>3019</v>
      </c>
      <c r="D853" s="52">
        <v>60000</v>
      </c>
      <c r="E853" s="5" t="s">
        <v>3017</v>
      </c>
      <c r="F853" s="5" t="s">
        <v>3018</v>
      </c>
    </row>
    <row r="854" spans="1:6" x14ac:dyDescent="0.2">
      <c r="A854" s="4">
        <v>853</v>
      </c>
      <c r="B854" s="4">
        <v>2601</v>
      </c>
      <c r="C854" s="4" t="s">
        <v>3019</v>
      </c>
      <c r="D854" s="51">
        <v>60000</v>
      </c>
      <c r="E854" s="4" t="s">
        <v>3017</v>
      </c>
      <c r="F854" s="4" t="s">
        <v>3020</v>
      </c>
    </row>
    <row r="855" spans="1:6" x14ac:dyDescent="0.2">
      <c r="A855" s="5">
        <v>854</v>
      </c>
      <c r="B855" s="5">
        <v>2603</v>
      </c>
      <c r="C855" s="5" t="s">
        <v>3019</v>
      </c>
      <c r="D855" s="52">
        <v>60000</v>
      </c>
      <c r="E855" s="5" t="s">
        <v>3017</v>
      </c>
      <c r="F855" s="5" t="s">
        <v>3018</v>
      </c>
    </row>
    <row r="856" spans="1:6" x14ac:dyDescent="0.2">
      <c r="A856" s="4">
        <v>855</v>
      </c>
      <c r="B856" s="4">
        <v>2604</v>
      </c>
      <c r="C856" s="4" t="s">
        <v>3019</v>
      </c>
      <c r="D856" s="51">
        <v>60000</v>
      </c>
      <c r="E856" s="4" t="s">
        <v>3024</v>
      </c>
      <c r="F856" s="4" t="s">
        <v>3020</v>
      </c>
    </row>
    <row r="857" spans="1:6" x14ac:dyDescent="0.2">
      <c r="A857" s="5">
        <v>856</v>
      </c>
      <c r="B857" s="5">
        <v>2610</v>
      </c>
      <c r="C857" s="5" t="s">
        <v>3016</v>
      </c>
      <c r="D857" s="52">
        <v>60000</v>
      </c>
      <c r="E857" s="5" t="s">
        <v>3017</v>
      </c>
      <c r="F857" s="5" t="s">
        <v>3018</v>
      </c>
    </row>
    <row r="858" spans="1:6" x14ac:dyDescent="0.2">
      <c r="A858" s="4">
        <v>857</v>
      </c>
      <c r="B858" s="4">
        <v>2613</v>
      </c>
      <c r="C858" s="4" t="s">
        <v>3016</v>
      </c>
      <c r="D858" s="51">
        <v>60000</v>
      </c>
      <c r="E858" s="4" t="s">
        <v>3024</v>
      </c>
      <c r="F858" s="4" t="s">
        <v>3018</v>
      </c>
    </row>
    <row r="859" spans="1:6" x14ac:dyDescent="0.2">
      <c r="A859" s="5">
        <v>858</v>
      </c>
      <c r="B859" s="5">
        <v>2616</v>
      </c>
      <c r="C859" s="5" t="s">
        <v>3019</v>
      </c>
      <c r="D859" s="52">
        <v>60000</v>
      </c>
      <c r="E859" s="5" t="s">
        <v>3024</v>
      </c>
      <c r="F859" s="5" t="s">
        <v>3020</v>
      </c>
    </row>
    <row r="860" spans="1:6" x14ac:dyDescent="0.2">
      <c r="A860" s="4">
        <v>859</v>
      </c>
      <c r="B860" s="4">
        <v>2617</v>
      </c>
      <c r="C860" s="4" t="s">
        <v>3016</v>
      </c>
      <c r="D860" s="51">
        <v>40000</v>
      </c>
      <c r="E860" s="4" t="s">
        <v>3022</v>
      </c>
      <c r="F860" s="4" t="s">
        <v>3018</v>
      </c>
    </row>
    <row r="861" spans="1:6" x14ac:dyDescent="0.2">
      <c r="A861" s="5">
        <v>860</v>
      </c>
      <c r="B861" s="5">
        <v>2618</v>
      </c>
      <c r="C861" s="5" t="s">
        <v>3016</v>
      </c>
      <c r="D861" s="52">
        <v>70000</v>
      </c>
      <c r="E861" s="5" t="s">
        <v>3021</v>
      </c>
      <c r="F861" s="5" t="s">
        <v>3018</v>
      </c>
    </row>
    <row r="862" spans="1:6" x14ac:dyDescent="0.2">
      <c r="A862" s="4">
        <v>861</v>
      </c>
      <c r="B862" s="4">
        <v>2619</v>
      </c>
      <c r="C862" s="4" t="s">
        <v>3016</v>
      </c>
      <c r="D862" s="51">
        <v>70000</v>
      </c>
      <c r="E862" s="4" t="s">
        <v>3021</v>
      </c>
      <c r="F862" s="4" t="s">
        <v>3018</v>
      </c>
    </row>
    <row r="863" spans="1:6" x14ac:dyDescent="0.2">
      <c r="A863" s="5">
        <v>862</v>
      </c>
      <c r="B863" s="5">
        <v>2620</v>
      </c>
      <c r="C863" s="5" t="s">
        <v>3016</v>
      </c>
      <c r="D863" s="52">
        <v>70000</v>
      </c>
      <c r="E863" s="5" t="s">
        <v>3021</v>
      </c>
      <c r="F863" s="5" t="s">
        <v>3018</v>
      </c>
    </row>
    <row r="864" spans="1:6" x14ac:dyDescent="0.2">
      <c r="A864" s="4">
        <v>863</v>
      </c>
      <c r="B864" s="4">
        <v>2621</v>
      </c>
      <c r="C864" s="4" t="s">
        <v>3019</v>
      </c>
      <c r="D864" s="51">
        <v>40000</v>
      </c>
      <c r="E864" s="4" t="s">
        <v>3022</v>
      </c>
      <c r="F864" s="4" t="s">
        <v>3018</v>
      </c>
    </row>
    <row r="865" spans="1:6" x14ac:dyDescent="0.2">
      <c r="A865" s="5">
        <v>864</v>
      </c>
      <c r="B865" s="5">
        <v>2626</v>
      </c>
      <c r="C865" s="5" t="s">
        <v>3016</v>
      </c>
      <c r="D865" s="52">
        <v>60000</v>
      </c>
      <c r="E865" s="5" t="s">
        <v>3021</v>
      </c>
      <c r="F865" s="5" t="s">
        <v>3018</v>
      </c>
    </row>
    <row r="866" spans="1:6" x14ac:dyDescent="0.2">
      <c r="A866" s="4">
        <v>865</v>
      </c>
      <c r="B866" s="4">
        <v>2628</v>
      </c>
      <c r="C866" s="4" t="s">
        <v>3016</v>
      </c>
      <c r="D866" s="51">
        <v>60000</v>
      </c>
      <c r="E866" s="4" t="s">
        <v>3021</v>
      </c>
      <c r="F866" s="4" t="s">
        <v>3018</v>
      </c>
    </row>
    <row r="867" spans="1:6" x14ac:dyDescent="0.2">
      <c r="A867" s="5">
        <v>866</v>
      </c>
      <c r="B867" s="5">
        <v>2630</v>
      </c>
      <c r="C867" s="5" t="s">
        <v>3016</v>
      </c>
      <c r="D867" s="52">
        <v>60000</v>
      </c>
      <c r="E867" s="5" t="s">
        <v>3021</v>
      </c>
      <c r="F867" s="5" t="s">
        <v>3018</v>
      </c>
    </row>
    <row r="868" spans="1:6" x14ac:dyDescent="0.2">
      <c r="A868" s="4">
        <v>867</v>
      </c>
      <c r="B868" s="4">
        <v>2638</v>
      </c>
      <c r="C868" s="4" t="s">
        <v>3016</v>
      </c>
      <c r="D868" s="51">
        <v>60000</v>
      </c>
      <c r="E868" s="4" t="s">
        <v>3021</v>
      </c>
      <c r="F868" s="4" t="s">
        <v>3020</v>
      </c>
    </row>
    <row r="869" spans="1:6" x14ac:dyDescent="0.2">
      <c r="A869" s="5">
        <v>868</v>
      </c>
      <c r="B869" s="5">
        <v>2639</v>
      </c>
      <c r="C869" s="5" t="s">
        <v>3016</v>
      </c>
      <c r="D869" s="52">
        <v>40000</v>
      </c>
      <c r="E869" s="5" t="s">
        <v>3022</v>
      </c>
      <c r="F869" s="5" t="s">
        <v>3018</v>
      </c>
    </row>
    <row r="870" spans="1:6" x14ac:dyDescent="0.2">
      <c r="A870" s="4">
        <v>869</v>
      </c>
      <c r="B870" s="4">
        <v>2647</v>
      </c>
      <c r="C870" s="4" t="s">
        <v>3019</v>
      </c>
      <c r="D870" s="51">
        <v>70000</v>
      </c>
      <c r="E870" s="4" t="s">
        <v>3021</v>
      </c>
      <c r="F870" s="4" t="s">
        <v>3018</v>
      </c>
    </row>
    <row r="871" spans="1:6" x14ac:dyDescent="0.2">
      <c r="A871" s="5">
        <v>870</v>
      </c>
      <c r="B871" s="5">
        <v>2649</v>
      </c>
      <c r="C871" s="5" t="s">
        <v>3019</v>
      </c>
      <c r="D871" s="52">
        <v>70000</v>
      </c>
      <c r="E871" s="5" t="s">
        <v>3021</v>
      </c>
      <c r="F871" s="5" t="s">
        <v>3020</v>
      </c>
    </row>
    <row r="872" spans="1:6" x14ac:dyDescent="0.2">
      <c r="A872" s="4">
        <v>871</v>
      </c>
      <c r="B872" s="4">
        <v>2650</v>
      </c>
      <c r="C872" s="4" t="s">
        <v>3019</v>
      </c>
      <c r="D872" s="51">
        <v>70000</v>
      </c>
      <c r="E872" s="4" t="s">
        <v>3021</v>
      </c>
      <c r="F872" s="4" t="s">
        <v>3020</v>
      </c>
    </row>
    <row r="873" spans="1:6" x14ac:dyDescent="0.2">
      <c r="A873" s="5">
        <v>872</v>
      </c>
      <c r="B873" s="5">
        <v>2652</v>
      </c>
      <c r="C873" s="5" t="s">
        <v>3019</v>
      </c>
      <c r="D873" s="52">
        <v>70000</v>
      </c>
      <c r="E873" s="5" t="s">
        <v>3021</v>
      </c>
      <c r="F873" s="5" t="s">
        <v>3020</v>
      </c>
    </row>
    <row r="874" spans="1:6" x14ac:dyDescent="0.2">
      <c r="A874" s="4">
        <v>873</v>
      </c>
      <c r="B874" s="4">
        <v>2653</v>
      </c>
      <c r="C874" s="4" t="s">
        <v>3019</v>
      </c>
      <c r="D874" s="51">
        <v>60000</v>
      </c>
      <c r="E874" s="4" t="s">
        <v>3024</v>
      </c>
      <c r="F874" s="4" t="s">
        <v>3020</v>
      </c>
    </row>
    <row r="875" spans="1:6" x14ac:dyDescent="0.2">
      <c r="A875" s="5">
        <v>874</v>
      </c>
      <c r="B875" s="5">
        <v>2655</v>
      </c>
      <c r="C875" s="5" t="s">
        <v>3016</v>
      </c>
      <c r="D875" s="52">
        <v>60000</v>
      </c>
      <c r="E875" s="5" t="s">
        <v>3024</v>
      </c>
      <c r="F875" s="5" t="s">
        <v>3020</v>
      </c>
    </row>
    <row r="876" spans="1:6" x14ac:dyDescent="0.2">
      <c r="A876" s="4">
        <v>875</v>
      </c>
      <c r="B876" s="4">
        <v>2667</v>
      </c>
      <c r="C876" s="4" t="s">
        <v>3019</v>
      </c>
      <c r="D876" s="51">
        <v>60000</v>
      </c>
      <c r="E876" s="4" t="s">
        <v>3017</v>
      </c>
      <c r="F876" s="4" t="s">
        <v>3020</v>
      </c>
    </row>
    <row r="877" spans="1:6" x14ac:dyDescent="0.2">
      <c r="A877" s="5">
        <v>876</v>
      </c>
      <c r="B877" s="5">
        <v>2668</v>
      </c>
      <c r="C877" s="5" t="s">
        <v>3016</v>
      </c>
      <c r="D877" s="52">
        <v>60000</v>
      </c>
      <c r="E877" s="5" t="s">
        <v>3021</v>
      </c>
      <c r="F877" s="5" t="s">
        <v>3020</v>
      </c>
    </row>
    <row r="878" spans="1:6" x14ac:dyDescent="0.2">
      <c r="A878" s="4">
        <v>877</v>
      </c>
      <c r="B878" s="4">
        <v>2670</v>
      </c>
      <c r="C878" s="4" t="s">
        <v>3016</v>
      </c>
      <c r="D878" s="51">
        <v>60000</v>
      </c>
      <c r="E878" s="4" t="s">
        <v>3021</v>
      </c>
      <c r="F878" s="4" t="s">
        <v>3018</v>
      </c>
    </row>
    <row r="879" spans="1:6" x14ac:dyDescent="0.2">
      <c r="A879" s="5">
        <v>878</v>
      </c>
      <c r="B879" s="5">
        <v>2671</v>
      </c>
      <c r="C879" s="5" t="s">
        <v>3016</v>
      </c>
      <c r="D879" s="52">
        <v>60000</v>
      </c>
      <c r="E879" s="5" t="s">
        <v>3021</v>
      </c>
      <c r="F879" s="5" t="s">
        <v>3018</v>
      </c>
    </row>
    <row r="880" spans="1:6" x14ac:dyDescent="0.2">
      <c r="A880" s="4">
        <v>879</v>
      </c>
      <c r="B880" s="4">
        <v>2677</v>
      </c>
      <c r="C880" s="4" t="s">
        <v>3016</v>
      </c>
      <c r="D880" s="51">
        <v>60000</v>
      </c>
      <c r="E880" s="4" t="s">
        <v>3021</v>
      </c>
      <c r="F880" s="4" t="s">
        <v>3018</v>
      </c>
    </row>
    <row r="881" spans="1:6" x14ac:dyDescent="0.2">
      <c r="A881" s="5">
        <v>880</v>
      </c>
      <c r="B881" s="5">
        <v>2684</v>
      </c>
      <c r="C881" s="5" t="s">
        <v>3016</v>
      </c>
      <c r="D881" s="52">
        <v>60000</v>
      </c>
      <c r="E881" s="5" t="s">
        <v>3021</v>
      </c>
      <c r="F881" s="5" t="s">
        <v>3018</v>
      </c>
    </row>
    <row r="882" spans="1:6" x14ac:dyDescent="0.2">
      <c r="A882" s="4">
        <v>881</v>
      </c>
      <c r="B882" s="4">
        <v>2685</v>
      </c>
      <c r="C882" s="4" t="s">
        <v>3016</v>
      </c>
      <c r="D882" s="51">
        <v>60000</v>
      </c>
      <c r="E882" s="4" t="s">
        <v>3021</v>
      </c>
      <c r="F882" s="4" t="s">
        <v>3018</v>
      </c>
    </row>
    <row r="883" spans="1:6" x14ac:dyDescent="0.2">
      <c r="A883" s="5">
        <v>882</v>
      </c>
      <c r="B883" s="5">
        <v>2689</v>
      </c>
      <c r="C883" s="5" t="s">
        <v>3016</v>
      </c>
      <c r="D883" s="52">
        <v>60000</v>
      </c>
      <c r="E883" s="5" t="s">
        <v>3017</v>
      </c>
      <c r="F883" s="5" t="s">
        <v>3018</v>
      </c>
    </row>
    <row r="884" spans="1:6" x14ac:dyDescent="0.2">
      <c r="A884" s="4">
        <v>883</v>
      </c>
      <c r="B884" s="4">
        <v>2693</v>
      </c>
      <c r="C884" s="4" t="s">
        <v>3016</v>
      </c>
      <c r="D884" s="51">
        <v>60000</v>
      </c>
      <c r="E884" s="4" t="s">
        <v>3017</v>
      </c>
      <c r="F884" s="4" t="s">
        <v>3018</v>
      </c>
    </row>
    <row r="885" spans="1:6" x14ac:dyDescent="0.2">
      <c r="A885" s="5">
        <v>884</v>
      </c>
      <c r="B885" s="5">
        <v>2696</v>
      </c>
      <c r="C885" s="5" t="s">
        <v>3016</v>
      </c>
      <c r="D885" s="52">
        <v>70000</v>
      </c>
      <c r="E885" s="5" t="s">
        <v>3024</v>
      </c>
      <c r="F885" s="5" t="s">
        <v>3018</v>
      </c>
    </row>
    <row r="886" spans="1:6" x14ac:dyDescent="0.2">
      <c r="A886" s="4">
        <v>885</v>
      </c>
      <c r="B886" s="4">
        <v>2697</v>
      </c>
      <c r="C886" s="4" t="s">
        <v>3016</v>
      </c>
      <c r="D886" s="51">
        <v>80000</v>
      </c>
      <c r="E886" s="4" t="s">
        <v>3024</v>
      </c>
      <c r="F886" s="4" t="s">
        <v>3018</v>
      </c>
    </row>
    <row r="887" spans="1:6" x14ac:dyDescent="0.2">
      <c r="A887" s="5">
        <v>886</v>
      </c>
      <c r="B887" s="5">
        <v>2699</v>
      </c>
      <c r="C887" s="5" t="s">
        <v>3016</v>
      </c>
      <c r="D887" s="52">
        <v>80000</v>
      </c>
      <c r="E887" s="5" t="s">
        <v>3024</v>
      </c>
      <c r="F887" s="5" t="s">
        <v>3018</v>
      </c>
    </row>
    <row r="888" spans="1:6" x14ac:dyDescent="0.2">
      <c r="A888" s="4">
        <v>887</v>
      </c>
      <c r="B888" s="4">
        <v>2704</v>
      </c>
      <c r="C888" s="4" t="s">
        <v>3016</v>
      </c>
      <c r="D888" s="51">
        <v>60000</v>
      </c>
      <c r="E888" s="4" t="s">
        <v>3017</v>
      </c>
      <c r="F888" s="4" t="s">
        <v>3018</v>
      </c>
    </row>
    <row r="889" spans="1:6" x14ac:dyDescent="0.2">
      <c r="A889" s="5">
        <v>888</v>
      </c>
      <c r="B889" s="5">
        <v>2709</v>
      </c>
      <c r="C889" s="5" t="s">
        <v>3016</v>
      </c>
      <c r="D889" s="52">
        <v>60000</v>
      </c>
      <c r="E889" s="5" t="s">
        <v>3017</v>
      </c>
      <c r="F889" s="5" t="s">
        <v>3018</v>
      </c>
    </row>
    <row r="890" spans="1:6" x14ac:dyDescent="0.2">
      <c r="A890" s="4">
        <v>889</v>
      </c>
      <c r="B890" s="4">
        <v>2713</v>
      </c>
      <c r="C890" s="4" t="s">
        <v>3016</v>
      </c>
      <c r="D890" s="51">
        <v>60000</v>
      </c>
      <c r="E890" s="4" t="s">
        <v>3017</v>
      </c>
      <c r="F890" s="4" t="s">
        <v>3018</v>
      </c>
    </row>
    <row r="891" spans="1:6" x14ac:dyDescent="0.2">
      <c r="A891" s="5">
        <v>890</v>
      </c>
      <c r="B891" s="5">
        <v>2715</v>
      </c>
      <c r="C891" s="5" t="s">
        <v>3019</v>
      </c>
      <c r="D891" s="52">
        <v>60000</v>
      </c>
      <c r="E891" s="5" t="s">
        <v>3017</v>
      </c>
      <c r="F891" s="5" t="s">
        <v>3018</v>
      </c>
    </row>
    <row r="892" spans="1:6" x14ac:dyDescent="0.2">
      <c r="A892" s="4">
        <v>891</v>
      </c>
      <c r="B892" s="4">
        <v>2718</v>
      </c>
      <c r="C892" s="4" t="s">
        <v>3016</v>
      </c>
      <c r="D892" s="51">
        <v>70000</v>
      </c>
      <c r="E892" s="4" t="s">
        <v>3024</v>
      </c>
      <c r="F892" s="4" t="s">
        <v>3018</v>
      </c>
    </row>
    <row r="893" spans="1:6" x14ac:dyDescent="0.2">
      <c r="A893" s="5">
        <v>892</v>
      </c>
      <c r="B893" s="5">
        <v>2720</v>
      </c>
      <c r="C893" s="5" t="s">
        <v>3016</v>
      </c>
      <c r="D893" s="52">
        <v>70000</v>
      </c>
      <c r="E893" s="5" t="s">
        <v>3024</v>
      </c>
      <c r="F893" s="5" t="s">
        <v>3018</v>
      </c>
    </row>
    <row r="894" spans="1:6" x14ac:dyDescent="0.2">
      <c r="A894" s="4">
        <v>893</v>
      </c>
      <c r="B894" s="4">
        <v>2724</v>
      </c>
      <c r="C894" s="4" t="s">
        <v>3016</v>
      </c>
      <c r="D894" s="51">
        <v>90000</v>
      </c>
      <c r="E894" s="4" t="s">
        <v>3024</v>
      </c>
      <c r="F894" s="4" t="s">
        <v>3018</v>
      </c>
    </row>
    <row r="895" spans="1:6" x14ac:dyDescent="0.2">
      <c r="A895" s="5">
        <v>894</v>
      </c>
      <c r="B895" s="5">
        <v>2725</v>
      </c>
      <c r="C895" s="5" t="s">
        <v>3016</v>
      </c>
      <c r="D895" s="52">
        <v>90000</v>
      </c>
      <c r="E895" s="5" t="s">
        <v>3024</v>
      </c>
      <c r="F895" s="5" t="s">
        <v>3018</v>
      </c>
    </row>
    <row r="896" spans="1:6" x14ac:dyDescent="0.2">
      <c r="A896" s="4">
        <v>895</v>
      </c>
      <c r="B896" s="4">
        <v>2729</v>
      </c>
      <c r="C896" s="4" t="s">
        <v>3016</v>
      </c>
      <c r="D896" s="51">
        <v>100000</v>
      </c>
      <c r="E896" s="4" t="s">
        <v>3024</v>
      </c>
      <c r="F896" s="4" t="s">
        <v>3018</v>
      </c>
    </row>
    <row r="897" spans="1:6" x14ac:dyDescent="0.2">
      <c r="A897" s="5">
        <v>896</v>
      </c>
      <c r="B897" s="5">
        <v>2737</v>
      </c>
      <c r="C897" s="5" t="s">
        <v>3016</v>
      </c>
      <c r="D897" s="52">
        <v>100000</v>
      </c>
      <c r="E897" s="5" t="s">
        <v>3024</v>
      </c>
      <c r="F897" s="5" t="s">
        <v>3018</v>
      </c>
    </row>
    <row r="898" spans="1:6" x14ac:dyDescent="0.2">
      <c r="A898" s="4">
        <v>897</v>
      </c>
      <c r="B898" s="4">
        <v>2738</v>
      </c>
      <c r="C898" s="4" t="s">
        <v>3016</v>
      </c>
      <c r="D898" s="51">
        <v>100000</v>
      </c>
      <c r="E898" s="4" t="s">
        <v>3024</v>
      </c>
      <c r="F898" s="4" t="s">
        <v>3018</v>
      </c>
    </row>
    <row r="899" spans="1:6" x14ac:dyDescent="0.2">
      <c r="A899" s="5">
        <v>898</v>
      </c>
      <c r="B899" s="5">
        <v>2741</v>
      </c>
      <c r="C899" s="5" t="s">
        <v>3019</v>
      </c>
      <c r="D899" s="52">
        <v>60000</v>
      </c>
      <c r="E899" s="5" t="s">
        <v>3017</v>
      </c>
      <c r="F899" s="5" t="s">
        <v>3020</v>
      </c>
    </row>
    <row r="900" spans="1:6" x14ac:dyDescent="0.2">
      <c r="A900" s="4">
        <v>899</v>
      </c>
      <c r="B900" s="4">
        <v>2745</v>
      </c>
      <c r="C900" s="4" t="s">
        <v>3016</v>
      </c>
      <c r="D900" s="51">
        <v>80000</v>
      </c>
      <c r="E900" s="4" t="s">
        <v>3024</v>
      </c>
      <c r="F900" s="4" t="s">
        <v>3018</v>
      </c>
    </row>
    <row r="901" spans="1:6" x14ac:dyDescent="0.2">
      <c r="A901" s="5">
        <v>900</v>
      </c>
      <c r="B901" s="5">
        <v>2747</v>
      </c>
      <c r="C901" s="5" t="s">
        <v>3019</v>
      </c>
      <c r="D901" s="52">
        <v>80000</v>
      </c>
      <c r="E901" s="5" t="s">
        <v>3024</v>
      </c>
      <c r="F901" s="5" t="s">
        <v>3018</v>
      </c>
    </row>
    <row r="902" spans="1:6" x14ac:dyDescent="0.2">
      <c r="A902" s="4">
        <v>901</v>
      </c>
      <c r="B902" s="4">
        <v>2750</v>
      </c>
      <c r="C902" s="4" t="s">
        <v>3019</v>
      </c>
      <c r="D902" s="51">
        <v>90000</v>
      </c>
      <c r="E902" s="4" t="s">
        <v>3017</v>
      </c>
      <c r="F902" s="4" t="s">
        <v>3018</v>
      </c>
    </row>
    <row r="903" spans="1:6" x14ac:dyDescent="0.2">
      <c r="A903" s="5">
        <v>902</v>
      </c>
      <c r="B903" s="5">
        <v>2760</v>
      </c>
      <c r="C903" s="5" t="s">
        <v>3019</v>
      </c>
      <c r="D903" s="52">
        <v>60000</v>
      </c>
      <c r="E903" s="5" t="s">
        <v>3017</v>
      </c>
      <c r="F903" s="5" t="s">
        <v>3020</v>
      </c>
    </row>
    <row r="904" spans="1:6" x14ac:dyDescent="0.2">
      <c r="A904" s="4">
        <v>903</v>
      </c>
      <c r="B904" s="4">
        <v>2764</v>
      </c>
      <c r="C904" s="4" t="s">
        <v>3016</v>
      </c>
      <c r="D904" s="51">
        <v>70000</v>
      </c>
      <c r="E904" s="4" t="s">
        <v>3017</v>
      </c>
      <c r="F904" s="4" t="s">
        <v>3018</v>
      </c>
    </row>
    <row r="905" spans="1:6" x14ac:dyDescent="0.2">
      <c r="A905" s="5">
        <v>904</v>
      </c>
      <c r="B905" s="5">
        <v>2765</v>
      </c>
      <c r="C905" s="5" t="s">
        <v>3019</v>
      </c>
      <c r="D905" s="52">
        <v>110000</v>
      </c>
      <c r="E905" s="5" t="s">
        <v>3024</v>
      </c>
      <c r="F905" s="5" t="s">
        <v>3018</v>
      </c>
    </row>
    <row r="906" spans="1:6" x14ac:dyDescent="0.2">
      <c r="A906" s="4">
        <v>905</v>
      </c>
      <c r="B906" s="4">
        <v>2770</v>
      </c>
      <c r="C906" s="4" t="s">
        <v>3019</v>
      </c>
      <c r="D906" s="51">
        <v>110000</v>
      </c>
      <c r="E906" s="4" t="s">
        <v>3024</v>
      </c>
      <c r="F906" s="4" t="s">
        <v>3018</v>
      </c>
    </row>
    <row r="907" spans="1:6" x14ac:dyDescent="0.2">
      <c r="A907" s="5">
        <v>906</v>
      </c>
      <c r="B907" s="5">
        <v>2771</v>
      </c>
      <c r="C907" s="5" t="s">
        <v>3019</v>
      </c>
      <c r="D907" s="52">
        <v>110000</v>
      </c>
      <c r="E907" s="5" t="s">
        <v>3024</v>
      </c>
      <c r="F907" s="5" t="s">
        <v>3018</v>
      </c>
    </row>
    <row r="908" spans="1:6" x14ac:dyDescent="0.2">
      <c r="A908" s="4">
        <v>907</v>
      </c>
      <c r="B908" s="4">
        <v>2773</v>
      </c>
      <c r="C908" s="4" t="s">
        <v>3016</v>
      </c>
      <c r="D908" s="51">
        <v>80000</v>
      </c>
      <c r="E908" s="4" t="s">
        <v>3024</v>
      </c>
      <c r="F908" s="4" t="s">
        <v>3018</v>
      </c>
    </row>
    <row r="909" spans="1:6" x14ac:dyDescent="0.2">
      <c r="A909" s="5">
        <v>908</v>
      </c>
      <c r="B909" s="5">
        <v>2775</v>
      </c>
      <c r="C909" s="5" t="s">
        <v>3019</v>
      </c>
      <c r="D909" s="52">
        <v>80000</v>
      </c>
      <c r="E909" s="5" t="s">
        <v>3024</v>
      </c>
      <c r="F909" s="5" t="s">
        <v>3018</v>
      </c>
    </row>
    <row r="910" spans="1:6" x14ac:dyDescent="0.2">
      <c r="A910" s="4">
        <v>909</v>
      </c>
      <c r="B910" s="4">
        <v>2776</v>
      </c>
      <c r="C910" s="4" t="s">
        <v>3019</v>
      </c>
      <c r="D910" s="51">
        <v>80000</v>
      </c>
      <c r="E910" s="4" t="s">
        <v>3024</v>
      </c>
      <c r="F910" s="4" t="s">
        <v>3018</v>
      </c>
    </row>
    <row r="911" spans="1:6" x14ac:dyDescent="0.2">
      <c r="A911" s="5">
        <v>910</v>
      </c>
      <c r="B911" s="5">
        <v>2778</v>
      </c>
      <c r="C911" s="5" t="s">
        <v>3016</v>
      </c>
      <c r="D911" s="52">
        <v>80000</v>
      </c>
      <c r="E911" s="5" t="s">
        <v>3024</v>
      </c>
      <c r="F911" s="5" t="s">
        <v>3020</v>
      </c>
    </row>
    <row r="912" spans="1:6" x14ac:dyDescent="0.2">
      <c r="A912" s="4">
        <v>911</v>
      </c>
      <c r="B912" s="4">
        <v>2779</v>
      </c>
      <c r="C912" s="4" t="s">
        <v>3016</v>
      </c>
      <c r="D912" s="51">
        <v>80000</v>
      </c>
      <c r="E912" s="4" t="s">
        <v>3024</v>
      </c>
      <c r="F912" s="4" t="s">
        <v>3018</v>
      </c>
    </row>
    <row r="913" spans="1:6" x14ac:dyDescent="0.2">
      <c r="A913" s="5">
        <v>912</v>
      </c>
      <c r="B913" s="5">
        <v>2781</v>
      </c>
      <c r="C913" s="5" t="s">
        <v>3016</v>
      </c>
      <c r="D913" s="52">
        <v>80000</v>
      </c>
      <c r="E913" s="5" t="s">
        <v>3024</v>
      </c>
      <c r="F913" s="5" t="s">
        <v>3018</v>
      </c>
    </row>
    <row r="914" spans="1:6" x14ac:dyDescent="0.2">
      <c r="A914" s="4">
        <v>913</v>
      </c>
      <c r="B914" s="4">
        <v>2787</v>
      </c>
      <c r="C914" s="4" t="s">
        <v>3019</v>
      </c>
      <c r="D914" s="51">
        <v>60000</v>
      </c>
      <c r="E914" s="4" t="s">
        <v>3017</v>
      </c>
      <c r="F914" s="4" t="s">
        <v>3018</v>
      </c>
    </row>
    <row r="915" spans="1:6" x14ac:dyDescent="0.2">
      <c r="A915" s="5">
        <v>914</v>
      </c>
      <c r="B915" s="5">
        <v>2791</v>
      </c>
      <c r="C915" s="5" t="s">
        <v>3016</v>
      </c>
      <c r="D915" s="52">
        <v>60000</v>
      </c>
      <c r="E915" s="5" t="s">
        <v>3017</v>
      </c>
      <c r="F915" s="5" t="s">
        <v>3018</v>
      </c>
    </row>
    <row r="916" spans="1:6" x14ac:dyDescent="0.2">
      <c r="A916" s="4">
        <v>915</v>
      </c>
      <c r="B916" s="4">
        <v>2794</v>
      </c>
      <c r="C916" s="4" t="s">
        <v>3019</v>
      </c>
      <c r="D916" s="51">
        <v>70000</v>
      </c>
      <c r="E916" s="4" t="s">
        <v>3017</v>
      </c>
      <c r="F916" s="4" t="s">
        <v>3020</v>
      </c>
    </row>
    <row r="917" spans="1:6" x14ac:dyDescent="0.2">
      <c r="A917" s="5">
        <v>916</v>
      </c>
      <c r="B917" s="5">
        <v>2795</v>
      </c>
      <c r="C917" s="5" t="s">
        <v>3019</v>
      </c>
      <c r="D917" s="52">
        <v>70000</v>
      </c>
      <c r="E917" s="5" t="s">
        <v>3017</v>
      </c>
      <c r="F917" s="5" t="s">
        <v>3018</v>
      </c>
    </row>
    <row r="918" spans="1:6" x14ac:dyDescent="0.2">
      <c r="A918" s="4">
        <v>917</v>
      </c>
      <c r="B918" s="4">
        <v>2796</v>
      </c>
      <c r="C918" s="4" t="s">
        <v>3019</v>
      </c>
      <c r="D918" s="51">
        <v>70000</v>
      </c>
      <c r="E918" s="4" t="s">
        <v>3017</v>
      </c>
      <c r="F918" s="4" t="s">
        <v>3020</v>
      </c>
    </row>
    <row r="919" spans="1:6" x14ac:dyDescent="0.2">
      <c r="A919" s="5">
        <v>918</v>
      </c>
      <c r="B919" s="5">
        <v>2797</v>
      </c>
      <c r="C919" s="5" t="s">
        <v>3019</v>
      </c>
      <c r="D919" s="52">
        <v>70000</v>
      </c>
      <c r="E919" s="5" t="s">
        <v>3017</v>
      </c>
      <c r="F919" s="5" t="s">
        <v>3018</v>
      </c>
    </row>
    <row r="920" spans="1:6" x14ac:dyDescent="0.2">
      <c r="A920" s="4">
        <v>919</v>
      </c>
      <c r="B920" s="4">
        <v>2801</v>
      </c>
      <c r="C920" s="4" t="s">
        <v>3016</v>
      </c>
      <c r="D920" s="51">
        <v>60000</v>
      </c>
      <c r="E920" s="4" t="s">
        <v>3017</v>
      </c>
      <c r="F920" s="4" t="s">
        <v>3018</v>
      </c>
    </row>
    <row r="921" spans="1:6" x14ac:dyDescent="0.2">
      <c r="A921" s="5">
        <v>920</v>
      </c>
      <c r="B921" s="5">
        <v>2803</v>
      </c>
      <c r="C921" s="5" t="s">
        <v>3016</v>
      </c>
      <c r="D921" s="52">
        <v>60000</v>
      </c>
      <c r="E921" s="5" t="s">
        <v>3017</v>
      </c>
      <c r="F921" s="5" t="s">
        <v>3018</v>
      </c>
    </row>
    <row r="922" spans="1:6" x14ac:dyDescent="0.2">
      <c r="A922" s="4">
        <v>921</v>
      </c>
      <c r="B922" s="4">
        <v>2813</v>
      </c>
      <c r="C922" s="4" t="s">
        <v>3019</v>
      </c>
      <c r="D922" s="51">
        <v>60000</v>
      </c>
      <c r="E922" s="4" t="s">
        <v>3017</v>
      </c>
      <c r="F922" s="4" t="s">
        <v>3018</v>
      </c>
    </row>
    <row r="923" spans="1:6" x14ac:dyDescent="0.2">
      <c r="A923" s="5">
        <v>922</v>
      </c>
      <c r="B923" s="5">
        <v>2817</v>
      </c>
      <c r="C923" s="5" t="s">
        <v>3016</v>
      </c>
      <c r="D923" s="52">
        <v>60000</v>
      </c>
      <c r="E923" s="5" t="s">
        <v>3017</v>
      </c>
      <c r="F923" s="5" t="s">
        <v>3018</v>
      </c>
    </row>
    <row r="924" spans="1:6" x14ac:dyDescent="0.2">
      <c r="A924" s="4">
        <v>923</v>
      </c>
      <c r="B924" s="4">
        <v>2820</v>
      </c>
      <c r="C924" s="4" t="s">
        <v>3019</v>
      </c>
      <c r="D924" s="51">
        <v>90000</v>
      </c>
      <c r="E924" s="4" t="s">
        <v>3021</v>
      </c>
      <c r="F924" s="4" t="s">
        <v>3020</v>
      </c>
    </row>
    <row r="925" spans="1:6" x14ac:dyDescent="0.2">
      <c r="A925" s="5">
        <v>924</v>
      </c>
      <c r="B925" s="5">
        <v>2823</v>
      </c>
      <c r="C925" s="5" t="s">
        <v>3016</v>
      </c>
      <c r="D925" s="52">
        <v>60000</v>
      </c>
      <c r="E925" s="5" t="s">
        <v>3021</v>
      </c>
      <c r="F925" s="5" t="s">
        <v>3020</v>
      </c>
    </row>
    <row r="926" spans="1:6" x14ac:dyDescent="0.2">
      <c r="A926" s="4">
        <v>925</v>
      </c>
      <c r="B926" s="4">
        <v>2825</v>
      </c>
      <c r="C926" s="4" t="s">
        <v>3019</v>
      </c>
      <c r="D926" s="51">
        <v>60000</v>
      </c>
      <c r="E926" s="4" t="s">
        <v>3021</v>
      </c>
      <c r="F926" s="4" t="s">
        <v>3020</v>
      </c>
    </row>
    <row r="927" spans="1:6" x14ac:dyDescent="0.2">
      <c r="A927" s="5">
        <v>926</v>
      </c>
      <c r="B927" s="5">
        <v>2828</v>
      </c>
      <c r="C927" s="5" t="s">
        <v>3019</v>
      </c>
      <c r="D927" s="52">
        <v>40000</v>
      </c>
      <c r="E927" s="5" t="s">
        <v>3021</v>
      </c>
      <c r="F927" s="5" t="s">
        <v>3018</v>
      </c>
    </row>
    <row r="928" spans="1:6" x14ac:dyDescent="0.2">
      <c r="A928" s="4">
        <v>927</v>
      </c>
      <c r="B928" s="4">
        <v>2833</v>
      </c>
      <c r="C928" s="4" t="s">
        <v>3019</v>
      </c>
      <c r="D928" s="51">
        <v>40000</v>
      </c>
      <c r="E928" s="4" t="s">
        <v>3021</v>
      </c>
      <c r="F928" s="4" t="s">
        <v>3020</v>
      </c>
    </row>
    <row r="929" spans="1:6" x14ac:dyDescent="0.2">
      <c r="A929" s="5">
        <v>928</v>
      </c>
      <c r="B929" s="5">
        <v>2837</v>
      </c>
      <c r="C929" s="5" t="s">
        <v>3019</v>
      </c>
      <c r="D929" s="52">
        <v>40000</v>
      </c>
      <c r="E929" s="5" t="s">
        <v>3021</v>
      </c>
      <c r="F929" s="5" t="s">
        <v>3020</v>
      </c>
    </row>
    <row r="930" spans="1:6" x14ac:dyDescent="0.2">
      <c r="A930" s="4">
        <v>929</v>
      </c>
      <c r="B930" s="4">
        <v>2840</v>
      </c>
      <c r="C930" s="4" t="s">
        <v>3016</v>
      </c>
      <c r="D930" s="51">
        <v>60000</v>
      </c>
      <c r="E930" s="4" t="s">
        <v>3021</v>
      </c>
      <c r="F930" s="4" t="s">
        <v>3018</v>
      </c>
    </row>
    <row r="931" spans="1:6" x14ac:dyDescent="0.2">
      <c r="A931" s="5">
        <v>930</v>
      </c>
      <c r="B931" s="5">
        <v>2847</v>
      </c>
      <c r="C931" s="5" t="s">
        <v>3019</v>
      </c>
      <c r="D931" s="52">
        <v>30000</v>
      </c>
      <c r="E931" s="5" t="s">
        <v>3021</v>
      </c>
      <c r="F931" s="5" t="s">
        <v>3018</v>
      </c>
    </row>
    <row r="932" spans="1:6" x14ac:dyDescent="0.2">
      <c r="A932" s="4">
        <v>931</v>
      </c>
      <c r="B932" s="4">
        <v>2848</v>
      </c>
      <c r="C932" s="4" t="s">
        <v>3016</v>
      </c>
      <c r="D932" s="51">
        <v>20000</v>
      </c>
      <c r="E932" s="4" t="s">
        <v>3022</v>
      </c>
      <c r="F932" s="4" t="s">
        <v>3020</v>
      </c>
    </row>
    <row r="933" spans="1:6" x14ac:dyDescent="0.2">
      <c r="A933" s="5">
        <v>932</v>
      </c>
      <c r="B933" s="5">
        <v>2851</v>
      </c>
      <c r="C933" s="5" t="s">
        <v>3019</v>
      </c>
      <c r="D933" s="52">
        <v>70000</v>
      </c>
      <c r="E933" s="5" t="s">
        <v>3021</v>
      </c>
      <c r="F933" s="5" t="s">
        <v>3018</v>
      </c>
    </row>
    <row r="934" spans="1:6" x14ac:dyDescent="0.2">
      <c r="A934" s="4">
        <v>933</v>
      </c>
      <c r="B934" s="4">
        <v>2855</v>
      </c>
      <c r="C934" s="4" t="s">
        <v>3016</v>
      </c>
      <c r="D934" s="51">
        <v>70000</v>
      </c>
      <c r="E934" s="4" t="s">
        <v>3021</v>
      </c>
      <c r="F934" s="4" t="s">
        <v>3020</v>
      </c>
    </row>
    <row r="935" spans="1:6" x14ac:dyDescent="0.2">
      <c r="A935" s="5">
        <v>934</v>
      </c>
      <c r="B935" s="5">
        <v>2858</v>
      </c>
      <c r="C935" s="5" t="s">
        <v>3019</v>
      </c>
      <c r="D935" s="52">
        <v>40000</v>
      </c>
      <c r="E935" s="5" t="s">
        <v>3023</v>
      </c>
      <c r="F935" s="5" t="s">
        <v>3020</v>
      </c>
    </row>
    <row r="936" spans="1:6" x14ac:dyDescent="0.2">
      <c r="A936" s="4">
        <v>935</v>
      </c>
      <c r="B936" s="4">
        <v>2859</v>
      </c>
      <c r="C936" s="4" t="s">
        <v>3019</v>
      </c>
      <c r="D936" s="51">
        <v>40000</v>
      </c>
      <c r="E936" s="4" t="s">
        <v>3023</v>
      </c>
      <c r="F936" s="4" t="s">
        <v>3018</v>
      </c>
    </row>
    <row r="937" spans="1:6" x14ac:dyDescent="0.2">
      <c r="A937" s="5">
        <v>936</v>
      </c>
      <c r="B937" s="5">
        <v>2861</v>
      </c>
      <c r="C937" s="5" t="s">
        <v>3019</v>
      </c>
      <c r="D937" s="52">
        <v>30000</v>
      </c>
      <c r="E937" s="5" t="s">
        <v>3021</v>
      </c>
      <c r="F937" s="5" t="s">
        <v>3018</v>
      </c>
    </row>
    <row r="938" spans="1:6" x14ac:dyDescent="0.2">
      <c r="A938" s="4">
        <v>937</v>
      </c>
      <c r="B938" s="4">
        <v>2862</v>
      </c>
      <c r="C938" s="4" t="s">
        <v>3016</v>
      </c>
      <c r="D938" s="51">
        <v>30000</v>
      </c>
      <c r="E938" s="4" t="s">
        <v>3021</v>
      </c>
      <c r="F938" s="4" t="s">
        <v>3018</v>
      </c>
    </row>
    <row r="939" spans="1:6" x14ac:dyDescent="0.2">
      <c r="A939" s="5">
        <v>938</v>
      </c>
      <c r="B939" s="5">
        <v>2865</v>
      </c>
      <c r="C939" s="5" t="s">
        <v>3016</v>
      </c>
      <c r="D939" s="52">
        <v>30000</v>
      </c>
      <c r="E939" s="5" t="s">
        <v>3021</v>
      </c>
      <c r="F939" s="5" t="s">
        <v>3020</v>
      </c>
    </row>
    <row r="940" spans="1:6" x14ac:dyDescent="0.2">
      <c r="A940" s="4">
        <v>939</v>
      </c>
      <c r="B940" s="4">
        <v>2867</v>
      </c>
      <c r="C940" s="4" t="s">
        <v>3016</v>
      </c>
      <c r="D940" s="51">
        <v>60000</v>
      </c>
      <c r="E940" s="4" t="s">
        <v>3021</v>
      </c>
      <c r="F940" s="4" t="s">
        <v>3018</v>
      </c>
    </row>
    <row r="941" spans="1:6" x14ac:dyDescent="0.2">
      <c r="A941" s="5">
        <v>940</v>
      </c>
      <c r="B941" s="5">
        <v>2868</v>
      </c>
      <c r="C941" s="5" t="s">
        <v>3019</v>
      </c>
      <c r="D941" s="52">
        <v>60000</v>
      </c>
      <c r="E941" s="5" t="s">
        <v>3021</v>
      </c>
      <c r="F941" s="5" t="s">
        <v>3020</v>
      </c>
    </row>
    <row r="942" spans="1:6" x14ac:dyDescent="0.2">
      <c r="A942" s="4">
        <v>941</v>
      </c>
      <c r="B942" s="4">
        <v>2873</v>
      </c>
      <c r="C942" s="4" t="s">
        <v>3016</v>
      </c>
      <c r="D942" s="51">
        <v>100000</v>
      </c>
      <c r="E942" s="4" t="s">
        <v>3017</v>
      </c>
      <c r="F942" s="4" t="s">
        <v>3018</v>
      </c>
    </row>
    <row r="943" spans="1:6" x14ac:dyDescent="0.2">
      <c r="A943" s="5">
        <v>942</v>
      </c>
      <c r="B943" s="5">
        <v>2874</v>
      </c>
      <c r="C943" s="5" t="s">
        <v>3019</v>
      </c>
      <c r="D943" s="52">
        <v>60000</v>
      </c>
      <c r="E943" s="5" t="s">
        <v>3021</v>
      </c>
      <c r="F943" s="5" t="s">
        <v>3018</v>
      </c>
    </row>
    <row r="944" spans="1:6" x14ac:dyDescent="0.2">
      <c r="A944" s="4">
        <v>943</v>
      </c>
      <c r="B944" s="4">
        <v>2877</v>
      </c>
      <c r="C944" s="4" t="s">
        <v>3016</v>
      </c>
      <c r="D944" s="51">
        <v>20000</v>
      </c>
      <c r="E944" s="4" t="s">
        <v>3023</v>
      </c>
      <c r="F944" s="4" t="s">
        <v>3018</v>
      </c>
    </row>
    <row r="945" spans="1:6" x14ac:dyDescent="0.2">
      <c r="A945" s="5">
        <v>944</v>
      </c>
      <c r="B945" s="5">
        <v>2878</v>
      </c>
      <c r="C945" s="5" t="s">
        <v>3016</v>
      </c>
      <c r="D945" s="52">
        <v>20000</v>
      </c>
      <c r="E945" s="5" t="s">
        <v>3023</v>
      </c>
      <c r="F945" s="5" t="s">
        <v>3018</v>
      </c>
    </row>
    <row r="946" spans="1:6" x14ac:dyDescent="0.2">
      <c r="A946" s="4">
        <v>945</v>
      </c>
      <c r="B946" s="4">
        <v>2880</v>
      </c>
      <c r="C946" s="4" t="s">
        <v>3019</v>
      </c>
      <c r="D946" s="51">
        <v>30000</v>
      </c>
      <c r="E946" s="4" t="s">
        <v>3021</v>
      </c>
      <c r="F946" s="4" t="s">
        <v>3020</v>
      </c>
    </row>
    <row r="947" spans="1:6" x14ac:dyDescent="0.2">
      <c r="A947" s="5">
        <v>946</v>
      </c>
      <c r="B947" s="5">
        <v>2882</v>
      </c>
      <c r="C947" s="5" t="s">
        <v>3016</v>
      </c>
      <c r="D947" s="52">
        <v>20000</v>
      </c>
      <c r="E947" s="5" t="s">
        <v>3021</v>
      </c>
      <c r="F947" s="5" t="s">
        <v>3020</v>
      </c>
    </row>
    <row r="948" spans="1:6" x14ac:dyDescent="0.2">
      <c r="A948" s="4">
        <v>947</v>
      </c>
      <c r="B948" s="4">
        <v>2883</v>
      </c>
      <c r="C948" s="4" t="s">
        <v>3019</v>
      </c>
      <c r="D948" s="51">
        <v>30000</v>
      </c>
      <c r="E948" s="4" t="s">
        <v>3022</v>
      </c>
      <c r="F948" s="4" t="s">
        <v>3018</v>
      </c>
    </row>
    <row r="949" spans="1:6" x14ac:dyDescent="0.2">
      <c r="A949" s="5">
        <v>948</v>
      </c>
      <c r="B949" s="5">
        <v>2884</v>
      </c>
      <c r="C949" s="5" t="s">
        <v>3019</v>
      </c>
      <c r="D949" s="52">
        <v>30000</v>
      </c>
      <c r="E949" s="5" t="s">
        <v>3022</v>
      </c>
      <c r="F949" s="5" t="s">
        <v>3020</v>
      </c>
    </row>
    <row r="950" spans="1:6" x14ac:dyDescent="0.2">
      <c r="A950" s="4">
        <v>949</v>
      </c>
      <c r="B950" s="4">
        <v>2885</v>
      </c>
      <c r="C950" s="4" t="s">
        <v>3016</v>
      </c>
      <c r="D950" s="51">
        <v>30000</v>
      </c>
      <c r="E950" s="4" t="s">
        <v>3022</v>
      </c>
      <c r="F950" s="4" t="s">
        <v>3018</v>
      </c>
    </row>
    <row r="951" spans="1:6" x14ac:dyDescent="0.2">
      <c r="A951" s="5">
        <v>950</v>
      </c>
      <c r="B951" s="5">
        <v>2886</v>
      </c>
      <c r="C951" s="5" t="s">
        <v>3019</v>
      </c>
      <c r="D951" s="52">
        <v>70000</v>
      </c>
      <c r="E951" s="5" t="s">
        <v>3021</v>
      </c>
      <c r="F951" s="5" t="s">
        <v>3018</v>
      </c>
    </row>
    <row r="952" spans="1:6" x14ac:dyDescent="0.2">
      <c r="A952" s="4">
        <v>951</v>
      </c>
      <c r="B952" s="4">
        <v>2892</v>
      </c>
      <c r="C952" s="4" t="s">
        <v>3016</v>
      </c>
      <c r="D952" s="51">
        <v>70000</v>
      </c>
      <c r="E952" s="4" t="s">
        <v>3021</v>
      </c>
      <c r="F952" s="4" t="s">
        <v>3018</v>
      </c>
    </row>
    <row r="953" spans="1:6" x14ac:dyDescent="0.2">
      <c r="A953" s="5">
        <v>952</v>
      </c>
      <c r="B953" s="5">
        <v>2893</v>
      </c>
      <c r="C953" s="5" t="s">
        <v>3016</v>
      </c>
      <c r="D953" s="52">
        <v>40000</v>
      </c>
      <c r="E953" s="5" t="s">
        <v>3021</v>
      </c>
      <c r="F953" s="5" t="s">
        <v>3018</v>
      </c>
    </row>
    <row r="954" spans="1:6" x14ac:dyDescent="0.2">
      <c r="A954" s="4">
        <v>953</v>
      </c>
      <c r="B954" s="4">
        <v>2896</v>
      </c>
      <c r="C954" s="4" t="s">
        <v>3019</v>
      </c>
      <c r="D954" s="51">
        <v>80000</v>
      </c>
      <c r="E954" s="4" t="s">
        <v>3021</v>
      </c>
      <c r="F954" s="4" t="s">
        <v>3020</v>
      </c>
    </row>
    <row r="955" spans="1:6" x14ac:dyDescent="0.2">
      <c r="A955" s="5">
        <v>954</v>
      </c>
      <c r="B955" s="5">
        <v>2897</v>
      </c>
      <c r="C955" s="5" t="s">
        <v>3019</v>
      </c>
      <c r="D955" s="52">
        <v>40000</v>
      </c>
      <c r="E955" s="5" t="s">
        <v>3022</v>
      </c>
      <c r="F955" s="5" t="s">
        <v>3020</v>
      </c>
    </row>
    <row r="956" spans="1:6" x14ac:dyDescent="0.2">
      <c r="A956" s="4">
        <v>955</v>
      </c>
      <c r="B956" s="4">
        <v>2903</v>
      </c>
      <c r="C956" s="4" t="s">
        <v>3016</v>
      </c>
      <c r="D956" s="51">
        <v>60000</v>
      </c>
      <c r="E956" s="4" t="s">
        <v>3021</v>
      </c>
      <c r="F956" s="4" t="s">
        <v>3018</v>
      </c>
    </row>
    <row r="957" spans="1:6" x14ac:dyDescent="0.2">
      <c r="A957" s="5">
        <v>956</v>
      </c>
      <c r="B957" s="5">
        <v>2908</v>
      </c>
      <c r="C957" s="5" t="s">
        <v>3019</v>
      </c>
      <c r="D957" s="52">
        <v>60000</v>
      </c>
      <c r="E957" s="5" t="s">
        <v>3021</v>
      </c>
      <c r="F957" s="5" t="s">
        <v>3018</v>
      </c>
    </row>
    <row r="958" spans="1:6" x14ac:dyDescent="0.2">
      <c r="A958" s="4">
        <v>957</v>
      </c>
      <c r="B958" s="4">
        <v>2912</v>
      </c>
      <c r="C958" s="4" t="s">
        <v>3019</v>
      </c>
      <c r="D958" s="51">
        <v>40000</v>
      </c>
      <c r="E958" s="4" t="s">
        <v>3022</v>
      </c>
      <c r="F958" s="4" t="s">
        <v>3018</v>
      </c>
    </row>
    <row r="959" spans="1:6" x14ac:dyDescent="0.2">
      <c r="A959" s="5">
        <v>958</v>
      </c>
      <c r="B959" s="5">
        <v>2920</v>
      </c>
      <c r="C959" s="5" t="s">
        <v>3019</v>
      </c>
      <c r="D959" s="52">
        <v>60000</v>
      </c>
      <c r="E959" s="5" t="s">
        <v>3021</v>
      </c>
      <c r="F959" s="5" t="s">
        <v>3020</v>
      </c>
    </row>
    <row r="960" spans="1:6" x14ac:dyDescent="0.2">
      <c r="A960" s="4">
        <v>959</v>
      </c>
      <c r="B960" s="4">
        <v>2923</v>
      </c>
      <c r="C960" s="4" t="s">
        <v>3019</v>
      </c>
      <c r="D960" s="51">
        <v>70000</v>
      </c>
      <c r="E960" s="4" t="s">
        <v>3021</v>
      </c>
      <c r="F960" s="4" t="s">
        <v>3018</v>
      </c>
    </row>
    <row r="961" spans="1:6" x14ac:dyDescent="0.2">
      <c r="A961" s="5">
        <v>960</v>
      </c>
      <c r="B961" s="5">
        <v>2924</v>
      </c>
      <c r="C961" s="5" t="s">
        <v>3019</v>
      </c>
      <c r="D961" s="52">
        <v>70000</v>
      </c>
      <c r="E961" s="5" t="s">
        <v>3021</v>
      </c>
      <c r="F961" s="5" t="s">
        <v>3020</v>
      </c>
    </row>
    <row r="962" spans="1:6" x14ac:dyDescent="0.2">
      <c r="A962" s="4">
        <v>961</v>
      </c>
      <c r="B962" s="4">
        <v>2928</v>
      </c>
      <c r="C962" s="4" t="s">
        <v>3019</v>
      </c>
      <c r="D962" s="51">
        <v>70000</v>
      </c>
      <c r="E962" s="4" t="s">
        <v>3021</v>
      </c>
      <c r="F962" s="4" t="s">
        <v>3020</v>
      </c>
    </row>
    <row r="963" spans="1:6" x14ac:dyDescent="0.2">
      <c r="A963" s="5">
        <v>962</v>
      </c>
      <c r="B963" s="5">
        <v>2931</v>
      </c>
      <c r="C963" s="5" t="s">
        <v>3019</v>
      </c>
      <c r="D963" s="52">
        <v>70000</v>
      </c>
      <c r="E963" s="5" t="s">
        <v>3021</v>
      </c>
      <c r="F963" s="5" t="s">
        <v>3018</v>
      </c>
    </row>
    <row r="964" spans="1:6" x14ac:dyDescent="0.2">
      <c r="A964" s="4">
        <v>963</v>
      </c>
      <c r="B964" s="4">
        <v>2932</v>
      </c>
      <c r="C964" s="4" t="s">
        <v>3019</v>
      </c>
      <c r="D964" s="51">
        <v>60000</v>
      </c>
      <c r="E964" s="4" t="s">
        <v>3021</v>
      </c>
      <c r="F964" s="4" t="s">
        <v>3020</v>
      </c>
    </row>
    <row r="965" spans="1:6" x14ac:dyDescent="0.2">
      <c r="A965" s="5">
        <v>964</v>
      </c>
      <c r="B965" s="5">
        <v>2935</v>
      </c>
      <c r="C965" s="5" t="s">
        <v>3016</v>
      </c>
      <c r="D965" s="52">
        <v>80000</v>
      </c>
      <c r="E965" s="5" t="s">
        <v>3022</v>
      </c>
      <c r="F965" s="5" t="s">
        <v>3020</v>
      </c>
    </row>
    <row r="966" spans="1:6" x14ac:dyDescent="0.2">
      <c r="A966" s="4">
        <v>965</v>
      </c>
      <c r="B966" s="4">
        <v>2938</v>
      </c>
      <c r="C966" s="4" t="s">
        <v>3019</v>
      </c>
      <c r="D966" s="51">
        <v>70000</v>
      </c>
      <c r="E966" s="4" t="s">
        <v>3022</v>
      </c>
      <c r="F966" s="4" t="s">
        <v>3020</v>
      </c>
    </row>
    <row r="967" spans="1:6" x14ac:dyDescent="0.2">
      <c r="A967" s="5">
        <v>966</v>
      </c>
      <c r="B967" s="5">
        <v>2941</v>
      </c>
      <c r="C967" s="5" t="s">
        <v>3019</v>
      </c>
      <c r="D967" s="52">
        <v>70000</v>
      </c>
      <c r="E967" s="5" t="s">
        <v>3022</v>
      </c>
      <c r="F967" s="5" t="s">
        <v>3018</v>
      </c>
    </row>
    <row r="968" spans="1:6" x14ac:dyDescent="0.2">
      <c r="A968" s="4">
        <v>967</v>
      </c>
      <c r="B968" s="4">
        <v>2944</v>
      </c>
      <c r="C968" s="4" t="s">
        <v>3019</v>
      </c>
      <c r="D968" s="51">
        <v>70000</v>
      </c>
      <c r="E968" s="4" t="s">
        <v>3022</v>
      </c>
      <c r="F968" s="4" t="s">
        <v>3018</v>
      </c>
    </row>
    <row r="969" spans="1:6" x14ac:dyDescent="0.2">
      <c r="A969" s="5">
        <v>968</v>
      </c>
      <c r="B969" s="5">
        <v>2947</v>
      </c>
      <c r="C969" s="5" t="s">
        <v>3019</v>
      </c>
      <c r="D969" s="52">
        <v>80000</v>
      </c>
      <c r="E969" s="5" t="s">
        <v>3022</v>
      </c>
      <c r="F969" s="5" t="s">
        <v>3018</v>
      </c>
    </row>
    <row r="970" spans="1:6" x14ac:dyDescent="0.2">
      <c r="A970" s="4">
        <v>969</v>
      </c>
      <c r="B970" s="4">
        <v>2951</v>
      </c>
      <c r="C970" s="4" t="s">
        <v>3019</v>
      </c>
      <c r="D970" s="51">
        <v>130000</v>
      </c>
      <c r="E970" s="4" t="s">
        <v>3024</v>
      </c>
      <c r="F970" s="4" t="s">
        <v>3020</v>
      </c>
    </row>
    <row r="971" spans="1:6" x14ac:dyDescent="0.2">
      <c r="A971" s="5">
        <v>970</v>
      </c>
      <c r="B971" s="5">
        <v>2952</v>
      </c>
      <c r="C971" s="5" t="s">
        <v>3019</v>
      </c>
      <c r="D971" s="52">
        <v>130000</v>
      </c>
      <c r="E971" s="5" t="s">
        <v>3024</v>
      </c>
      <c r="F971" s="5" t="s">
        <v>3020</v>
      </c>
    </row>
    <row r="972" spans="1:6" x14ac:dyDescent="0.2">
      <c r="A972" s="4">
        <v>971</v>
      </c>
      <c r="B972" s="4">
        <v>2954</v>
      </c>
      <c r="C972" s="4" t="s">
        <v>3019</v>
      </c>
      <c r="D972" s="51">
        <v>80000</v>
      </c>
      <c r="E972" s="4" t="s">
        <v>3017</v>
      </c>
      <c r="F972" s="4" t="s">
        <v>3020</v>
      </c>
    </row>
    <row r="973" spans="1:6" x14ac:dyDescent="0.2">
      <c r="A973" s="5">
        <v>972</v>
      </c>
      <c r="B973" s="5">
        <v>2957</v>
      </c>
      <c r="C973" s="5" t="s">
        <v>3019</v>
      </c>
      <c r="D973" s="52">
        <v>80000</v>
      </c>
      <c r="E973" s="5" t="s">
        <v>3017</v>
      </c>
      <c r="F973" s="5" t="s">
        <v>3020</v>
      </c>
    </row>
    <row r="974" spans="1:6" x14ac:dyDescent="0.2">
      <c r="A974" s="4">
        <v>973</v>
      </c>
      <c r="B974" s="4">
        <v>2958</v>
      </c>
      <c r="C974" s="4" t="s">
        <v>3016</v>
      </c>
      <c r="D974" s="51">
        <v>60000</v>
      </c>
      <c r="E974" s="4" t="s">
        <v>3021</v>
      </c>
      <c r="F974" s="4" t="s">
        <v>3020</v>
      </c>
    </row>
    <row r="975" spans="1:6" x14ac:dyDescent="0.2">
      <c r="A975" s="5">
        <v>974</v>
      </c>
      <c r="B975" s="5">
        <v>2960</v>
      </c>
      <c r="C975" s="5" t="s">
        <v>3019</v>
      </c>
      <c r="D975" s="52">
        <v>60000</v>
      </c>
      <c r="E975" s="5" t="s">
        <v>3021</v>
      </c>
      <c r="F975" s="5" t="s">
        <v>3020</v>
      </c>
    </row>
    <row r="976" spans="1:6" x14ac:dyDescent="0.2">
      <c r="A976" s="4">
        <v>975</v>
      </c>
      <c r="B976" s="4">
        <v>2962</v>
      </c>
      <c r="C976" s="4" t="s">
        <v>3019</v>
      </c>
      <c r="D976" s="51">
        <v>60000</v>
      </c>
      <c r="E976" s="4" t="s">
        <v>3021</v>
      </c>
      <c r="F976" s="4" t="s">
        <v>3020</v>
      </c>
    </row>
    <row r="977" spans="1:6" x14ac:dyDescent="0.2">
      <c r="A977" s="5">
        <v>976</v>
      </c>
      <c r="B977" s="5">
        <v>2963</v>
      </c>
      <c r="C977" s="5" t="s">
        <v>3019</v>
      </c>
      <c r="D977" s="52">
        <v>60000</v>
      </c>
      <c r="E977" s="5" t="s">
        <v>3022</v>
      </c>
      <c r="F977" s="5" t="s">
        <v>3020</v>
      </c>
    </row>
    <row r="978" spans="1:6" x14ac:dyDescent="0.2">
      <c r="A978" s="4">
        <v>977</v>
      </c>
      <c r="B978" s="4">
        <v>2964</v>
      </c>
      <c r="C978" s="4" t="s">
        <v>3019</v>
      </c>
      <c r="D978" s="51">
        <v>120000</v>
      </c>
      <c r="E978" s="4" t="s">
        <v>3017</v>
      </c>
      <c r="F978" s="4" t="s">
        <v>3020</v>
      </c>
    </row>
    <row r="979" spans="1:6" x14ac:dyDescent="0.2">
      <c r="A979" s="5">
        <v>978</v>
      </c>
      <c r="B979" s="5">
        <v>2968</v>
      </c>
      <c r="C979" s="5" t="s">
        <v>3016</v>
      </c>
      <c r="D979" s="52">
        <v>130000</v>
      </c>
      <c r="E979" s="5" t="s">
        <v>3024</v>
      </c>
      <c r="F979" s="5" t="s">
        <v>3018</v>
      </c>
    </row>
    <row r="980" spans="1:6" x14ac:dyDescent="0.2">
      <c r="A980" s="4">
        <v>979</v>
      </c>
      <c r="B980" s="4">
        <v>2973</v>
      </c>
      <c r="C980" s="4" t="s">
        <v>3016</v>
      </c>
      <c r="D980" s="51">
        <v>130000</v>
      </c>
      <c r="E980" s="4" t="s">
        <v>3024</v>
      </c>
      <c r="F980" s="4" t="s">
        <v>3018</v>
      </c>
    </row>
    <row r="981" spans="1:6" x14ac:dyDescent="0.2">
      <c r="A981" s="5">
        <v>980</v>
      </c>
      <c r="B981" s="5">
        <v>2976</v>
      </c>
      <c r="C981" s="5" t="s">
        <v>3016</v>
      </c>
      <c r="D981" s="52">
        <v>80000</v>
      </c>
      <c r="E981" s="5" t="s">
        <v>3023</v>
      </c>
      <c r="F981" s="5" t="s">
        <v>3020</v>
      </c>
    </row>
    <row r="982" spans="1:6" x14ac:dyDescent="0.2">
      <c r="A982" s="4">
        <v>981</v>
      </c>
      <c r="B982" s="4">
        <v>2979</v>
      </c>
      <c r="C982" s="4" t="s">
        <v>3019</v>
      </c>
      <c r="D982" s="51">
        <v>60000</v>
      </c>
      <c r="E982" s="4" t="s">
        <v>3022</v>
      </c>
      <c r="F982" s="4" t="s">
        <v>3020</v>
      </c>
    </row>
    <row r="983" spans="1:6" x14ac:dyDescent="0.2">
      <c r="A983" s="5">
        <v>982</v>
      </c>
      <c r="B983" s="5">
        <v>2980</v>
      </c>
      <c r="C983" s="5" t="s">
        <v>3019</v>
      </c>
      <c r="D983" s="52">
        <v>60000</v>
      </c>
      <c r="E983" s="5" t="s">
        <v>3022</v>
      </c>
      <c r="F983" s="5" t="s">
        <v>3020</v>
      </c>
    </row>
    <row r="984" spans="1:6" x14ac:dyDescent="0.2">
      <c r="A984" s="4">
        <v>983</v>
      </c>
      <c r="B984" s="4">
        <v>2987</v>
      </c>
      <c r="C984" s="4" t="s">
        <v>3019</v>
      </c>
      <c r="D984" s="51">
        <v>60000</v>
      </c>
      <c r="E984" s="4" t="s">
        <v>3022</v>
      </c>
      <c r="F984" s="4" t="s">
        <v>3018</v>
      </c>
    </row>
    <row r="985" spans="1:6" x14ac:dyDescent="0.2">
      <c r="A985" s="5">
        <v>984</v>
      </c>
      <c r="B985" s="5">
        <v>2991</v>
      </c>
      <c r="C985" s="5" t="s">
        <v>3016</v>
      </c>
      <c r="D985" s="52">
        <v>70000</v>
      </c>
      <c r="E985" s="5" t="s">
        <v>3021</v>
      </c>
      <c r="F985" s="5" t="s">
        <v>3018</v>
      </c>
    </row>
    <row r="986" spans="1:6" x14ac:dyDescent="0.2">
      <c r="A986" s="4">
        <v>985</v>
      </c>
      <c r="B986" s="4">
        <v>2992</v>
      </c>
      <c r="C986" s="4" t="s">
        <v>3016</v>
      </c>
      <c r="D986" s="51">
        <v>80000</v>
      </c>
      <c r="E986" s="4" t="s">
        <v>3017</v>
      </c>
      <c r="F986" s="4" t="s">
        <v>3018</v>
      </c>
    </row>
    <row r="987" spans="1:6" x14ac:dyDescent="0.2">
      <c r="A987" s="5">
        <v>986</v>
      </c>
      <c r="B987" s="5">
        <v>2999</v>
      </c>
      <c r="C987" s="5" t="s">
        <v>3016</v>
      </c>
      <c r="D987" s="52">
        <v>80000</v>
      </c>
      <c r="E987" s="5" t="s">
        <v>3017</v>
      </c>
      <c r="F987" s="5" t="s">
        <v>3020</v>
      </c>
    </row>
    <row r="988" spans="1:6" x14ac:dyDescent="0.2">
      <c r="A988" s="4">
        <v>987</v>
      </c>
      <c r="B988" s="4">
        <v>3000</v>
      </c>
      <c r="C988" s="4" t="s">
        <v>3019</v>
      </c>
      <c r="D988" s="51">
        <v>70000</v>
      </c>
      <c r="E988" s="4" t="s">
        <v>3017</v>
      </c>
      <c r="F988" s="4" t="s">
        <v>3018</v>
      </c>
    </row>
    <row r="989" spans="1:6" x14ac:dyDescent="0.2">
      <c r="A989" s="5">
        <v>988</v>
      </c>
      <c r="B989" s="5">
        <v>3001</v>
      </c>
      <c r="C989" s="5" t="s">
        <v>3016</v>
      </c>
      <c r="D989" s="52">
        <v>90000</v>
      </c>
      <c r="E989" s="5" t="s">
        <v>3017</v>
      </c>
      <c r="F989" s="5" t="s">
        <v>3018</v>
      </c>
    </row>
    <row r="990" spans="1:6" x14ac:dyDescent="0.2">
      <c r="A990" s="4">
        <v>989</v>
      </c>
      <c r="B990" s="4">
        <v>3003</v>
      </c>
      <c r="C990" s="4" t="s">
        <v>3019</v>
      </c>
      <c r="D990" s="51">
        <v>70000</v>
      </c>
      <c r="E990" s="4" t="s">
        <v>3021</v>
      </c>
      <c r="F990" s="4" t="s">
        <v>3018</v>
      </c>
    </row>
    <row r="991" spans="1:6" x14ac:dyDescent="0.2">
      <c r="A991" s="5">
        <v>990</v>
      </c>
      <c r="B991" s="5">
        <v>3004</v>
      </c>
      <c r="C991" s="5" t="s">
        <v>3019</v>
      </c>
      <c r="D991" s="52">
        <v>70000</v>
      </c>
      <c r="E991" s="5" t="s">
        <v>3021</v>
      </c>
      <c r="F991" s="5" t="s">
        <v>3018</v>
      </c>
    </row>
    <row r="992" spans="1:6" x14ac:dyDescent="0.2">
      <c r="A992" s="4">
        <v>991</v>
      </c>
      <c r="B992" s="4">
        <v>3005</v>
      </c>
      <c r="C992" s="4" t="s">
        <v>3019</v>
      </c>
      <c r="D992" s="51">
        <v>70000</v>
      </c>
      <c r="E992" s="4" t="s">
        <v>3021</v>
      </c>
      <c r="F992" s="4" t="s">
        <v>3018</v>
      </c>
    </row>
    <row r="993" spans="1:6" x14ac:dyDescent="0.2">
      <c r="A993" s="5">
        <v>992</v>
      </c>
      <c r="B993" s="5">
        <v>3006</v>
      </c>
      <c r="C993" s="5" t="s">
        <v>3016</v>
      </c>
      <c r="D993" s="52">
        <v>60000</v>
      </c>
      <c r="E993" s="5" t="s">
        <v>3017</v>
      </c>
      <c r="F993" s="5" t="s">
        <v>3018</v>
      </c>
    </row>
    <row r="994" spans="1:6" x14ac:dyDescent="0.2">
      <c r="A994" s="4">
        <v>993</v>
      </c>
      <c r="B994" s="4">
        <v>3008</v>
      </c>
      <c r="C994" s="4" t="s">
        <v>3019</v>
      </c>
      <c r="D994" s="51">
        <v>60000</v>
      </c>
      <c r="E994" s="4" t="s">
        <v>3021</v>
      </c>
      <c r="F994" s="4" t="s">
        <v>3018</v>
      </c>
    </row>
    <row r="995" spans="1:6" x14ac:dyDescent="0.2">
      <c r="A995" s="5">
        <v>994</v>
      </c>
      <c r="B995" s="5">
        <v>3011</v>
      </c>
      <c r="C995" s="5" t="s">
        <v>3019</v>
      </c>
      <c r="D995" s="52">
        <v>60000</v>
      </c>
      <c r="E995" s="5" t="s">
        <v>3021</v>
      </c>
      <c r="F995" s="5" t="s">
        <v>3020</v>
      </c>
    </row>
    <row r="996" spans="1:6" x14ac:dyDescent="0.2">
      <c r="A996" s="4">
        <v>995</v>
      </c>
      <c r="B996" s="4">
        <v>3012</v>
      </c>
      <c r="C996" s="4" t="s">
        <v>3019</v>
      </c>
      <c r="D996" s="51">
        <v>110000</v>
      </c>
      <c r="E996" s="4" t="s">
        <v>3024</v>
      </c>
      <c r="F996" s="4" t="s">
        <v>3020</v>
      </c>
    </row>
    <row r="997" spans="1:6" x14ac:dyDescent="0.2">
      <c r="A997" s="5">
        <v>996</v>
      </c>
      <c r="B997" s="5">
        <v>3017</v>
      </c>
      <c r="C997" s="5" t="s">
        <v>3016</v>
      </c>
      <c r="D997" s="52">
        <v>60000</v>
      </c>
      <c r="E997" s="5" t="s">
        <v>3021</v>
      </c>
      <c r="F997" s="5" t="s">
        <v>3018</v>
      </c>
    </row>
    <row r="998" spans="1:6" x14ac:dyDescent="0.2">
      <c r="A998" s="4">
        <v>997</v>
      </c>
      <c r="B998" s="4">
        <v>3035</v>
      </c>
      <c r="C998" s="4" t="s">
        <v>3019</v>
      </c>
      <c r="D998" s="51">
        <v>60000</v>
      </c>
      <c r="E998" s="4" t="s">
        <v>3021</v>
      </c>
      <c r="F998" s="4" t="s">
        <v>3018</v>
      </c>
    </row>
    <row r="999" spans="1:6" x14ac:dyDescent="0.2">
      <c r="A999" s="5">
        <v>998</v>
      </c>
      <c r="B999" s="5">
        <v>3036</v>
      </c>
      <c r="C999" s="5" t="s">
        <v>3016</v>
      </c>
      <c r="D999" s="52">
        <v>60000</v>
      </c>
      <c r="E999" s="5" t="s">
        <v>3021</v>
      </c>
      <c r="F999" s="5" t="s">
        <v>3018</v>
      </c>
    </row>
    <row r="1000" spans="1:6" x14ac:dyDescent="0.2">
      <c r="A1000" s="4">
        <v>999</v>
      </c>
      <c r="B1000" s="4">
        <v>3041</v>
      </c>
      <c r="C1000" s="4" t="s">
        <v>3016</v>
      </c>
      <c r="D1000" s="51">
        <v>60000</v>
      </c>
      <c r="E1000" s="4" t="s">
        <v>3021</v>
      </c>
      <c r="F1000" s="4" t="s">
        <v>3018</v>
      </c>
    </row>
    <row r="1001" spans="1:6" x14ac:dyDescent="0.2">
      <c r="A1001" s="5">
        <v>1000</v>
      </c>
      <c r="B1001" s="5">
        <v>3042</v>
      </c>
      <c r="C1001" s="5" t="s">
        <v>3016</v>
      </c>
      <c r="D1001" s="52">
        <v>60000</v>
      </c>
      <c r="E1001" s="5" t="s">
        <v>3021</v>
      </c>
      <c r="F1001" s="5" t="s">
        <v>3018</v>
      </c>
    </row>
    <row r="1002" spans="1:6" x14ac:dyDescent="0.2">
      <c r="A1002" s="4">
        <v>1001</v>
      </c>
      <c r="B1002" s="4">
        <v>3045</v>
      </c>
      <c r="C1002" s="4" t="s">
        <v>3019</v>
      </c>
      <c r="D1002" s="51">
        <v>70000</v>
      </c>
      <c r="E1002" s="4" t="s">
        <v>3017</v>
      </c>
      <c r="F1002" s="4" t="s">
        <v>3020</v>
      </c>
    </row>
    <row r="1003" spans="1:6" x14ac:dyDescent="0.2">
      <c r="A1003" s="5">
        <v>1002</v>
      </c>
      <c r="B1003" s="5">
        <v>3046</v>
      </c>
      <c r="C1003" s="5" t="s">
        <v>3019</v>
      </c>
      <c r="D1003" s="52">
        <v>80000</v>
      </c>
      <c r="E1003" s="5" t="s">
        <v>3017</v>
      </c>
      <c r="F1003" s="5" t="s">
        <v>3018</v>
      </c>
    </row>
    <row r="1004" spans="1:6" x14ac:dyDescent="0.2">
      <c r="A1004" s="4">
        <v>1003</v>
      </c>
      <c r="B1004" s="4">
        <v>3053</v>
      </c>
      <c r="C1004" s="4" t="s">
        <v>3019</v>
      </c>
      <c r="D1004" s="51">
        <v>70000</v>
      </c>
      <c r="E1004" s="4" t="s">
        <v>3017</v>
      </c>
      <c r="F1004" s="4" t="s">
        <v>3018</v>
      </c>
    </row>
    <row r="1005" spans="1:6" x14ac:dyDescent="0.2">
      <c r="A1005" s="5">
        <v>1004</v>
      </c>
      <c r="B1005" s="5">
        <v>3063</v>
      </c>
      <c r="C1005" s="5" t="s">
        <v>3019</v>
      </c>
      <c r="D1005" s="52">
        <v>70000</v>
      </c>
      <c r="E1005" s="5" t="s">
        <v>3017</v>
      </c>
      <c r="F1005" s="5" t="s">
        <v>3018</v>
      </c>
    </row>
    <row r="1006" spans="1:6" x14ac:dyDescent="0.2">
      <c r="A1006" s="4">
        <v>1005</v>
      </c>
      <c r="B1006" s="4">
        <v>3064</v>
      </c>
      <c r="C1006" s="4" t="s">
        <v>3019</v>
      </c>
      <c r="D1006" s="51">
        <v>70000</v>
      </c>
      <c r="E1006" s="4" t="s">
        <v>3017</v>
      </c>
      <c r="F1006" s="4" t="s">
        <v>3020</v>
      </c>
    </row>
    <row r="1007" spans="1:6" x14ac:dyDescent="0.2">
      <c r="A1007" s="5">
        <v>1006</v>
      </c>
      <c r="B1007" s="5">
        <v>3067</v>
      </c>
      <c r="C1007" s="5" t="s">
        <v>3016</v>
      </c>
      <c r="D1007" s="52">
        <v>60000</v>
      </c>
      <c r="E1007" s="5" t="s">
        <v>3021</v>
      </c>
      <c r="F1007" s="5" t="s">
        <v>3018</v>
      </c>
    </row>
    <row r="1008" spans="1:6" x14ac:dyDescent="0.2">
      <c r="A1008" s="4">
        <v>1007</v>
      </c>
      <c r="B1008" s="4">
        <v>3069</v>
      </c>
      <c r="C1008" s="4" t="s">
        <v>3016</v>
      </c>
      <c r="D1008" s="51">
        <v>70000</v>
      </c>
      <c r="E1008" s="4" t="s">
        <v>3021</v>
      </c>
      <c r="F1008" s="4" t="s">
        <v>3018</v>
      </c>
    </row>
    <row r="1009" spans="1:6" x14ac:dyDescent="0.2">
      <c r="A1009" s="5">
        <v>1008</v>
      </c>
      <c r="B1009" s="5">
        <v>3075</v>
      </c>
      <c r="C1009" s="5" t="s">
        <v>3016</v>
      </c>
      <c r="D1009" s="52">
        <v>60000</v>
      </c>
      <c r="E1009" s="5" t="s">
        <v>3021</v>
      </c>
      <c r="F1009" s="5" t="s">
        <v>3018</v>
      </c>
    </row>
    <row r="1010" spans="1:6" x14ac:dyDescent="0.2">
      <c r="A1010" s="4">
        <v>1009</v>
      </c>
      <c r="B1010" s="4">
        <v>3076</v>
      </c>
      <c r="C1010" s="4" t="s">
        <v>3016</v>
      </c>
      <c r="D1010" s="51">
        <v>70000</v>
      </c>
      <c r="E1010" s="4" t="s">
        <v>3021</v>
      </c>
      <c r="F1010" s="4" t="s">
        <v>3018</v>
      </c>
    </row>
    <row r="1011" spans="1:6" x14ac:dyDescent="0.2">
      <c r="A1011" s="5">
        <v>1010</v>
      </c>
      <c r="B1011" s="5">
        <v>3077</v>
      </c>
      <c r="C1011" s="5" t="s">
        <v>3019</v>
      </c>
      <c r="D1011" s="52">
        <v>80000</v>
      </c>
      <c r="E1011" s="5" t="s">
        <v>3021</v>
      </c>
      <c r="F1011" s="5" t="s">
        <v>3018</v>
      </c>
    </row>
    <row r="1012" spans="1:6" x14ac:dyDescent="0.2">
      <c r="A1012" s="4">
        <v>1011</v>
      </c>
      <c r="B1012" s="4">
        <v>3078</v>
      </c>
      <c r="C1012" s="4" t="s">
        <v>3016</v>
      </c>
      <c r="D1012" s="51">
        <v>80000</v>
      </c>
      <c r="E1012" s="4" t="s">
        <v>3021</v>
      </c>
      <c r="F1012" s="4" t="s">
        <v>3018</v>
      </c>
    </row>
    <row r="1013" spans="1:6" x14ac:dyDescent="0.2">
      <c r="A1013" s="5">
        <v>1012</v>
      </c>
      <c r="B1013" s="5">
        <v>3079</v>
      </c>
      <c r="C1013" s="5" t="s">
        <v>3019</v>
      </c>
      <c r="D1013" s="52">
        <v>30000</v>
      </c>
      <c r="E1013" s="5" t="s">
        <v>3021</v>
      </c>
      <c r="F1013" s="5" t="s">
        <v>3020</v>
      </c>
    </row>
    <row r="1014" spans="1:6" x14ac:dyDescent="0.2">
      <c r="A1014" s="4">
        <v>1013</v>
      </c>
      <c r="B1014" s="4">
        <v>3084</v>
      </c>
      <c r="C1014" s="4" t="s">
        <v>3016</v>
      </c>
      <c r="D1014" s="51">
        <v>60000</v>
      </c>
      <c r="E1014" s="4" t="s">
        <v>3021</v>
      </c>
      <c r="F1014" s="4" t="s">
        <v>3020</v>
      </c>
    </row>
    <row r="1015" spans="1:6" x14ac:dyDescent="0.2">
      <c r="A1015" s="5">
        <v>1014</v>
      </c>
      <c r="B1015" s="5">
        <v>3086</v>
      </c>
      <c r="C1015" s="5" t="s">
        <v>3019</v>
      </c>
      <c r="D1015" s="52">
        <v>30000</v>
      </c>
      <c r="E1015" s="5" t="s">
        <v>3021</v>
      </c>
      <c r="F1015" s="5" t="s">
        <v>3018</v>
      </c>
    </row>
    <row r="1016" spans="1:6" x14ac:dyDescent="0.2">
      <c r="A1016" s="4">
        <v>1015</v>
      </c>
      <c r="B1016" s="4">
        <v>3089</v>
      </c>
      <c r="C1016" s="4" t="s">
        <v>3016</v>
      </c>
      <c r="D1016" s="51">
        <v>10000</v>
      </c>
      <c r="E1016" s="4" t="s">
        <v>3022</v>
      </c>
      <c r="F1016" s="4" t="s">
        <v>3018</v>
      </c>
    </row>
    <row r="1017" spans="1:6" x14ac:dyDescent="0.2">
      <c r="A1017" s="5">
        <v>1016</v>
      </c>
      <c r="B1017" s="5">
        <v>3095</v>
      </c>
      <c r="C1017" s="5" t="s">
        <v>3019</v>
      </c>
      <c r="D1017" s="52">
        <v>30000</v>
      </c>
      <c r="E1017" s="5" t="s">
        <v>3022</v>
      </c>
      <c r="F1017" s="5" t="s">
        <v>3020</v>
      </c>
    </row>
    <row r="1018" spans="1:6" x14ac:dyDescent="0.2">
      <c r="A1018" s="4">
        <v>1017</v>
      </c>
      <c r="B1018" s="4">
        <v>3096</v>
      </c>
      <c r="C1018" s="4" t="s">
        <v>3019</v>
      </c>
      <c r="D1018" s="51">
        <v>40000</v>
      </c>
      <c r="E1018" s="4" t="s">
        <v>3022</v>
      </c>
      <c r="F1018" s="4" t="s">
        <v>3020</v>
      </c>
    </row>
    <row r="1019" spans="1:6" x14ac:dyDescent="0.2">
      <c r="A1019" s="5">
        <v>1018</v>
      </c>
      <c r="B1019" s="5">
        <v>3098</v>
      </c>
      <c r="C1019" s="5" t="s">
        <v>3016</v>
      </c>
      <c r="D1019" s="52">
        <v>40000</v>
      </c>
      <c r="E1019" s="5" t="s">
        <v>3022</v>
      </c>
      <c r="F1019" s="5" t="s">
        <v>3018</v>
      </c>
    </row>
    <row r="1020" spans="1:6" x14ac:dyDescent="0.2">
      <c r="A1020" s="4">
        <v>1019</v>
      </c>
      <c r="B1020" s="4">
        <v>3100</v>
      </c>
      <c r="C1020" s="4" t="s">
        <v>3016</v>
      </c>
      <c r="D1020" s="51">
        <v>30000</v>
      </c>
      <c r="E1020" s="4" t="s">
        <v>3022</v>
      </c>
      <c r="F1020" s="4" t="s">
        <v>3018</v>
      </c>
    </row>
    <row r="1021" spans="1:6" x14ac:dyDescent="0.2">
      <c r="A1021" s="5">
        <v>1020</v>
      </c>
      <c r="B1021" s="5">
        <v>3105</v>
      </c>
      <c r="C1021" s="5" t="s">
        <v>3019</v>
      </c>
      <c r="D1021" s="52">
        <v>30000</v>
      </c>
      <c r="E1021" s="5" t="s">
        <v>3022</v>
      </c>
      <c r="F1021" s="5" t="s">
        <v>3020</v>
      </c>
    </row>
    <row r="1022" spans="1:6" x14ac:dyDescent="0.2">
      <c r="A1022" s="4">
        <v>1021</v>
      </c>
      <c r="B1022" s="4">
        <v>3106</v>
      </c>
      <c r="C1022" s="4" t="s">
        <v>3016</v>
      </c>
      <c r="D1022" s="51">
        <v>30000</v>
      </c>
      <c r="E1022" s="4" t="s">
        <v>3022</v>
      </c>
      <c r="F1022" s="4" t="s">
        <v>3018</v>
      </c>
    </row>
    <row r="1023" spans="1:6" x14ac:dyDescent="0.2">
      <c r="A1023" s="5">
        <v>1022</v>
      </c>
      <c r="B1023" s="5">
        <v>3113</v>
      </c>
      <c r="C1023" s="5" t="s">
        <v>3019</v>
      </c>
      <c r="D1023" s="52">
        <v>10000</v>
      </c>
      <c r="E1023" s="5" t="s">
        <v>3022</v>
      </c>
      <c r="F1023" s="5" t="s">
        <v>3020</v>
      </c>
    </row>
    <row r="1024" spans="1:6" x14ac:dyDescent="0.2">
      <c r="A1024" s="4">
        <v>1023</v>
      </c>
      <c r="B1024" s="4">
        <v>3120</v>
      </c>
      <c r="C1024" s="4" t="s">
        <v>3019</v>
      </c>
      <c r="D1024" s="51">
        <v>40000</v>
      </c>
      <c r="E1024" s="4" t="s">
        <v>3022</v>
      </c>
      <c r="F1024" s="4" t="s">
        <v>3018</v>
      </c>
    </row>
    <row r="1025" spans="1:6" x14ac:dyDescent="0.2">
      <c r="A1025" s="5">
        <v>1024</v>
      </c>
      <c r="B1025" s="5">
        <v>3123</v>
      </c>
      <c r="C1025" s="5" t="s">
        <v>3019</v>
      </c>
      <c r="D1025" s="52">
        <v>30000</v>
      </c>
      <c r="E1025" s="5" t="s">
        <v>3023</v>
      </c>
      <c r="F1025" s="5" t="s">
        <v>3020</v>
      </c>
    </row>
    <row r="1026" spans="1:6" x14ac:dyDescent="0.2">
      <c r="A1026" s="4">
        <v>1025</v>
      </c>
      <c r="B1026" s="4">
        <v>3124</v>
      </c>
      <c r="C1026" s="4" t="s">
        <v>3019</v>
      </c>
      <c r="D1026" s="51">
        <v>40000</v>
      </c>
      <c r="E1026" s="4" t="s">
        <v>3022</v>
      </c>
      <c r="F1026" s="4" t="s">
        <v>3018</v>
      </c>
    </row>
    <row r="1027" spans="1:6" x14ac:dyDescent="0.2">
      <c r="A1027" s="5">
        <v>1026</v>
      </c>
      <c r="B1027" s="5">
        <v>3125</v>
      </c>
      <c r="C1027" s="5" t="s">
        <v>3016</v>
      </c>
      <c r="D1027" s="52">
        <v>40000</v>
      </c>
      <c r="E1027" s="5" t="s">
        <v>3022</v>
      </c>
      <c r="F1027" s="5" t="s">
        <v>3018</v>
      </c>
    </row>
    <row r="1028" spans="1:6" x14ac:dyDescent="0.2">
      <c r="A1028" s="4">
        <v>1027</v>
      </c>
      <c r="B1028" s="4">
        <v>3128</v>
      </c>
      <c r="C1028" s="4" t="s">
        <v>3016</v>
      </c>
      <c r="D1028" s="51">
        <v>40000</v>
      </c>
      <c r="E1028" s="4" t="s">
        <v>3022</v>
      </c>
      <c r="F1028" s="4" t="s">
        <v>3020</v>
      </c>
    </row>
    <row r="1029" spans="1:6" x14ac:dyDescent="0.2">
      <c r="A1029" s="5">
        <v>1028</v>
      </c>
      <c r="B1029" s="5">
        <v>3132</v>
      </c>
      <c r="C1029" s="5" t="s">
        <v>3016</v>
      </c>
      <c r="D1029" s="52">
        <v>40000</v>
      </c>
      <c r="E1029" s="5" t="s">
        <v>3022</v>
      </c>
      <c r="F1029" s="5" t="s">
        <v>3018</v>
      </c>
    </row>
    <row r="1030" spans="1:6" x14ac:dyDescent="0.2">
      <c r="A1030" s="4">
        <v>1029</v>
      </c>
      <c r="B1030" s="4">
        <v>3133</v>
      </c>
      <c r="C1030" s="4" t="s">
        <v>3019</v>
      </c>
      <c r="D1030" s="51">
        <v>30000</v>
      </c>
      <c r="E1030" s="4" t="s">
        <v>3023</v>
      </c>
      <c r="F1030" s="4" t="s">
        <v>3020</v>
      </c>
    </row>
    <row r="1031" spans="1:6" x14ac:dyDescent="0.2">
      <c r="A1031" s="5">
        <v>1030</v>
      </c>
      <c r="B1031" s="5">
        <v>3136</v>
      </c>
      <c r="C1031" s="5" t="s">
        <v>3016</v>
      </c>
      <c r="D1031" s="52">
        <v>30000</v>
      </c>
      <c r="E1031" s="5" t="s">
        <v>3023</v>
      </c>
      <c r="F1031" s="5" t="s">
        <v>3020</v>
      </c>
    </row>
    <row r="1032" spans="1:6" x14ac:dyDescent="0.2">
      <c r="A1032" s="4">
        <v>1031</v>
      </c>
      <c r="B1032" s="4">
        <v>3137</v>
      </c>
      <c r="C1032" s="4" t="s">
        <v>3019</v>
      </c>
      <c r="D1032" s="51">
        <v>40000</v>
      </c>
      <c r="E1032" s="4" t="s">
        <v>3022</v>
      </c>
      <c r="F1032" s="4" t="s">
        <v>3018</v>
      </c>
    </row>
    <row r="1033" spans="1:6" x14ac:dyDescent="0.2">
      <c r="A1033" s="5">
        <v>1032</v>
      </c>
      <c r="B1033" s="5">
        <v>3138</v>
      </c>
      <c r="C1033" s="5" t="s">
        <v>3019</v>
      </c>
      <c r="D1033" s="52">
        <v>30000</v>
      </c>
      <c r="E1033" s="5" t="s">
        <v>3023</v>
      </c>
      <c r="F1033" s="5" t="s">
        <v>3020</v>
      </c>
    </row>
    <row r="1034" spans="1:6" x14ac:dyDescent="0.2">
      <c r="A1034" s="4">
        <v>1033</v>
      </c>
      <c r="B1034" s="4">
        <v>3139</v>
      </c>
      <c r="C1034" s="4" t="s">
        <v>3019</v>
      </c>
      <c r="D1034" s="51">
        <v>30000</v>
      </c>
      <c r="E1034" s="4" t="s">
        <v>3023</v>
      </c>
      <c r="F1034" s="4" t="s">
        <v>3020</v>
      </c>
    </row>
    <row r="1035" spans="1:6" x14ac:dyDescent="0.2">
      <c r="A1035" s="5">
        <v>1034</v>
      </c>
      <c r="B1035" s="5">
        <v>3141</v>
      </c>
      <c r="C1035" s="5" t="s">
        <v>3019</v>
      </c>
      <c r="D1035" s="52">
        <v>40000</v>
      </c>
      <c r="E1035" s="5" t="s">
        <v>3022</v>
      </c>
      <c r="F1035" s="5" t="s">
        <v>3020</v>
      </c>
    </row>
    <row r="1036" spans="1:6" x14ac:dyDescent="0.2">
      <c r="A1036" s="4">
        <v>1035</v>
      </c>
      <c r="B1036" s="4">
        <v>3143</v>
      </c>
      <c r="C1036" s="4" t="s">
        <v>3016</v>
      </c>
      <c r="D1036" s="51">
        <v>40000</v>
      </c>
      <c r="E1036" s="4" t="s">
        <v>3017</v>
      </c>
      <c r="F1036" s="4" t="s">
        <v>3018</v>
      </c>
    </row>
    <row r="1037" spans="1:6" x14ac:dyDescent="0.2">
      <c r="A1037" s="5">
        <v>1036</v>
      </c>
      <c r="B1037" s="5">
        <v>3146</v>
      </c>
      <c r="C1037" s="5" t="s">
        <v>3016</v>
      </c>
      <c r="D1037" s="52">
        <v>40000</v>
      </c>
      <c r="E1037" s="5" t="s">
        <v>3017</v>
      </c>
      <c r="F1037" s="5" t="s">
        <v>3020</v>
      </c>
    </row>
    <row r="1038" spans="1:6" x14ac:dyDescent="0.2">
      <c r="A1038" s="4">
        <v>1037</v>
      </c>
      <c r="B1038" s="4">
        <v>3148</v>
      </c>
      <c r="C1038" s="4" t="s">
        <v>3016</v>
      </c>
      <c r="D1038" s="51">
        <v>40000</v>
      </c>
      <c r="E1038" s="4" t="s">
        <v>3017</v>
      </c>
      <c r="F1038" s="4" t="s">
        <v>3018</v>
      </c>
    </row>
    <row r="1039" spans="1:6" x14ac:dyDescent="0.2">
      <c r="A1039" s="5">
        <v>1038</v>
      </c>
      <c r="B1039" s="5">
        <v>3149</v>
      </c>
      <c r="C1039" s="5" t="s">
        <v>3019</v>
      </c>
      <c r="D1039" s="52">
        <v>40000</v>
      </c>
      <c r="E1039" s="5" t="s">
        <v>3017</v>
      </c>
      <c r="F1039" s="5" t="s">
        <v>3018</v>
      </c>
    </row>
    <row r="1040" spans="1:6" x14ac:dyDescent="0.2">
      <c r="A1040" s="4">
        <v>1039</v>
      </c>
      <c r="B1040" s="4">
        <v>3151</v>
      </c>
      <c r="C1040" s="4" t="s">
        <v>3019</v>
      </c>
      <c r="D1040" s="51">
        <v>40000</v>
      </c>
      <c r="E1040" s="4" t="s">
        <v>3017</v>
      </c>
      <c r="F1040" s="4" t="s">
        <v>3018</v>
      </c>
    </row>
    <row r="1041" spans="1:6" x14ac:dyDescent="0.2">
      <c r="A1041" s="5">
        <v>1040</v>
      </c>
      <c r="B1041" s="5">
        <v>3154</v>
      </c>
      <c r="C1041" s="5" t="s">
        <v>3016</v>
      </c>
      <c r="D1041" s="52">
        <v>70000</v>
      </c>
      <c r="E1041" s="5" t="s">
        <v>3024</v>
      </c>
      <c r="F1041" s="5" t="s">
        <v>3018</v>
      </c>
    </row>
    <row r="1042" spans="1:6" x14ac:dyDescent="0.2">
      <c r="A1042" s="4">
        <v>1041</v>
      </c>
      <c r="B1042" s="4">
        <v>3155</v>
      </c>
      <c r="C1042" s="4" t="s">
        <v>3016</v>
      </c>
      <c r="D1042" s="51">
        <v>40000</v>
      </c>
      <c r="E1042" s="4" t="s">
        <v>3021</v>
      </c>
      <c r="F1042" s="4" t="s">
        <v>3018</v>
      </c>
    </row>
    <row r="1043" spans="1:6" x14ac:dyDescent="0.2">
      <c r="A1043" s="5">
        <v>1042</v>
      </c>
      <c r="B1043" s="5">
        <v>3167</v>
      </c>
      <c r="C1043" s="5" t="s">
        <v>3016</v>
      </c>
      <c r="D1043" s="52">
        <v>40000</v>
      </c>
      <c r="E1043" s="5" t="s">
        <v>3022</v>
      </c>
      <c r="F1043" s="5" t="s">
        <v>3018</v>
      </c>
    </row>
    <row r="1044" spans="1:6" x14ac:dyDescent="0.2">
      <c r="A1044" s="4">
        <v>1043</v>
      </c>
      <c r="B1044" s="4">
        <v>3169</v>
      </c>
      <c r="C1044" s="4" t="s">
        <v>3016</v>
      </c>
      <c r="D1044" s="51">
        <v>40000</v>
      </c>
      <c r="E1044" s="4" t="s">
        <v>3022</v>
      </c>
      <c r="F1044" s="4" t="s">
        <v>3018</v>
      </c>
    </row>
    <row r="1045" spans="1:6" x14ac:dyDescent="0.2">
      <c r="A1045" s="5">
        <v>1044</v>
      </c>
      <c r="B1045" s="5">
        <v>3170</v>
      </c>
      <c r="C1045" s="5" t="s">
        <v>3016</v>
      </c>
      <c r="D1045" s="52">
        <v>40000</v>
      </c>
      <c r="E1045" s="5" t="s">
        <v>3021</v>
      </c>
      <c r="F1045" s="5" t="s">
        <v>3018</v>
      </c>
    </row>
    <row r="1046" spans="1:6" x14ac:dyDescent="0.2">
      <c r="A1046" s="4">
        <v>1045</v>
      </c>
      <c r="B1046" s="4">
        <v>3176</v>
      </c>
      <c r="C1046" s="4" t="s">
        <v>3019</v>
      </c>
      <c r="D1046" s="51">
        <v>40000</v>
      </c>
      <c r="E1046" s="4" t="s">
        <v>3021</v>
      </c>
      <c r="F1046" s="4" t="s">
        <v>3018</v>
      </c>
    </row>
    <row r="1047" spans="1:6" x14ac:dyDescent="0.2">
      <c r="A1047" s="5">
        <v>1046</v>
      </c>
      <c r="B1047" s="5">
        <v>3177</v>
      </c>
      <c r="C1047" s="5" t="s">
        <v>3019</v>
      </c>
      <c r="D1047" s="52">
        <v>40000</v>
      </c>
      <c r="E1047" s="5" t="s">
        <v>3021</v>
      </c>
      <c r="F1047" s="5" t="s">
        <v>3020</v>
      </c>
    </row>
    <row r="1048" spans="1:6" x14ac:dyDescent="0.2">
      <c r="A1048" s="4">
        <v>1047</v>
      </c>
      <c r="B1048" s="4">
        <v>3179</v>
      </c>
      <c r="C1048" s="4" t="s">
        <v>3019</v>
      </c>
      <c r="D1048" s="51">
        <v>40000</v>
      </c>
      <c r="E1048" s="4" t="s">
        <v>3021</v>
      </c>
      <c r="F1048" s="4" t="s">
        <v>3020</v>
      </c>
    </row>
    <row r="1049" spans="1:6" x14ac:dyDescent="0.2">
      <c r="A1049" s="5">
        <v>1048</v>
      </c>
      <c r="B1049" s="5">
        <v>3187</v>
      </c>
      <c r="C1049" s="5" t="s">
        <v>3019</v>
      </c>
      <c r="D1049" s="52">
        <v>40000</v>
      </c>
      <c r="E1049" s="5" t="s">
        <v>3021</v>
      </c>
      <c r="F1049" s="5" t="s">
        <v>3020</v>
      </c>
    </row>
    <row r="1050" spans="1:6" x14ac:dyDescent="0.2">
      <c r="A1050" s="4">
        <v>1049</v>
      </c>
      <c r="B1050" s="4">
        <v>3191</v>
      </c>
      <c r="C1050" s="4" t="s">
        <v>3019</v>
      </c>
      <c r="D1050" s="51">
        <v>70000</v>
      </c>
      <c r="E1050" s="4" t="s">
        <v>3021</v>
      </c>
      <c r="F1050" s="4" t="s">
        <v>3018</v>
      </c>
    </row>
    <row r="1051" spans="1:6" x14ac:dyDescent="0.2">
      <c r="A1051" s="5">
        <v>1050</v>
      </c>
      <c r="B1051" s="5">
        <v>3194</v>
      </c>
      <c r="C1051" s="5" t="s">
        <v>3019</v>
      </c>
      <c r="D1051" s="52">
        <v>80000</v>
      </c>
      <c r="E1051" s="5" t="s">
        <v>3017</v>
      </c>
      <c r="F1051" s="5" t="s">
        <v>3018</v>
      </c>
    </row>
    <row r="1052" spans="1:6" x14ac:dyDescent="0.2">
      <c r="A1052" s="4">
        <v>1051</v>
      </c>
      <c r="B1052" s="4">
        <v>3196</v>
      </c>
      <c r="C1052" s="4" t="s">
        <v>3019</v>
      </c>
      <c r="D1052" s="51">
        <v>110000</v>
      </c>
      <c r="E1052" s="4" t="s">
        <v>3024</v>
      </c>
      <c r="F1052" s="4" t="s">
        <v>3020</v>
      </c>
    </row>
    <row r="1053" spans="1:6" x14ac:dyDescent="0.2">
      <c r="A1053" s="5">
        <v>1052</v>
      </c>
      <c r="B1053" s="5">
        <v>3197</v>
      </c>
      <c r="C1053" s="5" t="s">
        <v>3019</v>
      </c>
      <c r="D1053" s="52">
        <v>120000</v>
      </c>
      <c r="E1053" s="5" t="s">
        <v>3017</v>
      </c>
      <c r="F1053" s="5" t="s">
        <v>3020</v>
      </c>
    </row>
    <row r="1054" spans="1:6" x14ac:dyDescent="0.2">
      <c r="A1054" s="4">
        <v>1053</v>
      </c>
      <c r="B1054" s="4">
        <v>3205</v>
      </c>
      <c r="C1054" s="4" t="s">
        <v>3019</v>
      </c>
      <c r="D1054" s="51">
        <v>120000</v>
      </c>
      <c r="E1054" s="4" t="s">
        <v>3017</v>
      </c>
      <c r="F1054" s="4" t="s">
        <v>3020</v>
      </c>
    </row>
    <row r="1055" spans="1:6" x14ac:dyDescent="0.2">
      <c r="A1055" s="5">
        <v>1054</v>
      </c>
      <c r="B1055" s="5">
        <v>3206</v>
      </c>
      <c r="C1055" s="5" t="s">
        <v>3019</v>
      </c>
      <c r="D1055" s="52">
        <v>130000</v>
      </c>
      <c r="E1055" s="5" t="s">
        <v>3024</v>
      </c>
      <c r="F1055" s="5" t="s">
        <v>3018</v>
      </c>
    </row>
    <row r="1056" spans="1:6" x14ac:dyDescent="0.2">
      <c r="A1056" s="4">
        <v>1055</v>
      </c>
      <c r="B1056" s="4">
        <v>3209</v>
      </c>
      <c r="C1056" s="4" t="s">
        <v>3016</v>
      </c>
      <c r="D1056" s="51">
        <v>90000</v>
      </c>
      <c r="E1056" s="4" t="s">
        <v>3017</v>
      </c>
      <c r="F1056" s="4" t="s">
        <v>3018</v>
      </c>
    </row>
    <row r="1057" spans="1:6" x14ac:dyDescent="0.2">
      <c r="A1057" s="5">
        <v>1056</v>
      </c>
      <c r="B1057" s="5">
        <v>3211</v>
      </c>
      <c r="C1057" s="5" t="s">
        <v>3016</v>
      </c>
      <c r="D1057" s="52">
        <v>90000</v>
      </c>
      <c r="E1057" s="5" t="s">
        <v>3017</v>
      </c>
      <c r="F1057" s="5" t="s">
        <v>3020</v>
      </c>
    </row>
    <row r="1058" spans="1:6" x14ac:dyDescent="0.2">
      <c r="A1058" s="4">
        <v>1057</v>
      </c>
      <c r="B1058" s="4">
        <v>3221</v>
      </c>
      <c r="C1058" s="4" t="s">
        <v>3016</v>
      </c>
      <c r="D1058" s="51">
        <v>120000</v>
      </c>
      <c r="E1058" s="4" t="s">
        <v>3024</v>
      </c>
      <c r="F1058" s="4" t="s">
        <v>3018</v>
      </c>
    </row>
    <row r="1059" spans="1:6" x14ac:dyDescent="0.2">
      <c r="A1059" s="5">
        <v>1058</v>
      </c>
      <c r="B1059" s="5">
        <v>3222</v>
      </c>
      <c r="C1059" s="5" t="s">
        <v>3016</v>
      </c>
      <c r="D1059" s="52">
        <v>120000</v>
      </c>
      <c r="E1059" s="5" t="s">
        <v>3024</v>
      </c>
      <c r="F1059" s="5" t="s">
        <v>3018</v>
      </c>
    </row>
    <row r="1060" spans="1:6" x14ac:dyDescent="0.2">
      <c r="A1060" s="4">
        <v>1059</v>
      </c>
      <c r="B1060" s="4">
        <v>3224</v>
      </c>
      <c r="C1060" s="4" t="s">
        <v>3016</v>
      </c>
      <c r="D1060" s="51">
        <v>130000</v>
      </c>
      <c r="E1060" s="4" t="s">
        <v>3017</v>
      </c>
      <c r="F1060" s="4" t="s">
        <v>3018</v>
      </c>
    </row>
    <row r="1061" spans="1:6" x14ac:dyDescent="0.2">
      <c r="A1061" s="5">
        <v>1060</v>
      </c>
      <c r="B1061" s="5">
        <v>3225</v>
      </c>
      <c r="C1061" s="5" t="s">
        <v>3016</v>
      </c>
      <c r="D1061" s="52">
        <v>130000</v>
      </c>
      <c r="E1061" s="5" t="s">
        <v>3017</v>
      </c>
      <c r="F1061" s="5" t="s">
        <v>3018</v>
      </c>
    </row>
    <row r="1062" spans="1:6" x14ac:dyDescent="0.2">
      <c r="A1062" s="4">
        <v>1061</v>
      </c>
      <c r="B1062" s="4">
        <v>3226</v>
      </c>
      <c r="C1062" s="4" t="s">
        <v>3019</v>
      </c>
      <c r="D1062" s="51">
        <v>150000</v>
      </c>
      <c r="E1062" s="4" t="s">
        <v>3024</v>
      </c>
      <c r="F1062" s="4" t="s">
        <v>3020</v>
      </c>
    </row>
    <row r="1063" spans="1:6" x14ac:dyDescent="0.2">
      <c r="A1063" s="5">
        <v>1062</v>
      </c>
      <c r="B1063" s="5">
        <v>3229</v>
      </c>
      <c r="C1063" s="5" t="s">
        <v>3016</v>
      </c>
      <c r="D1063" s="52">
        <v>160000</v>
      </c>
      <c r="E1063" s="5" t="s">
        <v>3017</v>
      </c>
      <c r="F1063" s="5" t="s">
        <v>3018</v>
      </c>
    </row>
    <row r="1064" spans="1:6" x14ac:dyDescent="0.2">
      <c r="A1064" s="4">
        <v>1063</v>
      </c>
      <c r="B1064" s="4">
        <v>3230</v>
      </c>
      <c r="C1064" s="4" t="s">
        <v>3016</v>
      </c>
      <c r="D1064" s="51">
        <v>70000</v>
      </c>
      <c r="E1064" s="4" t="s">
        <v>3017</v>
      </c>
      <c r="F1064" s="4" t="s">
        <v>3018</v>
      </c>
    </row>
    <row r="1065" spans="1:6" x14ac:dyDescent="0.2">
      <c r="A1065" s="5">
        <v>1064</v>
      </c>
      <c r="B1065" s="5">
        <v>3238</v>
      </c>
      <c r="C1065" s="5" t="s">
        <v>3016</v>
      </c>
      <c r="D1065" s="52">
        <v>70000</v>
      </c>
      <c r="E1065" s="5" t="s">
        <v>3017</v>
      </c>
      <c r="F1065" s="5" t="s">
        <v>3018</v>
      </c>
    </row>
    <row r="1066" spans="1:6" x14ac:dyDescent="0.2">
      <c r="A1066" s="4">
        <v>1065</v>
      </c>
      <c r="B1066" s="4">
        <v>3243</v>
      </c>
      <c r="C1066" s="4" t="s">
        <v>3019</v>
      </c>
      <c r="D1066" s="51">
        <v>70000</v>
      </c>
      <c r="E1066" s="4" t="s">
        <v>3017</v>
      </c>
      <c r="F1066" s="4" t="s">
        <v>3018</v>
      </c>
    </row>
    <row r="1067" spans="1:6" x14ac:dyDescent="0.2">
      <c r="A1067" s="5">
        <v>1066</v>
      </c>
      <c r="B1067" s="5">
        <v>3246</v>
      </c>
      <c r="C1067" s="5" t="s">
        <v>3016</v>
      </c>
      <c r="D1067" s="52">
        <v>70000</v>
      </c>
      <c r="E1067" s="5" t="s">
        <v>3017</v>
      </c>
      <c r="F1067" s="5" t="s">
        <v>3018</v>
      </c>
    </row>
    <row r="1068" spans="1:6" x14ac:dyDescent="0.2">
      <c r="A1068" s="4">
        <v>1067</v>
      </c>
      <c r="B1068" s="4">
        <v>3248</v>
      </c>
      <c r="C1068" s="4" t="s">
        <v>3016</v>
      </c>
      <c r="D1068" s="51">
        <v>70000</v>
      </c>
      <c r="E1068" s="4" t="s">
        <v>3017</v>
      </c>
      <c r="F1068" s="4" t="s">
        <v>3018</v>
      </c>
    </row>
    <row r="1069" spans="1:6" x14ac:dyDescent="0.2">
      <c r="A1069" s="5">
        <v>1068</v>
      </c>
      <c r="B1069" s="5">
        <v>3249</v>
      </c>
      <c r="C1069" s="5" t="s">
        <v>3019</v>
      </c>
      <c r="D1069" s="52">
        <v>70000</v>
      </c>
      <c r="E1069" s="5" t="s">
        <v>3017</v>
      </c>
      <c r="F1069" s="5" t="s">
        <v>3018</v>
      </c>
    </row>
    <row r="1070" spans="1:6" x14ac:dyDescent="0.2">
      <c r="A1070" s="4">
        <v>1069</v>
      </c>
      <c r="B1070" s="4">
        <v>3251</v>
      </c>
      <c r="C1070" s="4" t="s">
        <v>3019</v>
      </c>
      <c r="D1070" s="51">
        <v>70000</v>
      </c>
      <c r="E1070" s="4" t="s">
        <v>3017</v>
      </c>
      <c r="F1070" s="4" t="s">
        <v>3018</v>
      </c>
    </row>
    <row r="1071" spans="1:6" x14ac:dyDescent="0.2">
      <c r="A1071" s="5">
        <v>1070</v>
      </c>
      <c r="B1071" s="5">
        <v>3252</v>
      </c>
      <c r="C1071" s="5" t="s">
        <v>3016</v>
      </c>
      <c r="D1071" s="52">
        <v>70000</v>
      </c>
      <c r="E1071" s="5" t="s">
        <v>3017</v>
      </c>
      <c r="F1071" s="5" t="s">
        <v>3020</v>
      </c>
    </row>
    <row r="1072" spans="1:6" x14ac:dyDescent="0.2">
      <c r="A1072" s="4">
        <v>1071</v>
      </c>
      <c r="B1072" s="4">
        <v>3255</v>
      </c>
      <c r="C1072" s="4" t="s">
        <v>3016</v>
      </c>
      <c r="D1072" s="51">
        <v>70000</v>
      </c>
      <c r="E1072" s="4" t="s">
        <v>3017</v>
      </c>
      <c r="F1072" s="4" t="s">
        <v>3018</v>
      </c>
    </row>
    <row r="1073" spans="1:6" x14ac:dyDescent="0.2">
      <c r="A1073" s="5">
        <v>1072</v>
      </c>
      <c r="B1073" s="5">
        <v>3257</v>
      </c>
      <c r="C1073" s="5" t="s">
        <v>3016</v>
      </c>
      <c r="D1073" s="52">
        <v>70000</v>
      </c>
      <c r="E1073" s="5" t="s">
        <v>3017</v>
      </c>
      <c r="F1073" s="5" t="s">
        <v>3018</v>
      </c>
    </row>
    <row r="1074" spans="1:6" x14ac:dyDescent="0.2">
      <c r="A1074" s="4">
        <v>1073</v>
      </c>
      <c r="B1074" s="4">
        <v>3258</v>
      </c>
      <c r="C1074" s="4" t="s">
        <v>3016</v>
      </c>
      <c r="D1074" s="51">
        <v>70000</v>
      </c>
      <c r="E1074" s="4" t="s">
        <v>3017</v>
      </c>
      <c r="F1074" s="4" t="s">
        <v>3018</v>
      </c>
    </row>
    <row r="1075" spans="1:6" x14ac:dyDescent="0.2">
      <c r="A1075" s="5">
        <v>1074</v>
      </c>
      <c r="B1075" s="5">
        <v>3261</v>
      </c>
      <c r="C1075" s="5" t="s">
        <v>3016</v>
      </c>
      <c r="D1075" s="52">
        <v>70000</v>
      </c>
      <c r="E1075" s="5" t="s">
        <v>3017</v>
      </c>
      <c r="F1075" s="5" t="s">
        <v>3018</v>
      </c>
    </row>
    <row r="1076" spans="1:6" x14ac:dyDescent="0.2">
      <c r="A1076" s="4">
        <v>1075</v>
      </c>
      <c r="B1076" s="4">
        <v>3264</v>
      </c>
      <c r="C1076" s="4" t="s">
        <v>3019</v>
      </c>
      <c r="D1076" s="51">
        <v>70000</v>
      </c>
      <c r="E1076" s="4" t="s">
        <v>3017</v>
      </c>
      <c r="F1076" s="4" t="s">
        <v>3018</v>
      </c>
    </row>
    <row r="1077" spans="1:6" x14ac:dyDescent="0.2">
      <c r="A1077" s="5">
        <v>1076</v>
      </c>
      <c r="B1077" s="5">
        <v>3266</v>
      </c>
      <c r="C1077" s="5" t="s">
        <v>3019</v>
      </c>
      <c r="D1077" s="52">
        <v>60000</v>
      </c>
      <c r="E1077" s="5" t="s">
        <v>3017</v>
      </c>
      <c r="F1077" s="5" t="s">
        <v>3018</v>
      </c>
    </row>
    <row r="1078" spans="1:6" x14ac:dyDescent="0.2">
      <c r="A1078" s="4">
        <v>1077</v>
      </c>
      <c r="B1078" s="4">
        <v>3269</v>
      </c>
      <c r="C1078" s="4" t="s">
        <v>3016</v>
      </c>
      <c r="D1078" s="51">
        <v>70000</v>
      </c>
      <c r="E1078" s="4" t="s">
        <v>3017</v>
      </c>
      <c r="F1078" s="4" t="s">
        <v>3018</v>
      </c>
    </row>
    <row r="1079" spans="1:6" x14ac:dyDescent="0.2">
      <c r="A1079" s="5">
        <v>1078</v>
      </c>
      <c r="B1079" s="5">
        <v>3275</v>
      </c>
      <c r="C1079" s="5" t="s">
        <v>3019</v>
      </c>
      <c r="D1079" s="52">
        <v>70000</v>
      </c>
      <c r="E1079" s="5" t="s">
        <v>3017</v>
      </c>
      <c r="F1079" s="5" t="s">
        <v>3018</v>
      </c>
    </row>
    <row r="1080" spans="1:6" x14ac:dyDescent="0.2">
      <c r="A1080" s="4">
        <v>1079</v>
      </c>
      <c r="B1080" s="4">
        <v>3279</v>
      </c>
      <c r="C1080" s="4" t="s">
        <v>3016</v>
      </c>
      <c r="D1080" s="51">
        <v>60000</v>
      </c>
      <c r="E1080" s="4" t="s">
        <v>3017</v>
      </c>
      <c r="F1080" s="4" t="s">
        <v>3018</v>
      </c>
    </row>
    <row r="1081" spans="1:6" x14ac:dyDescent="0.2">
      <c r="A1081" s="5">
        <v>1080</v>
      </c>
      <c r="B1081" s="5">
        <v>3283</v>
      </c>
      <c r="C1081" s="5" t="s">
        <v>3016</v>
      </c>
      <c r="D1081" s="52">
        <v>60000</v>
      </c>
      <c r="E1081" s="5" t="s">
        <v>3017</v>
      </c>
      <c r="F1081" s="5" t="s">
        <v>3020</v>
      </c>
    </row>
    <row r="1082" spans="1:6" x14ac:dyDescent="0.2">
      <c r="A1082" s="4">
        <v>1081</v>
      </c>
      <c r="B1082" s="4">
        <v>3284</v>
      </c>
      <c r="C1082" s="4" t="s">
        <v>3019</v>
      </c>
      <c r="D1082" s="51">
        <v>60000</v>
      </c>
      <c r="E1082" s="4" t="s">
        <v>3017</v>
      </c>
      <c r="F1082" s="4" t="s">
        <v>3018</v>
      </c>
    </row>
    <row r="1083" spans="1:6" x14ac:dyDescent="0.2">
      <c r="A1083" s="5">
        <v>1082</v>
      </c>
      <c r="B1083" s="5">
        <v>3285</v>
      </c>
      <c r="C1083" s="5" t="s">
        <v>3019</v>
      </c>
      <c r="D1083" s="52">
        <v>60000</v>
      </c>
      <c r="E1083" s="5" t="s">
        <v>3017</v>
      </c>
      <c r="F1083" s="5" t="s">
        <v>3018</v>
      </c>
    </row>
    <row r="1084" spans="1:6" x14ac:dyDescent="0.2">
      <c r="A1084" s="4">
        <v>1083</v>
      </c>
      <c r="B1084" s="4">
        <v>3287</v>
      </c>
      <c r="C1084" s="4" t="s">
        <v>3016</v>
      </c>
      <c r="D1084" s="51">
        <v>70000</v>
      </c>
      <c r="E1084" s="4" t="s">
        <v>3017</v>
      </c>
      <c r="F1084" s="4" t="s">
        <v>3018</v>
      </c>
    </row>
    <row r="1085" spans="1:6" x14ac:dyDescent="0.2">
      <c r="A1085" s="5">
        <v>1084</v>
      </c>
      <c r="B1085" s="5">
        <v>3303</v>
      </c>
      <c r="C1085" s="5" t="s">
        <v>3016</v>
      </c>
      <c r="D1085" s="52">
        <v>70000</v>
      </c>
      <c r="E1085" s="5" t="s">
        <v>3017</v>
      </c>
      <c r="F1085" s="5" t="s">
        <v>3018</v>
      </c>
    </row>
    <row r="1086" spans="1:6" x14ac:dyDescent="0.2">
      <c r="A1086" s="4">
        <v>1085</v>
      </c>
      <c r="B1086" s="4">
        <v>3306</v>
      </c>
      <c r="C1086" s="4" t="s">
        <v>3016</v>
      </c>
      <c r="D1086" s="51">
        <v>60000</v>
      </c>
      <c r="E1086" s="4" t="s">
        <v>3017</v>
      </c>
      <c r="F1086" s="4" t="s">
        <v>3020</v>
      </c>
    </row>
    <row r="1087" spans="1:6" x14ac:dyDescent="0.2">
      <c r="A1087" s="5">
        <v>1086</v>
      </c>
      <c r="B1087" s="5">
        <v>3307</v>
      </c>
      <c r="C1087" s="5" t="s">
        <v>3016</v>
      </c>
      <c r="D1087" s="52">
        <v>60000</v>
      </c>
      <c r="E1087" s="5" t="s">
        <v>3017</v>
      </c>
      <c r="F1087" s="5" t="s">
        <v>3018</v>
      </c>
    </row>
    <row r="1088" spans="1:6" x14ac:dyDescent="0.2">
      <c r="A1088" s="4">
        <v>1087</v>
      </c>
      <c r="B1088" s="4">
        <v>3309</v>
      </c>
      <c r="C1088" s="4" t="s">
        <v>3019</v>
      </c>
      <c r="D1088" s="51">
        <v>60000</v>
      </c>
      <c r="E1088" s="4" t="s">
        <v>3017</v>
      </c>
      <c r="F1088" s="4" t="s">
        <v>3018</v>
      </c>
    </row>
    <row r="1089" spans="1:6" x14ac:dyDescent="0.2">
      <c r="A1089" s="5">
        <v>1088</v>
      </c>
      <c r="B1089" s="5">
        <v>3310</v>
      </c>
      <c r="C1089" s="5" t="s">
        <v>3019</v>
      </c>
      <c r="D1089" s="52">
        <v>70000</v>
      </c>
      <c r="E1089" s="5" t="s">
        <v>3017</v>
      </c>
      <c r="F1089" s="5" t="s">
        <v>3018</v>
      </c>
    </row>
    <row r="1090" spans="1:6" x14ac:dyDescent="0.2">
      <c r="A1090" s="4">
        <v>1089</v>
      </c>
      <c r="B1090" s="4">
        <v>3311</v>
      </c>
      <c r="C1090" s="4" t="s">
        <v>3019</v>
      </c>
      <c r="D1090" s="51">
        <v>70000</v>
      </c>
      <c r="E1090" s="4" t="s">
        <v>3017</v>
      </c>
      <c r="F1090" s="4" t="s">
        <v>3018</v>
      </c>
    </row>
    <row r="1091" spans="1:6" x14ac:dyDescent="0.2">
      <c r="A1091" s="5">
        <v>1090</v>
      </c>
      <c r="B1091" s="5">
        <v>3314</v>
      </c>
      <c r="C1091" s="5" t="s">
        <v>3016</v>
      </c>
      <c r="D1091" s="52">
        <v>70000</v>
      </c>
      <c r="E1091" s="5" t="s">
        <v>3017</v>
      </c>
      <c r="F1091" s="5" t="s">
        <v>3018</v>
      </c>
    </row>
    <row r="1092" spans="1:6" x14ac:dyDescent="0.2">
      <c r="A1092" s="4">
        <v>1091</v>
      </c>
      <c r="B1092" s="4">
        <v>3319</v>
      </c>
      <c r="C1092" s="4" t="s">
        <v>3016</v>
      </c>
      <c r="D1092" s="51">
        <v>40000</v>
      </c>
      <c r="E1092" s="4" t="s">
        <v>3022</v>
      </c>
      <c r="F1092" s="4" t="s">
        <v>3018</v>
      </c>
    </row>
    <row r="1093" spans="1:6" x14ac:dyDescent="0.2">
      <c r="A1093" s="5">
        <v>1092</v>
      </c>
      <c r="B1093" s="5">
        <v>3320</v>
      </c>
      <c r="C1093" s="5" t="s">
        <v>3016</v>
      </c>
      <c r="D1093" s="52">
        <v>40000</v>
      </c>
      <c r="E1093" s="5" t="s">
        <v>3022</v>
      </c>
      <c r="F1093" s="5" t="s">
        <v>3018</v>
      </c>
    </row>
    <row r="1094" spans="1:6" x14ac:dyDescent="0.2">
      <c r="A1094" s="4">
        <v>1093</v>
      </c>
      <c r="B1094" s="4">
        <v>3324</v>
      </c>
      <c r="C1094" s="4" t="s">
        <v>3016</v>
      </c>
      <c r="D1094" s="51">
        <v>40000</v>
      </c>
      <c r="E1094" s="4" t="s">
        <v>3022</v>
      </c>
      <c r="F1094" s="4" t="s">
        <v>3018</v>
      </c>
    </row>
    <row r="1095" spans="1:6" x14ac:dyDescent="0.2">
      <c r="A1095" s="5">
        <v>1094</v>
      </c>
      <c r="B1095" s="5">
        <v>3325</v>
      </c>
      <c r="C1095" s="5" t="s">
        <v>3016</v>
      </c>
      <c r="D1095" s="52">
        <v>60000</v>
      </c>
      <c r="E1095" s="5" t="s">
        <v>3021</v>
      </c>
      <c r="F1095" s="5" t="s">
        <v>3018</v>
      </c>
    </row>
    <row r="1096" spans="1:6" x14ac:dyDescent="0.2">
      <c r="A1096" s="4">
        <v>1095</v>
      </c>
      <c r="B1096" s="4">
        <v>3327</v>
      </c>
      <c r="C1096" s="4" t="s">
        <v>3016</v>
      </c>
      <c r="D1096" s="51">
        <v>60000</v>
      </c>
      <c r="E1096" s="4" t="s">
        <v>3017</v>
      </c>
      <c r="F1096" s="4" t="s">
        <v>3018</v>
      </c>
    </row>
    <row r="1097" spans="1:6" x14ac:dyDescent="0.2">
      <c r="A1097" s="5">
        <v>1096</v>
      </c>
      <c r="B1097" s="5">
        <v>3331</v>
      </c>
      <c r="C1097" s="5" t="s">
        <v>3016</v>
      </c>
      <c r="D1097" s="52">
        <v>60000</v>
      </c>
      <c r="E1097" s="5" t="s">
        <v>3017</v>
      </c>
      <c r="F1097" s="5" t="s">
        <v>3018</v>
      </c>
    </row>
    <row r="1098" spans="1:6" x14ac:dyDescent="0.2">
      <c r="A1098" s="4">
        <v>1097</v>
      </c>
      <c r="B1098" s="4">
        <v>3338</v>
      </c>
      <c r="C1098" s="4" t="s">
        <v>3016</v>
      </c>
      <c r="D1098" s="51">
        <v>60000</v>
      </c>
      <c r="E1098" s="4" t="s">
        <v>3017</v>
      </c>
      <c r="F1098" s="4" t="s">
        <v>3020</v>
      </c>
    </row>
    <row r="1099" spans="1:6" x14ac:dyDescent="0.2">
      <c r="A1099" s="5">
        <v>1098</v>
      </c>
      <c r="B1099" s="5">
        <v>3339</v>
      </c>
      <c r="C1099" s="5" t="s">
        <v>3019</v>
      </c>
      <c r="D1099" s="52">
        <v>60000</v>
      </c>
      <c r="E1099" s="5" t="s">
        <v>3021</v>
      </c>
      <c r="F1099" s="5" t="s">
        <v>3018</v>
      </c>
    </row>
    <row r="1100" spans="1:6" x14ac:dyDescent="0.2">
      <c r="A1100" s="4">
        <v>1099</v>
      </c>
      <c r="B1100" s="4">
        <v>3340</v>
      </c>
      <c r="C1100" s="4" t="s">
        <v>3019</v>
      </c>
      <c r="D1100" s="51">
        <v>60000</v>
      </c>
      <c r="E1100" s="4" t="s">
        <v>3021</v>
      </c>
      <c r="F1100" s="4" t="s">
        <v>3018</v>
      </c>
    </row>
    <row r="1101" spans="1:6" x14ac:dyDescent="0.2">
      <c r="A1101" s="5">
        <v>1100</v>
      </c>
      <c r="B1101" s="5">
        <v>3342</v>
      </c>
      <c r="C1101" s="5" t="s">
        <v>3019</v>
      </c>
      <c r="D1101" s="52">
        <v>60000</v>
      </c>
      <c r="E1101" s="5" t="s">
        <v>3021</v>
      </c>
      <c r="F1101" s="5" t="s">
        <v>3020</v>
      </c>
    </row>
    <row r="1102" spans="1:6" x14ac:dyDescent="0.2">
      <c r="A1102" s="4">
        <v>1101</v>
      </c>
      <c r="B1102" s="4">
        <v>3344</v>
      </c>
      <c r="C1102" s="4" t="s">
        <v>3019</v>
      </c>
      <c r="D1102" s="51">
        <v>60000</v>
      </c>
      <c r="E1102" s="4" t="s">
        <v>3017</v>
      </c>
      <c r="F1102" s="4" t="s">
        <v>3018</v>
      </c>
    </row>
    <row r="1103" spans="1:6" x14ac:dyDescent="0.2">
      <c r="A1103" s="5">
        <v>1102</v>
      </c>
      <c r="B1103" s="5">
        <v>3347</v>
      </c>
      <c r="C1103" s="5" t="s">
        <v>3019</v>
      </c>
      <c r="D1103" s="52">
        <v>70000</v>
      </c>
      <c r="E1103" s="5" t="s">
        <v>3021</v>
      </c>
      <c r="F1103" s="5" t="s">
        <v>3018</v>
      </c>
    </row>
    <row r="1104" spans="1:6" x14ac:dyDescent="0.2">
      <c r="A1104" s="4">
        <v>1103</v>
      </c>
      <c r="B1104" s="4">
        <v>3350</v>
      </c>
      <c r="C1104" s="4" t="s">
        <v>3016</v>
      </c>
      <c r="D1104" s="51">
        <v>70000</v>
      </c>
      <c r="E1104" s="4" t="s">
        <v>3021</v>
      </c>
      <c r="F1104" s="4" t="s">
        <v>3018</v>
      </c>
    </row>
    <row r="1105" spans="1:6" x14ac:dyDescent="0.2">
      <c r="A1105" s="5">
        <v>1104</v>
      </c>
      <c r="B1105" s="5">
        <v>3351</v>
      </c>
      <c r="C1105" s="5" t="s">
        <v>3016</v>
      </c>
      <c r="D1105" s="52">
        <v>70000</v>
      </c>
      <c r="E1105" s="5" t="s">
        <v>3021</v>
      </c>
      <c r="F1105" s="5" t="s">
        <v>3018</v>
      </c>
    </row>
    <row r="1106" spans="1:6" x14ac:dyDescent="0.2">
      <c r="A1106" s="4">
        <v>1105</v>
      </c>
      <c r="B1106" s="4">
        <v>3354</v>
      </c>
      <c r="C1106" s="4" t="s">
        <v>3016</v>
      </c>
      <c r="D1106" s="51">
        <v>70000</v>
      </c>
      <c r="E1106" s="4" t="s">
        <v>3021</v>
      </c>
      <c r="F1106" s="4" t="s">
        <v>3018</v>
      </c>
    </row>
    <row r="1107" spans="1:6" x14ac:dyDescent="0.2">
      <c r="A1107" s="5">
        <v>1106</v>
      </c>
      <c r="B1107" s="5">
        <v>3355</v>
      </c>
      <c r="C1107" s="5" t="s">
        <v>3019</v>
      </c>
      <c r="D1107" s="52">
        <v>70000</v>
      </c>
      <c r="E1107" s="5" t="s">
        <v>3021</v>
      </c>
      <c r="F1107" s="5" t="s">
        <v>3018</v>
      </c>
    </row>
    <row r="1108" spans="1:6" x14ac:dyDescent="0.2">
      <c r="A1108" s="4">
        <v>1107</v>
      </c>
      <c r="B1108" s="4">
        <v>3356</v>
      </c>
      <c r="C1108" s="4" t="s">
        <v>3016</v>
      </c>
      <c r="D1108" s="51">
        <v>40000</v>
      </c>
      <c r="E1108" s="4" t="s">
        <v>3023</v>
      </c>
      <c r="F1108" s="4" t="s">
        <v>3018</v>
      </c>
    </row>
    <row r="1109" spans="1:6" x14ac:dyDescent="0.2">
      <c r="A1109" s="5">
        <v>1108</v>
      </c>
      <c r="B1109" s="5">
        <v>3359</v>
      </c>
      <c r="C1109" s="5" t="s">
        <v>3016</v>
      </c>
      <c r="D1109" s="52">
        <v>40000</v>
      </c>
      <c r="E1109" s="5" t="s">
        <v>3023</v>
      </c>
      <c r="F1109" s="5" t="s">
        <v>3018</v>
      </c>
    </row>
    <row r="1110" spans="1:6" x14ac:dyDescent="0.2">
      <c r="A1110" s="4">
        <v>1109</v>
      </c>
      <c r="B1110" s="4">
        <v>3360</v>
      </c>
      <c r="C1110" s="4" t="s">
        <v>3016</v>
      </c>
      <c r="D1110" s="51">
        <v>60000</v>
      </c>
      <c r="E1110" s="4" t="s">
        <v>3021</v>
      </c>
      <c r="F1110" s="4" t="s">
        <v>3018</v>
      </c>
    </row>
    <row r="1111" spans="1:6" x14ac:dyDescent="0.2">
      <c r="A1111" s="5">
        <v>1110</v>
      </c>
      <c r="B1111" s="5">
        <v>3361</v>
      </c>
      <c r="C1111" s="5" t="s">
        <v>3019</v>
      </c>
      <c r="D1111" s="52">
        <v>60000</v>
      </c>
      <c r="E1111" s="5" t="s">
        <v>3021</v>
      </c>
      <c r="F1111" s="5" t="s">
        <v>3018</v>
      </c>
    </row>
    <row r="1112" spans="1:6" x14ac:dyDescent="0.2">
      <c r="A1112" s="4">
        <v>1111</v>
      </c>
      <c r="B1112" s="4">
        <v>3366</v>
      </c>
      <c r="C1112" s="4" t="s">
        <v>3016</v>
      </c>
      <c r="D1112" s="51">
        <v>60000</v>
      </c>
      <c r="E1112" s="4" t="s">
        <v>3021</v>
      </c>
      <c r="F1112" s="4" t="s">
        <v>3018</v>
      </c>
    </row>
    <row r="1113" spans="1:6" x14ac:dyDescent="0.2">
      <c r="A1113" s="5">
        <v>1112</v>
      </c>
      <c r="B1113" s="5">
        <v>3367</v>
      </c>
      <c r="C1113" s="5" t="s">
        <v>3016</v>
      </c>
      <c r="D1113" s="52">
        <v>60000</v>
      </c>
      <c r="E1113" s="5" t="s">
        <v>3021</v>
      </c>
      <c r="F1113" s="5" t="s">
        <v>3018</v>
      </c>
    </row>
    <row r="1114" spans="1:6" x14ac:dyDescent="0.2">
      <c r="A1114" s="4">
        <v>1113</v>
      </c>
      <c r="B1114" s="4">
        <v>3369</v>
      </c>
      <c r="C1114" s="4" t="s">
        <v>3016</v>
      </c>
      <c r="D1114" s="51">
        <v>70000</v>
      </c>
      <c r="E1114" s="4" t="s">
        <v>3021</v>
      </c>
      <c r="F1114" s="4" t="s">
        <v>3018</v>
      </c>
    </row>
    <row r="1115" spans="1:6" x14ac:dyDescent="0.2">
      <c r="A1115" s="5">
        <v>1114</v>
      </c>
      <c r="B1115" s="5">
        <v>3374</v>
      </c>
      <c r="C1115" s="5" t="s">
        <v>3016</v>
      </c>
      <c r="D1115" s="52">
        <v>70000</v>
      </c>
      <c r="E1115" s="5" t="s">
        <v>3022</v>
      </c>
      <c r="F1115" s="5" t="s">
        <v>3018</v>
      </c>
    </row>
    <row r="1116" spans="1:6" x14ac:dyDescent="0.2">
      <c r="A1116" s="4">
        <v>1115</v>
      </c>
      <c r="B1116" s="4">
        <v>3379</v>
      </c>
      <c r="C1116" s="4" t="s">
        <v>3016</v>
      </c>
      <c r="D1116" s="51">
        <v>70000</v>
      </c>
      <c r="E1116" s="4" t="s">
        <v>3022</v>
      </c>
      <c r="F1116" s="4" t="s">
        <v>3018</v>
      </c>
    </row>
    <row r="1117" spans="1:6" x14ac:dyDescent="0.2">
      <c r="A1117" s="5">
        <v>1116</v>
      </c>
      <c r="B1117" s="5">
        <v>3380</v>
      </c>
      <c r="C1117" s="5" t="s">
        <v>3019</v>
      </c>
      <c r="D1117" s="52">
        <v>70000</v>
      </c>
      <c r="E1117" s="5" t="s">
        <v>3022</v>
      </c>
      <c r="F1117" s="5" t="s">
        <v>3018</v>
      </c>
    </row>
    <row r="1118" spans="1:6" x14ac:dyDescent="0.2">
      <c r="A1118" s="4">
        <v>1117</v>
      </c>
      <c r="B1118" s="4">
        <v>3381</v>
      </c>
      <c r="C1118" s="4" t="s">
        <v>3019</v>
      </c>
      <c r="D1118" s="51">
        <v>70000</v>
      </c>
      <c r="E1118" s="4" t="s">
        <v>3022</v>
      </c>
      <c r="F1118" s="4" t="s">
        <v>3018</v>
      </c>
    </row>
    <row r="1119" spans="1:6" x14ac:dyDescent="0.2">
      <c r="A1119" s="5">
        <v>1118</v>
      </c>
      <c r="B1119" s="5">
        <v>3385</v>
      </c>
      <c r="C1119" s="5" t="s">
        <v>3016</v>
      </c>
      <c r="D1119" s="52">
        <v>60000</v>
      </c>
      <c r="E1119" s="5" t="s">
        <v>3021</v>
      </c>
      <c r="F1119" s="5" t="s">
        <v>3018</v>
      </c>
    </row>
    <row r="1120" spans="1:6" x14ac:dyDescent="0.2">
      <c r="A1120" s="4">
        <v>1119</v>
      </c>
      <c r="B1120" s="4">
        <v>3386</v>
      </c>
      <c r="C1120" s="4" t="s">
        <v>3016</v>
      </c>
      <c r="D1120" s="51">
        <v>60000</v>
      </c>
      <c r="E1120" s="4" t="s">
        <v>3021</v>
      </c>
      <c r="F1120" s="4" t="s">
        <v>3018</v>
      </c>
    </row>
    <row r="1121" spans="1:6" x14ac:dyDescent="0.2">
      <c r="A1121" s="5">
        <v>1120</v>
      </c>
      <c r="B1121" s="5">
        <v>3393</v>
      </c>
      <c r="C1121" s="5" t="s">
        <v>3016</v>
      </c>
      <c r="D1121" s="52">
        <v>60000</v>
      </c>
      <c r="E1121" s="5" t="s">
        <v>3021</v>
      </c>
      <c r="F1121" s="5" t="s">
        <v>3020</v>
      </c>
    </row>
    <row r="1122" spans="1:6" x14ac:dyDescent="0.2">
      <c r="A1122" s="4">
        <v>1121</v>
      </c>
      <c r="B1122" s="4">
        <v>3397</v>
      </c>
      <c r="C1122" s="4" t="s">
        <v>3016</v>
      </c>
      <c r="D1122" s="51">
        <v>60000</v>
      </c>
      <c r="E1122" s="4" t="s">
        <v>3022</v>
      </c>
      <c r="F1122" s="4" t="s">
        <v>3018</v>
      </c>
    </row>
    <row r="1123" spans="1:6" x14ac:dyDescent="0.2">
      <c r="A1123" s="5">
        <v>1122</v>
      </c>
      <c r="B1123" s="5">
        <v>3399</v>
      </c>
      <c r="C1123" s="5" t="s">
        <v>3019</v>
      </c>
      <c r="D1123" s="52">
        <v>60000</v>
      </c>
      <c r="E1123" s="5" t="s">
        <v>3022</v>
      </c>
      <c r="F1123" s="5" t="s">
        <v>3018</v>
      </c>
    </row>
    <row r="1124" spans="1:6" x14ac:dyDescent="0.2">
      <c r="A1124" s="4">
        <v>1123</v>
      </c>
      <c r="B1124" s="4">
        <v>3400</v>
      </c>
      <c r="C1124" s="4" t="s">
        <v>3016</v>
      </c>
      <c r="D1124" s="51">
        <v>70000</v>
      </c>
      <c r="E1124" s="4" t="s">
        <v>3021</v>
      </c>
      <c r="F1124" s="4" t="s">
        <v>3018</v>
      </c>
    </row>
    <row r="1125" spans="1:6" x14ac:dyDescent="0.2">
      <c r="A1125" s="5">
        <v>1124</v>
      </c>
      <c r="B1125" s="5">
        <v>3403</v>
      </c>
      <c r="C1125" s="5" t="s">
        <v>3016</v>
      </c>
      <c r="D1125" s="52">
        <v>170000</v>
      </c>
      <c r="E1125" s="5" t="s">
        <v>3017</v>
      </c>
      <c r="F1125" s="5" t="s">
        <v>3018</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BF4DB-B53D-4C9F-9D31-11D19C0C8AA6}">
  <dimension ref="B3:E17"/>
  <sheetViews>
    <sheetView zoomScale="90" zoomScaleNormal="90" workbookViewId="0">
      <selection activeCell="C12" sqref="C12"/>
    </sheetView>
  </sheetViews>
  <sheetFormatPr defaultRowHeight="14.25" x14ac:dyDescent="0.2"/>
  <cols>
    <col min="2" max="2" width="21" bestFit="1" customWidth="1"/>
    <col min="3" max="3" width="17.125" bestFit="1" customWidth="1"/>
    <col min="4" max="4" width="8.875" customWidth="1"/>
    <col min="5" max="5" width="12" bestFit="1" customWidth="1"/>
  </cols>
  <sheetData>
    <row r="3" spans="2:5" x14ac:dyDescent="0.2">
      <c r="B3" s="7" t="s">
        <v>3224</v>
      </c>
      <c r="C3" s="7" t="s">
        <v>3028</v>
      </c>
    </row>
    <row r="4" spans="2:5" x14ac:dyDescent="0.2">
      <c r="B4" s="7" t="s">
        <v>3025</v>
      </c>
      <c r="C4" t="s">
        <v>3016</v>
      </c>
      <c r="D4" t="s">
        <v>3019</v>
      </c>
      <c r="E4" t="s">
        <v>3026</v>
      </c>
    </row>
    <row r="5" spans="2:5" x14ac:dyDescent="0.2">
      <c r="B5" s="8" t="s">
        <v>3017</v>
      </c>
      <c r="C5">
        <v>12400000</v>
      </c>
      <c r="D5">
        <v>9910000</v>
      </c>
      <c r="E5">
        <v>22310000</v>
      </c>
    </row>
    <row r="6" spans="2:5" x14ac:dyDescent="0.2">
      <c r="B6" s="8" t="s">
        <v>3024</v>
      </c>
      <c r="C6">
        <v>11110000</v>
      </c>
      <c r="D6">
        <v>5750000</v>
      </c>
      <c r="E6">
        <v>16860000</v>
      </c>
    </row>
    <row r="7" spans="2:5" x14ac:dyDescent="0.2">
      <c r="B7" s="8" t="s">
        <v>3022</v>
      </c>
      <c r="C7">
        <v>3960000</v>
      </c>
      <c r="D7">
        <v>3860000</v>
      </c>
      <c r="E7">
        <v>7820000</v>
      </c>
    </row>
    <row r="8" spans="2:5" x14ac:dyDescent="0.2">
      <c r="B8" s="8" t="s">
        <v>3021</v>
      </c>
      <c r="C8">
        <v>10930000</v>
      </c>
      <c r="D8">
        <v>7490000</v>
      </c>
      <c r="E8">
        <v>18420000</v>
      </c>
    </row>
    <row r="9" spans="2:5" x14ac:dyDescent="0.2">
      <c r="B9" s="8" t="s">
        <v>3023</v>
      </c>
      <c r="C9">
        <v>1040000</v>
      </c>
      <c r="D9">
        <v>770000</v>
      </c>
      <c r="E9">
        <v>1810000</v>
      </c>
    </row>
    <row r="10" spans="2:5" x14ac:dyDescent="0.2">
      <c r="B10" s="8" t="s">
        <v>3026</v>
      </c>
      <c r="C10">
        <v>39440000</v>
      </c>
      <c r="D10">
        <v>27780000</v>
      </c>
      <c r="E10">
        <v>67220000</v>
      </c>
    </row>
    <row r="13" spans="2:5" x14ac:dyDescent="0.2">
      <c r="B13" s="8"/>
    </row>
    <row r="14" spans="2:5" x14ac:dyDescent="0.2">
      <c r="B14" s="8"/>
    </row>
    <row r="15" spans="2:5" x14ac:dyDescent="0.2">
      <c r="B15" s="8"/>
    </row>
    <row r="16" spans="2:5" x14ac:dyDescent="0.2">
      <c r="B16" s="8"/>
    </row>
    <row r="17" spans="2:2" x14ac:dyDescent="0.2">
      <c r="B17" s="8"/>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83678-B524-4353-9B3C-0416E97DA5D5}">
  <dimension ref="B3:E55"/>
  <sheetViews>
    <sheetView zoomScale="90" zoomScaleNormal="90" workbookViewId="0">
      <selection activeCell="I2" sqref="I2"/>
    </sheetView>
  </sheetViews>
  <sheetFormatPr defaultRowHeight="14.25" x14ac:dyDescent="0.2"/>
  <cols>
    <col min="2" max="2" width="16.625" bestFit="1" customWidth="1"/>
    <col min="3" max="3" width="17.125" bestFit="1" customWidth="1"/>
    <col min="4" max="4" width="9.875" customWidth="1"/>
    <col min="5" max="5" width="12" bestFit="1" customWidth="1"/>
    <col min="6" max="6" width="13.875" customWidth="1"/>
    <col min="7" max="7" width="15.5" bestFit="1" customWidth="1"/>
    <col min="8" max="8" width="9.875" bestFit="1" customWidth="1"/>
  </cols>
  <sheetData>
    <row r="3" spans="2:5" x14ac:dyDescent="0.2">
      <c r="B3" s="7" t="s">
        <v>3027</v>
      </c>
      <c r="C3" s="7" t="s">
        <v>3028</v>
      </c>
    </row>
    <row r="4" spans="2:5" x14ac:dyDescent="0.2">
      <c r="B4" s="7" t="s">
        <v>3025</v>
      </c>
      <c r="C4" t="s">
        <v>3016</v>
      </c>
      <c r="D4" t="s">
        <v>3019</v>
      </c>
      <c r="E4" t="s">
        <v>3026</v>
      </c>
    </row>
    <row r="5" spans="2:5" x14ac:dyDescent="0.2">
      <c r="B5" s="8" t="s">
        <v>4</v>
      </c>
    </row>
    <row r="6" spans="2:5" x14ac:dyDescent="0.2">
      <c r="B6" s="9">
        <v>10000</v>
      </c>
      <c r="C6">
        <v>31997.77</v>
      </c>
      <c r="D6">
        <v>21418.59</v>
      </c>
      <c r="E6">
        <v>53416.36</v>
      </c>
    </row>
    <row r="7" spans="2:5" x14ac:dyDescent="0.2">
      <c r="B7" s="9">
        <v>20000</v>
      </c>
      <c r="C7">
        <v>10891.22</v>
      </c>
      <c r="D7">
        <v>1371.36</v>
      </c>
      <c r="E7">
        <v>12262.58</v>
      </c>
    </row>
    <row r="8" spans="2:5" x14ac:dyDescent="0.2">
      <c r="B8" s="9">
        <v>30000</v>
      </c>
      <c r="C8">
        <v>25326.89</v>
      </c>
      <c r="D8">
        <v>52133.760000000002</v>
      </c>
      <c r="E8">
        <v>77460.649999999994</v>
      </c>
    </row>
    <row r="9" spans="2:5" x14ac:dyDescent="0.2">
      <c r="B9" s="9">
        <v>40000</v>
      </c>
      <c r="C9">
        <v>43761.440000000002</v>
      </c>
      <c r="D9">
        <v>34538.21</v>
      </c>
      <c r="E9">
        <v>78299.649999999994</v>
      </c>
    </row>
    <row r="10" spans="2:5" x14ac:dyDescent="0.2">
      <c r="B10" s="9">
        <v>50000</v>
      </c>
      <c r="C10">
        <v>18465.32</v>
      </c>
      <c r="D10">
        <v>18837.23</v>
      </c>
      <c r="E10">
        <v>37302.550000000003</v>
      </c>
    </row>
    <row r="11" spans="2:5" x14ac:dyDescent="0.2">
      <c r="B11" s="9">
        <v>60000</v>
      </c>
      <c r="C11">
        <v>96186.33</v>
      </c>
      <c r="D11">
        <v>56017.36</v>
      </c>
      <c r="E11">
        <v>152203.69</v>
      </c>
    </row>
    <row r="12" spans="2:5" x14ac:dyDescent="0.2">
      <c r="B12" s="9">
        <v>70000</v>
      </c>
      <c r="C12">
        <v>62898.89</v>
      </c>
      <c r="D12">
        <v>30273.64</v>
      </c>
      <c r="E12">
        <v>93172.53</v>
      </c>
    </row>
    <row r="13" spans="2:5" x14ac:dyDescent="0.2">
      <c r="B13" s="9">
        <v>80000</v>
      </c>
      <c r="C13">
        <v>24659.39</v>
      </c>
      <c r="D13">
        <v>40382.74</v>
      </c>
      <c r="E13">
        <v>65042.13</v>
      </c>
    </row>
    <row r="14" spans="2:5" x14ac:dyDescent="0.2">
      <c r="B14" s="9">
        <v>90000</v>
      </c>
      <c r="C14">
        <v>18351.97</v>
      </c>
      <c r="D14">
        <v>2155.8000000000002</v>
      </c>
      <c r="E14">
        <v>20507.77</v>
      </c>
    </row>
    <row r="15" spans="2:5" x14ac:dyDescent="0.2">
      <c r="B15" s="9">
        <v>100000</v>
      </c>
      <c r="C15">
        <v>5009.04</v>
      </c>
      <c r="E15">
        <v>5009.04</v>
      </c>
    </row>
    <row r="16" spans="2:5" x14ac:dyDescent="0.2">
      <c r="B16" s="9">
        <v>110000</v>
      </c>
      <c r="C16">
        <v>5192.12</v>
      </c>
      <c r="D16">
        <v>31.24</v>
      </c>
      <c r="E16">
        <v>5223.3599999999997</v>
      </c>
    </row>
    <row r="17" spans="2:5" x14ac:dyDescent="0.2">
      <c r="B17" s="9">
        <v>120000</v>
      </c>
      <c r="C17">
        <v>1316.84</v>
      </c>
      <c r="D17">
        <v>2227.23</v>
      </c>
      <c r="E17">
        <v>3544.07</v>
      </c>
    </row>
    <row r="18" spans="2:5" x14ac:dyDescent="0.2">
      <c r="B18" s="9">
        <v>130000</v>
      </c>
      <c r="C18">
        <v>1815.74</v>
      </c>
      <c r="D18">
        <v>6219.98</v>
      </c>
      <c r="E18">
        <v>8035.72</v>
      </c>
    </row>
    <row r="19" spans="2:5" x14ac:dyDescent="0.2">
      <c r="B19" s="9">
        <v>150000</v>
      </c>
      <c r="D19">
        <v>12.9</v>
      </c>
      <c r="E19">
        <v>12.9</v>
      </c>
    </row>
    <row r="20" spans="2:5" x14ac:dyDescent="0.2">
      <c r="B20" s="9">
        <v>160000</v>
      </c>
      <c r="C20">
        <v>313.63</v>
      </c>
      <c r="D20">
        <v>1287.17</v>
      </c>
      <c r="E20">
        <v>1600.8</v>
      </c>
    </row>
    <row r="21" spans="2:5" x14ac:dyDescent="0.2">
      <c r="B21" s="9">
        <v>170000</v>
      </c>
      <c r="C21">
        <v>705.62</v>
      </c>
      <c r="E21">
        <v>705.62</v>
      </c>
    </row>
    <row r="22" spans="2:5" x14ac:dyDescent="0.2">
      <c r="B22" s="8" t="s">
        <v>24</v>
      </c>
    </row>
    <row r="23" spans="2:5" x14ac:dyDescent="0.2">
      <c r="B23" s="9">
        <v>10000</v>
      </c>
      <c r="C23">
        <v>6173.07</v>
      </c>
      <c r="D23">
        <v>41416.46</v>
      </c>
      <c r="E23">
        <v>47589.53</v>
      </c>
    </row>
    <row r="24" spans="2:5" x14ac:dyDescent="0.2">
      <c r="B24" s="9">
        <v>20000</v>
      </c>
      <c r="C24">
        <v>12378.79</v>
      </c>
      <c r="D24">
        <v>46964.51</v>
      </c>
      <c r="E24">
        <v>59343.3</v>
      </c>
    </row>
    <row r="25" spans="2:5" x14ac:dyDescent="0.2">
      <c r="B25" s="9">
        <v>30000</v>
      </c>
      <c r="C25">
        <v>6525.13</v>
      </c>
      <c r="D25">
        <v>33614.46</v>
      </c>
      <c r="E25">
        <v>40139.589999999997</v>
      </c>
    </row>
    <row r="26" spans="2:5" x14ac:dyDescent="0.2">
      <c r="B26" s="9">
        <v>40000</v>
      </c>
      <c r="C26">
        <v>46878.73</v>
      </c>
      <c r="D26">
        <v>36085.050000000003</v>
      </c>
      <c r="E26">
        <v>82963.78</v>
      </c>
    </row>
    <row r="27" spans="2:5" x14ac:dyDescent="0.2">
      <c r="B27" s="9">
        <v>50000</v>
      </c>
      <c r="C27">
        <v>3226.86</v>
      </c>
      <c r="D27">
        <v>17746.7</v>
      </c>
      <c r="E27">
        <v>20973.56</v>
      </c>
    </row>
    <row r="28" spans="2:5" x14ac:dyDescent="0.2">
      <c r="B28" s="9">
        <v>60000</v>
      </c>
      <c r="C28">
        <v>93181.5</v>
      </c>
      <c r="D28">
        <v>44428.75</v>
      </c>
      <c r="E28">
        <v>137610.25</v>
      </c>
    </row>
    <row r="29" spans="2:5" x14ac:dyDescent="0.2">
      <c r="B29" s="9">
        <v>70000</v>
      </c>
      <c r="C29">
        <v>33232.76</v>
      </c>
      <c r="D29">
        <v>24720.23</v>
      </c>
      <c r="E29">
        <v>57952.99</v>
      </c>
    </row>
    <row r="30" spans="2:5" x14ac:dyDescent="0.2">
      <c r="B30" s="9">
        <v>80000</v>
      </c>
      <c r="C30">
        <v>13116.38</v>
      </c>
      <c r="D30">
        <v>20323.099999999999</v>
      </c>
      <c r="E30">
        <v>33439.480000000003</v>
      </c>
    </row>
    <row r="31" spans="2:5" x14ac:dyDescent="0.2">
      <c r="B31" s="9">
        <v>90000</v>
      </c>
      <c r="C31">
        <v>18752.73</v>
      </c>
      <c r="D31">
        <v>1500.7</v>
      </c>
      <c r="E31">
        <v>20253.43</v>
      </c>
    </row>
    <row r="32" spans="2:5" x14ac:dyDescent="0.2">
      <c r="B32" s="9">
        <v>100000</v>
      </c>
      <c r="C32">
        <v>2999.52</v>
      </c>
      <c r="D32">
        <v>432.53</v>
      </c>
      <c r="E32">
        <v>3432.05</v>
      </c>
    </row>
    <row r="33" spans="2:5" x14ac:dyDescent="0.2">
      <c r="B33" s="9">
        <v>110000</v>
      </c>
      <c r="C33">
        <v>3565.68</v>
      </c>
      <c r="D33">
        <v>4713.6899999999996</v>
      </c>
      <c r="E33">
        <v>8279.3700000000008</v>
      </c>
    </row>
    <row r="34" spans="2:5" x14ac:dyDescent="0.2">
      <c r="B34" s="9">
        <v>120000</v>
      </c>
      <c r="C34">
        <v>1966.95</v>
      </c>
      <c r="D34">
        <v>243.33</v>
      </c>
      <c r="E34">
        <v>2210.2800000000002</v>
      </c>
    </row>
    <row r="35" spans="2:5" x14ac:dyDescent="0.2">
      <c r="B35" s="9">
        <v>130000</v>
      </c>
      <c r="C35">
        <v>3565.91</v>
      </c>
      <c r="D35">
        <v>2957.38</v>
      </c>
      <c r="E35">
        <v>6523.29</v>
      </c>
    </row>
    <row r="36" spans="2:5" x14ac:dyDescent="0.2">
      <c r="B36" s="9">
        <v>150000</v>
      </c>
      <c r="D36">
        <v>376.45</v>
      </c>
      <c r="E36">
        <v>376.45</v>
      </c>
    </row>
    <row r="37" spans="2:5" x14ac:dyDescent="0.2">
      <c r="B37" s="9">
        <v>160000</v>
      </c>
      <c r="C37">
        <v>601.13</v>
      </c>
      <c r="D37">
        <v>255.29</v>
      </c>
      <c r="E37">
        <v>856.42</v>
      </c>
    </row>
    <row r="38" spans="2:5" x14ac:dyDescent="0.2">
      <c r="B38" s="9">
        <v>170000</v>
      </c>
      <c r="C38">
        <v>2033.3</v>
      </c>
      <c r="D38">
        <v>257.52</v>
      </c>
      <c r="E38">
        <v>2290.8200000000002</v>
      </c>
    </row>
    <row r="39" spans="2:5" x14ac:dyDescent="0.2">
      <c r="B39" s="8" t="s">
        <v>16</v>
      </c>
    </row>
    <row r="40" spans="2:5" x14ac:dyDescent="0.2">
      <c r="B40" s="9">
        <v>10000</v>
      </c>
      <c r="C40">
        <v>8136.06</v>
      </c>
      <c r="D40">
        <v>12445.53</v>
      </c>
      <c r="E40">
        <v>20581.59</v>
      </c>
    </row>
    <row r="41" spans="2:5" x14ac:dyDescent="0.2">
      <c r="B41" s="9">
        <v>20000</v>
      </c>
      <c r="C41">
        <v>27036.13</v>
      </c>
      <c r="D41">
        <v>29156.57</v>
      </c>
      <c r="E41">
        <v>56192.7</v>
      </c>
    </row>
    <row r="42" spans="2:5" x14ac:dyDescent="0.2">
      <c r="B42" s="9">
        <v>30000</v>
      </c>
      <c r="C42">
        <v>34049.19</v>
      </c>
      <c r="D42">
        <v>32028.32</v>
      </c>
      <c r="E42">
        <v>66077.509999999995</v>
      </c>
    </row>
    <row r="43" spans="2:5" x14ac:dyDescent="0.2">
      <c r="B43" s="9">
        <v>40000</v>
      </c>
      <c r="C43">
        <v>33899.64</v>
      </c>
      <c r="D43">
        <v>102520.31</v>
      </c>
      <c r="E43">
        <v>136419.95000000001</v>
      </c>
    </row>
    <row r="44" spans="2:5" x14ac:dyDescent="0.2">
      <c r="B44" s="9">
        <v>50000</v>
      </c>
      <c r="C44">
        <v>13973</v>
      </c>
      <c r="D44">
        <v>1610.62</v>
      </c>
      <c r="E44">
        <v>15583.62</v>
      </c>
    </row>
    <row r="45" spans="2:5" x14ac:dyDescent="0.2">
      <c r="B45" s="9">
        <v>60000</v>
      </c>
      <c r="C45">
        <v>81898.63</v>
      </c>
      <c r="D45">
        <v>78117.36</v>
      </c>
      <c r="E45">
        <v>160015.99</v>
      </c>
    </row>
    <row r="46" spans="2:5" x14ac:dyDescent="0.2">
      <c r="B46" s="9">
        <v>70000</v>
      </c>
      <c r="C46">
        <v>42654.26</v>
      </c>
      <c r="D46">
        <v>30574.23</v>
      </c>
      <c r="E46">
        <v>73228.490000000005</v>
      </c>
    </row>
    <row r="47" spans="2:5" x14ac:dyDescent="0.2">
      <c r="B47" s="9">
        <v>80000</v>
      </c>
      <c r="C47">
        <v>35171.39</v>
      </c>
      <c r="D47">
        <v>25686</v>
      </c>
      <c r="E47">
        <v>60857.39</v>
      </c>
    </row>
    <row r="48" spans="2:5" x14ac:dyDescent="0.2">
      <c r="B48" s="9">
        <v>90000</v>
      </c>
      <c r="C48">
        <v>41790.6</v>
      </c>
      <c r="D48">
        <v>13152.83</v>
      </c>
      <c r="E48">
        <v>54943.43</v>
      </c>
    </row>
    <row r="49" spans="2:5" x14ac:dyDescent="0.2">
      <c r="B49" s="9">
        <v>100000</v>
      </c>
      <c r="C49">
        <v>3673.01</v>
      </c>
      <c r="D49">
        <v>1108.77</v>
      </c>
      <c r="E49">
        <v>4781.78</v>
      </c>
    </row>
    <row r="50" spans="2:5" x14ac:dyDescent="0.2">
      <c r="B50" s="9">
        <v>110000</v>
      </c>
      <c r="C50">
        <v>7599</v>
      </c>
      <c r="D50">
        <v>9607.49</v>
      </c>
      <c r="E50">
        <v>17206.490000000002</v>
      </c>
    </row>
    <row r="51" spans="2:5" x14ac:dyDescent="0.2">
      <c r="B51" s="9">
        <v>120000</v>
      </c>
      <c r="C51">
        <v>2560.65</v>
      </c>
      <c r="D51">
        <v>2230.12</v>
      </c>
      <c r="E51">
        <v>4790.7700000000004</v>
      </c>
    </row>
    <row r="52" spans="2:5" x14ac:dyDescent="0.2">
      <c r="B52" s="9">
        <v>130000</v>
      </c>
      <c r="C52">
        <v>6453.47</v>
      </c>
      <c r="D52">
        <v>501.38</v>
      </c>
      <c r="E52">
        <v>6954.85</v>
      </c>
    </row>
    <row r="53" spans="2:5" x14ac:dyDescent="0.2">
      <c r="B53" s="9">
        <v>150000</v>
      </c>
      <c r="C53">
        <v>2277.0300000000002</v>
      </c>
      <c r="D53">
        <v>255.88</v>
      </c>
      <c r="E53">
        <v>2532.91</v>
      </c>
    </row>
    <row r="54" spans="2:5" x14ac:dyDescent="0.2">
      <c r="B54" s="9">
        <v>170000</v>
      </c>
      <c r="C54">
        <v>5259.08</v>
      </c>
      <c r="E54">
        <v>5259.08</v>
      </c>
    </row>
    <row r="55" spans="2:5" x14ac:dyDescent="0.2">
      <c r="B55" s="8" t="s">
        <v>3026</v>
      </c>
      <c r="C55">
        <v>941521.79</v>
      </c>
      <c r="D55">
        <v>881938.77</v>
      </c>
      <c r="E55">
        <v>1823460.56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5.xml>��
</file>

<file path=customXml/item6.xml>��
</file>

<file path=customXml/item7.xml>��
</file>

<file path=customXml/item8.xml>��
</file>

<file path=customXml/item9.xml><?xml version="1.0" encoding="utf-8"?>
<p:properties xmlns:p="http://schemas.microsoft.com/office/2006/metadata/properties" xmlns:xsi="http://www.w3.org/2001/XMLSchema-instance" xmlns:pc="http://schemas.microsoft.com/office/infopath/2007/PartnerControls">
  <documentManagement/>
</p:properties>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xml version="1.0" encoding="utf-8"?>
<ct:contentTypeSchema xmlns:ct="http://schemas.microsoft.com/office/2006/metadata/contentType" xmlns:ma="http://schemas.microsoft.com/office/2006/metadata/properties/metaAttributes" ct:_="" ma:_="" ma:contentTypeName="Document" ma:contentTypeID="0x01010020EBA56AA1F2EB4BBCD438B251BECFD6" ma:contentTypeVersion="4" ma:contentTypeDescription="Create a new document." ma:contentTypeScope="" ma:versionID="434640ecf6e2f9cb499dbcd179e87f31">
  <xsd:schema xmlns:xsd="http://www.w3.org/2001/XMLSchema" xmlns:xs="http://www.w3.org/2001/XMLSchema" xmlns:p="http://schemas.microsoft.com/office/2006/metadata/properties" xmlns:ns3="bcc4d9e8-e791-4d0b-8aa0-cb3b5fa7a0a2" targetNamespace="http://schemas.microsoft.com/office/2006/metadata/properties" ma:root="true" ma:fieldsID="657f55cd08ee9565e7a503e8e6415b45" ns3:_="">
    <xsd:import namespace="bcc4d9e8-e791-4d0b-8aa0-cb3b5fa7a0a2"/>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cc4d9e8-e791-4d0b-8aa0-cb3b5fa7a0a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1.xml>��
</file>

<file path=customXml/itemProps1.xml><?xml version="1.0" encoding="utf-8"?>
<ds:datastoreItem xmlns:ds="http://schemas.openxmlformats.org/officeDocument/2006/customXml" ds:itemID="{B5CCA5F6-9018-4D85-A0D2-0D16470ADD70}">
  <ds:schemaRefs>
    <ds:schemaRef ds:uri="http://schemas.microsoft.com/DataMashup"/>
  </ds:schemaRefs>
</ds:datastoreItem>
</file>

<file path=customXml/itemProps2.xml><?xml version="1.0" encoding="utf-8"?>
<ds:datastoreItem xmlns:ds="http://schemas.openxmlformats.org/officeDocument/2006/customXml" ds:itemID="{06238C4F-E781-4295-90C4-87A43F89CDE1}">
  <ds:schemaRefs/>
</ds:datastoreItem>
</file>

<file path=customXml/itemProps3.xml><?xml version="1.0" encoding="utf-8"?>
<ds:datastoreItem xmlns:ds="http://schemas.openxmlformats.org/officeDocument/2006/customXml" ds:itemID="{5A82F238-8878-4300-AD04-E48E2582D75B}">
  <ds:schemaRefs/>
</ds:datastoreItem>
</file>

<file path=customXml/itemProps4.xml><?xml version="1.0" encoding="utf-8"?>
<ds:datastoreItem xmlns:ds="http://schemas.openxmlformats.org/officeDocument/2006/customXml" ds:itemID="{F93C0736-086A-4811-ADE4-2F2BF56C0356}">
  <ds:schemaRefs>
    <ds:schemaRef ds:uri="http://schemas.microsoft.com/sharepoint/v3/contenttype/forms"/>
  </ds:schemaRefs>
</ds:datastoreItem>
</file>

<file path=customXml/itemProps5.xml><?xml version="1.0" encoding="utf-8"?>
<ds:datastoreItem xmlns:ds="http://schemas.openxmlformats.org/officeDocument/2006/customXml" ds:itemID="{E45ABDDF-9D18-4AB0-B96D-155D20579DD9}">
  <ds:schemaRefs/>
</ds:datastoreItem>
</file>

<file path=customXml/itemProps6.xml><?xml version="1.0" encoding="utf-8"?>
<ds:datastoreItem xmlns:ds="http://schemas.openxmlformats.org/officeDocument/2006/customXml" ds:itemID="{29A5B56A-413C-4A07-97EE-C8E78089144D}">
  <ds:schemaRefs/>
</ds:datastoreItem>
</file>

<file path=customXml/itemProps7.xml><?xml version="1.0" encoding="utf-8"?>
<ds:datastoreItem xmlns:ds="http://schemas.openxmlformats.org/officeDocument/2006/customXml" ds:itemID="{EEE5E252-BBD8-4FBD-ABC4-307B3EA8DF09}">
  <ds:schemaRefs/>
</ds:datastoreItem>
</file>

<file path=customXml/itemProps8.xml><?xml version="1.0" encoding="utf-8"?>
<ds:datastoreItem xmlns:ds="http://schemas.openxmlformats.org/officeDocument/2006/customXml" ds:itemID="{A929444E-6C54-4B1E-8797-3F3D3FF8B0FA}">
  <ds:schemaRefs/>
</ds:datastoreItem>
</file>

<file path=customXml/itemProps9.xml><?xml version="1.0" encoding="utf-8"?>
<ds:datastoreItem xmlns:ds="http://schemas.openxmlformats.org/officeDocument/2006/customXml" ds:itemID="{D8A1804C-E25D-4DD2-9A56-AB80C5E94EE4}">
  <ds:schemaRefs>
    <ds:schemaRef ds:uri="bcc4d9e8-e791-4d0b-8aa0-cb3b5fa7a0a2"/>
    <ds:schemaRef ds:uri="http://purl.org/dc/terms/"/>
    <ds:schemaRef ds:uri="http://schemas.openxmlformats.org/package/2006/metadata/core-properties"/>
    <ds:schemaRef ds:uri="http://purl.org/dc/dcmitype/"/>
    <ds:schemaRef ds:uri="http://purl.org/dc/elements/1.1/"/>
    <ds:schemaRef ds:uri="http://schemas.microsoft.com/office/2006/documentManagement/types"/>
    <ds:schemaRef ds:uri="http://www.w3.org/XML/1998/namespace"/>
    <ds:schemaRef ds:uri="http://schemas.microsoft.com/office/infopath/2007/PartnerControls"/>
    <ds:schemaRef ds:uri="http://schemas.microsoft.com/office/2006/metadata/properties"/>
  </ds:schemaRefs>
</ds:datastoreItem>
</file>

<file path=customXml/itemProps10.xml><?xml version="1.0" encoding="utf-8"?>
<ds:datastoreItem xmlns:ds="http://schemas.openxmlformats.org/officeDocument/2006/customXml" ds:itemID="{E00CD2FE-3BB6-4C76-8170-B66A162B5DB5}">
  <ds:schemaRefs/>
</ds:datastoreItem>
</file>

<file path=customXml/itemProps11.xml><?xml version="1.0" encoding="utf-8"?>
<ds:datastoreItem xmlns:ds="http://schemas.openxmlformats.org/officeDocument/2006/customXml" ds:itemID="{BB76A9A3-04EC-4CF3-B9DD-3051401334BA}">
  <ds:schemaRefs/>
</ds:datastoreItem>
</file>

<file path=customXml/itemProps12.xml><?xml version="1.0" encoding="utf-8"?>
<ds:datastoreItem xmlns:ds="http://schemas.openxmlformats.org/officeDocument/2006/customXml" ds:itemID="{173E0530-C6DE-492A-B385-609B248FCF35}">
  <ds:schemaRefs/>
</ds:datastoreItem>
</file>

<file path=customXml/itemProps13.xml><?xml version="1.0" encoding="utf-8"?>
<ds:datastoreItem xmlns:ds="http://schemas.openxmlformats.org/officeDocument/2006/customXml" ds:itemID="{CFEA0878-2C4C-40DB-87B6-C0B8D13FCF81}">
  <ds:schemaRefs/>
</ds:datastoreItem>
</file>

<file path=customXml/itemProps14.xml><?xml version="1.0" encoding="utf-8"?>
<ds:datastoreItem xmlns:ds="http://schemas.openxmlformats.org/officeDocument/2006/customXml" ds:itemID="{7851218E-49C3-49EE-B779-AEF4B25B7804}">
  <ds:schemaRefs/>
</ds:datastoreItem>
</file>

<file path=customXml/itemProps15.xml><?xml version="1.0" encoding="utf-8"?>
<ds:datastoreItem xmlns:ds="http://schemas.openxmlformats.org/officeDocument/2006/customXml" ds:itemID="{C2548856-49D7-4604-87FB-11A9318FDD59}">
  <ds:schemaRefs/>
</ds:datastoreItem>
</file>

<file path=customXml/itemProps16.xml><?xml version="1.0" encoding="utf-8"?>
<ds:datastoreItem xmlns:ds="http://schemas.openxmlformats.org/officeDocument/2006/customXml" ds:itemID="{B99428F1-1CB5-49F5-B491-ABB196CF0A5D}">
  <ds:schemaRefs/>
</ds:datastoreItem>
</file>

<file path=customXml/itemProps17.xml><?xml version="1.0" encoding="utf-8"?>
<ds:datastoreItem xmlns:ds="http://schemas.openxmlformats.org/officeDocument/2006/customXml" ds:itemID="{CD51007E-F133-414A-B985-63CAE421D981}">
  <ds:schemaRefs/>
</ds:datastoreItem>
</file>

<file path=customXml/itemProps18.xml><?xml version="1.0" encoding="utf-8"?>
<ds:datastoreItem xmlns:ds="http://schemas.openxmlformats.org/officeDocument/2006/customXml" ds:itemID="{A5C993AA-C298-4D49-965C-ADC2619784C1}">
  <ds:schemaRefs/>
</ds:datastoreItem>
</file>

<file path=customXml/itemProps19.xml><?xml version="1.0" encoding="utf-8"?>
<ds:datastoreItem xmlns:ds="http://schemas.openxmlformats.org/officeDocument/2006/customXml" ds:itemID="{3F617411-A6F9-47A1-968E-4559298C92E2}">
  <ds:schemaRefs/>
</ds:datastoreItem>
</file>

<file path=customXml/itemProps20.xml><?xml version="1.0" encoding="utf-8"?>
<ds:datastoreItem xmlns:ds="http://schemas.openxmlformats.org/officeDocument/2006/customXml" ds:itemID="{4EA5C09B-952E-47F3-A31A-7449B2AFDD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cc4d9e8-e791-4d0b-8aa0-cb3b5fa7a0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1.xml><?xml version="1.0" encoding="utf-8"?>
<ds:datastoreItem xmlns:ds="http://schemas.openxmlformats.org/officeDocument/2006/customXml" ds:itemID="{8E32F7DB-AD77-4F81-AA15-F35959EB62B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Introduction</vt:lpstr>
      <vt:lpstr>Actual Data</vt:lpstr>
      <vt:lpstr>Rough Data</vt:lpstr>
      <vt:lpstr>Univariate Analysis</vt:lpstr>
      <vt:lpstr>Linear Regression</vt:lpstr>
      <vt:lpstr>Cleaned Data</vt:lpstr>
      <vt:lpstr>Working</vt:lpstr>
      <vt:lpstr>Dashboard I</vt:lpstr>
      <vt:lpstr>Dashboard II</vt:lpstr>
      <vt:lpstr>Regional Sales</vt:lpstr>
      <vt:lpstr>Top 10 State</vt:lpstr>
      <vt:lpstr>Region Profit</vt:lpstr>
      <vt:lpstr>Unit sales</vt:lpstr>
      <vt:lpstr>Prediction vs Sales</vt:lpstr>
      <vt:lpstr>Sub Category Sales</vt:lpstr>
      <vt:lpstr>Growth</vt:lpstr>
      <vt:lpstr>Description</vt:lpstr>
      <vt:lpstr>Access</vt:lpstr>
      <vt:lpstr>Income by Education Level</vt:lpstr>
      <vt:lpstr>Multiple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Ishika Sarkar</dc:creator>
  <cp:lastModifiedBy>Ishika Sarkar</cp:lastModifiedBy>
  <dcterms:created xsi:type="dcterms:W3CDTF">2022-07-18T06:32:19Z</dcterms:created>
  <dcterms:modified xsi:type="dcterms:W3CDTF">2022-09-15T11:12:39Z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0x01010020EBA56AA1F2EB4BBCD438B251BECFD6</vt:lpwstr>
  </property>
</Properties>
</file>